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7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2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a\Documents\h2model\hydrogen_grid\01_data\01_input_data\01_raw\"/>
    </mc:Choice>
  </mc:AlternateContent>
  <xr:revisionPtr revIDLastSave="0" documentId="13_ncr:1_{B7DDFEA7-C543-45DD-83C1-8F4C602D0DEE}" xr6:coauthVersionLast="47" xr6:coauthVersionMax="47" xr10:uidLastSave="{00000000-0000-0000-0000-000000000000}"/>
  <bookViews>
    <workbookView xWindow="-96" yWindow="0" windowWidth="11712" windowHeight="12336" xr2:uid="{F3989984-6129-47E6-8844-174C8F57847E}"/>
  </bookViews>
  <sheets>
    <sheet name="Overview" sheetId="2" r:id="rId1"/>
    <sheet name="Storage" sheetId="38" r:id="rId2"/>
    <sheet name="Storage_Input" sheetId="55" r:id="rId3"/>
    <sheet name="LH2" sheetId="1" r:id="rId4"/>
    <sheet name="LH2_Input" sheetId="16" r:id="rId5"/>
    <sheet name="IC" sheetId="5" r:id="rId6"/>
    <sheet name="IC_Input" sheetId="17" r:id="rId7"/>
    <sheet name="Electrolyser_Wasserstoffatlas" sheetId="4" r:id="rId8"/>
    <sheet name="Elec_Input" sheetId="18" r:id="rId9"/>
    <sheet name="Industry_Electrolyser" sheetId="9" r:id="rId10"/>
    <sheet name="Ind_Elec_Input" sheetId="19" r:id="rId11"/>
    <sheet name="Industry" sheetId="7" r:id="rId12"/>
    <sheet name="Ind_Input" sheetId="20" r:id="rId13"/>
    <sheet name="Refineries" sheetId="24" r:id="rId14"/>
    <sheet name="Refineries_Input" sheetId="31" r:id="rId15"/>
    <sheet name="Chemicals" sheetId="25" r:id="rId16"/>
    <sheet name="Chemicals_Input" sheetId="32" r:id="rId17"/>
    <sheet name="Steel" sheetId="30" r:id="rId18"/>
    <sheet name="Steel_Input" sheetId="33" r:id="rId19"/>
    <sheet name="Paper" sheetId="28" r:id="rId20"/>
    <sheet name="Paper_Input" sheetId="34" r:id="rId21"/>
    <sheet name="Mineral_Processing" sheetId="27" r:id="rId22"/>
    <sheet name="Mineral_Processing_Input" sheetId="35" r:id="rId23"/>
    <sheet name="Metal_Processing" sheetId="56" r:id="rId24"/>
    <sheet name="Metal_Processing_Input" sheetId="57" r:id="rId25"/>
    <sheet name="Non_Metallic_Minerals" sheetId="26" r:id="rId26"/>
    <sheet name="Non_Metallic_Minerals_Input" sheetId="37" r:id="rId27"/>
    <sheet name="Other_Industry" sheetId="40" r:id="rId28"/>
    <sheet name="Other_Industry_Input" sheetId="41" r:id="rId29"/>
    <sheet name="District Heat" sheetId="58" r:id="rId30"/>
    <sheet name="District_Input" sheetId="21" r:id="rId31"/>
    <sheet name="Residential Heat " sheetId="39" r:id="rId32"/>
    <sheet name="Residential_Input" sheetId="42" r:id="rId33"/>
    <sheet name="When2Heat" sheetId="13" r:id="rId34"/>
    <sheet name="Passenger" sheetId="11" r:id="rId35"/>
    <sheet name="Passenger_Input" sheetId="49" r:id="rId36"/>
    <sheet name="Air" sheetId="43" r:id="rId37"/>
    <sheet name="Air_Input" sheetId="50" r:id="rId38"/>
    <sheet name="Trucks" sheetId="44" r:id="rId39"/>
    <sheet name="Trucks_Input" sheetId="51" r:id="rId40"/>
    <sheet name="Public" sheetId="45" r:id="rId41"/>
    <sheet name="Public_Input" sheetId="52" r:id="rId42"/>
    <sheet name="Train" sheetId="48" r:id="rId43"/>
    <sheet name="Train_Input" sheetId="54" r:id="rId44"/>
  </sheets>
  <externalReferences>
    <externalReference r:id="rId45"/>
    <externalReference r:id="rId46"/>
  </externalReferences>
  <definedNames>
    <definedName name="_xlnm._FilterDatabase" localSheetId="42" hidden="1">Train!$A$10:$AF$184</definedName>
    <definedName name="Beschriftung">OFFSET([1]Daten!$B$10,0,0,COUNTA([1]Daten!$B$10:$B$24),-1)</definedName>
    <definedName name="Beschriftung2">OFFSET(#REF!,0,0,COUNTA(#REF!),-1)</definedName>
    <definedName name="CRF_CountryName">[2]Sheet1!$C$4</definedName>
    <definedName name="CRF_InventoryYear">[2]Sheet1!$C$6</definedName>
    <definedName name="CRF_Submission">[2]Sheet1!$C$30</definedName>
    <definedName name="CRF_Table10s5_Main1">#REF!</definedName>
    <definedName name="CRF_Table10s5_Main2">#REF!</definedName>
    <definedName name="CRF_Table3.A_D_Doc">'[2]Table3.A-D'!#REF!</definedName>
    <definedName name="Daten01">OFFSET([1]Daten!$C$10,0,0,COUNTA([1]Daten!$C$10:$C$24),-1)</definedName>
    <definedName name="Daten02">OFFSET([1]Daten!$D$10,0,0,COUNTA([1]Daten!$D$10:$D$24),-1)</definedName>
    <definedName name="Daten03">OFFSET([1]Daten!$E$10,0,0,COUNTA([1]Daten!$E$10:$E$24),-1)</definedName>
    <definedName name="Daten04">OFFSET([1]Daten!$F$10,0,0,COUNTA([1]Daten!$F$10:$F$24),-1)</definedName>
    <definedName name="Daten05">OFFSET([1]Daten!$G$10,0,0,COUNTA([1]Daten!$G$10:$G$24),-1)</definedName>
    <definedName name="Daten06">OFFSET([1]Daten!$H$10,0,0,COUNTA([1]Daten!$H$10:$H$24),-1)</definedName>
    <definedName name="Daten07">OFFSET([1]Daten!$I$10,0,0,COUNTA([1]Daten!$I$10:$I$24),-1)</definedName>
    <definedName name="Daten08">OFFSET([1]Daten!$J$10,0,0,COUNTA([1]Daten!$J$10:$J$24),-1)</definedName>
    <definedName name="Daten09">OFFSET([1]Daten!$K$10,0,0,COUNTA([1]Daten!$K$10:$K$24),-1)</definedName>
    <definedName name="Daten10">OFFSET([1]Daten!$L$10,0,0,COUNTA([1]Daten!$L$10:$L$24),-1)</definedName>
    <definedName name="_xlnm.Print_Area" localSheetId="42">Train!$A$9:$Q$184</definedName>
    <definedName name="_xlnm.Print_Titles" localSheetId="42">Train!$9:$10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2" l="1"/>
  <c r="B2" i="38" s="1"/>
  <c r="B1" i="55" a="1"/>
  <c r="B1" i="55" s="1"/>
  <c r="A1" i="55" a="1"/>
  <c r="A1" i="55" s="1"/>
  <c r="C11" i="58"/>
  <c r="B11" i="58"/>
  <c r="B19" i="58" s="1"/>
  <c r="B18" i="58"/>
  <c r="J14" i="1"/>
  <c r="E158" i="2"/>
  <c r="E159" i="2"/>
  <c r="D18" i="2"/>
  <c r="B2" i="25"/>
  <c r="AC5" i="13" l="1"/>
  <c r="AE6" i="13" s="1"/>
  <c r="AD6" i="13"/>
  <c r="D17" i="2"/>
  <c r="D19" i="2" s="1"/>
  <c r="B10" i="4" l="1"/>
  <c r="E214" i="4"/>
  <c r="B12" i="9"/>
  <c r="B7" i="9"/>
  <c r="B149" i="2" l="1"/>
  <c r="C149" i="2" l="1"/>
  <c r="D149" i="2"/>
  <c r="F149" i="2"/>
  <c r="E149" i="2"/>
  <c r="B151" i="2"/>
  <c r="C151" i="2"/>
  <c r="D151" i="2"/>
  <c r="F151" i="2"/>
  <c r="E151" i="2"/>
  <c r="E156" i="2" s="1"/>
  <c r="B3" i="58" l="1"/>
  <c r="E7" i="58" s="1"/>
  <c r="A1" i="21" a="1"/>
  <c r="A1" i="21" s="1"/>
  <c r="B6" i="58"/>
  <c r="J164" i="58" s="1"/>
  <c r="I23" i="9" l="1"/>
  <c r="K23" i="9" s="1"/>
  <c r="D15" i="4"/>
  <c r="B4" i="26" l="1"/>
  <c r="B3" i="7"/>
  <c r="J14" i="7" s="1"/>
  <c r="I14" i="7"/>
  <c r="B1" i="30"/>
  <c r="B1" i="25"/>
  <c r="D10" i="44" l="1"/>
  <c r="I10" i="25"/>
  <c r="J144" i="58" l="1"/>
  <c r="J145" i="58"/>
  <c r="J161" i="58"/>
  <c r="J153" i="58"/>
  <c r="J154" i="58"/>
  <c r="J155" i="58"/>
  <c r="J157" i="58"/>
  <c r="J159" i="58"/>
  <c r="J146" i="58"/>
  <c r="J162" i="58"/>
  <c r="J147" i="58"/>
  <c r="J163" i="58"/>
  <c r="J148" i="58"/>
  <c r="J150" i="58"/>
  <c r="J151" i="58"/>
  <c r="J152" i="58"/>
  <c r="J156" i="58"/>
  <c r="J158" i="58"/>
  <c r="J149" i="58"/>
  <c r="J160" i="58"/>
  <c r="J70" i="58"/>
  <c r="J94" i="58"/>
  <c r="J97" i="58"/>
  <c r="J98" i="58"/>
  <c r="J101" i="58"/>
  <c r="J102" i="58"/>
  <c r="J66" i="58"/>
  <c r="J126" i="58"/>
  <c r="J31" i="58"/>
  <c r="J129" i="58"/>
  <c r="J34" i="58"/>
  <c r="J130" i="58"/>
  <c r="J35" i="58"/>
  <c r="J133" i="58"/>
  <c r="J38" i="58"/>
  <c r="J39" i="58"/>
  <c r="J62" i="58"/>
  <c r="J65" i="58"/>
  <c r="J69" i="58"/>
  <c r="J78" i="58"/>
  <c r="J142" i="58"/>
  <c r="J134" i="58"/>
  <c r="J42" i="58"/>
  <c r="J73" i="58"/>
  <c r="J105" i="58"/>
  <c r="J137" i="58"/>
  <c r="J74" i="58"/>
  <c r="J106" i="58"/>
  <c r="J138" i="58"/>
  <c r="J45" i="58"/>
  <c r="J77" i="58"/>
  <c r="J109" i="58"/>
  <c r="J141" i="58"/>
  <c r="J46" i="58"/>
  <c r="J110" i="58"/>
  <c r="J50" i="58"/>
  <c r="J82" i="58"/>
  <c r="J114" i="58"/>
  <c r="J22" i="58"/>
  <c r="J53" i="58"/>
  <c r="J85" i="58"/>
  <c r="J117" i="58"/>
  <c r="J23" i="58"/>
  <c r="J54" i="58"/>
  <c r="J86" i="58"/>
  <c r="J118" i="58"/>
  <c r="J26" i="58"/>
  <c r="J57" i="58"/>
  <c r="J89" i="58"/>
  <c r="J121" i="58"/>
  <c r="J27" i="58"/>
  <c r="J58" i="58"/>
  <c r="J90" i="58"/>
  <c r="J122" i="58"/>
  <c r="J49" i="58"/>
  <c r="J81" i="58"/>
  <c r="J113" i="58"/>
  <c r="J30" i="58"/>
  <c r="J61" i="58"/>
  <c r="J93" i="58"/>
  <c r="J125" i="58"/>
  <c r="J28" i="58"/>
  <c r="J36" i="58"/>
  <c r="J43" i="58"/>
  <c r="J51" i="58"/>
  <c r="J59" i="58"/>
  <c r="J67" i="58"/>
  <c r="J75" i="58"/>
  <c r="J83" i="58"/>
  <c r="J91" i="58"/>
  <c r="B17" i="58" s="1"/>
  <c r="C17" i="58" s="1"/>
  <c r="J99" i="58"/>
  <c r="J107" i="58"/>
  <c r="J115" i="58"/>
  <c r="J123" i="58"/>
  <c r="J131" i="58"/>
  <c r="J139" i="58"/>
  <c r="J29" i="58"/>
  <c r="J37" i="58"/>
  <c r="J44" i="58"/>
  <c r="J52" i="58"/>
  <c r="J60" i="58"/>
  <c r="J68" i="58"/>
  <c r="J76" i="58"/>
  <c r="J84" i="58"/>
  <c r="J92" i="58"/>
  <c r="J100" i="58"/>
  <c r="J108" i="58"/>
  <c r="J116" i="58"/>
  <c r="J124" i="58"/>
  <c r="J132" i="58"/>
  <c r="J140" i="58"/>
  <c r="J24" i="58"/>
  <c r="J32" i="58"/>
  <c r="B15" i="58" s="1"/>
  <c r="C15" i="58" s="1"/>
  <c r="J40" i="58"/>
  <c r="J47" i="58"/>
  <c r="J55" i="58"/>
  <c r="J63" i="58"/>
  <c r="J71" i="58"/>
  <c r="J79" i="58"/>
  <c r="J87" i="58"/>
  <c r="J95" i="58"/>
  <c r="J103" i="58"/>
  <c r="J111" i="58"/>
  <c r="J119" i="58"/>
  <c r="J127" i="58"/>
  <c r="B14" i="58" s="1"/>
  <c r="C14" i="58" s="1"/>
  <c r="J135" i="58"/>
  <c r="J143" i="58"/>
  <c r="J25" i="58"/>
  <c r="J33" i="58"/>
  <c r="J41" i="58"/>
  <c r="J48" i="58"/>
  <c r="J56" i="58"/>
  <c r="J64" i="58"/>
  <c r="J72" i="58"/>
  <c r="J80" i="58"/>
  <c r="J88" i="58"/>
  <c r="J96" i="58"/>
  <c r="J104" i="58"/>
  <c r="J112" i="58"/>
  <c r="J120" i="58"/>
  <c r="J128" i="58"/>
  <c r="J136" i="58"/>
  <c r="B12" i="58" l="1"/>
  <c r="C12" i="58" s="1"/>
  <c r="C18" i="58"/>
  <c r="B16" i="58"/>
  <c r="C16" i="58" s="1"/>
  <c r="B13" i="58"/>
  <c r="C13" i="58" s="1"/>
  <c r="C19" i="58" l="1"/>
  <c r="D35" i="2" l="1"/>
  <c r="D36" i="2"/>
  <c r="B2" i="5" l="1"/>
  <c r="B2" i="1"/>
  <c r="D11" i="44"/>
  <c r="D12" i="44"/>
  <c r="D13" i="44"/>
  <c r="D14" i="44"/>
  <c r="D15" i="44"/>
  <c r="D16" i="44"/>
  <c r="D17" i="44"/>
  <c r="D18" i="44"/>
  <c r="D19" i="44"/>
  <c r="D20" i="44"/>
  <c r="D21" i="44"/>
  <c r="D22" i="44"/>
  <c r="D23" i="44"/>
  <c r="D24" i="44"/>
  <c r="D25" i="44"/>
  <c r="D26" i="44"/>
  <c r="D27" i="44"/>
  <c r="D28" i="44"/>
  <c r="D29" i="44"/>
  <c r="D30" i="44"/>
  <c r="D31" i="44"/>
  <c r="D32" i="44"/>
  <c r="D33" i="44"/>
  <c r="D34" i="44"/>
  <c r="D35" i="44"/>
  <c r="D36" i="44"/>
  <c r="D37" i="44"/>
  <c r="D38" i="44"/>
  <c r="D39" i="44"/>
  <c r="D40" i="44"/>
  <c r="D41" i="44"/>
  <c r="D42" i="44"/>
  <c r="D43" i="44"/>
  <c r="D44" i="44"/>
  <c r="D45" i="44"/>
  <c r="D46" i="44"/>
  <c r="D47" i="44"/>
  <c r="D48" i="44"/>
  <c r="D49" i="44"/>
  <c r="D50" i="44"/>
  <c r="D51" i="44"/>
  <c r="D52" i="44"/>
  <c r="D53" i="44"/>
  <c r="D54" i="44"/>
  <c r="D55" i="44"/>
  <c r="D56" i="44"/>
  <c r="D57" i="44"/>
  <c r="D58" i="44"/>
  <c r="D59" i="44"/>
  <c r="D60" i="44"/>
  <c r="D61" i="44"/>
  <c r="D62" i="44"/>
  <c r="D63" i="44"/>
  <c r="D64" i="44"/>
  <c r="D65" i="44"/>
  <c r="D66" i="44"/>
  <c r="D67" i="44"/>
  <c r="D68" i="44"/>
  <c r="D69" i="44"/>
  <c r="D70" i="44"/>
  <c r="D71" i="44"/>
  <c r="D72" i="44"/>
  <c r="D73" i="44"/>
  <c r="D74" i="44"/>
  <c r="D75" i="44"/>
  <c r="D76" i="44"/>
  <c r="D77" i="44"/>
  <c r="D78" i="44"/>
  <c r="D79" i="44"/>
  <c r="D80" i="44"/>
  <c r="D81" i="44"/>
  <c r="D82" i="44"/>
  <c r="D83" i="44"/>
  <c r="D84" i="44"/>
  <c r="D85" i="44"/>
  <c r="D86" i="44"/>
  <c r="D87" i="44"/>
  <c r="D88" i="44"/>
  <c r="D89" i="44"/>
  <c r="D90" i="44"/>
  <c r="D91" i="44"/>
  <c r="D92" i="44"/>
  <c r="D93" i="44"/>
  <c r="D94" i="44"/>
  <c r="D95" i="44"/>
  <c r="D96" i="44"/>
  <c r="D97" i="44"/>
  <c r="D98" i="44"/>
  <c r="D99" i="44"/>
  <c r="D100" i="44"/>
  <c r="D101" i="44"/>
  <c r="D102" i="44"/>
  <c r="D103" i="44"/>
  <c r="D104" i="44"/>
  <c r="D105" i="44"/>
  <c r="D106" i="44"/>
  <c r="D107" i="44"/>
  <c r="D108" i="44"/>
  <c r="D109" i="44"/>
  <c r="D110" i="44"/>
  <c r="D111" i="44"/>
  <c r="D112" i="44"/>
  <c r="D113" i="44"/>
  <c r="D114" i="44"/>
  <c r="D115" i="44"/>
  <c r="D116" i="44"/>
  <c r="D117" i="44"/>
  <c r="D118" i="44"/>
  <c r="D119" i="44"/>
  <c r="D120" i="44"/>
  <c r="D121" i="44"/>
  <c r="D122" i="44"/>
  <c r="D123" i="44"/>
  <c r="D124" i="44"/>
  <c r="D125" i="44"/>
  <c r="D126" i="44"/>
  <c r="D127" i="44"/>
  <c r="D128" i="44"/>
  <c r="D129" i="44"/>
  <c r="D130" i="44"/>
  <c r="D131" i="44"/>
  <c r="D132" i="44"/>
  <c r="D133" i="44"/>
  <c r="D134" i="44"/>
  <c r="D135" i="44"/>
  <c r="D136" i="44"/>
  <c r="D137" i="44"/>
  <c r="D138" i="44"/>
  <c r="D139" i="44"/>
  <c r="D140" i="44"/>
  <c r="D141" i="44"/>
  <c r="D142" i="44"/>
  <c r="D143" i="44"/>
  <c r="D144" i="44"/>
  <c r="D145" i="44"/>
  <c r="D146" i="44"/>
  <c r="D147" i="44"/>
  <c r="D148" i="44"/>
  <c r="D149" i="44"/>
  <c r="L23" i="9" l="1"/>
  <c r="B2" i="4"/>
  <c r="B3" i="4" s="1"/>
  <c r="J43" i="30" l="1"/>
  <c r="I13" i="30"/>
  <c r="J13" i="30" s="1"/>
  <c r="I14" i="30"/>
  <c r="J14" i="30" s="1"/>
  <c r="I15" i="30"/>
  <c r="J37" i="30" s="1"/>
  <c r="I16" i="30"/>
  <c r="J23" i="30" s="1"/>
  <c r="I17" i="30"/>
  <c r="J17" i="30" s="1"/>
  <c r="I18" i="30"/>
  <c r="J40" i="30" s="1"/>
  <c r="I19" i="30"/>
  <c r="J42" i="30" s="1"/>
  <c r="I20" i="30"/>
  <c r="J20" i="30" s="1"/>
  <c r="I21" i="30"/>
  <c r="I22" i="30"/>
  <c r="I23" i="30"/>
  <c r="I24" i="30"/>
  <c r="I25" i="30"/>
  <c r="I26" i="30"/>
  <c r="I27" i="30"/>
  <c r="I28" i="30"/>
  <c r="J28" i="30" s="1"/>
  <c r="I29" i="30"/>
  <c r="J29" i="30" s="1"/>
  <c r="I30" i="30"/>
  <c r="J30" i="30" s="1"/>
  <c r="I31" i="30"/>
  <c r="J31" i="30" s="1"/>
  <c r="I32" i="30"/>
  <c r="J32" i="30" s="1"/>
  <c r="I33" i="30"/>
  <c r="J33" i="30" s="1"/>
  <c r="I34" i="30"/>
  <c r="J34" i="30" s="1"/>
  <c r="I35" i="30"/>
  <c r="J35" i="30" s="1"/>
  <c r="I36" i="30"/>
  <c r="J36" i="30" s="1"/>
  <c r="I37" i="30"/>
  <c r="I38" i="30"/>
  <c r="I39" i="30"/>
  <c r="I40" i="30"/>
  <c r="I41" i="30"/>
  <c r="I42" i="30"/>
  <c r="I43" i="30"/>
  <c r="I44" i="30"/>
  <c r="J44" i="30" s="1"/>
  <c r="I45" i="30"/>
  <c r="J45" i="30" s="1"/>
  <c r="I46" i="30"/>
  <c r="J46" i="30" s="1"/>
  <c r="I47" i="30"/>
  <c r="J47" i="30" s="1"/>
  <c r="I48" i="30"/>
  <c r="J48" i="30" s="1"/>
  <c r="I49" i="30"/>
  <c r="J49" i="30" s="1"/>
  <c r="I50" i="30"/>
  <c r="J50" i="30" s="1"/>
  <c r="I51" i="30"/>
  <c r="J51" i="30" s="1"/>
  <c r="B2" i="11"/>
  <c r="B3" i="11" s="1"/>
  <c r="B6" i="11" s="1"/>
  <c r="B2" i="39"/>
  <c r="E6" i="39" s="1"/>
  <c r="D33" i="2"/>
  <c r="D37" i="2" s="1"/>
  <c r="D21" i="2"/>
  <c r="D22" i="2"/>
  <c r="D23" i="2"/>
  <c r="D24" i="2"/>
  <c r="D25" i="2"/>
  <c r="E36" i="2" l="1"/>
  <c r="E34" i="2"/>
  <c r="E35" i="2"/>
  <c r="J38" i="30"/>
  <c r="J27" i="30"/>
  <c r="J25" i="30"/>
  <c r="J22" i="30"/>
  <c r="J19" i="30"/>
  <c r="J39" i="30"/>
  <c r="J18" i="30"/>
  <c r="J24" i="30"/>
  <c r="J16" i="30"/>
  <c r="J26" i="30"/>
  <c r="J15" i="30"/>
  <c r="J21" i="30"/>
  <c r="J41" i="30"/>
  <c r="B1" i="48"/>
  <c r="B2" i="48" s="1"/>
  <c r="B4" i="48" s="1"/>
  <c r="R168" i="48" s="1"/>
  <c r="B2" i="45"/>
  <c r="B3" i="45" s="1"/>
  <c r="B5" i="45" s="1"/>
  <c r="B2" i="44"/>
  <c r="B3" i="44" s="1"/>
  <c r="B5" i="44" s="1"/>
  <c r="E10" i="44" s="1"/>
  <c r="B2" i="43"/>
  <c r="B3" i="43" s="1"/>
  <c r="B5" i="43" s="1"/>
  <c r="E56" i="44" l="1"/>
  <c r="E44" i="44"/>
  <c r="E94" i="44"/>
  <c r="E93" i="44"/>
  <c r="E92" i="44"/>
  <c r="E30" i="44"/>
  <c r="E65" i="44"/>
  <c r="E141" i="44"/>
  <c r="E140" i="44"/>
  <c r="E139" i="44"/>
  <c r="E138" i="44"/>
  <c r="E45" i="44"/>
  <c r="E120" i="44"/>
  <c r="E76" i="44"/>
  <c r="E29" i="44"/>
  <c r="E110" i="44"/>
  <c r="E97" i="44"/>
  <c r="E96" i="44"/>
  <c r="E95" i="44"/>
  <c r="E137" i="44"/>
  <c r="E135" i="44"/>
  <c r="E90" i="44"/>
  <c r="E77" i="44"/>
  <c r="E28" i="44"/>
  <c r="E114" i="44"/>
  <c r="E74" i="44"/>
  <c r="E27" i="44"/>
  <c r="E49" i="44"/>
  <c r="E47" i="44"/>
  <c r="E46" i="44"/>
  <c r="E91" i="44"/>
  <c r="E130" i="44"/>
  <c r="E119" i="44"/>
  <c r="E75" i="44"/>
  <c r="E113" i="44"/>
  <c r="E73" i="44"/>
  <c r="E26" i="44"/>
  <c r="E112" i="44"/>
  <c r="E72" i="44"/>
  <c r="E25" i="44"/>
  <c r="E18" i="44"/>
  <c r="E50" i="44"/>
  <c r="E48" i="44"/>
  <c r="E136" i="44"/>
  <c r="E121" i="44"/>
  <c r="E111" i="44"/>
  <c r="E66" i="44"/>
  <c r="E24" i="44"/>
  <c r="E89" i="44"/>
  <c r="E127" i="44"/>
  <c r="E17" i="44"/>
  <c r="E88" i="44"/>
  <c r="E16" i="44"/>
  <c r="E14" i="44"/>
  <c r="E129" i="44"/>
  <c r="E64" i="44"/>
  <c r="E128" i="44"/>
  <c r="E15" i="44"/>
  <c r="E106" i="44"/>
  <c r="E105" i="44"/>
  <c r="E34" i="44"/>
  <c r="E13" i="44"/>
  <c r="E87" i="44"/>
  <c r="E40" i="44"/>
  <c r="E125" i="44"/>
  <c r="E104" i="44"/>
  <c r="E59" i="44"/>
  <c r="E33" i="44"/>
  <c r="E12" i="44"/>
  <c r="E109" i="44"/>
  <c r="E43" i="44"/>
  <c r="E108" i="44"/>
  <c r="E42" i="44"/>
  <c r="E107" i="44"/>
  <c r="E62" i="44"/>
  <c r="E146" i="44"/>
  <c r="E61" i="44"/>
  <c r="E60" i="44"/>
  <c r="E80" i="44"/>
  <c r="E143" i="44"/>
  <c r="E123" i="44"/>
  <c r="E103" i="44"/>
  <c r="E79" i="44"/>
  <c r="E58" i="44"/>
  <c r="E32" i="44"/>
  <c r="E11" i="44"/>
  <c r="E63" i="44"/>
  <c r="E41" i="44"/>
  <c r="E126" i="44"/>
  <c r="E82" i="44"/>
  <c r="E145" i="44"/>
  <c r="E81" i="44"/>
  <c r="E144" i="44"/>
  <c r="E124" i="44"/>
  <c r="E142" i="44"/>
  <c r="E122" i="44"/>
  <c r="E98" i="44"/>
  <c r="E78" i="44"/>
  <c r="E57" i="44"/>
  <c r="E31" i="44"/>
  <c r="E71" i="44"/>
  <c r="E39" i="44"/>
  <c r="E38" i="44"/>
  <c r="R142" i="48"/>
  <c r="E55" i="44"/>
  <c r="E23" i="44"/>
  <c r="E85" i="44"/>
  <c r="E21" i="44"/>
  <c r="E134" i="44"/>
  <c r="E102" i="44"/>
  <c r="E70" i="44"/>
  <c r="E100" i="44"/>
  <c r="E68" i="44"/>
  <c r="E52" i="44"/>
  <c r="E36" i="44"/>
  <c r="E20" i="44"/>
  <c r="E118" i="44"/>
  <c r="E86" i="44"/>
  <c r="E54" i="44"/>
  <c r="E22" i="44"/>
  <c r="E149" i="44"/>
  <c r="E133" i="44"/>
  <c r="E117" i="44"/>
  <c r="E101" i="44"/>
  <c r="E69" i="44"/>
  <c r="E53" i="44"/>
  <c r="E37" i="44"/>
  <c r="E148" i="44"/>
  <c r="E132" i="44"/>
  <c r="E116" i="44"/>
  <c r="E84" i="44"/>
  <c r="E147" i="44"/>
  <c r="E131" i="44"/>
  <c r="E115" i="44"/>
  <c r="E99" i="44"/>
  <c r="E83" i="44"/>
  <c r="E67" i="44"/>
  <c r="E51" i="44"/>
  <c r="E35" i="44"/>
  <c r="E19" i="44"/>
  <c r="I13" i="45"/>
  <c r="D8" i="2"/>
  <c r="D9" i="2"/>
  <c r="D14" i="2"/>
  <c r="D13" i="2"/>
  <c r="D12" i="2"/>
  <c r="D11" i="2"/>
  <c r="D10" i="2"/>
  <c r="E73" i="2"/>
  <c r="D7" i="2"/>
  <c r="B2" i="40"/>
  <c r="B3" i="40" s="1"/>
  <c r="B5" i="26"/>
  <c r="A1" i="57" a="1"/>
  <c r="A1" i="57" s="1"/>
  <c r="B1" i="56"/>
  <c r="B2" i="56" s="1"/>
  <c r="B4" i="56"/>
  <c r="B5" i="56" s="1"/>
  <c r="I13" i="56"/>
  <c r="I12" i="56"/>
  <c r="I11" i="56"/>
  <c r="I10" i="56"/>
  <c r="D15" i="2" l="1"/>
  <c r="D28" i="2" s="1"/>
  <c r="E19" i="2" s="1"/>
  <c r="J10" i="56"/>
  <c r="B6" i="44"/>
  <c r="B25" i="2" s="1"/>
  <c r="J13" i="56"/>
  <c r="J11" i="56"/>
  <c r="K11" i="56" s="1"/>
  <c r="J12" i="56"/>
  <c r="K12" i="56" s="1"/>
  <c r="K13" i="56"/>
  <c r="K10" i="56"/>
  <c r="B6" i="56" l="1"/>
  <c r="C1" i="57" a="1"/>
  <c r="C1" i="57" s="1"/>
  <c r="B12" i="2"/>
  <c r="D40" i="2" l="1"/>
  <c r="E17" i="2"/>
  <c r="E18" i="2"/>
  <c r="E21" i="2"/>
  <c r="E22" i="2"/>
  <c r="E23" i="2"/>
  <c r="E25" i="2"/>
  <c r="E24" i="2"/>
  <c r="E26" i="2"/>
  <c r="E14" i="2"/>
  <c r="E8" i="2"/>
  <c r="E13" i="2"/>
  <c r="E15" i="2"/>
  <c r="E10" i="2"/>
  <c r="E9" i="2"/>
  <c r="E11" i="2"/>
  <c r="E12" i="2"/>
  <c r="B1" i="26"/>
  <c r="B2" i="26" s="1"/>
  <c r="A1" i="33" a="1"/>
  <c r="A1" i="33" s="1"/>
  <c r="B4" i="27"/>
  <c r="B5" i="27" s="1"/>
  <c r="B1" i="27"/>
  <c r="B2" i="27" s="1"/>
  <c r="B4" i="28"/>
  <c r="B5" i="28" s="1"/>
  <c r="B1" i="28"/>
  <c r="B2" i="28" s="1"/>
  <c r="B4" i="30"/>
  <c r="B5" i="30" s="1"/>
  <c r="B2" i="30"/>
  <c r="B4" i="25"/>
  <c r="B5" i="25" s="1"/>
  <c r="B6" i="7"/>
  <c r="B7" i="7" s="1"/>
  <c r="B1" i="24"/>
  <c r="B4" i="24"/>
  <c r="B5" i="24" s="1"/>
  <c r="B11" i="4"/>
  <c r="B5" i="9"/>
  <c r="E15" i="4"/>
  <c r="B3" i="5"/>
  <c r="A1" i="17" a="1"/>
  <c r="A1" i="17" s="1"/>
  <c r="A1" i="16" a="1"/>
  <c r="A1" i="16" s="1"/>
  <c r="B3" i="1"/>
  <c r="B4" i="1" s="1"/>
  <c r="G107" i="2"/>
  <c r="G111" i="2" s="1"/>
  <c r="F107" i="2"/>
  <c r="F111" i="2" s="1"/>
  <c r="E107" i="2"/>
  <c r="E111" i="2" s="1"/>
  <c r="D107" i="2"/>
  <c r="D111" i="2" s="1"/>
  <c r="C107" i="2"/>
  <c r="C111" i="2" s="1"/>
  <c r="B107" i="2"/>
  <c r="B111" i="2" s="1"/>
  <c r="K26" i="30" l="1"/>
  <c r="K42" i="30"/>
  <c r="K28" i="30"/>
  <c r="K29" i="30"/>
  <c r="K14" i="30"/>
  <c r="K46" i="30"/>
  <c r="K15" i="30"/>
  <c r="K47" i="30"/>
  <c r="K16" i="30"/>
  <c r="K48" i="30"/>
  <c r="K33" i="30"/>
  <c r="K18" i="30"/>
  <c r="K34" i="30"/>
  <c r="K27" i="30"/>
  <c r="K43" i="30"/>
  <c r="K44" i="30"/>
  <c r="K13" i="30"/>
  <c r="K45" i="30"/>
  <c r="K30" i="30"/>
  <c r="K31" i="30"/>
  <c r="K32" i="30"/>
  <c r="K17" i="30"/>
  <c r="K49" i="30"/>
  <c r="K50" i="30"/>
  <c r="K19" i="30"/>
  <c r="K35" i="30"/>
  <c r="K51" i="30"/>
  <c r="K20" i="30"/>
  <c r="K36" i="30"/>
  <c r="K21" i="30"/>
  <c r="K37" i="30"/>
  <c r="K22" i="30"/>
  <c r="K38" i="30"/>
  <c r="K39" i="30"/>
  <c r="K24" i="30"/>
  <c r="K40" i="30"/>
  <c r="K41" i="30"/>
  <c r="K23" i="30"/>
  <c r="K25" i="30"/>
  <c r="B6" i="5"/>
  <c r="B4" i="5"/>
  <c r="I52" i="30"/>
  <c r="B6" i="30" l="1"/>
  <c r="B9" i="2" s="1"/>
  <c r="C1" i="33" a="1"/>
  <c r="C1" i="33" s="1"/>
  <c r="J52" i="30"/>
  <c r="A1" i="54" l="1" a="1"/>
  <c r="A1" i="54" s="1"/>
  <c r="A1" i="52" a="1"/>
  <c r="A1" i="52" s="1"/>
  <c r="A1" i="51" a="1"/>
  <c r="A1" i="51" s="1"/>
  <c r="A1" i="50" a="1"/>
  <c r="A1" i="50" s="1"/>
  <c r="A1" i="49" a="1"/>
  <c r="A1" i="49" s="1"/>
  <c r="R12" i="48"/>
  <c r="R13" i="48"/>
  <c r="R14" i="48"/>
  <c r="R15" i="48"/>
  <c r="R16" i="48"/>
  <c r="R17" i="48"/>
  <c r="R18" i="48"/>
  <c r="R19" i="48"/>
  <c r="R20" i="48"/>
  <c r="R21" i="48"/>
  <c r="R22" i="48"/>
  <c r="R23" i="48"/>
  <c r="R24" i="48"/>
  <c r="R25" i="48"/>
  <c r="R26" i="48"/>
  <c r="R27" i="48"/>
  <c r="R28" i="48"/>
  <c r="R29" i="48"/>
  <c r="R30" i="48"/>
  <c r="R31" i="48"/>
  <c r="R32" i="48"/>
  <c r="R33" i="48"/>
  <c r="R34" i="48"/>
  <c r="R35" i="48"/>
  <c r="R36" i="48"/>
  <c r="R37" i="48"/>
  <c r="R38" i="48"/>
  <c r="R39" i="48"/>
  <c r="R40" i="48"/>
  <c r="R41" i="48"/>
  <c r="R42" i="48"/>
  <c r="R43" i="48"/>
  <c r="R44" i="48"/>
  <c r="R45" i="48"/>
  <c r="R46" i="48"/>
  <c r="R47" i="48"/>
  <c r="R48" i="48"/>
  <c r="R49" i="48"/>
  <c r="R50" i="48"/>
  <c r="R51" i="48"/>
  <c r="R52" i="48"/>
  <c r="R53" i="48"/>
  <c r="R54" i="48"/>
  <c r="R55" i="48"/>
  <c r="R56" i="48"/>
  <c r="R57" i="48"/>
  <c r="R58" i="48"/>
  <c r="R59" i="48"/>
  <c r="R60" i="48"/>
  <c r="R61" i="48"/>
  <c r="R62" i="48"/>
  <c r="R63" i="48"/>
  <c r="R64" i="48"/>
  <c r="R65" i="48"/>
  <c r="R66" i="48"/>
  <c r="R67" i="48"/>
  <c r="R68" i="48"/>
  <c r="R69" i="48"/>
  <c r="R70" i="48"/>
  <c r="R71" i="48"/>
  <c r="R72" i="48"/>
  <c r="R73" i="48"/>
  <c r="R74" i="48"/>
  <c r="R75" i="48"/>
  <c r="R76" i="48"/>
  <c r="R77" i="48"/>
  <c r="R78" i="48"/>
  <c r="R79" i="48"/>
  <c r="R80" i="48"/>
  <c r="R81" i="48"/>
  <c r="R82" i="48"/>
  <c r="R83" i="48"/>
  <c r="R84" i="48"/>
  <c r="R85" i="48"/>
  <c r="R86" i="48"/>
  <c r="R87" i="48"/>
  <c r="R88" i="48"/>
  <c r="R89" i="48"/>
  <c r="R90" i="48"/>
  <c r="R91" i="48"/>
  <c r="R92" i="48"/>
  <c r="R93" i="48"/>
  <c r="R94" i="48"/>
  <c r="R95" i="48"/>
  <c r="R96" i="48"/>
  <c r="R97" i="48"/>
  <c r="R98" i="48"/>
  <c r="R99" i="48"/>
  <c r="R100" i="48"/>
  <c r="R101" i="48"/>
  <c r="R102" i="48"/>
  <c r="R103" i="48"/>
  <c r="R104" i="48"/>
  <c r="R105" i="48"/>
  <c r="R106" i="48"/>
  <c r="R107" i="48"/>
  <c r="R108" i="48"/>
  <c r="R109" i="48"/>
  <c r="R110" i="48"/>
  <c r="R111" i="48"/>
  <c r="R112" i="48"/>
  <c r="R113" i="48"/>
  <c r="R114" i="48"/>
  <c r="R115" i="48"/>
  <c r="R116" i="48"/>
  <c r="R117" i="48"/>
  <c r="R118" i="48"/>
  <c r="R119" i="48"/>
  <c r="R120" i="48"/>
  <c r="R121" i="48"/>
  <c r="R122" i="48"/>
  <c r="R123" i="48"/>
  <c r="R124" i="48"/>
  <c r="R125" i="48"/>
  <c r="R126" i="48"/>
  <c r="R127" i="48"/>
  <c r="R128" i="48"/>
  <c r="R129" i="48"/>
  <c r="R130" i="48"/>
  <c r="R131" i="48"/>
  <c r="R132" i="48"/>
  <c r="R133" i="48"/>
  <c r="R134" i="48"/>
  <c r="R135" i="48"/>
  <c r="R136" i="48"/>
  <c r="R137" i="48"/>
  <c r="R138" i="48"/>
  <c r="R139" i="48"/>
  <c r="R140" i="48"/>
  <c r="R141" i="48"/>
  <c r="R143" i="48"/>
  <c r="R144" i="48"/>
  <c r="R145" i="48"/>
  <c r="R146" i="48"/>
  <c r="R147" i="48"/>
  <c r="R148" i="48"/>
  <c r="R149" i="48"/>
  <c r="R150" i="48"/>
  <c r="R151" i="48"/>
  <c r="R152" i="48"/>
  <c r="R153" i="48"/>
  <c r="R154" i="48"/>
  <c r="R155" i="48"/>
  <c r="R156" i="48"/>
  <c r="R157" i="48"/>
  <c r="R158" i="48"/>
  <c r="R159" i="48"/>
  <c r="R160" i="48"/>
  <c r="R161" i="48"/>
  <c r="R162" i="48"/>
  <c r="R163" i="48"/>
  <c r="R164" i="48"/>
  <c r="R165" i="48"/>
  <c r="R166" i="48"/>
  <c r="R167" i="48"/>
  <c r="R169" i="48"/>
  <c r="R170" i="48"/>
  <c r="R171" i="48"/>
  <c r="R172" i="48"/>
  <c r="R173" i="48"/>
  <c r="R174" i="48"/>
  <c r="R175" i="48"/>
  <c r="R176" i="48"/>
  <c r="R177" i="48"/>
  <c r="R178" i="48"/>
  <c r="R179" i="48"/>
  <c r="R180" i="48"/>
  <c r="R181" i="48"/>
  <c r="R182" i="48"/>
  <c r="R183" i="48"/>
  <c r="R184" i="48"/>
  <c r="R11" i="48"/>
  <c r="G14" i="45"/>
  <c r="F14" i="45"/>
  <c r="E14" i="45"/>
  <c r="D14" i="45"/>
  <c r="H15" i="45" s="1"/>
  <c r="I15" i="45" s="1"/>
  <c r="E150" i="44"/>
  <c r="C1" i="51" a="1"/>
  <c r="C1" i="51" s="1"/>
  <c r="D21" i="43"/>
  <c r="E20" i="43" s="1"/>
  <c r="F20" i="43" s="1"/>
  <c r="C413" i="11"/>
  <c r="D406" i="11" s="1"/>
  <c r="D33" i="11"/>
  <c r="D17" i="11"/>
  <c r="B13" i="9"/>
  <c r="M23" i="9" s="1"/>
  <c r="A1" i="42" a="1"/>
  <c r="A1" i="42" s="1"/>
  <c r="A1" i="41" a="1"/>
  <c r="A1" i="41" s="1"/>
  <c r="C410" i="40"/>
  <c r="D75" i="40" s="1"/>
  <c r="C412" i="39"/>
  <c r="D23" i="39" s="1"/>
  <c r="X56" i="38"/>
  <c r="U56" i="38"/>
  <c r="R56" i="38"/>
  <c r="B56" i="38"/>
  <c r="X55" i="38"/>
  <c r="U55" i="38"/>
  <c r="R55" i="38"/>
  <c r="B55" i="38"/>
  <c r="X54" i="38"/>
  <c r="U54" i="38"/>
  <c r="R54" i="38"/>
  <c r="B54" i="38"/>
  <c r="X53" i="38"/>
  <c r="U53" i="38"/>
  <c r="R53" i="38"/>
  <c r="B53" i="38"/>
  <c r="X52" i="38"/>
  <c r="U52" i="38"/>
  <c r="R52" i="38"/>
  <c r="B52" i="38"/>
  <c r="X51" i="38"/>
  <c r="U51" i="38"/>
  <c r="R51" i="38"/>
  <c r="B51" i="38"/>
  <c r="X50" i="38"/>
  <c r="U50" i="38"/>
  <c r="R50" i="38"/>
  <c r="B50" i="38"/>
  <c r="X49" i="38"/>
  <c r="U49" i="38"/>
  <c r="R49" i="38"/>
  <c r="B49" i="38"/>
  <c r="X48" i="38"/>
  <c r="U48" i="38"/>
  <c r="R48" i="38"/>
  <c r="B48" i="38"/>
  <c r="Y47" i="38"/>
  <c r="X47" i="38" s="1"/>
  <c r="V47" i="38"/>
  <c r="U47" i="38" s="1"/>
  <c r="S47" i="38"/>
  <c r="R47" i="38" s="1"/>
  <c r="B47" i="38"/>
  <c r="X46" i="38"/>
  <c r="U46" i="38"/>
  <c r="B46" i="38"/>
  <c r="X45" i="38"/>
  <c r="U45" i="38"/>
  <c r="B45" i="38"/>
  <c r="B44" i="38"/>
  <c r="X43" i="38"/>
  <c r="U43" i="38"/>
  <c r="R43" i="38"/>
  <c r="B43" i="38"/>
  <c r="Y42" i="38"/>
  <c r="X42" i="38" s="1"/>
  <c r="V42" i="38"/>
  <c r="U42" i="38" s="1"/>
  <c r="S42" i="38"/>
  <c r="R42" i="38" s="1"/>
  <c r="B42" i="38"/>
  <c r="X41" i="38"/>
  <c r="U41" i="38"/>
  <c r="T41" i="38"/>
  <c r="R41" i="38" s="1"/>
  <c r="B41" i="38"/>
  <c r="X40" i="38"/>
  <c r="U40" i="38"/>
  <c r="R40" i="38"/>
  <c r="B40" i="38"/>
  <c r="X39" i="38"/>
  <c r="U39" i="38"/>
  <c r="R39" i="38"/>
  <c r="B39" i="38"/>
  <c r="X38" i="38"/>
  <c r="U38" i="38"/>
  <c r="R38" i="38"/>
  <c r="B38" i="38"/>
  <c r="X37" i="38"/>
  <c r="U37" i="38"/>
  <c r="R37" i="38"/>
  <c r="B37" i="38"/>
  <c r="X36" i="38"/>
  <c r="U36" i="38"/>
  <c r="R36" i="38"/>
  <c r="B36" i="38"/>
  <c r="X35" i="38"/>
  <c r="U35" i="38"/>
  <c r="R35" i="38"/>
  <c r="B35" i="38"/>
  <c r="X34" i="38"/>
  <c r="U34" i="38"/>
  <c r="R34" i="38"/>
  <c r="B34" i="38"/>
  <c r="X33" i="38"/>
  <c r="U33" i="38"/>
  <c r="R33" i="38"/>
  <c r="B33" i="38"/>
  <c r="X32" i="38"/>
  <c r="U32" i="38"/>
  <c r="R32" i="38"/>
  <c r="B32" i="38"/>
  <c r="X31" i="38"/>
  <c r="U31" i="38"/>
  <c r="R31" i="38"/>
  <c r="B31" i="38"/>
  <c r="X30" i="38"/>
  <c r="U30" i="38"/>
  <c r="R30" i="38"/>
  <c r="B30" i="38"/>
  <c r="Y29" i="38"/>
  <c r="X29" i="38" s="1"/>
  <c r="V29" i="38"/>
  <c r="U29" i="38" s="1"/>
  <c r="S29" i="38"/>
  <c r="R29" i="38" s="1"/>
  <c r="B29" i="38"/>
  <c r="Y28" i="38"/>
  <c r="X28" i="38" s="1"/>
  <c r="V28" i="38"/>
  <c r="U28" i="38" s="1"/>
  <c r="S28" i="38"/>
  <c r="R28" i="38" s="1"/>
  <c r="B28" i="38"/>
  <c r="Y27" i="38"/>
  <c r="X27" i="38" s="1"/>
  <c r="V27" i="38"/>
  <c r="U27" i="38" s="1"/>
  <c r="S27" i="38"/>
  <c r="R27" i="38" s="1"/>
  <c r="B27" i="38"/>
  <c r="Y26" i="38"/>
  <c r="X26" i="38" s="1"/>
  <c r="V26" i="38"/>
  <c r="U26" i="38" s="1"/>
  <c r="S26" i="38"/>
  <c r="R26" i="38" s="1"/>
  <c r="B26" i="38"/>
  <c r="X25" i="38"/>
  <c r="U25" i="38"/>
  <c r="R25" i="38"/>
  <c r="B25" i="38"/>
  <c r="X24" i="38"/>
  <c r="U24" i="38"/>
  <c r="R24" i="38"/>
  <c r="B24" i="38"/>
  <c r="X23" i="38"/>
  <c r="U23" i="38"/>
  <c r="R23" i="38"/>
  <c r="B23" i="38"/>
  <c r="X22" i="38"/>
  <c r="U22" i="38"/>
  <c r="R22" i="38"/>
  <c r="B22" i="38"/>
  <c r="X21" i="38"/>
  <c r="U21" i="38"/>
  <c r="R21" i="38"/>
  <c r="B21" i="38"/>
  <c r="X20" i="38"/>
  <c r="U20" i="38"/>
  <c r="R20" i="38"/>
  <c r="B20" i="38"/>
  <c r="X19" i="38"/>
  <c r="U19" i="38"/>
  <c r="R19" i="38"/>
  <c r="B19" i="38"/>
  <c r="X18" i="38"/>
  <c r="U18" i="38"/>
  <c r="R18" i="38"/>
  <c r="B18" i="38"/>
  <c r="X17" i="38"/>
  <c r="U17" i="38"/>
  <c r="R17" i="38"/>
  <c r="B17" i="38"/>
  <c r="O16" i="38"/>
  <c r="J16" i="38"/>
  <c r="F16" i="38"/>
  <c r="B16" i="38"/>
  <c r="A16" i="38"/>
  <c r="X15" i="38"/>
  <c r="U15" i="38"/>
  <c r="S15" i="38"/>
  <c r="S16" i="38" s="1"/>
  <c r="R16" i="38" s="1"/>
  <c r="B15" i="38"/>
  <c r="X14" i="38"/>
  <c r="U14" i="38"/>
  <c r="R14" i="38"/>
  <c r="B14" i="38"/>
  <c r="Y13" i="38"/>
  <c r="X13" i="38" s="1"/>
  <c r="V13" i="38"/>
  <c r="U13" i="38" s="1"/>
  <c r="R13" i="38"/>
  <c r="B13" i="38"/>
  <c r="X12" i="38"/>
  <c r="U12" i="38"/>
  <c r="R12" i="38"/>
  <c r="B12" i="38"/>
  <c r="Y11" i="38"/>
  <c r="X11" i="38" s="1"/>
  <c r="V11" i="38"/>
  <c r="U11" i="38" s="1"/>
  <c r="R11" i="38"/>
  <c r="B11" i="38"/>
  <c r="Y10" i="38"/>
  <c r="V10" i="38"/>
  <c r="U10" i="38" s="1"/>
  <c r="S10" i="38"/>
  <c r="R10" i="38" s="1"/>
  <c r="X9" i="38"/>
  <c r="U9" i="38"/>
  <c r="R9" i="38"/>
  <c r="H275" i="45" l="1"/>
  <c r="I275" i="45" s="1"/>
  <c r="H414" i="45"/>
  <c r="I414" i="45" s="1"/>
  <c r="H398" i="45"/>
  <c r="I398" i="45" s="1"/>
  <c r="H382" i="45"/>
  <c r="I382" i="45" s="1"/>
  <c r="H366" i="45"/>
  <c r="I366" i="45" s="1"/>
  <c r="H350" i="45"/>
  <c r="I350" i="45" s="1"/>
  <c r="H334" i="45"/>
  <c r="I334" i="45" s="1"/>
  <c r="H318" i="45"/>
  <c r="I318" i="45" s="1"/>
  <c r="H302" i="45"/>
  <c r="I302" i="45" s="1"/>
  <c r="H286" i="45"/>
  <c r="I286" i="45" s="1"/>
  <c r="H270" i="45"/>
  <c r="I270" i="45" s="1"/>
  <c r="H254" i="45"/>
  <c r="I254" i="45" s="1"/>
  <c r="H238" i="45"/>
  <c r="I238" i="45" s="1"/>
  <c r="H222" i="45"/>
  <c r="I222" i="45" s="1"/>
  <c r="H206" i="45"/>
  <c r="I206" i="45" s="1"/>
  <c r="H190" i="45"/>
  <c r="I190" i="45" s="1"/>
  <c r="H174" i="45"/>
  <c r="I174" i="45" s="1"/>
  <c r="H158" i="45"/>
  <c r="I158" i="45" s="1"/>
  <c r="H142" i="45"/>
  <c r="I142" i="45" s="1"/>
  <c r="H126" i="45"/>
  <c r="I126" i="45" s="1"/>
  <c r="H110" i="45"/>
  <c r="I110" i="45" s="1"/>
  <c r="H94" i="45"/>
  <c r="I94" i="45" s="1"/>
  <c r="H78" i="45"/>
  <c r="I78" i="45" s="1"/>
  <c r="H62" i="45"/>
  <c r="I62" i="45" s="1"/>
  <c r="H46" i="45"/>
  <c r="I46" i="45" s="1"/>
  <c r="H30" i="45"/>
  <c r="I30" i="45" s="1"/>
  <c r="H195" i="45"/>
  <c r="I195" i="45" s="1"/>
  <c r="D147" i="11"/>
  <c r="H413" i="45"/>
  <c r="I413" i="45" s="1"/>
  <c r="H397" i="45"/>
  <c r="I397" i="45" s="1"/>
  <c r="H381" i="45"/>
  <c r="I381" i="45" s="1"/>
  <c r="H365" i="45"/>
  <c r="I365" i="45" s="1"/>
  <c r="H349" i="45"/>
  <c r="I349" i="45" s="1"/>
  <c r="H333" i="45"/>
  <c r="I333" i="45" s="1"/>
  <c r="H317" i="45"/>
  <c r="I317" i="45" s="1"/>
  <c r="H301" i="45"/>
  <c r="I301" i="45" s="1"/>
  <c r="H285" i="45"/>
  <c r="I285" i="45" s="1"/>
  <c r="H269" i="45"/>
  <c r="I269" i="45" s="1"/>
  <c r="H253" i="45"/>
  <c r="I253" i="45" s="1"/>
  <c r="H237" i="45"/>
  <c r="I237" i="45" s="1"/>
  <c r="H221" i="45"/>
  <c r="I221" i="45" s="1"/>
  <c r="H205" i="45"/>
  <c r="I205" i="45" s="1"/>
  <c r="H189" i="45"/>
  <c r="I189" i="45" s="1"/>
  <c r="H173" i="45"/>
  <c r="I173" i="45" s="1"/>
  <c r="H157" i="45"/>
  <c r="I157" i="45" s="1"/>
  <c r="H141" i="45"/>
  <c r="I141" i="45" s="1"/>
  <c r="H125" i="45"/>
  <c r="I125" i="45" s="1"/>
  <c r="H109" i="45"/>
  <c r="I109" i="45" s="1"/>
  <c r="H93" i="45"/>
  <c r="I93" i="45" s="1"/>
  <c r="H77" i="45"/>
  <c r="I77" i="45" s="1"/>
  <c r="H61" i="45"/>
  <c r="I61" i="45" s="1"/>
  <c r="H45" i="45"/>
  <c r="I45" i="45" s="1"/>
  <c r="H29" i="45"/>
  <c r="I29" i="45" s="1"/>
  <c r="H243" i="45"/>
  <c r="I243" i="45" s="1"/>
  <c r="D353" i="11"/>
  <c r="H412" i="45"/>
  <c r="I412" i="45" s="1"/>
  <c r="H396" i="45"/>
  <c r="I396" i="45" s="1"/>
  <c r="H380" i="45"/>
  <c r="I380" i="45" s="1"/>
  <c r="H364" i="45"/>
  <c r="I364" i="45" s="1"/>
  <c r="H348" i="45"/>
  <c r="I348" i="45" s="1"/>
  <c r="H332" i="45"/>
  <c r="I332" i="45" s="1"/>
  <c r="H316" i="45"/>
  <c r="I316" i="45" s="1"/>
  <c r="H300" i="45"/>
  <c r="I300" i="45" s="1"/>
  <c r="H284" i="45"/>
  <c r="I284" i="45" s="1"/>
  <c r="H268" i="45"/>
  <c r="I268" i="45" s="1"/>
  <c r="H252" i="45"/>
  <c r="I252" i="45" s="1"/>
  <c r="H236" i="45"/>
  <c r="I236" i="45" s="1"/>
  <c r="H220" i="45"/>
  <c r="I220" i="45" s="1"/>
  <c r="H204" i="45"/>
  <c r="I204" i="45" s="1"/>
  <c r="H188" i="45"/>
  <c r="I188" i="45" s="1"/>
  <c r="H172" i="45"/>
  <c r="I172" i="45" s="1"/>
  <c r="H156" i="45"/>
  <c r="I156" i="45" s="1"/>
  <c r="H140" i="45"/>
  <c r="I140" i="45" s="1"/>
  <c r="H124" i="45"/>
  <c r="I124" i="45" s="1"/>
  <c r="H108" i="45"/>
  <c r="I108" i="45" s="1"/>
  <c r="H92" i="45"/>
  <c r="I92" i="45" s="1"/>
  <c r="H76" i="45"/>
  <c r="I76" i="45" s="1"/>
  <c r="H60" i="45"/>
  <c r="I60" i="45" s="1"/>
  <c r="H44" i="45"/>
  <c r="I44" i="45" s="1"/>
  <c r="H28" i="45"/>
  <c r="I28" i="45" s="1"/>
  <c r="H355" i="45"/>
  <c r="I355" i="45" s="1"/>
  <c r="H307" i="45"/>
  <c r="I307" i="45" s="1"/>
  <c r="H211" i="45"/>
  <c r="I211" i="45" s="1"/>
  <c r="H179" i="45"/>
  <c r="I179" i="45" s="1"/>
  <c r="H147" i="45"/>
  <c r="I147" i="45" s="1"/>
  <c r="H115" i="45"/>
  <c r="I115" i="45" s="1"/>
  <c r="H83" i="45"/>
  <c r="I83" i="45" s="1"/>
  <c r="H67" i="45"/>
  <c r="I67" i="45" s="1"/>
  <c r="H51" i="45"/>
  <c r="I51" i="45" s="1"/>
  <c r="H35" i="45"/>
  <c r="I35" i="45" s="1"/>
  <c r="H19" i="45"/>
  <c r="I19" i="45" s="1"/>
  <c r="D378" i="11"/>
  <c r="H411" i="45"/>
  <c r="I411" i="45" s="1"/>
  <c r="H395" i="45"/>
  <c r="I395" i="45" s="1"/>
  <c r="H379" i="45"/>
  <c r="I379" i="45" s="1"/>
  <c r="H363" i="45"/>
  <c r="I363" i="45" s="1"/>
  <c r="H347" i="45"/>
  <c r="I347" i="45" s="1"/>
  <c r="H331" i="45"/>
  <c r="I331" i="45" s="1"/>
  <c r="H315" i="45"/>
  <c r="I315" i="45" s="1"/>
  <c r="H299" i="45"/>
  <c r="I299" i="45" s="1"/>
  <c r="H283" i="45"/>
  <c r="I283" i="45" s="1"/>
  <c r="H267" i="45"/>
  <c r="I267" i="45" s="1"/>
  <c r="H251" i="45"/>
  <c r="I251" i="45" s="1"/>
  <c r="H235" i="45"/>
  <c r="I235" i="45" s="1"/>
  <c r="H219" i="45"/>
  <c r="I219" i="45" s="1"/>
  <c r="H203" i="45"/>
  <c r="I203" i="45" s="1"/>
  <c r="H187" i="45"/>
  <c r="I187" i="45" s="1"/>
  <c r="H171" i="45"/>
  <c r="I171" i="45" s="1"/>
  <c r="H155" i="45"/>
  <c r="I155" i="45" s="1"/>
  <c r="H139" i="45"/>
  <c r="I139" i="45" s="1"/>
  <c r="H123" i="45"/>
  <c r="I123" i="45" s="1"/>
  <c r="H107" i="45"/>
  <c r="I107" i="45" s="1"/>
  <c r="H91" i="45"/>
  <c r="I91" i="45" s="1"/>
  <c r="H75" i="45"/>
  <c r="I75" i="45" s="1"/>
  <c r="H59" i="45"/>
  <c r="I59" i="45" s="1"/>
  <c r="H43" i="45"/>
  <c r="I43" i="45" s="1"/>
  <c r="H27" i="45"/>
  <c r="I27" i="45" s="1"/>
  <c r="H410" i="45"/>
  <c r="I410" i="45" s="1"/>
  <c r="H394" i="45"/>
  <c r="I394" i="45" s="1"/>
  <c r="H378" i="45"/>
  <c r="I378" i="45" s="1"/>
  <c r="H362" i="45"/>
  <c r="I362" i="45" s="1"/>
  <c r="H346" i="45"/>
  <c r="I346" i="45" s="1"/>
  <c r="H330" i="45"/>
  <c r="I330" i="45" s="1"/>
  <c r="H314" i="45"/>
  <c r="I314" i="45" s="1"/>
  <c r="H298" i="45"/>
  <c r="I298" i="45" s="1"/>
  <c r="H282" i="45"/>
  <c r="I282" i="45" s="1"/>
  <c r="H266" i="45"/>
  <c r="I266" i="45" s="1"/>
  <c r="H250" i="45"/>
  <c r="I250" i="45" s="1"/>
  <c r="H234" i="45"/>
  <c r="I234" i="45" s="1"/>
  <c r="H218" i="45"/>
  <c r="I218" i="45" s="1"/>
  <c r="H202" i="45"/>
  <c r="I202" i="45" s="1"/>
  <c r="H186" i="45"/>
  <c r="I186" i="45" s="1"/>
  <c r="H170" i="45"/>
  <c r="I170" i="45" s="1"/>
  <c r="H154" i="45"/>
  <c r="I154" i="45" s="1"/>
  <c r="H138" i="45"/>
  <c r="I138" i="45" s="1"/>
  <c r="H122" i="45"/>
  <c r="I122" i="45" s="1"/>
  <c r="H106" i="45"/>
  <c r="I106" i="45" s="1"/>
  <c r="H90" i="45"/>
  <c r="I90" i="45" s="1"/>
  <c r="H74" i="45"/>
  <c r="I74" i="45" s="1"/>
  <c r="H58" i="45"/>
  <c r="I58" i="45" s="1"/>
  <c r="H42" i="45"/>
  <c r="I42" i="45" s="1"/>
  <c r="H26" i="45"/>
  <c r="I26" i="45" s="1"/>
  <c r="H259" i="45"/>
  <c r="I259" i="45" s="1"/>
  <c r="H409" i="45"/>
  <c r="I409" i="45" s="1"/>
  <c r="H393" i="45"/>
  <c r="I393" i="45" s="1"/>
  <c r="H377" i="45"/>
  <c r="I377" i="45" s="1"/>
  <c r="H361" i="45"/>
  <c r="I361" i="45" s="1"/>
  <c r="H345" i="45"/>
  <c r="I345" i="45" s="1"/>
  <c r="H329" i="45"/>
  <c r="I329" i="45" s="1"/>
  <c r="H313" i="45"/>
  <c r="I313" i="45" s="1"/>
  <c r="H297" i="45"/>
  <c r="I297" i="45" s="1"/>
  <c r="H281" i="45"/>
  <c r="I281" i="45" s="1"/>
  <c r="H265" i="45"/>
  <c r="I265" i="45" s="1"/>
  <c r="H249" i="45"/>
  <c r="I249" i="45" s="1"/>
  <c r="H233" i="45"/>
  <c r="I233" i="45" s="1"/>
  <c r="H217" i="45"/>
  <c r="I217" i="45" s="1"/>
  <c r="H201" i="45"/>
  <c r="I201" i="45" s="1"/>
  <c r="H185" i="45"/>
  <c r="I185" i="45" s="1"/>
  <c r="H169" i="45"/>
  <c r="I169" i="45" s="1"/>
  <c r="H153" i="45"/>
  <c r="I153" i="45" s="1"/>
  <c r="H137" i="45"/>
  <c r="I137" i="45" s="1"/>
  <c r="H121" i="45"/>
  <c r="I121" i="45" s="1"/>
  <c r="H105" i="45"/>
  <c r="I105" i="45" s="1"/>
  <c r="H89" i="45"/>
  <c r="I89" i="45" s="1"/>
  <c r="H73" i="45"/>
  <c r="I73" i="45" s="1"/>
  <c r="H57" i="45"/>
  <c r="I57" i="45" s="1"/>
  <c r="H41" i="45"/>
  <c r="I41" i="45" s="1"/>
  <c r="H25" i="45"/>
  <c r="I25" i="45" s="1"/>
  <c r="H339" i="45"/>
  <c r="I339" i="45" s="1"/>
  <c r="E13" i="43"/>
  <c r="F13" i="43" s="1"/>
  <c r="H408" i="45"/>
  <c r="I408" i="45" s="1"/>
  <c r="H392" i="45"/>
  <c r="I392" i="45" s="1"/>
  <c r="H376" i="45"/>
  <c r="I376" i="45" s="1"/>
  <c r="H360" i="45"/>
  <c r="I360" i="45" s="1"/>
  <c r="H344" i="45"/>
  <c r="I344" i="45" s="1"/>
  <c r="H328" i="45"/>
  <c r="I328" i="45" s="1"/>
  <c r="H312" i="45"/>
  <c r="I312" i="45" s="1"/>
  <c r="H296" i="45"/>
  <c r="I296" i="45" s="1"/>
  <c r="H280" i="45"/>
  <c r="I280" i="45" s="1"/>
  <c r="H264" i="45"/>
  <c r="I264" i="45" s="1"/>
  <c r="H248" i="45"/>
  <c r="I248" i="45" s="1"/>
  <c r="H232" i="45"/>
  <c r="I232" i="45" s="1"/>
  <c r="H216" i="45"/>
  <c r="I216" i="45" s="1"/>
  <c r="H200" i="45"/>
  <c r="I200" i="45" s="1"/>
  <c r="H184" i="45"/>
  <c r="I184" i="45" s="1"/>
  <c r="H168" i="45"/>
  <c r="I168" i="45" s="1"/>
  <c r="H152" i="45"/>
  <c r="I152" i="45" s="1"/>
  <c r="H136" i="45"/>
  <c r="I136" i="45" s="1"/>
  <c r="H120" i="45"/>
  <c r="I120" i="45" s="1"/>
  <c r="H104" i="45"/>
  <c r="I104" i="45" s="1"/>
  <c r="H88" i="45"/>
  <c r="I88" i="45" s="1"/>
  <c r="H72" i="45"/>
  <c r="I72" i="45" s="1"/>
  <c r="H56" i="45"/>
  <c r="I56" i="45" s="1"/>
  <c r="H40" i="45"/>
  <c r="I40" i="45" s="1"/>
  <c r="H24" i="45"/>
  <c r="I24" i="45" s="1"/>
  <c r="H291" i="45"/>
  <c r="I291" i="45" s="1"/>
  <c r="E11" i="43"/>
  <c r="F11" i="43" s="1"/>
  <c r="H407" i="45"/>
  <c r="I407" i="45" s="1"/>
  <c r="H391" i="45"/>
  <c r="I391" i="45" s="1"/>
  <c r="H375" i="45"/>
  <c r="I375" i="45" s="1"/>
  <c r="H359" i="45"/>
  <c r="I359" i="45" s="1"/>
  <c r="H343" i="45"/>
  <c r="I343" i="45" s="1"/>
  <c r="H327" i="45"/>
  <c r="I327" i="45" s="1"/>
  <c r="H311" i="45"/>
  <c r="I311" i="45" s="1"/>
  <c r="H295" i="45"/>
  <c r="I295" i="45" s="1"/>
  <c r="H279" i="45"/>
  <c r="I279" i="45" s="1"/>
  <c r="H263" i="45"/>
  <c r="I263" i="45" s="1"/>
  <c r="H247" i="45"/>
  <c r="I247" i="45" s="1"/>
  <c r="H231" i="45"/>
  <c r="I231" i="45" s="1"/>
  <c r="H215" i="45"/>
  <c r="I215" i="45" s="1"/>
  <c r="H199" i="45"/>
  <c r="I199" i="45" s="1"/>
  <c r="H183" i="45"/>
  <c r="I183" i="45" s="1"/>
  <c r="H167" i="45"/>
  <c r="I167" i="45" s="1"/>
  <c r="H151" i="45"/>
  <c r="I151" i="45" s="1"/>
  <c r="H135" i="45"/>
  <c r="I135" i="45" s="1"/>
  <c r="H119" i="45"/>
  <c r="I119" i="45" s="1"/>
  <c r="H103" i="45"/>
  <c r="I103" i="45" s="1"/>
  <c r="H87" i="45"/>
  <c r="I87" i="45" s="1"/>
  <c r="H71" i="45"/>
  <c r="I71" i="45" s="1"/>
  <c r="H55" i="45"/>
  <c r="I55" i="45" s="1"/>
  <c r="H39" i="45"/>
  <c r="I39" i="45" s="1"/>
  <c r="H23" i="45"/>
  <c r="I23" i="45" s="1"/>
  <c r="H227" i="45"/>
  <c r="I227" i="45" s="1"/>
  <c r="H406" i="45"/>
  <c r="I406" i="45" s="1"/>
  <c r="H390" i="45"/>
  <c r="I390" i="45" s="1"/>
  <c r="H374" i="45"/>
  <c r="I374" i="45" s="1"/>
  <c r="H358" i="45"/>
  <c r="I358" i="45" s="1"/>
  <c r="H342" i="45"/>
  <c r="I342" i="45" s="1"/>
  <c r="H326" i="45"/>
  <c r="I326" i="45" s="1"/>
  <c r="H310" i="45"/>
  <c r="I310" i="45" s="1"/>
  <c r="H294" i="45"/>
  <c r="I294" i="45" s="1"/>
  <c r="H278" i="45"/>
  <c r="I278" i="45" s="1"/>
  <c r="H262" i="45"/>
  <c r="I262" i="45" s="1"/>
  <c r="H246" i="45"/>
  <c r="I246" i="45" s="1"/>
  <c r="H230" i="45"/>
  <c r="I230" i="45" s="1"/>
  <c r="H214" i="45"/>
  <c r="I214" i="45" s="1"/>
  <c r="H198" i="45"/>
  <c r="I198" i="45" s="1"/>
  <c r="H182" i="45"/>
  <c r="I182" i="45" s="1"/>
  <c r="H166" i="45"/>
  <c r="I166" i="45" s="1"/>
  <c r="H150" i="45"/>
  <c r="I150" i="45" s="1"/>
  <c r="H134" i="45"/>
  <c r="I134" i="45" s="1"/>
  <c r="H118" i="45"/>
  <c r="I118" i="45" s="1"/>
  <c r="H102" i="45"/>
  <c r="I102" i="45" s="1"/>
  <c r="H86" i="45"/>
  <c r="I86" i="45" s="1"/>
  <c r="H70" i="45"/>
  <c r="I70" i="45" s="1"/>
  <c r="H54" i="45"/>
  <c r="I54" i="45" s="1"/>
  <c r="H38" i="45"/>
  <c r="I38" i="45" s="1"/>
  <c r="H22" i="45"/>
  <c r="I22" i="45" s="1"/>
  <c r="H387" i="45"/>
  <c r="I387" i="45" s="1"/>
  <c r="H131" i="45"/>
  <c r="I131" i="45" s="1"/>
  <c r="H405" i="45"/>
  <c r="I405" i="45" s="1"/>
  <c r="H389" i="45"/>
  <c r="I389" i="45" s="1"/>
  <c r="H373" i="45"/>
  <c r="I373" i="45" s="1"/>
  <c r="H357" i="45"/>
  <c r="I357" i="45" s="1"/>
  <c r="H341" i="45"/>
  <c r="I341" i="45" s="1"/>
  <c r="H325" i="45"/>
  <c r="I325" i="45" s="1"/>
  <c r="H309" i="45"/>
  <c r="I309" i="45" s="1"/>
  <c r="H293" i="45"/>
  <c r="I293" i="45" s="1"/>
  <c r="H277" i="45"/>
  <c r="I277" i="45" s="1"/>
  <c r="H261" i="45"/>
  <c r="I261" i="45" s="1"/>
  <c r="H245" i="45"/>
  <c r="I245" i="45" s="1"/>
  <c r="H229" i="45"/>
  <c r="I229" i="45" s="1"/>
  <c r="H213" i="45"/>
  <c r="I213" i="45" s="1"/>
  <c r="H197" i="45"/>
  <c r="I197" i="45" s="1"/>
  <c r="H181" i="45"/>
  <c r="I181" i="45" s="1"/>
  <c r="H165" i="45"/>
  <c r="I165" i="45" s="1"/>
  <c r="H149" i="45"/>
  <c r="I149" i="45" s="1"/>
  <c r="H133" i="45"/>
  <c r="I133" i="45" s="1"/>
  <c r="H117" i="45"/>
  <c r="I117" i="45" s="1"/>
  <c r="H101" i="45"/>
  <c r="I101" i="45" s="1"/>
  <c r="H85" i="45"/>
  <c r="I85" i="45" s="1"/>
  <c r="H69" i="45"/>
  <c r="I69" i="45" s="1"/>
  <c r="H53" i="45"/>
  <c r="I53" i="45" s="1"/>
  <c r="H37" i="45"/>
  <c r="I37" i="45" s="1"/>
  <c r="H21" i="45"/>
  <c r="I21" i="45" s="1"/>
  <c r="H371" i="45"/>
  <c r="I371" i="45" s="1"/>
  <c r="H404" i="45"/>
  <c r="I404" i="45" s="1"/>
  <c r="H388" i="45"/>
  <c r="I388" i="45" s="1"/>
  <c r="H372" i="45"/>
  <c r="I372" i="45" s="1"/>
  <c r="H356" i="45"/>
  <c r="I356" i="45" s="1"/>
  <c r="H340" i="45"/>
  <c r="I340" i="45" s="1"/>
  <c r="H324" i="45"/>
  <c r="I324" i="45" s="1"/>
  <c r="H308" i="45"/>
  <c r="I308" i="45" s="1"/>
  <c r="H292" i="45"/>
  <c r="I292" i="45" s="1"/>
  <c r="H276" i="45"/>
  <c r="I276" i="45" s="1"/>
  <c r="H260" i="45"/>
  <c r="I260" i="45" s="1"/>
  <c r="H244" i="45"/>
  <c r="I244" i="45" s="1"/>
  <c r="H228" i="45"/>
  <c r="I228" i="45" s="1"/>
  <c r="H212" i="45"/>
  <c r="I212" i="45" s="1"/>
  <c r="H196" i="45"/>
  <c r="I196" i="45" s="1"/>
  <c r="H180" i="45"/>
  <c r="I180" i="45" s="1"/>
  <c r="H164" i="45"/>
  <c r="I164" i="45" s="1"/>
  <c r="H148" i="45"/>
  <c r="I148" i="45" s="1"/>
  <c r="H132" i="45"/>
  <c r="I132" i="45" s="1"/>
  <c r="H116" i="45"/>
  <c r="I116" i="45" s="1"/>
  <c r="H100" i="45"/>
  <c r="I100" i="45" s="1"/>
  <c r="H84" i="45"/>
  <c r="I84" i="45" s="1"/>
  <c r="H68" i="45"/>
  <c r="I68" i="45" s="1"/>
  <c r="H52" i="45"/>
  <c r="I52" i="45" s="1"/>
  <c r="H36" i="45"/>
  <c r="I36" i="45" s="1"/>
  <c r="H20" i="45"/>
  <c r="I20" i="45" s="1"/>
  <c r="H402" i="45"/>
  <c r="I402" i="45" s="1"/>
  <c r="H386" i="45"/>
  <c r="I386" i="45" s="1"/>
  <c r="H370" i="45"/>
  <c r="I370" i="45" s="1"/>
  <c r="H354" i="45"/>
  <c r="I354" i="45" s="1"/>
  <c r="H338" i="45"/>
  <c r="I338" i="45" s="1"/>
  <c r="H322" i="45"/>
  <c r="I322" i="45" s="1"/>
  <c r="H306" i="45"/>
  <c r="I306" i="45" s="1"/>
  <c r="H290" i="45"/>
  <c r="I290" i="45" s="1"/>
  <c r="H274" i="45"/>
  <c r="I274" i="45" s="1"/>
  <c r="H258" i="45"/>
  <c r="I258" i="45" s="1"/>
  <c r="H242" i="45"/>
  <c r="I242" i="45" s="1"/>
  <c r="H226" i="45"/>
  <c r="I226" i="45" s="1"/>
  <c r="H210" i="45"/>
  <c r="I210" i="45" s="1"/>
  <c r="H194" i="45"/>
  <c r="I194" i="45" s="1"/>
  <c r="H178" i="45"/>
  <c r="I178" i="45" s="1"/>
  <c r="H162" i="45"/>
  <c r="I162" i="45" s="1"/>
  <c r="H146" i="45"/>
  <c r="I146" i="45" s="1"/>
  <c r="H130" i="45"/>
  <c r="I130" i="45" s="1"/>
  <c r="H114" i="45"/>
  <c r="I114" i="45" s="1"/>
  <c r="H98" i="45"/>
  <c r="I98" i="45" s="1"/>
  <c r="H82" i="45"/>
  <c r="I82" i="45" s="1"/>
  <c r="H66" i="45"/>
  <c r="I66" i="45" s="1"/>
  <c r="H50" i="45"/>
  <c r="I50" i="45" s="1"/>
  <c r="H34" i="45"/>
  <c r="I34" i="45" s="1"/>
  <c r="H18" i="45"/>
  <c r="I18" i="45" s="1"/>
  <c r="H403" i="45"/>
  <c r="I403" i="45" s="1"/>
  <c r="H163" i="45"/>
  <c r="I163" i="45" s="1"/>
  <c r="H401" i="45"/>
  <c r="I401" i="45" s="1"/>
  <c r="H385" i="45"/>
  <c r="I385" i="45" s="1"/>
  <c r="H369" i="45"/>
  <c r="I369" i="45" s="1"/>
  <c r="H353" i="45"/>
  <c r="I353" i="45" s="1"/>
  <c r="H337" i="45"/>
  <c r="I337" i="45" s="1"/>
  <c r="H321" i="45"/>
  <c r="I321" i="45" s="1"/>
  <c r="H305" i="45"/>
  <c r="I305" i="45" s="1"/>
  <c r="H289" i="45"/>
  <c r="I289" i="45" s="1"/>
  <c r="H273" i="45"/>
  <c r="I273" i="45" s="1"/>
  <c r="H257" i="45"/>
  <c r="I257" i="45" s="1"/>
  <c r="H241" i="45"/>
  <c r="I241" i="45" s="1"/>
  <c r="H225" i="45"/>
  <c r="I225" i="45" s="1"/>
  <c r="H209" i="45"/>
  <c r="I209" i="45" s="1"/>
  <c r="H193" i="45"/>
  <c r="I193" i="45" s="1"/>
  <c r="H177" i="45"/>
  <c r="I177" i="45" s="1"/>
  <c r="H161" i="45"/>
  <c r="I161" i="45" s="1"/>
  <c r="H145" i="45"/>
  <c r="I145" i="45" s="1"/>
  <c r="H129" i="45"/>
  <c r="I129" i="45" s="1"/>
  <c r="H113" i="45"/>
  <c r="I113" i="45" s="1"/>
  <c r="H97" i="45"/>
  <c r="I97" i="45" s="1"/>
  <c r="H81" i="45"/>
  <c r="I81" i="45" s="1"/>
  <c r="H65" i="45"/>
  <c r="I65" i="45" s="1"/>
  <c r="H49" i="45"/>
  <c r="I49" i="45" s="1"/>
  <c r="H33" i="45"/>
  <c r="I33" i="45" s="1"/>
  <c r="H17" i="45"/>
  <c r="I17" i="45" s="1"/>
  <c r="H323" i="45"/>
  <c r="I323" i="45" s="1"/>
  <c r="H99" i="45"/>
  <c r="I99" i="45" s="1"/>
  <c r="H400" i="45"/>
  <c r="I400" i="45" s="1"/>
  <c r="H384" i="45"/>
  <c r="I384" i="45" s="1"/>
  <c r="H368" i="45"/>
  <c r="I368" i="45" s="1"/>
  <c r="H352" i="45"/>
  <c r="I352" i="45" s="1"/>
  <c r="H336" i="45"/>
  <c r="I336" i="45" s="1"/>
  <c r="H320" i="45"/>
  <c r="I320" i="45" s="1"/>
  <c r="H304" i="45"/>
  <c r="I304" i="45" s="1"/>
  <c r="H288" i="45"/>
  <c r="I288" i="45" s="1"/>
  <c r="H272" i="45"/>
  <c r="I272" i="45" s="1"/>
  <c r="H256" i="45"/>
  <c r="I256" i="45" s="1"/>
  <c r="H240" i="45"/>
  <c r="I240" i="45" s="1"/>
  <c r="H224" i="45"/>
  <c r="I224" i="45" s="1"/>
  <c r="H208" i="45"/>
  <c r="I208" i="45" s="1"/>
  <c r="H192" i="45"/>
  <c r="I192" i="45" s="1"/>
  <c r="H176" i="45"/>
  <c r="I176" i="45" s="1"/>
  <c r="H160" i="45"/>
  <c r="I160" i="45" s="1"/>
  <c r="H144" i="45"/>
  <c r="I144" i="45" s="1"/>
  <c r="H128" i="45"/>
  <c r="I128" i="45" s="1"/>
  <c r="H112" i="45"/>
  <c r="I112" i="45" s="1"/>
  <c r="H96" i="45"/>
  <c r="I96" i="45" s="1"/>
  <c r="H80" i="45"/>
  <c r="I80" i="45" s="1"/>
  <c r="H64" i="45"/>
  <c r="I64" i="45" s="1"/>
  <c r="H48" i="45"/>
  <c r="I48" i="45" s="1"/>
  <c r="H32" i="45"/>
  <c r="I32" i="45" s="1"/>
  <c r="H16" i="45"/>
  <c r="I16" i="45" s="1"/>
  <c r="H415" i="45"/>
  <c r="I415" i="45" s="1"/>
  <c r="H399" i="45"/>
  <c r="I399" i="45" s="1"/>
  <c r="H383" i="45"/>
  <c r="I383" i="45" s="1"/>
  <c r="H367" i="45"/>
  <c r="I367" i="45" s="1"/>
  <c r="H351" i="45"/>
  <c r="I351" i="45" s="1"/>
  <c r="H335" i="45"/>
  <c r="I335" i="45" s="1"/>
  <c r="H319" i="45"/>
  <c r="I319" i="45" s="1"/>
  <c r="H303" i="45"/>
  <c r="I303" i="45" s="1"/>
  <c r="H287" i="45"/>
  <c r="I287" i="45" s="1"/>
  <c r="H271" i="45"/>
  <c r="I271" i="45" s="1"/>
  <c r="H255" i="45"/>
  <c r="I255" i="45" s="1"/>
  <c r="H239" i="45"/>
  <c r="I239" i="45" s="1"/>
  <c r="H223" i="45"/>
  <c r="I223" i="45" s="1"/>
  <c r="H207" i="45"/>
  <c r="I207" i="45" s="1"/>
  <c r="H191" i="45"/>
  <c r="I191" i="45" s="1"/>
  <c r="H175" i="45"/>
  <c r="I175" i="45" s="1"/>
  <c r="H159" i="45"/>
  <c r="I159" i="45" s="1"/>
  <c r="H143" i="45"/>
  <c r="I143" i="45" s="1"/>
  <c r="H127" i="45"/>
  <c r="I127" i="45" s="1"/>
  <c r="H111" i="45"/>
  <c r="I111" i="45" s="1"/>
  <c r="H95" i="45"/>
  <c r="I95" i="45" s="1"/>
  <c r="H79" i="45"/>
  <c r="I79" i="45" s="1"/>
  <c r="H63" i="45"/>
  <c r="I63" i="45" s="1"/>
  <c r="H47" i="45"/>
  <c r="I47" i="45" s="1"/>
  <c r="H31" i="45"/>
  <c r="I31" i="45" s="1"/>
  <c r="B5" i="48"/>
  <c r="B23" i="2" s="1"/>
  <c r="B1" i="54" a="1"/>
  <c r="B1" i="54" s="1"/>
  <c r="D35" i="11"/>
  <c r="E35" i="11" s="1"/>
  <c r="D403" i="11"/>
  <c r="E403" i="11" s="1"/>
  <c r="D53" i="11"/>
  <c r="E53" i="11" s="1"/>
  <c r="D72" i="11"/>
  <c r="D90" i="11"/>
  <c r="E90" i="11" s="1"/>
  <c r="D108" i="11"/>
  <c r="E108" i="11" s="1"/>
  <c r="D126" i="11"/>
  <c r="E126" i="11" s="1"/>
  <c r="D172" i="11"/>
  <c r="E172" i="11" s="1"/>
  <c r="D197" i="11"/>
  <c r="E197" i="11" s="1"/>
  <c r="D225" i="11"/>
  <c r="E225" i="11" s="1"/>
  <c r="D250" i="11"/>
  <c r="E250" i="11" s="1"/>
  <c r="D275" i="11"/>
  <c r="E275" i="11" s="1"/>
  <c r="D300" i="11"/>
  <c r="E300" i="11" s="1"/>
  <c r="D14" i="11"/>
  <c r="E14" i="11" s="1"/>
  <c r="D325" i="11"/>
  <c r="E325" i="11" s="1"/>
  <c r="E164" i="11"/>
  <c r="E406" i="11"/>
  <c r="E72" i="11"/>
  <c r="E140" i="11"/>
  <c r="E378" i="11"/>
  <c r="E17" i="11"/>
  <c r="E33" i="11"/>
  <c r="E321" i="11"/>
  <c r="E353" i="11"/>
  <c r="E50" i="11"/>
  <c r="E147" i="11"/>
  <c r="D43" i="11"/>
  <c r="E43" i="11" s="1"/>
  <c r="D116" i="11"/>
  <c r="E116" i="11" s="1"/>
  <c r="D235" i="11"/>
  <c r="E235" i="11" s="1"/>
  <c r="D28" i="11"/>
  <c r="E28" i="11" s="1"/>
  <c r="D83" i="11"/>
  <c r="E83" i="11" s="1"/>
  <c r="D139" i="11"/>
  <c r="E139" i="11" s="1"/>
  <c r="D213" i="11"/>
  <c r="E213" i="11" s="1"/>
  <c r="D291" i="11"/>
  <c r="E291" i="11" s="1"/>
  <c r="D369" i="11"/>
  <c r="E369" i="11" s="1"/>
  <c r="D29" i="11"/>
  <c r="E29" i="11" s="1"/>
  <c r="D48" i="11"/>
  <c r="E48" i="11" s="1"/>
  <c r="D66" i="11"/>
  <c r="E66" i="11" s="1"/>
  <c r="D84" i="11"/>
  <c r="E84" i="11" s="1"/>
  <c r="D102" i="11"/>
  <c r="E102" i="11" s="1"/>
  <c r="D121" i="11"/>
  <c r="E121" i="11" s="1"/>
  <c r="D140" i="11"/>
  <c r="D164" i="11"/>
  <c r="D189" i="11"/>
  <c r="E189" i="11" s="1"/>
  <c r="D217" i="11"/>
  <c r="E217" i="11" s="1"/>
  <c r="D242" i="11"/>
  <c r="E242" i="11" s="1"/>
  <c r="D267" i="11"/>
  <c r="E267" i="11" s="1"/>
  <c r="D292" i="11"/>
  <c r="E292" i="11" s="1"/>
  <c r="D317" i="11"/>
  <c r="E317" i="11" s="1"/>
  <c r="D345" i="11"/>
  <c r="E345" i="11" s="1"/>
  <c r="D370" i="11"/>
  <c r="E370" i="11" s="1"/>
  <c r="D395" i="11"/>
  <c r="E395" i="11" s="1"/>
  <c r="D61" i="11"/>
  <c r="E61" i="11" s="1"/>
  <c r="D260" i="11"/>
  <c r="E260" i="11" s="1"/>
  <c r="D46" i="11"/>
  <c r="E46" i="11" s="1"/>
  <c r="D101" i="11"/>
  <c r="E101" i="11" s="1"/>
  <c r="D163" i="11"/>
  <c r="E163" i="11" s="1"/>
  <c r="D241" i="11"/>
  <c r="E241" i="11" s="1"/>
  <c r="D316" i="11"/>
  <c r="E316" i="11" s="1"/>
  <c r="D12" i="11"/>
  <c r="E12" i="11" s="1"/>
  <c r="D30" i="11"/>
  <c r="E30" i="11" s="1"/>
  <c r="D49" i="11"/>
  <c r="E49" i="11" s="1"/>
  <c r="D67" i="11"/>
  <c r="E67" i="11" s="1"/>
  <c r="D85" i="11"/>
  <c r="E85" i="11" s="1"/>
  <c r="D104" i="11"/>
  <c r="E104" i="11" s="1"/>
  <c r="D122" i="11"/>
  <c r="E122" i="11" s="1"/>
  <c r="D141" i="11"/>
  <c r="E141" i="11" s="1"/>
  <c r="D165" i="11"/>
  <c r="E165" i="11" s="1"/>
  <c r="D193" i="11"/>
  <c r="E193" i="11" s="1"/>
  <c r="D218" i="11"/>
  <c r="E218" i="11" s="1"/>
  <c r="D243" i="11"/>
  <c r="E243" i="11" s="1"/>
  <c r="D268" i="11"/>
  <c r="E268" i="11" s="1"/>
  <c r="D293" i="11"/>
  <c r="E293" i="11" s="1"/>
  <c r="D321" i="11"/>
  <c r="D346" i="11"/>
  <c r="E346" i="11" s="1"/>
  <c r="D371" i="11"/>
  <c r="E371" i="11" s="1"/>
  <c r="D396" i="11"/>
  <c r="E396" i="11" s="1"/>
  <c r="D25" i="11"/>
  <c r="E25" i="11" s="1"/>
  <c r="D80" i="11"/>
  <c r="E80" i="11" s="1"/>
  <c r="D136" i="11"/>
  <c r="E136" i="11" s="1"/>
  <c r="D210" i="11"/>
  <c r="E210" i="11" s="1"/>
  <c r="D65" i="11"/>
  <c r="E65" i="11" s="1"/>
  <c r="D120" i="11"/>
  <c r="E120" i="11" s="1"/>
  <c r="D188" i="11"/>
  <c r="E188" i="11" s="1"/>
  <c r="D266" i="11"/>
  <c r="E266" i="11" s="1"/>
  <c r="D341" i="11"/>
  <c r="E341" i="11" s="1"/>
  <c r="D394" i="11"/>
  <c r="E394" i="11" s="1"/>
  <c r="D13" i="11"/>
  <c r="E13" i="11" s="1"/>
  <c r="D32" i="11"/>
  <c r="E32" i="11" s="1"/>
  <c r="D50" i="11"/>
  <c r="D68" i="11"/>
  <c r="E68" i="11" s="1"/>
  <c r="D86" i="11"/>
  <c r="E86" i="11" s="1"/>
  <c r="D105" i="11"/>
  <c r="E105" i="11" s="1"/>
  <c r="D123" i="11"/>
  <c r="E123" i="11" s="1"/>
  <c r="D144" i="11"/>
  <c r="E144" i="11" s="1"/>
  <c r="D169" i="11"/>
  <c r="E169" i="11" s="1"/>
  <c r="D194" i="11"/>
  <c r="E194" i="11" s="1"/>
  <c r="D219" i="11"/>
  <c r="E219" i="11" s="1"/>
  <c r="D244" i="11"/>
  <c r="E244" i="11" s="1"/>
  <c r="D269" i="11"/>
  <c r="E269" i="11" s="1"/>
  <c r="D297" i="11"/>
  <c r="E297" i="11" s="1"/>
  <c r="D322" i="11"/>
  <c r="E322" i="11" s="1"/>
  <c r="D347" i="11"/>
  <c r="E347" i="11" s="1"/>
  <c r="D372" i="11"/>
  <c r="E372" i="11" s="1"/>
  <c r="D397" i="11"/>
  <c r="E397" i="11" s="1"/>
  <c r="D51" i="11"/>
  <c r="E51" i="11" s="1"/>
  <c r="D69" i="11"/>
  <c r="E69" i="11" s="1"/>
  <c r="D88" i="11"/>
  <c r="E88" i="11" s="1"/>
  <c r="D106" i="11"/>
  <c r="E106" i="11" s="1"/>
  <c r="D124" i="11"/>
  <c r="E124" i="11" s="1"/>
  <c r="D145" i="11"/>
  <c r="E145" i="11" s="1"/>
  <c r="D170" i="11"/>
  <c r="E170" i="11" s="1"/>
  <c r="D195" i="11"/>
  <c r="E195" i="11" s="1"/>
  <c r="D220" i="11"/>
  <c r="E220" i="11" s="1"/>
  <c r="D245" i="11"/>
  <c r="E245" i="11" s="1"/>
  <c r="D273" i="11"/>
  <c r="E273" i="11" s="1"/>
  <c r="D298" i="11"/>
  <c r="E298" i="11" s="1"/>
  <c r="D323" i="11"/>
  <c r="E323" i="11" s="1"/>
  <c r="D348" i="11"/>
  <c r="E348" i="11" s="1"/>
  <c r="D373" i="11"/>
  <c r="E373" i="11" s="1"/>
  <c r="D401" i="11"/>
  <c r="E401" i="11" s="1"/>
  <c r="D16" i="11"/>
  <c r="E16" i="11" s="1"/>
  <c r="D34" i="11"/>
  <c r="E34" i="11" s="1"/>
  <c r="D52" i="11"/>
  <c r="E52" i="11" s="1"/>
  <c r="D70" i="11"/>
  <c r="E70" i="11" s="1"/>
  <c r="D89" i="11"/>
  <c r="E89" i="11" s="1"/>
  <c r="D107" i="11"/>
  <c r="E107" i="11" s="1"/>
  <c r="D125" i="11"/>
  <c r="E125" i="11" s="1"/>
  <c r="D146" i="11"/>
  <c r="E146" i="11" s="1"/>
  <c r="D171" i="11"/>
  <c r="E171" i="11" s="1"/>
  <c r="D196" i="11"/>
  <c r="E196" i="11" s="1"/>
  <c r="D221" i="11"/>
  <c r="E221" i="11" s="1"/>
  <c r="D249" i="11"/>
  <c r="E249" i="11" s="1"/>
  <c r="D274" i="11"/>
  <c r="E274" i="11" s="1"/>
  <c r="D299" i="11"/>
  <c r="E299" i="11" s="1"/>
  <c r="D324" i="11"/>
  <c r="E324" i="11" s="1"/>
  <c r="D349" i="11"/>
  <c r="E349" i="11" s="1"/>
  <c r="D377" i="11"/>
  <c r="E377" i="11" s="1"/>
  <c r="D402" i="11"/>
  <c r="E402" i="11" s="1"/>
  <c r="D54" i="11"/>
  <c r="E54" i="11" s="1"/>
  <c r="D226" i="11"/>
  <c r="E226" i="11" s="1"/>
  <c r="D18" i="11"/>
  <c r="E18" i="11" s="1"/>
  <c r="D173" i="11"/>
  <c r="E173" i="11" s="1"/>
  <c r="D329" i="11"/>
  <c r="E329" i="11" s="1"/>
  <c r="D19" i="11"/>
  <c r="E19" i="11" s="1"/>
  <c r="D37" i="11"/>
  <c r="E37" i="11" s="1"/>
  <c r="D56" i="11"/>
  <c r="E56" i="11" s="1"/>
  <c r="D74" i="11"/>
  <c r="E74" i="11" s="1"/>
  <c r="D92" i="11"/>
  <c r="E92" i="11" s="1"/>
  <c r="D110" i="11"/>
  <c r="E110" i="11" s="1"/>
  <c r="D129" i="11"/>
  <c r="E129" i="11" s="1"/>
  <c r="D149" i="11"/>
  <c r="E149" i="11" s="1"/>
  <c r="D177" i="11"/>
  <c r="E177" i="11" s="1"/>
  <c r="D202" i="11"/>
  <c r="E202" i="11" s="1"/>
  <c r="D227" i="11"/>
  <c r="E227" i="11" s="1"/>
  <c r="D252" i="11"/>
  <c r="E252" i="11" s="1"/>
  <c r="D277" i="11"/>
  <c r="E277" i="11" s="1"/>
  <c r="D305" i="11"/>
  <c r="E305" i="11" s="1"/>
  <c r="D330" i="11"/>
  <c r="E330" i="11" s="1"/>
  <c r="D355" i="11"/>
  <c r="E355" i="11" s="1"/>
  <c r="D380" i="11"/>
  <c r="E380" i="11" s="1"/>
  <c r="D405" i="11"/>
  <c r="E405" i="11" s="1"/>
  <c r="D73" i="11"/>
  <c r="E73" i="11" s="1"/>
  <c r="D148" i="11"/>
  <c r="E148" i="11" s="1"/>
  <c r="D251" i="11"/>
  <c r="E251" i="11" s="1"/>
  <c r="D379" i="11"/>
  <c r="E379" i="11" s="1"/>
  <c r="D20" i="11"/>
  <c r="E20" i="11" s="1"/>
  <c r="D38" i="11"/>
  <c r="E38" i="11" s="1"/>
  <c r="D57" i="11"/>
  <c r="E57" i="11" s="1"/>
  <c r="D75" i="11"/>
  <c r="E75" i="11" s="1"/>
  <c r="D93" i="11"/>
  <c r="E93" i="11" s="1"/>
  <c r="D112" i="11"/>
  <c r="E112" i="11" s="1"/>
  <c r="D130" i="11"/>
  <c r="E130" i="11" s="1"/>
  <c r="D153" i="11"/>
  <c r="E153" i="11" s="1"/>
  <c r="D178" i="11"/>
  <c r="E178" i="11" s="1"/>
  <c r="D203" i="11"/>
  <c r="E203" i="11" s="1"/>
  <c r="D228" i="11"/>
  <c r="E228" i="11" s="1"/>
  <c r="D253" i="11"/>
  <c r="E253" i="11" s="1"/>
  <c r="D281" i="11"/>
  <c r="E281" i="11" s="1"/>
  <c r="D306" i="11"/>
  <c r="E306" i="11" s="1"/>
  <c r="D331" i="11"/>
  <c r="E331" i="11" s="1"/>
  <c r="D356" i="11"/>
  <c r="E356" i="11" s="1"/>
  <c r="D381" i="11"/>
  <c r="E381" i="11" s="1"/>
  <c r="D409" i="11"/>
  <c r="E409" i="11" s="1"/>
  <c r="D128" i="11"/>
  <c r="E128" i="11" s="1"/>
  <c r="D301" i="11"/>
  <c r="E301" i="11" s="1"/>
  <c r="D21" i="11"/>
  <c r="E21" i="11" s="1"/>
  <c r="D40" i="11"/>
  <c r="E40" i="11" s="1"/>
  <c r="D58" i="11"/>
  <c r="E58" i="11" s="1"/>
  <c r="D76" i="11"/>
  <c r="E76" i="11" s="1"/>
  <c r="D94" i="11"/>
  <c r="E94" i="11" s="1"/>
  <c r="D113" i="11"/>
  <c r="E113" i="11" s="1"/>
  <c r="D131" i="11"/>
  <c r="E131" i="11" s="1"/>
  <c r="D154" i="11"/>
  <c r="E154" i="11" s="1"/>
  <c r="D179" i="11"/>
  <c r="E179" i="11" s="1"/>
  <c r="D204" i="11"/>
  <c r="E204" i="11" s="1"/>
  <c r="D229" i="11"/>
  <c r="E229" i="11" s="1"/>
  <c r="D257" i="11"/>
  <c r="E257" i="11" s="1"/>
  <c r="D282" i="11"/>
  <c r="E282" i="11" s="1"/>
  <c r="D307" i="11"/>
  <c r="E307" i="11" s="1"/>
  <c r="D332" i="11"/>
  <c r="E332" i="11" s="1"/>
  <c r="D357" i="11"/>
  <c r="E357" i="11" s="1"/>
  <c r="D385" i="11"/>
  <c r="E385" i="11" s="1"/>
  <c r="D410" i="11"/>
  <c r="E410" i="11" s="1"/>
  <c r="D36" i="11"/>
  <c r="E36" i="11" s="1"/>
  <c r="D109" i="11"/>
  <c r="E109" i="11" s="1"/>
  <c r="D201" i="11"/>
  <c r="E201" i="11" s="1"/>
  <c r="D354" i="11"/>
  <c r="E354" i="11" s="1"/>
  <c r="D404" i="11"/>
  <c r="E404" i="11" s="1"/>
  <c r="D22" i="11"/>
  <c r="E22" i="11" s="1"/>
  <c r="D41" i="11"/>
  <c r="E41" i="11" s="1"/>
  <c r="D59" i="11"/>
  <c r="E59" i="11" s="1"/>
  <c r="D77" i="11"/>
  <c r="E77" i="11" s="1"/>
  <c r="D96" i="11"/>
  <c r="E96" i="11" s="1"/>
  <c r="D114" i="11"/>
  <c r="E114" i="11" s="1"/>
  <c r="D132" i="11"/>
  <c r="E132" i="11" s="1"/>
  <c r="D155" i="11"/>
  <c r="E155" i="11" s="1"/>
  <c r="D180" i="11"/>
  <c r="E180" i="11" s="1"/>
  <c r="D205" i="11"/>
  <c r="E205" i="11" s="1"/>
  <c r="D233" i="11"/>
  <c r="E233" i="11" s="1"/>
  <c r="D258" i="11"/>
  <c r="E258" i="11" s="1"/>
  <c r="D283" i="11"/>
  <c r="E283" i="11" s="1"/>
  <c r="D308" i="11"/>
  <c r="E308" i="11" s="1"/>
  <c r="D333" i="11"/>
  <c r="E333" i="11" s="1"/>
  <c r="D361" i="11"/>
  <c r="E361" i="11" s="1"/>
  <c r="D386" i="11"/>
  <c r="E386" i="11" s="1"/>
  <c r="D411" i="11"/>
  <c r="E411" i="11" s="1"/>
  <c r="D91" i="11"/>
  <c r="E91" i="11" s="1"/>
  <c r="D276" i="11"/>
  <c r="E276" i="11" s="1"/>
  <c r="D24" i="11"/>
  <c r="E24" i="11" s="1"/>
  <c r="D42" i="11"/>
  <c r="E42" i="11" s="1"/>
  <c r="D60" i="11"/>
  <c r="E60" i="11" s="1"/>
  <c r="D78" i="11"/>
  <c r="E78" i="11" s="1"/>
  <c r="D97" i="11"/>
  <c r="E97" i="11" s="1"/>
  <c r="D115" i="11"/>
  <c r="E115" i="11" s="1"/>
  <c r="D133" i="11"/>
  <c r="E133" i="11" s="1"/>
  <c r="D156" i="11"/>
  <c r="E156" i="11" s="1"/>
  <c r="D181" i="11"/>
  <c r="E181" i="11" s="1"/>
  <c r="D209" i="11"/>
  <c r="E209" i="11" s="1"/>
  <c r="D234" i="11"/>
  <c r="E234" i="11" s="1"/>
  <c r="D259" i="11"/>
  <c r="E259" i="11" s="1"/>
  <c r="D284" i="11"/>
  <c r="E284" i="11" s="1"/>
  <c r="D309" i="11"/>
  <c r="E309" i="11" s="1"/>
  <c r="D337" i="11"/>
  <c r="E337" i="11" s="1"/>
  <c r="D362" i="11"/>
  <c r="E362" i="11" s="1"/>
  <c r="D387" i="11"/>
  <c r="E387" i="11" s="1"/>
  <c r="D412" i="11"/>
  <c r="E412" i="11" s="1"/>
  <c r="D98" i="11"/>
  <c r="E98" i="11" s="1"/>
  <c r="D157" i="11"/>
  <c r="E157" i="11" s="1"/>
  <c r="D185" i="11"/>
  <c r="E185" i="11" s="1"/>
  <c r="D285" i="11"/>
  <c r="E285" i="11" s="1"/>
  <c r="D313" i="11"/>
  <c r="E313" i="11" s="1"/>
  <c r="D338" i="11"/>
  <c r="E338" i="11" s="1"/>
  <c r="D363" i="11"/>
  <c r="E363" i="11" s="1"/>
  <c r="D388" i="11"/>
  <c r="E388" i="11" s="1"/>
  <c r="D26" i="11"/>
  <c r="E26" i="11" s="1"/>
  <c r="D44" i="11"/>
  <c r="E44" i="11" s="1"/>
  <c r="D81" i="11"/>
  <c r="E81" i="11" s="1"/>
  <c r="D99" i="11"/>
  <c r="E99" i="11" s="1"/>
  <c r="D117" i="11"/>
  <c r="E117" i="11" s="1"/>
  <c r="D137" i="11"/>
  <c r="E137" i="11" s="1"/>
  <c r="D161" i="11"/>
  <c r="E161" i="11" s="1"/>
  <c r="D186" i="11"/>
  <c r="E186" i="11" s="1"/>
  <c r="D211" i="11"/>
  <c r="E211" i="11" s="1"/>
  <c r="D236" i="11"/>
  <c r="E236" i="11" s="1"/>
  <c r="D261" i="11"/>
  <c r="E261" i="11" s="1"/>
  <c r="D289" i="11"/>
  <c r="E289" i="11" s="1"/>
  <c r="D314" i="11"/>
  <c r="E314" i="11" s="1"/>
  <c r="D339" i="11"/>
  <c r="E339" i="11" s="1"/>
  <c r="D364" i="11"/>
  <c r="E364" i="11" s="1"/>
  <c r="D389" i="11"/>
  <c r="E389" i="11" s="1"/>
  <c r="D62" i="11"/>
  <c r="E62" i="11" s="1"/>
  <c r="D27" i="11"/>
  <c r="E27" i="11" s="1"/>
  <c r="D45" i="11"/>
  <c r="E45" i="11" s="1"/>
  <c r="D64" i="11"/>
  <c r="E64" i="11" s="1"/>
  <c r="D82" i="11"/>
  <c r="E82" i="11" s="1"/>
  <c r="D100" i="11"/>
  <c r="E100" i="11" s="1"/>
  <c r="D118" i="11"/>
  <c r="E118" i="11" s="1"/>
  <c r="D138" i="11"/>
  <c r="E138" i="11" s="1"/>
  <c r="D162" i="11"/>
  <c r="E162" i="11" s="1"/>
  <c r="D187" i="11"/>
  <c r="E187" i="11" s="1"/>
  <c r="D212" i="11"/>
  <c r="E212" i="11" s="1"/>
  <c r="D237" i="11"/>
  <c r="E237" i="11" s="1"/>
  <c r="D265" i="11"/>
  <c r="E265" i="11" s="1"/>
  <c r="D290" i="11"/>
  <c r="E290" i="11" s="1"/>
  <c r="D315" i="11"/>
  <c r="E315" i="11" s="1"/>
  <c r="D340" i="11"/>
  <c r="E340" i="11" s="1"/>
  <c r="D365" i="11"/>
  <c r="E365" i="11" s="1"/>
  <c r="D393" i="11"/>
  <c r="E393" i="11" s="1"/>
  <c r="D291" i="39"/>
  <c r="D180" i="39"/>
  <c r="D100" i="39"/>
  <c r="D372" i="39"/>
  <c r="D290" i="39"/>
  <c r="D179" i="39"/>
  <c r="D99" i="39"/>
  <c r="D166" i="39"/>
  <c r="D86" i="39"/>
  <c r="D278" i="39"/>
  <c r="D354" i="39"/>
  <c r="D277" i="39"/>
  <c r="D165" i="39"/>
  <c r="D85" i="39"/>
  <c r="D11" i="39"/>
  <c r="D355" i="39"/>
  <c r="D342" i="39"/>
  <c r="D276" i="39"/>
  <c r="D164" i="39"/>
  <c r="D54" i="39"/>
  <c r="D341" i="39"/>
  <c r="D275" i="39"/>
  <c r="D163" i="39"/>
  <c r="D53" i="39"/>
  <c r="D340" i="39"/>
  <c r="D244" i="39"/>
  <c r="D150" i="39"/>
  <c r="D52" i="39"/>
  <c r="D404" i="39"/>
  <c r="D339" i="39"/>
  <c r="D243" i="39"/>
  <c r="D149" i="39"/>
  <c r="D51" i="39"/>
  <c r="D403" i="39"/>
  <c r="D338" i="39"/>
  <c r="D230" i="39"/>
  <c r="D148" i="39"/>
  <c r="D50" i="39"/>
  <c r="D402" i="39"/>
  <c r="D326" i="39"/>
  <c r="D229" i="39"/>
  <c r="D147" i="39"/>
  <c r="D38" i="39"/>
  <c r="D390" i="39"/>
  <c r="D325" i="39"/>
  <c r="D228" i="39"/>
  <c r="D117" i="39"/>
  <c r="D37" i="39"/>
  <c r="D389" i="39"/>
  <c r="D324" i="39"/>
  <c r="D227" i="39"/>
  <c r="D116" i="39"/>
  <c r="D36" i="39"/>
  <c r="D373" i="39"/>
  <c r="D388" i="39"/>
  <c r="D306" i="39"/>
  <c r="D214" i="39"/>
  <c r="D115" i="39"/>
  <c r="D35" i="39"/>
  <c r="D387" i="39"/>
  <c r="D294" i="39"/>
  <c r="D213" i="39"/>
  <c r="D114" i="39"/>
  <c r="D22" i="39"/>
  <c r="D386" i="39"/>
  <c r="D293" i="39"/>
  <c r="D212" i="39"/>
  <c r="D102" i="39"/>
  <c r="D374" i="39"/>
  <c r="D292" i="39"/>
  <c r="D211" i="39"/>
  <c r="D101" i="39"/>
  <c r="E19" i="43"/>
  <c r="F19" i="43" s="1"/>
  <c r="E18" i="43"/>
  <c r="F18" i="43" s="1"/>
  <c r="E17" i="43"/>
  <c r="F17" i="43" s="1"/>
  <c r="E16" i="43"/>
  <c r="F16" i="43" s="1"/>
  <c r="E15" i="43"/>
  <c r="F15" i="43" s="1"/>
  <c r="E14" i="43"/>
  <c r="F14" i="43" s="1"/>
  <c r="E12" i="43"/>
  <c r="F12" i="43" s="1"/>
  <c r="D15" i="11"/>
  <c r="E15" i="11" s="1"/>
  <c r="D23" i="11"/>
  <c r="E23" i="11" s="1"/>
  <c r="D31" i="11"/>
  <c r="E31" i="11" s="1"/>
  <c r="D39" i="11"/>
  <c r="E39" i="11" s="1"/>
  <c r="D47" i="11"/>
  <c r="E47" i="11" s="1"/>
  <c r="D55" i="11"/>
  <c r="E55" i="11" s="1"/>
  <c r="D63" i="11"/>
  <c r="E63" i="11" s="1"/>
  <c r="D71" i="11"/>
  <c r="E71" i="11" s="1"/>
  <c r="D79" i="11"/>
  <c r="E79" i="11" s="1"/>
  <c r="D87" i="11"/>
  <c r="E87" i="11" s="1"/>
  <c r="D95" i="11"/>
  <c r="E95" i="11" s="1"/>
  <c r="D103" i="11"/>
  <c r="E103" i="11" s="1"/>
  <c r="D111" i="11"/>
  <c r="E111" i="11" s="1"/>
  <c r="D119" i="11"/>
  <c r="E119" i="11" s="1"/>
  <c r="D127" i="11"/>
  <c r="E127" i="11" s="1"/>
  <c r="D135" i="11"/>
  <c r="E135" i="11" s="1"/>
  <c r="D143" i="11"/>
  <c r="E143" i="11" s="1"/>
  <c r="D151" i="11"/>
  <c r="E151" i="11" s="1"/>
  <c r="D159" i="11"/>
  <c r="E159" i="11" s="1"/>
  <c r="D167" i="11"/>
  <c r="E167" i="11" s="1"/>
  <c r="D175" i="11"/>
  <c r="E175" i="11" s="1"/>
  <c r="D183" i="11"/>
  <c r="E183" i="11" s="1"/>
  <c r="D191" i="11"/>
  <c r="E191" i="11" s="1"/>
  <c r="D199" i="11"/>
  <c r="E199" i="11" s="1"/>
  <c r="D207" i="11"/>
  <c r="E207" i="11" s="1"/>
  <c r="D215" i="11"/>
  <c r="E215" i="11" s="1"/>
  <c r="D223" i="11"/>
  <c r="E223" i="11" s="1"/>
  <c r="D231" i="11"/>
  <c r="E231" i="11" s="1"/>
  <c r="D239" i="11"/>
  <c r="E239" i="11" s="1"/>
  <c r="D247" i="11"/>
  <c r="E247" i="11" s="1"/>
  <c r="D255" i="11"/>
  <c r="E255" i="11" s="1"/>
  <c r="D263" i="11"/>
  <c r="E263" i="11" s="1"/>
  <c r="D271" i="11"/>
  <c r="E271" i="11" s="1"/>
  <c r="D279" i="11"/>
  <c r="E279" i="11" s="1"/>
  <c r="D287" i="11"/>
  <c r="E287" i="11" s="1"/>
  <c r="D295" i="11"/>
  <c r="E295" i="11" s="1"/>
  <c r="D303" i="11"/>
  <c r="E303" i="11" s="1"/>
  <c r="D311" i="11"/>
  <c r="E311" i="11" s="1"/>
  <c r="D319" i="11"/>
  <c r="E319" i="11" s="1"/>
  <c r="D327" i="11"/>
  <c r="E327" i="11" s="1"/>
  <c r="D335" i="11"/>
  <c r="E335" i="11" s="1"/>
  <c r="D343" i="11"/>
  <c r="E343" i="11" s="1"/>
  <c r="D351" i="11"/>
  <c r="E351" i="11" s="1"/>
  <c r="D359" i="11"/>
  <c r="E359" i="11" s="1"/>
  <c r="D367" i="11"/>
  <c r="E367" i="11" s="1"/>
  <c r="D375" i="11"/>
  <c r="E375" i="11" s="1"/>
  <c r="D383" i="11"/>
  <c r="E383" i="11" s="1"/>
  <c r="D391" i="11"/>
  <c r="E391" i="11" s="1"/>
  <c r="D399" i="11"/>
  <c r="E399" i="11" s="1"/>
  <c r="D407" i="11"/>
  <c r="E407" i="11" s="1"/>
  <c r="D152" i="11"/>
  <c r="E152" i="11" s="1"/>
  <c r="D160" i="11"/>
  <c r="E160" i="11" s="1"/>
  <c r="D168" i="11"/>
  <c r="E168" i="11" s="1"/>
  <c r="D176" i="11"/>
  <c r="E176" i="11" s="1"/>
  <c r="D184" i="11"/>
  <c r="E184" i="11" s="1"/>
  <c r="D192" i="11"/>
  <c r="E192" i="11" s="1"/>
  <c r="D200" i="11"/>
  <c r="E200" i="11" s="1"/>
  <c r="D208" i="11"/>
  <c r="E208" i="11" s="1"/>
  <c r="D216" i="11"/>
  <c r="E216" i="11" s="1"/>
  <c r="D224" i="11"/>
  <c r="E224" i="11" s="1"/>
  <c r="D232" i="11"/>
  <c r="E232" i="11" s="1"/>
  <c r="D240" i="11"/>
  <c r="E240" i="11" s="1"/>
  <c r="D248" i="11"/>
  <c r="E248" i="11" s="1"/>
  <c r="D256" i="11"/>
  <c r="E256" i="11" s="1"/>
  <c r="D264" i="11"/>
  <c r="E264" i="11" s="1"/>
  <c r="D272" i="11"/>
  <c r="E272" i="11" s="1"/>
  <c r="D280" i="11"/>
  <c r="E280" i="11" s="1"/>
  <c r="D288" i="11"/>
  <c r="E288" i="11" s="1"/>
  <c r="D296" i="11"/>
  <c r="E296" i="11" s="1"/>
  <c r="D304" i="11"/>
  <c r="E304" i="11" s="1"/>
  <c r="D312" i="11"/>
  <c r="E312" i="11" s="1"/>
  <c r="D320" i="11"/>
  <c r="E320" i="11" s="1"/>
  <c r="D328" i="11"/>
  <c r="E328" i="11" s="1"/>
  <c r="D336" i="11"/>
  <c r="E336" i="11" s="1"/>
  <c r="D344" i="11"/>
  <c r="E344" i="11" s="1"/>
  <c r="D352" i="11"/>
  <c r="E352" i="11" s="1"/>
  <c r="D360" i="11"/>
  <c r="E360" i="11" s="1"/>
  <c r="D368" i="11"/>
  <c r="E368" i="11" s="1"/>
  <c r="D376" i="11"/>
  <c r="E376" i="11" s="1"/>
  <c r="D384" i="11"/>
  <c r="E384" i="11" s="1"/>
  <c r="D392" i="11"/>
  <c r="E392" i="11" s="1"/>
  <c r="D400" i="11"/>
  <c r="E400" i="11" s="1"/>
  <c r="D408" i="11"/>
  <c r="E408" i="11" s="1"/>
  <c r="D134" i="11"/>
  <c r="E134" i="11" s="1"/>
  <c r="D142" i="11"/>
  <c r="E142" i="11" s="1"/>
  <c r="D150" i="11"/>
  <c r="E150" i="11" s="1"/>
  <c r="D158" i="11"/>
  <c r="E158" i="11" s="1"/>
  <c r="D166" i="11"/>
  <c r="E166" i="11" s="1"/>
  <c r="D174" i="11"/>
  <c r="E174" i="11" s="1"/>
  <c r="D182" i="11"/>
  <c r="E182" i="11" s="1"/>
  <c r="D190" i="11"/>
  <c r="E190" i="11" s="1"/>
  <c r="D198" i="11"/>
  <c r="E198" i="11" s="1"/>
  <c r="D206" i="11"/>
  <c r="E206" i="11" s="1"/>
  <c r="D214" i="11"/>
  <c r="E214" i="11" s="1"/>
  <c r="D222" i="11"/>
  <c r="E222" i="11" s="1"/>
  <c r="D230" i="11"/>
  <c r="E230" i="11" s="1"/>
  <c r="D238" i="11"/>
  <c r="E238" i="11" s="1"/>
  <c r="D246" i="11"/>
  <c r="E246" i="11" s="1"/>
  <c r="D254" i="11"/>
  <c r="E254" i="11" s="1"/>
  <c r="D262" i="11"/>
  <c r="E262" i="11" s="1"/>
  <c r="D270" i="11"/>
  <c r="E270" i="11" s="1"/>
  <c r="D278" i="11"/>
  <c r="E278" i="11" s="1"/>
  <c r="D286" i="11"/>
  <c r="E286" i="11" s="1"/>
  <c r="D294" i="11"/>
  <c r="E294" i="11" s="1"/>
  <c r="D302" i="11"/>
  <c r="E302" i="11" s="1"/>
  <c r="D310" i="11"/>
  <c r="E310" i="11" s="1"/>
  <c r="D318" i="11"/>
  <c r="E318" i="11" s="1"/>
  <c r="D326" i="11"/>
  <c r="E326" i="11" s="1"/>
  <c r="D334" i="11"/>
  <c r="E334" i="11" s="1"/>
  <c r="D342" i="11"/>
  <c r="E342" i="11" s="1"/>
  <c r="D350" i="11"/>
  <c r="E350" i="11" s="1"/>
  <c r="D358" i="11"/>
  <c r="E358" i="11" s="1"/>
  <c r="D366" i="11"/>
  <c r="E366" i="11" s="1"/>
  <c r="D374" i="11"/>
  <c r="E374" i="11" s="1"/>
  <c r="D382" i="11"/>
  <c r="E382" i="11" s="1"/>
  <c r="D390" i="11"/>
  <c r="E390" i="11" s="1"/>
  <c r="D398" i="11"/>
  <c r="E398" i="11" s="1"/>
  <c r="D258" i="40"/>
  <c r="D116" i="40"/>
  <c r="D385" i="40"/>
  <c r="E385" i="40" s="1"/>
  <c r="D257" i="40"/>
  <c r="E257" i="40" s="1"/>
  <c r="D113" i="40"/>
  <c r="D379" i="40"/>
  <c r="D252" i="40"/>
  <c r="E252" i="40" s="1"/>
  <c r="D83" i="40"/>
  <c r="D371" i="40"/>
  <c r="D251" i="40"/>
  <c r="D81" i="40"/>
  <c r="D76" i="40"/>
  <c r="E76" i="40" s="1"/>
  <c r="D349" i="40"/>
  <c r="E349" i="40" s="1"/>
  <c r="D194" i="40"/>
  <c r="E194" i="40" s="1"/>
  <c r="D65" i="40"/>
  <c r="E65" i="40" s="1"/>
  <c r="D348" i="40"/>
  <c r="E348" i="40" s="1"/>
  <c r="D193" i="40"/>
  <c r="E193" i="40" s="1"/>
  <c r="D35" i="40"/>
  <c r="D33" i="40"/>
  <c r="E33" i="40" s="1"/>
  <c r="D275" i="40"/>
  <c r="D77" i="40"/>
  <c r="D189" i="40"/>
  <c r="D322" i="40"/>
  <c r="D188" i="40"/>
  <c r="D17" i="40"/>
  <c r="E17" i="40" s="1"/>
  <c r="D283" i="40"/>
  <c r="D125" i="40"/>
  <c r="E125" i="40" s="1"/>
  <c r="D354" i="40"/>
  <c r="E354" i="40" s="1"/>
  <c r="D220" i="40"/>
  <c r="E220" i="40" s="1"/>
  <c r="D339" i="40"/>
  <c r="E339" i="40" s="1"/>
  <c r="D321" i="40"/>
  <c r="E321" i="40" s="1"/>
  <c r="D187" i="40"/>
  <c r="E187" i="40" s="1"/>
  <c r="D179" i="40"/>
  <c r="D284" i="40"/>
  <c r="D157" i="40"/>
  <c r="E157" i="40" s="1"/>
  <c r="D156" i="40"/>
  <c r="D243" i="40"/>
  <c r="D353" i="40"/>
  <c r="E353" i="40" s="1"/>
  <c r="D307" i="40"/>
  <c r="D285" i="40"/>
  <c r="E285" i="40" s="1"/>
  <c r="D161" i="40"/>
  <c r="E161" i="40" s="1"/>
  <c r="D347" i="40"/>
  <c r="D253" i="40"/>
  <c r="D162" i="40"/>
  <c r="E162" i="40" s="1"/>
  <c r="D21" i="40"/>
  <c r="E21" i="40" s="1"/>
  <c r="D36" i="40"/>
  <c r="D84" i="40"/>
  <c r="D130" i="40"/>
  <c r="E130" i="40" s="1"/>
  <c r="D163" i="40"/>
  <c r="E163" i="40" s="1"/>
  <c r="D195" i="40"/>
  <c r="E195" i="40" s="1"/>
  <c r="D227" i="40"/>
  <c r="E227" i="40" s="1"/>
  <c r="D259" i="40"/>
  <c r="D291" i="40"/>
  <c r="E291" i="40" s="1"/>
  <c r="D323" i="40"/>
  <c r="D355" i="40"/>
  <c r="D387" i="40"/>
  <c r="E387" i="40" s="1"/>
  <c r="D145" i="40"/>
  <c r="D337" i="40"/>
  <c r="E337" i="40" s="1"/>
  <c r="D178" i="40"/>
  <c r="E178" i="40" s="1"/>
  <c r="D306" i="40"/>
  <c r="E306" i="40" s="1"/>
  <c r="D402" i="40"/>
  <c r="E402" i="40" s="1"/>
  <c r="D44" i="40"/>
  <c r="E44" i="40" s="1"/>
  <c r="D92" i="40"/>
  <c r="E92" i="40" s="1"/>
  <c r="D131" i="40"/>
  <c r="E131" i="40" s="1"/>
  <c r="D164" i="40"/>
  <c r="D196" i="40"/>
  <c r="E196" i="40" s="1"/>
  <c r="D228" i="40"/>
  <c r="E228" i="40" s="1"/>
  <c r="D260" i="40"/>
  <c r="E260" i="40" s="1"/>
  <c r="D292" i="40"/>
  <c r="E292" i="40" s="1"/>
  <c r="D324" i="40"/>
  <c r="E324" i="40" s="1"/>
  <c r="D356" i="40"/>
  <c r="E356" i="40" s="1"/>
  <c r="D388" i="40"/>
  <c r="E388" i="40" s="1"/>
  <c r="D177" i="40"/>
  <c r="D369" i="40"/>
  <c r="E369" i="40" s="1"/>
  <c r="D210" i="40"/>
  <c r="E210" i="40" s="1"/>
  <c r="D338" i="40"/>
  <c r="E338" i="40" s="1"/>
  <c r="D45" i="40"/>
  <c r="E45" i="40" s="1"/>
  <c r="D93" i="40"/>
  <c r="D132" i="40"/>
  <c r="E132" i="40" s="1"/>
  <c r="D166" i="40"/>
  <c r="E166" i="40" s="1"/>
  <c r="D198" i="40"/>
  <c r="E198" i="40" s="1"/>
  <c r="D230" i="40"/>
  <c r="E230" i="40" s="1"/>
  <c r="D262" i="40"/>
  <c r="E262" i="40" s="1"/>
  <c r="D294" i="40"/>
  <c r="E294" i="40" s="1"/>
  <c r="D326" i="40"/>
  <c r="E326" i="40" s="1"/>
  <c r="D358" i="40"/>
  <c r="E358" i="40" s="1"/>
  <c r="D390" i="40"/>
  <c r="E390" i="40" s="1"/>
  <c r="D108" i="40"/>
  <c r="E108" i="40" s="1"/>
  <c r="D241" i="40"/>
  <c r="E241" i="40" s="1"/>
  <c r="D109" i="40"/>
  <c r="D49" i="40"/>
  <c r="D97" i="40"/>
  <c r="E97" i="40" s="1"/>
  <c r="D139" i="40"/>
  <c r="E139" i="40" s="1"/>
  <c r="D171" i="40"/>
  <c r="E171" i="40" s="1"/>
  <c r="D203" i="40"/>
  <c r="E203" i="40" s="1"/>
  <c r="D235" i="40"/>
  <c r="E235" i="40" s="1"/>
  <c r="D267" i="40"/>
  <c r="E267" i="40" s="1"/>
  <c r="D299" i="40"/>
  <c r="E299" i="40" s="1"/>
  <c r="D331" i="40"/>
  <c r="E331" i="40" s="1"/>
  <c r="D363" i="40"/>
  <c r="E363" i="40" s="1"/>
  <c r="D395" i="40"/>
  <c r="E395" i="40" s="1"/>
  <c r="D209" i="40"/>
  <c r="E209" i="40" s="1"/>
  <c r="D401" i="40"/>
  <c r="E401" i="40" s="1"/>
  <c r="D13" i="40"/>
  <c r="E13" i="40" s="1"/>
  <c r="D242" i="40"/>
  <c r="E242" i="40" s="1"/>
  <c r="D370" i="40"/>
  <c r="D51" i="40"/>
  <c r="E51" i="40" s="1"/>
  <c r="D99" i="40"/>
  <c r="E99" i="40" s="1"/>
  <c r="D140" i="40"/>
  <c r="E140" i="40" s="1"/>
  <c r="D172" i="40"/>
  <c r="D204" i="40"/>
  <c r="D236" i="40"/>
  <c r="E236" i="40" s="1"/>
  <c r="D268" i="40"/>
  <c r="D300" i="40"/>
  <c r="E300" i="40" s="1"/>
  <c r="D332" i="40"/>
  <c r="E332" i="40" s="1"/>
  <c r="D364" i="40"/>
  <c r="E364" i="40" s="1"/>
  <c r="D396" i="40"/>
  <c r="E396" i="40" s="1"/>
  <c r="D12" i="40"/>
  <c r="D273" i="40"/>
  <c r="E273" i="40" s="1"/>
  <c r="D61" i="40"/>
  <c r="E61" i="40" s="1"/>
  <c r="D274" i="40"/>
  <c r="E274" i="40" s="1"/>
  <c r="D52" i="40"/>
  <c r="D100" i="40"/>
  <c r="E100" i="40" s="1"/>
  <c r="D141" i="40"/>
  <c r="E141" i="40" s="1"/>
  <c r="D173" i="40"/>
  <c r="E173" i="40" s="1"/>
  <c r="D205" i="40"/>
  <c r="E205" i="40" s="1"/>
  <c r="D237" i="40"/>
  <c r="E237" i="40" s="1"/>
  <c r="D269" i="40"/>
  <c r="E269" i="40" s="1"/>
  <c r="D301" i="40"/>
  <c r="E301" i="40" s="1"/>
  <c r="D333" i="40"/>
  <c r="E333" i="40" s="1"/>
  <c r="D365" i="40"/>
  <c r="D397" i="40"/>
  <c r="D60" i="40"/>
  <c r="E60" i="40" s="1"/>
  <c r="D305" i="40"/>
  <c r="E305" i="40" s="1"/>
  <c r="D146" i="40"/>
  <c r="E146" i="40" s="1"/>
  <c r="D19" i="40"/>
  <c r="E19" i="40" s="1"/>
  <c r="D67" i="40"/>
  <c r="E67" i="40" s="1"/>
  <c r="D114" i="40"/>
  <c r="D148" i="40"/>
  <c r="E148" i="40" s="1"/>
  <c r="D180" i="40"/>
  <c r="E180" i="40" s="1"/>
  <c r="D212" i="40"/>
  <c r="E212" i="40" s="1"/>
  <c r="D244" i="40"/>
  <c r="E244" i="40" s="1"/>
  <c r="D276" i="40"/>
  <c r="E276" i="40" s="1"/>
  <c r="D308" i="40"/>
  <c r="E308" i="40" s="1"/>
  <c r="D340" i="40"/>
  <c r="E340" i="40" s="1"/>
  <c r="D372" i="40"/>
  <c r="E372" i="40" s="1"/>
  <c r="D404" i="40"/>
  <c r="E404" i="40" s="1"/>
  <c r="D20" i="40"/>
  <c r="E20" i="40" s="1"/>
  <c r="D68" i="40"/>
  <c r="E68" i="40" s="1"/>
  <c r="D115" i="40"/>
  <c r="D150" i="40"/>
  <c r="E150" i="40" s="1"/>
  <c r="D182" i="40"/>
  <c r="E182" i="40" s="1"/>
  <c r="D214" i="40"/>
  <c r="E214" i="40" s="1"/>
  <c r="D246" i="40"/>
  <c r="E246" i="40" s="1"/>
  <c r="D278" i="40"/>
  <c r="E278" i="40" s="1"/>
  <c r="D310" i="40"/>
  <c r="E310" i="40" s="1"/>
  <c r="D342" i="40"/>
  <c r="E342" i="40" s="1"/>
  <c r="D374" i="40"/>
  <c r="E374" i="40" s="1"/>
  <c r="D406" i="40"/>
  <c r="E406" i="40" s="1"/>
  <c r="D317" i="40"/>
  <c r="E317" i="40" s="1"/>
  <c r="D226" i="40"/>
  <c r="E226" i="40" s="1"/>
  <c r="D155" i="40"/>
  <c r="E155" i="40" s="1"/>
  <c r="D29" i="40"/>
  <c r="E29" i="40" s="1"/>
  <c r="D403" i="40"/>
  <c r="E403" i="40" s="1"/>
  <c r="D316" i="40"/>
  <c r="E316" i="40" s="1"/>
  <c r="D225" i="40"/>
  <c r="E225" i="40" s="1"/>
  <c r="D147" i="40"/>
  <c r="E147" i="40" s="1"/>
  <c r="D28" i="40"/>
  <c r="E28" i="40" s="1"/>
  <c r="D386" i="40"/>
  <c r="E386" i="40" s="1"/>
  <c r="D315" i="40"/>
  <c r="E315" i="40" s="1"/>
  <c r="D221" i="40"/>
  <c r="E221" i="40" s="1"/>
  <c r="D129" i="40"/>
  <c r="E129" i="40" s="1"/>
  <c r="D27" i="40"/>
  <c r="E27" i="40" s="1"/>
  <c r="D381" i="40"/>
  <c r="D290" i="40"/>
  <c r="E290" i="40" s="1"/>
  <c r="D219" i="40"/>
  <c r="E219" i="40" s="1"/>
  <c r="D124" i="40"/>
  <c r="E124" i="40" s="1"/>
  <c r="D380" i="40"/>
  <c r="E380" i="40" s="1"/>
  <c r="D289" i="40"/>
  <c r="E289" i="40" s="1"/>
  <c r="D211" i="40"/>
  <c r="E211" i="40" s="1"/>
  <c r="D123" i="40"/>
  <c r="E123" i="40" s="1"/>
  <c r="E75" i="40"/>
  <c r="E251" i="40"/>
  <c r="E283" i="40"/>
  <c r="E347" i="40"/>
  <c r="E379" i="40"/>
  <c r="E81" i="40"/>
  <c r="E12" i="40"/>
  <c r="E156" i="40"/>
  <c r="E172" i="40"/>
  <c r="E188" i="40"/>
  <c r="E204" i="40"/>
  <c r="E268" i="40"/>
  <c r="E284" i="40"/>
  <c r="E49" i="40"/>
  <c r="E145" i="40"/>
  <c r="E77" i="40"/>
  <c r="E93" i="40"/>
  <c r="E109" i="40"/>
  <c r="E189" i="40"/>
  <c r="E253" i="40"/>
  <c r="E365" i="40"/>
  <c r="E381" i="40"/>
  <c r="E397" i="40"/>
  <c r="E113" i="40"/>
  <c r="E177" i="40"/>
  <c r="E114" i="40"/>
  <c r="E258" i="40"/>
  <c r="E322" i="40"/>
  <c r="E370" i="40"/>
  <c r="E35" i="40"/>
  <c r="E83" i="40"/>
  <c r="E115" i="40"/>
  <c r="E179" i="40"/>
  <c r="E243" i="40"/>
  <c r="E259" i="40"/>
  <c r="E275" i="40"/>
  <c r="E307" i="40"/>
  <c r="E323" i="40"/>
  <c r="E355" i="40"/>
  <c r="E371" i="40"/>
  <c r="E36" i="40"/>
  <c r="E52" i="40"/>
  <c r="E84" i="40"/>
  <c r="E116" i="40"/>
  <c r="E164" i="40"/>
  <c r="D98" i="40"/>
  <c r="E98" i="40" s="1"/>
  <c r="D82" i="40"/>
  <c r="E82" i="40" s="1"/>
  <c r="D66" i="40"/>
  <c r="E66" i="40" s="1"/>
  <c r="D50" i="40"/>
  <c r="E50" i="40" s="1"/>
  <c r="D34" i="40"/>
  <c r="E34" i="40" s="1"/>
  <c r="D18" i="40"/>
  <c r="E18" i="40" s="1"/>
  <c r="D400" i="40"/>
  <c r="E400" i="40" s="1"/>
  <c r="D384" i="40"/>
  <c r="E384" i="40" s="1"/>
  <c r="D368" i="40"/>
  <c r="E368" i="40" s="1"/>
  <c r="D352" i="40"/>
  <c r="E352" i="40" s="1"/>
  <c r="D336" i="40"/>
  <c r="E336" i="40" s="1"/>
  <c r="D320" i="40"/>
  <c r="E320" i="40" s="1"/>
  <c r="D304" i="40"/>
  <c r="E304" i="40" s="1"/>
  <c r="D288" i="40"/>
  <c r="E288" i="40" s="1"/>
  <c r="D272" i="40"/>
  <c r="E272" i="40" s="1"/>
  <c r="D256" i="40"/>
  <c r="E256" i="40" s="1"/>
  <c r="D240" i="40"/>
  <c r="E240" i="40" s="1"/>
  <c r="D224" i="40"/>
  <c r="E224" i="40" s="1"/>
  <c r="D208" i="40"/>
  <c r="E208" i="40" s="1"/>
  <c r="D192" i="40"/>
  <c r="E192" i="40" s="1"/>
  <c r="D176" i="40"/>
  <c r="E176" i="40" s="1"/>
  <c r="D160" i="40"/>
  <c r="E160" i="40" s="1"/>
  <c r="D144" i="40"/>
  <c r="E144" i="40" s="1"/>
  <c r="D128" i="40"/>
  <c r="E128" i="40" s="1"/>
  <c r="D112" i="40"/>
  <c r="E112" i="40" s="1"/>
  <c r="D96" i="40"/>
  <c r="E96" i="40" s="1"/>
  <c r="D80" i="40"/>
  <c r="E80" i="40" s="1"/>
  <c r="D64" i="40"/>
  <c r="E64" i="40" s="1"/>
  <c r="D48" i="40"/>
  <c r="E48" i="40" s="1"/>
  <c r="D32" i="40"/>
  <c r="E32" i="40" s="1"/>
  <c r="D16" i="40"/>
  <c r="E16" i="40" s="1"/>
  <c r="D399" i="40"/>
  <c r="E399" i="40" s="1"/>
  <c r="D383" i="40"/>
  <c r="E383" i="40" s="1"/>
  <c r="D367" i="40"/>
  <c r="E367" i="40" s="1"/>
  <c r="D351" i="40"/>
  <c r="E351" i="40" s="1"/>
  <c r="D335" i="40"/>
  <c r="E335" i="40" s="1"/>
  <c r="D319" i="40"/>
  <c r="E319" i="40" s="1"/>
  <c r="D303" i="40"/>
  <c r="E303" i="40" s="1"/>
  <c r="D287" i="40"/>
  <c r="E287" i="40" s="1"/>
  <c r="D271" i="40"/>
  <c r="E271" i="40" s="1"/>
  <c r="D255" i="40"/>
  <c r="E255" i="40" s="1"/>
  <c r="D239" i="40"/>
  <c r="E239" i="40" s="1"/>
  <c r="D223" i="40"/>
  <c r="E223" i="40" s="1"/>
  <c r="D207" i="40"/>
  <c r="E207" i="40" s="1"/>
  <c r="D191" i="40"/>
  <c r="E191" i="40" s="1"/>
  <c r="D175" i="40"/>
  <c r="E175" i="40" s="1"/>
  <c r="D159" i="40"/>
  <c r="E159" i="40" s="1"/>
  <c r="D143" i="40"/>
  <c r="E143" i="40" s="1"/>
  <c r="D127" i="40"/>
  <c r="E127" i="40" s="1"/>
  <c r="D111" i="40"/>
  <c r="E111" i="40" s="1"/>
  <c r="D95" i="40"/>
  <c r="E95" i="40" s="1"/>
  <c r="D79" i="40"/>
  <c r="E79" i="40" s="1"/>
  <c r="D63" i="40"/>
  <c r="E63" i="40" s="1"/>
  <c r="D47" i="40"/>
  <c r="E47" i="40" s="1"/>
  <c r="D31" i="40"/>
  <c r="E31" i="40" s="1"/>
  <c r="D15" i="40"/>
  <c r="E15" i="40" s="1"/>
  <c r="D398" i="40"/>
  <c r="E398" i="40" s="1"/>
  <c r="D382" i="40"/>
  <c r="E382" i="40" s="1"/>
  <c r="D366" i="40"/>
  <c r="E366" i="40" s="1"/>
  <c r="D350" i="40"/>
  <c r="E350" i="40" s="1"/>
  <c r="D334" i="40"/>
  <c r="E334" i="40" s="1"/>
  <c r="D318" i="40"/>
  <c r="E318" i="40" s="1"/>
  <c r="D302" i="40"/>
  <c r="E302" i="40" s="1"/>
  <c r="D286" i="40"/>
  <c r="E286" i="40" s="1"/>
  <c r="D270" i="40"/>
  <c r="E270" i="40" s="1"/>
  <c r="D254" i="40"/>
  <c r="E254" i="40" s="1"/>
  <c r="D238" i="40"/>
  <c r="E238" i="40" s="1"/>
  <c r="D222" i="40"/>
  <c r="E222" i="40" s="1"/>
  <c r="D206" i="40"/>
  <c r="E206" i="40" s="1"/>
  <c r="D190" i="40"/>
  <c r="E190" i="40" s="1"/>
  <c r="D174" i="40"/>
  <c r="E174" i="40" s="1"/>
  <c r="D158" i="40"/>
  <c r="E158" i="40" s="1"/>
  <c r="D142" i="40"/>
  <c r="E142" i="40" s="1"/>
  <c r="D126" i="40"/>
  <c r="E126" i="40" s="1"/>
  <c r="D110" i="40"/>
  <c r="E110" i="40" s="1"/>
  <c r="D94" i="40"/>
  <c r="E94" i="40" s="1"/>
  <c r="D78" i="40"/>
  <c r="E78" i="40" s="1"/>
  <c r="D62" i="40"/>
  <c r="E62" i="40" s="1"/>
  <c r="D46" i="40"/>
  <c r="E46" i="40" s="1"/>
  <c r="D30" i="40"/>
  <c r="E30" i="40" s="1"/>
  <c r="D14" i="40"/>
  <c r="E14" i="40" s="1"/>
  <c r="D107" i="40"/>
  <c r="E107" i="40" s="1"/>
  <c r="D91" i="40"/>
  <c r="E91" i="40" s="1"/>
  <c r="D59" i="40"/>
  <c r="E59" i="40" s="1"/>
  <c r="D43" i="40"/>
  <c r="E43" i="40" s="1"/>
  <c r="D11" i="40"/>
  <c r="E11" i="40" s="1"/>
  <c r="D169" i="40"/>
  <c r="E169" i="40" s="1"/>
  <c r="D105" i="40"/>
  <c r="E105" i="40" s="1"/>
  <c r="D9" i="40"/>
  <c r="E9" i="40" s="1"/>
  <c r="D378" i="40"/>
  <c r="E378" i="40" s="1"/>
  <c r="D330" i="40"/>
  <c r="E330" i="40" s="1"/>
  <c r="D266" i="40"/>
  <c r="E266" i="40" s="1"/>
  <c r="D186" i="40"/>
  <c r="E186" i="40" s="1"/>
  <c r="D26" i="40"/>
  <c r="E26" i="40" s="1"/>
  <c r="D377" i="40"/>
  <c r="E377" i="40" s="1"/>
  <c r="D329" i="40"/>
  <c r="E329" i="40" s="1"/>
  <c r="D281" i="40"/>
  <c r="E281" i="40" s="1"/>
  <c r="D233" i="40"/>
  <c r="E233" i="40" s="1"/>
  <c r="D153" i="40"/>
  <c r="E153" i="40" s="1"/>
  <c r="D25" i="40"/>
  <c r="E25" i="40" s="1"/>
  <c r="D408" i="40"/>
  <c r="E408" i="40" s="1"/>
  <c r="D392" i="40"/>
  <c r="E392" i="40" s="1"/>
  <c r="D376" i="40"/>
  <c r="E376" i="40" s="1"/>
  <c r="D360" i="40"/>
  <c r="E360" i="40" s="1"/>
  <c r="D344" i="40"/>
  <c r="E344" i="40" s="1"/>
  <c r="D328" i="40"/>
  <c r="E328" i="40" s="1"/>
  <c r="D312" i="40"/>
  <c r="E312" i="40" s="1"/>
  <c r="D296" i="40"/>
  <c r="E296" i="40" s="1"/>
  <c r="D280" i="40"/>
  <c r="E280" i="40" s="1"/>
  <c r="D264" i="40"/>
  <c r="E264" i="40" s="1"/>
  <c r="D248" i="40"/>
  <c r="E248" i="40" s="1"/>
  <c r="D232" i="40"/>
  <c r="E232" i="40" s="1"/>
  <c r="D216" i="40"/>
  <c r="E216" i="40" s="1"/>
  <c r="D200" i="40"/>
  <c r="E200" i="40" s="1"/>
  <c r="D184" i="40"/>
  <c r="E184" i="40" s="1"/>
  <c r="D168" i="40"/>
  <c r="E168" i="40" s="1"/>
  <c r="D152" i="40"/>
  <c r="E152" i="40" s="1"/>
  <c r="D136" i="40"/>
  <c r="E136" i="40" s="1"/>
  <c r="D120" i="40"/>
  <c r="E120" i="40" s="1"/>
  <c r="D104" i="40"/>
  <c r="E104" i="40" s="1"/>
  <c r="D88" i="40"/>
  <c r="E88" i="40" s="1"/>
  <c r="D72" i="40"/>
  <c r="E72" i="40" s="1"/>
  <c r="D56" i="40"/>
  <c r="E56" i="40" s="1"/>
  <c r="D40" i="40"/>
  <c r="E40" i="40" s="1"/>
  <c r="D24" i="40"/>
  <c r="E24" i="40" s="1"/>
  <c r="D394" i="40"/>
  <c r="E394" i="40" s="1"/>
  <c r="D362" i="40"/>
  <c r="E362" i="40" s="1"/>
  <c r="D346" i="40"/>
  <c r="E346" i="40" s="1"/>
  <c r="D314" i="40"/>
  <c r="E314" i="40" s="1"/>
  <c r="D298" i="40"/>
  <c r="E298" i="40" s="1"/>
  <c r="D282" i="40"/>
  <c r="E282" i="40" s="1"/>
  <c r="D250" i="40"/>
  <c r="E250" i="40" s="1"/>
  <c r="D234" i="40"/>
  <c r="E234" i="40" s="1"/>
  <c r="D218" i="40"/>
  <c r="E218" i="40" s="1"/>
  <c r="D202" i="40"/>
  <c r="E202" i="40" s="1"/>
  <c r="D170" i="40"/>
  <c r="E170" i="40" s="1"/>
  <c r="D154" i="40"/>
  <c r="E154" i="40" s="1"/>
  <c r="D138" i="40"/>
  <c r="E138" i="40" s="1"/>
  <c r="D122" i="40"/>
  <c r="E122" i="40" s="1"/>
  <c r="D106" i="40"/>
  <c r="E106" i="40" s="1"/>
  <c r="D90" i="40"/>
  <c r="E90" i="40" s="1"/>
  <c r="D74" i="40"/>
  <c r="E74" i="40" s="1"/>
  <c r="D58" i="40"/>
  <c r="E58" i="40" s="1"/>
  <c r="D42" i="40"/>
  <c r="E42" i="40" s="1"/>
  <c r="D10" i="40"/>
  <c r="E10" i="40" s="1"/>
  <c r="D409" i="40"/>
  <c r="E409" i="40" s="1"/>
  <c r="D393" i="40"/>
  <c r="E393" i="40" s="1"/>
  <c r="D361" i="40"/>
  <c r="E361" i="40" s="1"/>
  <c r="D345" i="40"/>
  <c r="E345" i="40" s="1"/>
  <c r="D313" i="40"/>
  <c r="E313" i="40" s="1"/>
  <c r="D297" i="40"/>
  <c r="E297" i="40" s="1"/>
  <c r="D265" i="40"/>
  <c r="E265" i="40" s="1"/>
  <c r="D249" i="40"/>
  <c r="E249" i="40" s="1"/>
  <c r="D217" i="40"/>
  <c r="E217" i="40" s="1"/>
  <c r="D201" i="40"/>
  <c r="E201" i="40" s="1"/>
  <c r="D185" i="40"/>
  <c r="E185" i="40" s="1"/>
  <c r="D137" i="40"/>
  <c r="E137" i="40" s="1"/>
  <c r="D121" i="40"/>
  <c r="E121" i="40" s="1"/>
  <c r="D89" i="40"/>
  <c r="E89" i="40" s="1"/>
  <c r="D73" i="40"/>
  <c r="E73" i="40" s="1"/>
  <c r="D57" i="40"/>
  <c r="E57" i="40" s="1"/>
  <c r="D41" i="40"/>
  <c r="E41" i="40" s="1"/>
  <c r="D407" i="40"/>
  <c r="E407" i="40" s="1"/>
  <c r="D391" i="40"/>
  <c r="E391" i="40" s="1"/>
  <c r="D375" i="40"/>
  <c r="E375" i="40" s="1"/>
  <c r="D359" i="40"/>
  <c r="E359" i="40" s="1"/>
  <c r="D343" i="40"/>
  <c r="E343" i="40" s="1"/>
  <c r="D327" i="40"/>
  <c r="E327" i="40" s="1"/>
  <c r="D311" i="40"/>
  <c r="E311" i="40" s="1"/>
  <c r="D295" i="40"/>
  <c r="E295" i="40" s="1"/>
  <c r="D279" i="40"/>
  <c r="E279" i="40" s="1"/>
  <c r="D263" i="40"/>
  <c r="E263" i="40" s="1"/>
  <c r="D247" i="40"/>
  <c r="E247" i="40" s="1"/>
  <c r="D231" i="40"/>
  <c r="E231" i="40" s="1"/>
  <c r="D215" i="40"/>
  <c r="E215" i="40" s="1"/>
  <c r="D199" i="40"/>
  <c r="E199" i="40" s="1"/>
  <c r="D183" i="40"/>
  <c r="E183" i="40" s="1"/>
  <c r="D167" i="40"/>
  <c r="E167" i="40" s="1"/>
  <c r="D151" i="40"/>
  <c r="E151" i="40" s="1"/>
  <c r="D135" i="40"/>
  <c r="E135" i="40" s="1"/>
  <c r="D119" i="40"/>
  <c r="E119" i="40" s="1"/>
  <c r="D103" i="40"/>
  <c r="E103" i="40" s="1"/>
  <c r="D87" i="40"/>
  <c r="E87" i="40" s="1"/>
  <c r="D71" i="40"/>
  <c r="E71" i="40" s="1"/>
  <c r="D55" i="40"/>
  <c r="E55" i="40" s="1"/>
  <c r="D39" i="40"/>
  <c r="E39" i="40" s="1"/>
  <c r="D23" i="40"/>
  <c r="E23" i="40" s="1"/>
  <c r="D134" i="40"/>
  <c r="E134" i="40" s="1"/>
  <c r="D118" i="40"/>
  <c r="E118" i="40" s="1"/>
  <c r="D102" i="40"/>
  <c r="E102" i="40" s="1"/>
  <c r="D86" i="40"/>
  <c r="E86" i="40" s="1"/>
  <c r="D70" i="40"/>
  <c r="E70" i="40" s="1"/>
  <c r="D54" i="40"/>
  <c r="E54" i="40" s="1"/>
  <c r="D38" i="40"/>
  <c r="E38" i="40" s="1"/>
  <c r="D22" i="40"/>
  <c r="E22" i="40" s="1"/>
  <c r="D405" i="40"/>
  <c r="E405" i="40" s="1"/>
  <c r="D389" i="40"/>
  <c r="E389" i="40" s="1"/>
  <c r="D373" i="40"/>
  <c r="E373" i="40" s="1"/>
  <c r="D357" i="40"/>
  <c r="E357" i="40" s="1"/>
  <c r="D341" i="40"/>
  <c r="E341" i="40" s="1"/>
  <c r="D325" i="40"/>
  <c r="E325" i="40" s="1"/>
  <c r="D309" i="40"/>
  <c r="E309" i="40" s="1"/>
  <c r="D293" i="40"/>
  <c r="E293" i="40" s="1"/>
  <c r="D277" i="40"/>
  <c r="E277" i="40" s="1"/>
  <c r="D261" i="40"/>
  <c r="E261" i="40" s="1"/>
  <c r="D245" i="40"/>
  <c r="E245" i="40" s="1"/>
  <c r="D229" i="40"/>
  <c r="E229" i="40" s="1"/>
  <c r="D213" i="40"/>
  <c r="E213" i="40" s="1"/>
  <c r="D197" i="40"/>
  <c r="E197" i="40" s="1"/>
  <c r="D181" i="40"/>
  <c r="E181" i="40" s="1"/>
  <c r="D165" i="40"/>
  <c r="E165" i="40" s="1"/>
  <c r="D149" i="40"/>
  <c r="E149" i="40" s="1"/>
  <c r="D133" i="40"/>
  <c r="E133" i="40" s="1"/>
  <c r="D117" i="40"/>
  <c r="E117" i="40" s="1"/>
  <c r="D101" i="40"/>
  <c r="E101" i="40" s="1"/>
  <c r="D85" i="40"/>
  <c r="E85" i="40" s="1"/>
  <c r="D69" i="40"/>
  <c r="E69" i="40" s="1"/>
  <c r="D53" i="40"/>
  <c r="E53" i="40" s="1"/>
  <c r="D37" i="40"/>
  <c r="E37" i="40" s="1"/>
  <c r="D323" i="39"/>
  <c r="D262" i="39"/>
  <c r="D198" i="39"/>
  <c r="D134" i="39"/>
  <c r="D84" i="39"/>
  <c r="D21" i="39"/>
  <c r="D371" i="39"/>
  <c r="D322" i="39"/>
  <c r="D261" i="39"/>
  <c r="D197" i="39"/>
  <c r="D133" i="39"/>
  <c r="D83" i="39"/>
  <c r="D20" i="39"/>
  <c r="D370" i="39"/>
  <c r="D310" i="39"/>
  <c r="D260" i="39"/>
  <c r="D196" i="39"/>
  <c r="D132" i="39"/>
  <c r="D70" i="39"/>
  <c r="D19" i="39"/>
  <c r="D131" i="39"/>
  <c r="D358" i="39"/>
  <c r="D309" i="39"/>
  <c r="D259" i="39"/>
  <c r="D195" i="39"/>
  <c r="D69" i="39"/>
  <c r="D406" i="39"/>
  <c r="D357" i="39"/>
  <c r="D308" i="39"/>
  <c r="D246" i="39"/>
  <c r="D182" i="39"/>
  <c r="D130" i="39"/>
  <c r="D68" i="39"/>
  <c r="D405" i="39"/>
  <c r="D356" i="39"/>
  <c r="D307" i="39"/>
  <c r="D245" i="39"/>
  <c r="D181" i="39"/>
  <c r="D118" i="39"/>
  <c r="D67" i="39"/>
  <c r="D194" i="39"/>
  <c r="D82" i="39"/>
  <c r="D385" i="39"/>
  <c r="D321" i="39"/>
  <c r="D289" i="39"/>
  <c r="D273" i="39"/>
  <c r="D241" i="39"/>
  <c r="D225" i="39"/>
  <c r="D209" i="39"/>
  <c r="D193" i="39"/>
  <c r="D161" i="39"/>
  <c r="D145" i="39"/>
  <c r="D129" i="39"/>
  <c r="D113" i="39"/>
  <c r="D97" i="39"/>
  <c r="D81" i="39"/>
  <c r="D65" i="39"/>
  <c r="D49" i="39"/>
  <c r="D33" i="39"/>
  <c r="D17" i="39"/>
  <c r="D400" i="39"/>
  <c r="D384" i="39"/>
  <c r="D368" i="39"/>
  <c r="D352" i="39"/>
  <c r="D336" i="39"/>
  <c r="D320" i="39"/>
  <c r="D304" i="39"/>
  <c r="D288" i="39"/>
  <c r="D272" i="39"/>
  <c r="D256" i="39"/>
  <c r="D240" i="39"/>
  <c r="D224" i="39"/>
  <c r="D208" i="39"/>
  <c r="D192" i="39"/>
  <c r="D176" i="39"/>
  <c r="D160" i="39"/>
  <c r="D144" i="39"/>
  <c r="D128" i="39"/>
  <c r="D112" i="39"/>
  <c r="D96" i="39"/>
  <c r="D80" i="39"/>
  <c r="D64" i="39"/>
  <c r="D48" i="39"/>
  <c r="D32" i="39"/>
  <c r="D16" i="39"/>
  <c r="D401" i="39"/>
  <c r="D369" i="39"/>
  <c r="D353" i="39"/>
  <c r="D337" i="39"/>
  <c r="D305" i="39"/>
  <c r="D257" i="39"/>
  <c r="D177" i="39"/>
  <c r="D399" i="39"/>
  <c r="D383" i="39"/>
  <c r="D367" i="39"/>
  <c r="D351" i="39"/>
  <c r="D335" i="39"/>
  <c r="D319" i="39"/>
  <c r="D303" i="39"/>
  <c r="D287" i="39"/>
  <c r="D271" i="39"/>
  <c r="D255" i="39"/>
  <c r="D239" i="39"/>
  <c r="D223" i="39"/>
  <c r="D207" i="39"/>
  <c r="D191" i="39"/>
  <c r="D175" i="39"/>
  <c r="D159" i="39"/>
  <c r="D143" i="39"/>
  <c r="D127" i="39"/>
  <c r="D111" i="39"/>
  <c r="D95" i="39"/>
  <c r="D79" i="39"/>
  <c r="D63" i="39"/>
  <c r="D47" i="39"/>
  <c r="D31" i="39"/>
  <c r="D15" i="39"/>
  <c r="D242" i="39"/>
  <c r="D146" i="39"/>
  <c r="D18" i="39"/>
  <c r="D398" i="39"/>
  <c r="D382" i="39"/>
  <c r="D366" i="39"/>
  <c r="D350" i="39"/>
  <c r="D334" i="39"/>
  <c r="D318" i="39"/>
  <c r="D302" i="39"/>
  <c r="D286" i="39"/>
  <c r="D270" i="39"/>
  <c r="D254" i="39"/>
  <c r="D238" i="39"/>
  <c r="D222" i="39"/>
  <c r="D206" i="39"/>
  <c r="D190" i="39"/>
  <c r="D174" i="39"/>
  <c r="D158" i="39"/>
  <c r="D142" i="39"/>
  <c r="D126" i="39"/>
  <c r="D110" i="39"/>
  <c r="D94" i="39"/>
  <c r="D78" i="39"/>
  <c r="D62" i="39"/>
  <c r="D46" i="39"/>
  <c r="D30" i="39"/>
  <c r="D14" i="39"/>
  <c r="D274" i="39"/>
  <c r="D226" i="39"/>
  <c r="D162" i="39"/>
  <c r="D98" i="39"/>
  <c r="D301" i="39"/>
  <c r="D285" i="39"/>
  <c r="D269" i="39"/>
  <c r="D253" i="39"/>
  <c r="D237" i="39"/>
  <c r="D221" i="39"/>
  <c r="D205" i="39"/>
  <c r="D189" i="39"/>
  <c r="D173" i="39"/>
  <c r="D157" i="39"/>
  <c r="D141" i="39"/>
  <c r="D125" i="39"/>
  <c r="D109" i="39"/>
  <c r="D93" i="39"/>
  <c r="D77" i="39"/>
  <c r="D61" i="39"/>
  <c r="D45" i="39"/>
  <c r="D29" i="39"/>
  <c r="D13" i="39"/>
  <c r="D396" i="39"/>
  <c r="D380" i="39"/>
  <c r="D364" i="39"/>
  <c r="D348" i="39"/>
  <c r="D332" i="39"/>
  <c r="D316" i="39"/>
  <c r="D300" i="39"/>
  <c r="D284" i="39"/>
  <c r="D268" i="39"/>
  <c r="D252" i="39"/>
  <c r="D236" i="39"/>
  <c r="D220" i="39"/>
  <c r="D204" i="39"/>
  <c r="D188" i="39"/>
  <c r="D172" i="39"/>
  <c r="D156" i="39"/>
  <c r="D140" i="39"/>
  <c r="D124" i="39"/>
  <c r="D108" i="39"/>
  <c r="D92" i="39"/>
  <c r="D76" i="39"/>
  <c r="D60" i="39"/>
  <c r="D44" i="39"/>
  <c r="D28" i="39"/>
  <c r="D12" i="39"/>
  <c r="D258" i="39"/>
  <c r="D178" i="39"/>
  <c r="D34" i="39"/>
  <c r="D381" i="39"/>
  <c r="D333" i="39"/>
  <c r="D411" i="39"/>
  <c r="D347" i="39"/>
  <c r="D283" i="39"/>
  <c r="D267" i="39"/>
  <c r="D251" i="39"/>
  <c r="D235" i="39"/>
  <c r="D219" i="39"/>
  <c r="D203" i="39"/>
  <c r="D187" i="39"/>
  <c r="D171" i="39"/>
  <c r="D155" i="39"/>
  <c r="D139" i="39"/>
  <c r="D123" i="39"/>
  <c r="D107" i="39"/>
  <c r="D91" i="39"/>
  <c r="D75" i="39"/>
  <c r="D59" i="39"/>
  <c r="D43" i="39"/>
  <c r="D27" i="39"/>
  <c r="D317" i="39"/>
  <c r="D363" i="39"/>
  <c r="D331" i="39"/>
  <c r="D410" i="39"/>
  <c r="D394" i="39"/>
  <c r="D378" i="39"/>
  <c r="D362" i="39"/>
  <c r="D346" i="39"/>
  <c r="D330" i="39"/>
  <c r="D314" i="39"/>
  <c r="D298" i="39"/>
  <c r="D282" i="39"/>
  <c r="D266" i="39"/>
  <c r="D250" i="39"/>
  <c r="D234" i="39"/>
  <c r="D218" i="39"/>
  <c r="D202" i="39"/>
  <c r="D186" i="39"/>
  <c r="D170" i="39"/>
  <c r="D154" i="39"/>
  <c r="D138" i="39"/>
  <c r="D122" i="39"/>
  <c r="D106" i="39"/>
  <c r="D90" i="39"/>
  <c r="D74" i="39"/>
  <c r="D58" i="39"/>
  <c r="D42" i="39"/>
  <c r="D26" i="39"/>
  <c r="D349" i="39"/>
  <c r="D379" i="39"/>
  <c r="D299" i="39"/>
  <c r="D409" i="39"/>
  <c r="D377" i="39"/>
  <c r="D361" i="39"/>
  <c r="D329" i="39"/>
  <c r="D313" i="39"/>
  <c r="D297" i="39"/>
  <c r="D281" i="39"/>
  <c r="D265" i="39"/>
  <c r="D249" i="39"/>
  <c r="D233" i="39"/>
  <c r="D217" i="39"/>
  <c r="D201" i="39"/>
  <c r="D185" i="39"/>
  <c r="D169" i="39"/>
  <c r="D153" i="39"/>
  <c r="D137" i="39"/>
  <c r="D121" i="39"/>
  <c r="D105" i="39"/>
  <c r="D89" i="39"/>
  <c r="D73" i="39"/>
  <c r="D57" i="39"/>
  <c r="D41" i="39"/>
  <c r="D25" i="39"/>
  <c r="D210" i="39"/>
  <c r="D66" i="39"/>
  <c r="D397" i="39"/>
  <c r="D365" i="39"/>
  <c r="D395" i="39"/>
  <c r="D315" i="39"/>
  <c r="D393" i="39"/>
  <c r="D345" i="39"/>
  <c r="D408" i="39"/>
  <c r="D392" i="39"/>
  <c r="D376" i="39"/>
  <c r="D360" i="39"/>
  <c r="D344" i="39"/>
  <c r="D328" i="39"/>
  <c r="D312" i="39"/>
  <c r="D296" i="39"/>
  <c r="D280" i="39"/>
  <c r="D264" i="39"/>
  <c r="D248" i="39"/>
  <c r="D232" i="39"/>
  <c r="D216" i="39"/>
  <c r="D200" i="39"/>
  <c r="D184" i="39"/>
  <c r="D168" i="39"/>
  <c r="D152" i="39"/>
  <c r="D136" i="39"/>
  <c r="D120" i="39"/>
  <c r="D104" i="39"/>
  <c r="D88" i="39"/>
  <c r="D72" i="39"/>
  <c r="D56" i="39"/>
  <c r="D40" i="39"/>
  <c r="D24" i="39"/>
  <c r="D407" i="39"/>
  <c r="D391" i="39"/>
  <c r="D375" i="39"/>
  <c r="D359" i="39"/>
  <c r="D343" i="39"/>
  <c r="D327" i="39"/>
  <c r="D311" i="39"/>
  <c r="D295" i="39"/>
  <c r="D279" i="39"/>
  <c r="D263" i="39"/>
  <c r="D247" i="39"/>
  <c r="D231" i="39"/>
  <c r="D215" i="39"/>
  <c r="D199" i="39"/>
  <c r="D183" i="39"/>
  <c r="D167" i="39"/>
  <c r="D151" i="39"/>
  <c r="D135" i="39"/>
  <c r="D119" i="39"/>
  <c r="D103" i="39"/>
  <c r="D87" i="39"/>
  <c r="D71" i="39"/>
  <c r="D55" i="39"/>
  <c r="D39" i="39"/>
  <c r="X10" i="38"/>
  <c r="X57" i="38" s="1"/>
  <c r="R15" i="38"/>
  <c r="U57" i="38"/>
  <c r="C1" i="50" l="1" a="1"/>
  <c r="C1" i="50" s="1"/>
  <c r="B1" i="52" a="1"/>
  <c r="B1" i="52" s="1"/>
  <c r="B6" i="43"/>
  <c r="B22" i="2" s="1"/>
  <c r="B6" i="45"/>
  <c r="B24" i="2" s="1"/>
  <c r="B7" i="11"/>
  <c r="B21" i="2" s="1"/>
  <c r="B1" i="49" a="1"/>
  <c r="B1" i="49" s="1"/>
  <c r="D412" i="39"/>
  <c r="B4" i="40"/>
  <c r="B14" i="2" s="1"/>
  <c r="E413" i="11"/>
  <c r="D413" i="11"/>
  <c r="B1" i="41" a="1"/>
  <c r="B1" i="41" s="1"/>
  <c r="E410" i="40"/>
  <c r="D410" i="40"/>
  <c r="AF13" i="38"/>
  <c r="AF28" i="38"/>
  <c r="AF40" i="38"/>
  <c r="AF49" i="38"/>
  <c r="AF29" i="38"/>
  <c r="AF41" i="38"/>
  <c r="AF50" i="38"/>
  <c r="AF14" i="38"/>
  <c r="AF30" i="38"/>
  <c r="AF15" i="38"/>
  <c r="AF42" i="38"/>
  <c r="AF51" i="38"/>
  <c r="AF31" i="38"/>
  <c r="AF43" i="38"/>
  <c r="AF39" i="38"/>
  <c r="AF16" i="38"/>
  <c r="AF32" i="38"/>
  <c r="AF44" i="38"/>
  <c r="AF52" i="38"/>
  <c r="AF27" i="38"/>
  <c r="AF17" i="38"/>
  <c r="AF33" i="38"/>
  <c r="AF53" i="38"/>
  <c r="AF18" i="38"/>
  <c r="AF34" i="38"/>
  <c r="AF45" i="38"/>
  <c r="AF19" i="38"/>
  <c r="AF35" i="38"/>
  <c r="AF46" i="38"/>
  <c r="AF54" i="38"/>
  <c r="AF9" i="38"/>
  <c r="AF20" i="38"/>
  <c r="AF36" i="38"/>
  <c r="AF55" i="38"/>
  <c r="AF10" i="38"/>
  <c r="AF21" i="38"/>
  <c r="AF37" i="38"/>
  <c r="AF56" i="38"/>
  <c r="AF22" i="38"/>
  <c r="AF38" i="38"/>
  <c r="AF23" i="38"/>
  <c r="AF12" i="38"/>
  <c r="AF24" i="38"/>
  <c r="AF47" i="38"/>
  <c r="AF11" i="38"/>
  <c r="AF25" i="38"/>
  <c r="AF48" i="38"/>
  <c r="AF26" i="38"/>
  <c r="AG16" i="38"/>
  <c r="AG32" i="38"/>
  <c r="AG44" i="38"/>
  <c r="AG52" i="38"/>
  <c r="AG17" i="38"/>
  <c r="AG33" i="38"/>
  <c r="AG53" i="38"/>
  <c r="AG18" i="38"/>
  <c r="AG34" i="38"/>
  <c r="AG45" i="38"/>
  <c r="AG43" i="38"/>
  <c r="AG19" i="38"/>
  <c r="AG35" i="38"/>
  <c r="AG46" i="38"/>
  <c r="AG54" i="38"/>
  <c r="AG9" i="38"/>
  <c r="AG20" i="38"/>
  <c r="AG36" i="38"/>
  <c r="AG55" i="38"/>
  <c r="AG10" i="38"/>
  <c r="AG21" i="38"/>
  <c r="AG37" i="38"/>
  <c r="AG56" i="38"/>
  <c r="AG31" i="38"/>
  <c r="AG22" i="38"/>
  <c r="AG38" i="38"/>
  <c r="AG23" i="38"/>
  <c r="AG24" i="38"/>
  <c r="AG47" i="38"/>
  <c r="AG11" i="38"/>
  <c r="AG25" i="38"/>
  <c r="AG48" i="38"/>
  <c r="AG26" i="38"/>
  <c r="AG51" i="38"/>
  <c r="AG12" i="38"/>
  <c r="AG27" i="38"/>
  <c r="AG39" i="38"/>
  <c r="AG13" i="38"/>
  <c r="AG28" i="38"/>
  <c r="AG40" i="38"/>
  <c r="AG49" i="38"/>
  <c r="AG15" i="38"/>
  <c r="AG14" i="38"/>
  <c r="AG29" i="38"/>
  <c r="AG41" i="38"/>
  <c r="AG50" i="38"/>
  <c r="AG30" i="38"/>
  <c r="AG42" i="38"/>
  <c r="A1" i="37" a="1"/>
  <c r="A1" i="37" s="1"/>
  <c r="A1" i="35" a="1"/>
  <c r="A1" i="35" s="1"/>
  <c r="A1" i="34" a="1"/>
  <c r="A1" i="34" s="1"/>
  <c r="A1" i="32" a="1"/>
  <c r="A1" i="32" s="1"/>
  <c r="A1" i="31" a="1"/>
  <c r="A1" i="31" s="1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I58" i="27"/>
  <c r="I59" i="27"/>
  <c r="I60" i="27"/>
  <c r="I61" i="27"/>
  <c r="I62" i="27"/>
  <c r="I63" i="27"/>
  <c r="I64" i="27"/>
  <c r="I65" i="27"/>
  <c r="I66" i="27"/>
  <c r="I67" i="27"/>
  <c r="I68" i="27"/>
  <c r="I69" i="27"/>
  <c r="I70" i="27"/>
  <c r="I71" i="27"/>
  <c r="I72" i="27"/>
  <c r="I73" i="27"/>
  <c r="I74" i="27"/>
  <c r="I75" i="27"/>
  <c r="I76" i="27"/>
  <c r="I77" i="27"/>
  <c r="I78" i="27"/>
  <c r="I79" i="27"/>
  <c r="I80" i="27"/>
  <c r="I81" i="27"/>
  <c r="I82" i="27"/>
  <c r="I83" i="27"/>
  <c r="I84" i="27"/>
  <c r="I85" i="27"/>
  <c r="I86" i="27"/>
  <c r="I87" i="27"/>
  <c r="I88" i="27"/>
  <c r="I89" i="27"/>
  <c r="I90" i="27"/>
  <c r="I91" i="27"/>
  <c r="I92" i="27"/>
  <c r="I93" i="27"/>
  <c r="I11" i="28"/>
  <c r="I10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120" i="28"/>
  <c r="I121" i="28"/>
  <c r="I122" i="28"/>
  <c r="I123" i="28"/>
  <c r="I124" i="28"/>
  <c r="I125" i="28"/>
  <c r="I126" i="28"/>
  <c r="I127" i="28"/>
  <c r="I128" i="28"/>
  <c r="I129" i="28"/>
  <c r="I130" i="28"/>
  <c r="I131" i="28"/>
  <c r="I132" i="28"/>
  <c r="I133" i="28"/>
  <c r="I134" i="28"/>
  <c r="I135" i="28"/>
  <c r="I136" i="28"/>
  <c r="I137" i="28"/>
  <c r="I138" i="28"/>
  <c r="I139" i="28"/>
  <c r="I140" i="28"/>
  <c r="I141" i="28"/>
  <c r="I142" i="28"/>
  <c r="I143" i="28"/>
  <c r="I144" i="28"/>
  <c r="I145" i="28"/>
  <c r="I146" i="28"/>
  <c r="I147" i="28"/>
  <c r="I148" i="28"/>
  <c r="I149" i="28"/>
  <c r="I150" i="28"/>
  <c r="I151" i="28"/>
  <c r="I152" i="28"/>
  <c r="I153" i="28"/>
  <c r="I154" i="28"/>
  <c r="I155" i="28"/>
  <c r="I156" i="28"/>
  <c r="I157" i="28"/>
  <c r="I158" i="28"/>
  <c r="I159" i="28"/>
  <c r="I160" i="28"/>
  <c r="I161" i="28"/>
  <c r="I162" i="28"/>
  <c r="I163" i="28"/>
  <c r="I164" i="28"/>
  <c r="I165" i="28"/>
  <c r="I166" i="28"/>
  <c r="I167" i="28"/>
  <c r="I168" i="28"/>
  <c r="I169" i="28"/>
  <c r="I170" i="28"/>
  <c r="I171" i="28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F14" i="1"/>
  <c r="F15" i="1"/>
  <c r="H15" i="1" s="1"/>
  <c r="F16" i="1"/>
  <c r="G16" i="1" s="1"/>
  <c r="H17" i="5"/>
  <c r="I24" i="9"/>
  <c r="K24" i="9" s="1"/>
  <c r="I25" i="9"/>
  <c r="I26" i="9"/>
  <c r="K26" i="9" s="1"/>
  <c r="I27" i="9"/>
  <c r="K27" i="9" s="1"/>
  <c r="L27" i="9" s="1"/>
  <c r="I28" i="9"/>
  <c r="K28" i="9" s="1"/>
  <c r="L28" i="9" s="1"/>
  <c r="I29" i="9"/>
  <c r="I30" i="9"/>
  <c r="K30" i="9" s="1"/>
  <c r="I31" i="9"/>
  <c r="K31" i="9" s="1"/>
  <c r="I32" i="9"/>
  <c r="I33" i="9"/>
  <c r="I34" i="9"/>
  <c r="K34" i="9" s="1"/>
  <c r="I35" i="9"/>
  <c r="I36" i="9"/>
  <c r="K36" i="9" s="1"/>
  <c r="I37" i="9"/>
  <c r="I38" i="9"/>
  <c r="K38" i="9" s="1"/>
  <c r="I39" i="9"/>
  <c r="K39" i="9" s="1"/>
  <c r="I40" i="9"/>
  <c r="K40" i="9" s="1"/>
  <c r="I41" i="9"/>
  <c r="I42" i="9"/>
  <c r="K42" i="9" s="1"/>
  <c r="L42" i="9" s="1"/>
  <c r="I43" i="9"/>
  <c r="K43" i="9" s="1"/>
  <c r="L43" i="9" s="1"/>
  <c r="I44" i="9"/>
  <c r="K44" i="9" s="1"/>
  <c r="I45" i="9"/>
  <c r="K45" i="9" s="1"/>
  <c r="I46" i="9"/>
  <c r="K46" i="9" s="1"/>
  <c r="I47" i="9"/>
  <c r="K47" i="9" s="1"/>
  <c r="I48" i="9"/>
  <c r="K48" i="9" s="1"/>
  <c r="L48" i="9" s="1"/>
  <c r="I49" i="9"/>
  <c r="I50" i="9"/>
  <c r="I51" i="9"/>
  <c r="I52" i="9"/>
  <c r="K52" i="9" s="1"/>
  <c r="I53" i="9"/>
  <c r="K53" i="9" s="1"/>
  <c r="I54" i="9"/>
  <c r="K54" i="9" s="1"/>
  <c r="I55" i="9"/>
  <c r="K55" i="9" s="1"/>
  <c r="I56" i="9"/>
  <c r="K56" i="9" s="1"/>
  <c r="I57" i="9"/>
  <c r="K57" i="9" s="1"/>
  <c r="L57" i="9" s="1"/>
  <c r="I58" i="9"/>
  <c r="K58" i="9" s="1"/>
  <c r="L58" i="9" s="1"/>
  <c r="I59" i="9"/>
  <c r="K59" i="9" s="1"/>
  <c r="L59" i="9" s="1"/>
  <c r="I60" i="9"/>
  <c r="K60" i="9" s="1"/>
  <c r="I61" i="9"/>
  <c r="K61" i="9" s="1"/>
  <c r="I62" i="9"/>
  <c r="K62" i="9" s="1"/>
  <c r="I63" i="9"/>
  <c r="K63" i="9" s="1"/>
  <c r="I64" i="9"/>
  <c r="I65" i="9"/>
  <c r="K65" i="9" s="1"/>
  <c r="I66" i="9"/>
  <c r="K66" i="9" s="1"/>
  <c r="I67" i="9"/>
  <c r="I68" i="9"/>
  <c r="I69" i="9"/>
  <c r="K69" i="9" s="1"/>
  <c r="I70" i="9"/>
  <c r="K70" i="9" s="1"/>
  <c r="I71" i="9"/>
  <c r="K71" i="9" s="1"/>
  <c r="I72" i="9"/>
  <c r="K72" i="9" s="1"/>
  <c r="I73" i="9"/>
  <c r="K73" i="9" s="1"/>
  <c r="L73" i="9" s="1"/>
  <c r="I74" i="9"/>
  <c r="K74" i="9" s="1"/>
  <c r="L74" i="9" s="1"/>
  <c r="I75" i="9"/>
  <c r="K75" i="9" s="1"/>
  <c r="L75" i="9" s="1"/>
  <c r="I76" i="9"/>
  <c r="K76" i="9" s="1"/>
  <c r="I77" i="9"/>
  <c r="I78" i="9"/>
  <c r="I79" i="9"/>
  <c r="K79" i="9" s="1"/>
  <c r="I80" i="9"/>
  <c r="K80" i="9" s="1"/>
  <c r="L80" i="9" s="1"/>
  <c r="I81" i="9"/>
  <c r="I82" i="9"/>
  <c r="K82" i="9" s="1"/>
  <c r="I83" i="9"/>
  <c r="I84" i="9"/>
  <c r="I85" i="9"/>
  <c r="K85" i="9" s="1"/>
  <c r="I86" i="9"/>
  <c r="K86" i="9" s="1"/>
  <c r="I87" i="9"/>
  <c r="K87" i="9" s="1"/>
  <c r="I88" i="9"/>
  <c r="K88" i="9" s="1"/>
  <c r="I89" i="9"/>
  <c r="K89" i="9" s="1"/>
  <c r="L89" i="9" s="1"/>
  <c r="I90" i="9"/>
  <c r="K90" i="9" s="1"/>
  <c r="L90" i="9" s="1"/>
  <c r="I91" i="9"/>
  <c r="I92" i="9"/>
  <c r="K92" i="9" s="1"/>
  <c r="I93" i="9"/>
  <c r="I94" i="9"/>
  <c r="I95" i="9"/>
  <c r="K95" i="9" s="1"/>
  <c r="I96" i="9"/>
  <c r="I97" i="9"/>
  <c r="I98" i="9"/>
  <c r="K98" i="9" s="1"/>
  <c r="I99" i="9"/>
  <c r="I100" i="9"/>
  <c r="I101" i="9"/>
  <c r="K101" i="9" s="1"/>
  <c r="I102" i="9"/>
  <c r="K102" i="9" s="1"/>
  <c r="I103" i="9"/>
  <c r="K103" i="9" s="1"/>
  <c r="I104" i="9"/>
  <c r="K104" i="9" s="1"/>
  <c r="I105" i="9"/>
  <c r="K105" i="9" s="1"/>
  <c r="L105" i="9" s="1"/>
  <c r="I106" i="9"/>
  <c r="K106" i="9" s="1"/>
  <c r="L106" i="9" s="1"/>
  <c r="I107" i="9"/>
  <c r="K107" i="9" s="1"/>
  <c r="L107" i="9" s="1"/>
  <c r="I108" i="9"/>
  <c r="K108" i="9" s="1"/>
  <c r="I109" i="9"/>
  <c r="K109" i="9" s="1"/>
  <c r="I110" i="9"/>
  <c r="K110" i="9" s="1"/>
  <c r="I111" i="9"/>
  <c r="K111" i="9" s="1"/>
  <c r="I112" i="9"/>
  <c r="K112" i="9" s="1"/>
  <c r="L112" i="9" s="1"/>
  <c r="I113" i="9"/>
  <c r="K113" i="9" s="1"/>
  <c r="I114" i="9"/>
  <c r="K114" i="9" s="1"/>
  <c r="I115" i="9"/>
  <c r="I116" i="9"/>
  <c r="I117" i="9"/>
  <c r="K117" i="9" s="1"/>
  <c r="I118" i="9"/>
  <c r="K118" i="9" s="1"/>
  <c r="I119" i="9"/>
  <c r="K119" i="9" s="1"/>
  <c r="I120" i="9"/>
  <c r="K120" i="9" s="1"/>
  <c r="I121" i="9"/>
  <c r="K121" i="9" s="1"/>
  <c r="L121" i="9" s="1"/>
  <c r="I122" i="9"/>
  <c r="K122" i="9" s="1"/>
  <c r="L122" i="9" s="1"/>
  <c r="I123" i="9"/>
  <c r="K123" i="9" s="1"/>
  <c r="L123" i="9" s="1"/>
  <c r="I124" i="9"/>
  <c r="I125" i="9"/>
  <c r="K125" i="9" s="1"/>
  <c r="I126" i="9"/>
  <c r="I127" i="9"/>
  <c r="K127" i="9" s="1"/>
  <c r="I128" i="9"/>
  <c r="I129" i="9"/>
  <c r="I130" i="9"/>
  <c r="I131" i="9"/>
  <c r="I132" i="9"/>
  <c r="I133" i="9"/>
  <c r="I134" i="9"/>
  <c r="K134" i="9" s="1"/>
  <c r="I135" i="9"/>
  <c r="K135" i="9" s="1"/>
  <c r="I136" i="9"/>
  <c r="K136" i="9" s="1"/>
  <c r="I137" i="9"/>
  <c r="I138" i="9"/>
  <c r="K138" i="9" s="1"/>
  <c r="L138" i="9" s="1"/>
  <c r="I139" i="9"/>
  <c r="I140" i="9"/>
  <c r="K140" i="9" s="1"/>
  <c r="I141" i="9"/>
  <c r="K141" i="9" s="1"/>
  <c r="I142" i="9"/>
  <c r="K142" i="9" s="1"/>
  <c r="I143" i="9"/>
  <c r="K143" i="9" s="1"/>
  <c r="I144" i="9"/>
  <c r="K144" i="9" s="1"/>
  <c r="L144" i="9" s="1"/>
  <c r="I145" i="9"/>
  <c r="K145" i="9" s="1"/>
  <c r="I146" i="9"/>
  <c r="I147" i="9"/>
  <c r="I148" i="9"/>
  <c r="K148" i="9" s="1"/>
  <c r="I149" i="9"/>
  <c r="I150" i="9"/>
  <c r="K150" i="9" s="1"/>
  <c r="I151" i="9"/>
  <c r="K151" i="9" s="1"/>
  <c r="I152" i="9"/>
  <c r="K152" i="9" s="1"/>
  <c r="I153" i="9"/>
  <c r="I154" i="9"/>
  <c r="I155" i="9"/>
  <c r="K155" i="9" s="1"/>
  <c r="L155" i="9" s="1"/>
  <c r="I156" i="9"/>
  <c r="K156" i="9" s="1"/>
  <c r="I157" i="9"/>
  <c r="K157" i="9" s="1"/>
  <c r="I158" i="9"/>
  <c r="K158" i="9" s="1"/>
  <c r="I159" i="9"/>
  <c r="K159" i="9" s="1"/>
  <c r="I160" i="9"/>
  <c r="K160" i="9" s="1"/>
  <c r="L160" i="9" s="1"/>
  <c r="I161" i="9"/>
  <c r="I162" i="9"/>
  <c r="K162" i="9" s="1"/>
  <c r="I163" i="9"/>
  <c r="I164" i="9"/>
  <c r="I165" i="9"/>
  <c r="I166" i="9"/>
  <c r="K166" i="9" s="1"/>
  <c r="I167" i="9"/>
  <c r="K167" i="9" s="1"/>
  <c r="I168" i="9"/>
  <c r="K168" i="9" s="1"/>
  <c r="I169" i="9"/>
  <c r="I170" i="9"/>
  <c r="K170" i="9" s="1"/>
  <c r="L170" i="9" s="1"/>
  <c r="I171" i="9"/>
  <c r="K171" i="9" s="1"/>
  <c r="L171" i="9" s="1"/>
  <c r="I172" i="9"/>
  <c r="K172" i="9" s="1"/>
  <c r="I173" i="9"/>
  <c r="I174" i="9"/>
  <c r="I175" i="9"/>
  <c r="K175" i="9" s="1"/>
  <c r="I176" i="9"/>
  <c r="I177" i="9"/>
  <c r="I178" i="9"/>
  <c r="I179" i="9"/>
  <c r="I180" i="9"/>
  <c r="I181" i="9"/>
  <c r="K181" i="9" s="1"/>
  <c r="I182" i="9"/>
  <c r="K182" i="9" s="1"/>
  <c r="I183" i="9"/>
  <c r="K183" i="9" s="1"/>
  <c r="I184" i="9"/>
  <c r="K184" i="9" s="1"/>
  <c r="I185" i="9"/>
  <c r="K185" i="9" s="1"/>
  <c r="L185" i="9" s="1"/>
  <c r="I186" i="9"/>
  <c r="K186" i="9" s="1"/>
  <c r="L186" i="9" s="1"/>
  <c r="I187" i="9"/>
  <c r="K187" i="9" s="1"/>
  <c r="L187" i="9" s="1"/>
  <c r="I188" i="9"/>
  <c r="K188" i="9" s="1"/>
  <c r="I189" i="9"/>
  <c r="K189" i="9" s="1"/>
  <c r="I190" i="9"/>
  <c r="I191" i="9"/>
  <c r="K191" i="9" s="1"/>
  <c r="I192" i="9"/>
  <c r="I193" i="9"/>
  <c r="K193" i="9" s="1"/>
  <c r="I194" i="9"/>
  <c r="K194" i="9" s="1"/>
  <c r="I195" i="9"/>
  <c r="I196" i="9"/>
  <c r="K196" i="9" s="1"/>
  <c r="I197" i="9"/>
  <c r="K197" i="9" s="1"/>
  <c r="I198" i="9"/>
  <c r="K198" i="9" s="1"/>
  <c r="I199" i="9"/>
  <c r="K199" i="9" s="1"/>
  <c r="I200" i="9"/>
  <c r="K200" i="9" s="1"/>
  <c r="I201" i="9"/>
  <c r="K201" i="9" s="1"/>
  <c r="L201" i="9" s="1"/>
  <c r="I202" i="9"/>
  <c r="K202" i="9" s="1"/>
  <c r="L202" i="9" s="1"/>
  <c r="I203" i="9"/>
  <c r="K203" i="9" s="1"/>
  <c r="L203" i="9" s="1"/>
  <c r="I204" i="9"/>
  <c r="K204" i="9" s="1"/>
  <c r="I205" i="9"/>
  <c r="I206" i="9"/>
  <c r="K206" i="9" s="1"/>
  <c r="I207" i="9"/>
  <c r="K207" i="9" s="1"/>
  <c r="I208" i="9"/>
  <c r="I209" i="9"/>
  <c r="K209" i="9" s="1"/>
  <c r="I210" i="9"/>
  <c r="K210" i="9" s="1"/>
  <c r="I211" i="9"/>
  <c r="I212" i="9"/>
  <c r="K212" i="9" s="1"/>
  <c r="I213" i="9"/>
  <c r="K213" i="9" s="1"/>
  <c r="I214" i="9"/>
  <c r="K214" i="9" s="1"/>
  <c r="I215" i="9"/>
  <c r="K215" i="9" s="1"/>
  <c r="I216" i="9"/>
  <c r="K216" i="9" s="1"/>
  <c r="I217" i="9"/>
  <c r="K217" i="9" s="1"/>
  <c r="L217" i="9" s="1"/>
  <c r="I218" i="9"/>
  <c r="K218" i="9" s="1"/>
  <c r="L218" i="9" s="1"/>
  <c r="I219" i="9"/>
  <c r="K219" i="9" s="1"/>
  <c r="L219" i="9" s="1"/>
  <c r="I220" i="9"/>
  <c r="K220" i="9" s="1"/>
  <c r="I221" i="9"/>
  <c r="I222" i="9"/>
  <c r="I223" i="9"/>
  <c r="K223" i="9" s="1"/>
  <c r="I224" i="9"/>
  <c r="I225" i="9"/>
  <c r="I226" i="9"/>
  <c r="I227" i="9"/>
  <c r="I228" i="9"/>
  <c r="I229" i="9"/>
  <c r="K229" i="9" s="1"/>
  <c r="I230" i="9"/>
  <c r="K230" i="9" s="1"/>
  <c r="I231" i="9"/>
  <c r="K231" i="9" s="1"/>
  <c r="I232" i="9"/>
  <c r="K232" i="9" s="1"/>
  <c r="I233" i="9"/>
  <c r="K233" i="9" s="1"/>
  <c r="L233" i="9" s="1"/>
  <c r="I234" i="9"/>
  <c r="K234" i="9" s="1"/>
  <c r="L234" i="9" s="1"/>
  <c r="I235" i="9"/>
  <c r="K235" i="9" s="1"/>
  <c r="L235" i="9" s="1"/>
  <c r="I236" i="9"/>
  <c r="K236" i="9" s="1"/>
  <c r="I237" i="9"/>
  <c r="K237" i="9" s="1"/>
  <c r="I238" i="9"/>
  <c r="I239" i="9"/>
  <c r="K239" i="9" s="1"/>
  <c r="I240" i="9"/>
  <c r="K240" i="9" s="1"/>
  <c r="L240" i="9" s="1"/>
  <c r="I241" i="9"/>
  <c r="K241" i="9" s="1"/>
  <c r="I242" i="9"/>
  <c r="K242" i="9" s="1"/>
  <c r="I243" i="9"/>
  <c r="I244" i="9"/>
  <c r="I245" i="9"/>
  <c r="K245" i="9" s="1"/>
  <c r="I246" i="9"/>
  <c r="K246" i="9" s="1"/>
  <c r="I247" i="9"/>
  <c r="K247" i="9" s="1"/>
  <c r="I248" i="9"/>
  <c r="K248" i="9" s="1"/>
  <c r="I249" i="9"/>
  <c r="K249" i="9" s="1"/>
  <c r="L249" i="9" s="1"/>
  <c r="I250" i="9"/>
  <c r="K250" i="9" s="1"/>
  <c r="L250" i="9" s="1"/>
  <c r="I251" i="9"/>
  <c r="K251" i="9" s="1"/>
  <c r="L251" i="9" s="1"/>
  <c r="I252" i="9"/>
  <c r="K252" i="9" s="1"/>
  <c r="I253" i="9"/>
  <c r="I254" i="9"/>
  <c r="K254" i="9" s="1"/>
  <c r="I255" i="9"/>
  <c r="K255" i="9" s="1"/>
  <c r="I256" i="9"/>
  <c r="K256" i="9" s="1"/>
  <c r="L256" i="9" s="1"/>
  <c r="I257" i="9"/>
  <c r="I258" i="9"/>
  <c r="K258" i="9" s="1"/>
  <c r="I259" i="9"/>
  <c r="I260" i="9"/>
  <c r="I261" i="9"/>
  <c r="I262" i="9"/>
  <c r="K262" i="9" s="1"/>
  <c r="I263" i="9"/>
  <c r="K263" i="9" s="1"/>
  <c r="I264" i="9"/>
  <c r="K264" i="9" s="1"/>
  <c r="I265" i="9"/>
  <c r="K265" i="9" s="1"/>
  <c r="L265" i="9" s="1"/>
  <c r="I266" i="9"/>
  <c r="K266" i="9" s="1"/>
  <c r="L266" i="9" s="1"/>
  <c r="I267" i="9"/>
  <c r="I268" i="9"/>
  <c r="K268" i="9" s="1"/>
  <c r="I269" i="9"/>
  <c r="K269" i="9" s="1"/>
  <c r="I270" i="9"/>
  <c r="I271" i="9"/>
  <c r="K271" i="9" s="1"/>
  <c r="I272" i="9"/>
  <c r="K272" i="9" s="1"/>
  <c r="L272" i="9" s="1"/>
  <c r="I273" i="9"/>
  <c r="K273" i="9" s="1"/>
  <c r="I274" i="9"/>
  <c r="K274" i="9" s="1"/>
  <c r="I275" i="9"/>
  <c r="I276" i="9"/>
  <c r="I277" i="9"/>
  <c r="K277" i="9" s="1"/>
  <c r="I278" i="9"/>
  <c r="K278" i="9" s="1"/>
  <c r="I279" i="9"/>
  <c r="K279" i="9" s="1"/>
  <c r="I280" i="9"/>
  <c r="K280" i="9" s="1"/>
  <c r="I281" i="9"/>
  <c r="I282" i="9"/>
  <c r="I283" i="9"/>
  <c r="K283" i="9" s="1"/>
  <c r="L283" i="9" s="1"/>
  <c r="I284" i="9"/>
  <c r="K284" i="9" s="1"/>
  <c r="I285" i="9"/>
  <c r="K285" i="9" s="1"/>
  <c r="I286" i="9"/>
  <c r="K286" i="9" s="1"/>
  <c r="I287" i="9"/>
  <c r="K287" i="9" s="1"/>
  <c r="I288" i="9"/>
  <c r="K288" i="9" s="1"/>
  <c r="L288" i="9" s="1"/>
  <c r="I289" i="9"/>
  <c r="I290" i="9"/>
  <c r="I291" i="9"/>
  <c r="I292" i="9"/>
  <c r="I293" i="9"/>
  <c r="I294" i="9"/>
  <c r="K294" i="9" s="1"/>
  <c r="I295" i="9"/>
  <c r="K295" i="9" s="1"/>
  <c r="I296" i="9"/>
  <c r="K296" i="9" s="1"/>
  <c r="I297" i="9"/>
  <c r="K297" i="9" s="1"/>
  <c r="L297" i="9" s="1"/>
  <c r="I298" i="9"/>
  <c r="K298" i="9" s="1"/>
  <c r="L298" i="9" s="1"/>
  <c r="I299" i="9"/>
  <c r="K299" i="9" s="1"/>
  <c r="L299" i="9" s="1"/>
  <c r="I300" i="9"/>
  <c r="K300" i="9" s="1"/>
  <c r="I301" i="9"/>
  <c r="K301" i="9" s="1"/>
  <c r="I302" i="9"/>
  <c r="I303" i="9"/>
  <c r="K303" i="9" s="1"/>
  <c r="I304" i="9"/>
  <c r="K304" i="9" s="1"/>
  <c r="L304" i="9" s="1"/>
  <c r="I305" i="9"/>
  <c r="I306" i="9"/>
  <c r="I307" i="9"/>
  <c r="I308" i="9"/>
  <c r="I309" i="9"/>
  <c r="K309" i="9" s="1"/>
  <c r="I310" i="9"/>
  <c r="K310" i="9" s="1"/>
  <c r="I311" i="9"/>
  <c r="K311" i="9" s="1"/>
  <c r="I312" i="9"/>
  <c r="K312" i="9" s="1"/>
  <c r="I313" i="9"/>
  <c r="K313" i="9" s="1"/>
  <c r="L313" i="9" s="1"/>
  <c r="I314" i="9"/>
  <c r="K314" i="9" s="1"/>
  <c r="L314" i="9" s="1"/>
  <c r="I315" i="9"/>
  <c r="K315" i="9" s="1"/>
  <c r="L315" i="9" s="1"/>
  <c r="I316" i="9"/>
  <c r="K316" i="9" s="1"/>
  <c r="I317" i="9"/>
  <c r="I318" i="9"/>
  <c r="I319" i="9"/>
  <c r="K319" i="9" s="1"/>
  <c r="I320" i="9"/>
  <c r="K320" i="9" s="1"/>
  <c r="L320" i="9" s="1"/>
  <c r="I321" i="9"/>
  <c r="I322" i="9"/>
  <c r="K322" i="9" s="1"/>
  <c r="I323" i="9"/>
  <c r="K323" i="9" s="1"/>
  <c r="I324" i="9"/>
  <c r="K324" i="9" s="1"/>
  <c r="I325" i="9"/>
  <c r="K325" i="9" s="1"/>
  <c r="I326" i="9"/>
  <c r="K326" i="9" s="1"/>
  <c r="I327" i="9"/>
  <c r="K327" i="9" s="1"/>
  <c r="I328" i="9"/>
  <c r="K328" i="9" s="1"/>
  <c r="I329" i="9"/>
  <c r="K329" i="9" s="1"/>
  <c r="L329" i="9" s="1"/>
  <c r="I330" i="9"/>
  <c r="K330" i="9" s="1"/>
  <c r="L330" i="9" s="1"/>
  <c r="I331" i="9"/>
  <c r="K331" i="9" s="1"/>
  <c r="L331" i="9" s="1"/>
  <c r="I332" i="9"/>
  <c r="K332" i="9" s="1"/>
  <c r="I333" i="9"/>
  <c r="I334" i="9"/>
  <c r="I335" i="9"/>
  <c r="K335" i="9" s="1"/>
  <c r="I336" i="9"/>
  <c r="I337" i="9"/>
  <c r="I338" i="9"/>
  <c r="K338" i="9" s="1"/>
  <c r="I339" i="9"/>
  <c r="K339" i="9" s="1"/>
  <c r="I340" i="9"/>
  <c r="I341" i="9"/>
  <c r="K341" i="9" s="1"/>
  <c r="I342" i="9"/>
  <c r="K342" i="9" s="1"/>
  <c r="I343" i="9"/>
  <c r="K343" i="9" s="1"/>
  <c r="I344" i="9"/>
  <c r="K344" i="9" s="1"/>
  <c r="I345" i="9"/>
  <c r="K345" i="9" s="1"/>
  <c r="L345" i="9" s="1"/>
  <c r="I346" i="9"/>
  <c r="K346" i="9" s="1"/>
  <c r="L346" i="9" s="1"/>
  <c r="I347" i="9"/>
  <c r="K347" i="9" s="1"/>
  <c r="L347" i="9" s="1"/>
  <c r="I348" i="9"/>
  <c r="K348" i="9" s="1"/>
  <c r="I349" i="9"/>
  <c r="K349" i="9" s="1"/>
  <c r="I350" i="9"/>
  <c r="I351" i="9"/>
  <c r="K351" i="9" s="1"/>
  <c r="I352" i="9"/>
  <c r="I353" i="9"/>
  <c r="I354" i="9"/>
  <c r="K354" i="9" s="1"/>
  <c r="I355" i="9"/>
  <c r="I356" i="9"/>
  <c r="K356" i="9" s="1"/>
  <c r="I357" i="9"/>
  <c r="K357" i="9" s="1"/>
  <c r="I358" i="9"/>
  <c r="K358" i="9" s="1"/>
  <c r="I359" i="9"/>
  <c r="K359" i="9" s="1"/>
  <c r="I360" i="9"/>
  <c r="K360" i="9" s="1"/>
  <c r="I361" i="9"/>
  <c r="K361" i="9" s="1"/>
  <c r="L361" i="9" s="1"/>
  <c r="I362" i="9"/>
  <c r="K362" i="9" s="1"/>
  <c r="L362" i="9" s="1"/>
  <c r="I363" i="9"/>
  <c r="K363" i="9" s="1"/>
  <c r="L363" i="9" s="1"/>
  <c r="I364" i="9"/>
  <c r="K364" i="9" s="1"/>
  <c r="I365" i="9"/>
  <c r="K365" i="9" s="1"/>
  <c r="I366" i="9"/>
  <c r="K366" i="9" s="1"/>
  <c r="I367" i="9"/>
  <c r="K367" i="9" s="1"/>
  <c r="I368" i="9"/>
  <c r="K368" i="9" s="1"/>
  <c r="L368" i="9" s="1"/>
  <c r="I369" i="9"/>
  <c r="K369" i="9" s="1"/>
  <c r="I370" i="9"/>
  <c r="K370" i="9" s="1"/>
  <c r="I371" i="9"/>
  <c r="I372" i="9"/>
  <c r="K372" i="9" s="1"/>
  <c r="I373" i="9"/>
  <c r="K373" i="9" s="1"/>
  <c r="I374" i="9"/>
  <c r="K374" i="9" s="1"/>
  <c r="I375" i="9"/>
  <c r="K375" i="9" s="1"/>
  <c r="I376" i="9"/>
  <c r="K376" i="9" s="1"/>
  <c r="I377" i="9"/>
  <c r="K377" i="9" s="1"/>
  <c r="L377" i="9" s="1"/>
  <c r="I378" i="9"/>
  <c r="K378" i="9" s="1"/>
  <c r="L378" i="9" s="1"/>
  <c r="I379" i="9"/>
  <c r="K379" i="9" s="1"/>
  <c r="L379" i="9" s="1"/>
  <c r="K29" i="9"/>
  <c r="K32" i="9"/>
  <c r="L32" i="9" s="1"/>
  <c r="K35" i="9"/>
  <c r="K41" i="9"/>
  <c r="L41" i="9" s="1"/>
  <c r="K51" i="9"/>
  <c r="K64" i="9"/>
  <c r="L64" i="9" s="1"/>
  <c r="K67" i="9"/>
  <c r="K68" i="9"/>
  <c r="K77" i="9"/>
  <c r="K81" i="9"/>
  <c r="K83" i="9"/>
  <c r="K84" i="9"/>
  <c r="K91" i="9"/>
  <c r="L91" i="9" s="1"/>
  <c r="K93" i="9"/>
  <c r="K96" i="9"/>
  <c r="L96" i="9" s="1"/>
  <c r="K99" i="9"/>
  <c r="K100" i="9"/>
  <c r="K115" i="9"/>
  <c r="K116" i="9"/>
  <c r="K124" i="9"/>
  <c r="K128" i="9"/>
  <c r="L128" i="9" s="1"/>
  <c r="K130" i="9"/>
  <c r="K131" i="9"/>
  <c r="K132" i="9"/>
  <c r="K137" i="9"/>
  <c r="L137" i="9" s="1"/>
  <c r="K139" i="9"/>
  <c r="L139" i="9" s="1"/>
  <c r="K146" i="9"/>
  <c r="K147" i="9"/>
  <c r="K149" i="9"/>
  <c r="K163" i="9"/>
  <c r="K164" i="9"/>
  <c r="K169" i="9"/>
  <c r="L169" i="9" s="1"/>
  <c r="K173" i="9"/>
  <c r="K176" i="9"/>
  <c r="L176" i="9" s="1"/>
  <c r="K179" i="9"/>
  <c r="K180" i="9"/>
  <c r="K192" i="9"/>
  <c r="L192" i="9" s="1"/>
  <c r="K195" i="9"/>
  <c r="K205" i="9"/>
  <c r="K208" i="9"/>
  <c r="L208" i="9" s="1"/>
  <c r="K211" i="9"/>
  <c r="K221" i="9"/>
  <c r="K224" i="9"/>
  <c r="L224" i="9" s="1"/>
  <c r="K226" i="9"/>
  <c r="K227" i="9"/>
  <c r="K228" i="9"/>
  <c r="K244" i="9"/>
  <c r="K253" i="9"/>
  <c r="K259" i="9"/>
  <c r="K260" i="9"/>
  <c r="K267" i="9"/>
  <c r="L267" i="9" s="1"/>
  <c r="K276" i="9"/>
  <c r="K291" i="9"/>
  <c r="K292" i="9"/>
  <c r="K308" i="9"/>
  <c r="K317" i="9"/>
  <c r="K321" i="9"/>
  <c r="K333" i="9"/>
  <c r="K336" i="9"/>
  <c r="L336" i="9" s="1"/>
  <c r="K337" i="9"/>
  <c r="K340" i="9"/>
  <c r="K352" i="9"/>
  <c r="L352" i="9" s="1"/>
  <c r="K355" i="9"/>
  <c r="K14" i="7"/>
  <c r="H15" i="5"/>
  <c r="H16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I15" i="7"/>
  <c r="B1" i="20" a="1"/>
  <c r="B1" i="20" s="1"/>
  <c r="A1" i="20" a="1"/>
  <c r="A1" i="20" s="1"/>
  <c r="A1" i="19" a="1"/>
  <c r="A1" i="19" s="1"/>
  <c r="B1" i="19" a="1"/>
  <c r="B1" i="19" s="1"/>
  <c r="A1" i="18" a="1"/>
  <c r="A1" i="18" s="1"/>
  <c r="J10" i="25" l="1"/>
  <c r="J42" i="26"/>
  <c r="J57" i="27"/>
  <c r="J41" i="27"/>
  <c r="B2" i="24"/>
  <c r="J87" i="27"/>
  <c r="J39" i="27"/>
  <c r="J23" i="27"/>
  <c r="L370" i="9"/>
  <c r="M370" i="9" s="1"/>
  <c r="L258" i="9"/>
  <c r="M258" i="9" s="1"/>
  <c r="L162" i="9"/>
  <c r="M162" i="9" s="1"/>
  <c r="L66" i="9"/>
  <c r="M66" i="9" s="1"/>
  <c r="L260" i="9"/>
  <c r="M260" i="9" s="1"/>
  <c r="L179" i="9"/>
  <c r="M179" i="9" s="1"/>
  <c r="L120" i="9"/>
  <c r="M120" i="9" s="1"/>
  <c r="L51" i="9"/>
  <c r="M51" i="9" s="1"/>
  <c r="L369" i="9"/>
  <c r="M369" i="9" s="1"/>
  <c r="L273" i="9"/>
  <c r="M273" i="9" s="1"/>
  <c r="L241" i="9"/>
  <c r="M241" i="9" s="1"/>
  <c r="L209" i="9"/>
  <c r="M209" i="9" s="1"/>
  <c r="L193" i="9"/>
  <c r="M193" i="9" s="1"/>
  <c r="L145" i="9"/>
  <c r="M145" i="9" s="1"/>
  <c r="L113" i="9"/>
  <c r="M113" i="9" s="1"/>
  <c r="L65" i="9"/>
  <c r="M65" i="9" s="1"/>
  <c r="L124" i="9"/>
  <c r="M124" i="9" s="1"/>
  <c r="L194" i="9"/>
  <c r="M194" i="9" s="1"/>
  <c r="L98" i="9"/>
  <c r="M98" i="9" s="1"/>
  <c r="L34" i="9"/>
  <c r="M34" i="9" s="1"/>
  <c r="L259" i="9"/>
  <c r="M259" i="9" s="1"/>
  <c r="L116" i="9"/>
  <c r="M116" i="9" s="1"/>
  <c r="L253" i="9"/>
  <c r="M253" i="9" s="1"/>
  <c r="L173" i="9"/>
  <c r="M173" i="9" s="1"/>
  <c r="L115" i="9"/>
  <c r="M115" i="9" s="1"/>
  <c r="L35" i="9"/>
  <c r="M35" i="9" s="1"/>
  <c r="L367" i="9"/>
  <c r="M367" i="9" s="1"/>
  <c r="L351" i="9"/>
  <c r="M351" i="9" s="1"/>
  <c r="L335" i="9"/>
  <c r="M335" i="9" s="1"/>
  <c r="L319" i="9"/>
  <c r="M319" i="9" s="1"/>
  <c r="L303" i="9"/>
  <c r="M303" i="9" s="1"/>
  <c r="L287" i="9"/>
  <c r="M287" i="9" s="1"/>
  <c r="L271" i="9"/>
  <c r="M271" i="9" s="1"/>
  <c r="L255" i="9"/>
  <c r="M255" i="9" s="1"/>
  <c r="L239" i="9"/>
  <c r="M239" i="9" s="1"/>
  <c r="L223" i="9"/>
  <c r="M223" i="9" s="1"/>
  <c r="L207" i="9"/>
  <c r="M207" i="9" s="1"/>
  <c r="L191" i="9"/>
  <c r="M191" i="9" s="1"/>
  <c r="L175" i="9"/>
  <c r="M175" i="9" s="1"/>
  <c r="L159" i="9"/>
  <c r="M159" i="9" s="1"/>
  <c r="L143" i="9"/>
  <c r="M143" i="9" s="1"/>
  <c r="L127" i="9"/>
  <c r="M127" i="9" s="1"/>
  <c r="L111" i="9"/>
  <c r="M111" i="9" s="1"/>
  <c r="L95" i="9"/>
  <c r="M95" i="9" s="1"/>
  <c r="L79" i="9"/>
  <c r="M79" i="9" s="1"/>
  <c r="L63" i="9"/>
  <c r="M63" i="9" s="1"/>
  <c r="L47" i="9"/>
  <c r="M47" i="9" s="1"/>
  <c r="L31" i="9"/>
  <c r="M31" i="9" s="1"/>
  <c r="L338" i="9"/>
  <c r="M338" i="9" s="1"/>
  <c r="L355" i="9"/>
  <c r="M355" i="9" s="1"/>
  <c r="L244" i="9"/>
  <c r="M244" i="9" s="1"/>
  <c r="L100" i="9"/>
  <c r="M100" i="9" s="1"/>
  <c r="L366" i="9"/>
  <c r="M366" i="9" s="1"/>
  <c r="L286" i="9"/>
  <c r="M286" i="9" s="1"/>
  <c r="L254" i="9"/>
  <c r="M254" i="9" s="1"/>
  <c r="L206" i="9"/>
  <c r="M206" i="9" s="1"/>
  <c r="L158" i="9"/>
  <c r="M158" i="9" s="1"/>
  <c r="L142" i="9"/>
  <c r="M142" i="9" s="1"/>
  <c r="L110" i="9"/>
  <c r="M110" i="9" s="1"/>
  <c r="L62" i="9"/>
  <c r="M62" i="9" s="1"/>
  <c r="L46" i="9"/>
  <c r="M46" i="9" s="1"/>
  <c r="L30" i="9"/>
  <c r="M30" i="9" s="1"/>
  <c r="L228" i="9"/>
  <c r="M228" i="9" s="1"/>
  <c r="L164" i="9"/>
  <c r="M164" i="9" s="1"/>
  <c r="L99" i="9"/>
  <c r="M99" i="9" s="1"/>
  <c r="L29" i="9"/>
  <c r="M29" i="9" s="1"/>
  <c r="L365" i="9"/>
  <c r="M365" i="9" s="1"/>
  <c r="L349" i="9"/>
  <c r="M349" i="9" s="1"/>
  <c r="L301" i="9"/>
  <c r="M301" i="9" s="1"/>
  <c r="L285" i="9"/>
  <c r="M285" i="9" s="1"/>
  <c r="L269" i="9"/>
  <c r="M269" i="9" s="1"/>
  <c r="L237" i="9"/>
  <c r="M237" i="9" s="1"/>
  <c r="L189" i="9"/>
  <c r="M189" i="9" s="1"/>
  <c r="L157" i="9"/>
  <c r="M157" i="9" s="1"/>
  <c r="L141" i="9"/>
  <c r="M141" i="9" s="1"/>
  <c r="L125" i="9"/>
  <c r="M125" i="9" s="1"/>
  <c r="L109" i="9"/>
  <c r="M109" i="9" s="1"/>
  <c r="L61" i="9"/>
  <c r="M61" i="9" s="1"/>
  <c r="L45" i="9"/>
  <c r="M45" i="9" s="1"/>
  <c r="L354" i="9"/>
  <c r="M354" i="9" s="1"/>
  <c r="L227" i="9"/>
  <c r="M227" i="9" s="1"/>
  <c r="L163" i="9"/>
  <c r="M163" i="9" s="1"/>
  <c r="L24" i="9"/>
  <c r="L364" i="9"/>
  <c r="M364" i="9" s="1"/>
  <c r="L348" i="9"/>
  <c r="M348" i="9" s="1"/>
  <c r="L332" i="9"/>
  <c r="M332" i="9" s="1"/>
  <c r="L316" i="9"/>
  <c r="M316" i="9" s="1"/>
  <c r="L300" i="9"/>
  <c r="M300" i="9" s="1"/>
  <c r="L284" i="9"/>
  <c r="M284" i="9" s="1"/>
  <c r="L268" i="9"/>
  <c r="M268" i="9" s="1"/>
  <c r="L252" i="9"/>
  <c r="M252" i="9" s="1"/>
  <c r="L236" i="9"/>
  <c r="M236" i="9" s="1"/>
  <c r="L220" i="9"/>
  <c r="M220" i="9" s="1"/>
  <c r="L204" i="9"/>
  <c r="M204" i="9" s="1"/>
  <c r="L188" i="9"/>
  <c r="M188" i="9" s="1"/>
  <c r="L172" i="9"/>
  <c r="M172" i="9" s="1"/>
  <c r="L156" i="9"/>
  <c r="M156" i="9" s="1"/>
  <c r="L140" i="9"/>
  <c r="M140" i="9" s="1"/>
  <c r="L108" i="9"/>
  <c r="M108" i="9" s="1"/>
  <c r="L92" i="9"/>
  <c r="M92" i="9" s="1"/>
  <c r="L76" i="9"/>
  <c r="M76" i="9" s="1"/>
  <c r="L60" i="9"/>
  <c r="M60" i="9" s="1"/>
  <c r="L44" i="9"/>
  <c r="M44" i="9" s="1"/>
  <c r="L337" i="9"/>
  <c r="M337" i="9" s="1"/>
  <c r="L333" i="9"/>
  <c r="M333" i="9" s="1"/>
  <c r="L40" i="9"/>
  <c r="M40" i="9" s="1"/>
  <c r="L103" i="9"/>
  <c r="M103" i="9" s="1"/>
  <c r="L322" i="9"/>
  <c r="M322" i="9" s="1"/>
  <c r="L114" i="9"/>
  <c r="M114" i="9" s="1"/>
  <c r="L93" i="9"/>
  <c r="M93" i="9" s="1"/>
  <c r="L321" i="9"/>
  <c r="M321" i="9" s="1"/>
  <c r="L376" i="9"/>
  <c r="M376" i="9" s="1"/>
  <c r="L328" i="9"/>
  <c r="M328" i="9" s="1"/>
  <c r="L264" i="9"/>
  <c r="M264" i="9" s="1"/>
  <c r="L232" i="9"/>
  <c r="M232" i="9" s="1"/>
  <c r="L152" i="9"/>
  <c r="M152" i="9" s="1"/>
  <c r="L136" i="9"/>
  <c r="M136" i="9" s="1"/>
  <c r="L359" i="9"/>
  <c r="M359" i="9" s="1"/>
  <c r="L327" i="9"/>
  <c r="M327" i="9" s="1"/>
  <c r="L279" i="9"/>
  <c r="M279" i="9" s="1"/>
  <c r="L247" i="9"/>
  <c r="M247" i="9" s="1"/>
  <c r="L231" i="9"/>
  <c r="M231" i="9" s="1"/>
  <c r="L183" i="9"/>
  <c r="M183" i="9" s="1"/>
  <c r="L167" i="9"/>
  <c r="M167" i="9" s="1"/>
  <c r="L151" i="9"/>
  <c r="M151" i="9" s="1"/>
  <c r="L119" i="9"/>
  <c r="M119" i="9" s="1"/>
  <c r="L87" i="9"/>
  <c r="M87" i="9" s="1"/>
  <c r="L71" i="9"/>
  <c r="M71" i="9" s="1"/>
  <c r="L55" i="9"/>
  <c r="M55" i="9" s="1"/>
  <c r="L39" i="9"/>
  <c r="M39" i="9" s="1"/>
  <c r="L308" i="9"/>
  <c r="M308" i="9" s="1"/>
  <c r="L205" i="9"/>
  <c r="M205" i="9" s="1"/>
  <c r="L132" i="9"/>
  <c r="M132" i="9" s="1"/>
  <c r="L81" i="9"/>
  <c r="M81" i="9" s="1"/>
  <c r="L374" i="9"/>
  <c r="M374" i="9" s="1"/>
  <c r="L358" i="9"/>
  <c r="M358" i="9" s="1"/>
  <c r="L342" i="9"/>
  <c r="M342" i="9" s="1"/>
  <c r="L326" i="9"/>
  <c r="M326" i="9" s="1"/>
  <c r="L310" i="9"/>
  <c r="M310" i="9" s="1"/>
  <c r="L294" i="9"/>
  <c r="M294" i="9" s="1"/>
  <c r="L278" i="9"/>
  <c r="M278" i="9" s="1"/>
  <c r="L262" i="9"/>
  <c r="M262" i="9" s="1"/>
  <c r="L246" i="9"/>
  <c r="M246" i="9" s="1"/>
  <c r="L230" i="9"/>
  <c r="M230" i="9" s="1"/>
  <c r="L214" i="9"/>
  <c r="M214" i="9" s="1"/>
  <c r="L198" i="9"/>
  <c r="M198" i="9" s="1"/>
  <c r="L182" i="9"/>
  <c r="M182" i="9" s="1"/>
  <c r="L166" i="9"/>
  <c r="M166" i="9" s="1"/>
  <c r="L150" i="9"/>
  <c r="M150" i="9" s="1"/>
  <c r="L134" i="9"/>
  <c r="M134" i="9" s="1"/>
  <c r="L118" i="9"/>
  <c r="M118" i="9" s="1"/>
  <c r="L102" i="9"/>
  <c r="M102" i="9" s="1"/>
  <c r="L86" i="9"/>
  <c r="M86" i="9" s="1"/>
  <c r="L70" i="9"/>
  <c r="M70" i="9" s="1"/>
  <c r="L54" i="9"/>
  <c r="M54" i="9" s="1"/>
  <c r="L38" i="9"/>
  <c r="M38" i="9" s="1"/>
  <c r="L180" i="9"/>
  <c r="M180" i="9" s="1"/>
  <c r="L210" i="9"/>
  <c r="M210" i="9" s="1"/>
  <c r="L226" i="9"/>
  <c r="M226" i="9" s="1"/>
  <c r="L211" i="9"/>
  <c r="M211" i="9" s="1"/>
  <c r="L312" i="9"/>
  <c r="M312" i="9" s="1"/>
  <c r="L200" i="9"/>
  <c r="M200" i="9" s="1"/>
  <c r="L104" i="9"/>
  <c r="M104" i="9" s="1"/>
  <c r="L83" i="9"/>
  <c r="M83" i="9" s="1"/>
  <c r="L311" i="9"/>
  <c r="M311" i="9" s="1"/>
  <c r="L199" i="9"/>
  <c r="M199" i="9" s="1"/>
  <c r="L195" i="9"/>
  <c r="M195" i="9" s="1"/>
  <c r="L341" i="9"/>
  <c r="M341" i="9" s="1"/>
  <c r="L245" i="9"/>
  <c r="M245" i="9" s="1"/>
  <c r="L197" i="9"/>
  <c r="M197" i="9" s="1"/>
  <c r="L85" i="9"/>
  <c r="M85" i="9" s="1"/>
  <c r="L53" i="9"/>
  <c r="M53" i="9" s="1"/>
  <c r="L274" i="9"/>
  <c r="M274" i="9" s="1"/>
  <c r="L82" i="9"/>
  <c r="M82" i="9" s="1"/>
  <c r="L147" i="9"/>
  <c r="M147" i="9" s="1"/>
  <c r="L221" i="9"/>
  <c r="M221" i="9" s="1"/>
  <c r="L88" i="9"/>
  <c r="M88" i="9" s="1"/>
  <c r="L84" i="9"/>
  <c r="M84" i="9" s="1"/>
  <c r="L344" i="9"/>
  <c r="M344" i="9" s="1"/>
  <c r="L296" i="9"/>
  <c r="M296" i="9" s="1"/>
  <c r="L248" i="9"/>
  <c r="M248" i="9" s="1"/>
  <c r="L168" i="9"/>
  <c r="M168" i="9" s="1"/>
  <c r="L72" i="9"/>
  <c r="M72" i="9" s="1"/>
  <c r="L375" i="9"/>
  <c r="M375" i="9" s="1"/>
  <c r="L343" i="9"/>
  <c r="M343" i="9" s="1"/>
  <c r="L295" i="9"/>
  <c r="M295" i="9" s="1"/>
  <c r="L263" i="9"/>
  <c r="M263" i="9" s="1"/>
  <c r="L215" i="9"/>
  <c r="M215" i="9" s="1"/>
  <c r="L135" i="9"/>
  <c r="M135" i="9" s="1"/>
  <c r="L292" i="9"/>
  <c r="M292" i="9" s="1"/>
  <c r="L131" i="9"/>
  <c r="M131" i="9" s="1"/>
  <c r="L77" i="9"/>
  <c r="M77" i="9" s="1"/>
  <c r="L373" i="9"/>
  <c r="M373" i="9" s="1"/>
  <c r="L357" i="9"/>
  <c r="M357" i="9" s="1"/>
  <c r="L325" i="9"/>
  <c r="M325" i="9" s="1"/>
  <c r="L309" i="9"/>
  <c r="M309" i="9" s="1"/>
  <c r="L277" i="9"/>
  <c r="M277" i="9" s="1"/>
  <c r="L229" i="9"/>
  <c r="M229" i="9" s="1"/>
  <c r="L213" i="9"/>
  <c r="M213" i="9" s="1"/>
  <c r="L181" i="9"/>
  <c r="M181" i="9" s="1"/>
  <c r="L117" i="9"/>
  <c r="M117" i="9" s="1"/>
  <c r="L101" i="9"/>
  <c r="M101" i="9" s="1"/>
  <c r="L69" i="9"/>
  <c r="M69" i="9" s="1"/>
  <c r="L291" i="9"/>
  <c r="M291" i="9" s="1"/>
  <c r="L130" i="9"/>
  <c r="M130" i="9" s="1"/>
  <c r="L68" i="9"/>
  <c r="M68" i="9" s="1"/>
  <c r="L372" i="9"/>
  <c r="M372" i="9" s="1"/>
  <c r="L356" i="9"/>
  <c r="M356" i="9" s="1"/>
  <c r="L324" i="9"/>
  <c r="M324" i="9" s="1"/>
  <c r="L212" i="9"/>
  <c r="M212" i="9" s="1"/>
  <c r="L196" i="9"/>
  <c r="M196" i="9" s="1"/>
  <c r="L148" i="9"/>
  <c r="M148" i="9" s="1"/>
  <c r="L52" i="9"/>
  <c r="M52" i="9" s="1"/>
  <c r="L36" i="9"/>
  <c r="M36" i="9" s="1"/>
  <c r="L242" i="9"/>
  <c r="M242" i="9" s="1"/>
  <c r="L340" i="9"/>
  <c r="M340" i="9" s="1"/>
  <c r="L149" i="9"/>
  <c r="M149" i="9" s="1"/>
  <c r="L146" i="9"/>
  <c r="M146" i="9" s="1"/>
  <c r="L360" i="9"/>
  <c r="M360" i="9" s="1"/>
  <c r="L280" i="9"/>
  <c r="M280" i="9" s="1"/>
  <c r="L216" i="9"/>
  <c r="M216" i="9" s="1"/>
  <c r="L56" i="9"/>
  <c r="M56" i="9" s="1"/>
  <c r="L317" i="9"/>
  <c r="M317" i="9" s="1"/>
  <c r="L276" i="9"/>
  <c r="M276" i="9" s="1"/>
  <c r="L184" i="9"/>
  <c r="M184" i="9" s="1"/>
  <c r="L67" i="9"/>
  <c r="M67" i="9" s="1"/>
  <c r="L339" i="9"/>
  <c r="M339" i="9" s="1"/>
  <c r="L323" i="9"/>
  <c r="M323" i="9" s="1"/>
  <c r="J39" i="26"/>
  <c r="K39" i="26" s="1"/>
  <c r="J23" i="26"/>
  <c r="K23" i="26" s="1"/>
  <c r="J53" i="26"/>
  <c r="J37" i="26"/>
  <c r="K37" i="26" s="1"/>
  <c r="J21" i="26"/>
  <c r="J52" i="26"/>
  <c r="K52" i="26" s="1"/>
  <c r="J36" i="26"/>
  <c r="J20" i="26"/>
  <c r="J40" i="26"/>
  <c r="J10" i="26"/>
  <c r="J49" i="26"/>
  <c r="K49" i="26" s="1"/>
  <c r="J33" i="26"/>
  <c r="K33" i="26" s="1"/>
  <c r="J17" i="26"/>
  <c r="K17" i="26" s="1"/>
  <c r="J24" i="26"/>
  <c r="K24" i="26" s="1"/>
  <c r="J47" i="26"/>
  <c r="K47" i="26" s="1"/>
  <c r="J31" i="26"/>
  <c r="J15" i="26"/>
  <c r="K15" i="26" s="1"/>
  <c r="J46" i="26"/>
  <c r="K46" i="26" s="1"/>
  <c r="J30" i="26"/>
  <c r="J14" i="26"/>
  <c r="K14" i="26" s="1"/>
  <c r="J26" i="26"/>
  <c r="J45" i="26"/>
  <c r="K45" i="26" s="1"/>
  <c r="J29" i="26"/>
  <c r="J13" i="26"/>
  <c r="K13" i="26" s="1"/>
  <c r="J44" i="26"/>
  <c r="J28" i="26"/>
  <c r="J12" i="26"/>
  <c r="K12" i="26" s="1"/>
  <c r="J11" i="26"/>
  <c r="K11" i="26"/>
  <c r="K44" i="26"/>
  <c r="K28" i="26"/>
  <c r="J71" i="27"/>
  <c r="K71" i="27" s="1"/>
  <c r="J86" i="27"/>
  <c r="J70" i="27"/>
  <c r="J54" i="27"/>
  <c r="J38" i="27"/>
  <c r="K38" i="27" s="1"/>
  <c r="J22" i="27"/>
  <c r="K22" i="27" s="1"/>
  <c r="J85" i="27"/>
  <c r="K85" i="27" s="1"/>
  <c r="J69" i="27"/>
  <c r="J53" i="27"/>
  <c r="K53" i="27" s="1"/>
  <c r="J37" i="27"/>
  <c r="K37" i="27" s="1"/>
  <c r="J89" i="27"/>
  <c r="K89" i="27" s="1"/>
  <c r="J55" i="27"/>
  <c r="K55" i="27" s="1"/>
  <c r="J81" i="27"/>
  <c r="K81" i="27" s="1"/>
  <c r="J65" i="27"/>
  <c r="J49" i="27"/>
  <c r="J33" i="27"/>
  <c r="K33" i="27" s="1"/>
  <c r="J17" i="27"/>
  <c r="K17" i="27" s="1"/>
  <c r="J80" i="27"/>
  <c r="J64" i="27"/>
  <c r="J48" i="27"/>
  <c r="J32" i="27"/>
  <c r="J16" i="27"/>
  <c r="K16" i="27" s="1"/>
  <c r="J79" i="27"/>
  <c r="J63" i="27"/>
  <c r="K63" i="27" s="1"/>
  <c r="J47" i="27"/>
  <c r="K47" i="27" s="1"/>
  <c r="J31" i="27"/>
  <c r="K31" i="27" s="1"/>
  <c r="J12" i="27"/>
  <c r="K12" i="27" s="1"/>
  <c r="J78" i="27"/>
  <c r="J62" i="27"/>
  <c r="J46" i="27"/>
  <c r="J30" i="27"/>
  <c r="J93" i="27"/>
  <c r="K93" i="27" s="1"/>
  <c r="J91" i="27"/>
  <c r="K91" i="27" s="1"/>
  <c r="J75" i="27"/>
  <c r="J59" i="27"/>
  <c r="J43" i="27"/>
  <c r="J27" i="27"/>
  <c r="J11" i="27"/>
  <c r="J90" i="27"/>
  <c r="K90" i="27" s="1"/>
  <c r="J74" i="27"/>
  <c r="K74" i="27" s="1"/>
  <c r="J58" i="27"/>
  <c r="K58" i="27" s="1"/>
  <c r="J42" i="27"/>
  <c r="K42" i="27" s="1"/>
  <c r="J26" i="27"/>
  <c r="K26" i="27" s="1"/>
  <c r="J10" i="27"/>
  <c r="J88" i="27"/>
  <c r="K88" i="27" s="1"/>
  <c r="J72" i="27"/>
  <c r="K72" i="27" s="1"/>
  <c r="J56" i="27"/>
  <c r="K56" i="27" s="1"/>
  <c r="J40" i="27"/>
  <c r="K40" i="27" s="1"/>
  <c r="J24" i="27"/>
  <c r="K24" i="27" s="1"/>
  <c r="J10" i="28"/>
  <c r="J22" i="25"/>
  <c r="K22" i="25" s="1"/>
  <c r="K57" i="27"/>
  <c r="K41" i="27"/>
  <c r="J161" i="28"/>
  <c r="K161" i="28" s="1"/>
  <c r="J145" i="28"/>
  <c r="J129" i="28"/>
  <c r="K129" i="28" s="1"/>
  <c r="J81" i="28"/>
  <c r="K81" i="28" s="1"/>
  <c r="H14" i="1"/>
  <c r="G14" i="1"/>
  <c r="H16" i="1"/>
  <c r="G15" i="1"/>
  <c r="K87" i="27"/>
  <c r="K39" i="27"/>
  <c r="K23" i="27"/>
  <c r="K42" i="26"/>
  <c r="K26" i="26"/>
  <c r="K10" i="26"/>
  <c r="K145" i="28"/>
  <c r="K86" i="27"/>
  <c r="K70" i="27"/>
  <c r="K54" i="27"/>
  <c r="K69" i="27"/>
  <c r="K40" i="26"/>
  <c r="K53" i="26"/>
  <c r="K21" i="26"/>
  <c r="K65" i="27"/>
  <c r="K49" i="27"/>
  <c r="K36" i="26"/>
  <c r="K20" i="26"/>
  <c r="K80" i="27"/>
  <c r="K64" i="27"/>
  <c r="K48" i="27"/>
  <c r="K32" i="27"/>
  <c r="K10" i="28"/>
  <c r="K79" i="27"/>
  <c r="K10" i="27"/>
  <c r="K78" i="27"/>
  <c r="K62" i="27"/>
  <c r="K46" i="27"/>
  <c r="K30" i="27"/>
  <c r="K14" i="27"/>
  <c r="K31" i="26"/>
  <c r="K75" i="27"/>
  <c r="K59" i="27"/>
  <c r="K43" i="27"/>
  <c r="K27" i="27"/>
  <c r="K11" i="27"/>
  <c r="K30" i="26"/>
  <c r="K29" i="26"/>
  <c r="J350" i="9"/>
  <c r="J334" i="9"/>
  <c r="J126" i="9"/>
  <c r="J318" i="9"/>
  <c r="J238" i="9"/>
  <c r="J78" i="9"/>
  <c r="K334" i="9"/>
  <c r="J379" i="9"/>
  <c r="J363" i="9"/>
  <c r="J347" i="9"/>
  <c r="J331" i="9"/>
  <c r="J315" i="9"/>
  <c r="J299" i="9"/>
  <c r="J283" i="9"/>
  <c r="J267" i="9"/>
  <c r="J251" i="9"/>
  <c r="J235" i="9"/>
  <c r="J219" i="9"/>
  <c r="J203" i="9"/>
  <c r="J187" i="9"/>
  <c r="J171" i="9"/>
  <c r="J155" i="9"/>
  <c r="J139" i="9"/>
  <c r="J123" i="9"/>
  <c r="J107" i="9"/>
  <c r="J91" i="9"/>
  <c r="J75" i="9"/>
  <c r="J59" i="9"/>
  <c r="J43" i="9"/>
  <c r="J27" i="9"/>
  <c r="J154" i="9"/>
  <c r="J26" i="9"/>
  <c r="J282" i="9"/>
  <c r="J297" i="9"/>
  <c r="J281" i="9"/>
  <c r="J265" i="9"/>
  <c r="J169" i="9"/>
  <c r="J153" i="9"/>
  <c r="J137" i="9"/>
  <c r="J41" i="9"/>
  <c r="J25" i="9"/>
  <c r="J366" i="9"/>
  <c r="J254" i="9"/>
  <c r="J174" i="9"/>
  <c r="J110" i="9"/>
  <c r="K174" i="9"/>
  <c r="K126" i="9"/>
  <c r="K78" i="9"/>
  <c r="J245" i="9"/>
  <c r="J181" i="9"/>
  <c r="J165" i="9"/>
  <c r="J149" i="9"/>
  <c r="J133" i="9"/>
  <c r="J117" i="9"/>
  <c r="J53" i="9"/>
  <c r="J37" i="9"/>
  <c r="K350" i="9"/>
  <c r="J270" i="9"/>
  <c r="J190" i="9"/>
  <c r="J46" i="9"/>
  <c r="J373" i="9"/>
  <c r="J293" i="9"/>
  <c r="J371" i="9"/>
  <c r="J355" i="9"/>
  <c r="J307" i="9"/>
  <c r="J291" i="9"/>
  <c r="J275" i="9"/>
  <c r="J259" i="9"/>
  <c r="J243" i="9"/>
  <c r="J227" i="9"/>
  <c r="J211" i="9"/>
  <c r="J195" i="9"/>
  <c r="J179" i="9"/>
  <c r="J163" i="9"/>
  <c r="J147" i="9"/>
  <c r="J131" i="9"/>
  <c r="J115" i="9"/>
  <c r="J99" i="9"/>
  <c r="J83" i="9"/>
  <c r="J67" i="9"/>
  <c r="J51" i="9"/>
  <c r="J35" i="9"/>
  <c r="J302" i="9"/>
  <c r="J222" i="9"/>
  <c r="J158" i="9"/>
  <c r="J94" i="9"/>
  <c r="J30" i="9"/>
  <c r="K222" i="9"/>
  <c r="K318" i="9"/>
  <c r="K190" i="9"/>
  <c r="J370" i="9"/>
  <c r="J354" i="9"/>
  <c r="J306" i="9"/>
  <c r="J290" i="9"/>
  <c r="J274" i="9"/>
  <c r="J258" i="9"/>
  <c r="J242" i="9"/>
  <c r="J226" i="9"/>
  <c r="J178" i="9"/>
  <c r="J146" i="9"/>
  <c r="J130" i="9"/>
  <c r="J114" i="9"/>
  <c r="J98" i="9"/>
  <c r="J50" i="9"/>
  <c r="K94" i="9"/>
  <c r="J369" i="9"/>
  <c r="J353" i="9"/>
  <c r="J337" i="9"/>
  <c r="J321" i="9"/>
  <c r="J305" i="9"/>
  <c r="J289" i="9"/>
  <c r="J273" i="9"/>
  <c r="J257" i="9"/>
  <c r="J241" i="9"/>
  <c r="J225" i="9"/>
  <c r="J209" i="9"/>
  <c r="J177" i="9"/>
  <c r="J161" i="9"/>
  <c r="J145" i="9"/>
  <c r="J129" i="9"/>
  <c r="J113" i="9"/>
  <c r="J97" i="9"/>
  <c r="J81" i="9"/>
  <c r="J49" i="9"/>
  <c r="J33" i="9"/>
  <c r="J142" i="9"/>
  <c r="J261" i="9"/>
  <c r="J368" i="9"/>
  <c r="J352" i="9"/>
  <c r="J336" i="9"/>
  <c r="J320" i="9"/>
  <c r="J304" i="9"/>
  <c r="J288" i="9"/>
  <c r="J272" i="9"/>
  <c r="J256" i="9"/>
  <c r="J240" i="9"/>
  <c r="J224" i="9"/>
  <c r="J208" i="9"/>
  <c r="J192" i="9"/>
  <c r="J176" i="9"/>
  <c r="J160" i="9"/>
  <c r="J144" i="9"/>
  <c r="J128" i="9"/>
  <c r="J112" i="9"/>
  <c r="J96" i="9"/>
  <c r="J80" i="9"/>
  <c r="J64" i="9"/>
  <c r="J48" i="9"/>
  <c r="J32" i="9"/>
  <c r="J286" i="9"/>
  <c r="J206" i="9"/>
  <c r="J62" i="9"/>
  <c r="K302" i="9"/>
  <c r="K270" i="9"/>
  <c r="J277" i="9"/>
  <c r="K238" i="9"/>
  <c r="J367" i="9"/>
  <c r="J351" i="9"/>
  <c r="J335" i="9"/>
  <c r="J319" i="9"/>
  <c r="J303" i="9"/>
  <c r="J287" i="9"/>
  <c r="J271" i="9"/>
  <c r="J255" i="9"/>
  <c r="J239" i="9"/>
  <c r="J223" i="9"/>
  <c r="J207" i="9"/>
  <c r="J191" i="9"/>
  <c r="J175" i="9"/>
  <c r="J159" i="9"/>
  <c r="J143" i="9"/>
  <c r="J127" i="9"/>
  <c r="J111" i="9"/>
  <c r="J95" i="9"/>
  <c r="J79" i="9"/>
  <c r="J63" i="9"/>
  <c r="J47" i="9"/>
  <c r="J31" i="9"/>
  <c r="J333" i="9"/>
  <c r="K282" i="9"/>
  <c r="K154" i="9"/>
  <c r="L26" i="9"/>
  <c r="M26" i="9" s="1"/>
  <c r="J364" i="9"/>
  <c r="J348" i="9"/>
  <c r="J332" i="9"/>
  <c r="J316" i="9"/>
  <c r="J300" i="9"/>
  <c r="J284" i="9"/>
  <c r="J268" i="9"/>
  <c r="J252" i="9"/>
  <c r="J236" i="9"/>
  <c r="J220" i="9"/>
  <c r="J204" i="9"/>
  <c r="J188" i="9"/>
  <c r="J172" i="9"/>
  <c r="J156" i="9"/>
  <c r="J140" i="9"/>
  <c r="J124" i="9"/>
  <c r="J108" i="9"/>
  <c r="J92" i="9"/>
  <c r="J76" i="9"/>
  <c r="J60" i="9"/>
  <c r="J28" i="9"/>
  <c r="J44" i="9"/>
  <c r="K371" i="9"/>
  <c r="K353" i="9"/>
  <c r="K281" i="9"/>
  <c r="K261" i="9"/>
  <c r="K243" i="9"/>
  <c r="K225" i="9"/>
  <c r="K153" i="9"/>
  <c r="K133" i="9"/>
  <c r="K97" i="9"/>
  <c r="K25" i="9"/>
  <c r="L25" i="9" s="1"/>
  <c r="M25" i="9" s="1"/>
  <c r="J378" i="9"/>
  <c r="J362" i="9"/>
  <c r="J346" i="9"/>
  <c r="J330" i="9"/>
  <c r="J314" i="9"/>
  <c r="J298" i="9"/>
  <c r="J266" i="9"/>
  <c r="J250" i="9"/>
  <c r="J234" i="9"/>
  <c r="J218" i="9"/>
  <c r="J202" i="9"/>
  <c r="J186" i="9"/>
  <c r="J170" i="9"/>
  <c r="J138" i="9"/>
  <c r="J122" i="9"/>
  <c r="J106" i="9"/>
  <c r="J90" i="9"/>
  <c r="J74" i="9"/>
  <c r="J58" i="9"/>
  <c r="J42" i="9"/>
  <c r="J377" i="9"/>
  <c r="J361" i="9"/>
  <c r="J345" i="9"/>
  <c r="J329" i="9"/>
  <c r="J313" i="9"/>
  <c r="J249" i="9"/>
  <c r="J233" i="9"/>
  <c r="J217" i="9"/>
  <c r="J201" i="9"/>
  <c r="J185" i="9"/>
  <c r="J121" i="9"/>
  <c r="J105" i="9"/>
  <c r="J89" i="9"/>
  <c r="J73" i="9"/>
  <c r="J57" i="9"/>
  <c r="J376" i="9"/>
  <c r="J360" i="9"/>
  <c r="J344" i="9"/>
  <c r="J328" i="9"/>
  <c r="J312" i="9"/>
  <c r="J296" i="9"/>
  <c r="J280" i="9"/>
  <c r="J264" i="9"/>
  <c r="J248" i="9"/>
  <c r="J232" i="9"/>
  <c r="J216" i="9"/>
  <c r="J200" i="9"/>
  <c r="J184" i="9"/>
  <c r="J168" i="9"/>
  <c r="J152" i="9"/>
  <c r="J136" i="9"/>
  <c r="J120" i="9"/>
  <c r="J104" i="9"/>
  <c r="J88" i="9"/>
  <c r="J72" i="9"/>
  <c r="J56" i="9"/>
  <c r="J40" i="9"/>
  <c r="J24" i="9"/>
  <c r="K293" i="9"/>
  <c r="K275" i="9"/>
  <c r="K257" i="9"/>
  <c r="K165" i="9"/>
  <c r="K129" i="9"/>
  <c r="K37" i="9"/>
  <c r="J375" i="9"/>
  <c r="J359" i="9"/>
  <c r="J343" i="9"/>
  <c r="J327" i="9"/>
  <c r="J311" i="9"/>
  <c r="J295" i="9"/>
  <c r="J279" i="9"/>
  <c r="J263" i="9"/>
  <c r="J247" i="9"/>
  <c r="J231" i="9"/>
  <c r="J215" i="9"/>
  <c r="J199" i="9"/>
  <c r="J183" i="9"/>
  <c r="J167" i="9"/>
  <c r="J151" i="9"/>
  <c r="J135" i="9"/>
  <c r="J119" i="9"/>
  <c r="J103" i="9"/>
  <c r="J87" i="9"/>
  <c r="J71" i="9"/>
  <c r="J55" i="9"/>
  <c r="J39" i="9"/>
  <c r="J23" i="9"/>
  <c r="J374" i="9"/>
  <c r="J358" i="9"/>
  <c r="J342" i="9"/>
  <c r="J326" i="9"/>
  <c r="J310" i="9"/>
  <c r="J294" i="9"/>
  <c r="J278" i="9"/>
  <c r="J262" i="9"/>
  <c r="J246" i="9"/>
  <c r="J230" i="9"/>
  <c r="J214" i="9"/>
  <c r="J198" i="9"/>
  <c r="J182" i="9"/>
  <c r="J166" i="9"/>
  <c r="J150" i="9"/>
  <c r="J134" i="9"/>
  <c r="J118" i="9"/>
  <c r="J102" i="9"/>
  <c r="J86" i="9"/>
  <c r="J70" i="9"/>
  <c r="J54" i="9"/>
  <c r="J38" i="9"/>
  <c r="J357" i="9"/>
  <c r="J341" i="9"/>
  <c r="J325" i="9"/>
  <c r="J309" i="9"/>
  <c r="J229" i="9"/>
  <c r="J213" i="9"/>
  <c r="J197" i="9"/>
  <c r="J101" i="9"/>
  <c r="J85" i="9"/>
  <c r="J69" i="9"/>
  <c r="K290" i="9"/>
  <c r="J372" i="9"/>
  <c r="J356" i="9"/>
  <c r="J340" i="9"/>
  <c r="J324" i="9"/>
  <c r="J308" i="9"/>
  <c r="J292" i="9"/>
  <c r="J276" i="9"/>
  <c r="J260" i="9"/>
  <c r="J244" i="9"/>
  <c r="J228" i="9"/>
  <c r="J212" i="9"/>
  <c r="J196" i="9"/>
  <c r="J180" i="9"/>
  <c r="J164" i="9"/>
  <c r="J148" i="9"/>
  <c r="J132" i="9"/>
  <c r="J116" i="9"/>
  <c r="J100" i="9"/>
  <c r="J84" i="9"/>
  <c r="J68" i="9"/>
  <c r="J52" i="9"/>
  <c r="J36" i="9"/>
  <c r="J109" i="9"/>
  <c r="K307" i="9"/>
  <c r="K289" i="9"/>
  <c r="K161" i="9"/>
  <c r="K33" i="9"/>
  <c r="J339" i="9"/>
  <c r="J323" i="9"/>
  <c r="J349" i="9"/>
  <c r="J269" i="9"/>
  <c r="J205" i="9"/>
  <c r="J141" i="9"/>
  <c r="J61" i="9"/>
  <c r="K306" i="9"/>
  <c r="K178" i="9"/>
  <c r="K50" i="9"/>
  <c r="J338" i="9"/>
  <c r="J322" i="9"/>
  <c r="J210" i="9"/>
  <c r="J194" i="9"/>
  <c r="J162" i="9"/>
  <c r="J82" i="9"/>
  <c r="J66" i="9"/>
  <c r="J34" i="9"/>
  <c r="J285" i="9"/>
  <c r="J221" i="9"/>
  <c r="J157" i="9"/>
  <c r="J125" i="9"/>
  <c r="J45" i="9"/>
  <c r="K305" i="9"/>
  <c r="K177" i="9"/>
  <c r="K49" i="9"/>
  <c r="J193" i="9"/>
  <c r="J65" i="9"/>
  <c r="J317" i="9"/>
  <c r="J253" i="9"/>
  <c r="J173" i="9"/>
  <c r="J93" i="9"/>
  <c r="J29" i="9"/>
  <c r="J365" i="9"/>
  <c r="J301" i="9"/>
  <c r="J237" i="9"/>
  <c r="J189" i="9"/>
  <c r="J77" i="9"/>
  <c r="AG57" i="38"/>
  <c r="AF57" i="38"/>
  <c r="J25" i="26"/>
  <c r="K25" i="26" s="1"/>
  <c r="J41" i="26"/>
  <c r="K41" i="26" s="1"/>
  <c r="J22" i="26"/>
  <c r="K22" i="26" s="1"/>
  <c r="J38" i="26"/>
  <c r="K38" i="26" s="1"/>
  <c r="J51" i="26"/>
  <c r="K51" i="26" s="1"/>
  <c r="J35" i="26"/>
  <c r="K35" i="26" s="1"/>
  <c r="J19" i="26"/>
  <c r="K19" i="26" s="1"/>
  <c r="J50" i="26"/>
  <c r="K50" i="26" s="1"/>
  <c r="J34" i="26"/>
  <c r="K34" i="26" s="1"/>
  <c r="J18" i="26"/>
  <c r="K18" i="26" s="1"/>
  <c r="J48" i="26"/>
  <c r="K48" i="26" s="1"/>
  <c r="J32" i="26"/>
  <c r="K32" i="26" s="1"/>
  <c r="J16" i="26"/>
  <c r="K16" i="26" s="1"/>
  <c r="J43" i="26"/>
  <c r="K43" i="26" s="1"/>
  <c r="J27" i="26"/>
  <c r="K27" i="26" s="1"/>
  <c r="J162" i="28"/>
  <c r="K162" i="28" s="1"/>
  <c r="J146" i="28"/>
  <c r="K146" i="28" s="1"/>
  <c r="J130" i="28"/>
  <c r="K130" i="28" s="1"/>
  <c r="J114" i="28"/>
  <c r="K114" i="28" s="1"/>
  <c r="J98" i="28"/>
  <c r="K98" i="28" s="1"/>
  <c r="J82" i="28"/>
  <c r="K82" i="28" s="1"/>
  <c r="J66" i="28"/>
  <c r="K66" i="28" s="1"/>
  <c r="J50" i="28"/>
  <c r="K50" i="28" s="1"/>
  <c r="J34" i="28"/>
  <c r="K34" i="28" s="1"/>
  <c r="J18" i="28"/>
  <c r="K18" i="28" s="1"/>
  <c r="J159" i="28"/>
  <c r="K159" i="28" s="1"/>
  <c r="J143" i="28"/>
  <c r="K143" i="28" s="1"/>
  <c r="J127" i="28"/>
  <c r="K127" i="28" s="1"/>
  <c r="J111" i="28"/>
  <c r="K111" i="28" s="1"/>
  <c r="J95" i="28"/>
  <c r="K95" i="28" s="1"/>
  <c r="J79" i="28"/>
  <c r="K79" i="28" s="1"/>
  <c r="J63" i="28"/>
  <c r="K63" i="28" s="1"/>
  <c r="J47" i="28"/>
  <c r="K47" i="28" s="1"/>
  <c r="J31" i="28"/>
  <c r="K31" i="28" s="1"/>
  <c r="J15" i="28"/>
  <c r="K15" i="28" s="1"/>
  <c r="J158" i="28"/>
  <c r="K158" i="28" s="1"/>
  <c r="J142" i="28"/>
  <c r="K142" i="28" s="1"/>
  <c r="J126" i="28"/>
  <c r="K126" i="28" s="1"/>
  <c r="J110" i="28"/>
  <c r="K110" i="28" s="1"/>
  <c r="J94" i="28"/>
  <c r="K94" i="28" s="1"/>
  <c r="J78" i="28"/>
  <c r="K78" i="28" s="1"/>
  <c r="J62" i="28"/>
  <c r="K62" i="28" s="1"/>
  <c r="J46" i="28"/>
  <c r="K46" i="28" s="1"/>
  <c r="J30" i="28"/>
  <c r="K30" i="28" s="1"/>
  <c r="J14" i="28"/>
  <c r="K14" i="28" s="1"/>
  <c r="J156" i="28"/>
  <c r="K156" i="28" s="1"/>
  <c r="J140" i="28"/>
  <c r="K140" i="28" s="1"/>
  <c r="J124" i="28"/>
  <c r="K124" i="28" s="1"/>
  <c r="J108" i="28"/>
  <c r="K108" i="28" s="1"/>
  <c r="J92" i="28"/>
  <c r="K92" i="28" s="1"/>
  <c r="J76" i="28"/>
  <c r="K76" i="28" s="1"/>
  <c r="J60" i="28"/>
  <c r="K60" i="28" s="1"/>
  <c r="J44" i="28"/>
  <c r="K44" i="28" s="1"/>
  <c r="J28" i="28"/>
  <c r="K28" i="28" s="1"/>
  <c r="J12" i="28"/>
  <c r="K12" i="28" s="1"/>
  <c r="J97" i="28"/>
  <c r="K97" i="28" s="1"/>
  <c r="J171" i="28"/>
  <c r="K171" i="28" s="1"/>
  <c r="J155" i="28"/>
  <c r="K155" i="28" s="1"/>
  <c r="J139" i="28"/>
  <c r="K139" i="28" s="1"/>
  <c r="J123" i="28"/>
  <c r="K123" i="28" s="1"/>
  <c r="J107" i="28"/>
  <c r="K107" i="28" s="1"/>
  <c r="J91" i="28"/>
  <c r="K91" i="28" s="1"/>
  <c r="J75" i="28"/>
  <c r="K75" i="28" s="1"/>
  <c r="J59" i="28"/>
  <c r="K59" i="28" s="1"/>
  <c r="J43" i="28"/>
  <c r="K43" i="28" s="1"/>
  <c r="J27" i="28"/>
  <c r="K27" i="28" s="1"/>
  <c r="J170" i="28"/>
  <c r="K170" i="28" s="1"/>
  <c r="J154" i="28"/>
  <c r="K154" i="28" s="1"/>
  <c r="J138" i="28"/>
  <c r="K138" i="28" s="1"/>
  <c r="J122" i="28"/>
  <c r="K122" i="28" s="1"/>
  <c r="J106" i="28"/>
  <c r="K106" i="28" s="1"/>
  <c r="J90" i="28"/>
  <c r="K90" i="28" s="1"/>
  <c r="J74" i="28"/>
  <c r="K74" i="28" s="1"/>
  <c r="J58" i="28"/>
  <c r="K58" i="28" s="1"/>
  <c r="J42" i="28"/>
  <c r="K42" i="28" s="1"/>
  <c r="J26" i="28"/>
  <c r="K26" i="28" s="1"/>
  <c r="J11" i="28"/>
  <c r="K11" i="28" s="1"/>
  <c r="J33" i="28"/>
  <c r="K33" i="28" s="1"/>
  <c r="J65" i="28"/>
  <c r="K65" i="28" s="1"/>
  <c r="J167" i="28"/>
  <c r="K167" i="28" s="1"/>
  <c r="J151" i="28"/>
  <c r="K151" i="28" s="1"/>
  <c r="J135" i="28"/>
  <c r="K135" i="28" s="1"/>
  <c r="J119" i="28"/>
  <c r="K119" i="28" s="1"/>
  <c r="J103" i="28"/>
  <c r="K103" i="28" s="1"/>
  <c r="J87" i="28"/>
  <c r="K87" i="28" s="1"/>
  <c r="J71" i="28"/>
  <c r="K71" i="28" s="1"/>
  <c r="J55" i="28"/>
  <c r="K55" i="28" s="1"/>
  <c r="J39" i="28"/>
  <c r="K39" i="28" s="1"/>
  <c r="J169" i="28"/>
  <c r="K169" i="28" s="1"/>
  <c r="J113" i="28"/>
  <c r="K113" i="28" s="1"/>
  <c r="J166" i="28"/>
  <c r="K166" i="28" s="1"/>
  <c r="J150" i="28"/>
  <c r="K150" i="28" s="1"/>
  <c r="J134" i="28"/>
  <c r="K134" i="28" s="1"/>
  <c r="J118" i="28"/>
  <c r="K118" i="28" s="1"/>
  <c r="J102" i="28"/>
  <c r="K102" i="28" s="1"/>
  <c r="J86" i="28"/>
  <c r="K86" i="28" s="1"/>
  <c r="J70" i="28"/>
  <c r="K70" i="28" s="1"/>
  <c r="J54" i="28"/>
  <c r="K54" i="28" s="1"/>
  <c r="J38" i="28"/>
  <c r="K38" i="28" s="1"/>
  <c r="J61" i="28"/>
  <c r="K61" i="28" s="1"/>
  <c r="J165" i="28"/>
  <c r="K165" i="28" s="1"/>
  <c r="J149" i="28"/>
  <c r="K149" i="28" s="1"/>
  <c r="J133" i="28"/>
  <c r="K133" i="28" s="1"/>
  <c r="J117" i="28"/>
  <c r="K117" i="28" s="1"/>
  <c r="J101" i="28"/>
  <c r="K101" i="28" s="1"/>
  <c r="J85" i="28"/>
  <c r="K85" i="28" s="1"/>
  <c r="J69" i="28"/>
  <c r="K69" i="28" s="1"/>
  <c r="J53" i="28"/>
  <c r="K53" i="28" s="1"/>
  <c r="J37" i="28"/>
  <c r="K37" i="28" s="1"/>
  <c r="J21" i="28"/>
  <c r="K21" i="28" s="1"/>
  <c r="J49" i="28"/>
  <c r="K49" i="28" s="1"/>
  <c r="J164" i="28"/>
  <c r="K164" i="28" s="1"/>
  <c r="J148" i="28"/>
  <c r="K148" i="28" s="1"/>
  <c r="J132" i="28"/>
  <c r="K132" i="28" s="1"/>
  <c r="J116" i="28"/>
  <c r="K116" i="28" s="1"/>
  <c r="J100" i="28"/>
  <c r="K100" i="28" s="1"/>
  <c r="J84" i="28"/>
  <c r="K84" i="28" s="1"/>
  <c r="J68" i="28"/>
  <c r="K68" i="28" s="1"/>
  <c r="J52" i="28"/>
  <c r="K52" i="28" s="1"/>
  <c r="J36" i="28"/>
  <c r="K36" i="28" s="1"/>
  <c r="J20" i="28"/>
  <c r="K20" i="28" s="1"/>
  <c r="J17" i="28"/>
  <c r="K17" i="28" s="1"/>
  <c r="J163" i="28"/>
  <c r="K163" i="28" s="1"/>
  <c r="J147" i="28"/>
  <c r="K147" i="28" s="1"/>
  <c r="J131" i="28"/>
  <c r="K131" i="28" s="1"/>
  <c r="J115" i="28"/>
  <c r="K115" i="28" s="1"/>
  <c r="J99" i="28"/>
  <c r="K99" i="28" s="1"/>
  <c r="J83" i="28"/>
  <c r="K83" i="28" s="1"/>
  <c r="J67" i="28"/>
  <c r="K67" i="28" s="1"/>
  <c r="J51" i="28"/>
  <c r="K51" i="28" s="1"/>
  <c r="J35" i="28"/>
  <c r="K35" i="28" s="1"/>
  <c r="J19" i="28"/>
  <c r="K19" i="28" s="1"/>
  <c r="J25" i="27"/>
  <c r="K25" i="27" s="1"/>
  <c r="J73" i="27"/>
  <c r="K73" i="27" s="1"/>
  <c r="J21" i="27"/>
  <c r="K21" i="27" s="1"/>
  <c r="J84" i="27"/>
  <c r="K84" i="27" s="1"/>
  <c r="J68" i="27"/>
  <c r="K68" i="27" s="1"/>
  <c r="J52" i="27"/>
  <c r="K52" i="27" s="1"/>
  <c r="J36" i="27"/>
  <c r="K36" i="27" s="1"/>
  <c r="J20" i="27"/>
  <c r="K20" i="27" s="1"/>
  <c r="J83" i="27"/>
  <c r="K83" i="27" s="1"/>
  <c r="J67" i="27"/>
  <c r="K67" i="27" s="1"/>
  <c r="J51" i="27"/>
  <c r="K51" i="27" s="1"/>
  <c r="J35" i="27"/>
  <c r="K35" i="27" s="1"/>
  <c r="J19" i="27"/>
  <c r="K19" i="27" s="1"/>
  <c r="J82" i="27"/>
  <c r="K82" i="27" s="1"/>
  <c r="J66" i="27"/>
  <c r="K66" i="27" s="1"/>
  <c r="J50" i="27"/>
  <c r="K50" i="27" s="1"/>
  <c r="J34" i="27"/>
  <c r="K34" i="27" s="1"/>
  <c r="J18" i="27"/>
  <c r="K18" i="27" s="1"/>
  <c r="J15" i="27"/>
  <c r="K15" i="27" s="1"/>
  <c r="J14" i="27"/>
  <c r="J77" i="27"/>
  <c r="K77" i="27" s="1"/>
  <c r="J61" i="27"/>
  <c r="K61" i="27" s="1"/>
  <c r="J45" i="27"/>
  <c r="K45" i="27" s="1"/>
  <c r="J29" i="27"/>
  <c r="K29" i="27" s="1"/>
  <c r="J13" i="27"/>
  <c r="K13" i="27" s="1"/>
  <c r="J92" i="27"/>
  <c r="K92" i="27" s="1"/>
  <c r="J76" i="27"/>
  <c r="K76" i="27" s="1"/>
  <c r="J60" i="27"/>
  <c r="K60" i="27" s="1"/>
  <c r="J44" i="27"/>
  <c r="K44" i="27" s="1"/>
  <c r="J28" i="27"/>
  <c r="K28" i="27" s="1"/>
  <c r="J25" i="28"/>
  <c r="K25" i="28" s="1"/>
  <c r="J24" i="28"/>
  <c r="K24" i="28" s="1"/>
  <c r="J23" i="28"/>
  <c r="K23" i="28" s="1"/>
  <c r="J22" i="28"/>
  <c r="K22" i="28" s="1"/>
  <c r="J41" i="28"/>
  <c r="K41" i="28" s="1"/>
  <c r="J40" i="28"/>
  <c r="K40" i="28" s="1"/>
  <c r="J153" i="28"/>
  <c r="K153" i="28" s="1"/>
  <c r="J88" i="28"/>
  <c r="K88" i="28" s="1"/>
  <c r="J121" i="28"/>
  <c r="K121" i="28" s="1"/>
  <c r="J56" i="28"/>
  <c r="K56" i="28" s="1"/>
  <c r="J137" i="28"/>
  <c r="K137" i="28" s="1"/>
  <c r="J72" i="28"/>
  <c r="K72" i="28" s="1"/>
  <c r="J160" i="28"/>
  <c r="K160" i="28" s="1"/>
  <c r="J144" i="28"/>
  <c r="K144" i="28" s="1"/>
  <c r="J128" i="28"/>
  <c r="K128" i="28" s="1"/>
  <c r="J112" i="28"/>
  <c r="K112" i="28" s="1"/>
  <c r="J96" i="28"/>
  <c r="K96" i="28" s="1"/>
  <c r="J80" i="28"/>
  <c r="K80" i="28" s="1"/>
  <c r="J64" i="28"/>
  <c r="K64" i="28" s="1"/>
  <c r="J16" i="28"/>
  <c r="K16" i="28" s="1"/>
  <c r="J89" i="28"/>
  <c r="K89" i="28" s="1"/>
  <c r="J152" i="28"/>
  <c r="K152" i="28" s="1"/>
  <c r="J32" i="28"/>
  <c r="K32" i="28" s="1"/>
  <c r="J57" i="28"/>
  <c r="K57" i="28" s="1"/>
  <c r="J120" i="28"/>
  <c r="K120" i="28" s="1"/>
  <c r="J48" i="28"/>
  <c r="K48" i="28" s="1"/>
  <c r="J157" i="28"/>
  <c r="K157" i="28" s="1"/>
  <c r="J141" i="28"/>
  <c r="K141" i="28" s="1"/>
  <c r="J125" i="28"/>
  <c r="K125" i="28" s="1"/>
  <c r="J109" i="28"/>
  <c r="K109" i="28" s="1"/>
  <c r="J93" i="28"/>
  <c r="K93" i="28" s="1"/>
  <c r="J77" i="28"/>
  <c r="K77" i="28" s="1"/>
  <c r="J13" i="28"/>
  <c r="K13" i="28" s="1"/>
  <c r="J105" i="28"/>
  <c r="K105" i="28" s="1"/>
  <c r="J136" i="28"/>
  <c r="K136" i="28" s="1"/>
  <c r="J29" i="28"/>
  <c r="K29" i="28" s="1"/>
  <c r="J73" i="28"/>
  <c r="K73" i="28" s="1"/>
  <c r="J104" i="28"/>
  <c r="K104" i="28" s="1"/>
  <c r="J45" i="28"/>
  <c r="K45" i="28" s="1"/>
  <c r="J168" i="28"/>
  <c r="K168" i="28" s="1"/>
  <c r="J21" i="25"/>
  <c r="K21" i="25" s="1"/>
  <c r="J19" i="25"/>
  <c r="K19" i="25" s="1"/>
  <c r="J18" i="25"/>
  <c r="K18" i="25" s="1"/>
  <c r="J33" i="25"/>
  <c r="K33" i="25" s="1"/>
  <c r="J17" i="25"/>
  <c r="K17" i="25" s="1"/>
  <c r="J32" i="25"/>
  <c r="K32" i="25" s="1"/>
  <c r="J16" i="25"/>
  <c r="K16" i="25" s="1"/>
  <c r="J31" i="25"/>
  <c r="K31" i="25" s="1"/>
  <c r="J15" i="25"/>
  <c r="K15" i="25" s="1"/>
  <c r="J30" i="25"/>
  <c r="K30" i="25" s="1"/>
  <c r="J14" i="25"/>
  <c r="K14" i="25" s="1"/>
  <c r="J29" i="25"/>
  <c r="K29" i="25" s="1"/>
  <c r="J13" i="25"/>
  <c r="K13" i="25" s="1"/>
  <c r="J28" i="25"/>
  <c r="K28" i="25" s="1"/>
  <c r="J12" i="25"/>
  <c r="K12" i="25" s="1"/>
  <c r="J27" i="25"/>
  <c r="K27" i="25" s="1"/>
  <c r="J11" i="25"/>
  <c r="K11" i="25" s="1"/>
  <c r="J26" i="25"/>
  <c r="K26" i="25" s="1"/>
  <c r="K10" i="25"/>
  <c r="J25" i="25"/>
  <c r="K25" i="25" s="1"/>
  <c r="J23" i="25"/>
  <c r="K23" i="25" s="1"/>
  <c r="J24" i="25"/>
  <c r="K24" i="25" s="1"/>
  <c r="J20" i="25"/>
  <c r="K20" i="25" s="1"/>
  <c r="J24" i="24"/>
  <c r="K24" i="24" s="1"/>
  <c r="J23" i="24"/>
  <c r="K23" i="24" s="1"/>
  <c r="J22" i="24"/>
  <c r="K22" i="24" s="1"/>
  <c r="J20" i="24"/>
  <c r="K20" i="24" s="1"/>
  <c r="J19" i="24"/>
  <c r="K19" i="24" s="1"/>
  <c r="J16" i="24"/>
  <c r="K16" i="24" s="1"/>
  <c r="J14" i="24"/>
  <c r="K14" i="24" s="1"/>
  <c r="J13" i="24"/>
  <c r="K13" i="24" s="1"/>
  <c r="J11" i="24"/>
  <c r="K11" i="24" s="1"/>
  <c r="J25" i="24"/>
  <c r="K25" i="24" s="1"/>
  <c r="J21" i="24"/>
  <c r="K21" i="24" s="1"/>
  <c r="J18" i="24"/>
  <c r="K18" i="24" s="1"/>
  <c r="J17" i="24"/>
  <c r="K17" i="24" s="1"/>
  <c r="J15" i="24"/>
  <c r="K15" i="24" s="1"/>
  <c r="J12" i="24"/>
  <c r="K12" i="24" s="1"/>
  <c r="M368" i="9"/>
  <c r="M352" i="9"/>
  <c r="M336" i="9"/>
  <c r="M320" i="9"/>
  <c r="M304" i="9"/>
  <c r="M288" i="9"/>
  <c r="M272" i="9"/>
  <c r="M256" i="9"/>
  <c r="M240" i="9"/>
  <c r="M224" i="9"/>
  <c r="M208" i="9"/>
  <c r="M192" i="9"/>
  <c r="M176" i="9"/>
  <c r="M160" i="9"/>
  <c r="M144" i="9"/>
  <c r="M128" i="9"/>
  <c r="M112" i="9"/>
  <c r="M96" i="9"/>
  <c r="M80" i="9"/>
  <c r="M64" i="9"/>
  <c r="M48" i="9"/>
  <c r="M32" i="9"/>
  <c r="M379" i="9"/>
  <c r="M363" i="9"/>
  <c r="M347" i="9"/>
  <c r="M331" i="9"/>
  <c r="M315" i="9"/>
  <c r="M299" i="9"/>
  <c r="M283" i="9"/>
  <c r="M267" i="9"/>
  <c r="M251" i="9"/>
  <c r="M235" i="9"/>
  <c r="M219" i="9"/>
  <c r="M203" i="9"/>
  <c r="M187" i="9"/>
  <c r="M171" i="9"/>
  <c r="M155" i="9"/>
  <c r="M139" i="9"/>
  <c r="M123" i="9"/>
  <c r="M107" i="9"/>
  <c r="M91" i="9"/>
  <c r="M75" i="9"/>
  <c r="M59" i="9"/>
  <c r="M43" i="9"/>
  <c r="M378" i="9"/>
  <c r="M362" i="9"/>
  <c r="M346" i="9"/>
  <c r="M330" i="9"/>
  <c r="M314" i="9"/>
  <c r="M298" i="9"/>
  <c r="M266" i="9"/>
  <c r="M250" i="9"/>
  <c r="M234" i="9"/>
  <c r="M218" i="9"/>
  <c r="M202" i="9"/>
  <c r="M186" i="9"/>
  <c r="M170" i="9"/>
  <c r="M138" i="9"/>
  <c r="M122" i="9"/>
  <c r="M106" i="9"/>
  <c r="M90" i="9"/>
  <c r="M74" i="9"/>
  <c r="M58" i="9"/>
  <c r="M42" i="9"/>
  <c r="M377" i="9"/>
  <c r="M361" i="9"/>
  <c r="M345" i="9"/>
  <c r="M329" i="9"/>
  <c r="M313" i="9"/>
  <c r="M297" i="9"/>
  <c r="M265" i="9"/>
  <c r="M249" i="9"/>
  <c r="M233" i="9"/>
  <c r="M217" i="9"/>
  <c r="M201" i="9"/>
  <c r="M185" i="9"/>
  <c r="M169" i="9"/>
  <c r="M137" i="9"/>
  <c r="M121" i="9"/>
  <c r="M105" i="9"/>
  <c r="M89" i="9"/>
  <c r="M73" i="9"/>
  <c r="M57" i="9"/>
  <c r="M41" i="9"/>
  <c r="I15" i="5"/>
  <c r="AA5" i="13"/>
  <c r="AA6" i="13"/>
  <c r="AA7" i="13"/>
  <c r="AA8" i="13"/>
  <c r="AA9" i="13"/>
  <c r="AA10" i="13"/>
  <c r="AA11" i="13"/>
  <c r="AA12" i="13"/>
  <c r="AA13" i="13"/>
  <c r="AA14" i="13"/>
  <c r="AA15" i="13"/>
  <c r="AA16" i="13"/>
  <c r="AA17" i="13"/>
  <c r="AA18" i="13"/>
  <c r="AA19" i="13"/>
  <c r="AA20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A44" i="13"/>
  <c r="AA45" i="13"/>
  <c r="AA46" i="13"/>
  <c r="AA47" i="13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AA62" i="13"/>
  <c r="AA63" i="13"/>
  <c r="AA64" i="13"/>
  <c r="AA65" i="13"/>
  <c r="AA66" i="13"/>
  <c r="AA67" i="13"/>
  <c r="AA68" i="13"/>
  <c r="AA69" i="13"/>
  <c r="AA70" i="13"/>
  <c r="AA71" i="13"/>
  <c r="AA72" i="13"/>
  <c r="AA73" i="13"/>
  <c r="AA74" i="13"/>
  <c r="AA75" i="13"/>
  <c r="AA76" i="13"/>
  <c r="AA77" i="13"/>
  <c r="AA78" i="13"/>
  <c r="AA79" i="13"/>
  <c r="AA80" i="13"/>
  <c r="AA81" i="13"/>
  <c r="AA82" i="13"/>
  <c r="AA83" i="13"/>
  <c r="AA84" i="13"/>
  <c r="AA85" i="13"/>
  <c r="AA86" i="13"/>
  <c r="AA87" i="13"/>
  <c r="AA88" i="13"/>
  <c r="AA89" i="13"/>
  <c r="AA90" i="13"/>
  <c r="AA91" i="13"/>
  <c r="AA92" i="13"/>
  <c r="AA93" i="13"/>
  <c r="AA94" i="13"/>
  <c r="AA95" i="13"/>
  <c r="AA96" i="13"/>
  <c r="AA97" i="13"/>
  <c r="AA98" i="13"/>
  <c r="AA99" i="13"/>
  <c r="AA100" i="13"/>
  <c r="AA101" i="13"/>
  <c r="AA102" i="13"/>
  <c r="AA103" i="13"/>
  <c r="AA104" i="13"/>
  <c r="AA105" i="13"/>
  <c r="AA106" i="13"/>
  <c r="AA107" i="13"/>
  <c r="AA108" i="13"/>
  <c r="AA109" i="13"/>
  <c r="AA110" i="13"/>
  <c r="AA111" i="13"/>
  <c r="AA112" i="13"/>
  <c r="AA113" i="13"/>
  <c r="AA114" i="13"/>
  <c r="AA115" i="13"/>
  <c r="AA116" i="13"/>
  <c r="AA117" i="13"/>
  <c r="AA118" i="13"/>
  <c r="AA119" i="13"/>
  <c r="AA120" i="13"/>
  <c r="AA121" i="13"/>
  <c r="AA122" i="13"/>
  <c r="AA123" i="13"/>
  <c r="AA124" i="13"/>
  <c r="AA125" i="13"/>
  <c r="AA126" i="13"/>
  <c r="AA127" i="13"/>
  <c r="AA128" i="13"/>
  <c r="AA129" i="13"/>
  <c r="AA130" i="13"/>
  <c r="AA131" i="13"/>
  <c r="AA132" i="13"/>
  <c r="AA133" i="13"/>
  <c r="AA134" i="13"/>
  <c r="AA135" i="13"/>
  <c r="AA136" i="13"/>
  <c r="AA137" i="13"/>
  <c r="AA138" i="13"/>
  <c r="AA139" i="13"/>
  <c r="AA140" i="13"/>
  <c r="AA141" i="13"/>
  <c r="AA142" i="13"/>
  <c r="AA143" i="13"/>
  <c r="AA144" i="13"/>
  <c r="AA145" i="13"/>
  <c r="AA146" i="13"/>
  <c r="AA147" i="13"/>
  <c r="AA148" i="13"/>
  <c r="AA149" i="13"/>
  <c r="AA150" i="13"/>
  <c r="AA151" i="13"/>
  <c r="AA152" i="13"/>
  <c r="AA153" i="13"/>
  <c r="AA154" i="13"/>
  <c r="AA155" i="13"/>
  <c r="AA156" i="13"/>
  <c r="AA157" i="13"/>
  <c r="AA158" i="13"/>
  <c r="AA159" i="13"/>
  <c r="AA160" i="13"/>
  <c r="AA161" i="13"/>
  <c r="AA162" i="13"/>
  <c r="AA163" i="13"/>
  <c r="AA164" i="13"/>
  <c r="AA165" i="13"/>
  <c r="AA166" i="13"/>
  <c r="AA167" i="13"/>
  <c r="AA168" i="13"/>
  <c r="AA169" i="13"/>
  <c r="AA170" i="13"/>
  <c r="AA171" i="13"/>
  <c r="AA172" i="13"/>
  <c r="AA173" i="13"/>
  <c r="AA174" i="13"/>
  <c r="AA175" i="13"/>
  <c r="AA176" i="13"/>
  <c r="AA177" i="13"/>
  <c r="AA178" i="13"/>
  <c r="AA179" i="13"/>
  <c r="AA180" i="13"/>
  <c r="AA181" i="13"/>
  <c r="AA182" i="13"/>
  <c r="AA183" i="13"/>
  <c r="AA184" i="13"/>
  <c r="AA185" i="13"/>
  <c r="AA186" i="13"/>
  <c r="AA187" i="13"/>
  <c r="AA188" i="13"/>
  <c r="AA189" i="13"/>
  <c r="AA190" i="13"/>
  <c r="AA191" i="13"/>
  <c r="AA192" i="13"/>
  <c r="AA193" i="13"/>
  <c r="AA194" i="13"/>
  <c r="AA195" i="13"/>
  <c r="AA196" i="13"/>
  <c r="AA197" i="13"/>
  <c r="AA198" i="13"/>
  <c r="AA199" i="13"/>
  <c r="AA200" i="13"/>
  <c r="AA201" i="13"/>
  <c r="AA202" i="13"/>
  <c r="AA203" i="13"/>
  <c r="AA204" i="13"/>
  <c r="AA205" i="13"/>
  <c r="AA206" i="13"/>
  <c r="AA207" i="13"/>
  <c r="AA208" i="13"/>
  <c r="AA209" i="13"/>
  <c r="AA210" i="13"/>
  <c r="AA211" i="13"/>
  <c r="AA212" i="13"/>
  <c r="AA213" i="13"/>
  <c r="AA214" i="13"/>
  <c r="AA215" i="13"/>
  <c r="AA216" i="13"/>
  <c r="AA217" i="13"/>
  <c r="AA218" i="13"/>
  <c r="AA219" i="13"/>
  <c r="AA220" i="13"/>
  <c r="AA221" i="13"/>
  <c r="AA222" i="13"/>
  <c r="AA223" i="13"/>
  <c r="AA224" i="13"/>
  <c r="AA225" i="13"/>
  <c r="AA226" i="13"/>
  <c r="AA227" i="13"/>
  <c r="AA228" i="13"/>
  <c r="AA229" i="13"/>
  <c r="AA230" i="13"/>
  <c r="AA231" i="13"/>
  <c r="AA232" i="13"/>
  <c r="AA233" i="13"/>
  <c r="AA234" i="13"/>
  <c r="AA235" i="13"/>
  <c r="AA236" i="13"/>
  <c r="AA237" i="13"/>
  <c r="AA238" i="13"/>
  <c r="AA239" i="13"/>
  <c r="AA240" i="13"/>
  <c r="AA241" i="13"/>
  <c r="AA242" i="13"/>
  <c r="AA243" i="13"/>
  <c r="AA244" i="13"/>
  <c r="AA245" i="13"/>
  <c r="AA246" i="13"/>
  <c r="AA247" i="13"/>
  <c r="AA248" i="13"/>
  <c r="AA249" i="13"/>
  <c r="AA250" i="13"/>
  <c r="AA251" i="13"/>
  <c r="AA252" i="13"/>
  <c r="AA253" i="13"/>
  <c r="AA254" i="13"/>
  <c r="AA255" i="13"/>
  <c r="AA256" i="13"/>
  <c r="AA257" i="13"/>
  <c r="AA258" i="13"/>
  <c r="AA259" i="13"/>
  <c r="AA260" i="13"/>
  <c r="AA261" i="13"/>
  <c r="AA262" i="13"/>
  <c r="AA263" i="13"/>
  <c r="AA264" i="13"/>
  <c r="AA265" i="13"/>
  <c r="AA266" i="13"/>
  <c r="AA267" i="13"/>
  <c r="AA268" i="13"/>
  <c r="AA269" i="13"/>
  <c r="AA270" i="13"/>
  <c r="AA271" i="13"/>
  <c r="AA272" i="13"/>
  <c r="AA273" i="13"/>
  <c r="AA274" i="13"/>
  <c r="AA275" i="13"/>
  <c r="AA276" i="13"/>
  <c r="AA277" i="13"/>
  <c r="AA278" i="13"/>
  <c r="AA279" i="13"/>
  <c r="AA280" i="13"/>
  <c r="AA281" i="13"/>
  <c r="AA282" i="13"/>
  <c r="AA283" i="13"/>
  <c r="AA284" i="13"/>
  <c r="AA285" i="13"/>
  <c r="AA286" i="13"/>
  <c r="AA287" i="13"/>
  <c r="AA288" i="13"/>
  <c r="AA289" i="13"/>
  <c r="AA290" i="13"/>
  <c r="AA291" i="13"/>
  <c r="AA292" i="13"/>
  <c r="AA293" i="13"/>
  <c r="AA294" i="13"/>
  <c r="AA295" i="13"/>
  <c r="AA296" i="13"/>
  <c r="AA297" i="13"/>
  <c r="AA298" i="13"/>
  <c r="AA299" i="13"/>
  <c r="AA300" i="13"/>
  <c r="AA301" i="13"/>
  <c r="AA302" i="13"/>
  <c r="AA303" i="13"/>
  <c r="AA304" i="13"/>
  <c r="AA305" i="13"/>
  <c r="AA306" i="13"/>
  <c r="AA307" i="13"/>
  <c r="AA308" i="13"/>
  <c r="AA309" i="13"/>
  <c r="AA310" i="13"/>
  <c r="AA311" i="13"/>
  <c r="AA312" i="13"/>
  <c r="AA313" i="13"/>
  <c r="AA314" i="13"/>
  <c r="AA315" i="13"/>
  <c r="AA316" i="13"/>
  <c r="AA317" i="13"/>
  <c r="AA318" i="13"/>
  <c r="AA319" i="13"/>
  <c r="AA320" i="13"/>
  <c r="AA321" i="13"/>
  <c r="AA322" i="13"/>
  <c r="AA323" i="13"/>
  <c r="AA324" i="13"/>
  <c r="AA325" i="13"/>
  <c r="AA326" i="13"/>
  <c r="AA327" i="13"/>
  <c r="AA328" i="13"/>
  <c r="AA329" i="13"/>
  <c r="AA330" i="13"/>
  <c r="AA331" i="13"/>
  <c r="AA332" i="13"/>
  <c r="AA333" i="13"/>
  <c r="AA334" i="13"/>
  <c r="AA335" i="13"/>
  <c r="AA336" i="13"/>
  <c r="AA337" i="13"/>
  <c r="AA338" i="13"/>
  <c r="AA339" i="13"/>
  <c r="AA340" i="13"/>
  <c r="AA341" i="13"/>
  <c r="AA342" i="13"/>
  <c r="AA343" i="13"/>
  <c r="AA344" i="13"/>
  <c r="AA345" i="13"/>
  <c r="AA346" i="13"/>
  <c r="AA347" i="13"/>
  <c r="AA348" i="13"/>
  <c r="AA349" i="13"/>
  <c r="AA350" i="13"/>
  <c r="AA351" i="13"/>
  <c r="AA352" i="13"/>
  <c r="AA353" i="13"/>
  <c r="AA354" i="13"/>
  <c r="AA355" i="13"/>
  <c r="AA356" i="13"/>
  <c r="AA357" i="13"/>
  <c r="AA358" i="13"/>
  <c r="AA359" i="13"/>
  <c r="AA360" i="13"/>
  <c r="AA361" i="13"/>
  <c r="AA362" i="13"/>
  <c r="AA363" i="13"/>
  <c r="AA364" i="13"/>
  <c r="AA365" i="13"/>
  <c r="AA366" i="13"/>
  <c r="AA367" i="13"/>
  <c r="AA368" i="13"/>
  <c r="AA369" i="13"/>
  <c r="AA370" i="13"/>
  <c r="AA371" i="13"/>
  <c r="AA372" i="13"/>
  <c r="AA373" i="13"/>
  <c r="AA374" i="13"/>
  <c r="AA375" i="13"/>
  <c r="AA376" i="13"/>
  <c r="AA377" i="13"/>
  <c r="AA378" i="13"/>
  <c r="AA379" i="13"/>
  <c r="AA380" i="13"/>
  <c r="AA381" i="13"/>
  <c r="AA382" i="13"/>
  <c r="AA383" i="13"/>
  <c r="AA384" i="13"/>
  <c r="AA385" i="13"/>
  <c r="AA386" i="13"/>
  <c r="AA387" i="13"/>
  <c r="AA388" i="13"/>
  <c r="AA389" i="13"/>
  <c r="AA390" i="13"/>
  <c r="AA391" i="13"/>
  <c r="AA392" i="13"/>
  <c r="AA393" i="13"/>
  <c r="AA394" i="13"/>
  <c r="AA395" i="13"/>
  <c r="AA396" i="13"/>
  <c r="AA397" i="13"/>
  <c r="AA398" i="13"/>
  <c r="AA399" i="13"/>
  <c r="AA400" i="13"/>
  <c r="AA401" i="13"/>
  <c r="AA402" i="13"/>
  <c r="AA403" i="13"/>
  <c r="AA404" i="13"/>
  <c r="AA405" i="13"/>
  <c r="AA406" i="13"/>
  <c r="AA407" i="13"/>
  <c r="AA408" i="13"/>
  <c r="AA409" i="13"/>
  <c r="AA410" i="13"/>
  <c r="AA411" i="13"/>
  <c r="AA412" i="13"/>
  <c r="AA413" i="13"/>
  <c r="AA414" i="13"/>
  <c r="AA415" i="13"/>
  <c r="AA416" i="13"/>
  <c r="AA417" i="13"/>
  <c r="AA418" i="13"/>
  <c r="AA419" i="13"/>
  <c r="AA420" i="13"/>
  <c r="AA421" i="13"/>
  <c r="AA422" i="13"/>
  <c r="AA423" i="13"/>
  <c r="AA424" i="13"/>
  <c r="AA425" i="13"/>
  <c r="AA426" i="13"/>
  <c r="AA427" i="13"/>
  <c r="AA428" i="13"/>
  <c r="AA429" i="13"/>
  <c r="AA430" i="13"/>
  <c r="AA431" i="13"/>
  <c r="AA432" i="13"/>
  <c r="AA433" i="13"/>
  <c r="AA434" i="13"/>
  <c r="AA435" i="13"/>
  <c r="AA436" i="13"/>
  <c r="AA437" i="13"/>
  <c r="AA438" i="13"/>
  <c r="AA439" i="13"/>
  <c r="AA440" i="13"/>
  <c r="AA441" i="13"/>
  <c r="AA442" i="13"/>
  <c r="AA443" i="13"/>
  <c r="AA444" i="13"/>
  <c r="AA445" i="13"/>
  <c r="AA446" i="13"/>
  <c r="AA447" i="13"/>
  <c r="AA448" i="13"/>
  <c r="AA449" i="13"/>
  <c r="AA450" i="13"/>
  <c r="AA451" i="13"/>
  <c r="AA452" i="13"/>
  <c r="AA453" i="13"/>
  <c r="AA454" i="13"/>
  <c r="AA455" i="13"/>
  <c r="AA456" i="13"/>
  <c r="AA457" i="13"/>
  <c r="AA458" i="13"/>
  <c r="AA459" i="13"/>
  <c r="AA460" i="13"/>
  <c r="AA461" i="13"/>
  <c r="AA462" i="13"/>
  <c r="AA463" i="13"/>
  <c r="AA464" i="13"/>
  <c r="AA465" i="13"/>
  <c r="AA466" i="13"/>
  <c r="AA467" i="13"/>
  <c r="AA468" i="13"/>
  <c r="AA469" i="13"/>
  <c r="AA470" i="13"/>
  <c r="AA471" i="13"/>
  <c r="AA472" i="13"/>
  <c r="AA473" i="13"/>
  <c r="AA474" i="13"/>
  <c r="AA475" i="13"/>
  <c r="AA476" i="13"/>
  <c r="AA477" i="13"/>
  <c r="AA478" i="13"/>
  <c r="AA479" i="13"/>
  <c r="AA480" i="13"/>
  <c r="AA481" i="13"/>
  <c r="AA482" i="13"/>
  <c r="AA483" i="13"/>
  <c r="AA484" i="13"/>
  <c r="AA485" i="13"/>
  <c r="AA486" i="13"/>
  <c r="AA487" i="13"/>
  <c r="AA488" i="13"/>
  <c r="AA489" i="13"/>
  <c r="AA490" i="13"/>
  <c r="AA491" i="13"/>
  <c r="AA492" i="13"/>
  <c r="AA493" i="13"/>
  <c r="AA494" i="13"/>
  <c r="AA495" i="13"/>
  <c r="AA496" i="13"/>
  <c r="AA497" i="13"/>
  <c r="AA498" i="13"/>
  <c r="AA499" i="13"/>
  <c r="AA500" i="13"/>
  <c r="AA501" i="13"/>
  <c r="AA502" i="13"/>
  <c r="AA503" i="13"/>
  <c r="AA504" i="13"/>
  <c r="AA505" i="13"/>
  <c r="AA506" i="13"/>
  <c r="AA507" i="13"/>
  <c r="AA508" i="13"/>
  <c r="AA509" i="13"/>
  <c r="AA510" i="13"/>
  <c r="AA511" i="13"/>
  <c r="AA512" i="13"/>
  <c r="AA513" i="13"/>
  <c r="AA514" i="13"/>
  <c r="AA515" i="13"/>
  <c r="AA516" i="13"/>
  <c r="AA517" i="13"/>
  <c r="AA518" i="13"/>
  <c r="AA519" i="13"/>
  <c r="AA520" i="13"/>
  <c r="AA521" i="13"/>
  <c r="AA522" i="13"/>
  <c r="AA523" i="13"/>
  <c r="AA524" i="13"/>
  <c r="AA525" i="13"/>
  <c r="AA526" i="13"/>
  <c r="AA527" i="13"/>
  <c r="AA528" i="13"/>
  <c r="AA529" i="13"/>
  <c r="AA530" i="13"/>
  <c r="AA531" i="13"/>
  <c r="AA532" i="13"/>
  <c r="AA533" i="13"/>
  <c r="AA534" i="13"/>
  <c r="AA535" i="13"/>
  <c r="AA536" i="13"/>
  <c r="AA537" i="13"/>
  <c r="AA538" i="13"/>
  <c r="AA539" i="13"/>
  <c r="AA540" i="13"/>
  <c r="AA541" i="13"/>
  <c r="AA542" i="13"/>
  <c r="AA543" i="13"/>
  <c r="AA544" i="13"/>
  <c r="AA545" i="13"/>
  <c r="AA546" i="13"/>
  <c r="AA547" i="13"/>
  <c r="AA548" i="13"/>
  <c r="AA549" i="13"/>
  <c r="AA550" i="13"/>
  <c r="AA551" i="13"/>
  <c r="AA552" i="13"/>
  <c r="AA553" i="13"/>
  <c r="AA554" i="13"/>
  <c r="AA555" i="13"/>
  <c r="AA556" i="13"/>
  <c r="AA557" i="13"/>
  <c r="AA558" i="13"/>
  <c r="AA559" i="13"/>
  <c r="AA560" i="13"/>
  <c r="AA561" i="13"/>
  <c r="AA562" i="13"/>
  <c r="AA563" i="13"/>
  <c r="AA564" i="13"/>
  <c r="AA565" i="13"/>
  <c r="AA566" i="13"/>
  <c r="AA567" i="13"/>
  <c r="AA568" i="13"/>
  <c r="AA569" i="13"/>
  <c r="AA570" i="13"/>
  <c r="AA571" i="13"/>
  <c r="AA572" i="13"/>
  <c r="AA573" i="13"/>
  <c r="AA574" i="13"/>
  <c r="AA575" i="13"/>
  <c r="AA576" i="13"/>
  <c r="AA577" i="13"/>
  <c r="AA578" i="13"/>
  <c r="AA579" i="13"/>
  <c r="AA580" i="13"/>
  <c r="AA581" i="13"/>
  <c r="AA582" i="13"/>
  <c r="AA583" i="13"/>
  <c r="AA584" i="13"/>
  <c r="AA585" i="13"/>
  <c r="AA586" i="13"/>
  <c r="AA587" i="13"/>
  <c r="AA588" i="13"/>
  <c r="AA589" i="13"/>
  <c r="AA590" i="13"/>
  <c r="AA591" i="13"/>
  <c r="AA592" i="13"/>
  <c r="AA593" i="13"/>
  <c r="AA594" i="13"/>
  <c r="AA595" i="13"/>
  <c r="AA596" i="13"/>
  <c r="AA597" i="13"/>
  <c r="AA598" i="13"/>
  <c r="AA599" i="13"/>
  <c r="AA600" i="13"/>
  <c r="AA601" i="13"/>
  <c r="AA602" i="13"/>
  <c r="AA603" i="13"/>
  <c r="AA604" i="13"/>
  <c r="AA605" i="13"/>
  <c r="AA606" i="13"/>
  <c r="AA607" i="13"/>
  <c r="AA608" i="13"/>
  <c r="AA609" i="13"/>
  <c r="AA610" i="13"/>
  <c r="AA611" i="13"/>
  <c r="AA612" i="13"/>
  <c r="AA613" i="13"/>
  <c r="AA614" i="13"/>
  <c r="AA615" i="13"/>
  <c r="AA616" i="13"/>
  <c r="AA617" i="13"/>
  <c r="AA618" i="13"/>
  <c r="AA619" i="13"/>
  <c r="AA620" i="13"/>
  <c r="AA621" i="13"/>
  <c r="AA622" i="13"/>
  <c r="AA623" i="13"/>
  <c r="AA624" i="13"/>
  <c r="AA625" i="13"/>
  <c r="AA626" i="13"/>
  <c r="AA627" i="13"/>
  <c r="AA628" i="13"/>
  <c r="AA629" i="13"/>
  <c r="AA630" i="13"/>
  <c r="AA631" i="13"/>
  <c r="AA632" i="13"/>
  <c r="AA633" i="13"/>
  <c r="AA634" i="13"/>
  <c r="AA635" i="13"/>
  <c r="AA636" i="13"/>
  <c r="AA637" i="13"/>
  <c r="AA638" i="13"/>
  <c r="AA639" i="13"/>
  <c r="AA640" i="13"/>
  <c r="AA641" i="13"/>
  <c r="AA642" i="13"/>
  <c r="AA643" i="13"/>
  <c r="AA644" i="13"/>
  <c r="AA645" i="13"/>
  <c r="AA646" i="13"/>
  <c r="AA647" i="13"/>
  <c r="AA648" i="13"/>
  <c r="AA649" i="13"/>
  <c r="AA650" i="13"/>
  <c r="AA651" i="13"/>
  <c r="AA652" i="13"/>
  <c r="AA653" i="13"/>
  <c r="AA654" i="13"/>
  <c r="AA655" i="13"/>
  <c r="AA656" i="13"/>
  <c r="AA657" i="13"/>
  <c r="AA658" i="13"/>
  <c r="AA659" i="13"/>
  <c r="AA660" i="13"/>
  <c r="AA661" i="13"/>
  <c r="AA662" i="13"/>
  <c r="AA663" i="13"/>
  <c r="AA664" i="13"/>
  <c r="AA665" i="13"/>
  <c r="AA666" i="13"/>
  <c r="AA667" i="13"/>
  <c r="AA668" i="13"/>
  <c r="AA669" i="13"/>
  <c r="AA670" i="13"/>
  <c r="AA671" i="13"/>
  <c r="AA672" i="13"/>
  <c r="AA673" i="13"/>
  <c r="AA674" i="13"/>
  <c r="AA675" i="13"/>
  <c r="AA676" i="13"/>
  <c r="AA677" i="13"/>
  <c r="AA678" i="13"/>
  <c r="AA679" i="13"/>
  <c r="AA680" i="13"/>
  <c r="AA681" i="13"/>
  <c r="AA682" i="13"/>
  <c r="AA683" i="13"/>
  <c r="AA684" i="13"/>
  <c r="AA685" i="13"/>
  <c r="AA686" i="13"/>
  <c r="AA687" i="13"/>
  <c r="AA688" i="13"/>
  <c r="AA689" i="13"/>
  <c r="AA690" i="13"/>
  <c r="AA691" i="13"/>
  <c r="AA692" i="13"/>
  <c r="AA693" i="13"/>
  <c r="AA694" i="13"/>
  <c r="AA695" i="13"/>
  <c r="AA696" i="13"/>
  <c r="AA697" i="13"/>
  <c r="AA698" i="13"/>
  <c r="AA699" i="13"/>
  <c r="AA700" i="13"/>
  <c r="AA701" i="13"/>
  <c r="AA702" i="13"/>
  <c r="AA703" i="13"/>
  <c r="AA704" i="13"/>
  <c r="AA705" i="13"/>
  <c r="AA706" i="13"/>
  <c r="AA707" i="13"/>
  <c r="AA708" i="13"/>
  <c r="AA709" i="13"/>
  <c r="AA710" i="13"/>
  <c r="AA711" i="13"/>
  <c r="AA712" i="13"/>
  <c r="AA713" i="13"/>
  <c r="AA714" i="13"/>
  <c r="AA715" i="13"/>
  <c r="AA716" i="13"/>
  <c r="AA717" i="13"/>
  <c r="AA718" i="13"/>
  <c r="AA719" i="13"/>
  <c r="AA720" i="13"/>
  <c r="AA721" i="13"/>
  <c r="AA722" i="13"/>
  <c r="AA723" i="13"/>
  <c r="AA724" i="13"/>
  <c r="AA725" i="13"/>
  <c r="AA726" i="13"/>
  <c r="AA727" i="13"/>
  <c r="AA728" i="13"/>
  <c r="AA729" i="13"/>
  <c r="AA730" i="13"/>
  <c r="AA731" i="13"/>
  <c r="AA732" i="13"/>
  <c r="AA733" i="13"/>
  <c r="AA734" i="13"/>
  <c r="AA735" i="13"/>
  <c r="AA736" i="13"/>
  <c r="AA737" i="13"/>
  <c r="AA738" i="13"/>
  <c r="AA739" i="13"/>
  <c r="AA740" i="13"/>
  <c r="AA741" i="13"/>
  <c r="AA742" i="13"/>
  <c r="AA743" i="13"/>
  <c r="AA744" i="13"/>
  <c r="AA745" i="13"/>
  <c r="AA746" i="13"/>
  <c r="AA747" i="13"/>
  <c r="AA748" i="13"/>
  <c r="AA749" i="13"/>
  <c r="AA750" i="13"/>
  <c r="AA751" i="13"/>
  <c r="AA752" i="13"/>
  <c r="AA753" i="13"/>
  <c r="AA754" i="13"/>
  <c r="AA755" i="13"/>
  <c r="AA756" i="13"/>
  <c r="AA757" i="13"/>
  <c r="AA758" i="13"/>
  <c r="AA759" i="13"/>
  <c r="AA760" i="13"/>
  <c r="AA761" i="13"/>
  <c r="AA762" i="13"/>
  <c r="AA763" i="13"/>
  <c r="AA764" i="13"/>
  <c r="AA765" i="13"/>
  <c r="AA766" i="13"/>
  <c r="AA767" i="13"/>
  <c r="AA768" i="13"/>
  <c r="AA769" i="13"/>
  <c r="AA770" i="13"/>
  <c r="AA771" i="13"/>
  <c r="AA772" i="13"/>
  <c r="AA773" i="13"/>
  <c r="AA774" i="13"/>
  <c r="AA775" i="13"/>
  <c r="AA776" i="13"/>
  <c r="AA777" i="13"/>
  <c r="AA778" i="13"/>
  <c r="AA779" i="13"/>
  <c r="AA780" i="13"/>
  <c r="AA781" i="13"/>
  <c r="AA782" i="13"/>
  <c r="AA783" i="13"/>
  <c r="AA784" i="13"/>
  <c r="AA785" i="13"/>
  <c r="AA786" i="13"/>
  <c r="AA787" i="13"/>
  <c r="AA788" i="13"/>
  <c r="AA789" i="13"/>
  <c r="AA790" i="13"/>
  <c r="AA791" i="13"/>
  <c r="AA792" i="13"/>
  <c r="AA793" i="13"/>
  <c r="AA794" i="13"/>
  <c r="AA795" i="13"/>
  <c r="AA796" i="13"/>
  <c r="AA797" i="13"/>
  <c r="AA798" i="13"/>
  <c r="AA799" i="13"/>
  <c r="AA800" i="13"/>
  <c r="AA801" i="13"/>
  <c r="AA802" i="13"/>
  <c r="AA803" i="13"/>
  <c r="AA804" i="13"/>
  <c r="AA805" i="13"/>
  <c r="AA806" i="13"/>
  <c r="AA807" i="13"/>
  <c r="AA808" i="13"/>
  <c r="AA809" i="13"/>
  <c r="AA810" i="13"/>
  <c r="AA811" i="13"/>
  <c r="AA812" i="13"/>
  <c r="AA813" i="13"/>
  <c r="AA814" i="13"/>
  <c r="AA815" i="13"/>
  <c r="AA816" i="13"/>
  <c r="AA817" i="13"/>
  <c r="AA818" i="13"/>
  <c r="AA819" i="13"/>
  <c r="AA820" i="13"/>
  <c r="AA821" i="13"/>
  <c r="AA822" i="13"/>
  <c r="AA823" i="13"/>
  <c r="AA824" i="13"/>
  <c r="AA825" i="13"/>
  <c r="AA826" i="13"/>
  <c r="AA827" i="13"/>
  <c r="AA828" i="13"/>
  <c r="AA829" i="13"/>
  <c r="AA830" i="13"/>
  <c r="AA831" i="13"/>
  <c r="AA832" i="13"/>
  <c r="AA833" i="13"/>
  <c r="AA834" i="13"/>
  <c r="AA835" i="13"/>
  <c r="AA836" i="13"/>
  <c r="AA837" i="13"/>
  <c r="AA838" i="13"/>
  <c r="AA839" i="13"/>
  <c r="AA840" i="13"/>
  <c r="AA841" i="13"/>
  <c r="AA842" i="13"/>
  <c r="AA843" i="13"/>
  <c r="AA844" i="13"/>
  <c r="AA845" i="13"/>
  <c r="AA846" i="13"/>
  <c r="AA847" i="13"/>
  <c r="AA848" i="13"/>
  <c r="AA849" i="13"/>
  <c r="AA850" i="13"/>
  <c r="AA851" i="13"/>
  <c r="AA852" i="13"/>
  <c r="AA853" i="13"/>
  <c r="AA854" i="13"/>
  <c r="AA855" i="13"/>
  <c r="AA856" i="13"/>
  <c r="AA857" i="13"/>
  <c r="AA858" i="13"/>
  <c r="AA859" i="13"/>
  <c r="AA860" i="13"/>
  <c r="AA861" i="13"/>
  <c r="AA862" i="13"/>
  <c r="AA863" i="13"/>
  <c r="AA864" i="13"/>
  <c r="AA865" i="13"/>
  <c r="AA866" i="13"/>
  <c r="AA867" i="13"/>
  <c r="AA868" i="13"/>
  <c r="AA869" i="13"/>
  <c r="AA870" i="13"/>
  <c r="AA871" i="13"/>
  <c r="AA872" i="13"/>
  <c r="AA873" i="13"/>
  <c r="AA874" i="13"/>
  <c r="AA875" i="13"/>
  <c r="AA876" i="13"/>
  <c r="AA877" i="13"/>
  <c r="AA878" i="13"/>
  <c r="AA879" i="13"/>
  <c r="AA880" i="13"/>
  <c r="AA881" i="13"/>
  <c r="AA882" i="13"/>
  <c r="AA883" i="13"/>
  <c r="AA884" i="13"/>
  <c r="AA885" i="13"/>
  <c r="AA886" i="13"/>
  <c r="AA887" i="13"/>
  <c r="AA888" i="13"/>
  <c r="AA889" i="13"/>
  <c r="AA890" i="13"/>
  <c r="AA891" i="13"/>
  <c r="AA892" i="13"/>
  <c r="AA893" i="13"/>
  <c r="AA894" i="13"/>
  <c r="AA895" i="13"/>
  <c r="AA896" i="13"/>
  <c r="AA897" i="13"/>
  <c r="AA898" i="13"/>
  <c r="AA899" i="13"/>
  <c r="AA900" i="13"/>
  <c r="AA901" i="13"/>
  <c r="AA902" i="13"/>
  <c r="AA903" i="13"/>
  <c r="AA904" i="13"/>
  <c r="AA905" i="13"/>
  <c r="AA906" i="13"/>
  <c r="AA907" i="13"/>
  <c r="AA908" i="13"/>
  <c r="AA909" i="13"/>
  <c r="AA910" i="13"/>
  <c r="AA911" i="13"/>
  <c r="AA912" i="13"/>
  <c r="AA913" i="13"/>
  <c r="AA914" i="13"/>
  <c r="AA915" i="13"/>
  <c r="AA916" i="13"/>
  <c r="AA917" i="13"/>
  <c r="AA918" i="13"/>
  <c r="AA919" i="13"/>
  <c r="AA920" i="13"/>
  <c r="AA921" i="13"/>
  <c r="AA922" i="13"/>
  <c r="AA923" i="13"/>
  <c r="AA924" i="13"/>
  <c r="AA925" i="13"/>
  <c r="AA926" i="13"/>
  <c r="AA927" i="13"/>
  <c r="AA928" i="13"/>
  <c r="AA929" i="13"/>
  <c r="AA930" i="13"/>
  <c r="AA931" i="13"/>
  <c r="AA932" i="13"/>
  <c r="AA933" i="13"/>
  <c r="AA934" i="13"/>
  <c r="AA935" i="13"/>
  <c r="AA936" i="13"/>
  <c r="AA937" i="13"/>
  <c r="AA938" i="13"/>
  <c r="AA939" i="13"/>
  <c r="AA940" i="13"/>
  <c r="AA941" i="13"/>
  <c r="AA942" i="13"/>
  <c r="AA943" i="13"/>
  <c r="AA944" i="13"/>
  <c r="AA945" i="13"/>
  <c r="AA946" i="13"/>
  <c r="AA947" i="13"/>
  <c r="AA948" i="13"/>
  <c r="AA949" i="13"/>
  <c r="AA950" i="13"/>
  <c r="AA951" i="13"/>
  <c r="AA952" i="13"/>
  <c r="AA953" i="13"/>
  <c r="AA954" i="13"/>
  <c r="AA955" i="13"/>
  <c r="AA956" i="13"/>
  <c r="AA957" i="13"/>
  <c r="AA958" i="13"/>
  <c r="AA959" i="13"/>
  <c r="AA960" i="13"/>
  <c r="AA961" i="13"/>
  <c r="AA962" i="13"/>
  <c r="AA963" i="13"/>
  <c r="AA964" i="13"/>
  <c r="AA965" i="13"/>
  <c r="AA966" i="13"/>
  <c r="AA967" i="13"/>
  <c r="AA968" i="13"/>
  <c r="AA969" i="13"/>
  <c r="AA970" i="13"/>
  <c r="AA971" i="13"/>
  <c r="AA972" i="13"/>
  <c r="AA973" i="13"/>
  <c r="AA974" i="13"/>
  <c r="AA975" i="13"/>
  <c r="AA976" i="13"/>
  <c r="AA977" i="13"/>
  <c r="AA978" i="13"/>
  <c r="AA979" i="13"/>
  <c r="AA980" i="13"/>
  <c r="AA981" i="13"/>
  <c r="AA982" i="13"/>
  <c r="AA983" i="13"/>
  <c r="AA984" i="13"/>
  <c r="AA985" i="13"/>
  <c r="AA986" i="13"/>
  <c r="AA987" i="13"/>
  <c r="AA988" i="13"/>
  <c r="AA989" i="13"/>
  <c r="AA990" i="13"/>
  <c r="AA991" i="13"/>
  <c r="AA992" i="13"/>
  <c r="AA993" i="13"/>
  <c r="AA994" i="13"/>
  <c r="AA995" i="13"/>
  <c r="AA996" i="13"/>
  <c r="AA997" i="13"/>
  <c r="AA998" i="13"/>
  <c r="AA999" i="13"/>
  <c r="AA1000" i="13"/>
  <c r="AA1001" i="13"/>
  <c r="AA1002" i="13"/>
  <c r="AA1003" i="13"/>
  <c r="AA1004" i="13"/>
  <c r="AA1005" i="13"/>
  <c r="AA1006" i="13"/>
  <c r="AA1007" i="13"/>
  <c r="AA1008" i="13"/>
  <c r="AA1009" i="13"/>
  <c r="AA1010" i="13"/>
  <c r="AA1011" i="13"/>
  <c r="AA1012" i="13"/>
  <c r="AA1013" i="13"/>
  <c r="AA1014" i="13"/>
  <c r="AA1015" i="13"/>
  <c r="AA1016" i="13"/>
  <c r="AA1017" i="13"/>
  <c r="AA1018" i="13"/>
  <c r="AA1019" i="13"/>
  <c r="AA1020" i="13"/>
  <c r="AA1021" i="13"/>
  <c r="AA1022" i="13"/>
  <c r="AA1023" i="13"/>
  <c r="AA1024" i="13"/>
  <c r="AA1025" i="13"/>
  <c r="AA1026" i="13"/>
  <c r="AA1027" i="13"/>
  <c r="AA1028" i="13"/>
  <c r="AA1029" i="13"/>
  <c r="AA1030" i="13"/>
  <c r="AA1031" i="13"/>
  <c r="AA1032" i="13"/>
  <c r="AA1033" i="13"/>
  <c r="AA1034" i="13"/>
  <c r="AA1035" i="13"/>
  <c r="AA1036" i="13"/>
  <c r="AA1037" i="13"/>
  <c r="AA1038" i="13"/>
  <c r="AA1039" i="13"/>
  <c r="AA1040" i="13"/>
  <c r="AA1041" i="13"/>
  <c r="AA1042" i="13"/>
  <c r="AA1043" i="13"/>
  <c r="AA1044" i="13"/>
  <c r="AA1045" i="13"/>
  <c r="AA1046" i="13"/>
  <c r="AA1047" i="13"/>
  <c r="AA1048" i="13"/>
  <c r="AA1049" i="13"/>
  <c r="AA1050" i="13"/>
  <c r="AA1051" i="13"/>
  <c r="AA1052" i="13"/>
  <c r="AA1053" i="13"/>
  <c r="AA1054" i="13"/>
  <c r="AA1055" i="13"/>
  <c r="AA1056" i="13"/>
  <c r="AA1057" i="13"/>
  <c r="AA1058" i="13"/>
  <c r="AA1059" i="13"/>
  <c r="AA1060" i="13"/>
  <c r="AA1061" i="13"/>
  <c r="AA1062" i="13"/>
  <c r="AA1063" i="13"/>
  <c r="AA1064" i="13"/>
  <c r="AA1065" i="13"/>
  <c r="AA1066" i="13"/>
  <c r="AA1067" i="13"/>
  <c r="AA1068" i="13"/>
  <c r="AA1069" i="13"/>
  <c r="AA1070" i="13"/>
  <c r="AA1071" i="13"/>
  <c r="AA1072" i="13"/>
  <c r="AA1073" i="13"/>
  <c r="AA1074" i="13"/>
  <c r="AA1075" i="13"/>
  <c r="AA1076" i="13"/>
  <c r="AA1077" i="13"/>
  <c r="AA1078" i="13"/>
  <c r="AA1079" i="13"/>
  <c r="AA1080" i="13"/>
  <c r="AA1081" i="13"/>
  <c r="AA1082" i="13"/>
  <c r="AA1083" i="13"/>
  <c r="AA1084" i="13"/>
  <c r="AA1085" i="13"/>
  <c r="AA1086" i="13"/>
  <c r="AA1087" i="13"/>
  <c r="AA1088" i="13"/>
  <c r="AA1089" i="13"/>
  <c r="AA1090" i="13"/>
  <c r="AA1091" i="13"/>
  <c r="AA1092" i="13"/>
  <c r="AA1093" i="13"/>
  <c r="AA1094" i="13"/>
  <c r="AA1095" i="13"/>
  <c r="AA1096" i="13"/>
  <c r="AA1097" i="13"/>
  <c r="AA1098" i="13"/>
  <c r="AA1099" i="13"/>
  <c r="AA1100" i="13"/>
  <c r="AA1101" i="13"/>
  <c r="AA1102" i="13"/>
  <c r="AA1103" i="13"/>
  <c r="AA1104" i="13"/>
  <c r="AA1105" i="13"/>
  <c r="AA1106" i="13"/>
  <c r="AA1107" i="13"/>
  <c r="AA1108" i="13"/>
  <c r="AA1109" i="13"/>
  <c r="AA1110" i="13"/>
  <c r="AA1111" i="13"/>
  <c r="AA1112" i="13"/>
  <c r="AA1113" i="13"/>
  <c r="AA1114" i="13"/>
  <c r="AA1115" i="13"/>
  <c r="AA1116" i="13"/>
  <c r="AA1117" i="13"/>
  <c r="AA1118" i="13"/>
  <c r="AA1119" i="13"/>
  <c r="AA1120" i="13"/>
  <c r="AA1121" i="13"/>
  <c r="AA1122" i="13"/>
  <c r="AA1123" i="13"/>
  <c r="AA1124" i="13"/>
  <c r="AA1125" i="13"/>
  <c r="AA1126" i="13"/>
  <c r="AA1127" i="13"/>
  <c r="AA1128" i="13"/>
  <c r="AA1129" i="13"/>
  <c r="AA1130" i="13"/>
  <c r="AA1131" i="13"/>
  <c r="AA1132" i="13"/>
  <c r="AA1133" i="13"/>
  <c r="AA1134" i="13"/>
  <c r="AA1135" i="13"/>
  <c r="AA1136" i="13"/>
  <c r="AA1137" i="13"/>
  <c r="AA1138" i="13"/>
  <c r="AA1139" i="13"/>
  <c r="AA1140" i="13"/>
  <c r="AA1141" i="13"/>
  <c r="AA1142" i="13"/>
  <c r="AA1143" i="13"/>
  <c r="AA1144" i="13"/>
  <c r="AA1145" i="13"/>
  <c r="AA1146" i="13"/>
  <c r="AA1147" i="13"/>
  <c r="AA1148" i="13"/>
  <c r="AA1149" i="13"/>
  <c r="AA1150" i="13"/>
  <c r="AA1151" i="13"/>
  <c r="AA1152" i="13"/>
  <c r="AA1153" i="13"/>
  <c r="AA1154" i="13"/>
  <c r="AA1155" i="13"/>
  <c r="AA1156" i="13"/>
  <c r="AA1157" i="13"/>
  <c r="AA1158" i="13"/>
  <c r="AA1159" i="13"/>
  <c r="AA1160" i="13"/>
  <c r="AA1161" i="13"/>
  <c r="AA1162" i="13"/>
  <c r="AA1163" i="13"/>
  <c r="AA1164" i="13"/>
  <c r="AA1165" i="13"/>
  <c r="AA1166" i="13"/>
  <c r="AA1167" i="13"/>
  <c r="AA1168" i="13"/>
  <c r="AA1169" i="13"/>
  <c r="AA1170" i="13"/>
  <c r="AA1171" i="13"/>
  <c r="AA1172" i="13"/>
  <c r="AA1173" i="13"/>
  <c r="AA1174" i="13"/>
  <c r="AA1175" i="13"/>
  <c r="AA1176" i="13"/>
  <c r="AA1177" i="13"/>
  <c r="AA1178" i="13"/>
  <c r="AA1179" i="13"/>
  <c r="AA1180" i="13"/>
  <c r="AA1181" i="13"/>
  <c r="AA1182" i="13"/>
  <c r="AA1183" i="13"/>
  <c r="AA1184" i="13"/>
  <c r="AA1185" i="13"/>
  <c r="AA1186" i="13"/>
  <c r="AA1187" i="13"/>
  <c r="AA1188" i="13"/>
  <c r="AA1189" i="13"/>
  <c r="AA1190" i="13"/>
  <c r="AA1191" i="13"/>
  <c r="AA1192" i="13"/>
  <c r="AA1193" i="13"/>
  <c r="AA1194" i="13"/>
  <c r="AA1195" i="13"/>
  <c r="AA1196" i="13"/>
  <c r="AA1197" i="13"/>
  <c r="AA1198" i="13"/>
  <c r="AA1199" i="13"/>
  <c r="AA1200" i="13"/>
  <c r="AA1201" i="13"/>
  <c r="AA1202" i="13"/>
  <c r="AA1203" i="13"/>
  <c r="AA1204" i="13"/>
  <c r="AA1205" i="13"/>
  <c r="AA1206" i="13"/>
  <c r="AA1207" i="13"/>
  <c r="AA1208" i="13"/>
  <c r="AA1209" i="13"/>
  <c r="AA1210" i="13"/>
  <c r="AA1211" i="13"/>
  <c r="AA1212" i="13"/>
  <c r="AA1213" i="13"/>
  <c r="AA1214" i="13"/>
  <c r="AA1215" i="13"/>
  <c r="AA1216" i="13"/>
  <c r="AA1217" i="13"/>
  <c r="AA1218" i="13"/>
  <c r="AA1219" i="13"/>
  <c r="AA1220" i="13"/>
  <c r="AA1221" i="13"/>
  <c r="AA1222" i="13"/>
  <c r="AA1223" i="13"/>
  <c r="AA1224" i="13"/>
  <c r="AA1225" i="13"/>
  <c r="AA1226" i="13"/>
  <c r="AA1227" i="13"/>
  <c r="AA1228" i="13"/>
  <c r="AA1229" i="13"/>
  <c r="AA1230" i="13"/>
  <c r="AA1231" i="13"/>
  <c r="AA1232" i="13"/>
  <c r="AA1233" i="13"/>
  <c r="AA1234" i="13"/>
  <c r="AA1235" i="13"/>
  <c r="AA1236" i="13"/>
  <c r="AA1237" i="13"/>
  <c r="AA1238" i="13"/>
  <c r="AA1239" i="13"/>
  <c r="AA1240" i="13"/>
  <c r="AA1241" i="13"/>
  <c r="AA1242" i="13"/>
  <c r="AA1243" i="13"/>
  <c r="AA1244" i="13"/>
  <c r="AA1245" i="13"/>
  <c r="AA1246" i="13"/>
  <c r="AA1247" i="13"/>
  <c r="AA1248" i="13"/>
  <c r="AA1249" i="13"/>
  <c r="AA1250" i="13"/>
  <c r="AA1251" i="13"/>
  <c r="AA1252" i="13"/>
  <c r="AA1253" i="13"/>
  <c r="AA1254" i="13"/>
  <c r="AA1255" i="13"/>
  <c r="AA1256" i="13"/>
  <c r="AA1257" i="13"/>
  <c r="AA1258" i="13"/>
  <c r="AA1259" i="13"/>
  <c r="AA1260" i="13"/>
  <c r="AA1261" i="13"/>
  <c r="AA1262" i="13"/>
  <c r="AA1263" i="13"/>
  <c r="AA1264" i="13"/>
  <c r="AA1265" i="13"/>
  <c r="AA1266" i="13"/>
  <c r="AA1267" i="13"/>
  <c r="AA1268" i="13"/>
  <c r="AA1269" i="13"/>
  <c r="AA1270" i="13"/>
  <c r="AA1271" i="13"/>
  <c r="AA1272" i="13"/>
  <c r="AA1273" i="13"/>
  <c r="AA1274" i="13"/>
  <c r="AA1275" i="13"/>
  <c r="AA1276" i="13"/>
  <c r="AA1277" i="13"/>
  <c r="AA1278" i="13"/>
  <c r="AA1279" i="13"/>
  <c r="AA1280" i="13"/>
  <c r="AA1281" i="13"/>
  <c r="AA1282" i="13"/>
  <c r="AA1283" i="13"/>
  <c r="AA1284" i="13"/>
  <c r="AA1285" i="13"/>
  <c r="AA1286" i="13"/>
  <c r="AA1287" i="13"/>
  <c r="AA1288" i="13"/>
  <c r="AA1289" i="13"/>
  <c r="AA1290" i="13"/>
  <c r="AA1291" i="13"/>
  <c r="AA1292" i="13"/>
  <c r="AA1293" i="13"/>
  <c r="AA1294" i="13"/>
  <c r="AA1295" i="13"/>
  <c r="AA1296" i="13"/>
  <c r="AA1297" i="13"/>
  <c r="AA1298" i="13"/>
  <c r="AA1299" i="13"/>
  <c r="AA1300" i="13"/>
  <c r="AA1301" i="13"/>
  <c r="AA1302" i="13"/>
  <c r="AA1303" i="13"/>
  <c r="AA1304" i="13"/>
  <c r="AA1305" i="13"/>
  <c r="AA1306" i="13"/>
  <c r="AA1307" i="13"/>
  <c r="AA1308" i="13"/>
  <c r="AA1309" i="13"/>
  <c r="AA1310" i="13"/>
  <c r="AA1311" i="13"/>
  <c r="AA1312" i="13"/>
  <c r="AA1313" i="13"/>
  <c r="AA1314" i="13"/>
  <c r="AA1315" i="13"/>
  <c r="AA1316" i="13"/>
  <c r="AA1317" i="13"/>
  <c r="AA1318" i="13"/>
  <c r="AA1319" i="13"/>
  <c r="AA1320" i="13"/>
  <c r="AA1321" i="13"/>
  <c r="AA1322" i="13"/>
  <c r="AA1323" i="13"/>
  <c r="AA1324" i="13"/>
  <c r="AA1325" i="13"/>
  <c r="AA1326" i="13"/>
  <c r="AA1327" i="13"/>
  <c r="AA1328" i="13"/>
  <c r="AA1329" i="13"/>
  <c r="AA1330" i="13"/>
  <c r="AA1331" i="13"/>
  <c r="AA1332" i="13"/>
  <c r="AA1333" i="13"/>
  <c r="AA1334" i="13"/>
  <c r="AA1335" i="13"/>
  <c r="AA1336" i="13"/>
  <c r="AA1337" i="13"/>
  <c r="AA1338" i="13"/>
  <c r="AA1339" i="13"/>
  <c r="AA1340" i="13"/>
  <c r="AA1341" i="13"/>
  <c r="AA1342" i="13"/>
  <c r="AA1343" i="13"/>
  <c r="AA1344" i="13"/>
  <c r="AA1345" i="13"/>
  <c r="AA1346" i="13"/>
  <c r="AA1347" i="13"/>
  <c r="AA1348" i="13"/>
  <c r="AA1349" i="13"/>
  <c r="AA1350" i="13"/>
  <c r="AA1351" i="13"/>
  <c r="AA1352" i="13"/>
  <c r="AA1353" i="13"/>
  <c r="AA1354" i="13"/>
  <c r="AA1355" i="13"/>
  <c r="AA1356" i="13"/>
  <c r="AA1357" i="13"/>
  <c r="AA1358" i="13"/>
  <c r="AA1359" i="13"/>
  <c r="AA1360" i="13"/>
  <c r="AA1361" i="13"/>
  <c r="AA1362" i="13"/>
  <c r="AA1363" i="13"/>
  <c r="AA1364" i="13"/>
  <c r="AA1365" i="13"/>
  <c r="AA1366" i="13"/>
  <c r="AA1367" i="13"/>
  <c r="AA1368" i="13"/>
  <c r="AA1369" i="13"/>
  <c r="AA1370" i="13"/>
  <c r="AA1371" i="13"/>
  <c r="AA1372" i="13"/>
  <c r="AA1373" i="13"/>
  <c r="AA1374" i="13"/>
  <c r="AA1375" i="13"/>
  <c r="AA1376" i="13"/>
  <c r="AA1377" i="13"/>
  <c r="AA1378" i="13"/>
  <c r="AA1379" i="13"/>
  <c r="AA1380" i="13"/>
  <c r="AA1381" i="13"/>
  <c r="AA1382" i="13"/>
  <c r="AA1383" i="13"/>
  <c r="AA1384" i="13"/>
  <c r="AA1385" i="13"/>
  <c r="AA1386" i="13"/>
  <c r="AA1387" i="13"/>
  <c r="AA1388" i="13"/>
  <c r="AA1389" i="13"/>
  <c r="AA1390" i="13"/>
  <c r="AA1391" i="13"/>
  <c r="AA1392" i="13"/>
  <c r="AA1393" i="13"/>
  <c r="AA1394" i="13"/>
  <c r="AA1395" i="13"/>
  <c r="AA1396" i="13"/>
  <c r="AA1397" i="13"/>
  <c r="AA1398" i="13"/>
  <c r="AA1399" i="13"/>
  <c r="AA1400" i="13"/>
  <c r="AA1401" i="13"/>
  <c r="AA1402" i="13"/>
  <c r="AA1403" i="13"/>
  <c r="AA1404" i="13"/>
  <c r="AA1405" i="13"/>
  <c r="AA1406" i="13"/>
  <c r="AA1407" i="13"/>
  <c r="AA1408" i="13"/>
  <c r="AA1409" i="13"/>
  <c r="AA1410" i="13"/>
  <c r="AA1411" i="13"/>
  <c r="AA1412" i="13"/>
  <c r="AA1413" i="13"/>
  <c r="AA1414" i="13"/>
  <c r="AA1415" i="13"/>
  <c r="AA1416" i="13"/>
  <c r="AA1417" i="13"/>
  <c r="AA1418" i="13"/>
  <c r="AA1419" i="13"/>
  <c r="AA1420" i="13"/>
  <c r="AA1421" i="13"/>
  <c r="AA1422" i="13"/>
  <c r="AA1423" i="13"/>
  <c r="AA1424" i="13"/>
  <c r="AA1425" i="13"/>
  <c r="AA1426" i="13"/>
  <c r="AA1427" i="13"/>
  <c r="AA1428" i="13"/>
  <c r="AA1429" i="13"/>
  <c r="AA1430" i="13"/>
  <c r="AA1431" i="13"/>
  <c r="AA1432" i="13"/>
  <c r="AA1433" i="13"/>
  <c r="AA1434" i="13"/>
  <c r="AA1435" i="13"/>
  <c r="AA1436" i="13"/>
  <c r="AA1437" i="13"/>
  <c r="AA1438" i="13"/>
  <c r="AA1439" i="13"/>
  <c r="AA1440" i="13"/>
  <c r="AA1441" i="13"/>
  <c r="AA1442" i="13"/>
  <c r="AA1443" i="13"/>
  <c r="AA1444" i="13"/>
  <c r="AA1445" i="13"/>
  <c r="AA1446" i="13"/>
  <c r="AA1447" i="13"/>
  <c r="AA1448" i="13"/>
  <c r="AA1449" i="13"/>
  <c r="AA1450" i="13"/>
  <c r="AA1451" i="13"/>
  <c r="AA1452" i="13"/>
  <c r="AA1453" i="13"/>
  <c r="AA1454" i="13"/>
  <c r="AA1455" i="13"/>
  <c r="AA1456" i="13"/>
  <c r="AA1457" i="13"/>
  <c r="AA1458" i="13"/>
  <c r="AA1459" i="13"/>
  <c r="AA1460" i="13"/>
  <c r="AA1461" i="13"/>
  <c r="AA1462" i="13"/>
  <c r="AA1463" i="13"/>
  <c r="AA1464" i="13"/>
  <c r="AA1465" i="13"/>
  <c r="AA1466" i="13"/>
  <c r="AA1467" i="13"/>
  <c r="AA1468" i="13"/>
  <c r="AA1469" i="13"/>
  <c r="AA1470" i="13"/>
  <c r="AA1471" i="13"/>
  <c r="AA1472" i="13"/>
  <c r="AA1473" i="13"/>
  <c r="AA1474" i="13"/>
  <c r="AA1475" i="13"/>
  <c r="AA1476" i="13"/>
  <c r="AA1477" i="13"/>
  <c r="AA1478" i="13"/>
  <c r="AA1479" i="13"/>
  <c r="AA1480" i="13"/>
  <c r="AA1481" i="13"/>
  <c r="AA1482" i="13"/>
  <c r="AA1483" i="13"/>
  <c r="AA1484" i="13"/>
  <c r="AA1485" i="13"/>
  <c r="AA1486" i="13"/>
  <c r="AA1487" i="13"/>
  <c r="AA1488" i="13"/>
  <c r="AA1489" i="13"/>
  <c r="AA1490" i="13"/>
  <c r="AA1491" i="13"/>
  <c r="AA1492" i="13"/>
  <c r="AA1493" i="13"/>
  <c r="AA1494" i="13"/>
  <c r="AA1495" i="13"/>
  <c r="AA1496" i="13"/>
  <c r="AA1497" i="13"/>
  <c r="AA1498" i="13"/>
  <c r="AA1499" i="13"/>
  <c r="AA1500" i="13"/>
  <c r="AA1501" i="13"/>
  <c r="AA1502" i="13"/>
  <c r="AA1503" i="13"/>
  <c r="AA1504" i="13"/>
  <c r="AA1505" i="13"/>
  <c r="AA1506" i="13"/>
  <c r="AA1507" i="13"/>
  <c r="AA1508" i="13"/>
  <c r="AA1509" i="13"/>
  <c r="AA1510" i="13"/>
  <c r="AA1511" i="13"/>
  <c r="AA1512" i="13"/>
  <c r="AA1513" i="13"/>
  <c r="AA1514" i="13"/>
  <c r="AA1515" i="13"/>
  <c r="AA1516" i="13"/>
  <c r="AA1517" i="13"/>
  <c r="AA1518" i="13"/>
  <c r="AA1519" i="13"/>
  <c r="AA1520" i="13"/>
  <c r="AA1521" i="13"/>
  <c r="AA1522" i="13"/>
  <c r="AA1523" i="13"/>
  <c r="AA1524" i="13"/>
  <c r="AA1525" i="13"/>
  <c r="AA1526" i="13"/>
  <c r="AA1527" i="13"/>
  <c r="AA1528" i="13"/>
  <c r="AA1529" i="13"/>
  <c r="AA1530" i="13"/>
  <c r="AA1531" i="13"/>
  <c r="AA1532" i="13"/>
  <c r="AA1533" i="13"/>
  <c r="AA1534" i="13"/>
  <c r="AA1535" i="13"/>
  <c r="AA1536" i="13"/>
  <c r="AA1537" i="13"/>
  <c r="AA1538" i="13"/>
  <c r="AA1539" i="13"/>
  <c r="AA1540" i="13"/>
  <c r="AA1541" i="13"/>
  <c r="AA1542" i="13"/>
  <c r="AA1543" i="13"/>
  <c r="AA1544" i="13"/>
  <c r="AA1545" i="13"/>
  <c r="AA1546" i="13"/>
  <c r="AA1547" i="13"/>
  <c r="AA1548" i="13"/>
  <c r="AA1549" i="13"/>
  <c r="AA1550" i="13"/>
  <c r="AA1551" i="13"/>
  <c r="AA1552" i="13"/>
  <c r="AA1553" i="13"/>
  <c r="AA1554" i="13"/>
  <c r="AA1555" i="13"/>
  <c r="AA1556" i="13"/>
  <c r="AA1557" i="13"/>
  <c r="AA1558" i="13"/>
  <c r="AA1559" i="13"/>
  <c r="AA1560" i="13"/>
  <c r="AA1561" i="13"/>
  <c r="AA1562" i="13"/>
  <c r="AA1563" i="13"/>
  <c r="AA1564" i="13"/>
  <c r="AA1565" i="13"/>
  <c r="AA1566" i="13"/>
  <c r="AA1567" i="13"/>
  <c r="AA1568" i="13"/>
  <c r="AA1569" i="13"/>
  <c r="AA1570" i="13"/>
  <c r="AA1571" i="13"/>
  <c r="AA1572" i="13"/>
  <c r="AA1573" i="13"/>
  <c r="AA1574" i="13"/>
  <c r="AA1575" i="13"/>
  <c r="AA1576" i="13"/>
  <c r="AA1577" i="13"/>
  <c r="AA1578" i="13"/>
  <c r="AA1579" i="13"/>
  <c r="AA1580" i="13"/>
  <c r="AA1581" i="13"/>
  <c r="AA1582" i="13"/>
  <c r="AA1583" i="13"/>
  <c r="AA1584" i="13"/>
  <c r="AA1585" i="13"/>
  <c r="AA1586" i="13"/>
  <c r="AA1587" i="13"/>
  <c r="AA1588" i="13"/>
  <c r="AA1589" i="13"/>
  <c r="AA1590" i="13"/>
  <c r="AA1591" i="13"/>
  <c r="AA1592" i="13"/>
  <c r="AA1593" i="13"/>
  <c r="AA1594" i="13"/>
  <c r="AA1595" i="13"/>
  <c r="AA1596" i="13"/>
  <c r="AA1597" i="13"/>
  <c r="AA1598" i="13"/>
  <c r="AA1599" i="13"/>
  <c r="AA1600" i="13"/>
  <c r="AA1601" i="13"/>
  <c r="AA1602" i="13"/>
  <c r="AA1603" i="13"/>
  <c r="AA1604" i="13"/>
  <c r="AA1605" i="13"/>
  <c r="AA1606" i="13"/>
  <c r="AA1607" i="13"/>
  <c r="AA1608" i="13"/>
  <c r="AA1609" i="13"/>
  <c r="AA1610" i="13"/>
  <c r="AA1611" i="13"/>
  <c r="AA1612" i="13"/>
  <c r="AA1613" i="13"/>
  <c r="AA1614" i="13"/>
  <c r="AA1615" i="13"/>
  <c r="AA1616" i="13"/>
  <c r="AA1617" i="13"/>
  <c r="AA1618" i="13"/>
  <c r="AA1619" i="13"/>
  <c r="AA1620" i="13"/>
  <c r="AA1621" i="13"/>
  <c r="AA1622" i="13"/>
  <c r="AA1623" i="13"/>
  <c r="AA1624" i="13"/>
  <c r="AA1625" i="13"/>
  <c r="AA1626" i="13"/>
  <c r="AA1627" i="13"/>
  <c r="AA1628" i="13"/>
  <c r="AA1629" i="13"/>
  <c r="AA1630" i="13"/>
  <c r="AA1631" i="13"/>
  <c r="AA1632" i="13"/>
  <c r="AA1633" i="13"/>
  <c r="AA1634" i="13"/>
  <c r="AA1635" i="13"/>
  <c r="AA1636" i="13"/>
  <c r="AA1637" i="13"/>
  <c r="AA1638" i="13"/>
  <c r="AA1639" i="13"/>
  <c r="AA1640" i="13"/>
  <c r="AA1641" i="13"/>
  <c r="AA1642" i="13"/>
  <c r="AA1643" i="13"/>
  <c r="AA1644" i="13"/>
  <c r="AA1645" i="13"/>
  <c r="AA1646" i="13"/>
  <c r="AA1647" i="13"/>
  <c r="AA1648" i="13"/>
  <c r="AA1649" i="13"/>
  <c r="AA1650" i="13"/>
  <c r="AA1651" i="13"/>
  <c r="AA1652" i="13"/>
  <c r="AA1653" i="13"/>
  <c r="AA1654" i="13"/>
  <c r="AA1655" i="13"/>
  <c r="AA1656" i="13"/>
  <c r="AA1657" i="13"/>
  <c r="AA1658" i="13"/>
  <c r="AA1659" i="13"/>
  <c r="AA1660" i="13"/>
  <c r="AA1661" i="13"/>
  <c r="AA1662" i="13"/>
  <c r="AA1663" i="13"/>
  <c r="AA1664" i="13"/>
  <c r="AA1665" i="13"/>
  <c r="AA1666" i="13"/>
  <c r="AA1667" i="13"/>
  <c r="AA1668" i="13"/>
  <c r="AA1669" i="13"/>
  <c r="AA1670" i="13"/>
  <c r="AA1671" i="13"/>
  <c r="AA1672" i="13"/>
  <c r="AA1673" i="13"/>
  <c r="AA1674" i="13"/>
  <c r="AA1675" i="13"/>
  <c r="AA1676" i="13"/>
  <c r="AA1677" i="13"/>
  <c r="AA1678" i="13"/>
  <c r="AA1679" i="13"/>
  <c r="AA1680" i="13"/>
  <c r="AA1681" i="13"/>
  <c r="AA1682" i="13"/>
  <c r="AA1683" i="13"/>
  <c r="AA1684" i="13"/>
  <c r="AA1685" i="13"/>
  <c r="AA1686" i="13"/>
  <c r="AA1687" i="13"/>
  <c r="AA1688" i="13"/>
  <c r="AA1689" i="13"/>
  <c r="AA1690" i="13"/>
  <c r="AA1691" i="13"/>
  <c r="AA1692" i="13"/>
  <c r="AA1693" i="13"/>
  <c r="AA1694" i="13"/>
  <c r="AA1695" i="13"/>
  <c r="AA1696" i="13"/>
  <c r="AA1697" i="13"/>
  <c r="AA1698" i="13"/>
  <c r="AA1699" i="13"/>
  <c r="AA1700" i="13"/>
  <c r="AA1701" i="13"/>
  <c r="AA1702" i="13"/>
  <c r="AA1703" i="13"/>
  <c r="AA1704" i="13"/>
  <c r="AA1705" i="13"/>
  <c r="AA1706" i="13"/>
  <c r="AA1707" i="13"/>
  <c r="AA1708" i="13"/>
  <c r="AA1709" i="13"/>
  <c r="AA1710" i="13"/>
  <c r="AA1711" i="13"/>
  <c r="AA1712" i="13"/>
  <c r="AA1713" i="13"/>
  <c r="AA1714" i="13"/>
  <c r="AA1715" i="13"/>
  <c r="AA1716" i="13"/>
  <c r="AA1717" i="13"/>
  <c r="AA1718" i="13"/>
  <c r="AA1719" i="13"/>
  <c r="AA1720" i="13"/>
  <c r="AA1721" i="13"/>
  <c r="AA1722" i="13"/>
  <c r="AA1723" i="13"/>
  <c r="AA1724" i="13"/>
  <c r="AA1725" i="13"/>
  <c r="AA1726" i="13"/>
  <c r="AA1727" i="13"/>
  <c r="AA1728" i="13"/>
  <c r="AA1729" i="13"/>
  <c r="AA1730" i="13"/>
  <c r="AA1731" i="13"/>
  <c r="AA1732" i="13"/>
  <c r="AA1733" i="13"/>
  <c r="AA1734" i="13"/>
  <c r="AA1735" i="13"/>
  <c r="AA1736" i="13"/>
  <c r="AA1737" i="13"/>
  <c r="AA1738" i="13"/>
  <c r="AA1739" i="13"/>
  <c r="AA1740" i="13"/>
  <c r="AA1741" i="13"/>
  <c r="AA1742" i="13"/>
  <c r="AA1743" i="13"/>
  <c r="AA1744" i="13"/>
  <c r="AA1745" i="13"/>
  <c r="AA1746" i="13"/>
  <c r="AA1747" i="13"/>
  <c r="AA1748" i="13"/>
  <c r="AA1749" i="13"/>
  <c r="AA1750" i="13"/>
  <c r="AA1751" i="13"/>
  <c r="AA1752" i="13"/>
  <c r="AA1753" i="13"/>
  <c r="AA1754" i="13"/>
  <c r="AA1755" i="13"/>
  <c r="AA1756" i="13"/>
  <c r="AA1757" i="13"/>
  <c r="AA1758" i="13"/>
  <c r="AA1759" i="13"/>
  <c r="AA1760" i="13"/>
  <c r="AA1761" i="13"/>
  <c r="AA1762" i="13"/>
  <c r="AA1763" i="13"/>
  <c r="AA1764" i="13"/>
  <c r="AA1765" i="13"/>
  <c r="AA1766" i="13"/>
  <c r="AA1767" i="13"/>
  <c r="AA1768" i="13"/>
  <c r="AA1769" i="13"/>
  <c r="AA1770" i="13"/>
  <c r="AA1771" i="13"/>
  <c r="AA1772" i="13"/>
  <c r="AA1773" i="13"/>
  <c r="AA1774" i="13"/>
  <c r="AA1775" i="13"/>
  <c r="AA1776" i="13"/>
  <c r="AA1777" i="13"/>
  <c r="AA1778" i="13"/>
  <c r="AA1779" i="13"/>
  <c r="AA1780" i="13"/>
  <c r="AA1781" i="13"/>
  <c r="AA1782" i="13"/>
  <c r="AA1783" i="13"/>
  <c r="AA1784" i="13"/>
  <c r="AA1785" i="13"/>
  <c r="AA1786" i="13"/>
  <c r="AA1787" i="13"/>
  <c r="AA1788" i="13"/>
  <c r="AA1789" i="13"/>
  <c r="AA1790" i="13"/>
  <c r="AA1791" i="13"/>
  <c r="AA1792" i="13"/>
  <c r="AA1793" i="13"/>
  <c r="AA1794" i="13"/>
  <c r="AA1795" i="13"/>
  <c r="AA1796" i="13"/>
  <c r="AA1797" i="13"/>
  <c r="AA1798" i="13"/>
  <c r="AA1799" i="13"/>
  <c r="AA1800" i="13"/>
  <c r="AA1801" i="13"/>
  <c r="AA1802" i="13"/>
  <c r="AA1803" i="13"/>
  <c r="AA1804" i="13"/>
  <c r="AA1805" i="13"/>
  <c r="AA1806" i="13"/>
  <c r="AA1807" i="13"/>
  <c r="AA1808" i="13"/>
  <c r="AA1809" i="13"/>
  <c r="AA1810" i="13"/>
  <c r="AA1811" i="13"/>
  <c r="AA1812" i="13"/>
  <c r="AA1813" i="13"/>
  <c r="AA1814" i="13"/>
  <c r="AA1815" i="13"/>
  <c r="AA1816" i="13"/>
  <c r="AA1817" i="13"/>
  <c r="AA1818" i="13"/>
  <c r="AA1819" i="13"/>
  <c r="AA1820" i="13"/>
  <c r="AA1821" i="13"/>
  <c r="AA1822" i="13"/>
  <c r="AA1823" i="13"/>
  <c r="AA1824" i="13"/>
  <c r="AA1825" i="13"/>
  <c r="AA1826" i="13"/>
  <c r="AA1827" i="13"/>
  <c r="AA1828" i="13"/>
  <c r="AA1829" i="13"/>
  <c r="AA1830" i="13"/>
  <c r="AA1831" i="13"/>
  <c r="AA1832" i="13"/>
  <c r="AA1833" i="13"/>
  <c r="AA1834" i="13"/>
  <c r="AA1835" i="13"/>
  <c r="AA1836" i="13"/>
  <c r="AA1837" i="13"/>
  <c r="AA1838" i="13"/>
  <c r="AA1839" i="13"/>
  <c r="AA1840" i="13"/>
  <c r="AA1841" i="13"/>
  <c r="AA1842" i="13"/>
  <c r="AA1843" i="13"/>
  <c r="AA1844" i="13"/>
  <c r="AA1845" i="13"/>
  <c r="AA1846" i="13"/>
  <c r="AA1847" i="13"/>
  <c r="AA1848" i="13"/>
  <c r="AA1849" i="13"/>
  <c r="AA1850" i="13"/>
  <c r="AA1851" i="13"/>
  <c r="AA1852" i="13"/>
  <c r="AA1853" i="13"/>
  <c r="AA1854" i="13"/>
  <c r="AA1855" i="13"/>
  <c r="AA1856" i="13"/>
  <c r="AA1857" i="13"/>
  <c r="AA1858" i="13"/>
  <c r="AA1859" i="13"/>
  <c r="AA1860" i="13"/>
  <c r="AA1861" i="13"/>
  <c r="AA1862" i="13"/>
  <c r="AA1863" i="13"/>
  <c r="AA1864" i="13"/>
  <c r="AA1865" i="13"/>
  <c r="AA1866" i="13"/>
  <c r="AA1867" i="13"/>
  <c r="AA1868" i="13"/>
  <c r="AA1869" i="13"/>
  <c r="AA1870" i="13"/>
  <c r="AA1871" i="13"/>
  <c r="AA1872" i="13"/>
  <c r="AA1873" i="13"/>
  <c r="AA1874" i="13"/>
  <c r="AA1875" i="13"/>
  <c r="AA1876" i="13"/>
  <c r="AA1877" i="13"/>
  <c r="AA1878" i="13"/>
  <c r="AA1879" i="13"/>
  <c r="AA1880" i="13"/>
  <c r="AA1881" i="13"/>
  <c r="AA1882" i="13"/>
  <c r="AA1883" i="13"/>
  <c r="AA1884" i="13"/>
  <c r="AA1885" i="13"/>
  <c r="AA1886" i="13"/>
  <c r="AA1887" i="13"/>
  <c r="AA1888" i="13"/>
  <c r="AA1889" i="13"/>
  <c r="AA1890" i="13"/>
  <c r="AA1891" i="13"/>
  <c r="AA1892" i="13"/>
  <c r="AA1893" i="13"/>
  <c r="AA1894" i="13"/>
  <c r="AA1895" i="13"/>
  <c r="AA1896" i="13"/>
  <c r="AA1897" i="13"/>
  <c r="AA1898" i="13"/>
  <c r="AA1899" i="13"/>
  <c r="AA1900" i="13"/>
  <c r="AA1901" i="13"/>
  <c r="AA1902" i="13"/>
  <c r="AA1903" i="13"/>
  <c r="AA1904" i="13"/>
  <c r="AA1905" i="13"/>
  <c r="AA1906" i="13"/>
  <c r="AA1907" i="13"/>
  <c r="AA1908" i="13"/>
  <c r="AA1909" i="13"/>
  <c r="AA1910" i="13"/>
  <c r="AA1911" i="13"/>
  <c r="AA1912" i="13"/>
  <c r="AA1913" i="13"/>
  <c r="AA1914" i="13"/>
  <c r="AA1915" i="13"/>
  <c r="AA1916" i="13"/>
  <c r="AA1917" i="13"/>
  <c r="AA1918" i="13"/>
  <c r="AA1919" i="13"/>
  <c r="AA1920" i="13"/>
  <c r="AA1921" i="13"/>
  <c r="AA1922" i="13"/>
  <c r="AA1923" i="13"/>
  <c r="AA1924" i="13"/>
  <c r="AA1925" i="13"/>
  <c r="AA1926" i="13"/>
  <c r="AA1927" i="13"/>
  <c r="AA1928" i="13"/>
  <c r="AA1929" i="13"/>
  <c r="AA1930" i="13"/>
  <c r="AA1931" i="13"/>
  <c r="AA1932" i="13"/>
  <c r="AA1933" i="13"/>
  <c r="AA1934" i="13"/>
  <c r="AA1935" i="13"/>
  <c r="AA1936" i="13"/>
  <c r="AA1937" i="13"/>
  <c r="AA1938" i="13"/>
  <c r="AA1939" i="13"/>
  <c r="AA1940" i="13"/>
  <c r="AA1941" i="13"/>
  <c r="AA1942" i="13"/>
  <c r="AA1943" i="13"/>
  <c r="AA1944" i="13"/>
  <c r="AA1945" i="13"/>
  <c r="AA1946" i="13"/>
  <c r="AA1947" i="13"/>
  <c r="AA1948" i="13"/>
  <c r="AA1949" i="13"/>
  <c r="AA1950" i="13"/>
  <c r="AA1951" i="13"/>
  <c r="AA1952" i="13"/>
  <c r="AA1953" i="13"/>
  <c r="AA1954" i="13"/>
  <c r="AA1955" i="13"/>
  <c r="AA1956" i="13"/>
  <c r="AA1957" i="13"/>
  <c r="AA1958" i="13"/>
  <c r="AA1959" i="13"/>
  <c r="AA1960" i="13"/>
  <c r="AA1961" i="13"/>
  <c r="AA1962" i="13"/>
  <c r="AA1963" i="13"/>
  <c r="AA1964" i="13"/>
  <c r="AA1965" i="13"/>
  <c r="AA1966" i="13"/>
  <c r="AA1967" i="13"/>
  <c r="AA1968" i="13"/>
  <c r="AA1969" i="13"/>
  <c r="AA1970" i="13"/>
  <c r="AA1971" i="13"/>
  <c r="AA1972" i="13"/>
  <c r="AA1973" i="13"/>
  <c r="AA1974" i="13"/>
  <c r="AA1975" i="13"/>
  <c r="AA1976" i="13"/>
  <c r="AA1977" i="13"/>
  <c r="AA1978" i="13"/>
  <c r="AA1979" i="13"/>
  <c r="AA1980" i="13"/>
  <c r="AA1981" i="13"/>
  <c r="AA1982" i="13"/>
  <c r="AA1983" i="13"/>
  <c r="AA1984" i="13"/>
  <c r="AA1985" i="13"/>
  <c r="AA1986" i="13"/>
  <c r="AA1987" i="13"/>
  <c r="AA1988" i="13"/>
  <c r="AA1989" i="13"/>
  <c r="AA1990" i="13"/>
  <c r="AA1991" i="13"/>
  <c r="AA1992" i="13"/>
  <c r="AA1993" i="13"/>
  <c r="AA1994" i="13"/>
  <c r="AA1995" i="13"/>
  <c r="AA1996" i="13"/>
  <c r="AA1997" i="13"/>
  <c r="AA1998" i="13"/>
  <c r="AA1999" i="13"/>
  <c r="AA2000" i="13"/>
  <c r="AA2001" i="13"/>
  <c r="AA2002" i="13"/>
  <c r="AA2003" i="13"/>
  <c r="AA2004" i="13"/>
  <c r="AA2005" i="13"/>
  <c r="AA2006" i="13"/>
  <c r="AA2007" i="13"/>
  <c r="AA2008" i="13"/>
  <c r="AA2009" i="13"/>
  <c r="AA2010" i="13"/>
  <c r="AA2011" i="13"/>
  <c r="AA2012" i="13"/>
  <c r="AA2013" i="13"/>
  <c r="AA2014" i="13"/>
  <c r="AA2015" i="13"/>
  <c r="AA2016" i="13"/>
  <c r="AA2017" i="13"/>
  <c r="AA2018" i="13"/>
  <c r="AA2019" i="13"/>
  <c r="AA2020" i="13"/>
  <c r="AA2021" i="13"/>
  <c r="AA2022" i="13"/>
  <c r="AA2023" i="13"/>
  <c r="AA2024" i="13"/>
  <c r="AA2025" i="13"/>
  <c r="AA2026" i="13"/>
  <c r="AA2027" i="13"/>
  <c r="AA2028" i="13"/>
  <c r="AA2029" i="13"/>
  <c r="AA2030" i="13"/>
  <c r="AA2031" i="13"/>
  <c r="AA2032" i="13"/>
  <c r="AA2033" i="13"/>
  <c r="AA2034" i="13"/>
  <c r="AA2035" i="13"/>
  <c r="AA2036" i="13"/>
  <c r="AA2037" i="13"/>
  <c r="AA2038" i="13"/>
  <c r="AA2039" i="13"/>
  <c r="AA2040" i="13"/>
  <c r="AA2041" i="13"/>
  <c r="AA2042" i="13"/>
  <c r="AA2043" i="13"/>
  <c r="AA2044" i="13"/>
  <c r="AA2045" i="13"/>
  <c r="AA2046" i="13"/>
  <c r="AA2047" i="13"/>
  <c r="AA2048" i="13"/>
  <c r="AA2049" i="13"/>
  <c r="AA2050" i="13"/>
  <c r="AA2051" i="13"/>
  <c r="AA2052" i="13"/>
  <c r="AA2053" i="13"/>
  <c r="AA2054" i="13"/>
  <c r="AA2055" i="13"/>
  <c r="AA2056" i="13"/>
  <c r="AA2057" i="13"/>
  <c r="AA2058" i="13"/>
  <c r="AA2059" i="13"/>
  <c r="AA2060" i="13"/>
  <c r="AA2061" i="13"/>
  <c r="AA2062" i="13"/>
  <c r="AA2063" i="13"/>
  <c r="AA2064" i="13"/>
  <c r="AA2065" i="13"/>
  <c r="AA2066" i="13"/>
  <c r="AA2067" i="13"/>
  <c r="AA2068" i="13"/>
  <c r="AA2069" i="13"/>
  <c r="AA2070" i="13"/>
  <c r="AA2071" i="13"/>
  <c r="AA2072" i="13"/>
  <c r="AA2073" i="13"/>
  <c r="AA2074" i="13"/>
  <c r="AA2075" i="13"/>
  <c r="AA2076" i="13"/>
  <c r="AA2077" i="13"/>
  <c r="AA2078" i="13"/>
  <c r="AA2079" i="13"/>
  <c r="AA2080" i="13"/>
  <c r="AA2081" i="13"/>
  <c r="AA2082" i="13"/>
  <c r="AA2083" i="13"/>
  <c r="AA2084" i="13"/>
  <c r="AA2085" i="13"/>
  <c r="AA2086" i="13"/>
  <c r="AA2087" i="13"/>
  <c r="AA2088" i="13"/>
  <c r="AA2089" i="13"/>
  <c r="AA2090" i="13"/>
  <c r="AA2091" i="13"/>
  <c r="AA2092" i="13"/>
  <c r="AA2093" i="13"/>
  <c r="AA2094" i="13"/>
  <c r="AA2095" i="13"/>
  <c r="AA2096" i="13"/>
  <c r="AA2097" i="13"/>
  <c r="AA2098" i="13"/>
  <c r="AA2099" i="13"/>
  <c r="AA2100" i="13"/>
  <c r="AA2101" i="13"/>
  <c r="AA2102" i="13"/>
  <c r="AA2103" i="13"/>
  <c r="AA2104" i="13"/>
  <c r="AA2105" i="13"/>
  <c r="AA2106" i="13"/>
  <c r="AA2107" i="13"/>
  <c r="AA2108" i="13"/>
  <c r="AA2109" i="13"/>
  <c r="AA2110" i="13"/>
  <c r="AA2111" i="13"/>
  <c r="AA2112" i="13"/>
  <c r="AA2113" i="13"/>
  <c r="AA2114" i="13"/>
  <c r="AA2115" i="13"/>
  <c r="AA2116" i="13"/>
  <c r="AA2117" i="13"/>
  <c r="AA2118" i="13"/>
  <c r="AA2119" i="13"/>
  <c r="AA2120" i="13"/>
  <c r="AA2121" i="13"/>
  <c r="AA2122" i="13"/>
  <c r="AA2123" i="13"/>
  <c r="AA2124" i="13"/>
  <c r="AA2125" i="13"/>
  <c r="AA2126" i="13"/>
  <c r="AA2127" i="13"/>
  <c r="AA2128" i="13"/>
  <c r="AA2129" i="13"/>
  <c r="AA2130" i="13"/>
  <c r="AA2131" i="13"/>
  <c r="AA2132" i="13"/>
  <c r="AA2133" i="13"/>
  <c r="AA2134" i="13"/>
  <c r="AA2135" i="13"/>
  <c r="AA2136" i="13"/>
  <c r="AA2137" i="13"/>
  <c r="AA2138" i="13"/>
  <c r="AA2139" i="13"/>
  <c r="AA2140" i="13"/>
  <c r="AA2141" i="13"/>
  <c r="AA2142" i="13"/>
  <c r="AA2143" i="13"/>
  <c r="AA2144" i="13"/>
  <c r="AA2145" i="13"/>
  <c r="AA2146" i="13"/>
  <c r="AA2147" i="13"/>
  <c r="AA2148" i="13"/>
  <c r="AA2149" i="13"/>
  <c r="AA2150" i="13"/>
  <c r="AA2151" i="13"/>
  <c r="AA2152" i="13"/>
  <c r="AA2153" i="13"/>
  <c r="AA2154" i="13"/>
  <c r="AA2155" i="13"/>
  <c r="AA2156" i="13"/>
  <c r="AA2157" i="13"/>
  <c r="AA2158" i="13"/>
  <c r="AA2159" i="13"/>
  <c r="AA2160" i="13"/>
  <c r="AA2161" i="13"/>
  <c r="AA2162" i="13"/>
  <c r="AA2163" i="13"/>
  <c r="AA2164" i="13"/>
  <c r="AA2165" i="13"/>
  <c r="AA2166" i="13"/>
  <c r="AA2167" i="13"/>
  <c r="AA2168" i="13"/>
  <c r="AA2169" i="13"/>
  <c r="AA2170" i="13"/>
  <c r="AA2171" i="13"/>
  <c r="AA2172" i="13"/>
  <c r="AA2173" i="13"/>
  <c r="AA2174" i="13"/>
  <c r="AA2175" i="13"/>
  <c r="AA2176" i="13"/>
  <c r="AA2177" i="13"/>
  <c r="AA2178" i="13"/>
  <c r="AA2179" i="13"/>
  <c r="AA2180" i="13"/>
  <c r="AA2181" i="13"/>
  <c r="AA2182" i="13"/>
  <c r="AA2183" i="13"/>
  <c r="AA2184" i="13"/>
  <c r="AA2185" i="13"/>
  <c r="AA2186" i="13"/>
  <c r="AA2187" i="13"/>
  <c r="AA2188" i="13"/>
  <c r="AA2189" i="13"/>
  <c r="AA2190" i="13"/>
  <c r="AA2191" i="13"/>
  <c r="AA2192" i="13"/>
  <c r="AA2193" i="13"/>
  <c r="AA2194" i="13"/>
  <c r="AA2195" i="13"/>
  <c r="AA2196" i="13"/>
  <c r="AA2197" i="13"/>
  <c r="AA2198" i="13"/>
  <c r="AA2199" i="13"/>
  <c r="AA2200" i="13"/>
  <c r="AA2201" i="13"/>
  <c r="AA2202" i="13"/>
  <c r="AA2203" i="13"/>
  <c r="AA2204" i="13"/>
  <c r="AA2205" i="13"/>
  <c r="AA2206" i="13"/>
  <c r="AA2207" i="13"/>
  <c r="AA2208" i="13"/>
  <c r="AA2209" i="13"/>
  <c r="AA2210" i="13"/>
  <c r="AA2211" i="13"/>
  <c r="AA2212" i="13"/>
  <c r="AA2213" i="13"/>
  <c r="AA2214" i="13"/>
  <c r="AA2215" i="13"/>
  <c r="AA2216" i="13"/>
  <c r="AA2217" i="13"/>
  <c r="AA2218" i="13"/>
  <c r="AA2219" i="13"/>
  <c r="AA2220" i="13"/>
  <c r="AA2221" i="13"/>
  <c r="AA2222" i="13"/>
  <c r="AA2223" i="13"/>
  <c r="AA2224" i="13"/>
  <c r="AA2225" i="13"/>
  <c r="AA2226" i="13"/>
  <c r="AA2227" i="13"/>
  <c r="AA2228" i="13"/>
  <c r="AA2229" i="13"/>
  <c r="AA2230" i="13"/>
  <c r="AA2231" i="13"/>
  <c r="AA2232" i="13"/>
  <c r="AA2233" i="13"/>
  <c r="AA2234" i="13"/>
  <c r="AA2235" i="13"/>
  <c r="AA2236" i="13"/>
  <c r="AA2237" i="13"/>
  <c r="AA2238" i="13"/>
  <c r="AA2239" i="13"/>
  <c r="AA2240" i="13"/>
  <c r="AA2241" i="13"/>
  <c r="AA2242" i="13"/>
  <c r="AA2243" i="13"/>
  <c r="AA2244" i="13"/>
  <c r="AA2245" i="13"/>
  <c r="AA2246" i="13"/>
  <c r="AA2247" i="13"/>
  <c r="AA2248" i="13"/>
  <c r="AA2249" i="13"/>
  <c r="AA2250" i="13"/>
  <c r="AA2251" i="13"/>
  <c r="AA2252" i="13"/>
  <c r="AA2253" i="13"/>
  <c r="AA2254" i="13"/>
  <c r="AA2255" i="13"/>
  <c r="AA2256" i="13"/>
  <c r="AA2257" i="13"/>
  <c r="AA2258" i="13"/>
  <c r="AA2259" i="13"/>
  <c r="AA2260" i="13"/>
  <c r="AA2261" i="13"/>
  <c r="AA2262" i="13"/>
  <c r="AA2263" i="13"/>
  <c r="AA2264" i="13"/>
  <c r="AA2265" i="13"/>
  <c r="AA2266" i="13"/>
  <c r="AA2267" i="13"/>
  <c r="AA2268" i="13"/>
  <c r="AA2269" i="13"/>
  <c r="AA2270" i="13"/>
  <c r="AA2271" i="13"/>
  <c r="AA2272" i="13"/>
  <c r="AA2273" i="13"/>
  <c r="AA2274" i="13"/>
  <c r="AA2275" i="13"/>
  <c r="AA2276" i="13"/>
  <c r="AA2277" i="13"/>
  <c r="AA2278" i="13"/>
  <c r="AA2279" i="13"/>
  <c r="AA2280" i="13"/>
  <c r="AA2281" i="13"/>
  <c r="AA2282" i="13"/>
  <c r="AA2283" i="13"/>
  <c r="AA2284" i="13"/>
  <c r="AA2285" i="13"/>
  <c r="AA2286" i="13"/>
  <c r="AA2287" i="13"/>
  <c r="AA2288" i="13"/>
  <c r="AA2289" i="13"/>
  <c r="AA2290" i="13"/>
  <c r="AA2291" i="13"/>
  <c r="AA2292" i="13"/>
  <c r="AA2293" i="13"/>
  <c r="AA2294" i="13"/>
  <c r="AA2295" i="13"/>
  <c r="AA2296" i="13"/>
  <c r="AA2297" i="13"/>
  <c r="AA2298" i="13"/>
  <c r="AA2299" i="13"/>
  <c r="AA2300" i="13"/>
  <c r="AA2301" i="13"/>
  <c r="AA2302" i="13"/>
  <c r="AA2303" i="13"/>
  <c r="AA2304" i="13"/>
  <c r="AA2305" i="13"/>
  <c r="AA2306" i="13"/>
  <c r="AA2307" i="13"/>
  <c r="AA2308" i="13"/>
  <c r="AA2309" i="13"/>
  <c r="AA2310" i="13"/>
  <c r="AA2311" i="13"/>
  <c r="AA2312" i="13"/>
  <c r="AA2313" i="13"/>
  <c r="AA2314" i="13"/>
  <c r="AA2315" i="13"/>
  <c r="AA2316" i="13"/>
  <c r="AA2317" i="13"/>
  <c r="AA2318" i="13"/>
  <c r="AA2319" i="13"/>
  <c r="AA2320" i="13"/>
  <c r="AA2321" i="13"/>
  <c r="AA2322" i="13"/>
  <c r="AA2323" i="13"/>
  <c r="AA2324" i="13"/>
  <c r="AA2325" i="13"/>
  <c r="AA2326" i="13"/>
  <c r="AA2327" i="13"/>
  <c r="AA2328" i="13"/>
  <c r="AA2329" i="13"/>
  <c r="AA2330" i="13"/>
  <c r="AA2331" i="13"/>
  <c r="AA2332" i="13"/>
  <c r="AA2333" i="13"/>
  <c r="AA2334" i="13"/>
  <c r="AA2335" i="13"/>
  <c r="AA2336" i="13"/>
  <c r="AA2337" i="13"/>
  <c r="AA2338" i="13"/>
  <c r="AA2339" i="13"/>
  <c r="AA2340" i="13"/>
  <c r="AA2341" i="13"/>
  <c r="AA2342" i="13"/>
  <c r="AA2343" i="13"/>
  <c r="AA2344" i="13"/>
  <c r="AA2345" i="13"/>
  <c r="AA2346" i="13"/>
  <c r="AA2347" i="13"/>
  <c r="AA2348" i="13"/>
  <c r="AA2349" i="13"/>
  <c r="AA2350" i="13"/>
  <c r="AA2351" i="13"/>
  <c r="AA2352" i="13"/>
  <c r="AA2353" i="13"/>
  <c r="AA2354" i="13"/>
  <c r="AA2355" i="13"/>
  <c r="AA2356" i="13"/>
  <c r="AA2357" i="13"/>
  <c r="AA2358" i="13"/>
  <c r="AA2359" i="13"/>
  <c r="AA2360" i="13"/>
  <c r="AA2361" i="13"/>
  <c r="AA2362" i="13"/>
  <c r="AA2363" i="13"/>
  <c r="AA2364" i="13"/>
  <c r="AA2365" i="13"/>
  <c r="AA2366" i="13"/>
  <c r="AA2367" i="13"/>
  <c r="AA2368" i="13"/>
  <c r="AA2369" i="13"/>
  <c r="AA2370" i="13"/>
  <c r="AA2371" i="13"/>
  <c r="AA2372" i="13"/>
  <c r="AA2373" i="13"/>
  <c r="AA2374" i="13"/>
  <c r="AA2375" i="13"/>
  <c r="AA2376" i="13"/>
  <c r="AA2377" i="13"/>
  <c r="AA2378" i="13"/>
  <c r="AA2379" i="13"/>
  <c r="AA2380" i="13"/>
  <c r="AA2381" i="13"/>
  <c r="AA2382" i="13"/>
  <c r="AA2383" i="13"/>
  <c r="AA2384" i="13"/>
  <c r="AA2385" i="13"/>
  <c r="AA2386" i="13"/>
  <c r="AA2387" i="13"/>
  <c r="AA2388" i="13"/>
  <c r="AA2389" i="13"/>
  <c r="AA2390" i="13"/>
  <c r="AA2391" i="13"/>
  <c r="AA2392" i="13"/>
  <c r="AA2393" i="13"/>
  <c r="AA2394" i="13"/>
  <c r="AA2395" i="13"/>
  <c r="AA2396" i="13"/>
  <c r="AA2397" i="13"/>
  <c r="AA2398" i="13"/>
  <c r="AA2399" i="13"/>
  <c r="AA2400" i="13"/>
  <c r="AA2401" i="13"/>
  <c r="AA2402" i="13"/>
  <c r="AA2403" i="13"/>
  <c r="AA2404" i="13"/>
  <c r="AA2405" i="13"/>
  <c r="AA2406" i="13"/>
  <c r="AA2407" i="13"/>
  <c r="AA2408" i="13"/>
  <c r="AA2409" i="13"/>
  <c r="AA2410" i="13"/>
  <c r="AA2411" i="13"/>
  <c r="AA2412" i="13"/>
  <c r="AA2413" i="13"/>
  <c r="AA2414" i="13"/>
  <c r="AA2415" i="13"/>
  <c r="AA2416" i="13"/>
  <c r="AA2417" i="13"/>
  <c r="AA2418" i="13"/>
  <c r="AA2419" i="13"/>
  <c r="AA2420" i="13"/>
  <c r="AA2421" i="13"/>
  <c r="AA2422" i="13"/>
  <c r="AA2423" i="13"/>
  <c r="AA2424" i="13"/>
  <c r="AA2425" i="13"/>
  <c r="AA2426" i="13"/>
  <c r="AA2427" i="13"/>
  <c r="AA2428" i="13"/>
  <c r="AA2429" i="13"/>
  <c r="AA2430" i="13"/>
  <c r="AA2431" i="13"/>
  <c r="AA2432" i="13"/>
  <c r="AA2433" i="13"/>
  <c r="AA2434" i="13"/>
  <c r="AA2435" i="13"/>
  <c r="AA2436" i="13"/>
  <c r="AA2437" i="13"/>
  <c r="AA2438" i="13"/>
  <c r="AA2439" i="13"/>
  <c r="AA2440" i="13"/>
  <c r="AA2441" i="13"/>
  <c r="AA2442" i="13"/>
  <c r="AA2443" i="13"/>
  <c r="AA2444" i="13"/>
  <c r="AA2445" i="13"/>
  <c r="AA2446" i="13"/>
  <c r="AA2447" i="13"/>
  <c r="AA2448" i="13"/>
  <c r="AA2449" i="13"/>
  <c r="AA2450" i="13"/>
  <c r="AA2451" i="13"/>
  <c r="AA2452" i="13"/>
  <c r="AA2453" i="13"/>
  <c r="AA2454" i="13"/>
  <c r="AA2455" i="13"/>
  <c r="AA2456" i="13"/>
  <c r="AA2457" i="13"/>
  <c r="AA2458" i="13"/>
  <c r="AA2459" i="13"/>
  <c r="AA2460" i="13"/>
  <c r="AA2461" i="13"/>
  <c r="AA2462" i="13"/>
  <c r="AA2463" i="13"/>
  <c r="AA2464" i="13"/>
  <c r="AA2465" i="13"/>
  <c r="AA2466" i="13"/>
  <c r="AA2467" i="13"/>
  <c r="AA2468" i="13"/>
  <c r="AA2469" i="13"/>
  <c r="AA2470" i="13"/>
  <c r="AA2471" i="13"/>
  <c r="AA2472" i="13"/>
  <c r="AA2473" i="13"/>
  <c r="AA2474" i="13"/>
  <c r="AA2475" i="13"/>
  <c r="AA2476" i="13"/>
  <c r="AA2477" i="13"/>
  <c r="AA2478" i="13"/>
  <c r="AA2479" i="13"/>
  <c r="AA2480" i="13"/>
  <c r="AA2481" i="13"/>
  <c r="AA2482" i="13"/>
  <c r="AA2483" i="13"/>
  <c r="AA2484" i="13"/>
  <c r="AA2485" i="13"/>
  <c r="AA2486" i="13"/>
  <c r="AA2487" i="13"/>
  <c r="AA2488" i="13"/>
  <c r="AA2489" i="13"/>
  <c r="AA2490" i="13"/>
  <c r="AA2491" i="13"/>
  <c r="AA2492" i="13"/>
  <c r="AA2493" i="13"/>
  <c r="AA2494" i="13"/>
  <c r="AA2495" i="13"/>
  <c r="AA2496" i="13"/>
  <c r="AA2497" i="13"/>
  <c r="AA2498" i="13"/>
  <c r="AA2499" i="13"/>
  <c r="AA2500" i="13"/>
  <c r="AA2501" i="13"/>
  <c r="AA2502" i="13"/>
  <c r="AA2503" i="13"/>
  <c r="AA2504" i="13"/>
  <c r="AA2505" i="13"/>
  <c r="AA2506" i="13"/>
  <c r="AA2507" i="13"/>
  <c r="AA2508" i="13"/>
  <c r="AA2509" i="13"/>
  <c r="AA2510" i="13"/>
  <c r="AA2511" i="13"/>
  <c r="AA2512" i="13"/>
  <c r="AA2513" i="13"/>
  <c r="AA2514" i="13"/>
  <c r="AA2515" i="13"/>
  <c r="AA2516" i="13"/>
  <c r="AA2517" i="13"/>
  <c r="AA2518" i="13"/>
  <c r="AA2519" i="13"/>
  <c r="AA2520" i="13"/>
  <c r="AA2521" i="13"/>
  <c r="AA2522" i="13"/>
  <c r="AA2523" i="13"/>
  <c r="AA2524" i="13"/>
  <c r="AA2525" i="13"/>
  <c r="AA2526" i="13"/>
  <c r="AA2527" i="13"/>
  <c r="AA2528" i="13"/>
  <c r="AA2529" i="13"/>
  <c r="AA2530" i="13"/>
  <c r="AA2531" i="13"/>
  <c r="AA2532" i="13"/>
  <c r="AA2533" i="13"/>
  <c r="AA2534" i="13"/>
  <c r="AA2535" i="13"/>
  <c r="AA2536" i="13"/>
  <c r="AA2537" i="13"/>
  <c r="AA2538" i="13"/>
  <c r="AA2539" i="13"/>
  <c r="AA2540" i="13"/>
  <c r="AA2541" i="13"/>
  <c r="AA2542" i="13"/>
  <c r="AA2543" i="13"/>
  <c r="AA2544" i="13"/>
  <c r="AA2545" i="13"/>
  <c r="AA2546" i="13"/>
  <c r="AA2547" i="13"/>
  <c r="AA2548" i="13"/>
  <c r="AA2549" i="13"/>
  <c r="AA2550" i="13"/>
  <c r="AA2551" i="13"/>
  <c r="AA2552" i="13"/>
  <c r="AA2553" i="13"/>
  <c r="AA2554" i="13"/>
  <c r="AA2555" i="13"/>
  <c r="AA2556" i="13"/>
  <c r="AA2557" i="13"/>
  <c r="AA2558" i="13"/>
  <c r="AA2559" i="13"/>
  <c r="AA2560" i="13"/>
  <c r="AA2561" i="13"/>
  <c r="AA2562" i="13"/>
  <c r="AA2563" i="13"/>
  <c r="AA2564" i="13"/>
  <c r="AA2565" i="13"/>
  <c r="AA2566" i="13"/>
  <c r="AA2567" i="13"/>
  <c r="AA2568" i="13"/>
  <c r="AA2569" i="13"/>
  <c r="AA2570" i="13"/>
  <c r="AA2571" i="13"/>
  <c r="AA2572" i="13"/>
  <c r="AA2573" i="13"/>
  <c r="AA2574" i="13"/>
  <c r="AA2575" i="13"/>
  <c r="AA2576" i="13"/>
  <c r="AA2577" i="13"/>
  <c r="AA2578" i="13"/>
  <c r="AA2579" i="13"/>
  <c r="AA2580" i="13"/>
  <c r="AA2581" i="13"/>
  <c r="AA2582" i="13"/>
  <c r="AA2583" i="13"/>
  <c r="AA2584" i="13"/>
  <c r="AA2585" i="13"/>
  <c r="AA2586" i="13"/>
  <c r="AA2587" i="13"/>
  <c r="AA2588" i="13"/>
  <c r="AA2589" i="13"/>
  <c r="AA2590" i="13"/>
  <c r="AA2591" i="13"/>
  <c r="AA2592" i="13"/>
  <c r="AA2593" i="13"/>
  <c r="AA2594" i="13"/>
  <c r="AA2595" i="13"/>
  <c r="AA2596" i="13"/>
  <c r="AA2597" i="13"/>
  <c r="AA2598" i="13"/>
  <c r="AA2599" i="13"/>
  <c r="AA2600" i="13"/>
  <c r="AA2601" i="13"/>
  <c r="AA2602" i="13"/>
  <c r="AA2603" i="13"/>
  <c r="AA2604" i="13"/>
  <c r="AA2605" i="13"/>
  <c r="AA2606" i="13"/>
  <c r="AA2607" i="13"/>
  <c r="AA2608" i="13"/>
  <c r="AA2609" i="13"/>
  <c r="AA2610" i="13"/>
  <c r="AA2611" i="13"/>
  <c r="AA2612" i="13"/>
  <c r="AA2613" i="13"/>
  <c r="AA2614" i="13"/>
  <c r="AA2615" i="13"/>
  <c r="AA2616" i="13"/>
  <c r="AA2617" i="13"/>
  <c r="AA2618" i="13"/>
  <c r="AA2619" i="13"/>
  <c r="AA2620" i="13"/>
  <c r="AA2621" i="13"/>
  <c r="AA2622" i="13"/>
  <c r="AA2623" i="13"/>
  <c r="AA2624" i="13"/>
  <c r="AA2625" i="13"/>
  <c r="AA2626" i="13"/>
  <c r="AA2627" i="13"/>
  <c r="AA2628" i="13"/>
  <c r="AA2629" i="13"/>
  <c r="AA2630" i="13"/>
  <c r="AA2631" i="13"/>
  <c r="AA2632" i="13"/>
  <c r="AA2633" i="13"/>
  <c r="AA2634" i="13"/>
  <c r="AA2635" i="13"/>
  <c r="AA2636" i="13"/>
  <c r="AA2637" i="13"/>
  <c r="AA2638" i="13"/>
  <c r="AA2639" i="13"/>
  <c r="AA2640" i="13"/>
  <c r="AA2641" i="13"/>
  <c r="AA2642" i="13"/>
  <c r="AA2643" i="13"/>
  <c r="AA2644" i="13"/>
  <c r="AA2645" i="13"/>
  <c r="AA2646" i="13"/>
  <c r="AA2647" i="13"/>
  <c r="AA2648" i="13"/>
  <c r="AA2649" i="13"/>
  <c r="AA2650" i="13"/>
  <c r="AA2651" i="13"/>
  <c r="AA2652" i="13"/>
  <c r="AA2653" i="13"/>
  <c r="AA2654" i="13"/>
  <c r="AA2655" i="13"/>
  <c r="AA2656" i="13"/>
  <c r="AA2657" i="13"/>
  <c r="AA2658" i="13"/>
  <c r="AA2659" i="13"/>
  <c r="AA2660" i="13"/>
  <c r="AA2661" i="13"/>
  <c r="AA2662" i="13"/>
  <c r="AA2663" i="13"/>
  <c r="AA2664" i="13"/>
  <c r="AA2665" i="13"/>
  <c r="AA2666" i="13"/>
  <c r="AA2667" i="13"/>
  <c r="AA2668" i="13"/>
  <c r="AA2669" i="13"/>
  <c r="AA2670" i="13"/>
  <c r="AA2671" i="13"/>
  <c r="AA2672" i="13"/>
  <c r="AA2673" i="13"/>
  <c r="AA2674" i="13"/>
  <c r="AA2675" i="13"/>
  <c r="AA2676" i="13"/>
  <c r="AA2677" i="13"/>
  <c r="AA2678" i="13"/>
  <c r="AA2679" i="13"/>
  <c r="AA2680" i="13"/>
  <c r="AA2681" i="13"/>
  <c r="AA2682" i="13"/>
  <c r="AA2683" i="13"/>
  <c r="AA2684" i="13"/>
  <c r="AA2685" i="13"/>
  <c r="AA2686" i="13"/>
  <c r="AA2687" i="13"/>
  <c r="AA2688" i="13"/>
  <c r="AA2689" i="13"/>
  <c r="AA2690" i="13"/>
  <c r="AA2691" i="13"/>
  <c r="AA2692" i="13"/>
  <c r="AA2693" i="13"/>
  <c r="AA2694" i="13"/>
  <c r="AA2695" i="13"/>
  <c r="AA2696" i="13"/>
  <c r="AA2697" i="13"/>
  <c r="AA2698" i="13"/>
  <c r="AA2699" i="13"/>
  <c r="AA2700" i="13"/>
  <c r="AA2701" i="13"/>
  <c r="AA2702" i="13"/>
  <c r="AA2703" i="13"/>
  <c r="AA2704" i="13"/>
  <c r="AA2705" i="13"/>
  <c r="AA2706" i="13"/>
  <c r="AA2707" i="13"/>
  <c r="AA2708" i="13"/>
  <c r="AA2709" i="13"/>
  <c r="AA2710" i="13"/>
  <c r="AA2711" i="13"/>
  <c r="AA2712" i="13"/>
  <c r="AA2713" i="13"/>
  <c r="AA2714" i="13"/>
  <c r="AA2715" i="13"/>
  <c r="AA2716" i="13"/>
  <c r="AA2717" i="13"/>
  <c r="AA2718" i="13"/>
  <c r="AA2719" i="13"/>
  <c r="AA2720" i="13"/>
  <c r="AA2721" i="13"/>
  <c r="AA2722" i="13"/>
  <c r="AA2723" i="13"/>
  <c r="AA2724" i="13"/>
  <c r="AA2725" i="13"/>
  <c r="AA2726" i="13"/>
  <c r="AA2727" i="13"/>
  <c r="AA2728" i="13"/>
  <c r="AA2729" i="13"/>
  <c r="AA2730" i="13"/>
  <c r="AA2731" i="13"/>
  <c r="AA2732" i="13"/>
  <c r="AA2733" i="13"/>
  <c r="AA2734" i="13"/>
  <c r="AA2735" i="13"/>
  <c r="AA2736" i="13"/>
  <c r="AA2737" i="13"/>
  <c r="AA2738" i="13"/>
  <c r="AA2739" i="13"/>
  <c r="AA2740" i="13"/>
  <c r="AA2741" i="13"/>
  <c r="AA2742" i="13"/>
  <c r="AA2743" i="13"/>
  <c r="AA2744" i="13"/>
  <c r="AA2745" i="13"/>
  <c r="AA2746" i="13"/>
  <c r="AA2747" i="13"/>
  <c r="AA2748" i="13"/>
  <c r="AA2749" i="13"/>
  <c r="AA2750" i="13"/>
  <c r="AA2751" i="13"/>
  <c r="AA2752" i="13"/>
  <c r="AA2753" i="13"/>
  <c r="AA2754" i="13"/>
  <c r="AA2755" i="13"/>
  <c r="AA2756" i="13"/>
  <c r="AA2757" i="13"/>
  <c r="AA2758" i="13"/>
  <c r="AA2759" i="13"/>
  <c r="AA2760" i="13"/>
  <c r="AA2761" i="13"/>
  <c r="AA2762" i="13"/>
  <c r="AA2763" i="13"/>
  <c r="AA2764" i="13"/>
  <c r="AA2765" i="13"/>
  <c r="AA2766" i="13"/>
  <c r="AA2767" i="13"/>
  <c r="AA2768" i="13"/>
  <c r="AA2769" i="13"/>
  <c r="AA2770" i="13"/>
  <c r="AA2771" i="13"/>
  <c r="AA2772" i="13"/>
  <c r="AA2773" i="13"/>
  <c r="AA2774" i="13"/>
  <c r="AA2775" i="13"/>
  <c r="AA2776" i="13"/>
  <c r="AA2777" i="13"/>
  <c r="AA2778" i="13"/>
  <c r="AA2779" i="13"/>
  <c r="AA2780" i="13"/>
  <c r="AA2781" i="13"/>
  <c r="AA2782" i="13"/>
  <c r="AA2783" i="13"/>
  <c r="AA2784" i="13"/>
  <c r="AA2785" i="13"/>
  <c r="AA2786" i="13"/>
  <c r="AA2787" i="13"/>
  <c r="AA2788" i="13"/>
  <c r="AA2789" i="13"/>
  <c r="AA2790" i="13"/>
  <c r="AA2791" i="13"/>
  <c r="AA2792" i="13"/>
  <c r="AA2793" i="13"/>
  <c r="AA2794" i="13"/>
  <c r="AA2795" i="13"/>
  <c r="AA2796" i="13"/>
  <c r="AA2797" i="13"/>
  <c r="AA2798" i="13"/>
  <c r="AA2799" i="13"/>
  <c r="AA2800" i="13"/>
  <c r="AA2801" i="13"/>
  <c r="AA2802" i="13"/>
  <c r="AA2803" i="13"/>
  <c r="AA2804" i="13"/>
  <c r="AA2805" i="13"/>
  <c r="AA2806" i="13"/>
  <c r="AA2807" i="13"/>
  <c r="AA2808" i="13"/>
  <c r="AA2809" i="13"/>
  <c r="AA2810" i="13"/>
  <c r="AA2811" i="13"/>
  <c r="AA2812" i="13"/>
  <c r="AA2813" i="13"/>
  <c r="AA2814" i="13"/>
  <c r="AA2815" i="13"/>
  <c r="AA2816" i="13"/>
  <c r="AA2817" i="13"/>
  <c r="AA2818" i="13"/>
  <c r="AA2819" i="13"/>
  <c r="AA2820" i="13"/>
  <c r="AA2821" i="13"/>
  <c r="AA2822" i="13"/>
  <c r="AA2823" i="13"/>
  <c r="AA2824" i="13"/>
  <c r="AA2825" i="13"/>
  <c r="AA2826" i="13"/>
  <c r="AA2827" i="13"/>
  <c r="AA2828" i="13"/>
  <c r="AA2829" i="13"/>
  <c r="AA2830" i="13"/>
  <c r="AA2831" i="13"/>
  <c r="AA2832" i="13"/>
  <c r="AA2833" i="13"/>
  <c r="AA2834" i="13"/>
  <c r="AA2835" i="13"/>
  <c r="AA2836" i="13"/>
  <c r="AA2837" i="13"/>
  <c r="AA2838" i="13"/>
  <c r="AA2839" i="13"/>
  <c r="AA2840" i="13"/>
  <c r="AA2841" i="13"/>
  <c r="AA2842" i="13"/>
  <c r="AA2843" i="13"/>
  <c r="AA2844" i="13"/>
  <c r="AA2845" i="13"/>
  <c r="AA2846" i="13"/>
  <c r="AA2847" i="13"/>
  <c r="AA2848" i="13"/>
  <c r="AA2849" i="13"/>
  <c r="AA2850" i="13"/>
  <c r="AA2851" i="13"/>
  <c r="AA2852" i="13"/>
  <c r="AA2853" i="13"/>
  <c r="AA2854" i="13"/>
  <c r="AA2855" i="13"/>
  <c r="AA2856" i="13"/>
  <c r="AA2857" i="13"/>
  <c r="AA2858" i="13"/>
  <c r="AA2859" i="13"/>
  <c r="AA2860" i="13"/>
  <c r="AA2861" i="13"/>
  <c r="AA2862" i="13"/>
  <c r="AA2863" i="13"/>
  <c r="AA2864" i="13"/>
  <c r="AA2865" i="13"/>
  <c r="AA2866" i="13"/>
  <c r="AA2867" i="13"/>
  <c r="AA2868" i="13"/>
  <c r="AA2869" i="13"/>
  <c r="AA2870" i="13"/>
  <c r="AA2871" i="13"/>
  <c r="AA2872" i="13"/>
  <c r="AA2873" i="13"/>
  <c r="AA2874" i="13"/>
  <c r="AA2875" i="13"/>
  <c r="AA2876" i="13"/>
  <c r="AA2877" i="13"/>
  <c r="AA2878" i="13"/>
  <c r="AA2879" i="13"/>
  <c r="AA2880" i="13"/>
  <c r="AA2881" i="13"/>
  <c r="AA2882" i="13"/>
  <c r="AA2883" i="13"/>
  <c r="AA2884" i="13"/>
  <c r="AA2885" i="13"/>
  <c r="AA2886" i="13"/>
  <c r="AA2887" i="13"/>
  <c r="AA2888" i="13"/>
  <c r="AA2889" i="13"/>
  <c r="AA2890" i="13"/>
  <c r="AA2891" i="13"/>
  <c r="AA2892" i="13"/>
  <c r="AA2893" i="13"/>
  <c r="AA2894" i="13"/>
  <c r="AA2895" i="13"/>
  <c r="AA2896" i="13"/>
  <c r="AA2897" i="13"/>
  <c r="AA2898" i="13"/>
  <c r="AA2899" i="13"/>
  <c r="AA2900" i="13"/>
  <c r="AA2901" i="13"/>
  <c r="AA2902" i="13"/>
  <c r="AA2903" i="13"/>
  <c r="AA2904" i="13"/>
  <c r="AA2905" i="13"/>
  <c r="AA2906" i="13"/>
  <c r="AA2907" i="13"/>
  <c r="AA2908" i="13"/>
  <c r="AA2909" i="13"/>
  <c r="AA2910" i="13"/>
  <c r="AA2911" i="13"/>
  <c r="AA2912" i="13"/>
  <c r="AA2913" i="13"/>
  <c r="AA2914" i="13"/>
  <c r="AA2915" i="13"/>
  <c r="AA2916" i="13"/>
  <c r="AA2917" i="13"/>
  <c r="AA2918" i="13"/>
  <c r="AA2919" i="13"/>
  <c r="AA2920" i="13"/>
  <c r="AA2921" i="13"/>
  <c r="AA2922" i="13"/>
  <c r="AA2923" i="13"/>
  <c r="AA2924" i="13"/>
  <c r="AA2925" i="13"/>
  <c r="AA2926" i="13"/>
  <c r="AA2927" i="13"/>
  <c r="AA2928" i="13"/>
  <c r="AA2929" i="13"/>
  <c r="AA2930" i="13"/>
  <c r="AA2931" i="13"/>
  <c r="AA2932" i="13"/>
  <c r="AA2933" i="13"/>
  <c r="AA2934" i="13"/>
  <c r="AA2935" i="13"/>
  <c r="AA2936" i="13"/>
  <c r="AA2937" i="13"/>
  <c r="AA2938" i="13"/>
  <c r="AA2939" i="13"/>
  <c r="AA2940" i="13"/>
  <c r="AA2941" i="13"/>
  <c r="AA2942" i="13"/>
  <c r="AA2943" i="13"/>
  <c r="AA2944" i="13"/>
  <c r="AA2945" i="13"/>
  <c r="AA2946" i="13"/>
  <c r="AA2947" i="13"/>
  <c r="AA2948" i="13"/>
  <c r="AA2949" i="13"/>
  <c r="AA2950" i="13"/>
  <c r="AA2951" i="13"/>
  <c r="AA2952" i="13"/>
  <c r="AA2953" i="13"/>
  <c r="AA2954" i="13"/>
  <c r="AA2955" i="13"/>
  <c r="AA2956" i="13"/>
  <c r="AA2957" i="13"/>
  <c r="AA2958" i="13"/>
  <c r="AA2959" i="13"/>
  <c r="AA2960" i="13"/>
  <c r="AA2961" i="13"/>
  <c r="AA2962" i="13"/>
  <c r="AA2963" i="13"/>
  <c r="AA2964" i="13"/>
  <c r="AA2965" i="13"/>
  <c r="AA2966" i="13"/>
  <c r="AA2967" i="13"/>
  <c r="AA2968" i="13"/>
  <c r="AA2969" i="13"/>
  <c r="AA2970" i="13"/>
  <c r="AA2971" i="13"/>
  <c r="AA2972" i="13"/>
  <c r="AA2973" i="13"/>
  <c r="AA2974" i="13"/>
  <c r="AA2975" i="13"/>
  <c r="AA2976" i="13"/>
  <c r="AA2977" i="13"/>
  <c r="AA2978" i="13"/>
  <c r="AA2979" i="13"/>
  <c r="AA2980" i="13"/>
  <c r="AA2981" i="13"/>
  <c r="AA2982" i="13"/>
  <c r="AA2983" i="13"/>
  <c r="AA2984" i="13"/>
  <c r="AA2985" i="13"/>
  <c r="AA2986" i="13"/>
  <c r="AA2987" i="13"/>
  <c r="AA2988" i="13"/>
  <c r="AA2989" i="13"/>
  <c r="AA2990" i="13"/>
  <c r="AA2991" i="13"/>
  <c r="AA2992" i="13"/>
  <c r="AA2993" i="13"/>
  <c r="AA2994" i="13"/>
  <c r="AA2995" i="13"/>
  <c r="AA2996" i="13"/>
  <c r="AA2997" i="13"/>
  <c r="AA2998" i="13"/>
  <c r="AA2999" i="13"/>
  <c r="AA3000" i="13"/>
  <c r="AA3001" i="13"/>
  <c r="AA3002" i="13"/>
  <c r="AA3003" i="13"/>
  <c r="AA3004" i="13"/>
  <c r="AA3005" i="13"/>
  <c r="AA3006" i="13"/>
  <c r="AA3007" i="13"/>
  <c r="AA3008" i="13"/>
  <c r="AA3009" i="13"/>
  <c r="AA3010" i="13"/>
  <c r="AA3011" i="13"/>
  <c r="AA3012" i="13"/>
  <c r="AA3013" i="13"/>
  <c r="AA3014" i="13"/>
  <c r="AA3015" i="13"/>
  <c r="AA3016" i="13"/>
  <c r="AA3017" i="13"/>
  <c r="AA3018" i="13"/>
  <c r="AA3019" i="13"/>
  <c r="AA3020" i="13"/>
  <c r="AA3021" i="13"/>
  <c r="AA3022" i="13"/>
  <c r="AA3023" i="13"/>
  <c r="AA3024" i="13"/>
  <c r="AA3025" i="13"/>
  <c r="AA3026" i="13"/>
  <c r="AA3027" i="13"/>
  <c r="AA3028" i="13"/>
  <c r="AA3029" i="13"/>
  <c r="AA3030" i="13"/>
  <c r="AA3031" i="13"/>
  <c r="AA3032" i="13"/>
  <c r="AA3033" i="13"/>
  <c r="AA3034" i="13"/>
  <c r="AA3035" i="13"/>
  <c r="AA3036" i="13"/>
  <c r="AA3037" i="13"/>
  <c r="AA3038" i="13"/>
  <c r="AA3039" i="13"/>
  <c r="AA3040" i="13"/>
  <c r="AA3041" i="13"/>
  <c r="AA3042" i="13"/>
  <c r="AA3043" i="13"/>
  <c r="AA3044" i="13"/>
  <c r="AA3045" i="13"/>
  <c r="AA3046" i="13"/>
  <c r="AA3047" i="13"/>
  <c r="AA3048" i="13"/>
  <c r="AA3049" i="13"/>
  <c r="AA3050" i="13"/>
  <c r="AA3051" i="13"/>
  <c r="AA3052" i="13"/>
  <c r="AA3053" i="13"/>
  <c r="AA3054" i="13"/>
  <c r="AA3055" i="13"/>
  <c r="AA3056" i="13"/>
  <c r="AA3057" i="13"/>
  <c r="AA3058" i="13"/>
  <c r="AA3059" i="13"/>
  <c r="AA3060" i="13"/>
  <c r="AA3061" i="13"/>
  <c r="AA3062" i="13"/>
  <c r="AA3063" i="13"/>
  <c r="AA3064" i="13"/>
  <c r="AA3065" i="13"/>
  <c r="AA3066" i="13"/>
  <c r="AA3067" i="13"/>
  <c r="AA3068" i="13"/>
  <c r="AA3069" i="13"/>
  <c r="AA3070" i="13"/>
  <c r="AA3071" i="13"/>
  <c r="AA3072" i="13"/>
  <c r="AA3073" i="13"/>
  <c r="AA3074" i="13"/>
  <c r="AA3075" i="13"/>
  <c r="AA3076" i="13"/>
  <c r="AA3077" i="13"/>
  <c r="AA3078" i="13"/>
  <c r="AA3079" i="13"/>
  <c r="AA3080" i="13"/>
  <c r="AA3081" i="13"/>
  <c r="AA3082" i="13"/>
  <c r="AA3083" i="13"/>
  <c r="AA3084" i="13"/>
  <c r="AA3085" i="13"/>
  <c r="AA3086" i="13"/>
  <c r="AA3087" i="13"/>
  <c r="AA3088" i="13"/>
  <c r="AA3089" i="13"/>
  <c r="AA3090" i="13"/>
  <c r="AA3091" i="13"/>
  <c r="AA3092" i="13"/>
  <c r="AA3093" i="13"/>
  <c r="AA3094" i="13"/>
  <c r="AA3095" i="13"/>
  <c r="AA3096" i="13"/>
  <c r="AA3097" i="13"/>
  <c r="AA3098" i="13"/>
  <c r="AA3099" i="13"/>
  <c r="AA3100" i="13"/>
  <c r="AA3101" i="13"/>
  <c r="AA3102" i="13"/>
  <c r="AA3103" i="13"/>
  <c r="AA3104" i="13"/>
  <c r="AA3105" i="13"/>
  <c r="AA3106" i="13"/>
  <c r="AA3107" i="13"/>
  <c r="AA3108" i="13"/>
  <c r="AA3109" i="13"/>
  <c r="AA3110" i="13"/>
  <c r="AA3111" i="13"/>
  <c r="AA3112" i="13"/>
  <c r="AA3113" i="13"/>
  <c r="AA3114" i="13"/>
  <c r="AA3115" i="13"/>
  <c r="AA3116" i="13"/>
  <c r="AA3117" i="13"/>
  <c r="AA3118" i="13"/>
  <c r="AA3119" i="13"/>
  <c r="AA3120" i="13"/>
  <c r="AA3121" i="13"/>
  <c r="AA3122" i="13"/>
  <c r="AA3123" i="13"/>
  <c r="AA3124" i="13"/>
  <c r="AA3125" i="13"/>
  <c r="AA3126" i="13"/>
  <c r="AA3127" i="13"/>
  <c r="AA3128" i="13"/>
  <c r="AA3129" i="13"/>
  <c r="AA3130" i="13"/>
  <c r="AA3131" i="13"/>
  <c r="AA3132" i="13"/>
  <c r="AA3133" i="13"/>
  <c r="AA3134" i="13"/>
  <c r="AA3135" i="13"/>
  <c r="AA3136" i="13"/>
  <c r="AA3137" i="13"/>
  <c r="AA3138" i="13"/>
  <c r="AA3139" i="13"/>
  <c r="AA3140" i="13"/>
  <c r="AA3141" i="13"/>
  <c r="AA3142" i="13"/>
  <c r="AA3143" i="13"/>
  <c r="AA3144" i="13"/>
  <c r="AA3145" i="13"/>
  <c r="AA3146" i="13"/>
  <c r="AA3147" i="13"/>
  <c r="AA3148" i="13"/>
  <c r="AA3149" i="13"/>
  <c r="AA3150" i="13"/>
  <c r="AA3151" i="13"/>
  <c r="AA3152" i="13"/>
  <c r="AA3153" i="13"/>
  <c r="AA3154" i="13"/>
  <c r="AA3155" i="13"/>
  <c r="AA3156" i="13"/>
  <c r="AA3157" i="13"/>
  <c r="AA3158" i="13"/>
  <c r="AA3159" i="13"/>
  <c r="AA3160" i="13"/>
  <c r="AA3161" i="13"/>
  <c r="AA3162" i="13"/>
  <c r="AA3163" i="13"/>
  <c r="AA3164" i="13"/>
  <c r="AA3165" i="13"/>
  <c r="AA3166" i="13"/>
  <c r="AA3167" i="13"/>
  <c r="AA3168" i="13"/>
  <c r="AA3169" i="13"/>
  <c r="AA3170" i="13"/>
  <c r="AA3171" i="13"/>
  <c r="AA3172" i="13"/>
  <c r="AA3173" i="13"/>
  <c r="AA3174" i="13"/>
  <c r="AA3175" i="13"/>
  <c r="AA3176" i="13"/>
  <c r="AA3177" i="13"/>
  <c r="AA3178" i="13"/>
  <c r="AA3179" i="13"/>
  <c r="AA3180" i="13"/>
  <c r="AA3181" i="13"/>
  <c r="AA3182" i="13"/>
  <c r="AA3183" i="13"/>
  <c r="AA3184" i="13"/>
  <c r="AA3185" i="13"/>
  <c r="AA3186" i="13"/>
  <c r="AA3187" i="13"/>
  <c r="AA3188" i="13"/>
  <c r="AA3189" i="13"/>
  <c r="AA3190" i="13"/>
  <c r="AA3191" i="13"/>
  <c r="AA3192" i="13"/>
  <c r="AA3193" i="13"/>
  <c r="AA3194" i="13"/>
  <c r="AA3195" i="13"/>
  <c r="AA3196" i="13"/>
  <c r="AA3197" i="13"/>
  <c r="AA3198" i="13"/>
  <c r="AA3199" i="13"/>
  <c r="AA3200" i="13"/>
  <c r="AA3201" i="13"/>
  <c r="AA3202" i="13"/>
  <c r="AA3203" i="13"/>
  <c r="AA3204" i="13"/>
  <c r="AA3205" i="13"/>
  <c r="AA3206" i="13"/>
  <c r="AA3207" i="13"/>
  <c r="AA3208" i="13"/>
  <c r="AA3209" i="13"/>
  <c r="AA3210" i="13"/>
  <c r="AA3211" i="13"/>
  <c r="AA3212" i="13"/>
  <c r="AA3213" i="13"/>
  <c r="AA3214" i="13"/>
  <c r="AA3215" i="13"/>
  <c r="AA3216" i="13"/>
  <c r="AA3217" i="13"/>
  <c r="AA3218" i="13"/>
  <c r="AA3219" i="13"/>
  <c r="AA3220" i="13"/>
  <c r="AA3221" i="13"/>
  <c r="AA3222" i="13"/>
  <c r="AA3223" i="13"/>
  <c r="AA3224" i="13"/>
  <c r="AA3225" i="13"/>
  <c r="AA3226" i="13"/>
  <c r="AA3227" i="13"/>
  <c r="AA3228" i="13"/>
  <c r="AA3229" i="13"/>
  <c r="AA3230" i="13"/>
  <c r="AA3231" i="13"/>
  <c r="AA3232" i="13"/>
  <c r="AA3233" i="13"/>
  <c r="AA3234" i="13"/>
  <c r="AA3235" i="13"/>
  <c r="AA3236" i="13"/>
  <c r="AA3237" i="13"/>
  <c r="AA3238" i="13"/>
  <c r="AA3239" i="13"/>
  <c r="AA3240" i="13"/>
  <c r="AA3241" i="13"/>
  <c r="AA3242" i="13"/>
  <c r="AA3243" i="13"/>
  <c r="AA3244" i="13"/>
  <c r="AA3245" i="13"/>
  <c r="AA3246" i="13"/>
  <c r="AA3247" i="13"/>
  <c r="AA3248" i="13"/>
  <c r="AA3249" i="13"/>
  <c r="AA3250" i="13"/>
  <c r="AA3251" i="13"/>
  <c r="AA3252" i="13"/>
  <c r="AA3253" i="13"/>
  <c r="AA3254" i="13"/>
  <c r="AA3255" i="13"/>
  <c r="AA3256" i="13"/>
  <c r="AA3257" i="13"/>
  <c r="AA3258" i="13"/>
  <c r="AA3259" i="13"/>
  <c r="AA3260" i="13"/>
  <c r="AA3261" i="13"/>
  <c r="AA3262" i="13"/>
  <c r="AA3263" i="13"/>
  <c r="AA3264" i="13"/>
  <c r="AA3265" i="13"/>
  <c r="AA3266" i="13"/>
  <c r="AA3267" i="13"/>
  <c r="AA3268" i="13"/>
  <c r="AA3269" i="13"/>
  <c r="AA3270" i="13"/>
  <c r="AA3271" i="13"/>
  <c r="AA3272" i="13"/>
  <c r="AA3273" i="13"/>
  <c r="AA3274" i="13"/>
  <c r="AA3275" i="13"/>
  <c r="AA3276" i="13"/>
  <c r="AA3277" i="13"/>
  <c r="AA3278" i="13"/>
  <c r="AA3279" i="13"/>
  <c r="AA3280" i="13"/>
  <c r="AA3281" i="13"/>
  <c r="AA3282" i="13"/>
  <c r="AA3283" i="13"/>
  <c r="AA3284" i="13"/>
  <c r="AA3285" i="13"/>
  <c r="AA3286" i="13"/>
  <c r="AA3287" i="13"/>
  <c r="AA3288" i="13"/>
  <c r="AA3289" i="13"/>
  <c r="AA3290" i="13"/>
  <c r="AA3291" i="13"/>
  <c r="AA3292" i="13"/>
  <c r="AA3293" i="13"/>
  <c r="AA3294" i="13"/>
  <c r="AA3295" i="13"/>
  <c r="AA3296" i="13"/>
  <c r="AA3297" i="13"/>
  <c r="AA3298" i="13"/>
  <c r="AA3299" i="13"/>
  <c r="AA3300" i="13"/>
  <c r="AA3301" i="13"/>
  <c r="AA3302" i="13"/>
  <c r="AA3303" i="13"/>
  <c r="AA3304" i="13"/>
  <c r="AA3305" i="13"/>
  <c r="AA3306" i="13"/>
  <c r="AA3307" i="13"/>
  <c r="AA3308" i="13"/>
  <c r="AA3309" i="13"/>
  <c r="AA3310" i="13"/>
  <c r="AA3311" i="13"/>
  <c r="AA3312" i="13"/>
  <c r="AA3313" i="13"/>
  <c r="AA3314" i="13"/>
  <c r="AA3315" i="13"/>
  <c r="AA3316" i="13"/>
  <c r="AA3317" i="13"/>
  <c r="AA3318" i="13"/>
  <c r="AA3319" i="13"/>
  <c r="AA3320" i="13"/>
  <c r="AA3321" i="13"/>
  <c r="AA3322" i="13"/>
  <c r="AA3323" i="13"/>
  <c r="AA3324" i="13"/>
  <c r="AA3325" i="13"/>
  <c r="AA3326" i="13"/>
  <c r="AA3327" i="13"/>
  <c r="AA3328" i="13"/>
  <c r="AA3329" i="13"/>
  <c r="AA3330" i="13"/>
  <c r="AA3331" i="13"/>
  <c r="AA3332" i="13"/>
  <c r="AA3333" i="13"/>
  <c r="AA3334" i="13"/>
  <c r="AA3335" i="13"/>
  <c r="AA3336" i="13"/>
  <c r="AA3337" i="13"/>
  <c r="AA3338" i="13"/>
  <c r="AA3339" i="13"/>
  <c r="AA3340" i="13"/>
  <c r="AA3341" i="13"/>
  <c r="AA3342" i="13"/>
  <c r="AA3343" i="13"/>
  <c r="AA3344" i="13"/>
  <c r="AA3345" i="13"/>
  <c r="AA3346" i="13"/>
  <c r="AA3347" i="13"/>
  <c r="AA3348" i="13"/>
  <c r="AA3349" i="13"/>
  <c r="AA3350" i="13"/>
  <c r="AA3351" i="13"/>
  <c r="AA3352" i="13"/>
  <c r="AA3353" i="13"/>
  <c r="AA3354" i="13"/>
  <c r="AA3355" i="13"/>
  <c r="AA3356" i="13"/>
  <c r="AA3357" i="13"/>
  <c r="AA3358" i="13"/>
  <c r="AA3359" i="13"/>
  <c r="AA3360" i="13"/>
  <c r="AA3361" i="13"/>
  <c r="AA3362" i="13"/>
  <c r="AA3363" i="13"/>
  <c r="AA3364" i="13"/>
  <c r="AA3365" i="13"/>
  <c r="AA3366" i="13"/>
  <c r="AA3367" i="13"/>
  <c r="AA3368" i="13"/>
  <c r="AA3369" i="13"/>
  <c r="AA3370" i="13"/>
  <c r="AA3371" i="13"/>
  <c r="AA3372" i="13"/>
  <c r="AA3373" i="13"/>
  <c r="AA3374" i="13"/>
  <c r="AA3375" i="13"/>
  <c r="AA3376" i="13"/>
  <c r="AA3377" i="13"/>
  <c r="AA3378" i="13"/>
  <c r="AA3379" i="13"/>
  <c r="AA3380" i="13"/>
  <c r="AA3381" i="13"/>
  <c r="AA3382" i="13"/>
  <c r="AA3383" i="13"/>
  <c r="AA3384" i="13"/>
  <c r="AA3385" i="13"/>
  <c r="AA3386" i="13"/>
  <c r="AA3387" i="13"/>
  <c r="AA3388" i="13"/>
  <c r="AA3389" i="13"/>
  <c r="AA3390" i="13"/>
  <c r="AA3391" i="13"/>
  <c r="AA3392" i="13"/>
  <c r="AA3393" i="13"/>
  <c r="AA3394" i="13"/>
  <c r="AA3395" i="13"/>
  <c r="AA3396" i="13"/>
  <c r="AA3397" i="13"/>
  <c r="AA3398" i="13"/>
  <c r="AA3399" i="13"/>
  <c r="AA3400" i="13"/>
  <c r="AA3401" i="13"/>
  <c r="AA3402" i="13"/>
  <c r="AA3403" i="13"/>
  <c r="AA3404" i="13"/>
  <c r="AA3405" i="13"/>
  <c r="AA3406" i="13"/>
  <c r="AA3407" i="13"/>
  <c r="AA3408" i="13"/>
  <c r="AA3409" i="13"/>
  <c r="AA3410" i="13"/>
  <c r="AA3411" i="13"/>
  <c r="AA3412" i="13"/>
  <c r="AA3413" i="13"/>
  <c r="AA3414" i="13"/>
  <c r="AA3415" i="13"/>
  <c r="AA3416" i="13"/>
  <c r="AA3417" i="13"/>
  <c r="AA3418" i="13"/>
  <c r="AA3419" i="13"/>
  <c r="AA3420" i="13"/>
  <c r="AA3421" i="13"/>
  <c r="AA3422" i="13"/>
  <c r="AA3423" i="13"/>
  <c r="AA3424" i="13"/>
  <c r="AA3425" i="13"/>
  <c r="AA3426" i="13"/>
  <c r="AA3427" i="13"/>
  <c r="AA3428" i="13"/>
  <c r="AA3429" i="13"/>
  <c r="AA3430" i="13"/>
  <c r="AA3431" i="13"/>
  <c r="AA3432" i="13"/>
  <c r="AA3433" i="13"/>
  <c r="AA3434" i="13"/>
  <c r="AA3435" i="13"/>
  <c r="AA3436" i="13"/>
  <c r="AA3437" i="13"/>
  <c r="AA3438" i="13"/>
  <c r="AA3439" i="13"/>
  <c r="AA3440" i="13"/>
  <c r="AA3441" i="13"/>
  <c r="AA3442" i="13"/>
  <c r="AA3443" i="13"/>
  <c r="AA3444" i="13"/>
  <c r="AA3445" i="13"/>
  <c r="AA3446" i="13"/>
  <c r="AA3447" i="13"/>
  <c r="AA3448" i="13"/>
  <c r="AA3449" i="13"/>
  <c r="AA3450" i="13"/>
  <c r="AA3451" i="13"/>
  <c r="AA3452" i="13"/>
  <c r="AA3453" i="13"/>
  <c r="AA3454" i="13"/>
  <c r="AA3455" i="13"/>
  <c r="AA3456" i="13"/>
  <c r="AA3457" i="13"/>
  <c r="AA3458" i="13"/>
  <c r="AA3459" i="13"/>
  <c r="AA3460" i="13"/>
  <c r="AA3461" i="13"/>
  <c r="AA3462" i="13"/>
  <c r="AA3463" i="13"/>
  <c r="AA3464" i="13"/>
  <c r="AA3465" i="13"/>
  <c r="AA3466" i="13"/>
  <c r="AA3467" i="13"/>
  <c r="AA3468" i="13"/>
  <c r="AA3469" i="13"/>
  <c r="AA3470" i="13"/>
  <c r="AA3471" i="13"/>
  <c r="AA3472" i="13"/>
  <c r="AA3473" i="13"/>
  <c r="AA3474" i="13"/>
  <c r="AA3475" i="13"/>
  <c r="AA3476" i="13"/>
  <c r="AA3477" i="13"/>
  <c r="AA3478" i="13"/>
  <c r="AA3479" i="13"/>
  <c r="AA3480" i="13"/>
  <c r="AA3481" i="13"/>
  <c r="AA3482" i="13"/>
  <c r="AA3483" i="13"/>
  <c r="AA3484" i="13"/>
  <c r="AA3485" i="13"/>
  <c r="AA3486" i="13"/>
  <c r="AA3487" i="13"/>
  <c r="AA3488" i="13"/>
  <c r="AA3489" i="13"/>
  <c r="AA3490" i="13"/>
  <c r="AA3491" i="13"/>
  <c r="AA3492" i="13"/>
  <c r="AA3493" i="13"/>
  <c r="AA3494" i="13"/>
  <c r="AA3495" i="13"/>
  <c r="AA3496" i="13"/>
  <c r="AA3497" i="13"/>
  <c r="AA3498" i="13"/>
  <c r="AA3499" i="13"/>
  <c r="AA3500" i="13"/>
  <c r="AA3501" i="13"/>
  <c r="AA3502" i="13"/>
  <c r="AA3503" i="13"/>
  <c r="AA3504" i="13"/>
  <c r="AA3505" i="13"/>
  <c r="AA3506" i="13"/>
  <c r="AA3507" i="13"/>
  <c r="AA3508" i="13"/>
  <c r="AA3509" i="13"/>
  <c r="AA3510" i="13"/>
  <c r="AA3511" i="13"/>
  <c r="AA3512" i="13"/>
  <c r="AA3513" i="13"/>
  <c r="AA3514" i="13"/>
  <c r="AA3515" i="13"/>
  <c r="AA3516" i="13"/>
  <c r="AA3517" i="13"/>
  <c r="AA3518" i="13"/>
  <c r="AA3519" i="13"/>
  <c r="AA3520" i="13"/>
  <c r="AA3521" i="13"/>
  <c r="AA3522" i="13"/>
  <c r="AA3523" i="13"/>
  <c r="AA3524" i="13"/>
  <c r="AA3525" i="13"/>
  <c r="AA3526" i="13"/>
  <c r="AA3527" i="13"/>
  <c r="AA3528" i="13"/>
  <c r="AA3529" i="13"/>
  <c r="AA3530" i="13"/>
  <c r="AA3531" i="13"/>
  <c r="AA3532" i="13"/>
  <c r="AA3533" i="13"/>
  <c r="AA3534" i="13"/>
  <c r="AA3535" i="13"/>
  <c r="AA3536" i="13"/>
  <c r="AA3537" i="13"/>
  <c r="AA3538" i="13"/>
  <c r="AA3539" i="13"/>
  <c r="AA3540" i="13"/>
  <c r="AA3541" i="13"/>
  <c r="AA3542" i="13"/>
  <c r="AA3543" i="13"/>
  <c r="AA3544" i="13"/>
  <c r="AA3545" i="13"/>
  <c r="AA3546" i="13"/>
  <c r="AA3547" i="13"/>
  <c r="AA3548" i="13"/>
  <c r="AA3549" i="13"/>
  <c r="AA3550" i="13"/>
  <c r="AA3551" i="13"/>
  <c r="AA3552" i="13"/>
  <c r="AA3553" i="13"/>
  <c r="AA3554" i="13"/>
  <c r="AA3555" i="13"/>
  <c r="AA3556" i="13"/>
  <c r="AA3557" i="13"/>
  <c r="AA3558" i="13"/>
  <c r="AA3559" i="13"/>
  <c r="AA3560" i="13"/>
  <c r="AA3561" i="13"/>
  <c r="AA3562" i="13"/>
  <c r="AA3563" i="13"/>
  <c r="AA3564" i="13"/>
  <c r="AA3565" i="13"/>
  <c r="AA3566" i="13"/>
  <c r="AA3567" i="13"/>
  <c r="AA3568" i="13"/>
  <c r="AA3569" i="13"/>
  <c r="AA3570" i="13"/>
  <c r="AA3571" i="13"/>
  <c r="AA3572" i="13"/>
  <c r="AA3573" i="13"/>
  <c r="AA3574" i="13"/>
  <c r="AA3575" i="13"/>
  <c r="AA3576" i="13"/>
  <c r="AA3577" i="13"/>
  <c r="AA3578" i="13"/>
  <c r="AA3579" i="13"/>
  <c r="AA3580" i="13"/>
  <c r="AA3581" i="13"/>
  <c r="AA3582" i="13"/>
  <c r="AA3583" i="13"/>
  <c r="AA3584" i="13"/>
  <c r="AA3585" i="13"/>
  <c r="AA3586" i="13"/>
  <c r="AA3587" i="13"/>
  <c r="AA3588" i="13"/>
  <c r="AA3589" i="13"/>
  <c r="AA3590" i="13"/>
  <c r="AA3591" i="13"/>
  <c r="AA3592" i="13"/>
  <c r="AA3593" i="13"/>
  <c r="AA3594" i="13"/>
  <c r="AA3595" i="13"/>
  <c r="AA3596" i="13"/>
  <c r="AA3597" i="13"/>
  <c r="AA3598" i="13"/>
  <c r="AA3599" i="13"/>
  <c r="AA3600" i="13"/>
  <c r="AA3601" i="13"/>
  <c r="AA3602" i="13"/>
  <c r="AA3603" i="13"/>
  <c r="AA3604" i="13"/>
  <c r="AA3605" i="13"/>
  <c r="AA3606" i="13"/>
  <c r="AA3607" i="13"/>
  <c r="AA3608" i="13"/>
  <c r="AA3609" i="13"/>
  <c r="AA3610" i="13"/>
  <c r="AA3611" i="13"/>
  <c r="AA3612" i="13"/>
  <c r="AA3613" i="13"/>
  <c r="AA3614" i="13"/>
  <c r="AA3615" i="13"/>
  <c r="AA3616" i="13"/>
  <c r="AA3617" i="13"/>
  <c r="AA3618" i="13"/>
  <c r="AA3619" i="13"/>
  <c r="AA3620" i="13"/>
  <c r="AA3621" i="13"/>
  <c r="AA3622" i="13"/>
  <c r="AA3623" i="13"/>
  <c r="AA3624" i="13"/>
  <c r="AA3625" i="13"/>
  <c r="AA3626" i="13"/>
  <c r="AA3627" i="13"/>
  <c r="AA3628" i="13"/>
  <c r="AA3629" i="13"/>
  <c r="AA3630" i="13"/>
  <c r="AA3631" i="13"/>
  <c r="AA3632" i="13"/>
  <c r="AA3633" i="13"/>
  <c r="AA3634" i="13"/>
  <c r="AA3635" i="13"/>
  <c r="AA3636" i="13"/>
  <c r="AA3637" i="13"/>
  <c r="AA3638" i="13"/>
  <c r="AA3639" i="13"/>
  <c r="AA3640" i="13"/>
  <c r="AA3641" i="13"/>
  <c r="AA3642" i="13"/>
  <c r="AA3643" i="13"/>
  <c r="AA3644" i="13"/>
  <c r="AA3645" i="13"/>
  <c r="AA3646" i="13"/>
  <c r="AA3647" i="13"/>
  <c r="AA3648" i="13"/>
  <c r="AA3649" i="13"/>
  <c r="AA3650" i="13"/>
  <c r="AA3651" i="13"/>
  <c r="AA3652" i="13"/>
  <c r="AA3653" i="13"/>
  <c r="AA3654" i="13"/>
  <c r="AA3655" i="13"/>
  <c r="AA3656" i="13"/>
  <c r="AA3657" i="13"/>
  <c r="AA3658" i="13"/>
  <c r="AA3659" i="13"/>
  <c r="AA3660" i="13"/>
  <c r="AA3661" i="13"/>
  <c r="AA3662" i="13"/>
  <c r="AA3663" i="13"/>
  <c r="AA3664" i="13"/>
  <c r="AA3665" i="13"/>
  <c r="AA3666" i="13"/>
  <c r="AA3667" i="13"/>
  <c r="AA3668" i="13"/>
  <c r="AA3669" i="13"/>
  <c r="AA3670" i="13"/>
  <c r="AA3671" i="13"/>
  <c r="AA3672" i="13"/>
  <c r="AA3673" i="13"/>
  <c r="AA3674" i="13"/>
  <c r="AA3675" i="13"/>
  <c r="AA3676" i="13"/>
  <c r="AA3677" i="13"/>
  <c r="AA3678" i="13"/>
  <c r="AA3679" i="13"/>
  <c r="AA3680" i="13"/>
  <c r="AA3681" i="13"/>
  <c r="AA3682" i="13"/>
  <c r="AA3683" i="13"/>
  <c r="AA3684" i="13"/>
  <c r="AA3685" i="13"/>
  <c r="AA3686" i="13"/>
  <c r="AA3687" i="13"/>
  <c r="AA3688" i="13"/>
  <c r="AA3689" i="13"/>
  <c r="AA3690" i="13"/>
  <c r="AA3691" i="13"/>
  <c r="AA3692" i="13"/>
  <c r="AA3693" i="13"/>
  <c r="AA3694" i="13"/>
  <c r="AA3695" i="13"/>
  <c r="AA3696" i="13"/>
  <c r="AA3697" i="13"/>
  <c r="AA3698" i="13"/>
  <c r="AA3699" i="13"/>
  <c r="AA3700" i="13"/>
  <c r="AA3701" i="13"/>
  <c r="AA3702" i="13"/>
  <c r="AA3703" i="13"/>
  <c r="AA3704" i="13"/>
  <c r="AA3705" i="13"/>
  <c r="AA3706" i="13"/>
  <c r="AA3707" i="13"/>
  <c r="AA3708" i="13"/>
  <c r="AA3709" i="13"/>
  <c r="AA3710" i="13"/>
  <c r="AA3711" i="13"/>
  <c r="AA3712" i="13"/>
  <c r="AA3713" i="13"/>
  <c r="AA3714" i="13"/>
  <c r="AA3715" i="13"/>
  <c r="AA3716" i="13"/>
  <c r="AA3717" i="13"/>
  <c r="AA3718" i="13"/>
  <c r="AA3719" i="13"/>
  <c r="AA3720" i="13"/>
  <c r="AA3721" i="13"/>
  <c r="AA3722" i="13"/>
  <c r="AA3723" i="13"/>
  <c r="AA3724" i="13"/>
  <c r="AA3725" i="13"/>
  <c r="AA3726" i="13"/>
  <c r="AA3727" i="13"/>
  <c r="AA3728" i="13"/>
  <c r="AA3729" i="13"/>
  <c r="AA3730" i="13"/>
  <c r="AA3731" i="13"/>
  <c r="AA3732" i="13"/>
  <c r="AA3733" i="13"/>
  <c r="AA3734" i="13"/>
  <c r="AA3735" i="13"/>
  <c r="AA3736" i="13"/>
  <c r="AA3737" i="13"/>
  <c r="AA3738" i="13"/>
  <c r="AA3739" i="13"/>
  <c r="AA3740" i="13"/>
  <c r="AA3741" i="13"/>
  <c r="AA3742" i="13"/>
  <c r="AA3743" i="13"/>
  <c r="AA3744" i="13"/>
  <c r="AA3745" i="13"/>
  <c r="AA3746" i="13"/>
  <c r="AA3747" i="13"/>
  <c r="AA3748" i="13"/>
  <c r="AA3749" i="13"/>
  <c r="AA3750" i="13"/>
  <c r="AA3751" i="13"/>
  <c r="AA3752" i="13"/>
  <c r="AA3753" i="13"/>
  <c r="AA3754" i="13"/>
  <c r="AA3755" i="13"/>
  <c r="AA3756" i="13"/>
  <c r="AA3757" i="13"/>
  <c r="AA3758" i="13"/>
  <c r="AA3759" i="13"/>
  <c r="AA3760" i="13"/>
  <c r="AA3761" i="13"/>
  <c r="AA3762" i="13"/>
  <c r="AA3763" i="13"/>
  <c r="AA3764" i="13"/>
  <c r="AA3765" i="13"/>
  <c r="AA3766" i="13"/>
  <c r="AA3767" i="13"/>
  <c r="AA3768" i="13"/>
  <c r="AA3769" i="13"/>
  <c r="AA3770" i="13"/>
  <c r="AA3771" i="13"/>
  <c r="AA3772" i="13"/>
  <c r="AA3773" i="13"/>
  <c r="AA3774" i="13"/>
  <c r="AA3775" i="13"/>
  <c r="AA3776" i="13"/>
  <c r="AA3777" i="13"/>
  <c r="AA3778" i="13"/>
  <c r="AA3779" i="13"/>
  <c r="AA3780" i="13"/>
  <c r="AA3781" i="13"/>
  <c r="AA3782" i="13"/>
  <c r="AA3783" i="13"/>
  <c r="AA3784" i="13"/>
  <c r="AA3785" i="13"/>
  <c r="AA3786" i="13"/>
  <c r="AA3787" i="13"/>
  <c r="AA3788" i="13"/>
  <c r="AA3789" i="13"/>
  <c r="AA3790" i="13"/>
  <c r="AA3791" i="13"/>
  <c r="AA3792" i="13"/>
  <c r="AA3793" i="13"/>
  <c r="AA3794" i="13"/>
  <c r="AA3795" i="13"/>
  <c r="AA3796" i="13"/>
  <c r="AA3797" i="13"/>
  <c r="AA3798" i="13"/>
  <c r="AA3799" i="13"/>
  <c r="AA3800" i="13"/>
  <c r="AA3801" i="13"/>
  <c r="AA3802" i="13"/>
  <c r="AA3803" i="13"/>
  <c r="AA3804" i="13"/>
  <c r="AA3805" i="13"/>
  <c r="AA3806" i="13"/>
  <c r="AA3807" i="13"/>
  <c r="AA3808" i="13"/>
  <c r="AA3809" i="13"/>
  <c r="AA3810" i="13"/>
  <c r="AA3811" i="13"/>
  <c r="AA3812" i="13"/>
  <c r="AA3813" i="13"/>
  <c r="AA3814" i="13"/>
  <c r="AA3815" i="13"/>
  <c r="AA3816" i="13"/>
  <c r="AA3817" i="13"/>
  <c r="AA3818" i="13"/>
  <c r="AA3819" i="13"/>
  <c r="AA3820" i="13"/>
  <c r="AA3821" i="13"/>
  <c r="AA3822" i="13"/>
  <c r="AA3823" i="13"/>
  <c r="AA3824" i="13"/>
  <c r="AA3825" i="13"/>
  <c r="AA3826" i="13"/>
  <c r="AA3827" i="13"/>
  <c r="AA3828" i="13"/>
  <c r="AA3829" i="13"/>
  <c r="AA3830" i="13"/>
  <c r="AA3831" i="13"/>
  <c r="AA3832" i="13"/>
  <c r="AA3833" i="13"/>
  <c r="AA3834" i="13"/>
  <c r="AA3835" i="13"/>
  <c r="AA3836" i="13"/>
  <c r="AA3837" i="13"/>
  <c r="AA3838" i="13"/>
  <c r="AA3839" i="13"/>
  <c r="AA3840" i="13"/>
  <c r="AA3841" i="13"/>
  <c r="AA3842" i="13"/>
  <c r="AA3843" i="13"/>
  <c r="AA3844" i="13"/>
  <c r="AA3845" i="13"/>
  <c r="AA3846" i="13"/>
  <c r="AA3847" i="13"/>
  <c r="AA3848" i="13"/>
  <c r="AA3849" i="13"/>
  <c r="AA3850" i="13"/>
  <c r="AA3851" i="13"/>
  <c r="AA3852" i="13"/>
  <c r="AA3853" i="13"/>
  <c r="AA3854" i="13"/>
  <c r="AA3855" i="13"/>
  <c r="AA3856" i="13"/>
  <c r="AA3857" i="13"/>
  <c r="AA3858" i="13"/>
  <c r="AA3859" i="13"/>
  <c r="AA3860" i="13"/>
  <c r="AA3861" i="13"/>
  <c r="AA3862" i="13"/>
  <c r="AA3863" i="13"/>
  <c r="AA3864" i="13"/>
  <c r="AA3865" i="13"/>
  <c r="AA3866" i="13"/>
  <c r="AA3867" i="13"/>
  <c r="AA3868" i="13"/>
  <c r="AA3869" i="13"/>
  <c r="AA3870" i="13"/>
  <c r="AA3871" i="13"/>
  <c r="AA3872" i="13"/>
  <c r="AA3873" i="13"/>
  <c r="AA3874" i="13"/>
  <c r="AA3875" i="13"/>
  <c r="AA3876" i="13"/>
  <c r="AA3877" i="13"/>
  <c r="AA3878" i="13"/>
  <c r="AA3879" i="13"/>
  <c r="AA3880" i="13"/>
  <c r="AA3881" i="13"/>
  <c r="AA3882" i="13"/>
  <c r="AA3883" i="13"/>
  <c r="AA3884" i="13"/>
  <c r="AA3885" i="13"/>
  <c r="AA3886" i="13"/>
  <c r="AA3887" i="13"/>
  <c r="AA3888" i="13"/>
  <c r="AA3889" i="13"/>
  <c r="AA3890" i="13"/>
  <c r="AA3891" i="13"/>
  <c r="AA3892" i="13"/>
  <c r="AA3893" i="13"/>
  <c r="AA3894" i="13"/>
  <c r="AA3895" i="13"/>
  <c r="AA3896" i="13"/>
  <c r="AA3897" i="13"/>
  <c r="AA3898" i="13"/>
  <c r="AA3899" i="13"/>
  <c r="AA3900" i="13"/>
  <c r="AA3901" i="13"/>
  <c r="AA3902" i="13"/>
  <c r="AA3903" i="13"/>
  <c r="AA3904" i="13"/>
  <c r="AA3905" i="13"/>
  <c r="AA3906" i="13"/>
  <c r="AA3907" i="13"/>
  <c r="AA3908" i="13"/>
  <c r="AA3909" i="13"/>
  <c r="AA3910" i="13"/>
  <c r="AA3911" i="13"/>
  <c r="AA3912" i="13"/>
  <c r="AA3913" i="13"/>
  <c r="AA3914" i="13"/>
  <c r="AA3915" i="13"/>
  <c r="AA3916" i="13"/>
  <c r="AA3917" i="13"/>
  <c r="AA3918" i="13"/>
  <c r="AA3919" i="13"/>
  <c r="AA3920" i="13"/>
  <c r="AA3921" i="13"/>
  <c r="AA3922" i="13"/>
  <c r="AA3923" i="13"/>
  <c r="AA3924" i="13"/>
  <c r="AA3925" i="13"/>
  <c r="AA3926" i="13"/>
  <c r="AA3927" i="13"/>
  <c r="AA3928" i="13"/>
  <c r="AA3929" i="13"/>
  <c r="AA3930" i="13"/>
  <c r="AA3931" i="13"/>
  <c r="AA3932" i="13"/>
  <c r="AA3933" i="13"/>
  <c r="AA3934" i="13"/>
  <c r="AA3935" i="13"/>
  <c r="AA3936" i="13"/>
  <c r="AA3937" i="13"/>
  <c r="AA3938" i="13"/>
  <c r="AA3939" i="13"/>
  <c r="AA3940" i="13"/>
  <c r="AA3941" i="13"/>
  <c r="AA3942" i="13"/>
  <c r="AA3943" i="13"/>
  <c r="AA3944" i="13"/>
  <c r="AA3945" i="13"/>
  <c r="AA3946" i="13"/>
  <c r="AA3947" i="13"/>
  <c r="AA3948" i="13"/>
  <c r="AA3949" i="13"/>
  <c r="AA3950" i="13"/>
  <c r="AA3951" i="13"/>
  <c r="AA3952" i="13"/>
  <c r="AA3953" i="13"/>
  <c r="AA3954" i="13"/>
  <c r="AA3955" i="13"/>
  <c r="AA3956" i="13"/>
  <c r="AA3957" i="13"/>
  <c r="AA3958" i="13"/>
  <c r="AA3959" i="13"/>
  <c r="AA3960" i="13"/>
  <c r="AA3961" i="13"/>
  <c r="AA3962" i="13"/>
  <c r="AA3963" i="13"/>
  <c r="AA3964" i="13"/>
  <c r="AA3965" i="13"/>
  <c r="AA3966" i="13"/>
  <c r="AA3967" i="13"/>
  <c r="AA3968" i="13"/>
  <c r="AA3969" i="13"/>
  <c r="AA3970" i="13"/>
  <c r="AA3971" i="13"/>
  <c r="AA3972" i="13"/>
  <c r="AA3973" i="13"/>
  <c r="AA3974" i="13"/>
  <c r="AA3975" i="13"/>
  <c r="AA3976" i="13"/>
  <c r="AA3977" i="13"/>
  <c r="AA3978" i="13"/>
  <c r="AA3979" i="13"/>
  <c r="AA3980" i="13"/>
  <c r="AA3981" i="13"/>
  <c r="AA3982" i="13"/>
  <c r="AA3983" i="13"/>
  <c r="AA3984" i="13"/>
  <c r="AA3985" i="13"/>
  <c r="AA3986" i="13"/>
  <c r="AA3987" i="13"/>
  <c r="AA3988" i="13"/>
  <c r="AA3989" i="13"/>
  <c r="AA3990" i="13"/>
  <c r="AA3991" i="13"/>
  <c r="AA3992" i="13"/>
  <c r="AA3993" i="13"/>
  <c r="AA3994" i="13"/>
  <c r="AA3995" i="13"/>
  <c r="AA3996" i="13"/>
  <c r="AA3997" i="13"/>
  <c r="AA3998" i="13"/>
  <c r="AA3999" i="13"/>
  <c r="AA4000" i="13"/>
  <c r="AA4001" i="13"/>
  <c r="AA4002" i="13"/>
  <c r="AA4003" i="13"/>
  <c r="AA4004" i="13"/>
  <c r="AA4005" i="13"/>
  <c r="AA4006" i="13"/>
  <c r="AA4007" i="13"/>
  <c r="AA4008" i="13"/>
  <c r="AA4009" i="13"/>
  <c r="AA4010" i="13"/>
  <c r="AA4011" i="13"/>
  <c r="AA4012" i="13"/>
  <c r="AA4013" i="13"/>
  <c r="AA4014" i="13"/>
  <c r="AA4015" i="13"/>
  <c r="AA4016" i="13"/>
  <c r="AA4017" i="13"/>
  <c r="AA4018" i="13"/>
  <c r="AA4019" i="13"/>
  <c r="AA4020" i="13"/>
  <c r="AA4021" i="13"/>
  <c r="AA4022" i="13"/>
  <c r="AA4023" i="13"/>
  <c r="AA4024" i="13"/>
  <c r="AA4025" i="13"/>
  <c r="AA4026" i="13"/>
  <c r="AA4027" i="13"/>
  <c r="AA4028" i="13"/>
  <c r="AA4029" i="13"/>
  <c r="AA4030" i="13"/>
  <c r="AA4031" i="13"/>
  <c r="AA4032" i="13"/>
  <c r="AA4033" i="13"/>
  <c r="AA4034" i="13"/>
  <c r="AA4035" i="13"/>
  <c r="AA4036" i="13"/>
  <c r="AA4037" i="13"/>
  <c r="AA4038" i="13"/>
  <c r="AA4039" i="13"/>
  <c r="AA4040" i="13"/>
  <c r="AA4041" i="13"/>
  <c r="AA4042" i="13"/>
  <c r="AA4043" i="13"/>
  <c r="AA4044" i="13"/>
  <c r="AA4045" i="13"/>
  <c r="AA4046" i="13"/>
  <c r="AA4047" i="13"/>
  <c r="AA4048" i="13"/>
  <c r="AA4049" i="13"/>
  <c r="AA4050" i="13"/>
  <c r="AA4051" i="13"/>
  <c r="AA4052" i="13"/>
  <c r="AA4053" i="13"/>
  <c r="AA4054" i="13"/>
  <c r="AA4055" i="13"/>
  <c r="AA4056" i="13"/>
  <c r="AA4057" i="13"/>
  <c r="AA4058" i="13"/>
  <c r="AA4059" i="13"/>
  <c r="AA4060" i="13"/>
  <c r="AA4061" i="13"/>
  <c r="AA4062" i="13"/>
  <c r="AA4063" i="13"/>
  <c r="AA4064" i="13"/>
  <c r="AA4065" i="13"/>
  <c r="AA4066" i="13"/>
  <c r="AA4067" i="13"/>
  <c r="AA4068" i="13"/>
  <c r="AA4069" i="13"/>
  <c r="AA4070" i="13"/>
  <c r="AA4071" i="13"/>
  <c r="AA4072" i="13"/>
  <c r="AA4073" i="13"/>
  <c r="AA4074" i="13"/>
  <c r="AA4075" i="13"/>
  <c r="AA4076" i="13"/>
  <c r="AA4077" i="13"/>
  <c r="AA4078" i="13"/>
  <c r="AA4079" i="13"/>
  <c r="AA4080" i="13"/>
  <c r="AA4081" i="13"/>
  <c r="AA4082" i="13"/>
  <c r="AA4083" i="13"/>
  <c r="AA4084" i="13"/>
  <c r="AA4085" i="13"/>
  <c r="AA4086" i="13"/>
  <c r="AA4087" i="13"/>
  <c r="AA4088" i="13"/>
  <c r="AA4089" i="13"/>
  <c r="AA4090" i="13"/>
  <c r="AA4091" i="13"/>
  <c r="AA4092" i="13"/>
  <c r="AA4093" i="13"/>
  <c r="AA4094" i="13"/>
  <c r="AA4095" i="13"/>
  <c r="AA4096" i="13"/>
  <c r="AA4097" i="13"/>
  <c r="AA4098" i="13"/>
  <c r="AA4099" i="13"/>
  <c r="AA4100" i="13"/>
  <c r="AA4101" i="13"/>
  <c r="AA4102" i="13"/>
  <c r="AA4103" i="13"/>
  <c r="AA4104" i="13"/>
  <c r="AA4105" i="13"/>
  <c r="AA4106" i="13"/>
  <c r="AA4107" i="13"/>
  <c r="AA4108" i="13"/>
  <c r="AA4109" i="13"/>
  <c r="AA4110" i="13"/>
  <c r="AA4111" i="13"/>
  <c r="AA4112" i="13"/>
  <c r="AA4113" i="13"/>
  <c r="AA4114" i="13"/>
  <c r="AA4115" i="13"/>
  <c r="AA4116" i="13"/>
  <c r="AA4117" i="13"/>
  <c r="AA4118" i="13"/>
  <c r="AA4119" i="13"/>
  <c r="AA4120" i="13"/>
  <c r="AA4121" i="13"/>
  <c r="AA4122" i="13"/>
  <c r="AA4123" i="13"/>
  <c r="AA4124" i="13"/>
  <c r="AA4125" i="13"/>
  <c r="AA4126" i="13"/>
  <c r="AA4127" i="13"/>
  <c r="AA4128" i="13"/>
  <c r="AA4129" i="13"/>
  <c r="AA4130" i="13"/>
  <c r="AA4131" i="13"/>
  <c r="AA4132" i="13"/>
  <c r="AA4133" i="13"/>
  <c r="AA4134" i="13"/>
  <c r="AA4135" i="13"/>
  <c r="AA4136" i="13"/>
  <c r="AA4137" i="13"/>
  <c r="AA4138" i="13"/>
  <c r="AA4139" i="13"/>
  <c r="AA4140" i="13"/>
  <c r="AA4141" i="13"/>
  <c r="AA4142" i="13"/>
  <c r="AA4143" i="13"/>
  <c r="AA4144" i="13"/>
  <c r="AA4145" i="13"/>
  <c r="AA4146" i="13"/>
  <c r="AA4147" i="13"/>
  <c r="AA4148" i="13"/>
  <c r="AA4149" i="13"/>
  <c r="AA4150" i="13"/>
  <c r="AA4151" i="13"/>
  <c r="AA4152" i="13"/>
  <c r="AA4153" i="13"/>
  <c r="AA4154" i="13"/>
  <c r="AA4155" i="13"/>
  <c r="AA4156" i="13"/>
  <c r="AA4157" i="13"/>
  <c r="AA4158" i="13"/>
  <c r="AA4159" i="13"/>
  <c r="AA4160" i="13"/>
  <c r="AA4161" i="13"/>
  <c r="AA4162" i="13"/>
  <c r="AA4163" i="13"/>
  <c r="AA4164" i="13"/>
  <c r="AA4165" i="13"/>
  <c r="AA4166" i="13"/>
  <c r="AA4167" i="13"/>
  <c r="AA4168" i="13"/>
  <c r="AA4169" i="13"/>
  <c r="AA4170" i="13"/>
  <c r="AA4171" i="13"/>
  <c r="AA4172" i="13"/>
  <c r="AA4173" i="13"/>
  <c r="AA4174" i="13"/>
  <c r="AA4175" i="13"/>
  <c r="AA4176" i="13"/>
  <c r="AA4177" i="13"/>
  <c r="AA4178" i="13"/>
  <c r="AA4179" i="13"/>
  <c r="AA4180" i="13"/>
  <c r="AA4181" i="13"/>
  <c r="AA4182" i="13"/>
  <c r="AA4183" i="13"/>
  <c r="AA4184" i="13"/>
  <c r="AA4185" i="13"/>
  <c r="AA4186" i="13"/>
  <c r="AA4187" i="13"/>
  <c r="AA4188" i="13"/>
  <c r="AA4189" i="13"/>
  <c r="AA4190" i="13"/>
  <c r="AA4191" i="13"/>
  <c r="AA4192" i="13"/>
  <c r="AA4193" i="13"/>
  <c r="AA4194" i="13"/>
  <c r="AA4195" i="13"/>
  <c r="AA4196" i="13"/>
  <c r="AA4197" i="13"/>
  <c r="AA4198" i="13"/>
  <c r="AA4199" i="13"/>
  <c r="AA4200" i="13"/>
  <c r="AA4201" i="13"/>
  <c r="AA4202" i="13"/>
  <c r="AA4203" i="13"/>
  <c r="AA4204" i="13"/>
  <c r="AA4205" i="13"/>
  <c r="AA4206" i="13"/>
  <c r="AA4207" i="13"/>
  <c r="AA4208" i="13"/>
  <c r="AA4209" i="13"/>
  <c r="AA4210" i="13"/>
  <c r="AA4211" i="13"/>
  <c r="AA4212" i="13"/>
  <c r="AA4213" i="13"/>
  <c r="AA4214" i="13"/>
  <c r="AA4215" i="13"/>
  <c r="AA4216" i="13"/>
  <c r="AA4217" i="13"/>
  <c r="AA4218" i="13"/>
  <c r="AA4219" i="13"/>
  <c r="AA4220" i="13"/>
  <c r="AA4221" i="13"/>
  <c r="AA4222" i="13"/>
  <c r="AA4223" i="13"/>
  <c r="AA4224" i="13"/>
  <c r="AA4225" i="13"/>
  <c r="AA4226" i="13"/>
  <c r="AA4227" i="13"/>
  <c r="AA4228" i="13"/>
  <c r="AA4229" i="13"/>
  <c r="AA4230" i="13"/>
  <c r="AA4231" i="13"/>
  <c r="AA4232" i="13"/>
  <c r="AA4233" i="13"/>
  <c r="AA4234" i="13"/>
  <c r="AA4235" i="13"/>
  <c r="AA4236" i="13"/>
  <c r="AA4237" i="13"/>
  <c r="AA4238" i="13"/>
  <c r="AA4239" i="13"/>
  <c r="AA4240" i="13"/>
  <c r="AA4241" i="13"/>
  <c r="AA4242" i="13"/>
  <c r="AA4243" i="13"/>
  <c r="AA4244" i="13"/>
  <c r="AA4245" i="13"/>
  <c r="AA4246" i="13"/>
  <c r="AA4247" i="13"/>
  <c r="AA4248" i="13"/>
  <c r="AA4249" i="13"/>
  <c r="AA4250" i="13"/>
  <c r="AA4251" i="13"/>
  <c r="AA4252" i="13"/>
  <c r="AA4253" i="13"/>
  <c r="AA4254" i="13"/>
  <c r="AA4255" i="13"/>
  <c r="AA4256" i="13"/>
  <c r="AA4257" i="13"/>
  <c r="AA4258" i="13"/>
  <c r="AA4259" i="13"/>
  <c r="AA4260" i="13"/>
  <c r="AA4261" i="13"/>
  <c r="AA4262" i="13"/>
  <c r="AA4263" i="13"/>
  <c r="AA4264" i="13"/>
  <c r="AA4265" i="13"/>
  <c r="AA4266" i="13"/>
  <c r="AA4267" i="13"/>
  <c r="AA4268" i="13"/>
  <c r="AA4269" i="13"/>
  <c r="AA4270" i="13"/>
  <c r="AA4271" i="13"/>
  <c r="AA4272" i="13"/>
  <c r="AA4273" i="13"/>
  <c r="AA4274" i="13"/>
  <c r="AA4275" i="13"/>
  <c r="AA4276" i="13"/>
  <c r="AA4277" i="13"/>
  <c r="AA4278" i="13"/>
  <c r="AA4279" i="13"/>
  <c r="AA4280" i="13"/>
  <c r="AA4281" i="13"/>
  <c r="AA4282" i="13"/>
  <c r="AA4283" i="13"/>
  <c r="AA4284" i="13"/>
  <c r="AA4285" i="13"/>
  <c r="AA4286" i="13"/>
  <c r="AA4287" i="13"/>
  <c r="AA4288" i="13"/>
  <c r="AA4289" i="13"/>
  <c r="AA4290" i="13"/>
  <c r="AA4291" i="13"/>
  <c r="AA4292" i="13"/>
  <c r="AA4293" i="13"/>
  <c r="AA4294" i="13"/>
  <c r="AA4295" i="13"/>
  <c r="AA4296" i="13"/>
  <c r="AA4297" i="13"/>
  <c r="AA4298" i="13"/>
  <c r="AA4299" i="13"/>
  <c r="AA4300" i="13"/>
  <c r="AA4301" i="13"/>
  <c r="AA4302" i="13"/>
  <c r="AA4303" i="13"/>
  <c r="AA4304" i="13"/>
  <c r="AA4305" i="13"/>
  <c r="AA4306" i="13"/>
  <c r="AA4307" i="13"/>
  <c r="AA4308" i="13"/>
  <c r="AA4309" i="13"/>
  <c r="AA4310" i="13"/>
  <c r="AA4311" i="13"/>
  <c r="AA4312" i="13"/>
  <c r="AA4313" i="13"/>
  <c r="AA4314" i="13"/>
  <c r="AA4315" i="13"/>
  <c r="AA4316" i="13"/>
  <c r="AA4317" i="13"/>
  <c r="AA4318" i="13"/>
  <c r="AA4319" i="13"/>
  <c r="AA4320" i="13"/>
  <c r="AA4321" i="13"/>
  <c r="AA4322" i="13"/>
  <c r="AA4323" i="13"/>
  <c r="AA4324" i="13"/>
  <c r="AA4325" i="13"/>
  <c r="AA4326" i="13"/>
  <c r="AA4327" i="13"/>
  <c r="AA4328" i="13"/>
  <c r="AA4329" i="13"/>
  <c r="AA4330" i="13"/>
  <c r="AA4331" i="13"/>
  <c r="AA4332" i="13"/>
  <c r="AA4333" i="13"/>
  <c r="AA4334" i="13"/>
  <c r="AA4335" i="13"/>
  <c r="AA4336" i="13"/>
  <c r="AA4337" i="13"/>
  <c r="AA4338" i="13"/>
  <c r="AA4339" i="13"/>
  <c r="AA4340" i="13"/>
  <c r="AA4341" i="13"/>
  <c r="AA4342" i="13"/>
  <c r="AA4343" i="13"/>
  <c r="AA4344" i="13"/>
  <c r="AA4345" i="13"/>
  <c r="AA4346" i="13"/>
  <c r="AA4347" i="13"/>
  <c r="AA4348" i="13"/>
  <c r="AA4349" i="13"/>
  <c r="AA4350" i="13"/>
  <c r="AA4351" i="13"/>
  <c r="AA4352" i="13"/>
  <c r="AA4353" i="13"/>
  <c r="AA4354" i="13"/>
  <c r="AA4355" i="13"/>
  <c r="AA4356" i="13"/>
  <c r="AA4357" i="13"/>
  <c r="AA4358" i="13"/>
  <c r="AA4359" i="13"/>
  <c r="AA4360" i="13"/>
  <c r="AA4361" i="13"/>
  <c r="AA4362" i="13"/>
  <c r="AA4363" i="13"/>
  <c r="AA4364" i="13"/>
  <c r="AA4365" i="13"/>
  <c r="AA4366" i="13"/>
  <c r="AA4367" i="13"/>
  <c r="AA4368" i="13"/>
  <c r="AA4369" i="13"/>
  <c r="AA4370" i="13"/>
  <c r="AA4371" i="13"/>
  <c r="AA4372" i="13"/>
  <c r="AA4373" i="13"/>
  <c r="AA4374" i="13"/>
  <c r="AA4375" i="13"/>
  <c r="AA4376" i="13"/>
  <c r="AA4377" i="13"/>
  <c r="AA4378" i="13"/>
  <c r="AA4379" i="13"/>
  <c r="AA4380" i="13"/>
  <c r="AA4381" i="13"/>
  <c r="AA4382" i="13"/>
  <c r="AA4383" i="13"/>
  <c r="AA4384" i="13"/>
  <c r="AA4385" i="13"/>
  <c r="AA4386" i="13"/>
  <c r="AA4387" i="13"/>
  <c r="AA4388" i="13"/>
  <c r="AA4389" i="13"/>
  <c r="AA4390" i="13"/>
  <c r="AA4391" i="13"/>
  <c r="AA4392" i="13"/>
  <c r="AA4393" i="13"/>
  <c r="AA4394" i="13"/>
  <c r="AA4395" i="13"/>
  <c r="AA4396" i="13"/>
  <c r="AA4397" i="13"/>
  <c r="AA4398" i="13"/>
  <c r="AA4399" i="13"/>
  <c r="AA4400" i="13"/>
  <c r="AA4401" i="13"/>
  <c r="AA4402" i="13"/>
  <c r="AA4403" i="13"/>
  <c r="AA4404" i="13"/>
  <c r="AA4405" i="13"/>
  <c r="AA4406" i="13"/>
  <c r="AA4407" i="13"/>
  <c r="AA4408" i="13"/>
  <c r="AA4409" i="13"/>
  <c r="AA4410" i="13"/>
  <c r="AA4411" i="13"/>
  <c r="AA4412" i="13"/>
  <c r="AA4413" i="13"/>
  <c r="AA4414" i="13"/>
  <c r="AA4415" i="13"/>
  <c r="AA4416" i="13"/>
  <c r="AA4417" i="13"/>
  <c r="AA4418" i="13"/>
  <c r="AA4419" i="13"/>
  <c r="AA4420" i="13"/>
  <c r="AA4421" i="13"/>
  <c r="AA4422" i="13"/>
  <c r="AA4423" i="13"/>
  <c r="AA4424" i="13"/>
  <c r="AA4425" i="13"/>
  <c r="AA4426" i="13"/>
  <c r="AA4427" i="13"/>
  <c r="AA4428" i="13"/>
  <c r="AA4429" i="13"/>
  <c r="AA4430" i="13"/>
  <c r="AA4431" i="13"/>
  <c r="AA4432" i="13"/>
  <c r="AA4433" i="13"/>
  <c r="AA4434" i="13"/>
  <c r="AA4435" i="13"/>
  <c r="AA4436" i="13"/>
  <c r="AA4437" i="13"/>
  <c r="AA4438" i="13"/>
  <c r="AA4439" i="13"/>
  <c r="AA4440" i="13"/>
  <c r="AA4441" i="13"/>
  <c r="AA4442" i="13"/>
  <c r="AA4443" i="13"/>
  <c r="AA4444" i="13"/>
  <c r="AA4445" i="13"/>
  <c r="AA4446" i="13"/>
  <c r="AA4447" i="13"/>
  <c r="AA4448" i="13"/>
  <c r="AA4449" i="13"/>
  <c r="AA4450" i="13"/>
  <c r="AA4451" i="13"/>
  <c r="AA4452" i="13"/>
  <c r="AA4453" i="13"/>
  <c r="AA4454" i="13"/>
  <c r="AA4455" i="13"/>
  <c r="AA4456" i="13"/>
  <c r="AA4457" i="13"/>
  <c r="AA4458" i="13"/>
  <c r="AA4459" i="13"/>
  <c r="AA4460" i="13"/>
  <c r="AA4461" i="13"/>
  <c r="AA4462" i="13"/>
  <c r="AA4463" i="13"/>
  <c r="AA4464" i="13"/>
  <c r="AA4465" i="13"/>
  <c r="AA4466" i="13"/>
  <c r="AA4467" i="13"/>
  <c r="AA4468" i="13"/>
  <c r="AA4469" i="13"/>
  <c r="AA4470" i="13"/>
  <c r="AA4471" i="13"/>
  <c r="AA4472" i="13"/>
  <c r="AA4473" i="13"/>
  <c r="AA4474" i="13"/>
  <c r="AA4475" i="13"/>
  <c r="AA4476" i="13"/>
  <c r="AA4477" i="13"/>
  <c r="AA4478" i="13"/>
  <c r="AA4479" i="13"/>
  <c r="AA4480" i="13"/>
  <c r="AA4481" i="13"/>
  <c r="AA4482" i="13"/>
  <c r="AA4483" i="13"/>
  <c r="AA4484" i="13"/>
  <c r="AA4485" i="13"/>
  <c r="AA4486" i="13"/>
  <c r="AA4487" i="13"/>
  <c r="AA4488" i="13"/>
  <c r="AA4489" i="13"/>
  <c r="AA4490" i="13"/>
  <c r="AA4491" i="13"/>
  <c r="AA4492" i="13"/>
  <c r="AA4493" i="13"/>
  <c r="AA4494" i="13"/>
  <c r="AA4495" i="13"/>
  <c r="AA4496" i="13"/>
  <c r="AA4497" i="13"/>
  <c r="AA4498" i="13"/>
  <c r="AA4499" i="13"/>
  <c r="AA4500" i="13"/>
  <c r="AA4501" i="13"/>
  <c r="AA4502" i="13"/>
  <c r="AA4503" i="13"/>
  <c r="AA4504" i="13"/>
  <c r="AA4505" i="13"/>
  <c r="AA4506" i="13"/>
  <c r="AA4507" i="13"/>
  <c r="AA4508" i="13"/>
  <c r="AA4509" i="13"/>
  <c r="AA4510" i="13"/>
  <c r="AA4511" i="13"/>
  <c r="AA4512" i="13"/>
  <c r="AA4513" i="13"/>
  <c r="AA4514" i="13"/>
  <c r="AA4515" i="13"/>
  <c r="AA4516" i="13"/>
  <c r="AA4517" i="13"/>
  <c r="AA4518" i="13"/>
  <c r="AA4519" i="13"/>
  <c r="AA4520" i="13"/>
  <c r="AA4521" i="13"/>
  <c r="AA4522" i="13"/>
  <c r="AA4523" i="13"/>
  <c r="AA4524" i="13"/>
  <c r="AA4525" i="13"/>
  <c r="AA4526" i="13"/>
  <c r="AA4527" i="13"/>
  <c r="AA4528" i="13"/>
  <c r="AA4529" i="13"/>
  <c r="AA4530" i="13"/>
  <c r="AA4531" i="13"/>
  <c r="AA4532" i="13"/>
  <c r="AA4533" i="13"/>
  <c r="AA4534" i="13"/>
  <c r="AA4535" i="13"/>
  <c r="AA4536" i="13"/>
  <c r="AA4537" i="13"/>
  <c r="AA4538" i="13"/>
  <c r="AA4539" i="13"/>
  <c r="AA4540" i="13"/>
  <c r="AA4541" i="13"/>
  <c r="AA4542" i="13"/>
  <c r="AA4543" i="13"/>
  <c r="AA4544" i="13"/>
  <c r="AA4545" i="13"/>
  <c r="AA4546" i="13"/>
  <c r="AA4547" i="13"/>
  <c r="AA4548" i="13"/>
  <c r="AA4549" i="13"/>
  <c r="AA4550" i="13"/>
  <c r="AA4551" i="13"/>
  <c r="AA4552" i="13"/>
  <c r="AA4553" i="13"/>
  <c r="AA4554" i="13"/>
  <c r="AA4555" i="13"/>
  <c r="AA4556" i="13"/>
  <c r="AA4557" i="13"/>
  <c r="AA4558" i="13"/>
  <c r="AA4559" i="13"/>
  <c r="AA4560" i="13"/>
  <c r="AA4561" i="13"/>
  <c r="AA4562" i="13"/>
  <c r="AA4563" i="13"/>
  <c r="AA4564" i="13"/>
  <c r="AA4565" i="13"/>
  <c r="AA4566" i="13"/>
  <c r="AA4567" i="13"/>
  <c r="AA4568" i="13"/>
  <c r="AA4569" i="13"/>
  <c r="AA4570" i="13"/>
  <c r="AA4571" i="13"/>
  <c r="AA4572" i="13"/>
  <c r="AA4573" i="13"/>
  <c r="AA4574" i="13"/>
  <c r="AA4575" i="13"/>
  <c r="AA4576" i="13"/>
  <c r="AA4577" i="13"/>
  <c r="AA4578" i="13"/>
  <c r="AA4579" i="13"/>
  <c r="AA4580" i="13"/>
  <c r="AA4581" i="13"/>
  <c r="AA4582" i="13"/>
  <c r="AA4583" i="13"/>
  <c r="AA4584" i="13"/>
  <c r="AA4585" i="13"/>
  <c r="AA4586" i="13"/>
  <c r="AA4587" i="13"/>
  <c r="AA4588" i="13"/>
  <c r="AA4589" i="13"/>
  <c r="AA4590" i="13"/>
  <c r="AA4591" i="13"/>
  <c r="AA4592" i="13"/>
  <c r="AA4593" i="13"/>
  <c r="AA4594" i="13"/>
  <c r="AA4595" i="13"/>
  <c r="AA4596" i="13"/>
  <c r="AA4597" i="13"/>
  <c r="AA4598" i="13"/>
  <c r="AA4599" i="13"/>
  <c r="AA4600" i="13"/>
  <c r="AA4601" i="13"/>
  <c r="AA4602" i="13"/>
  <c r="AA4603" i="13"/>
  <c r="AA4604" i="13"/>
  <c r="AA4605" i="13"/>
  <c r="AA4606" i="13"/>
  <c r="AA4607" i="13"/>
  <c r="AA4608" i="13"/>
  <c r="AA4609" i="13"/>
  <c r="AA4610" i="13"/>
  <c r="AA4611" i="13"/>
  <c r="AA4612" i="13"/>
  <c r="AA4613" i="13"/>
  <c r="AA4614" i="13"/>
  <c r="AA4615" i="13"/>
  <c r="AA4616" i="13"/>
  <c r="AA4617" i="13"/>
  <c r="AA4618" i="13"/>
  <c r="AA4619" i="13"/>
  <c r="AA4620" i="13"/>
  <c r="AA4621" i="13"/>
  <c r="AA4622" i="13"/>
  <c r="AA4623" i="13"/>
  <c r="AA4624" i="13"/>
  <c r="AA4625" i="13"/>
  <c r="AA4626" i="13"/>
  <c r="AA4627" i="13"/>
  <c r="AA4628" i="13"/>
  <c r="AA4629" i="13"/>
  <c r="AA4630" i="13"/>
  <c r="AA4631" i="13"/>
  <c r="AA4632" i="13"/>
  <c r="AA4633" i="13"/>
  <c r="AA4634" i="13"/>
  <c r="AA4635" i="13"/>
  <c r="AA4636" i="13"/>
  <c r="AA4637" i="13"/>
  <c r="AA4638" i="13"/>
  <c r="AA4639" i="13"/>
  <c r="AA4640" i="13"/>
  <c r="AA4641" i="13"/>
  <c r="AA4642" i="13"/>
  <c r="AA4643" i="13"/>
  <c r="AA4644" i="13"/>
  <c r="AA4645" i="13"/>
  <c r="AA4646" i="13"/>
  <c r="AA4647" i="13"/>
  <c r="AA4648" i="13"/>
  <c r="AA4649" i="13"/>
  <c r="AA4650" i="13"/>
  <c r="AA4651" i="13"/>
  <c r="AA4652" i="13"/>
  <c r="AA4653" i="13"/>
  <c r="AA4654" i="13"/>
  <c r="AA4655" i="13"/>
  <c r="AA4656" i="13"/>
  <c r="AA4657" i="13"/>
  <c r="AA4658" i="13"/>
  <c r="AA4659" i="13"/>
  <c r="AA4660" i="13"/>
  <c r="AA4661" i="13"/>
  <c r="AA4662" i="13"/>
  <c r="AA4663" i="13"/>
  <c r="AA4664" i="13"/>
  <c r="AA4665" i="13"/>
  <c r="AA4666" i="13"/>
  <c r="AA4667" i="13"/>
  <c r="AA4668" i="13"/>
  <c r="AA4669" i="13"/>
  <c r="AA4670" i="13"/>
  <c r="AA4671" i="13"/>
  <c r="AA4672" i="13"/>
  <c r="AA4673" i="13"/>
  <c r="AA4674" i="13"/>
  <c r="AA4675" i="13"/>
  <c r="AA4676" i="13"/>
  <c r="AA4677" i="13"/>
  <c r="AA4678" i="13"/>
  <c r="AA4679" i="13"/>
  <c r="AA4680" i="13"/>
  <c r="AA4681" i="13"/>
  <c r="AA4682" i="13"/>
  <c r="AA4683" i="13"/>
  <c r="AA4684" i="13"/>
  <c r="AA4685" i="13"/>
  <c r="AA4686" i="13"/>
  <c r="AA4687" i="13"/>
  <c r="AA4688" i="13"/>
  <c r="AA4689" i="13"/>
  <c r="AA4690" i="13"/>
  <c r="AA4691" i="13"/>
  <c r="AA4692" i="13"/>
  <c r="AA4693" i="13"/>
  <c r="AA4694" i="13"/>
  <c r="AA4695" i="13"/>
  <c r="AA4696" i="13"/>
  <c r="AA4697" i="13"/>
  <c r="AA4698" i="13"/>
  <c r="AA4699" i="13"/>
  <c r="AA4700" i="13"/>
  <c r="AA4701" i="13"/>
  <c r="AA4702" i="13"/>
  <c r="AA4703" i="13"/>
  <c r="AA4704" i="13"/>
  <c r="AA4705" i="13"/>
  <c r="AA4706" i="13"/>
  <c r="AA4707" i="13"/>
  <c r="AA4708" i="13"/>
  <c r="AA4709" i="13"/>
  <c r="AA4710" i="13"/>
  <c r="AA4711" i="13"/>
  <c r="AA4712" i="13"/>
  <c r="AA4713" i="13"/>
  <c r="AA4714" i="13"/>
  <c r="AA4715" i="13"/>
  <c r="AA4716" i="13"/>
  <c r="AA4717" i="13"/>
  <c r="AA4718" i="13"/>
  <c r="AA4719" i="13"/>
  <c r="AA4720" i="13"/>
  <c r="AA4721" i="13"/>
  <c r="AA4722" i="13"/>
  <c r="AA4723" i="13"/>
  <c r="AA4724" i="13"/>
  <c r="AA4725" i="13"/>
  <c r="AA4726" i="13"/>
  <c r="AA4727" i="13"/>
  <c r="AA4728" i="13"/>
  <c r="AA4729" i="13"/>
  <c r="AA4730" i="13"/>
  <c r="AA4731" i="13"/>
  <c r="AA4732" i="13"/>
  <c r="AA4733" i="13"/>
  <c r="AA4734" i="13"/>
  <c r="AA4735" i="13"/>
  <c r="AA4736" i="13"/>
  <c r="AA4737" i="13"/>
  <c r="AA4738" i="13"/>
  <c r="AA4739" i="13"/>
  <c r="AA4740" i="13"/>
  <c r="AA4741" i="13"/>
  <c r="AA4742" i="13"/>
  <c r="AA4743" i="13"/>
  <c r="AA4744" i="13"/>
  <c r="AA4745" i="13"/>
  <c r="AA4746" i="13"/>
  <c r="AA4747" i="13"/>
  <c r="AA4748" i="13"/>
  <c r="AA4749" i="13"/>
  <c r="AA4750" i="13"/>
  <c r="AA4751" i="13"/>
  <c r="AA4752" i="13"/>
  <c r="AA4753" i="13"/>
  <c r="AA4754" i="13"/>
  <c r="AA4755" i="13"/>
  <c r="AA4756" i="13"/>
  <c r="AA4757" i="13"/>
  <c r="AA4758" i="13"/>
  <c r="AA4759" i="13"/>
  <c r="AA4760" i="13"/>
  <c r="AA4761" i="13"/>
  <c r="AA4762" i="13"/>
  <c r="AA4763" i="13"/>
  <c r="AA4764" i="13"/>
  <c r="AA4765" i="13"/>
  <c r="AA4766" i="13"/>
  <c r="AA4767" i="13"/>
  <c r="AA4768" i="13"/>
  <c r="AA4769" i="13"/>
  <c r="AA4770" i="13"/>
  <c r="AA4771" i="13"/>
  <c r="AA4772" i="13"/>
  <c r="AA4773" i="13"/>
  <c r="AA4774" i="13"/>
  <c r="AA4775" i="13"/>
  <c r="AA4776" i="13"/>
  <c r="AA4777" i="13"/>
  <c r="AA4778" i="13"/>
  <c r="AA4779" i="13"/>
  <c r="AA4780" i="13"/>
  <c r="AA4781" i="13"/>
  <c r="AA4782" i="13"/>
  <c r="AA4783" i="13"/>
  <c r="AA4784" i="13"/>
  <c r="AA4785" i="13"/>
  <c r="AA4786" i="13"/>
  <c r="AA4787" i="13"/>
  <c r="AA4788" i="13"/>
  <c r="AA4789" i="13"/>
  <c r="AA4790" i="13"/>
  <c r="AA4791" i="13"/>
  <c r="AA4792" i="13"/>
  <c r="AA4793" i="13"/>
  <c r="AA4794" i="13"/>
  <c r="AA4795" i="13"/>
  <c r="AA4796" i="13"/>
  <c r="AA4797" i="13"/>
  <c r="AA4798" i="13"/>
  <c r="AA4799" i="13"/>
  <c r="AA4800" i="13"/>
  <c r="AA4801" i="13"/>
  <c r="AA4802" i="13"/>
  <c r="AA4803" i="13"/>
  <c r="AA4804" i="13"/>
  <c r="AA4805" i="13"/>
  <c r="AA4806" i="13"/>
  <c r="AA4807" i="13"/>
  <c r="AA4808" i="13"/>
  <c r="AA4809" i="13"/>
  <c r="AA4810" i="13"/>
  <c r="AA4811" i="13"/>
  <c r="AA4812" i="13"/>
  <c r="AA4813" i="13"/>
  <c r="AA4814" i="13"/>
  <c r="AA4815" i="13"/>
  <c r="AA4816" i="13"/>
  <c r="AA4817" i="13"/>
  <c r="AA4818" i="13"/>
  <c r="AA4819" i="13"/>
  <c r="AA4820" i="13"/>
  <c r="AA4821" i="13"/>
  <c r="AA4822" i="13"/>
  <c r="AA4823" i="13"/>
  <c r="AA4824" i="13"/>
  <c r="AA4825" i="13"/>
  <c r="AA4826" i="13"/>
  <c r="AA4827" i="13"/>
  <c r="AA4828" i="13"/>
  <c r="AA4829" i="13"/>
  <c r="AA4830" i="13"/>
  <c r="AA4831" i="13"/>
  <c r="AA4832" i="13"/>
  <c r="AA4833" i="13"/>
  <c r="AA4834" i="13"/>
  <c r="AA4835" i="13"/>
  <c r="AA4836" i="13"/>
  <c r="AA4837" i="13"/>
  <c r="AA4838" i="13"/>
  <c r="AA4839" i="13"/>
  <c r="AA4840" i="13"/>
  <c r="AA4841" i="13"/>
  <c r="AA4842" i="13"/>
  <c r="AA4843" i="13"/>
  <c r="AA4844" i="13"/>
  <c r="AA4845" i="13"/>
  <c r="AA4846" i="13"/>
  <c r="AA4847" i="13"/>
  <c r="AA4848" i="13"/>
  <c r="AA4849" i="13"/>
  <c r="AA4850" i="13"/>
  <c r="AA4851" i="13"/>
  <c r="AA4852" i="13"/>
  <c r="AA4853" i="13"/>
  <c r="AA4854" i="13"/>
  <c r="AA4855" i="13"/>
  <c r="AA4856" i="13"/>
  <c r="AA4857" i="13"/>
  <c r="AA4858" i="13"/>
  <c r="AA4859" i="13"/>
  <c r="AA4860" i="13"/>
  <c r="AA4861" i="13"/>
  <c r="AA4862" i="13"/>
  <c r="AA4863" i="13"/>
  <c r="AA4864" i="13"/>
  <c r="AA4865" i="13"/>
  <c r="AA4866" i="13"/>
  <c r="AA4867" i="13"/>
  <c r="AA4868" i="13"/>
  <c r="AA4869" i="13"/>
  <c r="AA4870" i="13"/>
  <c r="AA4871" i="13"/>
  <c r="AA4872" i="13"/>
  <c r="AA4873" i="13"/>
  <c r="AA4874" i="13"/>
  <c r="AA4875" i="13"/>
  <c r="AA4876" i="13"/>
  <c r="AA4877" i="13"/>
  <c r="AA4878" i="13"/>
  <c r="AA4879" i="13"/>
  <c r="AA4880" i="13"/>
  <c r="AA4881" i="13"/>
  <c r="AA4882" i="13"/>
  <c r="AA4883" i="13"/>
  <c r="AA4884" i="13"/>
  <c r="AA4885" i="13"/>
  <c r="AA4886" i="13"/>
  <c r="AA4887" i="13"/>
  <c r="AA4888" i="13"/>
  <c r="AA4889" i="13"/>
  <c r="AA4890" i="13"/>
  <c r="AA4891" i="13"/>
  <c r="AA4892" i="13"/>
  <c r="AA4893" i="13"/>
  <c r="AA4894" i="13"/>
  <c r="AA4895" i="13"/>
  <c r="AA4896" i="13"/>
  <c r="AA4897" i="13"/>
  <c r="AA4898" i="13"/>
  <c r="AA4899" i="13"/>
  <c r="AA4900" i="13"/>
  <c r="AA4901" i="13"/>
  <c r="AA4902" i="13"/>
  <c r="AA4903" i="13"/>
  <c r="AA4904" i="13"/>
  <c r="AA4905" i="13"/>
  <c r="AA4906" i="13"/>
  <c r="AA4907" i="13"/>
  <c r="AA4908" i="13"/>
  <c r="AA4909" i="13"/>
  <c r="AA4910" i="13"/>
  <c r="AA4911" i="13"/>
  <c r="AA4912" i="13"/>
  <c r="AA4913" i="13"/>
  <c r="AA4914" i="13"/>
  <c r="AA4915" i="13"/>
  <c r="AA4916" i="13"/>
  <c r="AA4917" i="13"/>
  <c r="AA4918" i="13"/>
  <c r="AA4919" i="13"/>
  <c r="AA4920" i="13"/>
  <c r="AA4921" i="13"/>
  <c r="AA4922" i="13"/>
  <c r="AA4923" i="13"/>
  <c r="AA4924" i="13"/>
  <c r="AA4925" i="13"/>
  <c r="AA4926" i="13"/>
  <c r="AA4927" i="13"/>
  <c r="AA4928" i="13"/>
  <c r="AA4929" i="13"/>
  <c r="AA4930" i="13"/>
  <c r="AA4931" i="13"/>
  <c r="AA4932" i="13"/>
  <c r="AA4933" i="13"/>
  <c r="AA4934" i="13"/>
  <c r="AA4935" i="13"/>
  <c r="AA4936" i="13"/>
  <c r="AA4937" i="13"/>
  <c r="AA4938" i="13"/>
  <c r="AA4939" i="13"/>
  <c r="AA4940" i="13"/>
  <c r="AA4941" i="13"/>
  <c r="AA4942" i="13"/>
  <c r="AA4943" i="13"/>
  <c r="AA4944" i="13"/>
  <c r="AA4945" i="13"/>
  <c r="AA4946" i="13"/>
  <c r="AA4947" i="13"/>
  <c r="AA4948" i="13"/>
  <c r="AA4949" i="13"/>
  <c r="AA4950" i="13"/>
  <c r="AA4951" i="13"/>
  <c r="AA4952" i="13"/>
  <c r="AA4953" i="13"/>
  <c r="AA4954" i="13"/>
  <c r="AA4955" i="13"/>
  <c r="AA4956" i="13"/>
  <c r="AA4957" i="13"/>
  <c r="AA4958" i="13"/>
  <c r="AA4959" i="13"/>
  <c r="AA4960" i="13"/>
  <c r="AA4961" i="13"/>
  <c r="AA4962" i="13"/>
  <c r="AA4963" i="13"/>
  <c r="AA4964" i="13"/>
  <c r="AA4965" i="13"/>
  <c r="AA4966" i="13"/>
  <c r="AA4967" i="13"/>
  <c r="AA4968" i="13"/>
  <c r="AA4969" i="13"/>
  <c r="AA4970" i="13"/>
  <c r="AA4971" i="13"/>
  <c r="AA4972" i="13"/>
  <c r="AA4973" i="13"/>
  <c r="AA4974" i="13"/>
  <c r="AA4975" i="13"/>
  <c r="AA4976" i="13"/>
  <c r="AA4977" i="13"/>
  <c r="AA4978" i="13"/>
  <c r="AA4979" i="13"/>
  <c r="AA4980" i="13"/>
  <c r="AA4981" i="13"/>
  <c r="AA4982" i="13"/>
  <c r="AA4983" i="13"/>
  <c r="AA4984" i="13"/>
  <c r="AA4985" i="13"/>
  <c r="AA4986" i="13"/>
  <c r="AA4987" i="13"/>
  <c r="AA4988" i="13"/>
  <c r="AA4989" i="13"/>
  <c r="AA4990" i="13"/>
  <c r="AA4991" i="13"/>
  <c r="AA4992" i="13"/>
  <c r="AA4993" i="13"/>
  <c r="AA4994" i="13"/>
  <c r="AA4995" i="13"/>
  <c r="AA4996" i="13"/>
  <c r="AA4997" i="13"/>
  <c r="AA4998" i="13"/>
  <c r="AA4999" i="13"/>
  <c r="AA5000" i="13"/>
  <c r="AA5001" i="13"/>
  <c r="AA5002" i="13"/>
  <c r="AA5003" i="13"/>
  <c r="AA5004" i="13"/>
  <c r="AA5005" i="13"/>
  <c r="AA5006" i="13"/>
  <c r="AA5007" i="13"/>
  <c r="AA5008" i="13"/>
  <c r="AA5009" i="13"/>
  <c r="AA5010" i="13"/>
  <c r="AA5011" i="13"/>
  <c r="AA5012" i="13"/>
  <c r="AA5013" i="13"/>
  <c r="AA5014" i="13"/>
  <c r="AA5015" i="13"/>
  <c r="AA5016" i="13"/>
  <c r="AA5017" i="13"/>
  <c r="AA5018" i="13"/>
  <c r="AA5019" i="13"/>
  <c r="AA5020" i="13"/>
  <c r="AA5021" i="13"/>
  <c r="AA5022" i="13"/>
  <c r="AA5023" i="13"/>
  <c r="AA5024" i="13"/>
  <c r="AA5025" i="13"/>
  <c r="AA5026" i="13"/>
  <c r="AA5027" i="13"/>
  <c r="AA5028" i="13"/>
  <c r="AA5029" i="13"/>
  <c r="AA5030" i="13"/>
  <c r="AA5031" i="13"/>
  <c r="AA5032" i="13"/>
  <c r="AA5033" i="13"/>
  <c r="AA5034" i="13"/>
  <c r="AA5035" i="13"/>
  <c r="AA5036" i="13"/>
  <c r="AA5037" i="13"/>
  <c r="AA5038" i="13"/>
  <c r="AA5039" i="13"/>
  <c r="AA5040" i="13"/>
  <c r="AA5041" i="13"/>
  <c r="AA5042" i="13"/>
  <c r="AA5043" i="13"/>
  <c r="AA5044" i="13"/>
  <c r="AA5045" i="13"/>
  <c r="AA5046" i="13"/>
  <c r="AA5047" i="13"/>
  <c r="AA5048" i="13"/>
  <c r="AA5049" i="13"/>
  <c r="AA5050" i="13"/>
  <c r="AA5051" i="13"/>
  <c r="AA5052" i="13"/>
  <c r="AA5053" i="13"/>
  <c r="AA5054" i="13"/>
  <c r="AA5055" i="13"/>
  <c r="AA5056" i="13"/>
  <c r="AA5057" i="13"/>
  <c r="AA5058" i="13"/>
  <c r="AA5059" i="13"/>
  <c r="AA5060" i="13"/>
  <c r="AA5061" i="13"/>
  <c r="AA5062" i="13"/>
  <c r="AA5063" i="13"/>
  <c r="AA5064" i="13"/>
  <c r="AA5065" i="13"/>
  <c r="AA5066" i="13"/>
  <c r="AA5067" i="13"/>
  <c r="AA5068" i="13"/>
  <c r="AA5069" i="13"/>
  <c r="AA5070" i="13"/>
  <c r="AA5071" i="13"/>
  <c r="AA5072" i="13"/>
  <c r="AA5073" i="13"/>
  <c r="AA5074" i="13"/>
  <c r="AA5075" i="13"/>
  <c r="AA5076" i="13"/>
  <c r="AA5077" i="13"/>
  <c r="AA5078" i="13"/>
  <c r="AA5079" i="13"/>
  <c r="AA5080" i="13"/>
  <c r="AA5081" i="13"/>
  <c r="AA5082" i="13"/>
  <c r="AA5083" i="13"/>
  <c r="AA5084" i="13"/>
  <c r="AA5085" i="13"/>
  <c r="AA5086" i="13"/>
  <c r="AA5087" i="13"/>
  <c r="AA5088" i="13"/>
  <c r="AA5089" i="13"/>
  <c r="AA5090" i="13"/>
  <c r="AA5091" i="13"/>
  <c r="AA5092" i="13"/>
  <c r="AA5093" i="13"/>
  <c r="AA5094" i="13"/>
  <c r="AA5095" i="13"/>
  <c r="AA5096" i="13"/>
  <c r="AA5097" i="13"/>
  <c r="AA5098" i="13"/>
  <c r="AA5099" i="13"/>
  <c r="AA5100" i="13"/>
  <c r="AA5101" i="13"/>
  <c r="AA5102" i="13"/>
  <c r="AA5103" i="13"/>
  <c r="AA5104" i="13"/>
  <c r="AA5105" i="13"/>
  <c r="AA5106" i="13"/>
  <c r="AA5107" i="13"/>
  <c r="AA5108" i="13"/>
  <c r="AA5109" i="13"/>
  <c r="AA5110" i="13"/>
  <c r="AA5111" i="13"/>
  <c r="AA5112" i="13"/>
  <c r="AA5113" i="13"/>
  <c r="AA5114" i="13"/>
  <c r="AA5115" i="13"/>
  <c r="AA5116" i="13"/>
  <c r="AA5117" i="13"/>
  <c r="AA5118" i="13"/>
  <c r="AA5119" i="13"/>
  <c r="AA5120" i="13"/>
  <c r="AA5121" i="13"/>
  <c r="AA5122" i="13"/>
  <c r="AA5123" i="13"/>
  <c r="AA5124" i="13"/>
  <c r="AA5125" i="13"/>
  <c r="AA5126" i="13"/>
  <c r="AA5127" i="13"/>
  <c r="AA5128" i="13"/>
  <c r="AA5129" i="13"/>
  <c r="AA5130" i="13"/>
  <c r="AA5131" i="13"/>
  <c r="AA5132" i="13"/>
  <c r="AA5133" i="13"/>
  <c r="AA5134" i="13"/>
  <c r="AA5135" i="13"/>
  <c r="AA5136" i="13"/>
  <c r="AA5137" i="13"/>
  <c r="AA5138" i="13"/>
  <c r="AA5139" i="13"/>
  <c r="AA5140" i="13"/>
  <c r="AA5141" i="13"/>
  <c r="AA5142" i="13"/>
  <c r="AA5143" i="13"/>
  <c r="AA5144" i="13"/>
  <c r="AA5145" i="13"/>
  <c r="AA5146" i="13"/>
  <c r="AA5147" i="13"/>
  <c r="AA5148" i="13"/>
  <c r="AA5149" i="13"/>
  <c r="AA5150" i="13"/>
  <c r="AA5151" i="13"/>
  <c r="AA5152" i="13"/>
  <c r="AA5153" i="13"/>
  <c r="AA5154" i="13"/>
  <c r="AA5155" i="13"/>
  <c r="AA5156" i="13"/>
  <c r="AA5157" i="13"/>
  <c r="AA5158" i="13"/>
  <c r="AA5159" i="13"/>
  <c r="AA5160" i="13"/>
  <c r="AA5161" i="13"/>
  <c r="AA5162" i="13"/>
  <c r="AA5163" i="13"/>
  <c r="AA5164" i="13"/>
  <c r="AA5165" i="13"/>
  <c r="AA5166" i="13"/>
  <c r="AA5167" i="13"/>
  <c r="AA5168" i="13"/>
  <c r="AA5169" i="13"/>
  <c r="AA5170" i="13"/>
  <c r="AA5171" i="13"/>
  <c r="AA5172" i="13"/>
  <c r="AA5173" i="13"/>
  <c r="AA5174" i="13"/>
  <c r="AA5175" i="13"/>
  <c r="AA5176" i="13"/>
  <c r="AA5177" i="13"/>
  <c r="AA5178" i="13"/>
  <c r="AA5179" i="13"/>
  <c r="AA5180" i="13"/>
  <c r="AA5181" i="13"/>
  <c r="AA5182" i="13"/>
  <c r="AA5183" i="13"/>
  <c r="AA5184" i="13"/>
  <c r="AA5185" i="13"/>
  <c r="AA5186" i="13"/>
  <c r="AA5187" i="13"/>
  <c r="AA5188" i="13"/>
  <c r="AA5189" i="13"/>
  <c r="AA5190" i="13"/>
  <c r="AA5191" i="13"/>
  <c r="AA5192" i="13"/>
  <c r="AA5193" i="13"/>
  <c r="AA5194" i="13"/>
  <c r="AA5195" i="13"/>
  <c r="AA5196" i="13"/>
  <c r="AA5197" i="13"/>
  <c r="AA5198" i="13"/>
  <c r="AA5199" i="13"/>
  <c r="AA5200" i="13"/>
  <c r="AA5201" i="13"/>
  <c r="AA5202" i="13"/>
  <c r="AA5203" i="13"/>
  <c r="AA5204" i="13"/>
  <c r="AA5205" i="13"/>
  <c r="AA5206" i="13"/>
  <c r="AA5207" i="13"/>
  <c r="AA5208" i="13"/>
  <c r="AA5209" i="13"/>
  <c r="AA5210" i="13"/>
  <c r="AA5211" i="13"/>
  <c r="AA5212" i="13"/>
  <c r="AA5213" i="13"/>
  <c r="AA5214" i="13"/>
  <c r="AA5215" i="13"/>
  <c r="AA5216" i="13"/>
  <c r="AA5217" i="13"/>
  <c r="AA5218" i="13"/>
  <c r="AA5219" i="13"/>
  <c r="AA5220" i="13"/>
  <c r="AA5221" i="13"/>
  <c r="AA5222" i="13"/>
  <c r="AA5223" i="13"/>
  <c r="AA5224" i="13"/>
  <c r="AA5225" i="13"/>
  <c r="AA5226" i="13"/>
  <c r="AA5227" i="13"/>
  <c r="AA5228" i="13"/>
  <c r="AA5229" i="13"/>
  <c r="AA5230" i="13"/>
  <c r="AA5231" i="13"/>
  <c r="AA5232" i="13"/>
  <c r="AA5233" i="13"/>
  <c r="AA5234" i="13"/>
  <c r="AA5235" i="13"/>
  <c r="AA5236" i="13"/>
  <c r="AA5237" i="13"/>
  <c r="AA5238" i="13"/>
  <c r="AA5239" i="13"/>
  <c r="AA5240" i="13"/>
  <c r="AA5241" i="13"/>
  <c r="AA5242" i="13"/>
  <c r="AA5243" i="13"/>
  <c r="AA5244" i="13"/>
  <c r="AA5245" i="13"/>
  <c r="AA5246" i="13"/>
  <c r="AA5247" i="13"/>
  <c r="AA5248" i="13"/>
  <c r="AA5249" i="13"/>
  <c r="AA5250" i="13"/>
  <c r="AA5251" i="13"/>
  <c r="AA5252" i="13"/>
  <c r="AA5253" i="13"/>
  <c r="AA5254" i="13"/>
  <c r="AA5255" i="13"/>
  <c r="AA5256" i="13"/>
  <c r="AA5257" i="13"/>
  <c r="AA5258" i="13"/>
  <c r="AA5259" i="13"/>
  <c r="AA5260" i="13"/>
  <c r="AA5261" i="13"/>
  <c r="AA5262" i="13"/>
  <c r="AA5263" i="13"/>
  <c r="AA5264" i="13"/>
  <c r="AA5265" i="13"/>
  <c r="AA5266" i="13"/>
  <c r="AA5267" i="13"/>
  <c r="AA5268" i="13"/>
  <c r="AA5269" i="13"/>
  <c r="AA5270" i="13"/>
  <c r="AA5271" i="13"/>
  <c r="AA5272" i="13"/>
  <c r="AA5273" i="13"/>
  <c r="AA5274" i="13"/>
  <c r="AA5275" i="13"/>
  <c r="AA5276" i="13"/>
  <c r="AA5277" i="13"/>
  <c r="AA5278" i="13"/>
  <c r="AA5279" i="13"/>
  <c r="AA5280" i="13"/>
  <c r="AA5281" i="13"/>
  <c r="AA5282" i="13"/>
  <c r="AA5283" i="13"/>
  <c r="AA5284" i="13"/>
  <c r="AA5285" i="13"/>
  <c r="AA5286" i="13"/>
  <c r="AA5287" i="13"/>
  <c r="AA5288" i="13"/>
  <c r="AA5289" i="13"/>
  <c r="AA5290" i="13"/>
  <c r="AA5291" i="13"/>
  <c r="AA5292" i="13"/>
  <c r="AA5293" i="13"/>
  <c r="AA5294" i="13"/>
  <c r="AA5295" i="13"/>
  <c r="AA5296" i="13"/>
  <c r="AA5297" i="13"/>
  <c r="AA5298" i="13"/>
  <c r="AA5299" i="13"/>
  <c r="AA5300" i="13"/>
  <c r="AA5301" i="13"/>
  <c r="AA5302" i="13"/>
  <c r="AA5303" i="13"/>
  <c r="AA5304" i="13"/>
  <c r="AA5305" i="13"/>
  <c r="AA5306" i="13"/>
  <c r="AA5307" i="13"/>
  <c r="AA5308" i="13"/>
  <c r="AA5309" i="13"/>
  <c r="AA5310" i="13"/>
  <c r="AA5311" i="13"/>
  <c r="AA5312" i="13"/>
  <c r="AA5313" i="13"/>
  <c r="AA5314" i="13"/>
  <c r="AA5315" i="13"/>
  <c r="AA5316" i="13"/>
  <c r="AA5317" i="13"/>
  <c r="AA5318" i="13"/>
  <c r="AA5319" i="13"/>
  <c r="AA5320" i="13"/>
  <c r="AA5321" i="13"/>
  <c r="AA5322" i="13"/>
  <c r="AA5323" i="13"/>
  <c r="AA5324" i="13"/>
  <c r="AA5325" i="13"/>
  <c r="AA5326" i="13"/>
  <c r="AA5327" i="13"/>
  <c r="AA5328" i="13"/>
  <c r="AA5329" i="13"/>
  <c r="AA5330" i="13"/>
  <c r="AA5331" i="13"/>
  <c r="AA5332" i="13"/>
  <c r="AA5333" i="13"/>
  <c r="AA5334" i="13"/>
  <c r="AA5335" i="13"/>
  <c r="AA5336" i="13"/>
  <c r="AA5337" i="13"/>
  <c r="AA5338" i="13"/>
  <c r="AA5339" i="13"/>
  <c r="AA5340" i="13"/>
  <c r="AA5341" i="13"/>
  <c r="AA5342" i="13"/>
  <c r="AA5343" i="13"/>
  <c r="AA5344" i="13"/>
  <c r="AA5345" i="13"/>
  <c r="AA5346" i="13"/>
  <c r="AA5347" i="13"/>
  <c r="AA5348" i="13"/>
  <c r="AA5349" i="13"/>
  <c r="AA5350" i="13"/>
  <c r="AA5351" i="13"/>
  <c r="AA5352" i="13"/>
  <c r="AA5353" i="13"/>
  <c r="AA5354" i="13"/>
  <c r="AA5355" i="13"/>
  <c r="AA5356" i="13"/>
  <c r="AA5357" i="13"/>
  <c r="AA5358" i="13"/>
  <c r="AA5359" i="13"/>
  <c r="AA5360" i="13"/>
  <c r="AA5361" i="13"/>
  <c r="AA5362" i="13"/>
  <c r="AA5363" i="13"/>
  <c r="AA5364" i="13"/>
  <c r="AA5365" i="13"/>
  <c r="AA5366" i="13"/>
  <c r="AA5367" i="13"/>
  <c r="AA5368" i="13"/>
  <c r="AA5369" i="13"/>
  <c r="AA5370" i="13"/>
  <c r="AA5371" i="13"/>
  <c r="AA5372" i="13"/>
  <c r="AA5373" i="13"/>
  <c r="AA5374" i="13"/>
  <c r="AA5375" i="13"/>
  <c r="AA5376" i="13"/>
  <c r="AA5377" i="13"/>
  <c r="AA5378" i="13"/>
  <c r="AA5379" i="13"/>
  <c r="AA5380" i="13"/>
  <c r="AA5381" i="13"/>
  <c r="AA5382" i="13"/>
  <c r="AA5383" i="13"/>
  <c r="AA5384" i="13"/>
  <c r="AA5385" i="13"/>
  <c r="AA5386" i="13"/>
  <c r="AA5387" i="13"/>
  <c r="AA5388" i="13"/>
  <c r="AA5389" i="13"/>
  <c r="AA5390" i="13"/>
  <c r="AA5391" i="13"/>
  <c r="AA5392" i="13"/>
  <c r="AA5393" i="13"/>
  <c r="AA5394" i="13"/>
  <c r="AA5395" i="13"/>
  <c r="AA5396" i="13"/>
  <c r="AA5397" i="13"/>
  <c r="AA5398" i="13"/>
  <c r="AA5399" i="13"/>
  <c r="AA5400" i="13"/>
  <c r="AA5401" i="13"/>
  <c r="AA5402" i="13"/>
  <c r="AA5403" i="13"/>
  <c r="AA5404" i="13"/>
  <c r="AA5405" i="13"/>
  <c r="AA5406" i="13"/>
  <c r="AA5407" i="13"/>
  <c r="AA5408" i="13"/>
  <c r="AA5409" i="13"/>
  <c r="AA5410" i="13"/>
  <c r="AA5411" i="13"/>
  <c r="AA5412" i="13"/>
  <c r="AA5413" i="13"/>
  <c r="AA5414" i="13"/>
  <c r="AA5415" i="13"/>
  <c r="AA5416" i="13"/>
  <c r="AA5417" i="13"/>
  <c r="AA5418" i="13"/>
  <c r="AA5419" i="13"/>
  <c r="AA5420" i="13"/>
  <c r="AA5421" i="13"/>
  <c r="AA5422" i="13"/>
  <c r="AA5423" i="13"/>
  <c r="AA5424" i="13"/>
  <c r="AA5425" i="13"/>
  <c r="AA5426" i="13"/>
  <c r="AA5427" i="13"/>
  <c r="AA5428" i="13"/>
  <c r="AA5429" i="13"/>
  <c r="AA5430" i="13"/>
  <c r="AA5431" i="13"/>
  <c r="AA5432" i="13"/>
  <c r="AA5433" i="13"/>
  <c r="AA5434" i="13"/>
  <c r="AA5435" i="13"/>
  <c r="AA5436" i="13"/>
  <c r="AA5437" i="13"/>
  <c r="AA5438" i="13"/>
  <c r="AA5439" i="13"/>
  <c r="AA5440" i="13"/>
  <c r="AA5441" i="13"/>
  <c r="AA5442" i="13"/>
  <c r="AA5443" i="13"/>
  <c r="AA5444" i="13"/>
  <c r="AA5445" i="13"/>
  <c r="AA5446" i="13"/>
  <c r="AA5447" i="13"/>
  <c r="AA5448" i="13"/>
  <c r="AA5449" i="13"/>
  <c r="AA5450" i="13"/>
  <c r="AA5451" i="13"/>
  <c r="AA5452" i="13"/>
  <c r="AA5453" i="13"/>
  <c r="AA5454" i="13"/>
  <c r="AA5455" i="13"/>
  <c r="AA5456" i="13"/>
  <c r="AA5457" i="13"/>
  <c r="AA5458" i="13"/>
  <c r="AA5459" i="13"/>
  <c r="AA5460" i="13"/>
  <c r="AA5461" i="13"/>
  <c r="AA5462" i="13"/>
  <c r="AA5463" i="13"/>
  <c r="AA5464" i="13"/>
  <c r="AA5465" i="13"/>
  <c r="AA5466" i="13"/>
  <c r="AA5467" i="13"/>
  <c r="AA5468" i="13"/>
  <c r="AA5469" i="13"/>
  <c r="AA5470" i="13"/>
  <c r="AA5471" i="13"/>
  <c r="AA5472" i="13"/>
  <c r="AA5473" i="13"/>
  <c r="AA5474" i="13"/>
  <c r="AA5475" i="13"/>
  <c r="AA5476" i="13"/>
  <c r="AA5477" i="13"/>
  <c r="AA5478" i="13"/>
  <c r="AA5479" i="13"/>
  <c r="AA5480" i="13"/>
  <c r="AA5481" i="13"/>
  <c r="AA5482" i="13"/>
  <c r="AA5483" i="13"/>
  <c r="AA5484" i="13"/>
  <c r="AA5485" i="13"/>
  <c r="AA5486" i="13"/>
  <c r="AA5487" i="13"/>
  <c r="AA5488" i="13"/>
  <c r="AA5489" i="13"/>
  <c r="AA5490" i="13"/>
  <c r="AA5491" i="13"/>
  <c r="AA5492" i="13"/>
  <c r="AA5493" i="13"/>
  <c r="AA5494" i="13"/>
  <c r="AA5495" i="13"/>
  <c r="AA5496" i="13"/>
  <c r="AA5497" i="13"/>
  <c r="AA5498" i="13"/>
  <c r="AA5499" i="13"/>
  <c r="AA5500" i="13"/>
  <c r="AA5501" i="13"/>
  <c r="AA5502" i="13"/>
  <c r="AA5503" i="13"/>
  <c r="AA5504" i="13"/>
  <c r="AA5505" i="13"/>
  <c r="AA5506" i="13"/>
  <c r="AA5507" i="13"/>
  <c r="AA5508" i="13"/>
  <c r="AA5509" i="13"/>
  <c r="AA5510" i="13"/>
  <c r="AA5511" i="13"/>
  <c r="AA5512" i="13"/>
  <c r="AA5513" i="13"/>
  <c r="AA5514" i="13"/>
  <c r="AA5515" i="13"/>
  <c r="AA5516" i="13"/>
  <c r="AA5517" i="13"/>
  <c r="AA5518" i="13"/>
  <c r="AA5519" i="13"/>
  <c r="AA5520" i="13"/>
  <c r="AA5521" i="13"/>
  <c r="AA5522" i="13"/>
  <c r="AA5523" i="13"/>
  <c r="AA5524" i="13"/>
  <c r="AA5525" i="13"/>
  <c r="AA5526" i="13"/>
  <c r="AA5527" i="13"/>
  <c r="AA5528" i="13"/>
  <c r="AA5529" i="13"/>
  <c r="AA5530" i="13"/>
  <c r="AA5531" i="13"/>
  <c r="AA5532" i="13"/>
  <c r="AA5533" i="13"/>
  <c r="AA5534" i="13"/>
  <c r="AA5535" i="13"/>
  <c r="AA5536" i="13"/>
  <c r="AA5537" i="13"/>
  <c r="AA5538" i="13"/>
  <c r="AA5539" i="13"/>
  <c r="AA5540" i="13"/>
  <c r="AA5541" i="13"/>
  <c r="AA5542" i="13"/>
  <c r="AA5543" i="13"/>
  <c r="AA5544" i="13"/>
  <c r="AA5545" i="13"/>
  <c r="AA5546" i="13"/>
  <c r="AA5547" i="13"/>
  <c r="AA5548" i="13"/>
  <c r="AA5549" i="13"/>
  <c r="AA5550" i="13"/>
  <c r="AA5551" i="13"/>
  <c r="AA5552" i="13"/>
  <c r="AA5553" i="13"/>
  <c r="AA5554" i="13"/>
  <c r="AA5555" i="13"/>
  <c r="AA5556" i="13"/>
  <c r="AA5557" i="13"/>
  <c r="AA5558" i="13"/>
  <c r="AA5559" i="13"/>
  <c r="AA5560" i="13"/>
  <c r="AA5561" i="13"/>
  <c r="AA5562" i="13"/>
  <c r="AA5563" i="13"/>
  <c r="AA5564" i="13"/>
  <c r="AA5565" i="13"/>
  <c r="AA5566" i="13"/>
  <c r="AA5567" i="13"/>
  <c r="AA5568" i="13"/>
  <c r="AA5569" i="13"/>
  <c r="AA5570" i="13"/>
  <c r="AA5571" i="13"/>
  <c r="AA5572" i="13"/>
  <c r="AA5573" i="13"/>
  <c r="AA5574" i="13"/>
  <c r="AA5575" i="13"/>
  <c r="AA5576" i="13"/>
  <c r="AA5577" i="13"/>
  <c r="AA5578" i="13"/>
  <c r="AA5579" i="13"/>
  <c r="AA5580" i="13"/>
  <c r="AA5581" i="13"/>
  <c r="AA5582" i="13"/>
  <c r="AA5583" i="13"/>
  <c r="AA5584" i="13"/>
  <c r="AA5585" i="13"/>
  <c r="AA5586" i="13"/>
  <c r="AA5587" i="13"/>
  <c r="AA5588" i="13"/>
  <c r="AA5589" i="13"/>
  <c r="AA5590" i="13"/>
  <c r="AA5591" i="13"/>
  <c r="AA5592" i="13"/>
  <c r="AA5593" i="13"/>
  <c r="AA5594" i="13"/>
  <c r="AA5595" i="13"/>
  <c r="AA5596" i="13"/>
  <c r="AA5597" i="13"/>
  <c r="AA5598" i="13"/>
  <c r="AA5599" i="13"/>
  <c r="AA5600" i="13"/>
  <c r="AA5601" i="13"/>
  <c r="AA5602" i="13"/>
  <c r="AA5603" i="13"/>
  <c r="AA5604" i="13"/>
  <c r="AA5605" i="13"/>
  <c r="AA5606" i="13"/>
  <c r="AA5607" i="13"/>
  <c r="AA5608" i="13"/>
  <c r="AA5609" i="13"/>
  <c r="AA5610" i="13"/>
  <c r="AA5611" i="13"/>
  <c r="AA5612" i="13"/>
  <c r="AA5613" i="13"/>
  <c r="AA5614" i="13"/>
  <c r="AA5615" i="13"/>
  <c r="AA5616" i="13"/>
  <c r="AA5617" i="13"/>
  <c r="AA5618" i="13"/>
  <c r="AA5619" i="13"/>
  <c r="AA5620" i="13"/>
  <c r="AA5621" i="13"/>
  <c r="AA5622" i="13"/>
  <c r="AA5623" i="13"/>
  <c r="AA5624" i="13"/>
  <c r="AA5625" i="13"/>
  <c r="AA5626" i="13"/>
  <c r="AA5627" i="13"/>
  <c r="AA5628" i="13"/>
  <c r="AA5629" i="13"/>
  <c r="AA5630" i="13"/>
  <c r="AA5631" i="13"/>
  <c r="AA5632" i="13"/>
  <c r="AA5633" i="13"/>
  <c r="AA5634" i="13"/>
  <c r="AA5635" i="13"/>
  <c r="AA5636" i="13"/>
  <c r="AA5637" i="13"/>
  <c r="AA5638" i="13"/>
  <c r="AA5639" i="13"/>
  <c r="AA5640" i="13"/>
  <c r="AA5641" i="13"/>
  <c r="AA5642" i="13"/>
  <c r="AA5643" i="13"/>
  <c r="AA5644" i="13"/>
  <c r="AA5645" i="13"/>
  <c r="AA5646" i="13"/>
  <c r="AA5647" i="13"/>
  <c r="AA5648" i="13"/>
  <c r="AA5649" i="13"/>
  <c r="AA5650" i="13"/>
  <c r="AA5651" i="13"/>
  <c r="AA5652" i="13"/>
  <c r="AA5653" i="13"/>
  <c r="AA5654" i="13"/>
  <c r="AA5655" i="13"/>
  <c r="AA5656" i="13"/>
  <c r="AA5657" i="13"/>
  <c r="AA5658" i="13"/>
  <c r="AA5659" i="13"/>
  <c r="AA5660" i="13"/>
  <c r="AA5661" i="13"/>
  <c r="AA5662" i="13"/>
  <c r="AA5663" i="13"/>
  <c r="AA5664" i="13"/>
  <c r="AA5665" i="13"/>
  <c r="AA5666" i="13"/>
  <c r="AA5667" i="13"/>
  <c r="AA5668" i="13"/>
  <c r="AA5669" i="13"/>
  <c r="AA5670" i="13"/>
  <c r="AA5671" i="13"/>
  <c r="AA5672" i="13"/>
  <c r="AA5673" i="13"/>
  <c r="AA5674" i="13"/>
  <c r="AA5675" i="13"/>
  <c r="AA5676" i="13"/>
  <c r="AA5677" i="13"/>
  <c r="AA5678" i="13"/>
  <c r="AA5679" i="13"/>
  <c r="AA5680" i="13"/>
  <c r="AA5681" i="13"/>
  <c r="AA5682" i="13"/>
  <c r="AA5683" i="13"/>
  <c r="AA5684" i="13"/>
  <c r="AA5685" i="13"/>
  <c r="AA5686" i="13"/>
  <c r="AA5687" i="13"/>
  <c r="AA5688" i="13"/>
  <c r="AA5689" i="13"/>
  <c r="AA5690" i="13"/>
  <c r="AA5691" i="13"/>
  <c r="AA5692" i="13"/>
  <c r="AA5693" i="13"/>
  <c r="AA5694" i="13"/>
  <c r="AA5695" i="13"/>
  <c r="AA5696" i="13"/>
  <c r="AA5697" i="13"/>
  <c r="AA5698" i="13"/>
  <c r="AA5699" i="13"/>
  <c r="AA5700" i="13"/>
  <c r="AA5701" i="13"/>
  <c r="AA5702" i="13"/>
  <c r="AA5703" i="13"/>
  <c r="AA5704" i="13"/>
  <c r="AA5705" i="13"/>
  <c r="AA5706" i="13"/>
  <c r="AA5707" i="13"/>
  <c r="AA5708" i="13"/>
  <c r="AA5709" i="13"/>
  <c r="AA5710" i="13"/>
  <c r="AA5711" i="13"/>
  <c r="AA5712" i="13"/>
  <c r="AA5713" i="13"/>
  <c r="AA5714" i="13"/>
  <c r="AA5715" i="13"/>
  <c r="AA5716" i="13"/>
  <c r="AA5717" i="13"/>
  <c r="AA5718" i="13"/>
  <c r="AA5719" i="13"/>
  <c r="AA5720" i="13"/>
  <c r="AA5721" i="13"/>
  <c r="AA5722" i="13"/>
  <c r="AA5723" i="13"/>
  <c r="AA5724" i="13"/>
  <c r="AA5725" i="13"/>
  <c r="AA5726" i="13"/>
  <c r="AA5727" i="13"/>
  <c r="AA5728" i="13"/>
  <c r="AA5729" i="13"/>
  <c r="AA5730" i="13"/>
  <c r="AA5731" i="13"/>
  <c r="AA5732" i="13"/>
  <c r="AA5733" i="13"/>
  <c r="AA5734" i="13"/>
  <c r="AA5735" i="13"/>
  <c r="AA5736" i="13"/>
  <c r="AA5737" i="13"/>
  <c r="AA5738" i="13"/>
  <c r="AA5739" i="13"/>
  <c r="AA5740" i="13"/>
  <c r="AA5741" i="13"/>
  <c r="AA5742" i="13"/>
  <c r="AA5743" i="13"/>
  <c r="AA5744" i="13"/>
  <c r="AA5745" i="13"/>
  <c r="AA5746" i="13"/>
  <c r="AA5747" i="13"/>
  <c r="AA5748" i="13"/>
  <c r="AA5749" i="13"/>
  <c r="AA5750" i="13"/>
  <c r="AA5751" i="13"/>
  <c r="AA5752" i="13"/>
  <c r="AA5753" i="13"/>
  <c r="AA5754" i="13"/>
  <c r="AA5755" i="13"/>
  <c r="AA5756" i="13"/>
  <c r="AA5757" i="13"/>
  <c r="AA5758" i="13"/>
  <c r="AA5759" i="13"/>
  <c r="AA5760" i="13"/>
  <c r="AA5761" i="13"/>
  <c r="AA5762" i="13"/>
  <c r="AA5763" i="13"/>
  <c r="AA5764" i="13"/>
  <c r="AA5765" i="13"/>
  <c r="AA5766" i="13"/>
  <c r="AA5767" i="13"/>
  <c r="AA5768" i="13"/>
  <c r="AA5769" i="13"/>
  <c r="AA5770" i="13"/>
  <c r="AA5771" i="13"/>
  <c r="AA5772" i="13"/>
  <c r="AA5773" i="13"/>
  <c r="AA5774" i="13"/>
  <c r="AA5775" i="13"/>
  <c r="AA5776" i="13"/>
  <c r="AA5777" i="13"/>
  <c r="AA5778" i="13"/>
  <c r="AA5779" i="13"/>
  <c r="AA5780" i="13"/>
  <c r="AA5781" i="13"/>
  <c r="AA5782" i="13"/>
  <c r="AA5783" i="13"/>
  <c r="AA5784" i="13"/>
  <c r="AA5785" i="13"/>
  <c r="AA5786" i="13"/>
  <c r="AA5787" i="13"/>
  <c r="AA5788" i="13"/>
  <c r="AA5789" i="13"/>
  <c r="AA5790" i="13"/>
  <c r="AA5791" i="13"/>
  <c r="AA5792" i="13"/>
  <c r="AA5793" i="13"/>
  <c r="AA5794" i="13"/>
  <c r="AA5795" i="13"/>
  <c r="AA5796" i="13"/>
  <c r="AA5797" i="13"/>
  <c r="AA5798" i="13"/>
  <c r="AA5799" i="13"/>
  <c r="AA5800" i="13"/>
  <c r="AA5801" i="13"/>
  <c r="AA5802" i="13"/>
  <c r="AA5803" i="13"/>
  <c r="AA5804" i="13"/>
  <c r="AA5805" i="13"/>
  <c r="AA5806" i="13"/>
  <c r="AA5807" i="13"/>
  <c r="AA5808" i="13"/>
  <c r="AA5809" i="13"/>
  <c r="AA5810" i="13"/>
  <c r="AA5811" i="13"/>
  <c r="AA5812" i="13"/>
  <c r="AA5813" i="13"/>
  <c r="AA5814" i="13"/>
  <c r="AA5815" i="13"/>
  <c r="AA5816" i="13"/>
  <c r="AA5817" i="13"/>
  <c r="AA5818" i="13"/>
  <c r="AA5819" i="13"/>
  <c r="AA5820" i="13"/>
  <c r="AA5821" i="13"/>
  <c r="AA5822" i="13"/>
  <c r="AA5823" i="13"/>
  <c r="AA5824" i="13"/>
  <c r="AA5825" i="13"/>
  <c r="AA5826" i="13"/>
  <c r="AA5827" i="13"/>
  <c r="AA5828" i="13"/>
  <c r="AA5829" i="13"/>
  <c r="AA5830" i="13"/>
  <c r="AA5831" i="13"/>
  <c r="AA5832" i="13"/>
  <c r="AA5833" i="13"/>
  <c r="AA5834" i="13"/>
  <c r="AA5835" i="13"/>
  <c r="AA5836" i="13"/>
  <c r="AA5837" i="13"/>
  <c r="AA5838" i="13"/>
  <c r="AA5839" i="13"/>
  <c r="AA5840" i="13"/>
  <c r="AA5841" i="13"/>
  <c r="AA5842" i="13"/>
  <c r="AA5843" i="13"/>
  <c r="AA5844" i="13"/>
  <c r="AA5845" i="13"/>
  <c r="AA5846" i="13"/>
  <c r="AA5847" i="13"/>
  <c r="AA5848" i="13"/>
  <c r="AA5849" i="13"/>
  <c r="AA5850" i="13"/>
  <c r="AA5851" i="13"/>
  <c r="AA5852" i="13"/>
  <c r="AA5853" i="13"/>
  <c r="AA5854" i="13"/>
  <c r="AA5855" i="13"/>
  <c r="AA5856" i="13"/>
  <c r="AA5857" i="13"/>
  <c r="AA5858" i="13"/>
  <c r="AA5859" i="13"/>
  <c r="AA5860" i="13"/>
  <c r="AA5861" i="13"/>
  <c r="AA5862" i="13"/>
  <c r="AA5863" i="13"/>
  <c r="AA5864" i="13"/>
  <c r="AA5865" i="13"/>
  <c r="AA5866" i="13"/>
  <c r="AA5867" i="13"/>
  <c r="AA5868" i="13"/>
  <c r="AA5869" i="13"/>
  <c r="AA5870" i="13"/>
  <c r="AA5871" i="13"/>
  <c r="AA5872" i="13"/>
  <c r="AA5873" i="13"/>
  <c r="AA5874" i="13"/>
  <c r="AA5875" i="13"/>
  <c r="AA5876" i="13"/>
  <c r="AA5877" i="13"/>
  <c r="AA5878" i="13"/>
  <c r="AA5879" i="13"/>
  <c r="AA5880" i="13"/>
  <c r="AA5881" i="13"/>
  <c r="AA5882" i="13"/>
  <c r="AA5883" i="13"/>
  <c r="AA5884" i="13"/>
  <c r="AA5885" i="13"/>
  <c r="AA5886" i="13"/>
  <c r="AA5887" i="13"/>
  <c r="AA5888" i="13"/>
  <c r="AA5889" i="13"/>
  <c r="AA5890" i="13"/>
  <c r="AA5891" i="13"/>
  <c r="AA5892" i="13"/>
  <c r="AA5893" i="13"/>
  <c r="AA5894" i="13"/>
  <c r="AA5895" i="13"/>
  <c r="AA5896" i="13"/>
  <c r="AA5897" i="13"/>
  <c r="AA5898" i="13"/>
  <c r="AA5899" i="13"/>
  <c r="AA5900" i="13"/>
  <c r="AA5901" i="13"/>
  <c r="AA5902" i="13"/>
  <c r="AA5903" i="13"/>
  <c r="AA5904" i="13"/>
  <c r="AA5905" i="13"/>
  <c r="AA5906" i="13"/>
  <c r="AA5907" i="13"/>
  <c r="AA5908" i="13"/>
  <c r="AA5909" i="13"/>
  <c r="AA5910" i="13"/>
  <c r="AA5911" i="13"/>
  <c r="AA5912" i="13"/>
  <c r="AA5913" i="13"/>
  <c r="AA5914" i="13"/>
  <c r="AA5915" i="13"/>
  <c r="AA5916" i="13"/>
  <c r="AA5917" i="13"/>
  <c r="AA5918" i="13"/>
  <c r="AA5919" i="13"/>
  <c r="AA5920" i="13"/>
  <c r="AA5921" i="13"/>
  <c r="AA5922" i="13"/>
  <c r="AA5923" i="13"/>
  <c r="AA5924" i="13"/>
  <c r="AA5925" i="13"/>
  <c r="AA5926" i="13"/>
  <c r="AA5927" i="13"/>
  <c r="AA5928" i="13"/>
  <c r="AA5929" i="13"/>
  <c r="AA5930" i="13"/>
  <c r="AA5931" i="13"/>
  <c r="AA5932" i="13"/>
  <c r="AA5933" i="13"/>
  <c r="AA5934" i="13"/>
  <c r="AA5935" i="13"/>
  <c r="AA5936" i="13"/>
  <c r="AA5937" i="13"/>
  <c r="AA5938" i="13"/>
  <c r="AA5939" i="13"/>
  <c r="AA5940" i="13"/>
  <c r="AA5941" i="13"/>
  <c r="AA5942" i="13"/>
  <c r="AA5943" i="13"/>
  <c r="AA5944" i="13"/>
  <c r="AA5945" i="13"/>
  <c r="AA5946" i="13"/>
  <c r="AA5947" i="13"/>
  <c r="AA5948" i="13"/>
  <c r="AA5949" i="13"/>
  <c r="AA5950" i="13"/>
  <c r="AA5951" i="13"/>
  <c r="AA5952" i="13"/>
  <c r="AA5953" i="13"/>
  <c r="AA5954" i="13"/>
  <c r="AA5955" i="13"/>
  <c r="AA5956" i="13"/>
  <c r="AA5957" i="13"/>
  <c r="AA5958" i="13"/>
  <c r="AA5959" i="13"/>
  <c r="AA5960" i="13"/>
  <c r="AA5961" i="13"/>
  <c r="AA5962" i="13"/>
  <c r="AA5963" i="13"/>
  <c r="AA5964" i="13"/>
  <c r="AA5965" i="13"/>
  <c r="AA5966" i="13"/>
  <c r="AA5967" i="13"/>
  <c r="AA5968" i="13"/>
  <c r="AA5969" i="13"/>
  <c r="AA5970" i="13"/>
  <c r="AA5971" i="13"/>
  <c r="AA5972" i="13"/>
  <c r="AA5973" i="13"/>
  <c r="AA5974" i="13"/>
  <c r="AA5975" i="13"/>
  <c r="AA5976" i="13"/>
  <c r="AA5977" i="13"/>
  <c r="AA5978" i="13"/>
  <c r="AA5979" i="13"/>
  <c r="AA5980" i="13"/>
  <c r="AA5981" i="13"/>
  <c r="AA5982" i="13"/>
  <c r="AA5983" i="13"/>
  <c r="AA5984" i="13"/>
  <c r="AA5985" i="13"/>
  <c r="AA5986" i="13"/>
  <c r="AA5987" i="13"/>
  <c r="AA5988" i="13"/>
  <c r="AA5989" i="13"/>
  <c r="AA5990" i="13"/>
  <c r="AA5991" i="13"/>
  <c r="AA5992" i="13"/>
  <c r="AA5993" i="13"/>
  <c r="AA5994" i="13"/>
  <c r="AA5995" i="13"/>
  <c r="AA5996" i="13"/>
  <c r="AA5997" i="13"/>
  <c r="AA5998" i="13"/>
  <c r="AA5999" i="13"/>
  <c r="AA6000" i="13"/>
  <c r="AA6001" i="13"/>
  <c r="AA6002" i="13"/>
  <c r="AA6003" i="13"/>
  <c r="AA6004" i="13"/>
  <c r="AA6005" i="13"/>
  <c r="AA6006" i="13"/>
  <c r="AA6007" i="13"/>
  <c r="AA6008" i="13"/>
  <c r="AA6009" i="13"/>
  <c r="AA6010" i="13"/>
  <c r="AA6011" i="13"/>
  <c r="AA6012" i="13"/>
  <c r="AA6013" i="13"/>
  <c r="AA6014" i="13"/>
  <c r="AA6015" i="13"/>
  <c r="AA6016" i="13"/>
  <c r="AA6017" i="13"/>
  <c r="AA6018" i="13"/>
  <c r="AA6019" i="13"/>
  <c r="AA6020" i="13"/>
  <c r="AA6021" i="13"/>
  <c r="AA6022" i="13"/>
  <c r="AA6023" i="13"/>
  <c r="AA6024" i="13"/>
  <c r="AA6025" i="13"/>
  <c r="AA6026" i="13"/>
  <c r="AA6027" i="13"/>
  <c r="AA6028" i="13"/>
  <c r="AA6029" i="13"/>
  <c r="AA6030" i="13"/>
  <c r="AA6031" i="13"/>
  <c r="AA6032" i="13"/>
  <c r="AA6033" i="13"/>
  <c r="AA6034" i="13"/>
  <c r="AA6035" i="13"/>
  <c r="AA6036" i="13"/>
  <c r="AA6037" i="13"/>
  <c r="AA6038" i="13"/>
  <c r="AA6039" i="13"/>
  <c r="AA6040" i="13"/>
  <c r="AA6041" i="13"/>
  <c r="AA6042" i="13"/>
  <c r="AA6043" i="13"/>
  <c r="AA6044" i="13"/>
  <c r="AA6045" i="13"/>
  <c r="AA6046" i="13"/>
  <c r="AA6047" i="13"/>
  <c r="AA6048" i="13"/>
  <c r="AA6049" i="13"/>
  <c r="AA6050" i="13"/>
  <c r="AA6051" i="13"/>
  <c r="AA6052" i="13"/>
  <c r="AA6053" i="13"/>
  <c r="AA6054" i="13"/>
  <c r="AA6055" i="13"/>
  <c r="AA6056" i="13"/>
  <c r="AA6057" i="13"/>
  <c r="AA6058" i="13"/>
  <c r="AA6059" i="13"/>
  <c r="AA6060" i="13"/>
  <c r="AA6061" i="13"/>
  <c r="AA6062" i="13"/>
  <c r="AA6063" i="13"/>
  <c r="AA6064" i="13"/>
  <c r="AA6065" i="13"/>
  <c r="AA6066" i="13"/>
  <c r="AA6067" i="13"/>
  <c r="AA6068" i="13"/>
  <c r="AA6069" i="13"/>
  <c r="AA6070" i="13"/>
  <c r="AA6071" i="13"/>
  <c r="AA6072" i="13"/>
  <c r="AA6073" i="13"/>
  <c r="AA6074" i="13"/>
  <c r="AA6075" i="13"/>
  <c r="AA6076" i="13"/>
  <c r="AA6077" i="13"/>
  <c r="AA6078" i="13"/>
  <c r="AA6079" i="13"/>
  <c r="AA6080" i="13"/>
  <c r="AA6081" i="13"/>
  <c r="AA6082" i="13"/>
  <c r="AA6083" i="13"/>
  <c r="AA6084" i="13"/>
  <c r="AA6085" i="13"/>
  <c r="AA6086" i="13"/>
  <c r="AA6087" i="13"/>
  <c r="AA6088" i="13"/>
  <c r="AA6089" i="13"/>
  <c r="AA6090" i="13"/>
  <c r="AA6091" i="13"/>
  <c r="AA6092" i="13"/>
  <c r="AA6093" i="13"/>
  <c r="AA6094" i="13"/>
  <c r="AA6095" i="13"/>
  <c r="AA6096" i="13"/>
  <c r="AA6097" i="13"/>
  <c r="AA6098" i="13"/>
  <c r="AA6099" i="13"/>
  <c r="AA6100" i="13"/>
  <c r="AA6101" i="13"/>
  <c r="AA6102" i="13"/>
  <c r="AA6103" i="13"/>
  <c r="AA6104" i="13"/>
  <c r="AA6105" i="13"/>
  <c r="AA6106" i="13"/>
  <c r="AA6107" i="13"/>
  <c r="AA6108" i="13"/>
  <c r="AA6109" i="13"/>
  <c r="AA6110" i="13"/>
  <c r="AA6111" i="13"/>
  <c r="AA6112" i="13"/>
  <c r="AA6113" i="13"/>
  <c r="AA6114" i="13"/>
  <c r="AA6115" i="13"/>
  <c r="AA6116" i="13"/>
  <c r="AA6117" i="13"/>
  <c r="AA6118" i="13"/>
  <c r="AA6119" i="13"/>
  <c r="AA6120" i="13"/>
  <c r="AA6121" i="13"/>
  <c r="AA6122" i="13"/>
  <c r="AA6123" i="13"/>
  <c r="AA6124" i="13"/>
  <c r="AA6125" i="13"/>
  <c r="AA6126" i="13"/>
  <c r="AA6127" i="13"/>
  <c r="AA6128" i="13"/>
  <c r="AA6129" i="13"/>
  <c r="AA6130" i="13"/>
  <c r="AA6131" i="13"/>
  <c r="AA6132" i="13"/>
  <c r="AA6133" i="13"/>
  <c r="AA6134" i="13"/>
  <c r="AA6135" i="13"/>
  <c r="AA6136" i="13"/>
  <c r="AA6137" i="13"/>
  <c r="AA6138" i="13"/>
  <c r="AA6139" i="13"/>
  <c r="AA6140" i="13"/>
  <c r="AA6141" i="13"/>
  <c r="AA6142" i="13"/>
  <c r="AA6143" i="13"/>
  <c r="AA6144" i="13"/>
  <c r="AA6145" i="13"/>
  <c r="AA6146" i="13"/>
  <c r="AA6147" i="13"/>
  <c r="AA6148" i="13"/>
  <c r="AA6149" i="13"/>
  <c r="AA6150" i="13"/>
  <c r="AA6151" i="13"/>
  <c r="AA6152" i="13"/>
  <c r="AA6153" i="13"/>
  <c r="AA6154" i="13"/>
  <c r="AA6155" i="13"/>
  <c r="AA6156" i="13"/>
  <c r="AA6157" i="13"/>
  <c r="AA6158" i="13"/>
  <c r="AA6159" i="13"/>
  <c r="AA6160" i="13"/>
  <c r="AA6161" i="13"/>
  <c r="AA6162" i="13"/>
  <c r="AA6163" i="13"/>
  <c r="AA6164" i="13"/>
  <c r="AA6165" i="13"/>
  <c r="AA6166" i="13"/>
  <c r="AA6167" i="13"/>
  <c r="AA6168" i="13"/>
  <c r="AA6169" i="13"/>
  <c r="AA6170" i="13"/>
  <c r="AA6171" i="13"/>
  <c r="AA6172" i="13"/>
  <c r="AA6173" i="13"/>
  <c r="AA6174" i="13"/>
  <c r="AA6175" i="13"/>
  <c r="AA6176" i="13"/>
  <c r="AA6177" i="13"/>
  <c r="AA6178" i="13"/>
  <c r="AA6179" i="13"/>
  <c r="AA6180" i="13"/>
  <c r="AA6181" i="13"/>
  <c r="AA6182" i="13"/>
  <c r="AA6183" i="13"/>
  <c r="AA6184" i="13"/>
  <c r="AA6185" i="13"/>
  <c r="AA6186" i="13"/>
  <c r="AA6187" i="13"/>
  <c r="AA6188" i="13"/>
  <c r="AA6189" i="13"/>
  <c r="AA6190" i="13"/>
  <c r="AA6191" i="13"/>
  <c r="AA6192" i="13"/>
  <c r="AA6193" i="13"/>
  <c r="AA6194" i="13"/>
  <c r="AA6195" i="13"/>
  <c r="AA6196" i="13"/>
  <c r="AA6197" i="13"/>
  <c r="AA6198" i="13"/>
  <c r="AA6199" i="13"/>
  <c r="AA6200" i="13"/>
  <c r="AA6201" i="13"/>
  <c r="AA6202" i="13"/>
  <c r="AA6203" i="13"/>
  <c r="AA6204" i="13"/>
  <c r="AA6205" i="13"/>
  <c r="AA6206" i="13"/>
  <c r="AA6207" i="13"/>
  <c r="AA6208" i="13"/>
  <c r="AA6209" i="13"/>
  <c r="AA6210" i="13"/>
  <c r="AA6211" i="13"/>
  <c r="AA6212" i="13"/>
  <c r="AA6213" i="13"/>
  <c r="AA6214" i="13"/>
  <c r="AA6215" i="13"/>
  <c r="AA6216" i="13"/>
  <c r="AA6217" i="13"/>
  <c r="AA6218" i="13"/>
  <c r="AA6219" i="13"/>
  <c r="AA6220" i="13"/>
  <c r="AA6221" i="13"/>
  <c r="AA6222" i="13"/>
  <c r="AA6223" i="13"/>
  <c r="AA6224" i="13"/>
  <c r="AA6225" i="13"/>
  <c r="AA6226" i="13"/>
  <c r="AA6227" i="13"/>
  <c r="AA6228" i="13"/>
  <c r="AA6229" i="13"/>
  <c r="AA6230" i="13"/>
  <c r="AA6231" i="13"/>
  <c r="AA6232" i="13"/>
  <c r="AA6233" i="13"/>
  <c r="AA6234" i="13"/>
  <c r="AA6235" i="13"/>
  <c r="AA6236" i="13"/>
  <c r="AA6237" i="13"/>
  <c r="AA6238" i="13"/>
  <c r="AA6239" i="13"/>
  <c r="AA6240" i="13"/>
  <c r="AA6241" i="13"/>
  <c r="AA6242" i="13"/>
  <c r="AA6243" i="13"/>
  <c r="AA6244" i="13"/>
  <c r="AA6245" i="13"/>
  <c r="AA6246" i="13"/>
  <c r="AA6247" i="13"/>
  <c r="AA6248" i="13"/>
  <c r="AA6249" i="13"/>
  <c r="AA6250" i="13"/>
  <c r="AA6251" i="13"/>
  <c r="AA6252" i="13"/>
  <c r="AA6253" i="13"/>
  <c r="AA6254" i="13"/>
  <c r="AA6255" i="13"/>
  <c r="AA6256" i="13"/>
  <c r="AA6257" i="13"/>
  <c r="AA6258" i="13"/>
  <c r="AA6259" i="13"/>
  <c r="AA6260" i="13"/>
  <c r="AA6261" i="13"/>
  <c r="AA6262" i="13"/>
  <c r="AA6263" i="13"/>
  <c r="AA6264" i="13"/>
  <c r="AA6265" i="13"/>
  <c r="AA6266" i="13"/>
  <c r="AA6267" i="13"/>
  <c r="AA6268" i="13"/>
  <c r="AA6269" i="13"/>
  <c r="AA6270" i="13"/>
  <c r="AA6271" i="13"/>
  <c r="AA6272" i="13"/>
  <c r="AA6273" i="13"/>
  <c r="AA6274" i="13"/>
  <c r="AA6275" i="13"/>
  <c r="AA6276" i="13"/>
  <c r="AA6277" i="13"/>
  <c r="AA6278" i="13"/>
  <c r="AA6279" i="13"/>
  <c r="AA6280" i="13"/>
  <c r="AA6281" i="13"/>
  <c r="AA6282" i="13"/>
  <c r="AA6283" i="13"/>
  <c r="AA6284" i="13"/>
  <c r="AA6285" i="13"/>
  <c r="AA6286" i="13"/>
  <c r="AA6287" i="13"/>
  <c r="AA6288" i="13"/>
  <c r="AA6289" i="13"/>
  <c r="AA6290" i="13"/>
  <c r="AA6291" i="13"/>
  <c r="AA6292" i="13"/>
  <c r="AA6293" i="13"/>
  <c r="AA6294" i="13"/>
  <c r="AA6295" i="13"/>
  <c r="AA6296" i="13"/>
  <c r="AA6297" i="13"/>
  <c r="AA6298" i="13"/>
  <c r="AA6299" i="13"/>
  <c r="AA6300" i="13"/>
  <c r="AA6301" i="13"/>
  <c r="AA6302" i="13"/>
  <c r="AA6303" i="13"/>
  <c r="AA6304" i="13"/>
  <c r="AA6305" i="13"/>
  <c r="AA6306" i="13"/>
  <c r="AA6307" i="13"/>
  <c r="AA6308" i="13"/>
  <c r="AA6309" i="13"/>
  <c r="AA6310" i="13"/>
  <c r="AA6311" i="13"/>
  <c r="AA6312" i="13"/>
  <c r="AA6313" i="13"/>
  <c r="AA6314" i="13"/>
  <c r="AA6315" i="13"/>
  <c r="AA6316" i="13"/>
  <c r="AA6317" i="13"/>
  <c r="AA6318" i="13"/>
  <c r="AA6319" i="13"/>
  <c r="AA6320" i="13"/>
  <c r="AA6321" i="13"/>
  <c r="AA6322" i="13"/>
  <c r="AA6323" i="13"/>
  <c r="AA6324" i="13"/>
  <c r="AA6325" i="13"/>
  <c r="AA6326" i="13"/>
  <c r="AA6327" i="13"/>
  <c r="AA6328" i="13"/>
  <c r="AA6329" i="13"/>
  <c r="AA6330" i="13"/>
  <c r="AA6331" i="13"/>
  <c r="AA6332" i="13"/>
  <c r="AA6333" i="13"/>
  <c r="AA6334" i="13"/>
  <c r="AA6335" i="13"/>
  <c r="AA6336" i="13"/>
  <c r="AA6337" i="13"/>
  <c r="AA6338" i="13"/>
  <c r="AA6339" i="13"/>
  <c r="AA6340" i="13"/>
  <c r="AA6341" i="13"/>
  <c r="AA6342" i="13"/>
  <c r="AA6343" i="13"/>
  <c r="AA6344" i="13"/>
  <c r="AA6345" i="13"/>
  <c r="AA6346" i="13"/>
  <c r="AA6347" i="13"/>
  <c r="AA6348" i="13"/>
  <c r="AA6349" i="13"/>
  <c r="AA6350" i="13"/>
  <c r="AA6351" i="13"/>
  <c r="AA6352" i="13"/>
  <c r="AA6353" i="13"/>
  <c r="AA6354" i="13"/>
  <c r="AA6355" i="13"/>
  <c r="AA6356" i="13"/>
  <c r="AA6357" i="13"/>
  <c r="AA6358" i="13"/>
  <c r="AA6359" i="13"/>
  <c r="AA6360" i="13"/>
  <c r="AA6361" i="13"/>
  <c r="AA6362" i="13"/>
  <c r="AA6363" i="13"/>
  <c r="AA6364" i="13"/>
  <c r="AA6365" i="13"/>
  <c r="AA6366" i="13"/>
  <c r="AA6367" i="13"/>
  <c r="AA6368" i="13"/>
  <c r="AA6369" i="13"/>
  <c r="AA6370" i="13"/>
  <c r="AA6371" i="13"/>
  <c r="AA6372" i="13"/>
  <c r="AA6373" i="13"/>
  <c r="AA6374" i="13"/>
  <c r="AA6375" i="13"/>
  <c r="AA6376" i="13"/>
  <c r="AA6377" i="13"/>
  <c r="AA6378" i="13"/>
  <c r="AA6379" i="13"/>
  <c r="AA6380" i="13"/>
  <c r="AA6381" i="13"/>
  <c r="AA6382" i="13"/>
  <c r="AA6383" i="13"/>
  <c r="AA6384" i="13"/>
  <c r="AA6385" i="13"/>
  <c r="AA6386" i="13"/>
  <c r="AA6387" i="13"/>
  <c r="AA6388" i="13"/>
  <c r="AA6389" i="13"/>
  <c r="AA6390" i="13"/>
  <c r="AA6391" i="13"/>
  <c r="AA6392" i="13"/>
  <c r="AA6393" i="13"/>
  <c r="AA6394" i="13"/>
  <c r="AA6395" i="13"/>
  <c r="AA6396" i="13"/>
  <c r="AA6397" i="13"/>
  <c r="AA6398" i="13"/>
  <c r="AA6399" i="13"/>
  <c r="AA6400" i="13"/>
  <c r="AA6401" i="13"/>
  <c r="AA6402" i="13"/>
  <c r="AA6403" i="13"/>
  <c r="AA6404" i="13"/>
  <c r="AA6405" i="13"/>
  <c r="AA6406" i="13"/>
  <c r="AA6407" i="13"/>
  <c r="AA6408" i="13"/>
  <c r="AA6409" i="13"/>
  <c r="AA6410" i="13"/>
  <c r="AA6411" i="13"/>
  <c r="AA6412" i="13"/>
  <c r="AA6413" i="13"/>
  <c r="AA6414" i="13"/>
  <c r="AA6415" i="13"/>
  <c r="AA6416" i="13"/>
  <c r="AA6417" i="13"/>
  <c r="AA6418" i="13"/>
  <c r="AA6419" i="13"/>
  <c r="AA6420" i="13"/>
  <c r="AA6421" i="13"/>
  <c r="AA6422" i="13"/>
  <c r="AA6423" i="13"/>
  <c r="AA6424" i="13"/>
  <c r="AA6425" i="13"/>
  <c r="AA6426" i="13"/>
  <c r="AA6427" i="13"/>
  <c r="AA6428" i="13"/>
  <c r="AA6429" i="13"/>
  <c r="AA6430" i="13"/>
  <c r="AA6431" i="13"/>
  <c r="AA6432" i="13"/>
  <c r="AA6433" i="13"/>
  <c r="AA6434" i="13"/>
  <c r="AA6435" i="13"/>
  <c r="AA6436" i="13"/>
  <c r="AA6437" i="13"/>
  <c r="AA6438" i="13"/>
  <c r="AA6439" i="13"/>
  <c r="AA6440" i="13"/>
  <c r="AA6441" i="13"/>
  <c r="AA6442" i="13"/>
  <c r="AA6443" i="13"/>
  <c r="AA6444" i="13"/>
  <c r="AA6445" i="13"/>
  <c r="AA6446" i="13"/>
  <c r="AA6447" i="13"/>
  <c r="AA6448" i="13"/>
  <c r="AA6449" i="13"/>
  <c r="AA6450" i="13"/>
  <c r="AA6451" i="13"/>
  <c r="AA6452" i="13"/>
  <c r="AA6453" i="13"/>
  <c r="AA6454" i="13"/>
  <c r="AA6455" i="13"/>
  <c r="AA6456" i="13"/>
  <c r="AA6457" i="13"/>
  <c r="AA6458" i="13"/>
  <c r="AA6459" i="13"/>
  <c r="AA6460" i="13"/>
  <c r="AA6461" i="13"/>
  <c r="AA6462" i="13"/>
  <c r="AA6463" i="13"/>
  <c r="AA6464" i="13"/>
  <c r="AA6465" i="13"/>
  <c r="AA6466" i="13"/>
  <c r="AA6467" i="13"/>
  <c r="AA6468" i="13"/>
  <c r="AA6469" i="13"/>
  <c r="AA6470" i="13"/>
  <c r="AA6471" i="13"/>
  <c r="AA6472" i="13"/>
  <c r="AA6473" i="13"/>
  <c r="AA6474" i="13"/>
  <c r="AA6475" i="13"/>
  <c r="AA6476" i="13"/>
  <c r="AA6477" i="13"/>
  <c r="AA6478" i="13"/>
  <c r="AA6479" i="13"/>
  <c r="AA6480" i="13"/>
  <c r="AA6481" i="13"/>
  <c r="AA6482" i="13"/>
  <c r="AA6483" i="13"/>
  <c r="AA6484" i="13"/>
  <c r="AA6485" i="13"/>
  <c r="AA6486" i="13"/>
  <c r="AA6487" i="13"/>
  <c r="AA6488" i="13"/>
  <c r="AA6489" i="13"/>
  <c r="AA6490" i="13"/>
  <c r="AA6491" i="13"/>
  <c r="AA6492" i="13"/>
  <c r="AA6493" i="13"/>
  <c r="AA6494" i="13"/>
  <c r="AA6495" i="13"/>
  <c r="AA6496" i="13"/>
  <c r="AA6497" i="13"/>
  <c r="AA6498" i="13"/>
  <c r="AA6499" i="13"/>
  <c r="AA6500" i="13"/>
  <c r="AA6501" i="13"/>
  <c r="AA6502" i="13"/>
  <c r="AA6503" i="13"/>
  <c r="AA6504" i="13"/>
  <c r="AA6505" i="13"/>
  <c r="AA6506" i="13"/>
  <c r="AA6507" i="13"/>
  <c r="AA6508" i="13"/>
  <c r="AA6509" i="13"/>
  <c r="AA6510" i="13"/>
  <c r="AA6511" i="13"/>
  <c r="AA6512" i="13"/>
  <c r="AA6513" i="13"/>
  <c r="AA6514" i="13"/>
  <c r="AA6515" i="13"/>
  <c r="AA6516" i="13"/>
  <c r="AA6517" i="13"/>
  <c r="AA6518" i="13"/>
  <c r="AA6519" i="13"/>
  <c r="AA6520" i="13"/>
  <c r="AA6521" i="13"/>
  <c r="AA6522" i="13"/>
  <c r="AA6523" i="13"/>
  <c r="AA6524" i="13"/>
  <c r="AA6525" i="13"/>
  <c r="AA6526" i="13"/>
  <c r="AA6527" i="13"/>
  <c r="AA6528" i="13"/>
  <c r="AA6529" i="13"/>
  <c r="AA6530" i="13"/>
  <c r="AA6531" i="13"/>
  <c r="AA6532" i="13"/>
  <c r="AA6533" i="13"/>
  <c r="AA6534" i="13"/>
  <c r="AA6535" i="13"/>
  <c r="AA6536" i="13"/>
  <c r="AA6537" i="13"/>
  <c r="AA6538" i="13"/>
  <c r="AA6539" i="13"/>
  <c r="AA6540" i="13"/>
  <c r="AA6541" i="13"/>
  <c r="AA6542" i="13"/>
  <c r="AA6543" i="13"/>
  <c r="AA6544" i="13"/>
  <c r="AA6545" i="13"/>
  <c r="AA6546" i="13"/>
  <c r="AA6547" i="13"/>
  <c r="AA6548" i="13"/>
  <c r="AA6549" i="13"/>
  <c r="AA6550" i="13"/>
  <c r="AA6551" i="13"/>
  <c r="AA6552" i="13"/>
  <c r="AA6553" i="13"/>
  <c r="AA6554" i="13"/>
  <c r="AA6555" i="13"/>
  <c r="AA6556" i="13"/>
  <c r="AA6557" i="13"/>
  <c r="AA6558" i="13"/>
  <c r="AA6559" i="13"/>
  <c r="AA6560" i="13"/>
  <c r="AA6561" i="13"/>
  <c r="AA6562" i="13"/>
  <c r="AA6563" i="13"/>
  <c r="AA6564" i="13"/>
  <c r="AA6565" i="13"/>
  <c r="AA6566" i="13"/>
  <c r="AA6567" i="13"/>
  <c r="AA6568" i="13"/>
  <c r="AA6569" i="13"/>
  <c r="AA6570" i="13"/>
  <c r="AA6571" i="13"/>
  <c r="AA6572" i="13"/>
  <c r="AA6573" i="13"/>
  <c r="AA6574" i="13"/>
  <c r="AA6575" i="13"/>
  <c r="AA6576" i="13"/>
  <c r="AA6577" i="13"/>
  <c r="AA6578" i="13"/>
  <c r="AA6579" i="13"/>
  <c r="AA6580" i="13"/>
  <c r="AA6581" i="13"/>
  <c r="AA6582" i="13"/>
  <c r="AA6583" i="13"/>
  <c r="AA6584" i="13"/>
  <c r="AA6585" i="13"/>
  <c r="AA6586" i="13"/>
  <c r="AA6587" i="13"/>
  <c r="AA6588" i="13"/>
  <c r="AA6589" i="13"/>
  <c r="AA6590" i="13"/>
  <c r="AA6591" i="13"/>
  <c r="AA6592" i="13"/>
  <c r="AA6593" i="13"/>
  <c r="AA6594" i="13"/>
  <c r="AA6595" i="13"/>
  <c r="AA6596" i="13"/>
  <c r="AA6597" i="13"/>
  <c r="AA6598" i="13"/>
  <c r="AA6599" i="13"/>
  <c r="AA6600" i="13"/>
  <c r="AA6601" i="13"/>
  <c r="AA6602" i="13"/>
  <c r="AA6603" i="13"/>
  <c r="AA6604" i="13"/>
  <c r="AA6605" i="13"/>
  <c r="AA6606" i="13"/>
  <c r="AA6607" i="13"/>
  <c r="AA6608" i="13"/>
  <c r="AA6609" i="13"/>
  <c r="AA6610" i="13"/>
  <c r="AA6611" i="13"/>
  <c r="AA6612" i="13"/>
  <c r="AA6613" i="13"/>
  <c r="AA6614" i="13"/>
  <c r="AA6615" i="13"/>
  <c r="AA6616" i="13"/>
  <c r="AA6617" i="13"/>
  <c r="AA6618" i="13"/>
  <c r="AA6619" i="13"/>
  <c r="AA6620" i="13"/>
  <c r="AA6621" i="13"/>
  <c r="AA6622" i="13"/>
  <c r="AA6623" i="13"/>
  <c r="AA6624" i="13"/>
  <c r="AA6625" i="13"/>
  <c r="AA6626" i="13"/>
  <c r="AA6627" i="13"/>
  <c r="AA6628" i="13"/>
  <c r="AA6629" i="13"/>
  <c r="AA6630" i="13"/>
  <c r="AA6631" i="13"/>
  <c r="AA6632" i="13"/>
  <c r="AA6633" i="13"/>
  <c r="AA6634" i="13"/>
  <c r="AA6635" i="13"/>
  <c r="AA6636" i="13"/>
  <c r="AA6637" i="13"/>
  <c r="AA6638" i="13"/>
  <c r="AA6639" i="13"/>
  <c r="AA6640" i="13"/>
  <c r="AA6641" i="13"/>
  <c r="AA6642" i="13"/>
  <c r="AA6643" i="13"/>
  <c r="AA6644" i="13"/>
  <c r="AA6645" i="13"/>
  <c r="AA6646" i="13"/>
  <c r="AA6647" i="13"/>
  <c r="AA6648" i="13"/>
  <c r="AA6649" i="13"/>
  <c r="AA6650" i="13"/>
  <c r="AA6651" i="13"/>
  <c r="AA6652" i="13"/>
  <c r="AA6653" i="13"/>
  <c r="AA6654" i="13"/>
  <c r="AA6655" i="13"/>
  <c r="AA6656" i="13"/>
  <c r="AA6657" i="13"/>
  <c r="AA6658" i="13"/>
  <c r="AA6659" i="13"/>
  <c r="AA6660" i="13"/>
  <c r="AA6661" i="13"/>
  <c r="AA6662" i="13"/>
  <c r="AA6663" i="13"/>
  <c r="AA6664" i="13"/>
  <c r="AA6665" i="13"/>
  <c r="AA6666" i="13"/>
  <c r="AA6667" i="13"/>
  <c r="AA6668" i="13"/>
  <c r="AA6669" i="13"/>
  <c r="AA6670" i="13"/>
  <c r="AA6671" i="13"/>
  <c r="AA6672" i="13"/>
  <c r="AA6673" i="13"/>
  <c r="AA6674" i="13"/>
  <c r="AA6675" i="13"/>
  <c r="AA6676" i="13"/>
  <c r="AA6677" i="13"/>
  <c r="AA6678" i="13"/>
  <c r="AA6679" i="13"/>
  <c r="AA6680" i="13"/>
  <c r="AA6681" i="13"/>
  <c r="AA6682" i="13"/>
  <c r="AA6683" i="13"/>
  <c r="AA6684" i="13"/>
  <c r="AA6685" i="13"/>
  <c r="AA6686" i="13"/>
  <c r="AA6687" i="13"/>
  <c r="AA6688" i="13"/>
  <c r="AA6689" i="13"/>
  <c r="AA6690" i="13"/>
  <c r="AA6691" i="13"/>
  <c r="AA6692" i="13"/>
  <c r="AA6693" i="13"/>
  <c r="AA6694" i="13"/>
  <c r="AA6695" i="13"/>
  <c r="AA6696" i="13"/>
  <c r="AA6697" i="13"/>
  <c r="AA6698" i="13"/>
  <c r="AA6699" i="13"/>
  <c r="AA6700" i="13"/>
  <c r="AA6701" i="13"/>
  <c r="AA6702" i="13"/>
  <c r="AA6703" i="13"/>
  <c r="AA6704" i="13"/>
  <c r="AA6705" i="13"/>
  <c r="AA6706" i="13"/>
  <c r="AA6707" i="13"/>
  <c r="AA6708" i="13"/>
  <c r="AA6709" i="13"/>
  <c r="AA6710" i="13"/>
  <c r="AA6711" i="13"/>
  <c r="AA6712" i="13"/>
  <c r="AA6713" i="13"/>
  <c r="AA6714" i="13"/>
  <c r="AA6715" i="13"/>
  <c r="AA6716" i="13"/>
  <c r="AA6717" i="13"/>
  <c r="AA6718" i="13"/>
  <c r="AA6719" i="13"/>
  <c r="AA6720" i="13"/>
  <c r="AA6721" i="13"/>
  <c r="AA6722" i="13"/>
  <c r="AA6723" i="13"/>
  <c r="AA6724" i="13"/>
  <c r="AA6725" i="13"/>
  <c r="AA6726" i="13"/>
  <c r="AA6727" i="13"/>
  <c r="AA6728" i="13"/>
  <c r="AA6729" i="13"/>
  <c r="AA6730" i="13"/>
  <c r="AA6731" i="13"/>
  <c r="AA6732" i="13"/>
  <c r="AA6733" i="13"/>
  <c r="AA6734" i="13"/>
  <c r="AA6735" i="13"/>
  <c r="AA6736" i="13"/>
  <c r="AA6737" i="13"/>
  <c r="AA6738" i="13"/>
  <c r="AA6739" i="13"/>
  <c r="AA6740" i="13"/>
  <c r="AA6741" i="13"/>
  <c r="AA6742" i="13"/>
  <c r="AA6743" i="13"/>
  <c r="AA6744" i="13"/>
  <c r="AA6745" i="13"/>
  <c r="AA6746" i="13"/>
  <c r="AA6747" i="13"/>
  <c r="AA6748" i="13"/>
  <c r="AA6749" i="13"/>
  <c r="AA6750" i="13"/>
  <c r="AA6751" i="13"/>
  <c r="AA6752" i="13"/>
  <c r="AA6753" i="13"/>
  <c r="AA6754" i="13"/>
  <c r="AA6755" i="13"/>
  <c r="AA6756" i="13"/>
  <c r="AA6757" i="13"/>
  <c r="AA6758" i="13"/>
  <c r="AA6759" i="13"/>
  <c r="AA6760" i="13"/>
  <c r="AA6761" i="13"/>
  <c r="AA6762" i="13"/>
  <c r="AA6763" i="13"/>
  <c r="AA6764" i="13"/>
  <c r="AA6765" i="13"/>
  <c r="AA6766" i="13"/>
  <c r="AA6767" i="13"/>
  <c r="AA6768" i="13"/>
  <c r="AA6769" i="13"/>
  <c r="AA6770" i="13"/>
  <c r="AA6771" i="13"/>
  <c r="AA6772" i="13"/>
  <c r="AA6773" i="13"/>
  <c r="AA6774" i="13"/>
  <c r="AA6775" i="13"/>
  <c r="AA6776" i="13"/>
  <c r="AA6777" i="13"/>
  <c r="AA6778" i="13"/>
  <c r="AA6779" i="13"/>
  <c r="AA6780" i="13"/>
  <c r="AA6781" i="13"/>
  <c r="AA6782" i="13"/>
  <c r="AA6783" i="13"/>
  <c r="AA6784" i="13"/>
  <c r="AA6785" i="13"/>
  <c r="AA6786" i="13"/>
  <c r="AA6787" i="13"/>
  <c r="AA6788" i="13"/>
  <c r="AA6789" i="13"/>
  <c r="AA6790" i="13"/>
  <c r="AA6791" i="13"/>
  <c r="AA6792" i="13"/>
  <c r="AA6793" i="13"/>
  <c r="AA6794" i="13"/>
  <c r="AA6795" i="13"/>
  <c r="AA6796" i="13"/>
  <c r="AA6797" i="13"/>
  <c r="AA6798" i="13"/>
  <c r="AA6799" i="13"/>
  <c r="AA6800" i="13"/>
  <c r="AA6801" i="13"/>
  <c r="AA6802" i="13"/>
  <c r="AA6803" i="13"/>
  <c r="AA6804" i="13"/>
  <c r="AA6805" i="13"/>
  <c r="AA6806" i="13"/>
  <c r="AA6807" i="13"/>
  <c r="AA6808" i="13"/>
  <c r="AA6809" i="13"/>
  <c r="AA6810" i="13"/>
  <c r="AA6811" i="13"/>
  <c r="AA6812" i="13"/>
  <c r="AA6813" i="13"/>
  <c r="AA6814" i="13"/>
  <c r="AA6815" i="13"/>
  <c r="AA6816" i="13"/>
  <c r="AA6817" i="13"/>
  <c r="AA6818" i="13"/>
  <c r="AA6819" i="13"/>
  <c r="AA6820" i="13"/>
  <c r="AA6821" i="13"/>
  <c r="AA6822" i="13"/>
  <c r="AA6823" i="13"/>
  <c r="AA6824" i="13"/>
  <c r="AA6825" i="13"/>
  <c r="AA6826" i="13"/>
  <c r="AA6827" i="13"/>
  <c r="AA6828" i="13"/>
  <c r="AA6829" i="13"/>
  <c r="AA6830" i="13"/>
  <c r="AA6831" i="13"/>
  <c r="AA6832" i="13"/>
  <c r="AA6833" i="13"/>
  <c r="AA6834" i="13"/>
  <c r="AA6835" i="13"/>
  <c r="AA6836" i="13"/>
  <c r="AA6837" i="13"/>
  <c r="AA6838" i="13"/>
  <c r="AA6839" i="13"/>
  <c r="AA6840" i="13"/>
  <c r="AA6841" i="13"/>
  <c r="AA6842" i="13"/>
  <c r="AA6843" i="13"/>
  <c r="AA6844" i="13"/>
  <c r="AA6845" i="13"/>
  <c r="AA6846" i="13"/>
  <c r="AA6847" i="13"/>
  <c r="AA6848" i="13"/>
  <c r="AA6849" i="13"/>
  <c r="AA6850" i="13"/>
  <c r="AA6851" i="13"/>
  <c r="AA6852" i="13"/>
  <c r="AA6853" i="13"/>
  <c r="AA6854" i="13"/>
  <c r="AA6855" i="13"/>
  <c r="AA6856" i="13"/>
  <c r="AA6857" i="13"/>
  <c r="AA6858" i="13"/>
  <c r="AA6859" i="13"/>
  <c r="AA6860" i="13"/>
  <c r="AA6861" i="13"/>
  <c r="AA6862" i="13"/>
  <c r="AA6863" i="13"/>
  <c r="AA6864" i="13"/>
  <c r="AA6865" i="13"/>
  <c r="AA6866" i="13"/>
  <c r="AA6867" i="13"/>
  <c r="AA6868" i="13"/>
  <c r="AA6869" i="13"/>
  <c r="AA6870" i="13"/>
  <c r="AA6871" i="13"/>
  <c r="AA6872" i="13"/>
  <c r="AA6873" i="13"/>
  <c r="AA6874" i="13"/>
  <c r="AA6875" i="13"/>
  <c r="AA6876" i="13"/>
  <c r="AA6877" i="13"/>
  <c r="AA6878" i="13"/>
  <c r="AA6879" i="13"/>
  <c r="AA6880" i="13"/>
  <c r="AA6881" i="13"/>
  <c r="AA6882" i="13"/>
  <c r="AA6883" i="13"/>
  <c r="AA6884" i="13"/>
  <c r="AA6885" i="13"/>
  <c r="AA6886" i="13"/>
  <c r="AA6887" i="13"/>
  <c r="AA6888" i="13"/>
  <c r="AA6889" i="13"/>
  <c r="AA6890" i="13"/>
  <c r="AA6891" i="13"/>
  <c r="AA6892" i="13"/>
  <c r="AA6893" i="13"/>
  <c r="AA6894" i="13"/>
  <c r="AA6895" i="13"/>
  <c r="AA6896" i="13"/>
  <c r="AA6897" i="13"/>
  <c r="AA6898" i="13"/>
  <c r="AA6899" i="13"/>
  <c r="AA6900" i="13"/>
  <c r="AA6901" i="13"/>
  <c r="AA6902" i="13"/>
  <c r="AA6903" i="13"/>
  <c r="AA6904" i="13"/>
  <c r="AA6905" i="13"/>
  <c r="AA6906" i="13"/>
  <c r="AA6907" i="13"/>
  <c r="AA6908" i="13"/>
  <c r="AA6909" i="13"/>
  <c r="AA6910" i="13"/>
  <c r="AA6911" i="13"/>
  <c r="AA6912" i="13"/>
  <c r="AA6913" i="13"/>
  <c r="AA6914" i="13"/>
  <c r="AA6915" i="13"/>
  <c r="AA6916" i="13"/>
  <c r="AA6917" i="13"/>
  <c r="AA6918" i="13"/>
  <c r="AA6919" i="13"/>
  <c r="AA6920" i="13"/>
  <c r="AA6921" i="13"/>
  <c r="AA6922" i="13"/>
  <c r="AA6923" i="13"/>
  <c r="AA6924" i="13"/>
  <c r="AA6925" i="13"/>
  <c r="AA6926" i="13"/>
  <c r="AA6927" i="13"/>
  <c r="AA6928" i="13"/>
  <c r="AA6929" i="13"/>
  <c r="AA6930" i="13"/>
  <c r="AA6931" i="13"/>
  <c r="AA6932" i="13"/>
  <c r="AA6933" i="13"/>
  <c r="AA6934" i="13"/>
  <c r="AA6935" i="13"/>
  <c r="AA6936" i="13"/>
  <c r="AA6937" i="13"/>
  <c r="AA6938" i="13"/>
  <c r="AA6939" i="13"/>
  <c r="AA6940" i="13"/>
  <c r="AA6941" i="13"/>
  <c r="AA6942" i="13"/>
  <c r="AA6943" i="13"/>
  <c r="AA6944" i="13"/>
  <c r="AA6945" i="13"/>
  <c r="AA6946" i="13"/>
  <c r="AA6947" i="13"/>
  <c r="AA6948" i="13"/>
  <c r="AA6949" i="13"/>
  <c r="AA6950" i="13"/>
  <c r="AA6951" i="13"/>
  <c r="AA6952" i="13"/>
  <c r="AA6953" i="13"/>
  <c r="AA6954" i="13"/>
  <c r="AA6955" i="13"/>
  <c r="AA6956" i="13"/>
  <c r="AA6957" i="13"/>
  <c r="AA6958" i="13"/>
  <c r="AA6959" i="13"/>
  <c r="AA6960" i="13"/>
  <c r="AA6961" i="13"/>
  <c r="AA6962" i="13"/>
  <c r="AA6963" i="13"/>
  <c r="AA6964" i="13"/>
  <c r="AA6965" i="13"/>
  <c r="AA6966" i="13"/>
  <c r="AA6967" i="13"/>
  <c r="AA6968" i="13"/>
  <c r="AA6969" i="13"/>
  <c r="AA6970" i="13"/>
  <c r="AA6971" i="13"/>
  <c r="AA6972" i="13"/>
  <c r="AA6973" i="13"/>
  <c r="AA6974" i="13"/>
  <c r="AA6975" i="13"/>
  <c r="AA6976" i="13"/>
  <c r="AA6977" i="13"/>
  <c r="AA6978" i="13"/>
  <c r="AA6979" i="13"/>
  <c r="AA6980" i="13"/>
  <c r="AA6981" i="13"/>
  <c r="AA6982" i="13"/>
  <c r="AA6983" i="13"/>
  <c r="AA6984" i="13"/>
  <c r="AA6985" i="13"/>
  <c r="AA6986" i="13"/>
  <c r="AA6987" i="13"/>
  <c r="AA6988" i="13"/>
  <c r="AA6989" i="13"/>
  <c r="AA6990" i="13"/>
  <c r="AA6991" i="13"/>
  <c r="AA6992" i="13"/>
  <c r="AA6993" i="13"/>
  <c r="AA6994" i="13"/>
  <c r="AA6995" i="13"/>
  <c r="AA6996" i="13"/>
  <c r="AA6997" i="13"/>
  <c r="AA6998" i="13"/>
  <c r="AA6999" i="13"/>
  <c r="AA7000" i="13"/>
  <c r="AA7001" i="13"/>
  <c r="AA7002" i="13"/>
  <c r="AA7003" i="13"/>
  <c r="AA7004" i="13"/>
  <c r="AA7005" i="13"/>
  <c r="AA7006" i="13"/>
  <c r="AA7007" i="13"/>
  <c r="AA7008" i="13"/>
  <c r="AA7009" i="13"/>
  <c r="AA7010" i="13"/>
  <c r="AA7011" i="13"/>
  <c r="AA7012" i="13"/>
  <c r="AA7013" i="13"/>
  <c r="AA7014" i="13"/>
  <c r="AA7015" i="13"/>
  <c r="AA7016" i="13"/>
  <c r="AA7017" i="13"/>
  <c r="AA7018" i="13"/>
  <c r="AA7019" i="13"/>
  <c r="AA7020" i="13"/>
  <c r="AA7021" i="13"/>
  <c r="AA7022" i="13"/>
  <c r="AA7023" i="13"/>
  <c r="AA7024" i="13"/>
  <c r="AA7025" i="13"/>
  <c r="AA7026" i="13"/>
  <c r="AA7027" i="13"/>
  <c r="AA7028" i="13"/>
  <c r="AA7029" i="13"/>
  <c r="AA7030" i="13"/>
  <c r="AA7031" i="13"/>
  <c r="AA7032" i="13"/>
  <c r="AA7033" i="13"/>
  <c r="AA7034" i="13"/>
  <c r="AA7035" i="13"/>
  <c r="AA7036" i="13"/>
  <c r="AA7037" i="13"/>
  <c r="AA7038" i="13"/>
  <c r="AA7039" i="13"/>
  <c r="AA7040" i="13"/>
  <c r="AA7041" i="13"/>
  <c r="AA7042" i="13"/>
  <c r="AA7043" i="13"/>
  <c r="AA7044" i="13"/>
  <c r="AA7045" i="13"/>
  <c r="AA7046" i="13"/>
  <c r="AA7047" i="13"/>
  <c r="AA7048" i="13"/>
  <c r="AA7049" i="13"/>
  <c r="AA7050" i="13"/>
  <c r="AA7051" i="13"/>
  <c r="AA7052" i="13"/>
  <c r="AA7053" i="13"/>
  <c r="AA7054" i="13"/>
  <c r="AA7055" i="13"/>
  <c r="AA7056" i="13"/>
  <c r="AA7057" i="13"/>
  <c r="AA7058" i="13"/>
  <c r="AA7059" i="13"/>
  <c r="AA7060" i="13"/>
  <c r="AA7061" i="13"/>
  <c r="AA7062" i="13"/>
  <c r="AA7063" i="13"/>
  <c r="AA7064" i="13"/>
  <c r="AA7065" i="13"/>
  <c r="AA7066" i="13"/>
  <c r="AA7067" i="13"/>
  <c r="AA7068" i="13"/>
  <c r="AA7069" i="13"/>
  <c r="AA7070" i="13"/>
  <c r="AA7071" i="13"/>
  <c r="AA7072" i="13"/>
  <c r="AA7073" i="13"/>
  <c r="AA7074" i="13"/>
  <c r="AA7075" i="13"/>
  <c r="AA7076" i="13"/>
  <c r="AA7077" i="13"/>
  <c r="AA7078" i="13"/>
  <c r="AA7079" i="13"/>
  <c r="AA7080" i="13"/>
  <c r="AA7081" i="13"/>
  <c r="AA7082" i="13"/>
  <c r="AA7083" i="13"/>
  <c r="AA7084" i="13"/>
  <c r="AA7085" i="13"/>
  <c r="AA7086" i="13"/>
  <c r="AA7087" i="13"/>
  <c r="AA7088" i="13"/>
  <c r="AA7089" i="13"/>
  <c r="AA7090" i="13"/>
  <c r="AA7091" i="13"/>
  <c r="AA7092" i="13"/>
  <c r="AA7093" i="13"/>
  <c r="AA7094" i="13"/>
  <c r="AA7095" i="13"/>
  <c r="AA7096" i="13"/>
  <c r="AA7097" i="13"/>
  <c r="AA7098" i="13"/>
  <c r="AA7099" i="13"/>
  <c r="AA7100" i="13"/>
  <c r="AA7101" i="13"/>
  <c r="AA7102" i="13"/>
  <c r="AA7103" i="13"/>
  <c r="AA7104" i="13"/>
  <c r="AA7105" i="13"/>
  <c r="AA7106" i="13"/>
  <c r="AA7107" i="13"/>
  <c r="AA7108" i="13"/>
  <c r="AA7109" i="13"/>
  <c r="AA7110" i="13"/>
  <c r="AA7111" i="13"/>
  <c r="AA7112" i="13"/>
  <c r="AA7113" i="13"/>
  <c r="AA7114" i="13"/>
  <c r="AA7115" i="13"/>
  <c r="AA7116" i="13"/>
  <c r="AA7117" i="13"/>
  <c r="AA7118" i="13"/>
  <c r="AA7119" i="13"/>
  <c r="AA7120" i="13"/>
  <c r="AA7121" i="13"/>
  <c r="AA7122" i="13"/>
  <c r="AA7123" i="13"/>
  <c r="AA7124" i="13"/>
  <c r="AA7125" i="13"/>
  <c r="AA7126" i="13"/>
  <c r="AA7127" i="13"/>
  <c r="AA7128" i="13"/>
  <c r="AA7129" i="13"/>
  <c r="AA7130" i="13"/>
  <c r="AA7131" i="13"/>
  <c r="AA7132" i="13"/>
  <c r="AA7133" i="13"/>
  <c r="AA7134" i="13"/>
  <c r="AA7135" i="13"/>
  <c r="AA7136" i="13"/>
  <c r="AA7137" i="13"/>
  <c r="AA7138" i="13"/>
  <c r="AA7139" i="13"/>
  <c r="AA7140" i="13"/>
  <c r="AA7141" i="13"/>
  <c r="AA7142" i="13"/>
  <c r="AA7143" i="13"/>
  <c r="AA7144" i="13"/>
  <c r="AA7145" i="13"/>
  <c r="AA7146" i="13"/>
  <c r="AA7147" i="13"/>
  <c r="AA7148" i="13"/>
  <c r="AA7149" i="13"/>
  <c r="AA7150" i="13"/>
  <c r="AA7151" i="13"/>
  <c r="AA7152" i="13"/>
  <c r="AA7153" i="13"/>
  <c r="AA7154" i="13"/>
  <c r="AA7155" i="13"/>
  <c r="AA7156" i="13"/>
  <c r="AA7157" i="13"/>
  <c r="AA7158" i="13"/>
  <c r="AA7159" i="13"/>
  <c r="AA7160" i="13"/>
  <c r="AA7161" i="13"/>
  <c r="AA7162" i="13"/>
  <c r="AA7163" i="13"/>
  <c r="AA7164" i="13"/>
  <c r="AA7165" i="13"/>
  <c r="AA7166" i="13"/>
  <c r="AA7167" i="13"/>
  <c r="AA7168" i="13"/>
  <c r="AA7169" i="13"/>
  <c r="AA7170" i="13"/>
  <c r="AA7171" i="13"/>
  <c r="AA7172" i="13"/>
  <c r="AA7173" i="13"/>
  <c r="AA7174" i="13"/>
  <c r="AA7175" i="13"/>
  <c r="AA7176" i="13"/>
  <c r="AA7177" i="13"/>
  <c r="AA7178" i="13"/>
  <c r="AA7179" i="13"/>
  <c r="AA7180" i="13"/>
  <c r="AA7181" i="13"/>
  <c r="AA7182" i="13"/>
  <c r="AA7183" i="13"/>
  <c r="AA7184" i="13"/>
  <c r="AA7185" i="13"/>
  <c r="AA7186" i="13"/>
  <c r="AA7187" i="13"/>
  <c r="AA7188" i="13"/>
  <c r="AA7189" i="13"/>
  <c r="AA7190" i="13"/>
  <c r="AA7191" i="13"/>
  <c r="AA7192" i="13"/>
  <c r="AA7193" i="13"/>
  <c r="AA7194" i="13"/>
  <c r="AA7195" i="13"/>
  <c r="AA7196" i="13"/>
  <c r="AA7197" i="13"/>
  <c r="AA7198" i="13"/>
  <c r="AA7199" i="13"/>
  <c r="AA7200" i="13"/>
  <c r="AA7201" i="13"/>
  <c r="AA7202" i="13"/>
  <c r="AA7203" i="13"/>
  <c r="AA7204" i="13"/>
  <c r="AA7205" i="13"/>
  <c r="AA7206" i="13"/>
  <c r="AA7207" i="13"/>
  <c r="AA7208" i="13"/>
  <c r="AA7209" i="13"/>
  <c r="AA7210" i="13"/>
  <c r="AA7211" i="13"/>
  <c r="AA7212" i="13"/>
  <c r="AA7213" i="13"/>
  <c r="AA7214" i="13"/>
  <c r="AA7215" i="13"/>
  <c r="AA7216" i="13"/>
  <c r="AA7217" i="13"/>
  <c r="AA7218" i="13"/>
  <c r="AA7219" i="13"/>
  <c r="AA7220" i="13"/>
  <c r="AA7221" i="13"/>
  <c r="AA7222" i="13"/>
  <c r="AA7223" i="13"/>
  <c r="AA7224" i="13"/>
  <c r="AA7225" i="13"/>
  <c r="AA7226" i="13"/>
  <c r="AA7227" i="13"/>
  <c r="AA7228" i="13"/>
  <c r="AA7229" i="13"/>
  <c r="AA7230" i="13"/>
  <c r="AA7231" i="13"/>
  <c r="AA7232" i="13"/>
  <c r="AA7233" i="13"/>
  <c r="AA7234" i="13"/>
  <c r="AA7235" i="13"/>
  <c r="AA7236" i="13"/>
  <c r="AA7237" i="13"/>
  <c r="AA7238" i="13"/>
  <c r="AA7239" i="13"/>
  <c r="AA7240" i="13"/>
  <c r="AA7241" i="13"/>
  <c r="AA7242" i="13"/>
  <c r="AA7243" i="13"/>
  <c r="AA7244" i="13"/>
  <c r="AA7245" i="13"/>
  <c r="AA7246" i="13"/>
  <c r="AA7247" i="13"/>
  <c r="AA7248" i="13"/>
  <c r="AA7249" i="13"/>
  <c r="AA7250" i="13"/>
  <c r="AA7251" i="13"/>
  <c r="AA7252" i="13"/>
  <c r="AA7253" i="13"/>
  <c r="AA7254" i="13"/>
  <c r="AA7255" i="13"/>
  <c r="AA7256" i="13"/>
  <c r="AA7257" i="13"/>
  <c r="AA7258" i="13"/>
  <c r="AA7259" i="13"/>
  <c r="AA7260" i="13"/>
  <c r="AA7261" i="13"/>
  <c r="AA7262" i="13"/>
  <c r="AA7263" i="13"/>
  <c r="AA7264" i="13"/>
  <c r="AA7265" i="13"/>
  <c r="AA7266" i="13"/>
  <c r="AA7267" i="13"/>
  <c r="AA7268" i="13"/>
  <c r="AA7269" i="13"/>
  <c r="AA7270" i="13"/>
  <c r="AA7271" i="13"/>
  <c r="AA7272" i="13"/>
  <c r="AA7273" i="13"/>
  <c r="AA7274" i="13"/>
  <c r="AA7275" i="13"/>
  <c r="AA7276" i="13"/>
  <c r="AA7277" i="13"/>
  <c r="AA7278" i="13"/>
  <c r="AA7279" i="13"/>
  <c r="AA7280" i="13"/>
  <c r="AA7281" i="13"/>
  <c r="AA7282" i="13"/>
  <c r="AA7283" i="13"/>
  <c r="AA7284" i="13"/>
  <c r="AA7285" i="13"/>
  <c r="AA7286" i="13"/>
  <c r="AA7287" i="13"/>
  <c r="AA7288" i="13"/>
  <c r="AA7289" i="13"/>
  <c r="AA7290" i="13"/>
  <c r="AA7291" i="13"/>
  <c r="AA7292" i="13"/>
  <c r="AA7293" i="13"/>
  <c r="AA7294" i="13"/>
  <c r="AA7295" i="13"/>
  <c r="AA7296" i="13"/>
  <c r="AA7297" i="13"/>
  <c r="AA7298" i="13"/>
  <c r="AA7299" i="13"/>
  <c r="AA7300" i="13"/>
  <c r="AA7301" i="13"/>
  <c r="AA7302" i="13"/>
  <c r="AA7303" i="13"/>
  <c r="AA7304" i="13"/>
  <c r="AA7305" i="13"/>
  <c r="AA7306" i="13"/>
  <c r="AA7307" i="13"/>
  <c r="AA7308" i="13"/>
  <c r="AA7309" i="13"/>
  <c r="AA7310" i="13"/>
  <c r="AA7311" i="13"/>
  <c r="AA7312" i="13"/>
  <c r="AA7313" i="13"/>
  <c r="AA7314" i="13"/>
  <c r="AA7315" i="13"/>
  <c r="AA7316" i="13"/>
  <c r="AA7317" i="13"/>
  <c r="AA7318" i="13"/>
  <c r="AA7319" i="13"/>
  <c r="AA7320" i="13"/>
  <c r="AA7321" i="13"/>
  <c r="AA7322" i="13"/>
  <c r="AA7323" i="13"/>
  <c r="AA7324" i="13"/>
  <c r="AA7325" i="13"/>
  <c r="AA7326" i="13"/>
  <c r="AA7327" i="13"/>
  <c r="AA7328" i="13"/>
  <c r="AA7329" i="13"/>
  <c r="AA7330" i="13"/>
  <c r="AA7331" i="13"/>
  <c r="AA7332" i="13"/>
  <c r="AA7333" i="13"/>
  <c r="AA7334" i="13"/>
  <c r="AA7335" i="13"/>
  <c r="AA7336" i="13"/>
  <c r="AA7337" i="13"/>
  <c r="AA7338" i="13"/>
  <c r="AA7339" i="13"/>
  <c r="AA7340" i="13"/>
  <c r="AA7341" i="13"/>
  <c r="AA7342" i="13"/>
  <c r="AA7343" i="13"/>
  <c r="AA7344" i="13"/>
  <c r="AA7345" i="13"/>
  <c r="AA7346" i="13"/>
  <c r="AA7347" i="13"/>
  <c r="AA7348" i="13"/>
  <c r="AA7349" i="13"/>
  <c r="AA7350" i="13"/>
  <c r="AA7351" i="13"/>
  <c r="AA7352" i="13"/>
  <c r="AA7353" i="13"/>
  <c r="AA7354" i="13"/>
  <c r="AA7355" i="13"/>
  <c r="AA7356" i="13"/>
  <c r="AA7357" i="13"/>
  <c r="AA7358" i="13"/>
  <c r="AA7359" i="13"/>
  <c r="AA7360" i="13"/>
  <c r="AA7361" i="13"/>
  <c r="AA7362" i="13"/>
  <c r="AA7363" i="13"/>
  <c r="AA7364" i="13"/>
  <c r="AA7365" i="13"/>
  <c r="AA7366" i="13"/>
  <c r="AA7367" i="13"/>
  <c r="AA7368" i="13"/>
  <c r="AA7369" i="13"/>
  <c r="AA7370" i="13"/>
  <c r="AA7371" i="13"/>
  <c r="AA7372" i="13"/>
  <c r="AA7373" i="13"/>
  <c r="AA7374" i="13"/>
  <c r="AA7375" i="13"/>
  <c r="AA7376" i="13"/>
  <c r="AA7377" i="13"/>
  <c r="AA7378" i="13"/>
  <c r="AA7379" i="13"/>
  <c r="AA7380" i="13"/>
  <c r="AA7381" i="13"/>
  <c r="AA7382" i="13"/>
  <c r="AA7383" i="13"/>
  <c r="AA7384" i="13"/>
  <c r="AA7385" i="13"/>
  <c r="AA7386" i="13"/>
  <c r="AA7387" i="13"/>
  <c r="AA7388" i="13"/>
  <c r="AA7389" i="13"/>
  <c r="AA7390" i="13"/>
  <c r="AA7391" i="13"/>
  <c r="AA7392" i="13"/>
  <c r="AA7393" i="13"/>
  <c r="AA7394" i="13"/>
  <c r="AA7395" i="13"/>
  <c r="AA7396" i="13"/>
  <c r="AA7397" i="13"/>
  <c r="AA7398" i="13"/>
  <c r="AA7399" i="13"/>
  <c r="AA7400" i="13"/>
  <c r="AA7401" i="13"/>
  <c r="AA7402" i="13"/>
  <c r="AA7403" i="13"/>
  <c r="AA7404" i="13"/>
  <c r="AA7405" i="13"/>
  <c r="AA7406" i="13"/>
  <c r="AA7407" i="13"/>
  <c r="AA7408" i="13"/>
  <c r="AA7409" i="13"/>
  <c r="AA7410" i="13"/>
  <c r="AA7411" i="13"/>
  <c r="AA7412" i="13"/>
  <c r="AA7413" i="13"/>
  <c r="AA7414" i="13"/>
  <c r="AA7415" i="13"/>
  <c r="AA7416" i="13"/>
  <c r="AA7417" i="13"/>
  <c r="AA7418" i="13"/>
  <c r="AA7419" i="13"/>
  <c r="AA7420" i="13"/>
  <c r="AA7421" i="13"/>
  <c r="AA7422" i="13"/>
  <c r="AA7423" i="13"/>
  <c r="AA7424" i="13"/>
  <c r="AA7425" i="13"/>
  <c r="AA7426" i="13"/>
  <c r="AA7427" i="13"/>
  <c r="AA7428" i="13"/>
  <c r="AA7429" i="13"/>
  <c r="AA7430" i="13"/>
  <c r="AA7431" i="13"/>
  <c r="AA7432" i="13"/>
  <c r="AA7433" i="13"/>
  <c r="AA7434" i="13"/>
  <c r="AA7435" i="13"/>
  <c r="AA7436" i="13"/>
  <c r="AA7437" i="13"/>
  <c r="AA7438" i="13"/>
  <c r="AA7439" i="13"/>
  <c r="AA7440" i="13"/>
  <c r="AA7441" i="13"/>
  <c r="AA7442" i="13"/>
  <c r="AA7443" i="13"/>
  <c r="AA7444" i="13"/>
  <c r="AA7445" i="13"/>
  <c r="AA7446" i="13"/>
  <c r="AA7447" i="13"/>
  <c r="AA7448" i="13"/>
  <c r="AA7449" i="13"/>
  <c r="AA7450" i="13"/>
  <c r="AA7451" i="13"/>
  <c r="AA7452" i="13"/>
  <c r="AA7453" i="13"/>
  <c r="AA7454" i="13"/>
  <c r="AA7455" i="13"/>
  <c r="AA7456" i="13"/>
  <c r="AA7457" i="13"/>
  <c r="AA7458" i="13"/>
  <c r="AA7459" i="13"/>
  <c r="AA7460" i="13"/>
  <c r="AA7461" i="13"/>
  <c r="AA7462" i="13"/>
  <c r="AA7463" i="13"/>
  <c r="AA7464" i="13"/>
  <c r="AA7465" i="13"/>
  <c r="AA7466" i="13"/>
  <c r="AA7467" i="13"/>
  <c r="AA7468" i="13"/>
  <c r="AA7469" i="13"/>
  <c r="AA7470" i="13"/>
  <c r="AA7471" i="13"/>
  <c r="AA7472" i="13"/>
  <c r="AA7473" i="13"/>
  <c r="AA7474" i="13"/>
  <c r="AA7475" i="13"/>
  <c r="AA7476" i="13"/>
  <c r="AA7477" i="13"/>
  <c r="AA7478" i="13"/>
  <c r="AA7479" i="13"/>
  <c r="AA7480" i="13"/>
  <c r="AA7481" i="13"/>
  <c r="AA7482" i="13"/>
  <c r="AA7483" i="13"/>
  <c r="AA7484" i="13"/>
  <c r="AA7485" i="13"/>
  <c r="AA7486" i="13"/>
  <c r="AA7487" i="13"/>
  <c r="AA7488" i="13"/>
  <c r="AA7489" i="13"/>
  <c r="AA7490" i="13"/>
  <c r="AA7491" i="13"/>
  <c r="AA7492" i="13"/>
  <c r="AA7493" i="13"/>
  <c r="AA7494" i="13"/>
  <c r="AA7495" i="13"/>
  <c r="AA7496" i="13"/>
  <c r="AA7497" i="13"/>
  <c r="AA7498" i="13"/>
  <c r="AA7499" i="13"/>
  <c r="AA7500" i="13"/>
  <c r="AA7501" i="13"/>
  <c r="AA7502" i="13"/>
  <c r="AA7503" i="13"/>
  <c r="AA7504" i="13"/>
  <c r="AA7505" i="13"/>
  <c r="AA7506" i="13"/>
  <c r="AA7507" i="13"/>
  <c r="AA7508" i="13"/>
  <c r="AA7509" i="13"/>
  <c r="AA7510" i="13"/>
  <c r="AA7511" i="13"/>
  <c r="AA7512" i="13"/>
  <c r="AA7513" i="13"/>
  <c r="AA7514" i="13"/>
  <c r="AA7515" i="13"/>
  <c r="AA7516" i="13"/>
  <c r="AA7517" i="13"/>
  <c r="AA7518" i="13"/>
  <c r="AA7519" i="13"/>
  <c r="AA7520" i="13"/>
  <c r="AA7521" i="13"/>
  <c r="AA7522" i="13"/>
  <c r="AA7523" i="13"/>
  <c r="AA7524" i="13"/>
  <c r="AA7525" i="13"/>
  <c r="AA7526" i="13"/>
  <c r="AA7527" i="13"/>
  <c r="AA7528" i="13"/>
  <c r="AA7529" i="13"/>
  <c r="AA7530" i="13"/>
  <c r="AA7531" i="13"/>
  <c r="AA7532" i="13"/>
  <c r="AA7533" i="13"/>
  <c r="AA7534" i="13"/>
  <c r="AA7535" i="13"/>
  <c r="AA7536" i="13"/>
  <c r="AA7537" i="13"/>
  <c r="AA7538" i="13"/>
  <c r="AA7539" i="13"/>
  <c r="AA7540" i="13"/>
  <c r="AA7541" i="13"/>
  <c r="AA7542" i="13"/>
  <c r="AA7543" i="13"/>
  <c r="AA7544" i="13"/>
  <c r="AA7545" i="13"/>
  <c r="AA7546" i="13"/>
  <c r="AA7547" i="13"/>
  <c r="AA7548" i="13"/>
  <c r="AA7549" i="13"/>
  <c r="AA7550" i="13"/>
  <c r="AA7551" i="13"/>
  <c r="AA7552" i="13"/>
  <c r="AA7553" i="13"/>
  <c r="AA7554" i="13"/>
  <c r="AA7555" i="13"/>
  <c r="AA7556" i="13"/>
  <c r="AA7557" i="13"/>
  <c r="AA7558" i="13"/>
  <c r="AA7559" i="13"/>
  <c r="AA7560" i="13"/>
  <c r="AA7561" i="13"/>
  <c r="AA7562" i="13"/>
  <c r="AA7563" i="13"/>
  <c r="AA7564" i="13"/>
  <c r="AA7565" i="13"/>
  <c r="AA7566" i="13"/>
  <c r="AA7567" i="13"/>
  <c r="AA7568" i="13"/>
  <c r="AA7569" i="13"/>
  <c r="AA7570" i="13"/>
  <c r="AA7571" i="13"/>
  <c r="AA7572" i="13"/>
  <c r="AA7573" i="13"/>
  <c r="AA7574" i="13"/>
  <c r="AA7575" i="13"/>
  <c r="AA7576" i="13"/>
  <c r="AA7577" i="13"/>
  <c r="AA7578" i="13"/>
  <c r="AA7579" i="13"/>
  <c r="AA7580" i="13"/>
  <c r="AA7581" i="13"/>
  <c r="AA7582" i="13"/>
  <c r="AA7583" i="13"/>
  <c r="AA7584" i="13"/>
  <c r="AA7585" i="13"/>
  <c r="AA7586" i="13"/>
  <c r="AA7587" i="13"/>
  <c r="AA7588" i="13"/>
  <c r="AA7589" i="13"/>
  <c r="AA7590" i="13"/>
  <c r="AA7591" i="13"/>
  <c r="AA7592" i="13"/>
  <c r="AA7593" i="13"/>
  <c r="AA7594" i="13"/>
  <c r="AA7595" i="13"/>
  <c r="AA7596" i="13"/>
  <c r="AA7597" i="13"/>
  <c r="AA7598" i="13"/>
  <c r="AA7599" i="13"/>
  <c r="AA7600" i="13"/>
  <c r="AA7601" i="13"/>
  <c r="AA7602" i="13"/>
  <c r="AA7603" i="13"/>
  <c r="AA7604" i="13"/>
  <c r="AA7605" i="13"/>
  <c r="AA7606" i="13"/>
  <c r="AA7607" i="13"/>
  <c r="AA7608" i="13"/>
  <c r="AA7609" i="13"/>
  <c r="AA7610" i="13"/>
  <c r="AA7611" i="13"/>
  <c r="AA7612" i="13"/>
  <c r="AA7613" i="13"/>
  <c r="AA7614" i="13"/>
  <c r="AA7615" i="13"/>
  <c r="AA7616" i="13"/>
  <c r="AA7617" i="13"/>
  <c r="AA7618" i="13"/>
  <c r="AA7619" i="13"/>
  <c r="AA7620" i="13"/>
  <c r="AA7621" i="13"/>
  <c r="AA7622" i="13"/>
  <c r="AA7623" i="13"/>
  <c r="AA7624" i="13"/>
  <c r="AA7625" i="13"/>
  <c r="AA7626" i="13"/>
  <c r="AA7627" i="13"/>
  <c r="AA7628" i="13"/>
  <c r="AA7629" i="13"/>
  <c r="AA7630" i="13"/>
  <c r="AA7631" i="13"/>
  <c r="AA7632" i="13"/>
  <c r="AA7633" i="13"/>
  <c r="AA7634" i="13"/>
  <c r="AA7635" i="13"/>
  <c r="AA7636" i="13"/>
  <c r="AA7637" i="13"/>
  <c r="AA7638" i="13"/>
  <c r="AA7639" i="13"/>
  <c r="AA7640" i="13"/>
  <c r="AA7641" i="13"/>
  <c r="AA7642" i="13"/>
  <c r="AA7643" i="13"/>
  <c r="AA7644" i="13"/>
  <c r="AA7645" i="13"/>
  <c r="AA7646" i="13"/>
  <c r="AA7647" i="13"/>
  <c r="AA7648" i="13"/>
  <c r="AA7649" i="13"/>
  <c r="AA7650" i="13"/>
  <c r="AA7651" i="13"/>
  <c r="AA7652" i="13"/>
  <c r="AA7653" i="13"/>
  <c r="AA7654" i="13"/>
  <c r="AA7655" i="13"/>
  <c r="AA7656" i="13"/>
  <c r="AA7657" i="13"/>
  <c r="AA7658" i="13"/>
  <c r="AA7659" i="13"/>
  <c r="AA7660" i="13"/>
  <c r="AA7661" i="13"/>
  <c r="AA7662" i="13"/>
  <c r="AA7663" i="13"/>
  <c r="AA7664" i="13"/>
  <c r="AA7665" i="13"/>
  <c r="AA7666" i="13"/>
  <c r="AA7667" i="13"/>
  <c r="AA7668" i="13"/>
  <c r="AA7669" i="13"/>
  <c r="AA7670" i="13"/>
  <c r="AA7671" i="13"/>
  <c r="AA7672" i="13"/>
  <c r="AA7673" i="13"/>
  <c r="AA7674" i="13"/>
  <c r="AA7675" i="13"/>
  <c r="AA7676" i="13"/>
  <c r="AA7677" i="13"/>
  <c r="AA7678" i="13"/>
  <c r="AA7679" i="13"/>
  <c r="AA7680" i="13"/>
  <c r="AA7681" i="13"/>
  <c r="AA7682" i="13"/>
  <c r="AA7683" i="13"/>
  <c r="AA7684" i="13"/>
  <c r="AA7685" i="13"/>
  <c r="AA7686" i="13"/>
  <c r="AA7687" i="13"/>
  <c r="AA7688" i="13"/>
  <c r="AA7689" i="13"/>
  <c r="AA7690" i="13"/>
  <c r="AA7691" i="13"/>
  <c r="AA7692" i="13"/>
  <c r="AA7693" i="13"/>
  <c r="AA7694" i="13"/>
  <c r="AA7695" i="13"/>
  <c r="AA7696" i="13"/>
  <c r="AA7697" i="13"/>
  <c r="AA7698" i="13"/>
  <c r="AA7699" i="13"/>
  <c r="AA7700" i="13"/>
  <c r="AA7701" i="13"/>
  <c r="AA7702" i="13"/>
  <c r="AA7703" i="13"/>
  <c r="AA7704" i="13"/>
  <c r="AA7705" i="13"/>
  <c r="AA7706" i="13"/>
  <c r="AA7707" i="13"/>
  <c r="AA7708" i="13"/>
  <c r="AA7709" i="13"/>
  <c r="AA7710" i="13"/>
  <c r="AA7711" i="13"/>
  <c r="AA7712" i="13"/>
  <c r="AA7713" i="13"/>
  <c r="AA7714" i="13"/>
  <c r="AA7715" i="13"/>
  <c r="AA7716" i="13"/>
  <c r="AA7717" i="13"/>
  <c r="AA7718" i="13"/>
  <c r="AA7719" i="13"/>
  <c r="AA7720" i="13"/>
  <c r="AA7721" i="13"/>
  <c r="AA7722" i="13"/>
  <c r="AA7723" i="13"/>
  <c r="AA7724" i="13"/>
  <c r="AA7725" i="13"/>
  <c r="AA7726" i="13"/>
  <c r="AA7727" i="13"/>
  <c r="AA7728" i="13"/>
  <c r="AA7729" i="13"/>
  <c r="AA7730" i="13"/>
  <c r="AA7731" i="13"/>
  <c r="AA7732" i="13"/>
  <c r="AA7733" i="13"/>
  <c r="AA7734" i="13"/>
  <c r="AA7735" i="13"/>
  <c r="AA7736" i="13"/>
  <c r="AA7737" i="13"/>
  <c r="AA7738" i="13"/>
  <c r="AA7739" i="13"/>
  <c r="AA7740" i="13"/>
  <c r="AA7741" i="13"/>
  <c r="AA7742" i="13"/>
  <c r="AA7743" i="13"/>
  <c r="AA7744" i="13"/>
  <c r="AA7745" i="13"/>
  <c r="AA7746" i="13"/>
  <c r="AA7747" i="13"/>
  <c r="AA7748" i="13"/>
  <c r="AA7749" i="13"/>
  <c r="AA7750" i="13"/>
  <c r="AA7751" i="13"/>
  <c r="AA7752" i="13"/>
  <c r="AA7753" i="13"/>
  <c r="AA7754" i="13"/>
  <c r="AA7755" i="13"/>
  <c r="AA7756" i="13"/>
  <c r="AA7757" i="13"/>
  <c r="AA7758" i="13"/>
  <c r="AA7759" i="13"/>
  <c r="AA7760" i="13"/>
  <c r="AA7761" i="13"/>
  <c r="AA7762" i="13"/>
  <c r="AA7763" i="13"/>
  <c r="AA7764" i="13"/>
  <c r="AA7765" i="13"/>
  <c r="AA7766" i="13"/>
  <c r="AA7767" i="13"/>
  <c r="AA7768" i="13"/>
  <c r="AA7769" i="13"/>
  <c r="AA7770" i="13"/>
  <c r="AA7771" i="13"/>
  <c r="AA7772" i="13"/>
  <c r="AA7773" i="13"/>
  <c r="AA7774" i="13"/>
  <c r="AA7775" i="13"/>
  <c r="AA7776" i="13"/>
  <c r="AA7777" i="13"/>
  <c r="AA7778" i="13"/>
  <c r="AA7779" i="13"/>
  <c r="AA7780" i="13"/>
  <c r="AA7781" i="13"/>
  <c r="AA7782" i="13"/>
  <c r="AA7783" i="13"/>
  <c r="AA7784" i="13"/>
  <c r="AA7785" i="13"/>
  <c r="AA7786" i="13"/>
  <c r="AA7787" i="13"/>
  <c r="AA7788" i="13"/>
  <c r="AA7789" i="13"/>
  <c r="AA7790" i="13"/>
  <c r="AA7791" i="13"/>
  <c r="AA7792" i="13"/>
  <c r="AA7793" i="13"/>
  <c r="AA7794" i="13"/>
  <c r="AA7795" i="13"/>
  <c r="AA7796" i="13"/>
  <c r="AA7797" i="13"/>
  <c r="AA7798" i="13"/>
  <c r="AA7799" i="13"/>
  <c r="AA7800" i="13"/>
  <c r="AA7801" i="13"/>
  <c r="AA7802" i="13"/>
  <c r="AA7803" i="13"/>
  <c r="AA7804" i="13"/>
  <c r="AA7805" i="13"/>
  <c r="AA7806" i="13"/>
  <c r="AA7807" i="13"/>
  <c r="AA7808" i="13"/>
  <c r="AA7809" i="13"/>
  <c r="AA7810" i="13"/>
  <c r="AA7811" i="13"/>
  <c r="AA7812" i="13"/>
  <c r="AA7813" i="13"/>
  <c r="AA7814" i="13"/>
  <c r="AA7815" i="13"/>
  <c r="AA7816" i="13"/>
  <c r="AA7817" i="13"/>
  <c r="AA7818" i="13"/>
  <c r="AA7819" i="13"/>
  <c r="AA7820" i="13"/>
  <c r="AA7821" i="13"/>
  <c r="AA7822" i="13"/>
  <c r="AA7823" i="13"/>
  <c r="AA7824" i="13"/>
  <c r="AA7825" i="13"/>
  <c r="AA7826" i="13"/>
  <c r="AA7827" i="13"/>
  <c r="AA7828" i="13"/>
  <c r="AA7829" i="13"/>
  <c r="AA7830" i="13"/>
  <c r="AA7831" i="13"/>
  <c r="AA7832" i="13"/>
  <c r="AA7833" i="13"/>
  <c r="AA7834" i="13"/>
  <c r="AA7835" i="13"/>
  <c r="AA7836" i="13"/>
  <c r="AA7837" i="13"/>
  <c r="AA7838" i="13"/>
  <c r="AA7839" i="13"/>
  <c r="AA7840" i="13"/>
  <c r="AA7841" i="13"/>
  <c r="AA7842" i="13"/>
  <c r="AA7843" i="13"/>
  <c r="AA7844" i="13"/>
  <c r="AA7845" i="13"/>
  <c r="AA7846" i="13"/>
  <c r="AA7847" i="13"/>
  <c r="AA7848" i="13"/>
  <c r="AA7849" i="13"/>
  <c r="AA7850" i="13"/>
  <c r="AA7851" i="13"/>
  <c r="AA7852" i="13"/>
  <c r="AA7853" i="13"/>
  <c r="AA7854" i="13"/>
  <c r="AA7855" i="13"/>
  <c r="AA7856" i="13"/>
  <c r="AA7857" i="13"/>
  <c r="AA7858" i="13"/>
  <c r="AA7859" i="13"/>
  <c r="AA7860" i="13"/>
  <c r="AA7861" i="13"/>
  <c r="AA7862" i="13"/>
  <c r="AA7863" i="13"/>
  <c r="AA7864" i="13"/>
  <c r="AA7865" i="13"/>
  <c r="AA7866" i="13"/>
  <c r="AA7867" i="13"/>
  <c r="AA7868" i="13"/>
  <c r="AA7869" i="13"/>
  <c r="AA7870" i="13"/>
  <c r="AA7871" i="13"/>
  <c r="AA7872" i="13"/>
  <c r="AA7873" i="13"/>
  <c r="AA7874" i="13"/>
  <c r="AA7875" i="13"/>
  <c r="AA7876" i="13"/>
  <c r="AA7877" i="13"/>
  <c r="AA7878" i="13"/>
  <c r="AA7879" i="13"/>
  <c r="AA7880" i="13"/>
  <c r="AA7881" i="13"/>
  <c r="AA7882" i="13"/>
  <c r="AA7883" i="13"/>
  <c r="AA7884" i="13"/>
  <c r="AA7885" i="13"/>
  <c r="AA7886" i="13"/>
  <c r="AA7887" i="13"/>
  <c r="AA7888" i="13"/>
  <c r="AA7889" i="13"/>
  <c r="AA7890" i="13"/>
  <c r="AA7891" i="13"/>
  <c r="AA7892" i="13"/>
  <c r="AA7893" i="13"/>
  <c r="AA7894" i="13"/>
  <c r="AA7895" i="13"/>
  <c r="AA7896" i="13"/>
  <c r="AA7897" i="13"/>
  <c r="AA7898" i="13"/>
  <c r="AA7899" i="13"/>
  <c r="AA7900" i="13"/>
  <c r="AA7901" i="13"/>
  <c r="AA7902" i="13"/>
  <c r="AA7903" i="13"/>
  <c r="AA7904" i="13"/>
  <c r="AA7905" i="13"/>
  <c r="AA7906" i="13"/>
  <c r="AA7907" i="13"/>
  <c r="AA7908" i="13"/>
  <c r="AA7909" i="13"/>
  <c r="AA7910" i="13"/>
  <c r="AA7911" i="13"/>
  <c r="AA7912" i="13"/>
  <c r="AA7913" i="13"/>
  <c r="AA7914" i="13"/>
  <c r="AA7915" i="13"/>
  <c r="AA7916" i="13"/>
  <c r="AA7917" i="13"/>
  <c r="AA7918" i="13"/>
  <c r="AA7919" i="13"/>
  <c r="AA7920" i="13"/>
  <c r="AA7921" i="13"/>
  <c r="AA7922" i="13"/>
  <c r="AA7923" i="13"/>
  <c r="AA7924" i="13"/>
  <c r="AA7925" i="13"/>
  <c r="AA7926" i="13"/>
  <c r="AA7927" i="13"/>
  <c r="AA7928" i="13"/>
  <c r="AA7929" i="13"/>
  <c r="AA7930" i="13"/>
  <c r="AA7931" i="13"/>
  <c r="AA7932" i="13"/>
  <c r="AA7933" i="13"/>
  <c r="AA7934" i="13"/>
  <c r="AA7935" i="13"/>
  <c r="AA7936" i="13"/>
  <c r="AA7937" i="13"/>
  <c r="AA7938" i="13"/>
  <c r="AA7939" i="13"/>
  <c r="AA7940" i="13"/>
  <c r="AA7941" i="13"/>
  <c r="AA7942" i="13"/>
  <c r="AA7943" i="13"/>
  <c r="AA7944" i="13"/>
  <c r="AA7945" i="13"/>
  <c r="AA7946" i="13"/>
  <c r="AA7947" i="13"/>
  <c r="AA7948" i="13"/>
  <c r="AA7949" i="13"/>
  <c r="AA7950" i="13"/>
  <c r="AA7951" i="13"/>
  <c r="AA7952" i="13"/>
  <c r="AA7953" i="13"/>
  <c r="AA7954" i="13"/>
  <c r="AA7955" i="13"/>
  <c r="AA7956" i="13"/>
  <c r="AA7957" i="13"/>
  <c r="AA7958" i="13"/>
  <c r="AA7959" i="13"/>
  <c r="AA7960" i="13"/>
  <c r="AA7961" i="13"/>
  <c r="AA7962" i="13"/>
  <c r="AA7963" i="13"/>
  <c r="AA7964" i="13"/>
  <c r="AA7965" i="13"/>
  <c r="AA7966" i="13"/>
  <c r="AA7967" i="13"/>
  <c r="AA7968" i="13"/>
  <c r="AA7969" i="13"/>
  <c r="AA7970" i="13"/>
  <c r="AA7971" i="13"/>
  <c r="AA7972" i="13"/>
  <c r="AA7973" i="13"/>
  <c r="AA7974" i="13"/>
  <c r="AA7975" i="13"/>
  <c r="AA7976" i="13"/>
  <c r="AA7977" i="13"/>
  <c r="AA7978" i="13"/>
  <c r="AA7979" i="13"/>
  <c r="AA7980" i="13"/>
  <c r="AA7981" i="13"/>
  <c r="AA7982" i="13"/>
  <c r="AA7983" i="13"/>
  <c r="AA7984" i="13"/>
  <c r="AA7985" i="13"/>
  <c r="AA7986" i="13"/>
  <c r="AA7987" i="13"/>
  <c r="AA7988" i="13"/>
  <c r="AA7989" i="13"/>
  <c r="AA7990" i="13"/>
  <c r="AA7991" i="13"/>
  <c r="AA7992" i="13"/>
  <c r="AA7993" i="13"/>
  <c r="AA7994" i="13"/>
  <c r="AA7995" i="13"/>
  <c r="AA7996" i="13"/>
  <c r="AA7997" i="13"/>
  <c r="AA7998" i="13"/>
  <c r="AA7999" i="13"/>
  <c r="AA8000" i="13"/>
  <c r="AA8001" i="13"/>
  <c r="AA8002" i="13"/>
  <c r="AA8003" i="13"/>
  <c r="AA8004" i="13"/>
  <c r="AA8005" i="13"/>
  <c r="AA8006" i="13"/>
  <c r="AA8007" i="13"/>
  <c r="AA8008" i="13"/>
  <c r="AA8009" i="13"/>
  <c r="AA8010" i="13"/>
  <c r="AA8011" i="13"/>
  <c r="AA8012" i="13"/>
  <c r="AA8013" i="13"/>
  <c r="AA8014" i="13"/>
  <c r="AA8015" i="13"/>
  <c r="AA8016" i="13"/>
  <c r="AA8017" i="13"/>
  <c r="AA8018" i="13"/>
  <c r="AA8019" i="13"/>
  <c r="AA8020" i="13"/>
  <c r="AA8021" i="13"/>
  <c r="AA8022" i="13"/>
  <c r="AA8023" i="13"/>
  <c r="AA8024" i="13"/>
  <c r="AA8025" i="13"/>
  <c r="AA8026" i="13"/>
  <c r="AA8027" i="13"/>
  <c r="AA8028" i="13"/>
  <c r="AA8029" i="13"/>
  <c r="AA8030" i="13"/>
  <c r="AA8031" i="13"/>
  <c r="AA8032" i="13"/>
  <c r="AA8033" i="13"/>
  <c r="AA8034" i="13"/>
  <c r="AA8035" i="13"/>
  <c r="AA8036" i="13"/>
  <c r="AA8037" i="13"/>
  <c r="AA8038" i="13"/>
  <c r="AA8039" i="13"/>
  <c r="AA8040" i="13"/>
  <c r="AA8041" i="13"/>
  <c r="AA8042" i="13"/>
  <c r="AA8043" i="13"/>
  <c r="AA8044" i="13"/>
  <c r="AA8045" i="13"/>
  <c r="AA8046" i="13"/>
  <c r="AA8047" i="13"/>
  <c r="AA8048" i="13"/>
  <c r="AA8049" i="13"/>
  <c r="AA8050" i="13"/>
  <c r="AA8051" i="13"/>
  <c r="AA8052" i="13"/>
  <c r="AA8053" i="13"/>
  <c r="AA8054" i="13"/>
  <c r="AA8055" i="13"/>
  <c r="AA8056" i="13"/>
  <c r="AA8057" i="13"/>
  <c r="AA8058" i="13"/>
  <c r="AA8059" i="13"/>
  <c r="AA8060" i="13"/>
  <c r="AA8061" i="13"/>
  <c r="AA8062" i="13"/>
  <c r="AA8063" i="13"/>
  <c r="AA8064" i="13"/>
  <c r="AA8065" i="13"/>
  <c r="AA8066" i="13"/>
  <c r="AA8067" i="13"/>
  <c r="AA8068" i="13"/>
  <c r="AA8069" i="13"/>
  <c r="AA8070" i="13"/>
  <c r="AA8071" i="13"/>
  <c r="AA8072" i="13"/>
  <c r="AA8073" i="13"/>
  <c r="AA8074" i="13"/>
  <c r="AA8075" i="13"/>
  <c r="AA8076" i="13"/>
  <c r="AA8077" i="13"/>
  <c r="AA8078" i="13"/>
  <c r="AA8079" i="13"/>
  <c r="AA8080" i="13"/>
  <c r="AA8081" i="13"/>
  <c r="AA8082" i="13"/>
  <c r="AA8083" i="13"/>
  <c r="AA8084" i="13"/>
  <c r="AA8085" i="13"/>
  <c r="AA8086" i="13"/>
  <c r="AA8087" i="13"/>
  <c r="AA8088" i="13"/>
  <c r="AA8089" i="13"/>
  <c r="AA8090" i="13"/>
  <c r="AA8091" i="13"/>
  <c r="AA8092" i="13"/>
  <c r="AA8093" i="13"/>
  <c r="AA8094" i="13"/>
  <c r="AA8095" i="13"/>
  <c r="AA8096" i="13"/>
  <c r="AA8097" i="13"/>
  <c r="AA8098" i="13"/>
  <c r="AA8099" i="13"/>
  <c r="AA8100" i="13"/>
  <c r="AA8101" i="13"/>
  <c r="AA8102" i="13"/>
  <c r="AA8103" i="13"/>
  <c r="AA8104" i="13"/>
  <c r="AA8105" i="13"/>
  <c r="AA8106" i="13"/>
  <c r="AA8107" i="13"/>
  <c r="AA8108" i="13"/>
  <c r="AA8109" i="13"/>
  <c r="AA8110" i="13"/>
  <c r="AA8111" i="13"/>
  <c r="AA8112" i="13"/>
  <c r="AA8113" i="13"/>
  <c r="AA8114" i="13"/>
  <c r="AA8115" i="13"/>
  <c r="AA8116" i="13"/>
  <c r="AA8117" i="13"/>
  <c r="AA8118" i="13"/>
  <c r="AA8119" i="13"/>
  <c r="AA8120" i="13"/>
  <c r="AA8121" i="13"/>
  <c r="AA8122" i="13"/>
  <c r="AA8123" i="13"/>
  <c r="AA8124" i="13"/>
  <c r="AA8125" i="13"/>
  <c r="AA8126" i="13"/>
  <c r="AA8127" i="13"/>
  <c r="AA8128" i="13"/>
  <c r="AA8129" i="13"/>
  <c r="AA8130" i="13"/>
  <c r="AA8131" i="13"/>
  <c r="AA8132" i="13"/>
  <c r="AA8133" i="13"/>
  <c r="AA8134" i="13"/>
  <c r="AA8135" i="13"/>
  <c r="AA8136" i="13"/>
  <c r="AA8137" i="13"/>
  <c r="AA8138" i="13"/>
  <c r="AA8139" i="13"/>
  <c r="AA8140" i="13"/>
  <c r="AA8141" i="13"/>
  <c r="AA8142" i="13"/>
  <c r="AA8143" i="13"/>
  <c r="AA8144" i="13"/>
  <c r="AA8145" i="13"/>
  <c r="AA8146" i="13"/>
  <c r="AA8147" i="13"/>
  <c r="AA8148" i="13"/>
  <c r="AA8149" i="13"/>
  <c r="AA8150" i="13"/>
  <c r="AA8151" i="13"/>
  <c r="AA8152" i="13"/>
  <c r="AA8153" i="13"/>
  <c r="AA8154" i="13"/>
  <c r="AA8155" i="13"/>
  <c r="AA8156" i="13"/>
  <c r="AA8157" i="13"/>
  <c r="AA8158" i="13"/>
  <c r="AA8159" i="13"/>
  <c r="AA8160" i="13"/>
  <c r="AA8161" i="13"/>
  <c r="AA8162" i="13"/>
  <c r="AA8163" i="13"/>
  <c r="AA8164" i="13"/>
  <c r="AA8165" i="13"/>
  <c r="AA8166" i="13"/>
  <c r="AA8167" i="13"/>
  <c r="AA8168" i="13"/>
  <c r="AA8169" i="13"/>
  <c r="AA8170" i="13"/>
  <c r="AA8171" i="13"/>
  <c r="AA8172" i="13"/>
  <c r="AA8173" i="13"/>
  <c r="AA8174" i="13"/>
  <c r="AA8175" i="13"/>
  <c r="AA8176" i="13"/>
  <c r="AA8177" i="13"/>
  <c r="AA8178" i="13"/>
  <c r="AA8179" i="13"/>
  <c r="AA8180" i="13"/>
  <c r="AA8181" i="13"/>
  <c r="AA8182" i="13"/>
  <c r="AA8183" i="13"/>
  <c r="AA8184" i="13"/>
  <c r="AA8185" i="13"/>
  <c r="AA8186" i="13"/>
  <c r="AA8187" i="13"/>
  <c r="AA8188" i="13"/>
  <c r="AA8189" i="13"/>
  <c r="AA8190" i="13"/>
  <c r="AA8191" i="13"/>
  <c r="AA8192" i="13"/>
  <c r="AA8193" i="13"/>
  <c r="AA8194" i="13"/>
  <c r="AA8195" i="13"/>
  <c r="AA8196" i="13"/>
  <c r="AA8197" i="13"/>
  <c r="AA8198" i="13"/>
  <c r="AA8199" i="13"/>
  <c r="AA8200" i="13"/>
  <c r="AA8201" i="13"/>
  <c r="AA8202" i="13"/>
  <c r="AA8203" i="13"/>
  <c r="AA8204" i="13"/>
  <c r="AA8205" i="13"/>
  <c r="AA8206" i="13"/>
  <c r="AA8207" i="13"/>
  <c r="AA8208" i="13"/>
  <c r="AA8209" i="13"/>
  <c r="AA8210" i="13"/>
  <c r="AA8211" i="13"/>
  <c r="AA8212" i="13"/>
  <c r="AA8213" i="13"/>
  <c r="AA8214" i="13"/>
  <c r="AA8215" i="13"/>
  <c r="AA8216" i="13"/>
  <c r="AA8217" i="13"/>
  <c r="AA8218" i="13"/>
  <c r="AA8219" i="13"/>
  <c r="AA8220" i="13"/>
  <c r="AA8221" i="13"/>
  <c r="AA8222" i="13"/>
  <c r="AA8223" i="13"/>
  <c r="AA8224" i="13"/>
  <c r="AA8225" i="13"/>
  <c r="AA8226" i="13"/>
  <c r="AA8227" i="13"/>
  <c r="AA8228" i="13"/>
  <c r="AA8229" i="13"/>
  <c r="AA8230" i="13"/>
  <c r="AA8231" i="13"/>
  <c r="AA8232" i="13"/>
  <c r="AA8233" i="13"/>
  <c r="AA8234" i="13"/>
  <c r="AA8235" i="13"/>
  <c r="AA8236" i="13"/>
  <c r="AA8237" i="13"/>
  <c r="AA8238" i="13"/>
  <c r="AA8239" i="13"/>
  <c r="AA8240" i="13"/>
  <c r="AA8241" i="13"/>
  <c r="AA8242" i="13"/>
  <c r="AA8243" i="13"/>
  <c r="AA8244" i="13"/>
  <c r="AA8245" i="13"/>
  <c r="AA8246" i="13"/>
  <c r="AA8247" i="13"/>
  <c r="AA8248" i="13"/>
  <c r="AA8249" i="13"/>
  <c r="AA8250" i="13"/>
  <c r="AA8251" i="13"/>
  <c r="AA8252" i="13"/>
  <c r="AA8253" i="13"/>
  <c r="AA8254" i="13"/>
  <c r="AA8255" i="13"/>
  <c r="AA8256" i="13"/>
  <c r="AA8257" i="13"/>
  <c r="AA8258" i="13"/>
  <c r="AA8259" i="13"/>
  <c r="AA8260" i="13"/>
  <c r="AA8261" i="13"/>
  <c r="AA8262" i="13"/>
  <c r="AA8263" i="13"/>
  <c r="AA8264" i="13"/>
  <c r="AA8265" i="13"/>
  <c r="AA8266" i="13"/>
  <c r="AA8267" i="13"/>
  <c r="AA8268" i="13"/>
  <c r="AA8269" i="13"/>
  <c r="AA8270" i="13"/>
  <c r="AA8271" i="13"/>
  <c r="AA8272" i="13"/>
  <c r="AA8273" i="13"/>
  <c r="AA8274" i="13"/>
  <c r="AA8275" i="13"/>
  <c r="AA8276" i="13"/>
  <c r="AA8277" i="13"/>
  <c r="AA8278" i="13"/>
  <c r="AA8279" i="13"/>
  <c r="AA8280" i="13"/>
  <c r="AA8281" i="13"/>
  <c r="AA8282" i="13"/>
  <c r="AA8283" i="13"/>
  <c r="AA8284" i="13"/>
  <c r="AA8285" i="13"/>
  <c r="AA8286" i="13"/>
  <c r="AA8287" i="13"/>
  <c r="AA8288" i="13"/>
  <c r="AA8289" i="13"/>
  <c r="AA8290" i="13"/>
  <c r="AA8291" i="13"/>
  <c r="AA8292" i="13"/>
  <c r="AA8293" i="13"/>
  <c r="AA8294" i="13"/>
  <c r="AA8295" i="13"/>
  <c r="AA8296" i="13"/>
  <c r="AA8297" i="13"/>
  <c r="AA8298" i="13"/>
  <c r="AA8299" i="13"/>
  <c r="AA8300" i="13"/>
  <c r="AA8301" i="13"/>
  <c r="AA8302" i="13"/>
  <c r="AA8303" i="13"/>
  <c r="AA8304" i="13"/>
  <c r="AA8305" i="13"/>
  <c r="AA8306" i="13"/>
  <c r="AA8307" i="13"/>
  <c r="AA8308" i="13"/>
  <c r="AA8309" i="13"/>
  <c r="AA8310" i="13"/>
  <c r="AA8311" i="13"/>
  <c r="AA8312" i="13"/>
  <c r="AA8313" i="13"/>
  <c r="AA8314" i="13"/>
  <c r="AA8315" i="13"/>
  <c r="AA8316" i="13"/>
  <c r="AA8317" i="13"/>
  <c r="AA8318" i="13"/>
  <c r="AA8319" i="13"/>
  <c r="AA8320" i="13"/>
  <c r="AA8321" i="13"/>
  <c r="AA8322" i="13"/>
  <c r="AA8323" i="13"/>
  <c r="AA8324" i="13"/>
  <c r="AA8325" i="13"/>
  <c r="AA8326" i="13"/>
  <c r="AA8327" i="13"/>
  <c r="AA8328" i="13"/>
  <c r="AA8329" i="13"/>
  <c r="AA8330" i="13"/>
  <c r="AA8331" i="13"/>
  <c r="AA8332" i="13"/>
  <c r="AA8333" i="13"/>
  <c r="AA8334" i="13"/>
  <c r="AA8335" i="13"/>
  <c r="AA8336" i="13"/>
  <c r="AA8337" i="13"/>
  <c r="AA8338" i="13"/>
  <c r="AA8339" i="13"/>
  <c r="AA8340" i="13"/>
  <c r="AA8341" i="13"/>
  <c r="AA8342" i="13"/>
  <c r="AA8343" i="13"/>
  <c r="AA8344" i="13"/>
  <c r="AA8345" i="13"/>
  <c r="AA8346" i="13"/>
  <c r="AA8347" i="13"/>
  <c r="AA8348" i="13"/>
  <c r="AA8349" i="13"/>
  <c r="AA8350" i="13"/>
  <c r="AA8351" i="13"/>
  <c r="AA8352" i="13"/>
  <c r="AA8353" i="13"/>
  <c r="AA8354" i="13"/>
  <c r="AA8355" i="13"/>
  <c r="AA8356" i="13"/>
  <c r="AA8357" i="13"/>
  <c r="AA8358" i="13"/>
  <c r="AA8359" i="13"/>
  <c r="AA8360" i="13"/>
  <c r="AA8361" i="13"/>
  <c r="AA8362" i="13"/>
  <c r="AA8363" i="13"/>
  <c r="AA8364" i="13"/>
  <c r="AA8365" i="13"/>
  <c r="AA8366" i="13"/>
  <c r="AA8367" i="13"/>
  <c r="AA8368" i="13"/>
  <c r="AA8369" i="13"/>
  <c r="AA8370" i="13"/>
  <c r="AA8371" i="13"/>
  <c r="AA8372" i="13"/>
  <c r="AA8373" i="13"/>
  <c r="AA8374" i="13"/>
  <c r="AA8375" i="13"/>
  <c r="AA8376" i="13"/>
  <c r="AA8377" i="13"/>
  <c r="AA8378" i="13"/>
  <c r="AA8379" i="13"/>
  <c r="AA8380" i="13"/>
  <c r="AA8381" i="13"/>
  <c r="AA8382" i="13"/>
  <c r="AA8383" i="13"/>
  <c r="AA8384" i="13"/>
  <c r="AA8385" i="13"/>
  <c r="AA8386" i="13"/>
  <c r="AA8387" i="13"/>
  <c r="AA8388" i="13"/>
  <c r="AA8389" i="13"/>
  <c r="AA8390" i="13"/>
  <c r="AA8391" i="13"/>
  <c r="AA8392" i="13"/>
  <c r="AA8393" i="13"/>
  <c r="AA8394" i="13"/>
  <c r="AA8395" i="13"/>
  <c r="AA8396" i="13"/>
  <c r="AA8397" i="13"/>
  <c r="AA8398" i="13"/>
  <c r="AA8399" i="13"/>
  <c r="AA8400" i="13"/>
  <c r="AA8401" i="13"/>
  <c r="AA8402" i="13"/>
  <c r="AA8403" i="13"/>
  <c r="AA8404" i="13"/>
  <c r="AA8405" i="13"/>
  <c r="AA8406" i="13"/>
  <c r="AA8407" i="13"/>
  <c r="AA8408" i="13"/>
  <c r="AA8409" i="13"/>
  <c r="AA8410" i="13"/>
  <c r="AA8411" i="13"/>
  <c r="AA8412" i="13"/>
  <c r="AA8413" i="13"/>
  <c r="AA8414" i="13"/>
  <c r="AA8415" i="13"/>
  <c r="AA8416" i="13"/>
  <c r="AA8417" i="13"/>
  <c r="AA8418" i="13"/>
  <c r="AA8419" i="13"/>
  <c r="AA8420" i="13"/>
  <c r="AA8421" i="13"/>
  <c r="AA8422" i="13"/>
  <c r="AA8423" i="13"/>
  <c r="AA8424" i="13"/>
  <c r="AA8425" i="13"/>
  <c r="AA8426" i="13"/>
  <c r="AA8427" i="13"/>
  <c r="AA8428" i="13"/>
  <c r="AA8429" i="13"/>
  <c r="AA8430" i="13"/>
  <c r="AA8431" i="13"/>
  <c r="AA8432" i="13"/>
  <c r="AA8433" i="13"/>
  <c r="AA8434" i="13"/>
  <c r="AA8435" i="13"/>
  <c r="AA8436" i="13"/>
  <c r="AA8437" i="13"/>
  <c r="AA8438" i="13"/>
  <c r="AA8439" i="13"/>
  <c r="AA8440" i="13"/>
  <c r="AA8441" i="13"/>
  <c r="AA8442" i="13"/>
  <c r="AA8443" i="13"/>
  <c r="AA8444" i="13"/>
  <c r="AA8445" i="13"/>
  <c r="AA8446" i="13"/>
  <c r="AA8447" i="13"/>
  <c r="AA8448" i="13"/>
  <c r="AA8449" i="13"/>
  <c r="AA8450" i="13"/>
  <c r="AA8451" i="13"/>
  <c r="AA8452" i="13"/>
  <c r="AA8453" i="13"/>
  <c r="AA8454" i="13"/>
  <c r="AA8455" i="13"/>
  <c r="AA8456" i="13"/>
  <c r="AA8457" i="13"/>
  <c r="AA8458" i="13"/>
  <c r="AA8459" i="13"/>
  <c r="AA8460" i="13"/>
  <c r="AA8461" i="13"/>
  <c r="AA8462" i="13"/>
  <c r="AA8463" i="13"/>
  <c r="AA8464" i="13"/>
  <c r="AA8465" i="13"/>
  <c r="AA8466" i="13"/>
  <c r="AA8467" i="13"/>
  <c r="AA8468" i="13"/>
  <c r="AA8469" i="13"/>
  <c r="AA8470" i="13"/>
  <c r="AA8471" i="13"/>
  <c r="AA8472" i="13"/>
  <c r="AA8473" i="13"/>
  <c r="AA8474" i="13"/>
  <c r="AA8475" i="13"/>
  <c r="AA8476" i="13"/>
  <c r="AA8477" i="13"/>
  <c r="AA8478" i="13"/>
  <c r="AA8479" i="13"/>
  <c r="AA8480" i="13"/>
  <c r="AA8481" i="13"/>
  <c r="AA8482" i="13"/>
  <c r="AA8483" i="13"/>
  <c r="AA8484" i="13"/>
  <c r="AA8485" i="13"/>
  <c r="AA8486" i="13"/>
  <c r="AA8487" i="13"/>
  <c r="AA8488" i="13"/>
  <c r="AA8489" i="13"/>
  <c r="AA8490" i="13"/>
  <c r="AA8491" i="13"/>
  <c r="AA8492" i="13"/>
  <c r="AA8493" i="13"/>
  <c r="AA8494" i="13"/>
  <c r="AA8495" i="13"/>
  <c r="AA8496" i="13"/>
  <c r="AA8497" i="13"/>
  <c r="AA8498" i="13"/>
  <c r="AA8499" i="13"/>
  <c r="AA8500" i="13"/>
  <c r="AA8501" i="13"/>
  <c r="AA8502" i="13"/>
  <c r="AA8503" i="13"/>
  <c r="AA8504" i="13"/>
  <c r="AA8505" i="13"/>
  <c r="AA8506" i="13"/>
  <c r="AA8507" i="13"/>
  <c r="AA8508" i="13"/>
  <c r="AA8509" i="13"/>
  <c r="AA8510" i="13"/>
  <c r="AA8511" i="13"/>
  <c r="AA8512" i="13"/>
  <c r="AA8513" i="13"/>
  <c r="AA8514" i="13"/>
  <c r="AA8515" i="13"/>
  <c r="AA8516" i="13"/>
  <c r="AA8517" i="13"/>
  <c r="AA8518" i="13"/>
  <c r="AA8519" i="13"/>
  <c r="AA8520" i="13"/>
  <c r="AA8521" i="13"/>
  <c r="AA8522" i="13"/>
  <c r="AA8523" i="13"/>
  <c r="AA8524" i="13"/>
  <c r="AA8525" i="13"/>
  <c r="AA8526" i="13"/>
  <c r="AA8527" i="13"/>
  <c r="AA8528" i="13"/>
  <c r="AA8529" i="13"/>
  <c r="AA8530" i="13"/>
  <c r="AA8531" i="13"/>
  <c r="AA8532" i="13"/>
  <c r="AA8533" i="13"/>
  <c r="AA8534" i="13"/>
  <c r="AA8535" i="13"/>
  <c r="AA8536" i="13"/>
  <c r="AA8537" i="13"/>
  <c r="AA8538" i="13"/>
  <c r="AA8539" i="13"/>
  <c r="AA8540" i="13"/>
  <c r="AA8541" i="13"/>
  <c r="AA8542" i="13"/>
  <c r="AA8543" i="13"/>
  <c r="AA8544" i="13"/>
  <c r="AA8545" i="13"/>
  <c r="AA8546" i="13"/>
  <c r="AA8547" i="13"/>
  <c r="AA8548" i="13"/>
  <c r="AA8549" i="13"/>
  <c r="AA8550" i="13"/>
  <c r="AA8551" i="13"/>
  <c r="AA8552" i="13"/>
  <c r="AA8553" i="13"/>
  <c r="AA8554" i="13"/>
  <c r="AA8555" i="13"/>
  <c r="AA8556" i="13"/>
  <c r="AA8557" i="13"/>
  <c r="AA8558" i="13"/>
  <c r="AA8559" i="13"/>
  <c r="AA8560" i="13"/>
  <c r="AA8561" i="13"/>
  <c r="AA8562" i="13"/>
  <c r="AA8563" i="13"/>
  <c r="AA8564" i="13"/>
  <c r="AA8565" i="13"/>
  <c r="AA8566" i="13"/>
  <c r="AA8567" i="13"/>
  <c r="AA8568" i="13"/>
  <c r="AA8569" i="13"/>
  <c r="AA8570" i="13"/>
  <c r="AA8571" i="13"/>
  <c r="AA8572" i="13"/>
  <c r="AA8573" i="13"/>
  <c r="AA8574" i="13"/>
  <c r="AA8575" i="13"/>
  <c r="AA8576" i="13"/>
  <c r="AA8577" i="13"/>
  <c r="AA8578" i="13"/>
  <c r="AA8579" i="13"/>
  <c r="AA8580" i="13"/>
  <c r="AA8581" i="13"/>
  <c r="AA8582" i="13"/>
  <c r="AA8583" i="13"/>
  <c r="AA8584" i="13"/>
  <c r="AA8585" i="13"/>
  <c r="AA8586" i="13"/>
  <c r="AA8587" i="13"/>
  <c r="AA8588" i="13"/>
  <c r="AA8589" i="13"/>
  <c r="AA8590" i="13"/>
  <c r="AA8591" i="13"/>
  <c r="AA8592" i="13"/>
  <c r="AA8593" i="13"/>
  <c r="AA8594" i="13"/>
  <c r="AA8595" i="13"/>
  <c r="AA8596" i="13"/>
  <c r="AA8597" i="13"/>
  <c r="AA8598" i="13"/>
  <c r="AA8599" i="13"/>
  <c r="AA8600" i="13"/>
  <c r="AA8601" i="13"/>
  <c r="AA8602" i="13"/>
  <c r="AA8603" i="13"/>
  <c r="AA8604" i="13"/>
  <c r="AA8605" i="13"/>
  <c r="AA8606" i="13"/>
  <c r="AA8607" i="13"/>
  <c r="AA8608" i="13"/>
  <c r="AA8609" i="13"/>
  <c r="AA8610" i="13"/>
  <c r="AA8611" i="13"/>
  <c r="AA8612" i="13"/>
  <c r="AA8613" i="13"/>
  <c r="AA8614" i="13"/>
  <c r="AA8615" i="13"/>
  <c r="AA8616" i="13"/>
  <c r="AA8617" i="13"/>
  <c r="AA8618" i="13"/>
  <c r="AA8619" i="13"/>
  <c r="AA8620" i="13"/>
  <c r="AA8621" i="13"/>
  <c r="AA8622" i="13"/>
  <c r="AA8623" i="13"/>
  <c r="AA8624" i="13"/>
  <c r="AA8625" i="13"/>
  <c r="AA8626" i="13"/>
  <c r="AA8627" i="13"/>
  <c r="AA8628" i="13"/>
  <c r="AA8629" i="13"/>
  <c r="AA8630" i="13"/>
  <c r="AA8631" i="13"/>
  <c r="AA8632" i="13"/>
  <c r="AA8633" i="13"/>
  <c r="AA8634" i="13"/>
  <c r="AA8635" i="13"/>
  <c r="AA8636" i="13"/>
  <c r="AA8637" i="13"/>
  <c r="AA8638" i="13"/>
  <c r="AA8639" i="13"/>
  <c r="AA8640" i="13"/>
  <c r="AA8641" i="13"/>
  <c r="AA8642" i="13"/>
  <c r="AA8643" i="13"/>
  <c r="AA8644" i="13"/>
  <c r="AA8645" i="13"/>
  <c r="AA8646" i="13"/>
  <c r="AA8647" i="13"/>
  <c r="AA8648" i="13"/>
  <c r="AA8649" i="13"/>
  <c r="AA8650" i="13"/>
  <c r="AA8651" i="13"/>
  <c r="AA8652" i="13"/>
  <c r="AA8653" i="13"/>
  <c r="AA8654" i="13"/>
  <c r="AA8655" i="13"/>
  <c r="AA8656" i="13"/>
  <c r="AA8657" i="13"/>
  <c r="AA8658" i="13"/>
  <c r="AA8659" i="13"/>
  <c r="AA8660" i="13"/>
  <c r="AA8661" i="13"/>
  <c r="AA8662" i="13"/>
  <c r="AA8663" i="13"/>
  <c r="AA8664" i="13"/>
  <c r="AA8665" i="13"/>
  <c r="AA8666" i="13"/>
  <c r="AA8667" i="13"/>
  <c r="AA8668" i="13"/>
  <c r="AA8669" i="13"/>
  <c r="AA8670" i="13"/>
  <c r="AA8671" i="13"/>
  <c r="AA8672" i="13"/>
  <c r="AA8673" i="13"/>
  <c r="AA8674" i="13"/>
  <c r="AA8675" i="13"/>
  <c r="AA8676" i="13"/>
  <c r="AA8677" i="13"/>
  <c r="AA8678" i="13"/>
  <c r="AA8679" i="13"/>
  <c r="AA8680" i="13"/>
  <c r="AA8681" i="13"/>
  <c r="AA8682" i="13"/>
  <c r="AA8683" i="13"/>
  <c r="AA8684" i="13"/>
  <c r="AA8685" i="13"/>
  <c r="AA8686" i="13"/>
  <c r="AA8687" i="13"/>
  <c r="AA8688" i="13"/>
  <c r="AA8689" i="13"/>
  <c r="AA8690" i="13"/>
  <c r="AA8691" i="13"/>
  <c r="AA8692" i="13"/>
  <c r="AA8693" i="13"/>
  <c r="AA8694" i="13"/>
  <c r="AA8695" i="13"/>
  <c r="AA8696" i="13"/>
  <c r="AA8697" i="13"/>
  <c r="AA8698" i="13"/>
  <c r="AA8699" i="13"/>
  <c r="AA8700" i="13"/>
  <c r="AA8701" i="13"/>
  <c r="AA8702" i="13"/>
  <c r="AA8703" i="13"/>
  <c r="AA8704" i="13"/>
  <c r="AA8705" i="13"/>
  <c r="AA8706" i="13"/>
  <c r="AA8707" i="13"/>
  <c r="AA8708" i="13"/>
  <c r="AA8709" i="13"/>
  <c r="AA8710" i="13"/>
  <c r="AA8711" i="13"/>
  <c r="AA8712" i="13"/>
  <c r="AA8713" i="13"/>
  <c r="AA8714" i="13"/>
  <c r="AA8715" i="13"/>
  <c r="AA8716" i="13"/>
  <c r="AA8717" i="13"/>
  <c r="AA8718" i="13"/>
  <c r="AA8719" i="13"/>
  <c r="AA8720" i="13"/>
  <c r="AA8721" i="13"/>
  <c r="AA8722" i="13"/>
  <c r="AA8723" i="13"/>
  <c r="AA8724" i="13"/>
  <c r="AA8725" i="13"/>
  <c r="AA8726" i="13"/>
  <c r="AA8727" i="13"/>
  <c r="AA8728" i="13"/>
  <c r="AA8729" i="13"/>
  <c r="AA8730" i="13"/>
  <c r="AA8731" i="13"/>
  <c r="AA8732" i="13"/>
  <c r="AA8733" i="13"/>
  <c r="AA8734" i="13"/>
  <c r="AA8735" i="13"/>
  <c r="AA8736" i="13"/>
  <c r="AA8737" i="13"/>
  <c r="AA8738" i="13"/>
  <c r="AA8739" i="13"/>
  <c r="AA8740" i="13"/>
  <c r="AA8741" i="13"/>
  <c r="AA8742" i="13"/>
  <c r="AA8743" i="13"/>
  <c r="AA8744" i="13"/>
  <c r="AA8745" i="13"/>
  <c r="AA8746" i="13"/>
  <c r="AA8747" i="13"/>
  <c r="AA8748" i="13"/>
  <c r="AA8749" i="13"/>
  <c r="AA8750" i="13"/>
  <c r="AA8751" i="13"/>
  <c r="AA8752" i="13"/>
  <c r="AA8753" i="13"/>
  <c r="AA8754" i="13"/>
  <c r="AA8755" i="13"/>
  <c r="AA8756" i="13"/>
  <c r="AA8757" i="13"/>
  <c r="AA8758" i="13"/>
  <c r="AA8759" i="13"/>
  <c r="AA8760" i="13"/>
  <c r="AA8761" i="13"/>
  <c r="AA8762" i="13"/>
  <c r="AA8763" i="13"/>
  <c r="AA8764" i="13"/>
  <c r="AA8765" i="13"/>
  <c r="AA8766" i="13"/>
  <c r="I54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D17" i="4"/>
  <c r="E17" i="4" s="1"/>
  <c r="D16" i="4"/>
  <c r="D18" i="4"/>
  <c r="E18" i="4" s="1"/>
  <c r="D19" i="4"/>
  <c r="E19" i="4" s="1"/>
  <c r="D20" i="4"/>
  <c r="E20" i="4" s="1"/>
  <c r="D21" i="4"/>
  <c r="E21" i="4" s="1"/>
  <c r="D22" i="4"/>
  <c r="E22" i="4" s="1"/>
  <c r="D23" i="4"/>
  <c r="E23" i="4" s="1"/>
  <c r="D24" i="4"/>
  <c r="E24" i="4" s="1"/>
  <c r="D25" i="4"/>
  <c r="E25" i="4" s="1"/>
  <c r="D26" i="4"/>
  <c r="E26" i="4" s="1"/>
  <c r="D27" i="4"/>
  <c r="E27" i="4" s="1"/>
  <c r="D28" i="4"/>
  <c r="E28" i="4" s="1"/>
  <c r="D29" i="4"/>
  <c r="E29" i="4" s="1"/>
  <c r="D30" i="4"/>
  <c r="E30" i="4" s="1"/>
  <c r="D31" i="4"/>
  <c r="E31" i="4" s="1"/>
  <c r="D32" i="4"/>
  <c r="E32" i="4" s="1"/>
  <c r="D33" i="4"/>
  <c r="E33" i="4" s="1"/>
  <c r="D34" i="4"/>
  <c r="E34" i="4" s="1"/>
  <c r="D35" i="4"/>
  <c r="E35" i="4" s="1"/>
  <c r="D36" i="4"/>
  <c r="E36" i="4" s="1"/>
  <c r="D37" i="4"/>
  <c r="E37" i="4" s="1"/>
  <c r="D38" i="4"/>
  <c r="E38" i="4" s="1"/>
  <c r="D39" i="4"/>
  <c r="E39" i="4" s="1"/>
  <c r="D40" i="4"/>
  <c r="E40" i="4" s="1"/>
  <c r="D41" i="4"/>
  <c r="E41" i="4" s="1"/>
  <c r="D42" i="4"/>
  <c r="E42" i="4" s="1"/>
  <c r="D43" i="4"/>
  <c r="E43" i="4" s="1"/>
  <c r="D44" i="4"/>
  <c r="E44" i="4" s="1"/>
  <c r="D45" i="4"/>
  <c r="E45" i="4" s="1"/>
  <c r="D46" i="4"/>
  <c r="E46" i="4" s="1"/>
  <c r="D47" i="4"/>
  <c r="E47" i="4" s="1"/>
  <c r="D48" i="4"/>
  <c r="E48" i="4" s="1"/>
  <c r="D49" i="4"/>
  <c r="E49" i="4" s="1"/>
  <c r="D50" i="4"/>
  <c r="E50" i="4" s="1"/>
  <c r="D51" i="4"/>
  <c r="E51" i="4" s="1"/>
  <c r="D52" i="4"/>
  <c r="E52" i="4" s="1"/>
  <c r="D53" i="4"/>
  <c r="E53" i="4" s="1"/>
  <c r="D54" i="4"/>
  <c r="E54" i="4" s="1"/>
  <c r="D55" i="4"/>
  <c r="E55" i="4" s="1"/>
  <c r="D56" i="4"/>
  <c r="E56" i="4" s="1"/>
  <c r="D57" i="4"/>
  <c r="E57" i="4" s="1"/>
  <c r="D58" i="4"/>
  <c r="E58" i="4" s="1"/>
  <c r="D59" i="4"/>
  <c r="E59" i="4" s="1"/>
  <c r="D60" i="4"/>
  <c r="E60" i="4" s="1"/>
  <c r="D61" i="4"/>
  <c r="E61" i="4" s="1"/>
  <c r="D62" i="4"/>
  <c r="E62" i="4" s="1"/>
  <c r="D63" i="4"/>
  <c r="E63" i="4" s="1"/>
  <c r="D64" i="4"/>
  <c r="E64" i="4" s="1"/>
  <c r="D65" i="4"/>
  <c r="E65" i="4" s="1"/>
  <c r="D66" i="4"/>
  <c r="E66" i="4" s="1"/>
  <c r="D67" i="4"/>
  <c r="E67" i="4" s="1"/>
  <c r="D68" i="4"/>
  <c r="E68" i="4" s="1"/>
  <c r="D69" i="4"/>
  <c r="E69" i="4" s="1"/>
  <c r="D70" i="4"/>
  <c r="E70" i="4" s="1"/>
  <c r="D71" i="4"/>
  <c r="E71" i="4" s="1"/>
  <c r="D72" i="4"/>
  <c r="E72" i="4" s="1"/>
  <c r="D73" i="4"/>
  <c r="E73" i="4" s="1"/>
  <c r="D74" i="4"/>
  <c r="E74" i="4" s="1"/>
  <c r="D75" i="4"/>
  <c r="E75" i="4" s="1"/>
  <c r="D76" i="4"/>
  <c r="E76" i="4" s="1"/>
  <c r="D77" i="4"/>
  <c r="E77" i="4" s="1"/>
  <c r="D78" i="4"/>
  <c r="E78" i="4" s="1"/>
  <c r="D79" i="4"/>
  <c r="E79" i="4" s="1"/>
  <c r="D80" i="4"/>
  <c r="E80" i="4" s="1"/>
  <c r="D81" i="4"/>
  <c r="E81" i="4" s="1"/>
  <c r="D82" i="4"/>
  <c r="E82" i="4" s="1"/>
  <c r="D83" i="4"/>
  <c r="E83" i="4" s="1"/>
  <c r="D84" i="4"/>
  <c r="E84" i="4" s="1"/>
  <c r="D85" i="4"/>
  <c r="E85" i="4" s="1"/>
  <c r="D86" i="4"/>
  <c r="E86" i="4" s="1"/>
  <c r="D87" i="4"/>
  <c r="E87" i="4" s="1"/>
  <c r="D88" i="4"/>
  <c r="E88" i="4" s="1"/>
  <c r="D89" i="4"/>
  <c r="E89" i="4" s="1"/>
  <c r="D90" i="4"/>
  <c r="E90" i="4" s="1"/>
  <c r="D91" i="4"/>
  <c r="E91" i="4" s="1"/>
  <c r="D92" i="4"/>
  <c r="E92" i="4" s="1"/>
  <c r="D93" i="4"/>
  <c r="E93" i="4" s="1"/>
  <c r="D94" i="4"/>
  <c r="E94" i="4" s="1"/>
  <c r="D95" i="4"/>
  <c r="E95" i="4" s="1"/>
  <c r="D96" i="4"/>
  <c r="E96" i="4" s="1"/>
  <c r="D97" i="4"/>
  <c r="E97" i="4" s="1"/>
  <c r="D98" i="4"/>
  <c r="E98" i="4" s="1"/>
  <c r="D99" i="4"/>
  <c r="E99" i="4" s="1"/>
  <c r="D100" i="4"/>
  <c r="E100" i="4" s="1"/>
  <c r="D101" i="4"/>
  <c r="E101" i="4" s="1"/>
  <c r="D102" i="4"/>
  <c r="E102" i="4" s="1"/>
  <c r="D103" i="4"/>
  <c r="E103" i="4" s="1"/>
  <c r="D104" i="4"/>
  <c r="E104" i="4" s="1"/>
  <c r="D105" i="4"/>
  <c r="E105" i="4" s="1"/>
  <c r="D106" i="4"/>
  <c r="E106" i="4" s="1"/>
  <c r="D107" i="4"/>
  <c r="E107" i="4" s="1"/>
  <c r="D108" i="4"/>
  <c r="E108" i="4" s="1"/>
  <c r="D109" i="4"/>
  <c r="E109" i="4" s="1"/>
  <c r="D110" i="4"/>
  <c r="E110" i="4" s="1"/>
  <c r="D111" i="4"/>
  <c r="E111" i="4" s="1"/>
  <c r="D112" i="4"/>
  <c r="E112" i="4" s="1"/>
  <c r="D113" i="4"/>
  <c r="E113" i="4" s="1"/>
  <c r="D114" i="4"/>
  <c r="E114" i="4" s="1"/>
  <c r="D115" i="4"/>
  <c r="E115" i="4" s="1"/>
  <c r="D116" i="4"/>
  <c r="E116" i="4" s="1"/>
  <c r="D117" i="4"/>
  <c r="E117" i="4" s="1"/>
  <c r="D118" i="4"/>
  <c r="E118" i="4" s="1"/>
  <c r="D119" i="4"/>
  <c r="E119" i="4" s="1"/>
  <c r="D120" i="4"/>
  <c r="E120" i="4" s="1"/>
  <c r="D121" i="4"/>
  <c r="E121" i="4" s="1"/>
  <c r="D122" i="4"/>
  <c r="E122" i="4" s="1"/>
  <c r="D123" i="4"/>
  <c r="E123" i="4" s="1"/>
  <c r="D124" i="4"/>
  <c r="E124" i="4" s="1"/>
  <c r="D125" i="4"/>
  <c r="E125" i="4" s="1"/>
  <c r="D126" i="4"/>
  <c r="E126" i="4" s="1"/>
  <c r="D127" i="4"/>
  <c r="E127" i="4" s="1"/>
  <c r="D128" i="4"/>
  <c r="E128" i="4" s="1"/>
  <c r="D129" i="4"/>
  <c r="E129" i="4" s="1"/>
  <c r="D130" i="4"/>
  <c r="E130" i="4" s="1"/>
  <c r="D131" i="4"/>
  <c r="E131" i="4" s="1"/>
  <c r="D132" i="4"/>
  <c r="E132" i="4" s="1"/>
  <c r="D133" i="4"/>
  <c r="E133" i="4" s="1"/>
  <c r="D134" i="4"/>
  <c r="E134" i="4" s="1"/>
  <c r="D135" i="4"/>
  <c r="E135" i="4" s="1"/>
  <c r="D136" i="4"/>
  <c r="E136" i="4" s="1"/>
  <c r="D137" i="4"/>
  <c r="E137" i="4" s="1"/>
  <c r="D138" i="4"/>
  <c r="E138" i="4" s="1"/>
  <c r="D139" i="4"/>
  <c r="E139" i="4" s="1"/>
  <c r="D140" i="4"/>
  <c r="E140" i="4" s="1"/>
  <c r="D141" i="4"/>
  <c r="E141" i="4" s="1"/>
  <c r="D142" i="4"/>
  <c r="E142" i="4" s="1"/>
  <c r="D143" i="4"/>
  <c r="E143" i="4" s="1"/>
  <c r="D144" i="4"/>
  <c r="E144" i="4" s="1"/>
  <c r="D145" i="4"/>
  <c r="E145" i="4" s="1"/>
  <c r="D146" i="4"/>
  <c r="E146" i="4" s="1"/>
  <c r="D147" i="4"/>
  <c r="E147" i="4" s="1"/>
  <c r="D148" i="4"/>
  <c r="E148" i="4" s="1"/>
  <c r="D149" i="4"/>
  <c r="E149" i="4" s="1"/>
  <c r="D150" i="4"/>
  <c r="E150" i="4" s="1"/>
  <c r="D151" i="4"/>
  <c r="E151" i="4" s="1"/>
  <c r="D152" i="4"/>
  <c r="E152" i="4" s="1"/>
  <c r="D153" i="4"/>
  <c r="E153" i="4" s="1"/>
  <c r="D154" i="4"/>
  <c r="E154" i="4" s="1"/>
  <c r="D155" i="4"/>
  <c r="E155" i="4" s="1"/>
  <c r="D156" i="4"/>
  <c r="E156" i="4" s="1"/>
  <c r="D157" i="4"/>
  <c r="E157" i="4" s="1"/>
  <c r="D158" i="4"/>
  <c r="E158" i="4" s="1"/>
  <c r="D159" i="4"/>
  <c r="E159" i="4" s="1"/>
  <c r="D160" i="4"/>
  <c r="E160" i="4" s="1"/>
  <c r="D161" i="4"/>
  <c r="E161" i="4" s="1"/>
  <c r="D162" i="4"/>
  <c r="E162" i="4" s="1"/>
  <c r="D163" i="4"/>
  <c r="E163" i="4" s="1"/>
  <c r="D164" i="4"/>
  <c r="E164" i="4" s="1"/>
  <c r="D165" i="4"/>
  <c r="E165" i="4" s="1"/>
  <c r="D166" i="4"/>
  <c r="E166" i="4" s="1"/>
  <c r="D167" i="4"/>
  <c r="E167" i="4" s="1"/>
  <c r="D168" i="4"/>
  <c r="E168" i="4" s="1"/>
  <c r="D169" i="4"/>
  <c r="E169" i="4" s="1"/>
  <c r="D170" i="4"/>
  <c r="E170" i="4" s="1"/>
  <c r="D171" i="4"/>
  <c r="E171" i="4" s="1"/>
  <c r="D172" i="4"/>
  <c r="E172" i="4" s="1"/>
  <c r="D173" i="4"/>
  <c r="E173" i="4" s="1"/>
  <c r="D174" i="4"/>
  <c r="E174" i="4" s="1"/>
  <c r="D175" i="4"/>
  <c r="E175" i="4" s="1"/>
  <c r="D176" i="4"/>
  <c r="E176" i="4" s="1"/>
  <c r="D177" i="4"/>
  <c r="E177" i="4" s="1"/>
  <c r="D178" i="4"/>
  <c r="E178" i="4" s="1"/>
  <c r="D179" i="4"/>
  <c r="E179" i="4" s="1"/>
  <c r="D180" i="4"/>
  <c r="E180" i="4" s="1"/>
  <c r="D181" i="4"/>
  <c r="E181" i="4" s="1"/>
  <c r="D182" i="4"/>
  <c r="E182" i="4" s="1"/>
  <c r="D183" i="4"/>
  <c r="E183" i="4" s="1"/>
  <c r="D184" i="4"/>
  <c r="E184" i="4" s="1"/>
  <c r="D185" i="4"/>
  <c r="E185" i="4" s="1"/>
  <c r="D186" i="4"/>
  <c r="E186" i="4" s="1"/>
  <c r="D187" i="4"/>
  <c r="E187" i="4" s="1"/>
  <c r="D188" i="4"/>
  <c r="E188" i="4" s="1"/>
  <c r="D189" i="4"/>
  <c r="E189" i="4" s="1"/>
  <c r="D190" i="4"/>
  <c r="E190" i="4" s="1"/>
  <c r="D191" i="4"/>
  <c r="E191" i="4" s="1"/>
  <c r="D192" i="4"/>
  <c r="E192" i="4" s="1"/>
  <c r="D193" i="4"/>
  <c r="E193" i="4" s="1"/>
  <c r="D194" i="4"/>
  <c r="E194" i="4" s="1"/>
  <c r="D195" i="4"/>
  <c r="E195" i="4" s="1"/>
  <c r="D196" i="4"/>
  <c r="E196" i="4" s="1"/>
  <c r="D197" i="4"/>
  <c r="E197" i="4" s="1"/>
  <c r="D198" i="4"/>
  <c r="E198" i="4" s="1"/>
  <c r="D199" i="4"/>
  <c r="E199" i="4" s="1"/>
  <c r="D200" i="4"/>
  <c r="E200" i="4" s="1"/>
  <c r="D201" i="4"/>
  <c r="E201" i="4" s="1"/>
  <c r="D202" i="4"/>
  <c r="E202" i="4" s="1"/>
  <c r="D203" i="4"/>
  <c r="E203" i="4" s="1"/>
  <c r="D204" i="4"/>
  <c r="E204" i="4" s="1"/>
  <c r="D205" i="4"/>
  <c r="E205" i="4" s="1"/>
  <c r="D206" i="4"/>
  <c r="E206" i="4" s="1"/>
  <c r="D207" i="4"/>
  <c r="E207" i="4" s="1"/>
  <c r="D208" i="4"/>
  <c r="E208" i="4" s="1"/>
  <c r="D209" i="4"/>
  <c r="E209" i="4" s="1"/>
  <c r="D210" i="4"/>
  <c r="E210" i="4" s="1"/>
  <c r="D211" i="4"/>
  <c r="E211" i="4" s="1"/>
  <c r="D212" i="4"/>
  <c r="E212" i="4" s="1"/>
  <c r="D213" i="4"/>
  <c r="E213" i="4" s="1"/>
  <c r="D214" i="4"/>
  <c r="D215" i="4"/>
  <c r="E215" i="4" s="1"/>
  <c r="D216" i="4"/>
  <c r="E216" i="4" s="1"/>
  <c r="D217" i="4"/>
  <c r="E217" i="4" s="1"/>
  <c r="D218" i="4"/>
  <c r="E218" i="4" s="1"/>
  <c r="D219" i="4"/>
  <c r="E219" i="4" s="1"/>
  <c r="D220" i="4"/>
  <c r="E220" i="4" s="1"/>
  <c r="D221" i="4"/>
  <c r="E221" i="4" s="1"/>
  <c r="D222" i="4"/>
  <c r="E222" i="4" s="1"/>
  <c r="D223" i="4"/>
  <c r="E223" i="4" s="1"/>
  <c r="D224" i="4"/>
  <c r="E224" i="4" s="1"/>
  <c r="D225" i="4"/>
  <c r="E225" i="4" s="1"/>
  <c r="D226" i="4"/>
  <c r="E226" i="4" s="1"/>
  <c r="D227" i="4"/>
  <c r="E227" i="4" s="1"/>
  <c r="D228" i="4"/>
  <c r="E228" i="4" s="1"/>
  <c r="D229" i="4"/>
  <c r="E229" i="4" s="1"/>
  <c r="D230" i="4"/>
  <c r="E230" i="4" s="1"/>
  <c r="D231" i="4"/>
  <c r="E231" i="4" s="1"/>
  <c r="D232" i="4"/>
  <c r="E232" i="4" s="1"/>
  <c r="D233" i="4"/>
  <c r="E233" i="4" s="1"/>
  <c r="D234" i="4"/>
  <c r="E234" i="4" s="1"/>
  <c r="D235" i="4"/>
  <c r="E235" i="4" s="1"/>
  <c r="D236" i="4"/>
  <c r="E236" i="4" s="1"/>
  <c r="D237" i="4"/>
  <c r="E237" i="4" s="1"/>
  <c r="D238" i="4"/>
  <c r="E238" i="4" s="1"/>
  <c r="D239" i="4"/>
  <c r="E239" i="4" s="1"/>
  <c r="D240" i="4"/>
  <c r="E240" i="4" s="1"/>
  <c r="D241" i="4"/>
  <c r="E241" i="4" s="1"/>
  <c r="D242" i="4"/>
  <c r="E242" i="4" s="1"/>
  <c r="D243" i="4"/>
  <c r="E243" i="4" s="1"/>
  <c r="D244" i="4"/>
  <c r="E244" i="4" s="1"/>
  <c r="D245" i="4"/>
  <c r="E245" i="4" s="1"/>
  <c r="D246" i="4"/>
  <c r="E246" i="4" s="1"/>
  <c r="D247" i="4"/>
  <c r="E247" i="4" s="1"/>
  <c r="D248" i="4"/>
  <c r="E248" i="4" s="1"/>
  <c r="D249" i="4"/>
  <c r="E249" i="4" s="1"/>
  <c r="D250" i="4"/>
  <c r="E250" i="4" s="1"/>
  <c r="D251" i="4"/>
  <c r="E251" i="4" s="1"/>
  <c r="D252" i="4"/>
  <c r="E252" i="4" s="1"/>
  <c r="D253" i="4"/>
  <c r="E253" i="4" s="1"/>
  <c r="D254" i="4"/>
  <c r="E254" i="4" s="1"/>
  <c r="D255" i="4"/>
  <c r="E255" i="4" s="1"/>
  <c r="D256" i="4"/>
  <c r="E256" i="4" s="1"/>
  <c r="D257" i="4"/>
  <c r="E257" i="4" s="1"/>
  <c r="D258" i="4"/>
  <c r="E258" i="4" s="1"/>
  <c r="D259" i="4"/>
  <c r="E259" i="4" s="1"/>
  <c r="D260" i="4"/>
  <c r="E260" i="4" s="1"/>
  <c r="D261" i="4"/>
  <c r="E261" i="4" s="1"/>
  <c r="D262" i="4"/>
  <c r="E262" i="4" s="1"/>
  <c r="D263" i="4"/>
  <c r="E263" i="4" s="1"/>
  <c r="D264" i="4"/>
  <c r="E264" i="4" s="1"/>
  <c r="D265" i="4"/>
  <c r="E265" i="4" s="1"/>
  <c r="D266" i="4"/>
  <c r="E266" i="4" s="1"/>
  <c r="D267" i="4"/>
  <c r="E267" i="4" s="1"/>
  <c r="D268" i="4"/>
  <c r="E268" i="4" s="1"/>
  <c r="D269" i="4"/>
  <c r="E269" i="4" s="1"/>
  <c r="D270" i="4"/>
  <c r="E270" i="4" s="1"/>
  <c r="D271" i="4"/>
  <c r="E271" i="4" s="1"/>
  <c r="D272" i="4"/>
  <c r="E272" i="4" s="1"/>
  <c r="D273" i="4"/>
  <c r="E273" i="4" s="1"/>
  <c r="D274" i="4"/>
  <c r="E274" i="4" s="1"/>
  <c r="D275" i="4"/>
  <c r="E275" i="4" s="1"/>
  <c r="D276" i="4"/>
  <c r="E276" i="4" s="1"/>
  <c r="D277" i="4"/>
  <c r="E277" i="4" s="1"/>
  <c r="D278" i="4"/>
  <c r="E278" i="4" s="1"/>
  <c r="D279" i="4"/>
  <c r="E279" i="4" s="1"/>
  <c r="D280" i="4"/>
  <c r="E280" i="4" s="1"/>
  <c r="D281" i="4"/>
  <c r="E281" i="4" s="1"/>
  <c r="D282" i="4"/>
  <c r="E282" i="4" s="1"/>
  <c r="D283" i="4"/>
  <c r="E283" i="4" s="1"/>
  <c r="D284" i="4"/>
  <c r="E284" i="4" s="1"/>
  <c r="D285" i="4"/>
  <c r="E285" i="4" s="1"/>
  <c r="D286" i="4"/>
  <c r="E286" i="4" s="1"/>
  <c r="D287" i="4"/>
  <c r="E287" i="4" s="1"/>
  <c r="D288" i="4"/>
  <c r="E288" i="4" s="1"/>
  <c r="D289" i="4"/>
  <c r="E289" i="4" s="1"/>
  <c r="D290" i="4"/>
  <c r="E290" i="4" s="1"/>
  <c r="D291" i="4"/>
  <c r="E291" i="4" s="1"/>
  <c r="D292" i="4"/>
  <c r="E292" i="4" s="1"/>
  <c r="D293" i="4"/>
  <c r="E293" i="4" s="1"/>
  <c r="D294" i="4"/>
  <c r="E294" i="4" s="1"/>
  <c r="D295" i="4"/>
  <c r="E295" i="4" s="1"/>
  <c r="D296" i="4"/>
  <c r="E296" i="4" s="1"/>
  <c r="D297" i="4"/>
  <c r="E297" i="4" s="1"/>
  <c r="D298" i="4"/>
  <c r="E298" i="4" s="1"/>
  <c r="D299" i="4"/>
  <c r="E299" i="4" s="1"/>
  <c r="D300" i="4"/>
  <c r="E300" i="4" s="1"/>
  <c r="D301" i="4"/>
  <c r="E301" i="4" s="1"/>
  <c r="D302" i="4"/>
  <c r="E302" i="4" s="1"/>
  <c r="D303" i="4"/>
  <c r="E303" i="4" s="1"/>
  <c r="D304" i="4"/>
  <c r="E304" i="4" s="1"/>
  <c r="D305" i="4"/>
  <c r="E305" i="4" s="1"/>
  <c r="D306" i="4"/>
  <c r="E306" i="4" s="1"/>
  <c r="D307" i="4"/>
  <c r="E307" i="4" s="1"/>
  <c r="D308" i="4"/>
  <c r="E308" i="4" s="1"/>
  <c r="D309" i="4"/>
  <c r="E309" i="4" s="1"/>
  <c r="D310" i="4"/>
  <c r="E310" i="4" s="1"/>
  <c r="D311" i="4"/>
  <c r="E311" i="4" s="1"/>
  <c r="D312" i="4"/>
  <c r="E312" i="4" s="1"/>
  <c r="D313" i="4"/>
  <c r="E313" i="4" s="1"/>
  <c r="D314" i="4"/>
  <c r="E314" i="4" s="1"/>
  <c r="D315" i="4"/>
  <c r="E315" i="4" s="1"/>
  <c r="D316" i="4"/>
  <c r="E316" i="4" s="1"/>
  <c r="D317" i="4"/>
  <c r="E317" i="4" s="1"/>
  <c r="D318" i="4"/>
  <c r="E318" i="4" s="1"/>
  <c r="D319" i="4"/>
  <c r="E319" i="4" s="1"/>
  <c r="D320" i="4"/>
  <c r="E320" i="4" s="1"/>
  <c r="D321" i="4"/>
  <c r="E321" i="4" s="1"/>
  <c r="D322" i="4"/>
  <c r="E322" i="4" s="1"/>
  <c r="D323" i="4"/>
  <c r="E323" i="4" s="1"/>
  <c r="D324" i="4"/>
  <c r="E324" i="4" s="1"/>
  <c r="D325" i="4"/>
  <c r="E325" i="4" s="1"/>
  <c r="D326" i="4"/>
  <c r="E326" i="4" s="1"/>
  <c r="D327" i="4"/>
  <c r="E327" i="4" s="1"/>
  <c r="D328" i="4"/>
  <c r="E328" i="4" s="1"/>
  <c r="D329" i="4"/>
  <c r="E329" i="4" s="1"/>
  <c r="D330" i="4"/>
  <c r="E330" i="4" s="1"/>
  <c r="D331" i="4"/>
  <c r="E331" i="4" s="1"/>
  <c r="D332" i="4"/>
  <c r="E332" i="4" s="1"/>
  <c r="D333" i="4"/>
  <c r="E333" i="4" s="1"/>
  <c r="D334" i="4"/>
  <c r="E334" i="4" s="1"/>
  <c r="D335" i="4"/>
  <c r="E335" i="4" s="1"/>
  <c r="D336" i="4"/>
  <c r="E336" i="4" s="1"/>
  <c r="D337" i="4"/>
  <c r="E337" i="4" s="1"/>
  <c r="D338" i="4"/>
  <c r="E338" i="4" s="1"/>
  <c r="D339" i="4"/>
  <c r="E339" i="4" s="1"/>
  <c r="D340" i="4"/>
  <c r="E340" i="4" s="1"/>
  <c r="D341" i="4"/>
  <c r="E341" i="4" s="1"/>
  <c r="D342" i="4"/>
  <c r="E342" i="4" s="1"/>
  <c r="D343" i="4"/>
  <c r="E343" i="4" s="1"/>
  <c r="D344" i="4"/>
  <c r="E344" i="4" s="1"/>
  <c r="D345" i="4"/>
  <c r="E345" i="4" s="1"/>
  <c r="D346" i="4"/>
  <c r="E346" i="4" s="1"/>
  <c r="D347" i="4"/>
  <c r="E347" i="4" s="1"/>
  <c r="D348" i="4"/>
  <c r="E348" i="4" s="1"/>
  <c r="D349" i="4"/>
  <c r="E349" i="4" s="1"/>
  <c r="D350" i="4"/>
  <c r="E350" i="4" s="1"/>
  <c r="D351" i="4"/>
  <c r="E351" i="4" s="1"/>
  <c r="D352" i="4"/>
  <c r="E352" i="4" s="1"/>
  <c r="D353" i="4"/>
  <c r="E353" i="4" s="1"/>
  <c r="D354" i="4"/>
  <c r="E354" i="4" s="1"/>
  <c r="D355" i="4"/>
  <c r="E355" i="4" s="1"/>
  <c r="D356" i="4"/>
  <c r="E356" i="4" s="1"/>
  <c r="D357" i="4"/>
  <c r="E357" i="4" s="1"/>
  <c r="D358" i="4"/>
  <c r="E358" i="4" s="1"/>
  <c r="D359" i="4"/>
  <c r="E359" i="4" s="1"/>
  <c r="D360" i="4"/>
  <c r="E360" i="4" s="1"/>
  <c r="D361" i="4"/>
  <c r="E361" i="4" s="1"/>
  <c r="D362" i="4"/>
  <c r="E362" i="4" s="1"/>
  <c r="D363" i="4"/>
  <c r="E363" i="4" s="1"/>
  <c r="D364" i="4"/>
  <c r="E364" i="4" s="1"/>
  <c r="D365" i="4"/>
  <c r="E365" i="4" s="1"/>
  <c r="D366" i="4"/>
  <c r="E366" i="4" s="1"/>
  <c r="D367" i="4"/>
  <c r="E367" i="4" s="1"/>
  <c r="D368" i="4"/>
  <c r="E368" i="4" s="1"/>
  <c r="D369" i="4"/>
  <c r="E369" i="4" s="1"/>
  <c r="D370" i="4"/>
  <c r="E370" i="4" s="1"/>
  <c r="D371" i="4"/>
  <c r="E371" i="4" s="1"/>
  <c r="D372" i="4"/>
  <c r="E372" i="4" s="1"/>
  <c r="D373" i="4"/>
  <c r="E373" i="4" s="1"/>
  <c r="D374" i="4"/>
  <c r="E374" i="4" s="1"/>
  <c r="D375" i="4"/>
  <c r="E375" i="4" s="1"/>
  <c r="D376" i="4"/>
  <c r="E376" i="4" s="1"/>
  <c r="D377" i="4"/>
  <c r="E377" i="4" s="1"/>
  <c r="D378" i="4"/>
  <c r="E378" i="4" s="1"/>
  <c r="D379" i="4"/>
  <c r="E379" i="4" s="1"/>
  <c r="D380" i="4"/>
  <c r="E380" i="4" s="1"/>
  <c r="D381" i="4"/>
  <c r="E381" i="4" s="1"/>
  <c r="D382" i="4"/>
  <c r="E382" i="4" s="1"/>
  <c r="D383" i="4"/>
  <c r="E383" i="4" s="1"/>
  <c r="D384" i="4"/>
  <c r="E384" i="4" s="1"/>
  <c r="D385" i="4"/>
  <c r="E385" i="4" s="1"/>
  <c r="D386" i="4"/>
  <c r="E386" i="4" s="1"/>
  <c r="D387" i="4"/>
  <c r="E387" i="4" s="1"/>
  <c r="D388" i="4"/>
  <c r="E388" i="4" s="1"/>
  <c r="D389" i="4"/>
  <c r="E389" i="4" s="1"/>
  <c r="D390" i="4"/>
  <c r="E390" i="4" s="1"/>
  <c r="D391" i="4"/>
  <c r="E391" i="4" s="1"/>
  <c r="D392" i="4"/>
  <c r="E392" i="4" s="1"/>
  <c r="D393" i="4"/>
  <c r="E393" i="4" s="1"/>
  <c r="D394" i="4"/>
  <c r="E394" i="4" s="1"/>
  <c r="D395" i="4"/>
  <c r="E395" i="4" s="1"/>
  <c r="D396" i="4"/>
  <c r="E396" i="4" s="1"/>
  <c r="D397" i="4"/>
  <c r="E397" i="4" s="1"/>
  <c r="D398" i="4"/>
  <c r="E398" i="4" s="1"/>
  <c r="D399" i="4"/>
  <c r="E399" i="4" s="1"/>
  <c r="D400" i="4"/>
  <c r="E400" i="4" s="1"/>
  <c r="D401" i="4"/>
  <c r="E401" i="4" s="1"/>
  <c r="D402" i="4"/>
  <c r="E402" i="4" s="1"/>
  <c r="D403" i="4"/>
  <c r="E403" i="4" s="1"/>
  <c r="D404" i="4"/>
  <c r="E404" i="4" s="1"/>
  <c r="D405" i="4"/>
  <c r="E405" i="4" s="1"/>
  <c r="D406" i="4"/>
  <c r="E406" i="4" s="1"/>
  <c r="D407" i="4"/>
  <c r="E407" i="4" s="1"/>
  <c r="D408" i="4"/>
  <c r="E408" i="4" s="1"/>
  <c r="D409" i="4"/>
  <c r="E409" i="4" s="1"/>
  <c r="D410" i="4"/>
  <c r="E410" i="4" s="1"/>
  <c r="D411" i="4"/>
  <c r="E411" i="4" s="1"/>
  <c r="D412" i="4"/>
  <c r="E412" i="4" s="1"/>
  <c r="D413" i="4"/>
  <c r="E413" i="4" s="1"/>
  <c r="D414" i="4"/>
  <c r="E414" i="4" s="1"/>
  <c r="D415" i="4"/>
  <c r="E415" i="4" s="1"/>
  <c r="D416" i="4"/>
  <c r="E416" i="4" s="1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F17" i="1"/>
  <c r="I14" i="1" s="1"/>
  <c r="B4" i="7" l="1"/>
  <c r="AB5267" i="13"/>
  <c r="AB1454" i="13"/>
  <c r="AB2188" i="13"/>
  <c r="AB1660" i="13"/>
  <c r="AB1463" i="13"/>
  <c r="AB103" i="13"/>
  <c r="AB1798" i="13"/>
  <c r="AB697" i="13"/>
  <c r="AB345" i="13"/>
  <c r="AB808" i="13"/>
  <c r="AB328" i="13"/>
  <c r="AB1031" i="13"/>
  <c r="AB519" i="13"/>
  <c r="AB1190" i="13"/>
  <c r="AB646" i="13"/>
  <c r="AB86" i="13"/>
  <c r="AB997" i="13"/>
  <c r="AB293" i="13"/>
  <c r="AD4" i="13"/>
  <c r="AB3948" i="13" s="1"/>
  <c r="AB931" i="13"/>
  <c r="AB643" i="13"/>
  <c r="AB387" i="13"/>
  <c r="AB99" i="13"/>
  <c r="AB1058" i="13"/>
  <c r="AB770" i="13"/>
  <c r="AB514" i="13"/>
  <c r="AB258" i="13"/>
  <c r="AB1329" i="13"/>
  <c r="AB1073" i="13"/>
  <c r="AB785" i="13"/>
  <c r="AB481" i="13"/>
  <c r="AB193" i="13"/>
  <c r="AB1008" i="13"/>
  <c r="AB704" i="13"/>
  <c r="AB416" i="13"/>
  <c r="AB128" i="13"/>
  <c r="AB1055" i="13"/>
  <c r="AB767" i="13"/>
  <c r="AB463" i="13"/>
  <c r="AB175" i="13"/>
  <c r="AB1118" i="13"/>
  <c r="AB814" i="13"/>
  <c r="AB494" i="13"/>
  <c r="AB158" i="13"/>
  <c r="AB1245" i="13"/>
  <c r="AB973" i="13"/>
  <c r="AB653" i="13"/>
  <c r="AB317" i="13"/>
  <c r="AB13" i="13"/>
  <c r="AB812" i="13"/>
  <c r="AB508" i="13"/>
  <c r="AB188" i="13"/>
  <c r="AB1131" i="13"/>
  <c r="AB811" i="13"/>
  <c r="AB443" i="13"/>
  <c r="AB123" i="13"/>
  <c r="B9" i="9"/>
  <c r="E16" i="4"/>
  <c r="B7" i="4"/>
  <c r="I31" i="5"/>
  <c r="L261" i="9"/>
  <c r="M261" i="9" s="1"/>
  <c r="L78" i="9"/>
  <c r="M78" i="9" s="1"/>
  <c r="L281" i="9"/>
  <c r="M281" i="9" s="1"/>
  <c r="L126" i="9"/>
  <c r="M126" i="9" s="1"/>
  <c r="L290" i="9"/>
  <c r="M290" i="9" s="1"/>
  <c r="L353" i="9"/>
  <c r="M353" i="9" s="1"/>
  <c r="L174" i="9"/>
  <c r="M174" i="9" s="1"/>
  <c r="L371" i="9"/>
  <c r="M371" i="9" s="1"/>
  <c r="L238" i="9"/>
  <c r="M238" i="9" s="1"/>
  <c r="L270" i="9"/>
  <c r="M270" i="9" s="1"/>
  <c r="L190" i="9"/>
  <c r="M190" i="9" s="1"/>
  <c r="L33" i="9"/>
  <c r="M33" i="9" s="1"/>
  <c r="L302" i="9"/>
  <c r="M302" i="9" s="1"/>
  <c r="L94" i="9"/>
  <c r="M94" i="9" s="1"/>
  <c r="L318" i="9"/>
  <c r="M318" i="9" s="1"/>
  <c r="L350" i="9"/>
  <c r="M350" i="9" s="1"/>
  <c r="L161" i="9"/>
  <c r="M161" i="9" s="1"/>
  <c r="L222" i="9"/>
  <c r="M222" i="9" s="1"/>
  <c r="L289" i="9"/>
  <c r="M289" i="9" s="1"/>
  <c r="L334" i="9"/>
  <c r="M334" i="9" s="1"/>
  <c r="L307" i="9"/>
  <c r="M307" i="9" s="1"/>
  <c r="L37" i="9"/>
  <c r="M37" i="9" s="1"/>
  <c r="L129" i="9"/>
  <c r="M129" i="9" s="1"/>
  <c r="L97" i="9"/>
  <c r="M97" i="9" s="1"/>
  <c r="L154" i="9"/>
  <c r="M154" i="9" s="1"/>
  <c r="M24" i="9"/>
  <c r="L165" i="9"/>
  <c r="M165" i="9" s="1"/>
  <c r="L133" i="9"/>
  <c r="M133" i="9" s="1"/>
  <c r="L282" i="9"/>
  <c r="M282" i="9" s="1"/>
  <c r="L49" i="9"/>
  <c r="M49" i="9" s="1"/>
  <c r="L50" i="9"/>
  <c r="M50" i="9" s="1"/>
  <c r="L257" i="9"/>
  <c r="M257" i="9" s="1"/>
  <c r="L153" i="9"/>
  <c r="M153" i="9" s="1"/>
  <c r="L177" i="9"/>
  <c r="M177" i="9" s="1"/>
  <c r="L178" i="9"/>
  <c r="M178" i="9" s="1"/>
  <c r="L275" i="9"/>
  <c r="M275" i="9" s="1"/>
  <c r="L225" i="9"/>
  <c r="M225" i="9" s="1"/>
  <c r="L305" i="9"/>
  <c r="M305" i="9" s="1"/>
  <c r="L306" i="9"/>
  <c r="M306" i="9" s="1"/>
  <c r="L293" i="9"/>
  <c r="M293" i="9" s="1"/>
  <c r="L243" i="9"/>
  <c r="M243" i="9" s="1"/>
  <c r="C1" i="35" a="1"/>
  <c r="C1" i="35" s="1"/>
  <c r="B6" i="27"/>
  <c r="B11" i="2" s="1"/>
  <c r="B6" i="28"/>
  <c r="B10" i="2" s="1"/>
  <c r="B6" i="26"/>
  <c r="B13" i="2" s="1"/>
  <c r="I15" i="1"/>
  <c r="I16" i="1"/>
  <c r="C1" i="37" a="1"/>
  <c r="C1" i="37" s="1"/>
  <c r="C1" i="31" a="1"/>
  <c r="C1" i="31" s="1"/>
  <c r="C1" i="34" a="1"/>
  <c r="C1" i="34" s="1"/>
  <c r="B1" i="18" a="1"/>
  <c r="B1" i="18" s="1"/>
  <c r="J34" i="25"/>
  <c r="B6" i="25"/>
  <c r="B8" i="2" s="1"/>
  <c r="B6" i="24"/>
  <c r="B7" i="2" s="1"/>
  <c r="J26" i="24"/>
  <c r="H31" i="5"/>
  <c r="J109" i="7"/>
  <c r="K109" i="7" s="1"/>
  <c r="J173" i="7"/>
  <c r="K173" i="7" s="1"/>
  <c r="J171" i="7"/>
  <c r="K171" i="7" s="1"/>
  <c r="J33" i="7"/>
  <c r="K33" i="7" s="1"/>
  <c r="J28" i="7"/>
  <c r="K28" i="7" s="1"/>
  <c r="J107" i="7"/>
  <c r="K107" i="7" s="1"/>
  <c r="J365" i="7"/>
  <c r="K365" i="7" s="1"/>
  <c r="J363" i="7"/>
  <c r="K363" i="7" s="1"/>
  <c r="J301" i="7"/>
  <c r="K301" i="7" s="1"/>
  <c r="J299" i="7"/>
  <c r="K299" i="7" s="1"/>
  <c r="J237" i="7"/>
  <c r="K237" i="7" s="1"/>
  <c r="J235" i="7"/>
  <c r="K235" i="7" s="1"/>
  <c r="J221" i="7"/>
  <c r="K221" i="7" s="1"/>
  <c r="J145" i="7"/>
  <c r="K145" i="7" s="1"/>
  <c r="J333" i="7"/>
  <c r="K333" i="7" s="1"/>
  <c r="J269" i="7"/>
  <c r="K269" i="7" s="1"/>
  <c r="J205" i="7"/>
  <c r="K205" i="7" s="1"/>
  <c r="J141" i="7"/>
  <c r="K141" i="7" s="1"/>
  <c r="J77" i="7"/>
  <c r="K77" i="7" s="1"/>
  <c r="J273" i="7"/>
  <c r="K273" i="7" s="1"/>
  <c r="J332" i="7"/>
  <c r="K332" i="7" s="1"/>
  <c r="J268" i="7"/>
  <c r="K268" i="7" s="1"/>
  <c r="J204" i="7"/>
  <c r="K204" i="7" s="1"/>
  <c r="J140" i="7"/>
  <c r="K140" i="7" s="1"/>
  <c r="J76" i="7"/>
  <c r="K76" i="7" s="1"/>
  <c r="J331" i="7"/>
  <c r="K331" i="7" s="1"/>
  <c r="J139" i="7"/>
  <c r="K139" i="7" s="1"/>
  <c r="J385" i="7"/>
  <c r="K385" i="7" s="1"/>
  <c r="J321" i="7"/>
  <c r="K321" i="7" s="1"/>
  <c r="J257" i="7"/>
  <c r="K257" i="7" s="1"/>
  <c r="J193" i="7"/>
  <c r="K193" i="7" s="1"/>
  <c r="J129" i="7"/>
  <c r="K129" i="7" s="1"/>
  <c r="J61" i="7"/>
  <c r="K61" i="7" s="1"/>
  <c r="J267" i="7"/>
  <c r="K267" i="7" s="1"/>
  <c r="J381" i="7"/>
  <c r="K381" i="7" s="1"/>
  <c r="J317" i="7"/>
  <c r="K317" i="7" s="1"/>
  <c r="J253" i="7"/>
  <c r="K253" i="7" s="1"/>
  <c r="J189" i="7"/>
  <c r="K189" i="7" s="1"/>
  <c r="J125" i="7"/>
  <c r="K125" i="7" s="1"/>
  <c r="J60" i="7"/>
  <c r="K60" i="7" s="1"/>
  <c r="J65" i="7"/>
  <c r="K65" i="7" s="1"/>
  <c r="J380" i="7"/>
  <c r="K380" i="7" s="1"/>
  <c r="J316" i="7"/>
  <c r="K316" i="7" s="1"/>
  <c r="J252" i="7"/>
  <c r="K252" i="7" s="1"/>
  <c r="J188" i="7"/>
  <c r="K188" i="7" s="1"/>
  <c r="J124" i="7"/>
  <c r="K124" i="7" s="1"/>
  <c r="J49" i="7"/>
  <c r="K49" i="7" s="1"/>
  <c r="J203" i="7"/>
  <c r="K203" i="7" s="1"/>
  <c r="J379" i="7"/>
  <c r="K379" i="7" s="1"/>
  <c r="J315" i="7"/>
  <c r="K315" i="7" s="1"/>
  <c r="J251" i="7"/>
  <c r="K251" i="7" s="1"/>
  <c r="J187" i="7"/>
  <c r="K187" i="7" s="1"/>
  <c r="J123" i="7"/>
  <c r="K123" i="7" s="1"/>
  <c r="J45" i="7"/>
  <c r="K45" i="7" s="1"/>
  <c r="J369" i="7"/>
  <c r="K369" i="7" s="1"/>
  <c r="J305" i="7"/>
  <c r="K305" i="7" s="1"/>
  <c r="J241" i="7"/>
  <c r="K241" i="7" s="1"/>
  <c r="J177" i="7"/>
  <c r="K177" i="7" s="1"/>
  <c r="J113" i="7"/>
  <c r="K113" i="7" s="1"/>
  <c r="J44" i="7"/>
  <c r="K44" i="7" s="1"/>
  <c r="J364" i="7"/>
  <c r="K364" i="7" s="1"/>
  <c r="J300" i="7"/>
  <c r="K300" i="7" s="1"/>
  <c r="J236" i="7"/>
  <c r="K236" i="7" s="1"/>
  <c r="J172" i="7"/>
  <c r="K172" i="7" s="1"/>
  <c r="J108" i="7"/>
  <c r="K108" i="7" s="1"/>
  <c r="J29" i="7"/>
  <c r="K29" i="7" s="1"/>
  <c r="J353" i="7"/>
  <c r="K353" i="7" s="1"/>
  <c r="J289" i="7"/>
  <c r="K289" i="7" s="1"/>
  <c r="J225" i="7"/>
  <c r="K225" i="7" s="1"/>
  <c r="J161" i="7"/>
  <c r="K161" i="7" s="1"/>
  <c r="J97" i="7"/>
  <c r="K97" i="7" s="1"/>
  <c r="J285" i="7"/>
  <c r="K285" i="7" s="1"/>
  <c r="J93" i="7"/>
  <c r="K93" i="7" s="1"/>
  <c r="J348" i="7"/>
  <c r="K348" i="7" s="1"/>
  <c r="J284" i="7"/>
  <c r="K284" i="7" s="1"/>
  <c r="J220" i="7"/>
  <c r="K220" i="7" s="1"/>
  <c r="J156" i="7"/>
  <c r="K156" i="7" s="1"/>
  <c r="J92" i="7"/>
  <c r="K92" i="7" s="1"/>
  <c r="J349" i="7"/>
  <c r="K349" i="7" s="1"/>
  <c r="J157" i="7"/>
  <c r="K157" i="7" s="1"/>
  <c r="J347" i="7"/>
  <c r="K347" i="7" s="1"/>
  <c r="J283" i="7"/>
  <c r="K283" i="7" s="1"/>
  <c r="J219" i="7"/>
  <c r="K219" i="7" s="1"/>
  <c r="J155" i="7"/>
  <c r="K155" i="7" s="1"/>
  <c r="J91" i="7"/>
  <c r="K91" i="7" s="1"/>
  <c r="J337" i="7"/>
  <c r="K337" i="7" s="1"/>
  <c r="J209" i="7"/>
  <c r="K209" i="7" s="1"/>
  <c r="J81" i="7"/>
  <c r="K81" i="7" s="1"/>
  <c r="J75" i="7"/>
  <c r="K75" i="7" s="1"/>
  <c r="J59" i="7"/>
  <c r="K59" i="7" s="1"/>
  <c r="J43" i="7"/>
  <c r="K43" i="7" s="1"/>
  <c r="J27" i="7"/>
  <c r="K27" i="7" s="1"/>
  <c r="J378" i="7"/>
  <c r="K378" i="7" s="1"/>
  <c r="J362" i="7"/>
  <c r="K362" i="7" s="1"/>
  <c r="J346" i="7"/>
  <c r="K346" i="7" s="1"/>
  <c r="J330" i="7"/>
  <c r="K330" i="7" s="1"/>
  <c r="J314" i="7"/>
  <c r="K314" i="7" s="1"/>
  <c r="J298" i="7"/>
  <c r="K298" i="7" s="1"/>
  <c r="J282" i="7"/>
  <c r="K282" i="7" s="1"/>
  <c r="J266" i="7"/>
  <c r="K266" i="7" s="1"/>
  <c r="J250" i="7"/>
  <c r="K250" i="7" s="1"/>
  <c r="J234" i="7"/>
  <c r="K234" i="7" s="1"/>
  <c r="J218" i="7"/>
  <c r="K218" i="7" s="1"/>
  <c r="J202" i="7"/>
  <c r="K202" i="7" s="1"/>
  <c r="J186" i="7"/>
  <c r="K186" i="7" s="1"/>
  <c r="J170" i="7"/>
  <c r="K170" i="7" s="1"/>
  <c r="J154" i="7"/>
  <c r="K154" i="7" s="1"/>
  <c r="J138" i="7"/>
  <c r="K138" i="7" s="1"/>
  <c r="J122" i="7"/>
  <c r="K122" i="7" s="1"/>
  <c r="J106" i="7"/>
  <c r="K106" i="7" s="1"/>
  <c r="J90" i="7"/>
  <c r="K90" i="7" s="1"/>
  <c r="J74" i="7"/>
  <c r="K74" i="7" s="1"/>
  <c r="J58" i="7"/>
  <c r="K58" i="7" s="1"/>
  <c r="J42" i="7"/>
  <c r="K42" i="7" s="1"/>
  <c r="J26" i="7"/>
  <c r="K26" i="7" s="1"/>
  <c r="J377" i="7"/>
  <c r="K377" i="7" s="1"/>
  <c r="J361" i="7"/>
  <c r="K361" i="7" s="1"/>
  <c r="J345" i="7"/>
  <c r="K345" i="7" s="1"/>
  <c r="J329" i="7"/>
  <c r="K329" i="7" s="1"/>
  <c r="J313" i="7"/>
  <c r="K313" i="7" s="1"/>
  <c r="J297" i="7"/>
  <c r="K297" i="7" s="1"/>
  <c r="J281" i="7"/>
  <c r="K281" i="7" s="1"/>
  <c r="J265" i="7"/>
  <c r="K265" i="7" s="1"/>
  <c r="J249" i="7"/>
  <c r="K249" i="7" s="1"/>
  <c r="J233" i="7"/>
  <c r="K233" i="7" s="1"/>
  <c r="J217" i="7"/>
  <c r="K217" i="7" s="1"/>
  <c r="J201" i="7"/>
  <c r="K201" i="7" s="1"/>
  <c r="J185" i="7"/>
  <c r="K185" i="7" s="1"/>
  <c r="J169" i="7"/>
  <c r="K169" i="7" s="1"/>
  <c r="J153" i="7"/>
  <c r="K153" i="7" s="1"/>
  <c r="J137" i="7"/>
  <c r="K137" i="7" s="1"/>
  <c r="J121" i="7"/>
  <c r="K121" i="7" s="1"/>
  <c r="J105" i="7"/>
  <c r="K105" i="7" s="1"/>
  <c r="J89" i="7"/>
  <c r="K89" i="7" s="1"/>
  <c r="J73" i="7"/>
  <c r="K73" i="7" s="1"/>
  <c r="J57" i="7"/>
  <c r="K57" i="7" s="1"/>
  <c r="J41" i="7"/>
  <c r="K41" i="7" s="1"/>
  <c r="J25" i="7"/>
  <c r="K25" i="7" s="1"/>
  <c r="J376" i="7"/>
  <c r="K376" i="7" s="1"/>
  <c r="J360" i="7"/>
  <c r="K360" i="7" s="1"/>
  <c r="J344" i="7"/>
  <c r="K344" i="7" s="1"/>
  <c r="J328" i="7"/>
  <c r="K328" i="7" s="1"/>
  <c r="J312" i="7"/>
  <c r="K312" i="7" s="1"/>
  <c r="J296" i="7"/>
  <c r="K296" i="7" s="1"/>
  <c r="J280" i="7"/>
  <c r="K280" i="7" s="1"/>
  <c r="J264" i="7"/>
  <c r="K264" i="7" s="1"/>
  <c r="J248" i="7"/>
  <c r="K248" i="7" s="1"/>
  <c r="J232" i="7"/>
  <c r="K232" i="7" s="1"/>
  <c r="J216" i="7"/>
  <c r="K216" i="7" s="1"/>
  <c r="J200" i="7"/>
  <c r="K200" i="7" s="1"/>
  <c r="J184" i="7"/>
  <c r="K184" i="7" s="1"/>
  <c r="J168" i="7"/>
  <c r="K168" i="7" s="1"/>
  <c r="J152" i="7"/>
  <c r="K152" i="7" s="1"/>
  <c r="J136" i="7"/>
  <c r="K136" i="7" s="1"/>
  <c r="J120" i="7"/>
  <c r="K120" i="7" s="1"/>
  <c r="J104" i="7"/>
  <c r="K104" i="7" s="1"/>
  <c r="J88" i="7"/>
  <c r="K88" i="7" s="1"/>
  <c r="J72" i="7"/>
  <c r="K72" i="7" s="1"/>
  <c r="J56" i="7"/>
  <c r="K56" i="7" s="1"/>
  <c r="J40" i="7"/>
  <c r="K40" i="7" s="1"/>
  <c r="J24" i="7"/>
  <c r="K24" i="7" s="1"/>
  <c r="J375" i="7"/>
  <c r="K375" i="7" s="1"/>
  <c r="J359" i="7"/>
  <c r="K359" i="7" s="1"/>
  <c r="J343" i="7"/>
  <c r="K343" i="7" s="1"/>
  <c r="J327" i="7"/>
  <c r="K327" i="7" s="1"/>
  <c r="J311" i="7"/>
  <c r="K311" i="7" s="1"/>
  <c r="J295" i="7"/>
  <c r="K295" i="7" s="1"/>
  <c r="J279" i="7"/>
  <c r="K279" i="7" s="1"/>
  <c r="J263" i="7"/>
  <c r="K263" i="7" s="1"/>
  <c r="J247" i="7"/>
  <c r="K247" i="7" s="1"/>
  <c r="J231" i="7"/>
  <c r="K231" i="7" s="1"/>
  <c r="J215" i="7"/>
  <c r="K215" i="7" s="1"/>
  <c r="J199" i="7"/>
  <c r="K199" i="7" s="1"/>
  <c r="J183" i="7"/>
  <c r="K183" i="7" s="1"/>
  <c r="J167" i="7"/>
  <c r="K167" i="7" s="1"/>
  <c r="J151" i="7"/>
  <c r="K151" i="7" s="1"/>
  <c r="J135" i="7"/>
  <c r="K135" i="7" s="1"/>
  <c r="J119" i="7"/>
  <c r="K119" i="7" s="1"/>
  <c r="J103" i="7"/>
  <c r="K103" i="7" s="1"/>
  <c r="J87" i="7"/>
  <c r="K87" i="7" s="1"/>
  <c r="J71" i="7"/>
  <c r="K71" i="7" s="1"/>
  <c r="J55" i="7"/>
  <c r="K55" i="7" s="1"/>
  <c r="J39" i="7"/>
  <c r="K39" i="7" s="1"/>
  <c r="J23" i="7"/>
  <c r="K23" i="7" s="1"/>
  <c r="J374" i="7"/>
  <c r="K374" i="7" s="1"/>
  <c r="J358" i="7"/>
  <c r="K358" i="7" s="1"/>
  <c r="J342" i="7"/>
  <c r="K342" i="7" s="1"/>
  <c r="J326" i="7"/>
  <c r="K326" i="7" s="1"/>
  <c r="J310" i="7"/>
  <c r="K310" i="7" s="1"/>
  <c r="J294" i="7"/>
  <c r="K294" i="7" s="1"/>
  <c r="J278" i="7"/>
  <c r="K278" i="7" s="1"/>
  <c r="J262" i="7"/>
  <c r="K262" i="7" s="1"/>
  <c r="J246" i="7"/>
  <c r="K246" i="7" s="1"/>
  <c r="J230" i="7"/>
  <c r="K230" i="7" s="1"/>
  <c r="J214" i="7"/>
  <c r="K214" i="7" s="1"/>
  <c r="J198" i="7"/>
  <c r="K198" i="7" s="1"/>
  <c r="J182" i="7"/>
  <c r="K182" i="7" s="1"/>
  <c r="J166" i="7"/>
  <c r="K166" i="7" s="1"/>
  <c r="J150" i="7"/>
  <c r="K150" i="7" s="1"/>
  <c r="J134" i="7"/>
  <c r="K134" i="7" s="1"/>
  <c r="J118" i="7"/>
  <c r="K118" i="7" s="1"/>
  <c r="J102" i="7"/>
  <c r="K102" i="7" s="1"/>
  <c r="J86" i="7"/>
  <c r="K86" i="7" s="1"/>
  <c r="J70" i="7"/>
  <c r="K70" i="7" s="1"/>
  <c r="J54" i="7"/>
  <c r="K54" i="7" s="1"/>
  <c r="J38" i="7"/>
  <c r="K38" i="7" s="1"/>
  <c r="J22" i="7"/>
  <c r="K22" i="7" s="1"/>
  <c r="J373" i="7"/>
  <c r="K373" i="7" s="1"/>
  <c r="J357" i="7"/>
  <c r="K357" i="7" s="1"/>
  <c r="J341" i="7"/>
  <c r="K341" i="7" s="1"/>
  <c r="J325" i="7"/>
  <c r="K325" i="7" s="1"/>
  <c r="J309" i="7"/>
  <c r="K309" i="7" s="1"/>
  <c r="J293" i="7"/>
  <c r="K293" i="7" s="1"/>
  <c r="J277" i="7"/>
  <c r="K277" i="7" s="1"/>
  <c r="J261" i="7"/>
  <c r="K261" i="7" s="1"/>
  <c r="J245" i="7"/>
  <c r="K245" i="7" s="1"/>
  <c r="J229" i="7"/>
  <c r="K229" i="7" s="1"/>
  <c r="J213" i="7"/>
  <c r="K213" i="7" s="1"/>
  <c r="J197" i="7"/>
  <c r="K197" i="7" s="1"/>
  <c r="J181" i="7"/>
  <c r="K181" i="7" s="1"/>
  <c r="J165" i="7"/>
  <c r="K165" i="7" s="1"/>
  <c r="J149" i="7"/>
  <c r="K149" i="7" s="1"/>
  <c r="J133" i="7"/>
  <c r="K133" i="7" s="1"/>
  <c r="J117" i="7"/>
  <c r="K117" i="7" s="1"/>
  <c r="J101" i="7"/>
  <c r="K101" i="7" s="1"/>
  <c r="J85" i="7"/>
  <c r="K85" i="7" s="1"/>
  <c r="J69" i="7"/>
  <c r="K69" i="7" s="1"/>
  <c r="J53" i="7"/>
  <c r="K53" i="7" s="1"/>
  <c r="J37" i="7"/>
  <c r="K37" i="7" s="1"/>
  <c r="J21" i="7"/>
  <c r="K21" i="7" s="1"/>
  <c r="J372" i="7"/>
  <c r="K372" i="7" s="1"/>
  <c r="J356" i="7"/>
  <c r="K356" i="7" s="1"/>
  <c r="J340" i="7"/>
  <c r="K340" i="7" s="1"/>
  <c r="J324" i="7"/>
  <c r="K324" i="7" s="1"/>
  <c r="J308" i="7"/>
  <c r="K308" i="7" s="1"/>
  <c r="J292" i="7"/>
  <c r="K292" i="7" s="1"/>
  <c r="J276" i="7"/>
  <c r="K276" i="7" s="1"/>
  <c r="J260" i="7"/>
  <c r="K260" i="7" s="1"/>
  <c r="J244" i="7"/>
  <c r="K244" i="7" s="1"/>
  <c r="J228" i="7"/>
  <c r="K228" i="7" s="1"/>
  <c r="J212" i="7"/>
  <c r="K212" i="7" s="1"/>
  <c r="J196" i="7"/>
  <c r="K196" i="7" s="1"/>
  <c r="J180" i="7"/>
  <c r="K180" i="7" s="1"/>
  <c r="J164" i="7"/>
  <c r="K164" i="7" s="1"/>
  <c r="J148" i="7"/>
  <c r="K148" i="7" s="1"/>
  <c r="J132" i="7"/>
  <c r="K132" i="7" s="1"/>
  <c r="J116" i="7"/>
  <c r="K116" i="7" s="1"/>
  <c r="J100" i="7"/>
  <c r="K100" i="7" s="1"/>
  <c r="J84" i="7"/>
  <c r="K84" i="7" s="1"/>
  <c r="J68" i="7"/>
  <c r="K68" i="7" s="1"/>
  <c r="J52" i="7"/>
  <c r="K52" i="7" s="1"/>
  <c r="J36" i="7"/>
  <c r="K36" i="7" s="1"/>
  <c r="J20" i="7"/>
  <c r="K20" i="7" s="1"/>
  <c r="J371" i="7"/>
  <c r="K371" i="7" s="1"/>
  <c r="J355" i="7"/>
  <c r="K355" i="7" s="1"/>
  <c r="J339" i="7"/>
  <c r="K339" i="7" s="1"/>
  <c r="J323" i="7"/>
  <c r="K323" i="7" s="1"/>
  <c r="J307" i="7"/>
  <c r="K307" i="7" s="1"/>
  <c r="J291" i="7"/>
  <c r="K291" i="7" s="1"/>
  <c r="J275" i="7"/>
  <c r="K275" i="7" s="1"/>
  <c r="J259" i="7"/>
  <c r="K259" i="7" s="1"/>
  <c r="J243" i="7"/>
  <c r="K243" i="7" s="1"/>
  <c r="J227" i="7"/>
  <c r="K227" i="7" s="1"/>
  <c r="J211" i="7"/>
  <c r="K211" i="7" s="1"/>
  <c r="J195" i="7"/>
  <c r="K195" i="7" s="1"/>
  <c r="J179" i="7"/>
  <c r="K179" i="7" s="1"/>
  <c r="J163" i="7"/>
  <c r="K163" i="7" s="1"/>
  <c r="J147" i="7"/>
  <c r="K147" i="7" s="1"/>
  <c r="J131" i="7"/>
  <c r="K131" i="7" s="1"/>
  <c r="J115" i="7"/>
  <c r="K115" i="7" s="1"/>
  <c r="J99" i="7"/>
  <c r="K99" i="7" s="1"/>
  <c r="J83" i="7"/>
  <c r="K83" i="7" s="1"/>
  <c r="J67" i="7"/>
  <c r="K67" i="7" s="1"/>
  <c r="J51" i="7"/>
  <c r="K51" i="7" s="1"/>
  <c r="J35" i="7"/>
  <c r="K35" i="7" s="1"/>
  <c r="J19" i="7"/>
  <c r="K19" i="7" s="1"/>
  <c r="J370" i="7"/>
  <c r="K370" i="7" s="1"/>
  <c r="J354" i="7"/>
  <c r="K354" i="7" s="1"/>
  <c r="J338" i="7"/>
  <c r="K338" i="7" s="1"/>
  <c r="J322" i="7"/>
  <c r="K322" i="7" s="1"/>
  <c r="J306" i="7"/>
  <c r="K306" i="7" s="1"/>
  <c r="J290" i="7"/>
  <c r="K290" i="7" s="1"/>
  <c r="J274" i="7"/>
  <c r="K274" i="7" s="1"/>
  <c r="J258" i="7"/>
  <c r="K258" i="7" s="1"/>
  <c r="J242" i="7"/>
  <c r="K242" i="7" s="1"/>
  <c r="J226" i="7"/>
  <c r="K226" i="7" s="1"/>
  <c r="J210" i="7"/>
  <c r="K210" i="7" s="1"/>
  <c r="J194" i="7"/>
  <c r="K194" i="7" s="1"/>
  <c r="J178" i="7"/>
  <c r="K178" i="7" s="1"/>
  <c r="J162" i="7"/>
  <c r="K162" i="7" s="1"/>
  <c r="J146" i="7"/>
  <c r="K146" i="7" s="1"/>
  <c r="J130" i="7"/>
  <c r="K130" i="7" s="1"/>
  <c r="J114" i="7"/>
  <c r="K114" i="7" s="1"/>
  <c r="J98" i="7"/>
  <c r="K98" i="7" s="1"/>
  <c r="J82" i="7"/>
  <c r="K82" i="7" s="1"/>
  <c r="J66" i="7"/>
  <c r="K66" i="7" s="1"/>
  <c r="J50" i="7"/>
  <c r="K50" i="7" s="1"/>
  <c r="J34" i="7"/>
  <c r="K34" i="7" s="1"/>
  <c r="J18" i="7"/>
  <c r="K18" i="7" s="1"/>
  <c r="J17" i="7"/>
  <c r="K17" i="7" s="1"/>
  <c r="J384" i="7"/>
  <c r="K384" i="7" s="1"/>
  <c r="J368" i="7"/>
  <c r="K368" i="7" s="1"/>
  <c r="J352" i="7"/>
  <c r="K352" i="7" s="1"/>
  <c r="J336" i="7"/>
  <c r="K336" i="7" s="1"/>
  <c r="J320" i="7"/>
  <c r="K320" i="7" s="1"/>
  <c r="J304" i="7"/>
  <c r="K304" i="7" s="1"/>
  <c r="J288" i="7"/>
  <c r="K288" i="7" s="1"/>
  <c r="J272" i="7"/>
  <c r="K272" i="7" s="1"/>
  <c r="J256" i="7"/>
  <c r="K256" i="7" s="1"/>
  <c r="J240" i="7"/>
  <c r="K240" i="7" s="1"/>
  <c r="J224" i="7"/>
  <c r="K224" i="7" s="1"/>
  <c r="J208" i="7"/>
  <c r="K208" i="7" s="1"/>
  <c r="J192" i="7"/>
  <c r="K192" i="7" s="1"/>
  <c r="J176" i="7"/>
  <c r="K176" i="7" s="1"/>
  <c r="J160" i="7"/>
  <c r="K160" i="7" s="1"/>
  <c r="J144" i="7"/>
  <c r="K144" i="7" s="1"/>
  <c r="J128" i="7"/>
  <c r="K128" i="7" s="1"/>
  <c r="J112" i="7"/>
  <c r="K112" i="7" s="1"/>
  <c r="J96" i="7"/>
  <c r="K96" i="7" s="1"/>
  <c r="J80" i="7"/>
  <c r="K80" i="7" s="1"/>
  <c r="J64" i="7"/>
  <c r="K64" i="7" s="1"/>
  <c r="J48" i="7"/>
  <c r="K48" i="7" s="1"/>
  <c r="J32" i="7"/>
  <c r="K32" i="7" s="1"/>
  <c r="J16" i="7"/>
  <c r="K16" i="7" s="1"/>
  <c r="J383" i="7"/>
  <c r="K383" i="7" s="1"/>
  <c r="J367" i="7"/>
  <c r="K367" i="7" s="1"/>
  <c r="J351" i="7"/>
  <c r="K351" i="7" s="1"/>
  <c r="J335" i="7"/>
  <c r="K335" i="7" s="1"/>
  <c r="J319" i="7"/>
  <c r="K319" i="7" s="1"/>
  <c r="J303" i="7"/>
  <c r="K303" i="7" s="1"/>
  <c r="J287" i="7"/>
  <c r="K287" i="7" s="1"/>
  <c r="J271" i="7"/>
  <c r="K271" i="7" s="1"/>
  <c r="J255" i="7"/>
  <c r="K255" i="7" s="1"/>
  <c r="J239" i="7"/>
  <c r="K239" i="7" s="1"/>
  <c r="J223" i="7"/>
  <c r="K223" i="7" s="1"/>
  <c r="J207" i="7"/>
  <c r="K207" i="7" s="1"/>
  <c r="J191" i="7"/>
  <c r="K191" i="7" s="1"/>
  <c r="J175" i="7"/>
  <c r="K175" i="7" s="1"/>
  <c r="J159" i="7"/>
  <c r="K159" i="7" s="1"/>
  <c r="J143" i="7"/>
  <c r="K143" i="7" s="1"/>
  <c r="J127" i="7"/>
  <c r="K127" i="7" s="1"/>
  <c r="J111" i="7"/>
  <c r="K111" i="7" s="1"/>
  <c r="J95" i="7"/>
  <c r="K95" i="7" s="1"/>
  <c r="J79" i="7"/>
  <c r="K79" i="7" s="1"/>
  <c r="J63" i="7"/>
  <c r="K63" i="7" s="1"/>
  <c r="J47" i="7"/>
  <c r="K47" i="7" s="1"/>
  <c r="J31" i="7"/>
  <c r="K31" i="7" s="1"/>
  <c r="J15" i="7"/>
  <c r="K15" i="7" s="1"/>
  <c r="J382" i="7"/>
  <c r="K382" i="7" s="1"/>
  <c r="J366" i="7"/>
  <c r="K366" i="7" s="1"/>
  <c r="J350" i="7"/>
  <c r="K350" i="7" s="1"/>
  <c r="J334" i="7"/>
  <c r="K334" i="7" s="1"/>
  <c r="J318" i="7"/>
  <c r="K318" i="7" s="1"/>
  <c r="J302" i="7"/>
  <c r="K302" i="7" s="1"/>
  <c r="J286" i="7"/>
  <c r="K286" i="7" s="1"/>
  <c r="J270" i="7"/>
  <c r="K270" i="7" s="1"/>
  <c r="J254" i="7"/>
  <c r="K254" i="7" s="1"/>
  <c r="J238" i="7"/>
  <c r="K238" i="7" s="1"/>
  <c r="J222" i="7"/>
  <c r="K222" i="7" s="1"/>
  <c r="J206" i="7"/>
  <c r="K206" i="7" s="1"/>
  <c r="J190" i="7"/>
  <c r="K190" i="7" s="1"/>
  <c r="J174" i="7"/>
  <c r="K174" i="7" s="1"/>
  <c r="J158" i="7"/>
  <c r="K158" i="7" s="1"/>
  <c r="J142" i="7"/>
  <c r="K142" i="7" s="1"/>
  <c r="J126" i="7"/>
  <c r="K126" i="7" s="1"/>
  <c r="J110" i="7"/>
  <c r="K110" i="7" s="1"/>
  <c r="J94" i="7"/>
  <c r="K94" i="7" s="1"/>
  <c r="J78" i="7"/>
  <c r="K78" i="7" s="1"/>
  <c r="J62" i="7"/>
  <c r="K62" i="7" s="1"/>
  <c r="J46" i="7"/>
  <c r="K46" i="7" s="1"/>
  <c r="J30" i="7"/>
  <c r="K30" i="7" s="1"/>
  <c r="H17" i="1"/>
  <c r="AB9" i="13" l="1"/>
  <c r="AB230" i="13"/>
  <c r="AB1254" i="13"/>
  <c r="AB2054" i="13"/>
  <c r="AB1191" i="13"/>
  <c r="AB488" i="13"/>
  <c r="AB1432" i="13"/>
  <c r="AB2200" i="13"/>
  <c r="AB201" i="13"/>
  <c r="AB1529" i="13"/>
  <c r="AB2057" i="13"/>
  <c r="AB58" i="13"/>
  <c r="AB858" i="13"/>
  <c r="AB1626" i="13"/>
  <c r="AB1787" i="13"/>
  <c r="AB1916" i="13"/>
  <c r="AB1549" i="13"/>
  <c r="AB2061" i="13"/>
  <c r="AC2061" i="13" s="1"/>
  <c r="AB2573" i="13"/>
  <c r="AB1966" i="13"/>
  <c r="AB223" i="13"/>
  <c r="AB1391" i="13"/>
  <c r="AB1903" i="13"/>
  <c r="AB1360" i="13"/>
  <c r="AB2128" i="13"/>
  <c r="AB2049" i="13"/>
  <c r="AB2178" i="13"/>
  <c r="AB2353" i="13"/>
  <c r="AB6768" i="13"/>
  <c r="AB139" i="13"/>
  <c r="AB459" i="13"/>
  <c r="AB843" i="13"/>
  <c r="AB1147" i="13"/>
  <c r="AB204" i="13"/>
  <c r="AB524" i="13"/>
  <c r="AB828" i="13"/>
  <c r="AB29" i="13"/>
  <c r="AB365" i="13"/>
  <c r="AB685" i="13"/>
  <c r="AB989" i="13"/>
  <c r="AB1261" i="13"/>
  <c r="AB174" i="13"/>
  <c r="AB510" i="13"/>
  <c r="AB830" i="13"/>
  <c r="AB1134" i="13"/>
  <c r="AB191" i="13"/>
  <c r="AB495" i="13"/>
  <c r="AB783" i="13"/>
  <c r="AB1087" i="13"/>
  <c r="AB144" i="13"/>
  <c r="AB432" i="13"/>
  <c r="AB720" i="13"/>
  <c r="AB1024" i="13"/>
  <c r="AB209" i="13"/>
  <c r="AB513" i="13"/>
  <c r="AB801" i="13"/>
  <c r="AB1089" i="13"/>
  <c r="AB18" i="13"/>
  <c r="AB274" i="13"/>
  <c r="AB530" i="13"/>
  <c r="AB802" i="13"/>
  <c r="AB1074" i="13"/>
  <c r="AC1073" i="13" s="1"/>
  <c r="AB115" i="13"/>
  <c r="AB403" i="13"/>
  <c r="AB675" i="13"/>
  <c r="AB947" i="13"/>
  <c r="AB309" i="13"/>
  <c r="AB1013" i="13"/>
  <c r="AB118" i="13"/>
  <c r="AB662" i="13"/>
  <c r="AB7" i="13"/>
  <c r="AB551" i="13"/>
  <c r="AB1063" i="13"/>
  <c r="AB344" i="13"/>
  <c r="AB824" i="13"/>
  <c r="AB25" i="13"/>
  <c r="AB361" i="13"/>
  <c r="AB713" i="13"/>
  <c r="AB969" i="13"/>
  <c r="AB246" i="13"/>
  <c r="AB758" i="13"/>
  <c r="AB1286" i="13"/>
  <c r="AB1542" i="13"/>
  <c r="AB1814" i="13"/>
  <c r="AB2070" i="13"/>
  <c r="AB135" i="13"/>
  <c r="AB663" i="13"/>
  <c r="AB1223" i="13"/>
  <c r="AB1479" i="13"/>
  <c r="AB1735" i="13"/>
  <c r="AB1991" i="13"/>
  <c r="AB2247" i="13"/>
  <c r="AB504" i="13"/>
  <c r="AB1192" i="13"/>
  <c r="AB1448" i="13"/>
  <c r="AB1704" i="13"/>
  <c r="AB1960" i="13"/>
  <c r="AB2216" i="13"/>
  <c r="AB2472" i="13"/>
  <c r="AB377" i="13"/>
  <c r="AB1289" i="13"/>
  <c r="AB1561" i="13"/>
  <c r="AB1817" i="13"/>
  <c r="AB2073" i="13"/>
  <c r="AB2329" i="13"/>
  <c r="AB74" i="13"/>
  <c r="AB330" i="13"/>
  <c r="AB602" i="13"/>
  <c r="AB874" i="13"/>
  <c r="AB1130" i="13"/>
  <c r="AB1386" i="13"/>
  <c r="AB1642" i="13"/>
  <c r="AB59" i="13"/>
  <c r="AB1275" i="13"/>
  <c r="AB1547" i="13"/>
  <c r="AB1803" i="13"/>
  <c r="AB2059" i="13"/>
  <c r="AB2315" i="13"/>
  <c r="AB2571" i="13"/>
  <c r="AB1148" i="13"/>
  <c r="AB1420" i="13"/>
  <c r="AB1676" i="13"/>
  <c r="AB1932" i="13"/>
  <c r="AB2204" i="13"/>
  <c r="AB861" i="13"/>
  <c r="AB1565" i="13"/>
  <c r="AB1821" i="13"/>
  <c r="AB2077" i="13"/>
  <c r="AB2333" i="13"/>
  <c r="AB2589" i="13"/>
  <c r="AC2589" i="13" s="1"/>
  <c r="AB1038" i="13"/>
  <c r="AB1470" i="13"/>
  <c r="AB1726" i="13"/>
  <c r="AB1982" i="13"/>
  <c r="AB2238" i="13"/>
  <c r="AB303" i="13"/>
  <c r="AB1407" i="13"/>
  <c r="AB1663" i="13"/>
  <c r="AB1919" i="13"/>
  <c r="AB624" i="13"/>
  <c r="AB1376" i="13"/>
  <c r="AB1808" i="13"/>
  <c r="AB2144" i="13"/>
  <c r="AB1553" i="13"/>
  <c r="AB2065" i="13"/>
  <c r="AB1490" i="13"/>
  <c r="AB2194" i="13"/>
  <c r="AB2444" i="13"/>
  <c r="AB3341" i="13"/>
  <c r="AB3646" i="13"/>
  <c r="AB3679" i="13"/>
  <c r="AB2593" i="13"/>
  <c r="AB3154" i="13"/>
  <c r="AB3699" i="13"/>
  <c r="AB2422" i="13"/>
  <c r="AB3015" i="13"/>
  <c r="AB2681" i="13"/>
  <c r="AB4560" i="13"/>
  <c r="AB4817" i="13"/>
  <c r="AB5298" i="13"/>
  <c r="AB1892" i="13"/>
  <c r="AB3940" i="13"/>
  <c r="AB2581" i="13"/>
  <c r="AB3687" i="13"/>
  <c r="AB4792" i="13"/>
  <c r="AB7058" i="13"/>
  <c r="AB2555" i="13"/>
  <c r="AB4360" i="13"/>
  <c r="AB155" i="13"/>
  <c r="AB475" i="13"/>
  <c r="AB859" i="13"/>
  <c r="AB1163" i="13"/>
  <c r="AB220" i="13"/>
  <c r="AB540" i="13"/>
  <c r="AB844" i="13"/>
  <c r="AB45" i="13"/>
  <c r="AB381" i="13"/>
  <c r="AB701" i="13"/>
  <c r="AC701" i="13" s="1"/>
  <c r="AB1005" i="13"/>
  <c r="AB1277" i="13"/>
  <c r="AB222" i="13"/>
  <c r="AB542" i="13"/>
  <c r="AB846" i="13"/>
  <c r="AB1150" i="13"/>
  <c r="AB207" i="13"/>
  <c r="AB511" i="13"/>
  <c r="AB799" i="13"/>
  <c r="AB1103" i="13"/>
  <c r="AB160" i="13"/>
  <c r="AB448" i="13"/>
  <c r="AB736" i="13"/>
  <c r="AB1040" i="13"/>
  <c r="AB225" i="13"/>
  <c r="AB529" i="13"/>
  <c r="AC529" i="13" s="1"/>
  <c r="AB817" i="13"/>
  <c r="AB1105" i="13"/>
  <c r="AB34" i="13"/>
  <c r="AB290" i="13"/>
  <c r="AB546" i="13"/>
  <c r="AB818" i="13"/>
  <c r="AB1090" i="13"/>
  <c r="AB131" i="13"/>
  <c r="AB419" i="13"/>
  <c r="AB707" i="13"/>
  <c r="AB963" i="13"/>
  <c r="AB485" i="13"/>
  <c r="AB1029" i="13"/>
  <c r="AB134" i="13"/>
  <c r="AB678" i="13"/>
  <c r="AB39" i="13"/>
  <c r="AB567" i="13"/>
  <c r="AB1079" i="13"/>
  <c r="AB360" i="13"/>
  <c r="AB840" i="13"/>
  <c r="AB41" i="13"/>
  <c r="AB409" i="13"/>
  <c r="AB729" i="13"/>
  <c r="AB985" i="13"/>
  <c r="AB262" i="13"/>
  <c r="AB774" i="13"/>
  <c r="AB1302" i="13"/>
  <c r="AB1558" i="13"/>
  <c r="AB1830" i="13"/>
  <c r="AB2086" i="13"/>
  <c r="AB151" i="13"/>
  <c r="AB679" i="13"/>
  <c r="AB1239" i="13"/>
  <c r="AB1495" i="13"/>
  <c r="AB1751" i="13"/>
  <c r="AB2007" i="13"/>
  <c r="AB2263" i="13"/>
  <c r="AB520" i="13"/>
  <c r="AB1208" i="13"/>
  <c r="AB1464" i="13"/>
  <c r="AB1720" i="13"/>
  <c r="AB1976" i="13"/>
  <c r="AB2232" i="13"/>
  <c r="AB2488" i="13"/>
  <c r="AB393" i="13"/>
  <c r="AB1305" i="13"/>
  <c r="AB1577" i="13"/>
  <c r="AB1833" i="13"/>
  <c r="AC1833" i="13" s="1"/>
  <c r="AB2089" i="13"/>
  <c r="AB2345" i="13"/>
  <c r="AB90" i="13"/>
  <c r="AB346" i="13"/>
  <c r="AC345" i="13" s="1"/>
  <c r="AB618" i="13"/>
  <c r="AB890" i="13"/>
  <c r="AB1146" i="13"/>
  <c r="AB1402" i="13"/>
  <c r="AB1658" i="13"/>
  <c r="AB235" i="13"/>
  <c r="AB1291" i="13"/>
  <c r="AB1563" i="13"/>
  <c r="AB1819" i="13"/>
  <c r="AB2075" i="13"/>
  <c r="AB2331" i="13"/>
  <c r="AB2587" i="13"/>
  <c r="AB1164" i="13"/>
  <c r="AB1436" i="13"/>
  <c r="AB1692" i="13"/>
  <c r="AB1948" i="13"/>
  <c r="AB2220" i="13"/>
  <c r="AB925" i="13"/>
  <c r="AB1581" i="13"/>
  <c r="AB1837" i="13"/>
  <c r="AB2093" i="13"/>
  <c r="AB2349" i="13"/>
  <c r="AB2605" i="13"/>
  <c r="AB1214" i="13"/>
  <c r="AB1486" i="13"/>
  <c r="AB1742" i="13"/>
  <c r="AB1998" i="13"/>
  <c r="AB2254" i="13"/>
  <c r="AB559" i="13"/>
  <c r="AB1423" i="13"/>
  <c r="AB1679" i="13"/>
  <c r="AB1935" i="13"/>
  <c r="AB800" i="13"/>
  <c r="AB1408" i="13"/>
  <c r="AB1824" i="13"/>
  <c r="AB2160" i="13"/>
  <c r="AB1569" i="13"/>
  <c r="AB2081" i="13"/>
  <c r="AB1602" i="13"/>
  <c r="AB2210" i="13"/>
  <c r="AB2460" i="13"/>
  <c r="AB3357" i="13"/>
  <c r="AB3662" i="13"/>
  <c r="AB3695" i="13"/>
  <c r="AB2609" i="13"/>
  <c r="AB3170" i="13"/>
  <c r="AB3715" i="13"/>
  <c r="AB2438" i="13"/>
  <c r="AB3031" i="13"/>
  <c r="AB2697" i="13"/>
  <c r="AB4576" i="13"/>
  <c r="AB4833" i="13"/>
  <c r="AB5314" i="13"/>
  <c r="AB1908" i="13"/>
  <c r="AB3956" i="13"/>
  <c r="AB2597" i="13"/>
  <c r="AB3703" i="13"/>
  <c r="AB4856" i="13"/>
  <c r="AB7314" i="13"/>
  <c r="AB1114" i="13"/>
  <c r="AB2775" i="13"/>
  <c r="AB171" i="13"/>
  <c r="AB523" i="13"/>
  <c r="AB875" i="13"/>
  <c r="AB1179" i="13"/>
  <c r="AB252" i="13"/>
  <c r="AB556" i="13"/>
  <c r="AB860" i="13"/>
  <c r="AB61" i="13"/>
  <c r="AB397" i="13"/>
  <c r="AB717" i="13"/>
  <c r="AB1021" i="13"/>
  <c r="AB1293" i="13"/>
  <c r="AB238" i="13"/>
  <c r="AB558" i="13"/>
  <c r="AB862" i="13"/>
  <c r="AB1166" i="13"/>
  <c r="AB239" i="13"/>
  <c r="AB527" i="13"/>
  <c r="AB831" i="13"/>
  <c r="AB1119" i="13"/>
  <c r="AB176" i="13"/>
  <c r="AB464" i="13"/>
  <c r="AB752" i="13"/>
  <c r="AB1056" i="13"/>
  <c r="AB257" i="13"/>
  <c r="AB545" i="13"/>
  <c r="AB833" i="13"/>
  <c r="AB1121" i="13"/>
  <c r="AB50" i="13"/>
  <c r="AB306" i="13"/>
  <c r="AB562" i="13"/>
  <c r="AB834" i="13"/>
  <c r="AB1106" i="13"/>
  <c r="AB147" i="13"/>
  <c r="AB435" i="13"/>
  <c r="AB723" i="13"/>
  <c r="AB979" i="13"/>
  <c r="AB517" i="13"/>
  <c r="AB1045" i="13"/>
  <c r="AB150" i="13"/>
  <c r="AB806" i="13"/>
  <c r="AB55" i="13"/>
  <c r="AB583" i="13"/>
  <c r="AB1095" i="13"/>
  <c r="AB392" i="13"/>
  <c r="AB856" i="13"/>
  <c r="AB57" i="13"/>
  <c r="AC57" i="13" s="1"/>
  <c r="AB473" i="13"/>
  <c r="AB745" i="13"/>
  <c r="AB1001" i="13"/>
  <c r="AB278" i="13"/>
  <c r="AB838" i="13"/>
  <c r="AB1318" i="13"/>
  <c r="AB1574" i="13"/>
  <c r="AB1846" i="13"/>
  <c r="AB2102" i="13"/>
  <c r="AB167" i="13"/>
  <c r="AB695" i="13"/>
  <c r="AB1255" i="13"/>
  <c r="AB1511" i="13"/>
  <c r="AB1767" i="13"/>
  <c r="AB2023" i="13"/>
  <c r="AB2279" i="13"/>
  <c r="AB536" i="13"/>
  <c r="AB1224" i="13"/>
  <c r="AB1480" i="13"/>
  <c r="AB1736" i="13"/>
  <c r="AB1992" i="13"/>
  <c r="AB2248" i="13"/>
  <c r="AB2504" i="13"/>
  <c r="AB425" i="13"/>
  <c r="AB1321" i="13"/>
  <c r="AB1593" i="13"/>
  <c r="AB1849" i="13"/>
  <c r="AB2105" i="13"/>
  <c r="AB2361" i="13"/>
  <c r="AB106" i="13"/>
  <c r="AB362" i="13"/>
  <c r="AB634" i="13"/>
  <c r="AB906" i="13"/>
  <c r="AB1162" i="13"/>
  <c r="AB1418" i="13"/>
  <c r="AB1674" i="13"/>
  <c r="AB251" i="13"/>
  <c r="AB1307" i="13"/>
  <c r="AB1579" i="13"/>
  <c r="AB1835" i="13"/>
  <c r="AB2091" i="13"/>
  <c r="AB2347" i="13"/>
  <c r="AB2603" i="13"/>
  <c r="AB1196" i="13"/>
  <c r="AB1452" i="13"/>
  <c r="AB1708" i="13"/>
  <c r="AB1964" i="13"/>
  <c r="AB2236" i="13"/>
  <c r="AB1165" i="13"/>
  <c r="AB1597" i="13"/>
  <c r="AB1853" i="13"/>
  <c r="AB2109" i="13"/>
  <c r="AB2365" i="13"/>
  <c r="AB2621" i="13"/>
  <c r="AB1230" i="13"/>
  <c r="AB1502" i="13"/>
  <c r="AB1758" i="13"/>
  <c r="AB2014" i="13"/>
  <c r="AB2270" i="13"/>
  <c r="AB735" i="13"/>
  <c r="AB1439" i="13"/>
  <c r="AB1695" i="13"/>
  <c r="AB1951" i="13"/>
  <c r="AB880" i="13"/>
  <c r="AB1440" i="13"/>
  <c r="AB1840" i="13"/>
  <c r="AB2256" i="13"/>
  <c r="AB1585" i="13"/>
  <c r="AB2097" i="13"/>
  <c r="AB1666" i="13"/>
  <c r="AB2226" i="13"/>
  <c r="AB2700" i="13"/>
  <c r="AB3597" i="13"/>
  <c r="AB3902" i="13"/>
  <c r="AB2384" i="13"/>
  <c r="AB2849" i="13"/>
  <c r="AB3410" i="13"/>
  <c r="AB180" i="13"/>
  <c r="AB2678" i="13"/>
  <c r="AB3271" i="13"/>
  <c r="AB2937" i="13"/>
  <c r="AB4816" i="13"/>
  <c r="AB5073" i="13"/>
  <c r="AB5554" i="13"/>
  <c r="AB2148" i="13"/>
  <c r="AB261" i="13"/>
  <c r="AB2837" i="13"/>
  <c r="AB3943" i="13"/>
  <c r="AB4089" i="13"/>
  <c r="AB3413" i="13"/>
  <c r="AB953" i="13"/>
  <c r="AB742" i="13"/>
  <c r="AB1526" i="13"/>
  <c r="AB647" i="13"/>
  <c r="AB1719" i="13"/>
  <c r="AB1176" i="13"/>
  <c r="AB1688" i="13"/>
  <c r="AB2456" i="13"/>
  <c r="AB1273" i="13"/>
  <c r="AB1801" i="13"/>
  <c r="AB2313" i="13"/>
  <c r="AB586" i="13"/>
  <c r="AB1370" i="13"/>
  <c r="AB1259" i="13"/>
  <c r="AB1132" i="13"/>
  <c r="AB845" i="13"/>
  <c r="AB1805" i="13"/>
  <c r="AB2317" i="13"/>
  <c r="AB974" i="13"/>
  <c r="AC973" i="13" s="1"/>
  <c r="AB2222" i="13"/>
  <c r="AB1647" i="13"/>
  <c r="AB544" i="13"/>
  <c r="AB1776" i="13"/>
  <c r="AB1537" i="13"/>
  <c r="AB1474" i="13"/>
  <c r="AB2227" i="13"/>
  <c r="AB3101" i="13"/>
  <c r="AB3406" i="13"/>
  <c r="AB3439" i="13"/>
  <c r="AB2914" i="13"/>
  <c r="AB3459" i="13"/>
  <c r="AB1748" i="13"/>
  <c r="AB4320" i="13"/>
  <c r="AB187" i="13"/>
  <c r="AB555" i="13"/>
  <c r="AB891" i="13"/>
  <c r="AB1195" i="13"/>
  <c r="AB268" i="13"/>
  <c r="AB572" i="13"/>
  <c r="AB876" i="13"/>
  <c r="AB109" i="13"/>
  <c r="AB429" i="13"/>
  <c r="AB733" i="13"/>
  <c r="AB1037" i="13"/>
  <c r="AB1309" i="13"/>
  <c r="AB254" i="13"/>
  <c r="AB574" i="13"/>
  <c r="AB878" i="13"/>
  <c r="AB1182" i="13"/>
  <c r="AB255" i="13"/>
  <c r="AB543" i="13"/>
  <c r="AB847" i="13"/>
  <c r="AB1135" i="13"/>
  <c r="AB192" i="13"/>
  <c r="AB480" i="13"/>
  <c r="AB768" i="13"/>
  <c r="AB1072" i="13"/>
  <c r="AB273" i="13"/>
  <c r="AB561" i="13"/>
  <c r="AB849" i="13"/>
  <c r="AB1137" i="13"/>
  <c r="AB66" i="13"/>
  <c r="AB322" i="13"/>
  <c r="AB578" i="13"/>
  <c r="AB850" i="13"/>
  <c r="AB1122" i="13"/>
  <c r="AB163" i="13"/>
  <c r="AB451" i="13"/>
  <c r="AB739" i="13"/>
  <c r="AB1011" i="13"/>
  <c r="AB533" i="13"/>
  <c r="AB1061" i="13"/>
  <c r="AB166" i="13"/>
  <c r="AB822" i="13"/>
  <c r="AB71" i="13"/>
  <c r="AB599" i="13"/>
  <c r="AB1111" i="13"/>
  <c r="AB408" i="13"/>
  <c r="AB872" i="13"/>
  <c r="AB73" i="13"/>
  <c r="AB489" i="13"/>
  <c r="AB761" i="13"/>
  <c r="AB1017" i="13"/>
  <c r="AB326" i="13"/>
  <c r="AB870" i="13"/>
  <c r="AB1334" i="13"/>
  <c r="AB1590" i="13"/>
  <c r="AB1862" i="13"/>
  <c r="AB2118" i="13"/>
  <c r="AB183" i="13"/>
  <c r="AB711" i="13"/>
  <c r="AB1271" i="13"/>
  <c r="AB1527" i="13"/>
  <c r="AB1783" i="13"/>
  <c r="AB2039" i="13"/>
  <c r="AB2295" i="13"/>
  <c r="AB552" i="13"/>
  <c r="AB1240" i="13"/>
  <c r="AB1496" i="13"/>
  <c r="AB1752" i="13"/>
  <c r="AB2008" i="13"/>
  <c r="AB2264" i="13"/>
  <c r="AB2520" i="13"/>
  <c r="AB441" i="13"/>
  <c r="AB1337" i="13"/>
  <c r="AB1609" i="13"/>
  <c r="AB1865" i="13"/>
  <c r="AB2121" i="13"/>
  <c r="AB2377" i="13"/>
  <c r="AB122" i="13"/>
  <c r="AB378" i="13"/>
  <c r="AB650" i="13"/>
  <c r="AB922" i="13"/>
  <c r="AB1178" i="13"/>
  <c r="AB1434" i="13"/>
  <c r="AB1690" i="13"/>
  <c r="AB283" i="13"/>
  <c r="AB1323" i="13"/>
  <c r="AB1595" i="13"/>
  <c r="AB1851" i="13"/>
  <c r="AB2107" i="13"/>
  <c r="AB2363" i="13"/>
  <c r="AB156" i="13"/>
  <c r="AB1212" i="13"/>
  <c r="AB1468" i="13"/>
  <c r="AB1724" i="13"/>
  <c r="AB1980" i="13"/>
  <c r="AB2252" i="13"/>
  <c r="AB1357" i="13"/>
  <c r="AB1613" i="13"/>
  <c r="AB1869" i="13"/>
  <c r="AB2125" i="13"/>
  <c r="AB2381" i="13"/>
  <c r="AB2637" i="13"/>
  <c r="AC2637" i="13" s="1"/>
  <c r="AB1262" i="13"/>
  <c r="AB1518" i="13"/>
  <c r="AB1774" i="13"/>
  <c r="AB2030" i="13"/>
  <c r="AB2286" i="13"/>
  <c r="AB815" i="13"/>
  <c r="AB1455" i="13"/>
  <c r="AB1711" i="13"/>
  <c r="AB1967" i="13"/>
  <c r="AB944" i="13"/>
  <c r="AB1472" i="13"/>
  <c r="AB1856" i="13"/>
  <c r="AB2288" i="13"/>
  <c r="AB1681" i="13"/>
  <c r="AB2193" i="13"/>
  <c r="AB1682" i="13"/>
  <c r="AB2242" i="13"/>
  <c r="AB2716" i="13"/>
  <c r="AB3613" i="13"/>
  <c r="AB3918" i="13"/>
  <c r="AB2400" i="13"/>
  <c r="AB2865" i="13"/>
  <c r="AB3426" i="13"/>
  <c r="AB196" i="13"/>
  <c r="AB2694" i="13"/>
  <c r="AB3287" i="13"/>
  <c r="AB2953" i="13"/>
  <c r="AB4832" i="13"/>
  <c r="AB5089" i="13"/>
  <c r="AB5570" i="13"/>
  <c r="AB2164" i="13"/>
  <c r="AB277" i="13"/>
  <c r="AC277" i="13" s="1"/>
  <c r="AB2853" i="13"/>
  <c r="AB3959" i="13"/>
  <c r="AB4105" i="13"/>
  <c r="AB3669" i="13"/>
  <c r="AB314" i="13"/>
  <c r="AB1710" i="13"/>
  <c r="AB5046" i="13"/>
  <c r="AB203" i="13"/>
  <c r="AB587" i="13"/>
  <c r="AB907" i="13"/>
  <c r="AB1211" i="13"/>
  <c r="AB284" i="13"/>
  <c r="AB588" i="13"/>
  <c r="AB892" i="13"/>
  <c r="AB125" i="13"/>
  <c r="AB445" i="13"/>
  <c r="AC445" i="13" s="1"/>
  <c r="AB749" i="13"/>
  <c r="AB1053" i="13"/>
  <c r="AB1325" i="13"/>
  <c r="AB286" i="13"/>
  <c r="AB590" i="13"/>
  <c r="AB894" i="13"/>
  <c r="AB1198" i="13"/>
  <c r="AB271" i="13"/>
  <c r="AB575" i="13"/>
  <c r="AB863" i="13"/>
  <c r="AB1151" i="13"/>
  <c r="AB208" i="13"/>
  <c r="AB496" i="13"/>
  <c r="AB784" i="13"/>
  <c r="AB1088" i="13"/>
  <c r="AB289" i="13"/>
  <c r="AC289" i="13" s="1"/>
  <c r="AB577" i="13"/>
  <c r="AB865" i="13"/>
  <c r="AB1153" i="13"/>
  <c r="AB82" i="13"/>
  <c r="AB338" i="13"/>
  <c r="AB594" i="13"/>
  <c r="AB866" i="13"/>
  <c r="AB1138" i="13"/>
  <c r="AB179" i="13"/>
  <c r="AB467" i="13"/>
  <c r="AB755" i="13"/>
  <c r="AB1027" i="13"/>
  <c r="AB549" i="13"/>
  <c r="AB1077" i="13"/>
  <c r="AB294" i="13"/>
  <c r="AC293" i="13" s="1"/>
  <c r="AB854" i="13"/>
  <c r="AB87" i="13"/>
  <c r="AB727" i="13"/>
  <c r="AB1207" i="13"/>
  <c r="AB424" i="13"/>
  <c r="AB888" i="13"/>
  <c r="AB89" i="13"/>
  <c r="AB505" i="13"/>
  <c r="AB777" i="13"/>
  <c r="AB1033" i="13"/>
  <c r="AB438" i="13"/>
  <c r="AB950" i="13"/>
  <c r="AB1350" i="13"/>
  <c r="AB1606" i="13"/>
  <c r="AB1878" i="13"/>
  <c r="AB2134" i="13"/>
  <c r="AB199" i="13"/>
  <c r="AB791" i="13"/>
  <c r="AB1287" i="13"/>
  <c r="AB1543" i="13"/>
  <c r="AB1799" i="13"/>
  <c r="AB2055" i="13"/>
  <c r="AB24" i="13"/>
  <c r="AB632" i="13"/>
  <c r="AB1256" i="13"/>
  <c r="AB1512" i="13"/>
  <c r="AB1768" i="13"/>
  <c r="AB2024" i="13"/>
  <c r="AB2280" i="13"/>
  <c r="AB2536" i="13"/>
  <c r="AB617" i="13"/>
  <c r="AB1353" i="13"/>
  <c r="AB1625" i="13"/>
  <c r="AB1881" i="13"/>
  <c r="AB2137" i="13"/>
  <c r="AB2393" i="13"/>
  <c r="AB138" i="13"/>
  <c r="AB410" i="13"/>
  <c r="AB666" i="13"/>
  <c r="AB938" i="13"/>
  <c r="AB1194" i="13"/>
  <c r="AB1450" i="13"/>
  <c r="AB1706" i="13"/>
  <c r="AB315" i="13"/>
  <c r="AB1339" i="13"/>
  <c r="AB1611" i="13"/>
  <c r="AB1867" i="13"/>
  <c r="AB2123" i="13"/>
  <c r="AB2379" i="13"/>
  <c r="AB172" i="13"/>
  <c r="AB1228" i="13"/>
  <c r="AB1484" i="13"/>
  <c r="AB1740" i="13"/>
  <c r="AB1996" i="13"/>
  <c r="AB2268" i="13"/>
  <c r="AB1373" i="13"/>
  <c r="AB1629" i="13"/>
  <c r="AB1885" i="13"/>
  <c r="AB2141" i="13"/>
  <c r="AB2397" i="13"/>
  <c r="AB2653" i="13"/>
  <c r="AB1278" i="13"/>
  <c r="AB1534" i="13"/>
  <c r="AB1790" i="13"/>
  <c r="AB2046" i="13"/>
  <c r="AB2302" i="13"/>
  <c r="AB991" i="13"/>
  <c r="AB1471" i="13"/>
  <c r="AB1727" i="13"/>
  <c r="AB1983" i="13"/>
  <c r="AB1104" i="13"/>
  <c r="AB1504" i="13"/>
  <c r="AB1872" i="13"/>
  <c r="AB161" i="13"/>
  <c r="AB1745" i="13"/>
  <c r="AB2257" i="13"/>
  <c r="AB1698" i="13"/>
  <c r="AB2258" i="13"/>
  <c r="AB2956" i="13"/>
  <c r="AB3853" i="13"/>
  <c r="AB2143" i="13"/>
  <c r="AB2640" i="13"/>
  <c r="AB3105" i="13"/>
  <c r="AB3666" i="13"/>
  <c r="AB436" i="13"/>
  <c r="AB2934" i="13"/>
  <c r="AB3527" i="13"/>
  <c r="AB3193" i="13"/>
  <c r="AB5072" i="13"/>
  <c r="AB5329" i="13"/>
  <c r="AB3971" i="13"/>
  <c r="AB2404" i="13"/>
  <c r="AB661" i="13"/>
  <c r="AB3093" i="13"/>
  <c r="AB4199" i="13"/>
  <c r="AB2730" i="13"/>
  <c r="AB6503" i="13"/>
  <c r="AB219" i="13"/>
  <c r="AB603" i="13"/>
  <c r="AB923" i="13"/>
  <c r="AB1227" i="13"/>
  <c r="AB300" i="13"/>
  <c r="AB604" i="13"/>
  <c r="AB908" i="13"/>
  <c r="AB141" i="13"/>
  <c r="AB461" i="13"/>
  <c r="AB765" i="13"/>
  <c r="AB1069" i="13"/>
  <c r="AB1341" i="13"/>
  <c r="AB302" i="13"/>
  <c r="AB606" i="13"/>
  <c r="AB910" i="13"/>
  <c r="AB1246" i="13"/>
  <c r="AC1245" i="13" s="1"/>
  <c r="AB287" i="13"/>
  <c r="AB591" i="13"/>
  <c r="AB879" i="13"/>
  <c r="AB1167" i="13"/>
  <c r="AB224" i="13"/>
  <c r="AB512" i="13"/>
  <c r="AB816" i="13"/>
  <c r="AB17" i="13"/>
  <c r="AB305" i="13"/>
  <c r="AB593" i="13"/>
  <c r="AB881" i="13"/>
  <c r="AB1169" i="13"/>
  <c r="AB98" i="13"/>
  <c r="AB354" i="13"/>
  <c r="AB610" i="13"/>
  <c r="AB882" i="13"/>
  <c r="AB1154" i="13"/>
  <c r="AB195" i="13"/>
  <c r="AB483" i="13"/>
  <c r="AB771" i="13"/>
  <c r="AB1043" i="13"/>
  <c r="AB565" i="13"/>
  <c r="AB1109" i="13"/>
  <c r="AB310" i="13"/>
  <c r="AB886" i="13"/>
  <c r="AB215" i="13"/>
  <c r="AB743" i="13"/>
  <c r="AB8" i="13"/>
  <c r="AB440" i="13"/>
  <c r="AB904" i="13"/>
  <c r="AB105" i="13"/>
  <c r="AB521" i="13"/>
  <c r="AC521" i="13" s="1"/>
  <c r="AB793" i="13"/>
  <c r="AB1049" i="13"/>
  <c r="AB454" i="13"/>
  <c r="AB966" i="13"/>
  <c r="AB1366" i="13"/>
  <c r="AB1622" i="13"/>
  <c r="AB1894" i="13"/>
  <c r="AB2150" i="13"/>
  <c r="AB247" i="13"/>
  <c r="AB871" i="13"/>
  <c r="AB1303" i="13"/>
  <c r="AB1559" i="13"/>
  <c r="AB1815" i="13"/>
  <c r="AB2071" i="13"/>
  <c r="AB40" i="13"/>
  <c r="AB712" i="13"/>
  <c r="AB1272" i="13"/>
  <c r="AB1528" i="13"/>
  <c r="AB1784" i="13"/>
  <c r="AB2040" i="13"/>
  <c r="AB2296" i="13"/>
  <c r="AB2552" i="13"/>
  <c r="AB1113" i="13"/>
  <c r="AB1369" i="13"/>
  <c r="AB1641" i="13"/>
  <c r="AB1897" i="13"/>
  <c r="AB2153" i="13"/>
  <c r="AB2409" i="13"/>
  <c r="AB154" i="13"/>
  <c r="AB426" i="13"/>
  <c r="AB682" i="13"/>
  <c r="AB954" i="13"/>
  <c r="AB1210" i="13"/>
  <c r="AB1466" i="13"/>
  <c r="AB1722" i="13"/>
  <c r="AB507" i="13"/>
  <c r="AB1355" i="13"/>
  <c r="AB1627" i="13"/>
  <c r="AB1883" i="13"/>
  <c r="AB2139" i="13"/>
  <c r="AB2395" i="13"/>
  <c r="AB412" i="13"/>
  <c r="AB1244" i="13"/>
  <c r="AB1500" i="13"/>
  <c r="AB1756" i="13"/>
  <c r="AB2028" i="13"/>
  <c r="AB2284" i="13"/>
  <c r="AB1389" i="13"/>
  <c r="AC1389" i="13" s="1"/>
  <c r="AB1645" i="13"/>
  <c r="AB1901" i="13"/>
  <c r="AB2157" i="13"/>
  <c r="AB2413" i="13"/>
  <c r="AB2669" i="13"/>
  <c r="AB1294" i="13"/>
  <c r="AB1550" i="13"/>
  <c r="AB1806" i="13"/>
  <c r="AB2062" i="13"/>
  <c r="AB2318" i="13"/>
  <c r="AB1071" i="13"/>
  <c r="AB1487" i="13"/>
  <c r="AB1743" i="13"/>
  <c r="AB1999" i="13"/>
  <c r="AB1120" i="13"/>
  <c r="AB1536" i="13"/>
  <c r="AB1888" i="13"/>
  <c r="AB241" i="13"/>
  <c r="AB1761" i="13"/>
  <c r="AB2273" i="13"/>
  <c r="AB1714" i="13"/>
  <c r="AB1171" i="13"/>
  <c r="AB2972" i="13"/>
  <c r="AB3869" i="13"/>
  <c r="AB2159" i="13"/>
  <c r="AB2656" i="13"/>
  <c r="AB3121" i="13"/>
  <c r="AB3682" i="13"/>
  <c r="AB452" i="13"/>
  <c r="AB2950" i="13"/>
  <c r="AB3543" i="13"/>
  <c r="AB3209" i="13"/>
  <c r="AC3209" i="13" s="1"/>
  <c r="AB5088" i="13"/>
  <c r="AB5345" i="13"/>
  <c r="AB3987" i="13"/>
  <c r="AB2420" i="13"/>
  <c r="AB677" i="13"/>
  <c r="AB3766" i="13"/>
  <c r="AB4215" i="13"/>
  <c r="AB2746" i="13"/>
  <c r="AB5512" i="13"/>
  <c r="AB1882" i="13"/>
  <c r="AB2341" i="13"/>
  <c r="AB267" i="13"/>
  <c r="AB619" i="13"/>
  <c r="AB939" i="13"/>
  <c r="AB12" i="13"/>
  <c r="AB316" i="13"/>
  <c r="AB620" i="13"/>
  <c r="AB956" i="13"/>
  <c r="AB173" i="13"/>
  <c r="AC173" i="13" s="1"/>
  <c r="AB477" i="13"/>
  <c r="AB781" i="13"/>
  <c r="AB1085" i="13"/>
  <c r="AB14" i="13"/>
  <c r="AC13" i="13" s="1"/>
  <c r="AB318" i="13"/>
  <c r="AC317" i="13" s="1"/>
  <c r="AB622" i="13"/>
  <c r="AB926" i="13"/>
  <c r="AB15" i="13"/>
  <c r="AB319" i="13"/>
  <c r="AB607" i="13"/>
  <c r="AB895" i="13"/>
  <c r="AB1183" i="13"/>
  <c r="AB240" i="13"/>
  <c r="AB528" i="13"/>
  <c r="AB832" i="13"/>
  <c r="AB33" i="13"/>
  <c r="AB321" i="13"/>
  <c r="AB609" i="13"/>
  <c r="AB897" i="13"/>
  <c r="AB1185" i="13"/>
  <c r="AB114" i="13"/>
  <c r="AB370" i="13"/>
  <c r="AB626" i="13"/>
  <c r="AB898" i="13"/>
  <c r="AB1170" i="13"/>
  <c r="AB211" i="13"/>
  <c r="AB499" i="13"/>
  <c r="AB787" i="13"/>
  <c r="AB1059" i="13"/>
  <c r="AB709" i="13"/>
  <c r="AB1125" i="13"/>
  <c r="AB342" i="13"/>
  <c r="AB902" i="13"/>
  <c r="AB231" i="13"/>
  <c r="AB759" i="13"/>
  <c r="AB56" i="13"/>
  <c r="AB568" i="13"/>
  <c r="AB920" i="13"/>
  <c r="AB153" i="13"/>
  <c r="AC153" i="13" s="1"/>
  <c r="AB537" i="13"/>
  <c r="AB809" i="13"/>
  <c r="AB1065" i="13"/>
  <c r="AB470" i="13"/>
  <c r="AB982" i="13"/>
  <c r="AB1382" i="13"/>
  <c r="AB1638" i="13"/>
  <c r="AB1910" i="13"/>
  <c r="AB2166" i="13"/>
  <c r="AB279" i="13"/>
  <c r="AB887" i="13"/>
  <c r="AB1319" i="13"/>
  <c r="AB1575" i="13"/>
  <c r="AB1831" i="13"/>
  <c r="AB2087" i="13"/>
  <c r="AB120" i="13"/>
  <c r="AB728" i="13"/>
  <c r="AB1288" i="13"/>
  <c r="AB1544" i="13"/>
  <c r="AB1800" i="13"/>
  <c r="AB2056" i="13"/>
  <c r="AB2312" i="13"/>
  <c r="AB2568" i="13"/>
  <c r="AB1129" i="13"/>
  <c r="AC1129" i="13" s="1"/>
  <c r="AB1385" i="13"/>
  <c r="AB1657" i="13"/>
  <c r="AB1913" i="13"/>
  <c r="AB2169" i="13"/>
  <c r="AB2425" i="13"/>
  <c r="AB170" i="13"/>
  <c r="AB442" i="13"/>
  <c r="AB698" i="13"/>
  <c r="AC697" i="13" s="1"/>
  <c r="AB970" i="13"/>
  <c r="AB1226" i="13"/>
  <c r="AB1482" i="13"/>
  <c r="AB1738" i="13"/>
  <c r="AB539" i="13"/>
  <c r="AB1371" i="13"/>
  <c r="AB1643" i="13"/>
  <c r="AB1899" i="13"/>
  <c r="AB2155" i="13"/>
  <c r="AB2411" i="13"/>
  <c r="AB428" i="13"/>
  <c r="AB1260" i="13"/>
  <c r="AB1516" i="13"/>
  <c r="AB1772" i="13"/>
  <c r="AB2044" i="13"/>
  <c r="AB2300" i="13"/>
  <c r="AB1405" i="13"/>
  <c r="AB1661" i="13"/>
  <c r="AB1917" i="13"/>
  <c r="AB2173" i="13"/>
  <c r="AB2429" i="13"/>
  <c r="AB2685" i="13"/>
  <c r="AB1310" i="13"/>
  <c r="AB1566" i="13"/>
  <c r="AB1822" i="13"/>
  <c r="AB2078" i="13"/>
  <c r="AB2334" i="13"/>
  <c r="AB1247" i="13"/>
  <c r="AB1503" i="13"/>
  <c r="AB1759" i="13"/>
  <c r="AB2015" i="13"/>
  <c r="AB1152" i="13"/>
  <c r="AB1552" i="13"/>
  <c r="AB1904" i="13"/>
  <c r="AB497" i="13"/>
  <c r="AB1777" i="13"/>
  <c r="AB2289" i="13"/>
  <c r="AB1730" i="13"/>
  <c r="AB1187" i="13"/>
  <c r="AB3212" i="13"/>
  <c r="AB4109" i="13"/>
  <c r="AB2399" i="13"/>
  <c r="AB2896" i="13"/>
  <c r="AB3361" i="13"/>
  <c r="AB2419" i="13"/>
  <c r="AB708" i="13"/>
  <c r="AB3190" i="13"/>
  <c r="AB2776" i="13"/>
  <c r="AB3449" i="13"/>
  <c r="AB5328" i="13"/>
  <c r="AB4018" i="13"/>
  <c r="AB4227" i="13"/>
  <c r="AB2660" i="13"/>
  <c r="AB1301" i="13"/>
  <c r="AC1301" i="13" s="1"/>
  <c r="AB4006" i="13"/>
  <c r="AB4455" i="13"/>
  <c r="AB3754" i="13"/>
  <c r="AB5450" i="13"/>
  <c r="AB2231" i="13"/>
  <c r="AB2299" i="13"/>
  <c r="AB4577" i="13"/>
  <c r="AB299" i="13"/>
  <c r="AB635" i="13"/>
  <c r="AB955" i="13"/>
  <c r="AB28" i="13"/>
  <c r="AB332" i="13"/>
  <c r="AB636" i="13"/>
  <c r="AB972" i="13"/>
  <c r="AB189" i="13"/>
  <c r="AB493" i="13"/>
  <c r="AC493" i="13" s="1"/>
  <c r="AB797" i="13"/>
  <c r="AB1101" i="13"/>
  <c r="AB30" i="13"/>
  <c r="AB334" i="13"/>
  <c r="AB638" i="13"/>
  <c r="AB942" i="13"/>
  <c r="AB31" i="13"/>
  <c r="AB335" i="13"/>
  <c r="AB623" i="13"/>
  <c r="AB911" i="13"/>
  <c r="AB1199" i="13"/>
  <c r="AB256" i="13"/>
  <c r="AB560" i="13"/>
  <c r="AB848" i="13"/>
  <c r="AB49" i="13"/>
  <c r="AB337" i="13"/>
  <c r="AC337" i="13" s="1"/>
  <c r="AB625" i="13"/>
  <c r="AB913" i="13"/>
  <c r="AB1201" i="13"/>
  <c r="AB130" i="13"/>
  <c r="AB386" i="13"/>
  <c r="AB642" i="13"/>
  <c r="AB914" i="13"/>
  <c r="AB1186" i="13"/>
  <c r="AB227" i="13"/>
  <c r="AB515" i="13"/>
  <c r="AB803" i="13"/>
  <c r="AB1075" i="13"/>
  <c r="AB741" i="13"/>
  <c r="AB1141" i="13"/>
  <c r="AB374" i="13"/>
  <c r="AB918" i="13"/>
  <c r="AB263" i="13"/>
  <c r="AB775" i="13"/>
  <c r="AB72" i="13"/>
  <c r="AB584" i="13"/>
  <c r="AB936" i="13"/>
  <c r="AB217" i="13"/>
  <c r="AB553" i="13"/>
  <c r="AB825" i="13"/>
  <c r="AB1081" i="13"/>
  <c r="AB486" i="13"/>
  <c r="AB1014" i="13"/>
  <c r="AB1398" i="13"/>
  <c r="AB1654" i="13"/>
  <c r="AB1926" i="13"/>
  <c r="AB2182" i="13"/>
  <c r="AB359" i="13"/>
  <c r="AB919" i="13"/>
  <c r="AB1335" i="13"/>
  <c r="AB1591" i="13"/>
  <c r="AB1847" i="13"/>
  <c r="AB2103" i="13"/>
  <c r="AB200" i="13"/>
  <c r="AB776" i="13"/>
  <c r="AB1304" i="13"/>
  <c r="AB1560" i="13"/>
  <c r="AB1816" i="13"/>
  <c r="AB2072" i="13"/>
  <c r="AB2328" i="13"/>
  <c r="AB2584" i="13"/>
  <c r="AB1145" i="13"/>
  <c r="AC1145" i="13" s="1"/>
  <c r="AB1401" i="13"/>
  <c r="AB1673" i="13"/>
  <c r="AC1673" i="13" s="1"/>
  <c r="AB1929" i="13"/>
  <c r="AB2185" i="13"/>
  <c r="AB2441" i="13"/>
  <c r="AB186" i="13"/>
  <c r="AB458" i="13"/>
  <c r="AB714" i="13"/>
  <c r="AB986" i="13"/>
  <c r="AB1242" i="13"/>
  <c r="AB1498" i="13"/>
  <c r="AB1754" i="13"/>
  <c r="AB571" i="13"/>
  <c r="AB1387" i="13"/>
  <c r="AB1659" i="13"/>
  <c r="AB1915" i="13"/>
  <c r="AB2171" i="13"/>
  <c r="AB2427" i="13"/>
  <c r="AB492" i="13"/>
  <c r="AB1276" i="13"/>
  <c r="AB1532" i="13"/>
  <c r="AB1788" i="13"/>
  <c r="AB2060" i="13"/>
  <c r="AB77" i="13"/>
  <c r="AB1421" i="13"/>
  <c r="AB1677" i="13"/>
  <c r="AB1933" i="13"/>
  <c r="AB2189" i="13"/>
  <c r="AB2445" i="13"/>
  <c r="AB190" i="13"/>
  <c r="AB1326" i="13"/>
  <c r="AB1582" i="13"/>
  <c r="AB1838" i="13"/>
  <c r="AB2094" i="13"/>
  <c r="AB2350" i="13"/>
  <c r="AB1263" i="13"/>
  <c r="AB1519" i="13"/>
  <c r="AB1775" i="13"/>
  <c r="AB2031" i="13"/>
  <c r="AB1184" i="13"/>
  <c r="AB1584" i="13"/>
  <c r="AB1936" i="13"/>
  <c r="AB673" i="13"/>
  <c r="AB1793" i="13"/>
  <c r="AB786" i="13"/>
  <c r="AC785" i="13" s="1"/>
  <c r="AB1746" i="13"/>
  <c r="AB1235" i="13"/>
  <c r="AB3228" i="13"/>
  <c r="AB4125" i="13"/>
  <c r="AB2415" i="13"/>
  <c r="AB2912" i="13"/>
  <c r="AB3377" i="13"/>
  <c r="AB2435" i="13"/>
  <c r="AB724" i="13"/>
  <c r="AB3206" i="13"/>
  <c r="AB2792" i="13"/>
  <c r="AB3465" i="13"/>
  <c r="AB5344" i="13"/>
  <c r="AB4034" i="13"/>
  <c r="AB4243" i="13"/>
  <c r="AB2676" i="13"/>
  <c r="AB1317" i="13"/>
  <c r="AC1317" i="13" s="1"/>
  <c r="AB4022" i="13"/>
  <c r="AB4471" i="13"/>
  <c r="AB3770" i="13"/>
  <c r="AB4491" i="13"/>
  <c r="AB1975" i="13"/>
  <c r="AB1531" i="13"/>
  <c r="AB3700" i="13"/>
  <c r="AB331" i="13"/>
  <c r="AB651" i="13"/>
  <c r="AB971" i="13"/>
  <c r="AB44" i="13"/>
  <c r="AB348" i="13"/>
  <c r="AB652" i="13"/>
  <c r="AB988" i="13"/>
  <c r="AB205" i="13"/>
  <c r="AB509" i="13"/>
  <c r="AC509" i="13" s="1"/>
  <c r="AB813" i="13"/>
  <c r="AC813" i="13" s="1"/>
  <c r="AB1117" i="13"/>
  <c r="AC1117" i="13" s="1"/>
  <c r="AB46" i="13"/>
  <c r="AB350" i="13"/>
  <c r="AB654" i="13"/>
  <c r="AC653" i="13" s="1"/>
  <c r="AB990" i="13"/>
  <c r="AB63" i="13"/>
  <c r="AB351" i="13"/>
  <c r="AB639" i="13"/>
  <c r="AB927" i="13"/>
  <c r="AB1215" i="13"/>
  <c r="AB272" i="13"/>
  <c r="AB576" i="13"/>
  <c r="AB864" i="13"/>
  <c r="AB65" i="13"/>
  <c r="AB353" i="13"/>
  <c r="AB641" i="13"/>
  <c r="AB945" i="13"/>
  <c r="AB1217" i="13"/>
  <c r="AB146" i="13"/>
  <c r="AB402" i="13"/>
  <c r="AB658" i="13"/>
  <c r="AB930" i="13"/>
  <c r="AB1202" i="13"/>
  <c r="AB243" i="13"/>
  <c r="AB531" i="13"/>
  <c r="AB819" i="13"/>
  <c r="AB1091" i="13"/>
  <c r="AB773" i="13"/>
  <c r="AC773" i="13" s="1"/>
  <c r="AB1157" i="13"/>
  <c r="AB390" i="13"/>
  <c r="AB934" i="13"/>
  <c r="AB295" i="13"/>
  <c r="AB807" i="13"/>
  <c r="AB88" i="13"/>
  <c r="AB600" i="13"/>
  <c r="AB952" i="13"/>
  <c r="AB233" i="13"/>
  <c r="AB569" i="13"/>
  <c r="AB841" i="13"/>
  <c r="AB1097" i="13"/>
  <c r="AB502" i="13"/>
  <c r="AB1030" i="13"/>
  <c r="AB1414" i="13"/>
  <c r="AB1670" i="13"/>
  <c r="AB1942" i="13"/>
  <c r="AB2198" i="13"/>
  <c r="AB375" i="13"/>
  <c r="AB935" i="13"/>
  <c r="AB1351" i="13"/>
  <c r="AB1607" i="13"/>
  <c r="AB1863" i="13"/>
  <c r="AB2119" i="13"/>
  <c r="AB216" i="13"/>
  <c r="AB792" i="13"/>
  <c r="AB1320" i="13"/>
  <c r="AB1576" i="13"/>
  <c r="AB1832" i="13"/>
  <c r="AB2088" i="13"/>
  <c r="AB2344" i="13"/>
  <c r="AB2600" i="13"/>
  <c r="AB1161" i="13"/>
  <c r="AC1161" i="13" s="1"/>
  <c r="AB1417" i="13"/>
  <c r="AC1417" i="13" s="1"/>
  <c r="AB1689" i="13"/>
  <c r="AB1945" i="13"/>
  <c r="AB2201" i="13"/>
  <c r="AB2457" i="13"/>
  <c r="AB202" i="13"/>
  <c r="AB474" i="13"/>
  <c r="AB730" i="13"/>
  <c r="AB1002" i="13"/>
  <c r="AB1258" i="13"/>
  <c r="AB1514" i="13"/>
  <c r="AB1770" i="13"/>
  <c r="AB747" i="13"/>
  <c r="AB1403" i="13"/>
  <c r="AB1675" i="13"/>
  <c r="AB1931" i="13"/>
  <c r="AB2187" i="13"/>
  <c r="AB2443" i="13"/>
  <c r="AB668" i="13"/>
  <c r="AB1292" i="13"/>
  <c r="AB1548" i="13"/>
  <c r="AB1804" i="13"/>
  <c r="AB2076" i="13"/>
  <c r="AB93" i="13"/>
  <c r="AB1437" i="13"/>
  <c r="AB1693" i="13"/>
  <c r="AB1949" i="13"/>
  <c r="AB2205" i="13"/>
  <c r="AB2461" i="13"/>
  <c r="AB270" i="13"/>
  <c r="AB1342" i="13"/>
  <c r="AB1598" i="13"/>
  <c r="AB1854" i="13"/>
  <c r="AB2110" i="13"/>
  <c r="AB2366" i="13"/>
  <c r="AB1279" i="13"/>
  <c r="AB1535" i="13"/>
  <c r="AB1791" i="13"/>
  <c r="AB2047" i="13"/>
  <c r="AB1216" i="13"/>
  <c r="AB1600" i="13"/>
  <c r="AB1968" i="13"/>
  <c r="AB753" i="13"/>
  <c r="AB1809" i="13"/>
  <c r="AB994" i="13"/>
  <c r="AB1858" i="13"/>
  <c r="AB1443" i="13"/>
  <c r="AB3468" i="13"/>
  <c r="AB2622" i="13"/>
  <c r="AB2655" i="13"/>
  <c r="AB3152" i="13"/>
  <c r="AB3617" i="13"/>
  <c r="AB2675" i="13"/>
  <c r="AB964" i="13"/>
  <c r="AB3446" i="13"/>
  <c r="AB3032" i="13"/>
  <c r="AB394" i="13"/>
  <c r="AB3793" i="13"/>
  <c r="AB4274" i="13"/>
  <c r="AB4483" i="13"/>
  <c r="AB2916" i="13"/>
  <c r="AB1557" i="13"/>
  <c r="AC1557" i="13" s="1"/>
  <c r="AB4262" i="13"/>
  <c r="AB4711" i="13"/>
  <c r="AB3403" i="13"/>
  <c r="AB5614" i="13"/>
  <c r="AB2043" i="13"/>
  <c r="AB5058" i="13"/>
  <c r="AB347" i="13"/>
  <c r="AB667" i="13"/>
  <c r="AB987" i="13"/>
  <c r="AB60" i="13"/>
  <c r="AB364" i="13"/>
  <c r="AB700" i="13"/>
  <c r="AB1020" i="13"/>
  <c r="AB221" i="13"/>
  <c r="AC221" i="13" s="1"/>
  <c r="AB525" i="13"/>
  <c r="AB829" i="13"/>
  <c r="AC829" i="13" s="1"/>
  <c r="AB1133" i="13"/>
  <c r="AB62" i="13"/>
  <c r="AB366" i="13"/>
  <c r="AB670" i="13"/>
  <c r="AB1006" i="13"/>
  <c r="AB79" i="13"/>
  <c r="AB367" i="13"/>
  <c r="AB655" i="13"/>
  <c r="AB943" i="13"/>
  <c r="AB1231" i="13"/>
  <c r="AB304" i="13"/>
  <c r="AB592" i="13"/>
  <c r="AB896" i="13"/>
  <c r="AB81" i="13"/>
  <c r="AB369" i="13"/>
  <c r="AB657" i="13"/>
  <c r="AB961" i="13"/>
  <c r="AB1233" i="13"/>
  <c r="AB162" i="13"/>
  <c r="AB418" i="13"/>
  <c r="AB674" i="13"/>
  <c r="AB946" i="13"/>
  <c r="AB1218" i="13"/>
  <c r="AB275" i="13"/>
  <c r="AB547" i="13"/>
  <c r="AB835" i="13"/>
  <c r="AB1107" i="13"/>
  <c r="AB789" i="13"/>
  <c r="AB1173" i="13"/>
  <c r="AB406" i="13"/>
  <c r="AB1062" i="13"/>
  <c r="AB311" i="13"/>
  <c r="AB823" i="13"/>
  <c r="AB104" i="13"/>
  <c r="AB616" i="13"/>
  <c r="AB1000" i="13"/>
  <c r="AB249" i="13"/>
  <c r="AB585" i="13"/>
  <c r="AC585" i="13" s="1"/>
  <c r="AB857" i="13"/>
  <c r="AC857" i="13" s="1"/>
  <c r="AB22" i="13"/>
  <c r="AB534" i="13"/>
  <c r="AB1046" i="13"/>
  <c r="AB1430" i="13"/>
  <c r="AB1686" i="13"/>
  <c r="AB1958" i="13"/>
  <c r="AB2214" i="13"/>
  <c r="AB407" i="13"/>
  <c r="AB951" i="13"/>
  <c r="AB1367" i="13"/>
  <c r="AB1623" i="13"/>
  <c r="AB1879" i="13"/>
  <c r="AB2135" i="13"/>
  <c r="AB248" i="13"/>
  <c r="AB968" i="13"/>
  <c r="AB1336" i="13"/>
  <c r="AB1592" i="13"/>
  <c r="AB1848" i="13"/>
  <c r="AB2104" i="13"/>
  <c r="AB2360" i="13"/>
  <c r="AB2616" i="13"/>
  <c r="AB1177" i="13"/>
  <c r="AB1433" i="13"/>
  <c r="AB1705" i="13"/>
  <c r="AB1961" i="13"/>
  <c r="AB2217" i="13"/>
  <c r="AB2473" i="13"/>
  <c r="AB218" i="13"/>
  <c r="AB490" i="13"/>
  <c r="AB746" i="13"/>
  <c r="AB1018" i="13"/>
  <c r="AB1274" i="13"/>
  <c r="AB1530" i="13"/>
  <c r="AB1786" i="13"/>
  <c r="AB763" i="13"/>
  <c r="AB1419" i="13"/>
  <c r="AB1691" i="13"/>
  <c r="AB1947" i="13"/>
  <c r="AB2203" i="13"/>
  <c r="AB2459" i="13"/>
  <c r="AB684" i="13"/>
  <c r="AB1308" i="13"/>
  <c r="AB1564" i="13"/>
  <c r="AB1820" i="13"/>
  <c r="AB2092" i="13"/>
  <c r="AB157" i="13"/>
  <c r="AB1453" i="13"/>
  <c r="AB1709" i="13"/>
  <c r="AB1965" i="13"/>
  <c r="AC1965" i="13" s="1"/>
  <c r="AB2221" i="13"/>
  <c r="AB2477" i="13"/>
  <c r="AB446" i="13"/>
  <c r="AB1358" i="13"/>
  <c r="AB1614" i="13"/>
  <c r="AB1870" i="13"/>
  <c r="AB2126" i="13"/>
  <c r="AB2382" i="13"/>
  <c r="AB1295" i="13"/>
  <c r="AB1551" i="13"/>
  <c r="AB1807" i="13"/>
  <c r="AB2063" i="13"/>
  <c r="AB1248" i="13"/>
  <c r="AB1616" i="13"/>
  <c r="AB2000" i="13"/>
  <c r="AB929" i="13"/>
  <c r="AC929" i="13" s="1"/>
  <c r="AB1825" i="13"/>
  <c r="AB1234" i="13"/>
  <c r="AB1922" i="13"/>
  <c r="AB1459" i="13"/>
  <c r="AB3484" i="13"/>
  <c r="AB2638" i="13"/>
  <c r="AB2671" i="13"/>
  <c r="AB3168" i="13"/>
  <c r="AB3633" i="13"/>
  <c r="AB2691" i="13"/>
  <c r="AB980" i="13"/>
  <c r="AB3462" i="13"/>
  <c r="AB3048" i="13"/>
  <c r="AB826" i="13"/>
  <c r="AB3809" i="13"/>
  <c r="AB4290" i="13"/>
  <c r="AB4499" i="13"/>
  <c r="AB2932" i="13"/>
  <c r="AB1573" i="13"/>
  <c r="AC1573" i="13" s="1"/>
  <c r="AB4278" i="13"/>
  <c r="AB4727" i="13"/>
  <c r="AB3419" i="13"/>
  <c r="AB5886" i="13"/>
  <c r="AB1944" i="13"/>
  <c r="AB1404" i="13"/>
  <c r="AB3816" i="13"/>
  <c r="AB11" i="13"/>
  <c r="AB363" i="13"/>
  <c r="AB683" i="13"/>
  <c r="AB1035" i="13"/>
  <c r="AB76" i="13"/>
  <c r="AB380" i="13"/>
  <c r="AB716" i="13"/>
  <c r="AB1036" i="13"/>
  <c r="AB237" i="13"/>
  <c r="AB541" i="13"/>
  <c r="AB877" i="13"/>
  <c r="AB1149" i="13"/>
  <c r="AB78" i="13"/>
  <c r="AB382" i="13"/>
  <c r="AB686" i="13"/>
  <c r="AB1022" i="13"/>
  <c r="AB95" i="13"/>
  <c r="AB383" i="13"/>
  <c r="AB671" i="13"/>
  <c r="AB959" i="13"/>
  <c r="AB16" i="13"/>
  <c r="AB320" i="13"/>
  <c r="AB608" i="13"/>
  <c r="AB912" i="13"/>
  <c r="AB97" i="13"/>
  <c r="AB385" i="13"/>
  <c r="AB689" i="13"/>
  <c r="AB977" i="13"/>
  <c r="AB1249" i="13"/>
  <c r="AB178" i="13"/>
  <c r="AB434" i="13"/>
  <c r="AB690" i="13"/>
  <c r="AB962" i="13"/>
  <c r="AB19" i="13"/>
  <c r="AB307" i="13"/>
  <c r="AB563" i="13"/>
  <c r="AB851" i="13"/>
  <c r="AB5" i="13"/>
  <c r="AB805" i="13"/>
  <c r="AC805" i="13" s="1"/>
  <c r="AB1189" i="13"/>
  <c r="AC1189" i="13" s="1"/>
  <c r="AB422" i="13"/>
  <c r="AB1078" i="13"/>
  <c r="AB327" i="13"/>
  <c r="AB839" i="13"/>
  <c r="AB136" i="13"/>
  <c r="AB648" i="13"/>
  <c r="AB1064" i="13"/>
  <c r="AB265" i="13"/>
  <c r="AB601" i="13"/>
  <c r="AC601" i="13" s="1"/>
  <c r="AB873" i="13"/>
  <c r="AC873" i="13" s="1"/>
  <c r="AB38" i="13"/>
  <c r="AB582" i="13"/>
  <c r="AB1094" i="13"/>
  <c r="AB1446" i="13"/>
  <c r="AB1702" i="13"/>
  <c r="AB1974" i="13"/>
  <c r="AB2230" i="13"/>
  <c r="AB423" i="13"/>
  <c r="AB967" i="13"/>
  <c r="AB1383" i="13"/>
  <c r="AB1639" i="13"/>
  <c r="AB1895" i="13"/>
  <c r="AB2151" i="13"/>
  <c r="AB264" i="13"/>
  <c r="AB984" i="13"/>
  <c r="AB1352" i="13"/>
  <c r="AB1608" i="13"/>
  <c r="AB1864" i="13"/>
  <c r="AB2120" i="13"/>
  <c r="AB2376" i="13"/>
  <c r="AB2632" i="13"/>
  <c r="AB1193" i="13"/>
  <c r="AC1193" i="13" s="1"/>
  <c r="AB1449" i="13"/>
  <c r="AB1721" i="13"/>
  <c r="AB1977" i="13"/>
  <c r="AB2233" i="13"/>
  <c r="AB2489" i="13"/>
  <c r="AB234" i="13"/>
  <c r="AB506" i="13"/>
  <c r="AB762" i="13"/>
  <c r="AB1034" i="13"/>
  <c r="AB1290" i="13"/>
  <c r="AB1546" i="13"/>
  <c r="AB1802" i="13"/>
  <c r="AB795" i="13"/>
  <c r="AB1435" i="13"/>
  <c r="AB1707" i="13"/>
  <c r="AB1963" i="13"/>
  <c r="AB2219" i="13"/>
  <c r="AB2475" i="13"/>
  <c r="AB748" i="13"/>
  <c r="AB1324" i="13"/>
  <c r="AB1580" i="13"/>
  <c r="AB1836" i="13"/>
  <c r="AB2108" i="13"/>
  <c r="AB349" i="13"/>
  <c r="AB1469" i="13"/>
  <c r="AC1469" i="13" s="1"/>
  <c r="AB1725" i="13"/>
  <c r="AB1981" i="13"/>
  <c r="AB2237" i="13"/>
  <c r="AB2493" i="13"/>
  <c r="AB462" i="13"/>
  <c r="AB1374" i="13"/>
  <c r="AB1630" i="13"/>
  <c r="AB1886" i="13"/>
  <c r="AB2142" i="13"/>
  <c r="AB2398" i="13"/>
  <c r="AB1311" i="13"/>
  <c r="AB1567" i="13"/>
  <c r="AB1823" i="13"/>
  <c r="AB2079" i="13"/>
  <c r="AB1280" i="13"/>
  <c r="AB1632" i="13"/>
  <c r="AB2032" i="13"/>
  <c r="AB1009" i="13"/>
  <c r="AB1841" i="13"/>
  <c r="AB1346" i="13"/>
  <c r="AB1938" i="13"/>
  <c r="AB1699" i="13"/>
  <c r="AB3724" i="13"/>
  <c r="AB2878" i="13"/>
  <c r="AB2911" i="13"/>
  <c r="AB3408" i="13"/>
  <c r="AB2386" i="13"/>
  <c r="AB2931" i="13"/>
  <c r="AB1220" i="13"/>
  <c r="AB3702" i="13"/>
  <c r="AB3288" i="13"/>
  <c r="AB2122" i="13"/>
  <c r="AB4049" i="13"/>
  <c r="AB4530" i="13"/>
  <c r="AB4739" i="13"/>
  <c r="AB3172" i="13"/>
  <c r="AB1813" i="13"/>
  <c r="AC1813" i="13" s="1"/>
  <c r="AB4518" i="13"/>
  <c r="AB4967" i="13"/>
  <c r="AB468" i="13"/>
  <c r="AB491" i="13"/>
  <c r="AB998" i="13"/>
  <c r="AC997" i="13" s="1"/>
  <c r="AB27" i="13"/>
  <c r="AB790" i="13"/>
  <c r="AB518" i="13"/>
  <c r="AB358" i="13"/>
  <c r="AB457" i="13"/>
  <c r="AB70" i="13"/>
  <c r="AB185" i="13"/>
  <c r="AC185" i="13" s="1"/>
  <c r="AB869" i="13"/>
  <c r="AC869" i="13" s="1"/>
  <c r="AB1032" i="13"/>
  <c r="AB613" i="13"/>
  <c r="AB417" i="13"/>
  <c r="AC417" i="13" s="1"/>
  <c r="AB760" i="13"/>
  <c r="AB437" i="13"/>
  <c r="AB32" i="13"/>
  <c r="AB456" i="13"/>
  <c r="AB245" i="13"/>
  <c r="AC245" i="13" s="1"/>
  <c r="AB479" i="13"/>
  <c r="AB232" i="13"/>
  <c r="AB133" i="13"/>
  <c r="AC133" i="13" s="1"/>
  <c r="AB718" i="13"/>
  <c r="AB1127" i="13"/>
  <c r="AB206" i="13"/>
  <c r="AB903" i="13"/>
  <c r="AB333" i="13"/>
  <c r="AB615" i="13"/>
  <c r="AB391" i="13"/>
  <c r="AB236" i="13"/>
  <c r="AB1083" i="13"/>
  <c r="AB119" i="13"/>
  <c r="AB1270" i="13"/>
  <c r="AB5439" i="13"/>
  <c r="AB6815" i="13"/>
  <c r="AB5263" i="13"/>
  <c r="AB7711" i="13"/>
  <c r="AB7487" i="13"/>
  <c r="AB7503" i="13"/>
  <c r="AB7615" i="13"/>
  <c r="AB8159" i="13"/>
  <c r="AB5903" i="13"/>
  <c r="AB6575" i="13"/>
  <c r="AB8623" i="13"/>
  <c r="AB6047" i="13"/>
  <c r="AB7423" i="13"/>
  <c r="AB5791" i="13"/>
  <c r="AB5407" i="13"/>
  <c r="AB4927" i="13"/>
  <c r="AB4671" i="13"/>
  <c r="AB4415" i="13"/>
  <c r="AB4159" i="13"/>
  <c r="AB3903" i="13"/>
  <c r="AB8190" i="13"/>
  <c r="AB8541" i="13"/>
  <c r="AB8285" i="13"/>
  <c r="AB8029" i="13"/>
  <c r="AB8142" i="13"/>
  <c r="AB8524" i="13"/>
  <c r="AB8268" i="13"/>
  <c r="AB8012" i="13"/>
  <c r="AB8667" i="13"/>
  <c r="AB8411" i="13"/>
  <c r="AB8155" i="13"/>
  <c r="AB7899" i="13"/>
  <c r="AB7643" i="13"/>
  <c r="AB8762" i="13"/>
  <c r="AB8506" i="13"/>
  <c r="AB8250" i="13"/>
  <c r="AB7994" i="13"/>
  <c r="AB7738" i="13"/>
  <c r="AB7482" i="13"/>
  <c r="AB8745" i="13"/>
  <c r="AB8489" i="13"/>
  <c r="AB8233" i="13"/>
  <c r="AB7977" i="13"/>
  <c r="AB7721" i="13"/>
  <c r="AB7465" i="13"/>
  <c r="AC7465" i="13" s="1"/>
  <c r="AB7209" i="13"/>
  <c r="AB8424" i="13"/>
  <c r="AB8136" i="13"/>
  <c r="AB8232" i="13"/>
  <c r="AB8519" i="13"/>
  <c r="AB8263" i="13"/>
  <c r="AB8007" i="13"/>
  <c r="AB8726" i="13"/>
  <c r="AB8470" i="13"/>
  <c r="AB7989" i="13"/>
  <c r="AB7621" i="13"/>
  <c r="AB7317" i="13"/>
  <c r="AB7061" i="13"/>
  <c r="AB6805" i="13"/>
  <c r="AB8325" i="13"/>
  <c r="AB8388" i="13"/>
  <c r="AB8068" i="13"/>
  <c r="AB7812" i="13"/>
  <c r="AB8228" i="13"/>
  <c r="AB8468" i="13"/>
  <c r="AB8196" i="13"/>
  <c r="AB8110" i="13"/>
  <c r="AB7854" i="13"/>
  <c r="AB7598" i="13"/>
  <c r="AB7342" i="13"/>
  <c r="AB7086" i="13"/>
  <c r="AB6830" i="13"/>
  <c r="AB7773" i="13"/>
  <c r="AB7517" i="13"/>
  <c r="AB7261" i="13"/>
  <c r="AB7005" i="13"/>
  <c r="AB7900" i="13"/>
  <c r="AB7644" i="13"/>
  <c r="AB7388" i="13"/>
  <c r="AB7132" i="13"/>
  <c r="AB6876" i="13"/>
  <c r="AB6620" i="13"/>
  <c r="AB7339" i="13"/>
  <c r="AB7083" i="13"/>
  <c r="AB6827" i="13"/>
  <c r="AB6571" i="13"/>
  <c r="AB6315" i="13"/>
  <c r="AB6059" i="13"/>
  <c r="AB7226" i="13"/>
  <c r="AB6970" i="13"/>
  <c r="AB6714" i="13"/>
  <c r="AB6458" i="13"/>
  <c r="AB6202" i="13"/>
  <c r="AB5946" i="13"/>
  <c r="AB5690" i="13"/>
  <c r="AB7001" i="13"/>
  <c r="AB6745" i="13"/>
  <c r="AB6489" i="13"/>
  <c r="AB6233" i="13"/>
  <c r="AB5977" i="13"/>
  <c r="AB7720" i="13"/>
  <c r="AB7464" i="13"/>
  <c r="AB7208" i="13"/>
  <c r="AB6952" i="13"/>
  <c r="AB6696" i="13"/>
  <c r="AB7879" i="13"/>
  <c r="AB7623" i="13"/>
  <c r="AB7367" i="13"/>
  <c r="AB7111" i="13"/>
  <c r="AB6855" i="13"/>
  <c r="AB6599" i="13"/>
  <c r="AB8214" i="13"/>
  <c r="AB7958" i="13"/>
  <c r="AB7702" i="13"/>
  <c r="AB7446" i="13"/>
  <c r="AB7190" i="13"/>
  <c r="AB6934" i="13"/>
  <c r="AB6678" i="13"/>
  <c r="AB6421" i="13"/>
  <c r="AB6165" i="13"/>
  <c r="AB5909" i="13"/>
  <c r="AB5653" i="13"/>
  <c r="AB5397" i="13"/>
  <c r="AB5141" i="13"/>
  <c r="AB4885" i="13"/>
  <c r="AB7540" i="13"/>
  <c r="AB7284" i="13"/>
  <c r="AB7028" i="13"/>
  <c r="AB6772" i="13"/>
  <c r="AB6516" i="13"/>
  <c r="AB6260" i="13"/>
  <c r="AB6004" i="13"/>
  <c r="AB8739" i="13"/>
  <c r="AB8483" i="13"/>
  <c r="AB8227" i="13"/>
  <c r="AB7971" i="13"/>
  <c r="AB7715" i="13"/>
  <c r="AB7459" i="13"/>
  <c r="AB7203" i="13"/>
  <c r="AB8562" i="13"/>
  <c r="AB8306" i="13"/>
  <c r="AB8050" i="13"/>
  <c r="AB8431" i="13"/>
  <c r="AB5183" i="13"/>
  <c r="AB8735" i="13"/>
  <c r="AB7551" i="13"/>
  <c r="AB7375" i="13"/>
  <c r="AB7343" i="13"/>
  <c r="AB7471" i="13"/>
  <c r="AB7919" i="13"/>
  <c r="AB5711" i="13"/>
  <c r="AB6511" i="13"/>
  <c r="AB8415" i="13"/>
  <c r="AB5967" i="13"/>
  <c r="AB7295" i="13"/>
  <c r="AB5759" i="13"/>
  <c r="AB5391" i="13"/>
  <c r="AB4911" i="13"/>
  <c r="AB4655" i="13"/>
  <c r="AB4399" i="13"/>
  <c r="AB4143" i="13"/>
  <c r="AB3887" i="13"/>
  <c r="AB8158" i="13"/>
  <c r="AB8525" i="13"/>
  <c r="AB8269" i="13"/>
  <c r="AB8013" i="13"/>
  <c r="AB8764" i="13"/>
  <c r="AB8508" i="13"/>
  <c r="AB8252" i="13"/>
  <c r="AB7996" i="13"/>
  <c r="AB8651" i="13"/>
  <c r="AB8395" i="13"/>
  <c r="AB8139" i="13"/>
  <c r="AB7883" i="13"/>
  <c r="AB7627" i="13"/>
  <c r="AB8746" i="13"/>
  <c r="AB8490" i="13"/>
  <c r="AB8234" i="13"/>
  <c r="AB7978" i="13"/>
  <c r="AB7722" i="13"/>
  <c r="AB7466" i="13"/>
  <c r="AB8729" i="13"/>
  <c r="AB8473" i="13"/>
  <c r="AB8217" i="13"/>
  <c r="AB7961" i="13"/>
  <c r="AB7705" i="13"/>
  <c r="AB7449" i="13"/>
  <c r="AB7193" i="13"/>
  <c r="AB8408" i="13"/>
  <c r="AB8120" i="13"/>
  <c r="AB8759" i="13"/>
  <c r="AB8503" i="13"/>
  <c r="AB8247" i="13"/>
  <c r="AB7991" i="13"/>
  <c r="AB8710" i="13"/>
  <c r="AB8454" i="13"/>
  <c r="AB7893" i="13"/>
  <c r="AB7557" i="13"/>
  <c r="AB7301" i="13"/>
  <c r="AB7045" i="13"/>
  <c r="AB6789" i="13"/>
  <c r="AB8229" i="13"/>
  <c r="AB8372" i="13"/>
  <c r="AB8052" i="13"/>
  <c r="AB7796" i="13"/>
  <c r="AB8366" i="13"/>
  <c r="AB8180" i="13"/>
  <c r="AB8478" i="13"/>
  <c r="AB8094" i="13"/>
  <c r="AB7838" i="13"/>
  <c r="AB7582" i="13"/>
  <c r="AB7326" i="13"/>
  <c r="AB7070" i="13"/>
  <c r="AB6814" i="13"/>
  <c r="AB7757" i="13"/>
  <c r="AB7501" i="13"/>
  <c r="AB7245" i="13"/>
  <c r="AB6989" i="13"/>
  <c r="AB7884" i="13"/>
  <c r="AB7628" i="13"/>
  <c r="AB7372" i="13"/>
  <c r="AB7116" i="13"/>
  <c r="AB6860" i="13"/>
  <c r="AB6604" i="13"/>
  <c r="AB7323" i="13"/>
  <c r="AB7067" i="13"/>
  <c r="AB6811" i="13"/>
  <c r="AB6555" i="13"/>
  <c r="AB6299" i="13"/>
  <c r="AB6043" i="13"/>
  <c r="AB7210" i="13"/>
  <c r="AB6954" i="13"/>
  <c r="AB6698" i="13"/>
  <c r="AB6442" i="13"/>
  <c r="AB6186" i="13"/>
  <c r="AB5930" i="13"/>
  <c r="AB5674" i="13"/>
  <c r="AB6985" i="13"/>
  <c r="AB6729" i="13"/>
  <c r="AB6473" i="13"/>
  <c r="AB6217" i="13"/>
  <c r="AB5961" i="13"/>
  <c r="AB7704" i="13"/>
  <c r="AB7448" i="13"/>
  <c r="AB7192" i="13"/>
  <c r="AB6936" i="13"/>
  <c r="AB6680" i="13"/>
  <c r="AB7863" i="13"/>
  <c r="AB7607" i="13"/>
  <c r="AB7351" i="13"/>
  <c r="AB7095" i="13"/>
  <c r="AB6839" i="13"/>
  <c r="AB6583" i="13"/>
  <c r="AB8198" i="13"/>
  <c r="AB7942" i="13"/>
  <c r="AB7686" i="13"/>
  <c r="AB7430" i="13"/>
  <c r="AB7174" i="13"/>
  <c r="AB6918" i="13"/>
  <c r="AB6662" i="13"/>
  <c r="AB6405" i="13"/>
  <c r="AB6149" i="13"/>
  <c r="AB5893" i="13"/>
  <c r="AB5637" i="13"/>
  <c r="AB5381" i="13"/>
  <c r="AB5125" i="13"/>
  <c r="AB4869" i="13"/>
  <c r="AB7524" i="13"/>
  <c r="AB7268" i="13"/>
  <c r="AB7012" i="13"/>
  <c r="AB6756" i="13"/>
  <c r="AB6500" i="13"/>
  <c r="AB6244" i="13"/>
  <c r="AB5988" i="13"/>
  <c r="AB8723" i="13"/>
  <c r="AB8467" i="13"/>
  <c r="AB8211" i="13"/>
  <c r="AB7955" i="13"/>
  <c r="AB7663" i="13"/>
  <c r="AB8639" i="13"/>
  <c r="AB8527" i="13"/>
  <c r="AB7391" i="13"/>
  <c r="AB7279" i="13"/>
  <c r="AB7183" i="13"/>
  <c r="AB7327" i="13"/>
  <c r="AB7727" i="13"/>
  <c r="AB5279" i="13"/>
  <c r="AB6431" i="13"/>
  <c r="AB8223" i="13"/>
  <c r="AB5951" i="13"/>
  <c r="AB7167" i="13"/>
  <c r="AB5727" i="13"/>
  <c r="AB5375" i="13"/>
  <c r="AB4895" i="13"/>
  <c r="AB4639" i="13"/>
  <c r="AB4383" i="13"/>
  <c r="AB4127" i="13"/>
  <c r="AB3871" i="13"/>
  <c r="AB8765" i="13"/>
  <c r="AB8509" i="13"/>
  <c r="AB8253" i="13"/>
  <c r="AC8253" i="13" s="1"/>
  <c r="AB7997" i="13"/>
  <c r="AB8748" i="13"/>
  <c r="AB8492" i="13"/>
  <c r="AB8236" i="13"/>
  <c r="AB7980" i="13"/>
  <c r="AB8635" i="13"/>
  <c r="AB8379" i="13"/>
  <c r="AB8123" i="13"/>
  <c r="AB7867" i="13"/>
  <c r="AB7611" i="13"/>
  <c r="AB8730" i="13"/>
  <c r="AB8474" i="13"/>
  <c r="AB8218" i="13"/>
  <c r="AB7962" i="13"/>
  <c r="AB7706" i="13"/>
  <c r="AB7450" i="13"/>
  <c r="AB8713" i="13"/>
  <c r="AB8457" i="13"/>
  <c r="AB8201" i="13"/>
  <c r="AB7945" i="13"/>
  <c r="AB7689" i="13"/>
  <c r="AB7433" i="13"/>
  <c r="AB7177" i="13"/>
  <c r="AB8392" i="13"/>
  <c r="AB8104" i="13"/>
  <c r="AB8743" i="13"/>
  <c r="AB8487" i="13"/>
  <c r="AB8231" i="13"/>
  <c r="AB7975" i="13"/>
  <c r="AB8694" i="13"/>
  <c r="AB8438" i="13"/>
  <c r="AB7877" i="13"/>
  <c r="AC7877" i="13" s="1"/>
  <c r="AB7541" i="13"/>
  <c r="AB7285" i="13"/>
  <c r="AB7029" i="13"/>
  <c r="AB6773" i="13"/>
  <c r="AB8133" i="13"/>
  <c r="AB8356" i="13"/>
  <c r="AB8036" i="13"/>
  <c r="AB7780" i="13"/>
  <c r="AB8709" i="13"/>
  <c r="AB8510" i="13"/>
  <c r="AB8760" i="13"/>
  <c r="AB8078" i="13"/>
  <c r="AB7822" i="13"/>
  <c r="AB7566" i="13"/>
  <c r="AB7310" i="13"/>
  <c r="AB7054" i="13"/>
  <c r="AB6798" i="13"/>
  <c r="AB7741" i="13"/>
  <c r="AB7485" i="13"/>
  <c r="AB7229" i="13"/>
  <c r="AB6973" i="13"/>
  <c r="AB7868" i="13"/>
  <c r="AB7612" i="13"/>
  <c r="AB7356" i="13"/>
  <c r="AB7100" i="13"/>
  <c r="AB6844" i="13"/>
  <c r="AB6588" i="13"/>
  <c r="AB7307" i="13"/>
  <c r="AB7051" i="13"/>
  <c r="AB6795" i="13"/>
  <c r="AB6539" i="13"/>
  <c r="AB6283" i="13"/>
  <c r="AB6027" i="13"/>
  <c r="AB7194" i="13"/>
  <c r="AB6938" i="13"/>
  <c r="AB6682" i="13"/>
  <c r="AB6426" i="13"/>
  <c r="AB6170" i="13"/>
  <c r="AB5914" i="13"/>
  <c r="AB5658" i="13"/>
  <c r="AB6969" i="13"/>
  <c r="AB6713" i="13"/>
  <c r="AB6457" i="13"/>
  <c r="AB6201" i="13"/>
  <c r="AB7944" i="13"/>
  <c r="AB7688" i="13"/>
  <c r="AB7432" i="13"/>
  <c r="AB7176" i="13"/>
  <c r="AB6920" i="13"/>
  <c r="AB6664" i="13"/>
  <c r="AB7847" i="13"/>
  <c r="AB7591" i="13"/>
  <c r="AB7335" i="13"/>
  <c r="AB7079" i="13"/>
  <c r="AB6823" i="13"/>
  <c r="AB6567" i="13"/>
  <c r="AB8182" i="13"/>
  <c r="AB7926" i="13"/>
  <c r="AB7670" i="13"/>
  <c r="AB7414" i="13"/>
  <c r="AB7158" i="13"/>
  <c r="AB6902" i="13"/>
  <c r="AB6646" i="13"/>
  <c r="AB6389" i="13"/>
  <c r="AC6389" i="13" s="1"/>
  <c r="AB6133" i="13"/>
  <c r="AB5877" i="13"/>
  <c r="AB5621" i="13"/>
  <c r="AB5365" i="13"/>
  <c r="AB5109" i="13"/>
  <c r="AB7764" i="13"/>
  <c r="AB7508" i="13"/>
  <c r="AB7252" i="13"/>
  <c r="AB6996" i="13"/>
  <c r="AB6740" i="13"/>
  <c r="AB6484" i="13"/>
  <c r="AB6228" i="13"/>
  <c r="AB5972" i="13"/>
  <c r="AB8707" i="13"/>
  <c r="AB8451" i="13"/>
  <c r="AB8195" i="13"/>
  <c r="AB7939" i="13"/>
  <c r="AB7683" i="13"/>
  <c r="AB7427" i="13"/>
  <c r="AB7171" i="13"/>
  <c r="AB8530" i="13"/>
  <c r="AB8274" i="13"/>
  <c r="AB8018" i="13"/>
  <c r="AB7762" i="13"/>
  <c r="AB7506" i="13"/>
  <c r="AB8609" i="13"/>
  <c r="AB8353" i="13"/>
  <c r="AB8097" i="13"/>
  <c r="AB7841" i="13"/>
  <c r="AB7585" i="13"/>
  <c r="AB7329" i="13"/>
  <c r="AB8720" i="13"/>
  <c r="AB8464" i="13"/>
  <c r="AB8208" i="13"/>
  <c r="AB7952" i="13"/>
  <c r="AB7696" i="13"/>
  <c r="AB7440" i="13"/>
  <c r="AB6542" i="13"/>
  <c r="AB6286" i="13"/>
  <c r="AB6030" i="13"/>
  <c r="AB5774" i="13"/>
  <c r="AB5518" i="13"/>
  <c r="AB6557" i="13"/>
  <c r="AB6301" i="13"/>
  <c r="AB6045" i="13"/>
  <c r="AB5789" i="13"/>
  <c r="AB5533" i="13"/>
  <c r="AB6220" i="13"/>
  <c r="AB5964" i="13"/>
  <c r="AB5708" i="13"/>
  <c r="AB5452" i="13"/>
  <c r="AB8126" i="13"/>
  <c r="AB8383" i="13"/>
  <c r="AB8271" i="13"/>
  <c r="AB7247" i="13"/>
  <c r="AB7135" i="13"/>
  <c r="AB6991" i="13"/>
  <c r="AB7231" i="13"/>
  <c r="AB7519" i="13"/>
  <c r="AB8575" i="13"/>
  <c r="AB6335" i="13"/>
  <c r="AB8015" i="13"/>
  <c r="AB5887" i="13"/>
  <c r="AB7007" i="13"/>
  <c r="AB5663" i="13"/>
  <c r="AB5295" i="13"/>
  <c r="AB4879" i="13"/>
  <c r="AB4623" i="13"/>
  <c r="AB4367" i="13"/>
  <c r="AB4111" i="13"/>
  <c r="AB3855" i="13"/>
  <c r="AB8749" i="13"/>
  <c r="AB8493" i="13"/>
  <c r="AB8237" i="13"/>
  <c r="AB7981" i="13"/>
  <c r="AB8732" i="13"/>
  <c r="AB8476" i="13"/>
  <c r="AB8220" i="13"/>
  <c r="AB7964" i="13"/>
  <c r="AB8619" i="13"/>
  <c r="AB8363" i="13"/>
  <c r="AB8107" i="13"/>
  <c r="AB7851" i="13"/>
  <c r="AB7595" i="13"/>
  <c r="AB8714" i="13"/>
  <c r="AB8458" i="13"/>
  <c r="AB8202" i="13"/>
  <c r="AB7946" i="13"/>
  <c r="AB7690" i="13"/>
  <c r="AB7434" i="13"/>
  <c r="AB8697" i="13"/>
  <c r="AB8441" i="13"/>
  <c r="AB8185" i="13"/>
  <c r="AB7929" i="13"/>
  <c r="AB7673" i="13"/>
  <c r="AB7417" i="13"/>
  <c r="AC7417" i="13" s="1"/>
  <c r="AB7161" i="13"/>
  <c r="AB8376" i="13"/>
  <c r="AB8088" i="13"/>
  <c r="AB8727" i="13"/>
  <c r="AB8471" i="13"/>
  <c r="AB8215" i="13"/>
  <c r="AB7959" i="13"/>
  <c r="AB8678" i="13"/>
  <c r="AB8422" i="13"/>
  <c r="AB7861" i="13"/>
  <c r="AB7525" i="13"/>
  <c r="AB7269" i="13"/>
  <c r="AB7013" i="13"/>
  <c r="AB6757" i="13"/>
  <c r="AB8037" i="13"/>
  <c r="AB8340" i="13"/>
  <c r="AB8020" i="13"/>
  <c r="AB8430" i="13"/>
  <c r="AB8613" i="13"/>
  <c r="AB8757" i="13"/>
  <c r="AB8725" i="13"/>
  <c r="AB8062" i="13"/>
  <c r="AB7806" i="13"/>
  <c r="AB7550" i="13"/>
  <c r="AB7294" i="13"/>
  <c r="AB7038" i="13"/>
  <c r="AB6782" i="13"/>
  <c r="AB7725" i="13"/>
  <c r="AB7469" i="13"/>
  <c r="AB7213" i="13"/>
  <c r="AB6957" i="13"/>
  <c r="AB7852" i="13"/>
  <c r="AB7596" i="13"/>
  <c r="AB7340" i="13"/>
  <c r="AB7084" i="13"/>
  <c r="AB6828" i="13"/>
  <c r="AB6572" i="13"/>
  <c r="AB7291" i="13"/>
  <c r="AB7035" i="13"/>
  <c r="AB6779" i="13"/>
  <c r="AB6523" i="13"/>
  <c r="AB6267" i="13"/>
  <c r="AB6011" i="13"/>
  <c r="AB7178" i="13"/>
  <c r="AB6922" i="13"/>
  <c r="AB6666" i="13"/>
  <c r="AB6410" i="13"/>
  <c r="AB6154" i="13"/>
  <c r="AB5898" i="13"/>
  <c r="AB5642" i="13"/>
  <c r="AB6953" i="13"/>
  <c r="AB6697" i="13"/>
  <c r="AB6441" i="13"/>
  <c r="AB6185" i="13"/>
  <c r="AB7928" i="13"/>
  <c r="AB7672" i="13"/>
  <c r="AB7416" i="13"/>
  <c r="AB7160" i="13"/>
  <c r="AB6904" i="13"/>
  <c r="AB6648" i="13"/>
  <c r="AB7831" i="13"/>
  <c r="AB7575" i="13"/>
  <c r="AB7319" i="13"/>
  <c r="AB7063" i="13"/>
  <c r="AB6807" i="13"/>
  <c r="AB6551" i="13"/>
  <c r="AB8166" i="13"/>
  <c r="AB7910" i="13"/>
  <c r="AB7654" i="13"/>
  <c r="AB7398" i="13"/>
  <c r="AB7142" i="13"/>
  <c r="AB6886" i="13"/>
  <c r="AB6629" i="13"/>
  <c r="AB6373" i="13"/>
  <c r="AB6117" i="13"/>
  <c r="AB5861" i="13"/>
  <c r="AB5605" i="13"/>
  <c r="AB5349" i="13"/>
  <c r="AB5093" i="13"/>
  <c r="AB7748" i="13"/>
  <c r="AB7492" i="13"/>
  <c r="AB7236" i="13"/>
  <c r="AB6980" i="13"/>
  <c r="AB6724" i="13"/>
  <c r="AB6468" i="13"/>
  <c r="AB6212" i="13"/>
  <c r="AB5956" i="13"/>
  <c r="AB8691" i="13"/>
  <c r="AB8435" i="13"/>
  <c r="AB8179" i="13"/>
  <c r="AB7923" i="13"/>
  <c r="AB7667" i="13"/>
  <c r="AB7411" i="13"/>
  <c r="AB7155" i="13"/>
  <c r="AB8514" i="13"/>
  <c r="AB8258" i="13"/>
  <c r="AB8002" i="13"/>
  <c r="AB7746" i="13"/>
  <c r="AB8687" i="13"/>
  <c r="AB8079" i="13"/>
  <c r="AB8095" i="13"/>
  <c r="AB7087" i="13"/>
  <c r="AB6943" i="13"/>
  <c r="AB6831" i="13"/>
  <c r="AB7119" i="13"/>
  <c r="AB7359" i="13"/>
  <c r="AB8367" i="13"/>
  <c r="AB6255" i="13"/>
  <c r="AB7823" i="13"/>
  <c r="AB5807" i="13"/>
  <c r="AB6863" i="13"/>
  <c r="AB5647" i="13"/>
  <c r="AB5151" i="13"/>
  <c r="AB4863" i="13"/>
  <c r="AB4607" i="13"/>
  <c r="AB4351" i="13"/>
  <c r="AB4095" i="13"/>
  <c r="AB8750" i="13"/>
  <c r="AB8733" i="13"/>
  <c r="AB8477" i="13"/>
  <c r="AB8221" i="13"/>
  <c r="AB7965" i="13"/>
  <c r="AB8716" i="13"/>
  <c r="AB8460" i="13"/>
  <c r="AB8204" i="13"/>
  <c r="AB7948" i="13"/>
  <c r="AB8603" i="13"/>
  <c r="AB8347" i="13"/>
  <c r="AB8091" i="13"/>
  <c r="AB7835" i="13"/>
  <c r="AB7579" i="13"/>
  <c r="AB8698" i="13"/>
  <c r="AB8442" i="13"/>
  <c r="AB8186" i="13"/>
  <c r="AB7930" i="13"/>
  <c r="AB7674" i="13"/>
  <c r="AB7418" i="13"/>
  <c r="AB8681" i="13"/>
  <c r="AB8425" i="13"/>
  <c r="AB8169" i="13"/>
  <c r="AB7913" i="13"/>
  <c r="AB7657" i="13"/>
  <c r="AB7401" i="13"/>
  <c r="AB7145" i="13"/>
  <c r="AC7145" i="13" s="1"/>
  <c r="AB8360" i="13"/>
  <c r="AB8072" i="13"/>
  <c r="AB8711" i="13"/>
  <c r="AB8455" i="13"/>
  <c r="AB8199" i="13"/>
  <c r="AB8558" i="13"/>
  <c r="AB8662" i="13"/>
  <c r="AB8406" i="13"/>
  <c r="AB7845" i="13"/>
  <c r="AB7509" i="13"/>
  <c r="AB7253" i="13"/>
  <c r="AB6997" i="13"/>
  <c r="AB6741" i="13"/>
  <c r="AB7973" i="13"/>
  <c r="AB8324" i="13"/>
  <c r="AB8004" i="13"/>
  <c r="AB8693" i="13"/>
  <c r="AB8501" i="13"/>
  <c r="AB8677" i="13"/>
  <c r="AB8629" i="13"/>
  <c r="AB8046" i="13"/>
  <c r="AB7790" i="13"/>
  <c r="AB7534" i="13"/>
  <c r="AB7278" i="13"/>
  <c r="AB7022" i="13"/>
  <c r="AB6766" i="13"/>
  <c r="AB7709" i="13"/>
  <c r="AB7453" i="13"/>
  <c r="AB7197" i="13"/>
  <c r="AB6941" i="13"/>
  <c r="AB7836" i="13"/>
  <c r="AB7580" i="13"/>
  <c r="AB7324" i="13"/>
  <c r="AB7068" i="13"/>
  <c r="AB6812" i="13"/>
  <c r="AB6556" i="13"/>
  <c r="AB7275" i="13"/>
  <c r="AB7019" i="13"/>
  <c r="AB6763" i="13"/>
  <c r="AB6507" i="13"/>
  <c r="AB6251" i="13"/>
  <c r="AB5995" i="13"/>
  <c r="AB7162" i="13"/>
  <c r="AB6906" i="13"/>
  <c r="AB6650" i="13"/>
  <c r="AB6394" i="13"/>
  <c r="AB6138" i="13"/>
  <c r="AB5882" i="13"/>
  <c r="AB5626" i="13"/>
  <c r="AB6937" i="13"/>
  <c r="AB6681" i="13"/>
  <c r="AB6425" i="13"/>
  <c r="AB6169" i="13"/>
  <c r="AB7912" i="13"/>
  <c r="AB7656" i="13"/>
  <c r="AB7400" i="13"/>
  <c r="AB7144" i="13"/>
  <c r="AB6888" i="13"/>
  <c r="AB6632" i="13"/>
  <c r="AB7815" i="13"/>
  <c r="AB7559" i="13"/>
  <c r="AB7303" i="13"/>
  <c r="AB7047" i="13"/>
  <c r="AB6791" i="13"/>
  <c r="AB6535" i="13"/>
  <c r="AB8150" i="13"/>
  <c r="AB7894" i="13"/>
  <c r="AB7638" i="13"/>
  <c r="AB7382" i="13"/>
  <c r="AB7126" i="13"/>
  <c r="AB6870" i="13"/>
  <c r="AB6613" i="13"/>
  <c r="AB6357" i="13"/>
  <c r="AB6101" i="13"/>
  <c r="AB5845" i="13"/>
  <c r="AB5589" i="13"/>
  <c r="AB5333" i="13"/>
  <c r="AB5077" i="13"/>
  <c r="AB7732" i="13"/>
  <c r="AB7476" i="13"/>
  <c r="AB7220" i="13"/>
  <c r="AB6964" i="13"/>
  <c r="AB6708" i="13"/>
  <c r="AB6452" i="13"/>
  <c r="AB6196" i="13"/>
  <c r="AB5940" i="13"/>
  <c r="AB8675" i="13"/>
  <c r="AB8419" i="13"/>
  <c r="AB8163" i="13"/>
  <c r="AB7907" i="13"/>
  <c r="AB7651" i="13"/>
  <c r="AB7395" i="13"/>
  <c r="AB8754" i="13"/>
  <c r="AB8127" i="13"/>
  <c r="AB7567" i="13"/>
  <c r="AB7887" i="13"/>
  <c r="AB6879" i="13"/>
  <c r="AB6783" i="13"/>
  <c r="AB6703" i="13"/>
  <c r="AB6975" i="13"/>
  <c r="AB7215" i="13"/>
  <c r="AB8191" i="13"/>
  <c r="AB6223" i="13"/>
  <c r="AB7599" i="13"/>
  <c r="AB5743" i="13"/>
  <c r="AB6719" i="13"/>
  <c r="AB5631" i="13"/>
  <c r="AB5103" i="13"/>
  <c r="AB4847" i="13"/>
  <c r="AB4591" i="13"/>
  <c r="AB4335" i="13"/>
  <c r="AB4079" i="13"/>
  <c r="AB8718" i="13"/>
  <c r="AB8717" i="13"/>
  <c r="AB8461" i="13"/>
  <c r="AB8205" i="13"/>
  <c r="AB8734" i="13"/>
  <c r="AB8700" i="13"/>
  <c r="AB8444" i="13"/>
  <c r="AB8188" i="13"/>
  <c r="AB7932" i="13"/>
  <c r="AB8587" i="13"/>
  <c r="AB8331" i="13"/>
  <c r="AB8075" i="13"/>
  <c r="AB7819" i="13"/>
  <c r="AB7563" i="13"/>
  <c r="AB8682" i="13"/>
  <c r="AB8426" i="13"/>
  <c r="AB8170" i="13"/>
  <c r="AB7914" i="13"/>
  <c r="AB7658" i="13"/>
  <c r="AB7402" i="13"/>
  <c r="AB8665" i="13"/>
  <c r="AB8409" i="13"/>
  <c r="AB8153" i="13"/>
  <c r="AB7897" i="13"/>
  <c r="AB7641" i="13"/>
  <c r="AB7385" i="13"/>
  <c r="AB7129" i="13"/>
  <c r="AB8344" i="13"/>
  <c r="AB8056" i="13"/>
  <c r="AB8695" i="13"/>
  <c r="AB8439" i="13"/>
  <c r="AB8183" i="13"/>
  <c r="AB8728" i="13"/>
  <c r="AB8646" i="13"/>
  <c r="AB8390" i="13"/>
  <c r="AB7829" i="13"/>
  <c r="AB7493" i="13"/>
  <c r="AB7237" i="13"/>
  <c r="AB6981" i="13"/>
  <c r="AB6725" i="13"/>
  <c r="AB7653" i="13"/>
  <c r="AB8308" i="13"/>
  <c r="AB7988" i="13"/>
  <c r="AB8597" i="13"/>
  <c r="AB8437" i="13"/>
  <c r="AB8581" i="13"/>
  <c r="AB8533" i="13"/>
  <c r="AB8030" i="13"/>
  <c r="AB7774" i="13"/>
  <c r="AB7518" i="13"/>
  <c r="AB7262" i="13"/>
  <c r="AB7006" i="13"/>
  <c r="AB7949" i="13"/>
  <c r="AB7693" i="13"/>
  <c r="AB7437" i="13"/>
  <c r="AB7181" i="13"/>
  <c r="AB6925" i="13"/>
  <c r="AB7820" i="13"/>
  <c r="AB7564" i="13"/>
  <c r="AB7308" i="13"/>
  <c r="AB7052" i="13"/>
  <c r="AB6796" i="13"/>
  <c r="AB6540" i="13"/>
  <c r="AB7259" i="13"/>
  <c r="AB7003" i="13"/>
  <c r="AB6747" i="13"/>
  <c r="AB6491" i="13"/>
  <c r="AB6235" i="13"/>
  <c r="AB5979" i="13"/>
  <c r="AB7146" i="13"/>
  <c r="AB6890" i="13"/>
  <c r="AB6634" i="13"/>
  <c r="AB6378" i="13"/>
  <c r="AB6122" i="13"/>
  <c r="AB5866" i="13"/>
  <c r="AB5610" i="13"/>
  <c r="AB6921" i="13"/>
  <c r="AB6665" i="13"/>
  <c r="AB6409" i="13"/>
  <c r="AB6153" i="13"/>
  <c r="AC6153" i="13" s="1"/>
  <c r="AB7896" i="13"/>
  <c r="AB7640" i="13"/>
  <c r="AB7384" i="13"/>
  <c r="AB7128" i="13"/>
  <c r="AB6872" i="13"/>
  <c r="AB6616" i="13"/>
  <c r="AB7799" i="13"/>
  <c r="AB7543" i="13"/>
  <c r="AB7287" i="13"/>
  <c r="AB7031" i="13"/>
  <c r="AB6775" i="13"/>
  <c r="AB6519" i="13"/>
  <c r="AB8134" i="13"/>
  <c r="AB7878" i="13"/>
  <c r="AB7622" i="13"/>
  <c r="AB7366" i="13"/>
  <c r="AB7110" i="13"/>
  <c r="AB6854" i="13"/>
  <c r="AB6597" i="13"/>
  <c r="AB6341" i="13"/>
  <c r="AB6085" i="13"/>
  <c r="AB5829" i="13"/>
  <c r="AB5573" i="13"/>
  <c r="AB5317" i="13"/>
  <c r="AB5061" i="13"/>
  <c r="AB7716" i="13"/>
  <c r="AB7460" i="13"/>
  <c r="AB7204" i="13"/>
  <c r="AB6948" i="13"/>
  <c r="AB6692" i="13"/>
  <c r="AB6436" i="13"/>
  <c r="AB6180" i="13"/>
  <c r="AB5924" i="13"/>
  <c r="AB8659" i="13"/>
  <c r="AB8403" i="13"/>
  <c r="AB8147" i="13"/>
  <c r="AB7891" i="13"/>
  <c r="AB7635" i="13"/>
  <c r="AB7379" i="13"/>
  <c r="AB8738" i="13"/>
  <c r="AB8482" i="13"/>
  <c r="AB7103" i="13"/>
  <c r="AB6671" i="13"/>
  <c r="AB7743" i="13"/>
  <c r="AB6655" i="13"/>
  <c r="AB6623" i="13"/>
  <c r="AB6527" i="13"/>
  <c r="AB6847" i="13"/>
  <c r="AB7023" i="13"/>
  <c r="AB7999" i="13"/>
  <c r="AB6159" i="13"/>
  <c r="AB7407" i="13"/>
  <c r="AB5679" i="13"/>
  <c r="AB6607" i="13"/>
  <c r="AB5599" i="13"/>
  <c r="AB5087" i="13"/>
  <c r="AB4831" i="13"/>
  <c r="AB4575" i="13"/>
  <c r="AB4319" i="13"/>
  <c r="AB4063" i="13"/>
  <c r="AB8686" i="13"/>
  <c r="AB8701" i="13"/>
  <c r="AB8445" i="13"/>
  <c r="AB8189" i="13"/>
  <c r="AC8189" i="13" s="1"/>
  <c r="AB8702" i="13"/>
  <c r="AB8684" i="13"/>
  <c r="AB8428" i="13"/>
  <c r="AB8172" i="13"/>
  <c r="AB7916" i="13"/>
  <c r="AB8571" i="13"/>
  <c r="AB8315" i="13"/>
  <c r="AB8059" i="13"/>
  <c r="AB7803" i="13"/>
  <c r="AB7547" i="13"/>
  <c r="AB8666" i="13"/>
  <c r="AB8410" i="13"/>
  <c r="AB8154" i="13"/>
  <c r="AB7898" i="13"/>
  <c r="AB7642" i="13"/>
  <c r="AB7386" i="13"/>
  <c r="AB8649" i="13"/>
  <c r="AB8393" i="13"/>
  <c r="AB8137" i="13"/>
  <c r="AB7881" i="13"/>
  <c r="AB7625" i="13"/>
  <c r="AB7369" i="13"/>
  <c r="AB8526" i="13"/>
  <c r="AB8328" i="13"/>
  <c r="AB8040" i="13"/>
  <c r="AB8679" i="13"/>
  <c r="AB8423" i="13"/>
  <c r="AB8167" i="13"/>
  <c r="AB8696" i="13"/>
  <c r="AB8630" i="13"/>
  <c r="AB8350" i="13"/>
  <c r="AB7813" i="13"/>
  <c r="AC7813" i="13" s="1"/>
  <c r="AB7477" i="13"/>
  <c r="AB7221" i="13"/>
  <c r="AB6965" i="13"/>
  <c r="AB6709" i="13"/>
  <c r="AB8756" i="13"/>
  <c r="AB8292" i="13"/>
  <c r="AB7972" i="13"/>
  <c r="AB8517" i="13"/>
  <c r="AB8357" i="13"/>
  <c r="AB8469" i="13"/>
  <c r="AC8469" i="13" s="1"/>
  <c r="AB8405" i="13"/>
  <c r="AB8014" i="13"/>
  <c r="AB7758" i="13"/>
  <c r="AB7502" i="13"/>
  <c r="AB7246" i="13"/>
  <c r="AB6990" i="13"/>
  <c r="AB7933" i="13"/>
  <c r="AB7677" i="13"/>
  <c r="AB7421" i="13"/>
  <c r="AB7165" i="13"/>
  <c r="AB6909" i="13"/>
  <c r="AB7804" i="13"/>
  <c r="AB7548" i="13"/>
  <c r="AB7292" i="13"/>
  <c r="AB7036" i="13"/>
  <c r="AB6780" i="13"/>
  <c r="AB6524" i="13"/>
  <c r="AB7243" i="13"/>
  <c r="AB6987" i="13"/>
  <c r="AB6731" i="13"/>
  <c r="AB6475" i="13"/>
  <c r="AB6219" i="13"/>
  <c r="AB5963" i="13"/>
  <c r="AB7130" i="13"/>
  <c r="AB6874" i="13"/>
  <c r="AB6618" i="13"/>
  <c r="AB6362" i="13"/>
  <c r="AB6106" i="13"/>
  <c r="AB5850" i="13"/>
  <c r="AB5594" i="13"/>
  <c r="AB6905" i="13"/>
  <c r="AB6649" i="13"/>
  <c r="AB6393" i="13"/>
  <c r="AB6137" i="13"/>
  <c r="AB7880" i="13"/>
  <c r="AB7624" i="13"/>
  <c r="AB7368" i="13"/>
  <c r="AB7112" i="13"/>
  <c r="AB6856" i="13"/>
  <c r="AB6600" i="13"/>
  <c r="AB7783" i="13"/>
  <c r="AB7527" i="13"/>
  <c r="AB7271" i="13"/>
  <c r="AB7015" i="13"/>
  <c r="AB6759" i="13"/>
  <c r="AB8374" i="13"/>
  <c r="AB8118" i="13"/>
  <c r="AB7862" i="13"/>
  <c r="AB7606" i="13"/>
  <c r="AB7350" i="13"/>
  <c r="AB7094" i="13"/>
  <c r="AB6838" i="13"/>
  <c r="AB6581" i="13"/>
  <c r="AB6325" i="13"/>
  <c r="AC6325" i="13" s="1"/>
  <c r="AB6069" i="13"/>
  <c r="AB5813" i="13"/>
  <c r="AB5557" i="13"/>
  <c r="AB5301" i="13"/>
  <c r="AB5045" i="13"/>
  <c r="AB7700" i="13"/>
  <c r="AB7444" i="13"/>
  <c r="AB7188" i="13"/>
  <c r="AB6932" i="13"/>
  <c r="AB6676" i="13"/>
  <c r="AB6420" i="13"/>
  <c r="AB6164" i="13"/>
  <c r="AB5908" i="13"/>
  <c r="AB8643" i="13"/>
  <c r="AB8387" i="13"/>
  <c r="AB8131" i="13"/>
  <c r="AB7875" i="13"/>
  <c r="AB7619" i="13"/>
  <c r="AB7363" i="13"/>
  <c r="AB8722" i="13"/>
  <c r="AB8466" i="13"/>
  <c r="AB8210" i="13"/>
  <c r="AB7954" i="13"/>
  <c r="AB7698" i="13"/>
  <c r="AB5199" i="13"/>
  <c r="AB5135" i="13"/>
  <c r="AB7455" i="13"/>
  <c r="AB6239" i="13"/>
  <c r="AB6447" i="13"/>
  <c r="AB6319" i="13"/>
  <c r="AB6735" i="13"/>
  <c r="AB6895" i="13"/>
  <c r="AB7839" i="13"/>
  <c r="AB6127" i="13"/>
  <c r="AB7263" i="13"/>
  <c r="AB5615" i="13"/>
  <c r="AB6543" i="13"/>
  <c r="AB5567" i="13"/>
  <c r="AB5071" i="13"/>
  <c r="AB4815" i="13"/>
  <c r="AB4559" i="13"/>
  <c r="AB4303" i="13"/>
  <c r="AB4047" i="13"/>
  <c r="AB8654" i="13"/>
  <c r="AB8685" i="13"/>
  <c r="AB8429" i="13"/>
  <c r="AB8173" i="13"/>
  <c r="AB8670" i="13"/>
  <c r="AB8668" i="13"/>
  <c r="AB8412" i="13"/>
  <c r="AB8156" i="13"/>
  <c r="AB8766" i="13"/>
  <c r="AB8555" i="13"/>
  <c r="AB8299" i="13"/>
  <c r="AB8043" i="13"/>
  <c r="AB7787" i="13"/>
  <c r="AB7531" i="13"/>
  <c r="AB8650" i="13"/>
  <c r="AB8394" i="13"/>
  <c r="AB8138" i="13"/>
  <c r="AB7882" i="13"/>
  <c r="AB7626" i="13"/>
  <c r="AB7370" i="13"/>
  <c r="AB8633" i="13"/>
  <c r="AC8633" i="13" s="1"/>
  <c r="AB8377" i="13"/>
  <c r="AB8121" i="13"/>
  <c r="AB7865" i="13"/>
  <c r="AB7609" i="13"/>
  <c r="AB7353" i="13"/>
  <c r="AB8712" i="13"/>
  <c r="AB8312" i="13"/>
  <c r="AB8024" i="13"/>
  <c r="AB8663" i="13"/>
  <c r="AB8407" i="13"/>
  <c r="AB8151" i="13"/>
  <c r="AB8648" i="13"/>
  <c r="AB8614" i="13"/>
  <c r="AB8741" i="13"/>
  <c r="AB7797" i="13"/>
  <c r="AB7461" i="13"/>
  <c r="AC7461" i="13" s="1"/>
  <c r="AB7205" i="13"/>
  <c r="AB6949" i="13"/>
  <c r="AB6693" i="13"/>
  <c r="AB8676" i="13"/>
  <c r="AB8276" i="13"/>
  <c r="AB7956" i="13"/>
  <c r="AB8453" i="13"/>
  <c r="AB8309" i="13"/>
  <c r="AB8373" i="13"/>
  <c r="AB8277" i="13"/>
  <c r="AB7998" i="13"/>
  <c r="AB7742" i="13"/>
  <c r="AB7486" i="13"/>
  <c r="AB7230" i="13"/>
  <c r="AB6974" i="13"/>
  <c r="AB7917" i="13"/>
  <c r="AC7917" i="13" s="1"/>
  <c r="AB7661" i="13"/>
  <c r="AB7405" i="13"/>
  <c r="AB7149" i="13"/>
  <c r="AB6893" i="13"/>
  <c r="AB7788" i="13"/>
  <c r="AB7532" i="13"/>
  <c r="AB7276" i="13"/>
  <c r="AB7020" i="13"/>
  <c r="AB6764" i="13"/>
  <c r="AB6508" i="13"/>
  <c r="AB7227" i="13"/>
  <c r="AB6971" i="13"/>
  <c r="AB6715" i="13"/>
  <c r="AB6459" i="13"/>
  <c r="AB6203" i="13"/>
  <c r="AB5947" i="13"/>
  <c r="AB7114" i="13"/>
  <c r="AB6858" i="13"/>
  <c r="AB6602" i="13"/>
  <c r="AB6346" i="13"/>
  <c r="AB6090" i="13"/>
  <c r="AB5834" i="13"/>
  <c r="AB5578" i="13"/>
  <c r="AB6889" i="13"/>
  <c r="AB6633" i="13"/>
  <c r="AB6377" i="13"/>
  <c r="AB6121" i="13"/>
  <c r="AB7864" i="13"/>
  <c r="AB7608" i="13"/>
  <c r="AB7352" i="13"/>
  <c r="AB7096" i="13"/>
  <c r="AB6840" i="13"/>
  <c r="AB6584" i="13"/>
  <c r="AB7767" i="13"/>
  <c r="AB7511" i="13"/>
  <c r="AB7255" i="13"/>
  <c r="AB6999" i="13"/>
  <c r="AB6743" i="13"/>
  <c r="AB8358" i="13"/>
  <c r="AB8102" i="13"/>
  <c r="AB7846" i="13"/>
  <c r="AB7590" i="13"/>
  <c r="AB7334" i="13"/>
  <c r="AB7078" i="13"/>
  <c r="AB6822" i="13"/>
  <c r="AB6565" i="13"/>
  <c r="AB6309" i="13"/>
  <c r="AB6053" i="13"/>
  <c r="AC6053" i="13" s="1"/>
  <c r="AB5797" i="13"/>
  <c r="AB5541" i="13"/>
  <c r="AB5285" i="13"/>
  <c r="AB5029" i="13"/>
  <c r="AB7684" i="13"/>
  <c r="AB7428" i="13"/>
  <c r="AB7172" i="13"/>
  <c r="AB6916" i="13"/>
  <c r="AB6660" i="13"/>
  <c r="AB6404" i="13"/>
  <c r="AB6148" i="13"/>
  <c r="AB5892" i="13"/>
  <c r="AB8627" i="13"/>
  <c r="AB8371" i="13"/>
  <c r="AB8115" i="13"/>
  <c r="AB7859" i="13"/>
  <c r="AB7603" i="13"/>
  <c r="AB7347" i="13"/>
  <c r="AB8479" i="13"/>
  <c r="AB8607" i="13"/>
  <c r="AB7055" i="13"/>
  <c r="AB5327" i="13"/>
  <c r="AB6063" i="13"/>
  <c r="AB5999" i="13"/>
  <c r="AB6559" i="13"/>
  <c r="AB6767" i="13"/>
  <c r="AB7647" i="13"/>
  <c r="AB6079" i="13"/>
  <c r="AB7071" i="13"/>
  <c r="AB5503" i="13"/>
  <c r="AB6415" i="13"/>
  <c r="AB5551" i="13"/>
  <c r="AB5055" i="13"/>
  <c r="AB4799" i="13"/>
  <c r="AB4543" i="13"/>
  <c r="AB4287" i="13"/>
  <c r="AB4031" i="13"/>
  <c r="AB8606" i="13"/>
  <c r="AB8669" i="13"/>
  <c r="AB8413" i="13"/>
  <c r="AB8157" i="13"/>
  <c r="AB8622" i="13"/>
  <c r="AB8652" i="13"/>
  <c r="AB8396" i="13"/>
  <c r="AB8140" i="13"/>
  <c r="AB8638" i="13"/>
  <c r="AB8539" i="13"/>
  <c r="AB8283" i="13"/>
  <c r="AB8027" i="13"/>
  <c r="AB7771" i="13"/>
  <c r="AB7515" i="13"/>
  <c r="AB8634" i="13"/>
  <c r="AB8378" i="13"/>
  <c r="AB8122" i="13"/>
  <c r="AB7866" i="13"/>
  <c r="AB7610" i="13"/>
  <c r="AB7354" i="13"/>
  <c r="AB8617" i="13"/>
  <c r="AB8361" i="13"/>
  <c r="AB8105" i="13"/>
  <c r="AB7849" i="13"/>
  <c r="AB7593" i="13"/>
  <c r="AB7337" i="13"/>
  <c r="AB8664" i="13"/>
  <c r="AB8296" i="13"/>
  <c r="AB8008" i="13"/>
  <c r="AB8647" i="13"/>
  <c r="AB8391" i="13"/>
  <c r="AB8135" i="13"/>
  <c r="AB8616" i="13"/>
  <c r="AB8598" i="13"/>
  <c r="AB8645" i="13"/>
  <c r="AC8645" i="13" s="1"/>
  <c r="AB7781" i="13"/>
  <c r="AB7445" i="13"/>
  <c r="AC7445" i="13" s="1"/>
  <c r="AB7189" i="13"/>
  <c r="AB6933" i="13"/>
  <c r="AB6677" i="13"/>
  <c r="AB8596" i="13"/>
  <c r="AB8260" i="13"/>
  <c r="AB7940" i="13"/>
  <c r="AB8341" i="13"/>
  <c r="AB8245" i="13"/>
  <c r="AB8261" i="13"/>
  <c r="AB8181" i="13"/>
  <c r="AB7982" i="13"/>
  <c r="AB7726" i="13"/>
  <c r="AB7470" i="13"/>
  <c r="AB7214" i="13"/>
  <c r="AB6958" i="13"/>
  <c r="AB7901" i="13"/>
  <c r="AB7645" i="13"/>
  <c r="AB7389" i="13"/>
  <c r="AB7133" i="13"/>
  <c r="AB6877" i="13"/>
  <c r="AB7772" i="13"/>
  <c r="AB7516" i="13"/>
  <c r="AB7260" i="13"/>
  <c r="AB7004" i="13"/>
  <c r="AB6748" i="13"/>
  <c r="AB6492" i="13"/>
  <c r="AB7211" i="13"/>
  <c r="AB6955" i="13"/>
  <c r="AB6699" i="13"/>
  <c r="AB6443" i="13"/>
  <c r="AB6187" i="13"/>
  <c r="AB5931" i="13"/>
  <c r="AB7098" i="13"/>
  <c r="AB6842" i="13"/>
  <c r="AB6586" i="13"/>
  <c r="AB6330" i="13"/>
  <c r="AB6074" i="13"/>
  <c r="AB5818" i="13"/>
  <c r="AB5562" i="13"/>
  <c r="AB6873" i="13"/>
  <c r="AB6617" i="13"/>
  <c r="AB6361" i="13"/>
  <c r="AB6105" i="13"/>
  <c r="AB7848" i="13"/>
  <c r="AB7592" i="13"/>
  <c r="AB7336" i="13"/>
  <c r="AB7080" i="13"/>
  <c r="AB6824" i="13"/>
  <c r="AB6568" i="13"/>
  <c r="AB7751" i="13"/>
  <c r="AB7495" i="13"/>
  <c r="AB7239" i="13"/>
  <c r="AB6983" i="13"/>
  <c r="AB6727" i="13"/>
  <c r="AB7903" i="13"/>
  <c r="AB8399" i="13"/>
  <c r="AB6399" i="13"/>
  <c r="AB8703" i="13"/>
  <c r="AB5247" i="13"/>
  <c r="AB5343" i="13"/>
  <c r="AB6351" i="13"/>
  <c r="AB6639" i="13"/>
  <c r="AB7439" i="13"/>
  <c r="AB5983" i="13"/>
  <c r="AB6911" i="13"/>
  <c r="AB5215" i="13"/>
  <c r="AB6303" i="13"/>
  <c r="AB5535" i="13"/>
  <c r="AB5039" i="13"/>
  <c r="AB4783" i="13"/>
  <c r="AB4527" i="13"/>
  <c r="AB4271" i="13"/>
  <c r="AB4015" i="13"/>
  <c r="AB8542" i="13"/>
  <c r="AB8653" i="13"/>
  <c r="AB8397" i="13"/>
  <c r="AB8141" i="13"/>
  <c r="AB8590" i="13"/>
  <c r="AB8636" i="13"/>
  <c r="AB8380" i="13"/>
  <c r="AB8124" i="13"/>
  <c r="AB8174" i="13"/>
  <c r="AB8523" i="13"/>
  <c r="AB8267" i="13"/>
  <c r="AB8011" i="13"/>
  <c r="AB7755" i="13"/>
  <c r="AB7499" i="13"/>
  <c r="AB8618" i="13"/>
  <c r="AB8362" i="13"/>
  <c r="AB8106" i="13"/>
  <c r="AB7850" i="13"/>
  <c r="AB7594" i="13"/>
  <c r="AB7338" i="13"/>
  <c r="AB8601" i="13"/>
  <c r="AB8345" i="13"/>
  <c r="AB8089" i="13"/>
  <c r="AC8089" i="13" s="1"/>
  <c r="AB7833" i="13"/>
  <c r="AB7577" i="13"/>
  <c r="AB7321" i="13"/>
  <c r="AB8632" i="13"/>
  <c r="AB8280" i="13"/>
  <c r="AB7992" i="13"/>
  <c r="AB8631" i="13"/>
  <c r="AB8375" i="13"/>
  <c r="AB8119" i="13"/>
  <c r="AB8600" i="13"/>
  <c r="AB8582" i="13"/>
  <c r="AB8549" i="13"/>
  <c r="AB7765" i="13"/>
  <c r="AB7429" i="13"/>
  <c r="AB7173" i="13"/>
  <c r="AB6917" i="13"/>
  <c r="AB6661" i="13"/>
  <c r="AB8564" i="13"/>
  <c r="AB8244" i="13"/>
  <c r="AB7924" i="13"/>
  <c r="AB8213" i="13"/>
  <c r="AB8165" i="13"/>
  <c r="AC8165" i="13" s="1"/>
  <c r="AB8149" i="13"/>
  <c r="AB8069" i="13"/>
  <c r="AB7966" i="13"/>
  <c r="AB7710" i="13"/>
  <c r="AB7454" i="13"/>
  <c r="AB7198" i="13"/>
  <c r="AB6942" i="13"/>
  <c r="AB7885" i="13"/>
  <c r="AB7629" i="13"/>
  <c r="AB7373" i="13"/>
  <c r="AB7117" i="13"/>
  <c r="AB6861" i="13"/>
  <c r="AB7756" i="13"/>
  <c r="AB7500" i="13"/>
  <c r="AB7244" i="13"/>
  <c r="AB6988" i="13"/>
  <c r="AB6732" i="13"/>
  <c r="AB6476" i="13"/>
  <c r="AB7195" i="13"/>
  <c r="AB6939" i="13"/>
  <c r="AB6683" i="13"/>
  <c r="AB6427" i="13"/>
  <c r="AB6171" i="13"/>
  <c r="AB5915" i="13"/>
  <c r="AB7082" i="13"/>
  <c r="AB6826" i="13"/>
  <c r="AB6570" i="13"/>
  <c r="AB6314" i="13"/>
  <c r="AB6058" i="13"/>
  <c r="AB5802" i="13"/>
  <c r="AB7113" i="13"/>
  <c r="AB6857" i="13"/>
  <c r="AC6857" i="13" s="1"/>
  <c r="AB6601" i="13"/>
  <c r="AB6345" i="13"/>
  <c r="AB6089" i="13"/>
  <c r="AB7832" i="13"/>
  <c r="AB7576" i="13"/>
  <c r="AB7320" i="13"/>
  <c r="AB7064" i="13"/>
  <c r="AB6808" i="13"/>
  <c r="AB6552" i="13"/>
  <c r="AB7735" i="13"/>
  <c r="AB7479" i="13"/>
  <c r="AB7223" i="13"/>
  <c r="AB6967" i="13"/>
  <c r="AB6711" i="13"/>
  <c r="AB8326" i="13"/>
  <c r="AB8070" i="13"/>
  <c r="AB6959" i="13"/>
  <c r="AB8207" i="13"/>
  <c r="AB5231" i="13"/>
  <c r="AB8495" i="13"/>
  <c r="AB8671" i="13"/>
  <c r="AB8719" i="13"/>
  <c r="AB6175" i="13"/>
  <c r="AB6479" i="13"/>
  <c r="AB7311" i="13"/>
  <c r="AB5919" i="13"/>
  <c r="AB6751" i="13"/>
  <c r="AB8559" i="13"/>
  <c r="AB6207" i="13"/>
  <c r="AB5519" i="13"/>
  <c r="AB5023" i="13"/>
  <c r="AB4767" i="13"/>
  <c r="AB4511" i="13"/>
  <c r="AB4255" i="13"/>
  <c r="AB3999" i="13"/>
  <c r="AB8398" i="13"/>
  <c r="AB8637" i="13"/>
  <c r="AB8381" i="13"/>
  <c r="AB8125" i="13"/>
  <c r="AB8446" i="13"/>
  <c r="AB8620" i="13"/>
  <c r="AB8364" i="13"/>
  <c r="AB8108" i="13"/>
  <c r="AB8763" i="13"/>
  <c r="AB8507" i="13"/>
  <c r="AB8251" i="13"/>
  <c r="AB7995" i="13"/>
  <c r="AB7739" i="13"/>
  <c r="AB7483" i="13"/>
  <c r="AB8602" i="13"/>
  <c r="AB8346" i="13"/>
  <c r="AB8090" i="13"/>
  <c r="AB7834" i="13"/>
  <c r="AB7578" i="13"/>
  <c r="AB7322" i="13"/>
  <c r="AB8585" i="13"/>
  <c r="AB8329" i="13"/>
  <c r="AB8073" i="13"/>
  <c r="AB7817" i="13"/>
  <c r="AB7561" i="13"/>
  <c r="AB7305" i="13"/>
  <c r="AB8584" i="13"/>
  <c r="AB8264" i="13"/>
  <c r="AB7976" i="13"/>
  <c r="AB8615" i="13"/>
  <c r="AB8359" i="13"/>
  <c r="AB8103" i="13"/>
  <c r="AB8568" i="13"/>
  <c r="AB8566" i="13"/>
  <c r="AB8421" i="13"/>
  <c r="AC8421" i="13" s="1"/>
  <c r="AB7749" i="13"/>
  <c r="AB7413" i="13"/>
  <c r="AB7157" i="13"/>
  <c r="AB6901" i="13"/>
  <c r="AC6901" i="13" s="1"/>
  <c r="AB6645" i="13"/>
  <c r="AB8532" i="13"/>
  <c r="AB8212" i="13"/>
  <c r="AB7908" i="13"/>
  <c r="AB8101" i="13"/>
  <c r="AB8085" i="13"/>
  <c r="AB8021" i="13"/>
  <c r="AB7925" i="13"/>
  <c r="AB7950" i="13"/>
  <c r="AB7694" i="13"/>
  <c r="AB7438" i="13"/>
  <c r="AB7182" i="13"/>
  <c r="AB6926" i="13"/>
  <c r="AB7869" i="13"/>
  <c r="AB7613" i="13"/>
  <c r="AB7357" i="13"/>
  <c r="AB7101" i="13"/>
  <c r="AB6845" i="13"/>
  <c r="AB7740" i="13"/>
  <c r="AB7484" i="13"/>
  <c r="AB7228" i="13"/>
  <c r="AB6972" i="13"/>
  <c r="AB6716" i="13"/>
  <c r="AB6460" i="13"/>
  <c r="AB7179" i="13"/>
  <c r="AB6923" i="13"/>
  <c r="AB6667" i="13"/>
  <c r="AB6411" i="13"/>
  <c r="AB6155" i="13"/>
  <c r="AB5899" i="13"/>
  <c r="AB7066" i="13"/>
  <c r="AB6810" i="13"/>
  <c r="AB6554" i="13"/>
  <c r="AB6298" i="13"/>
  <c r="AB6042" i="13"/>
  <c r="AB5786" i="13"/>
  <c r="AB7097" i="13"/>
  <c r="AB6841" i="13"/>
  <c r="AC6841" i="13" s="1"/>
  <c r="AB6585" i="13"/>
  <c r="AB6329" i="13"/>
  <c r="AB6073" i="13"/>
  <c r="AB7816" i="13"/>
  <c r="AB7560" i="13"/>
  <c r="AB7304" i="13"/>
  <c r="AB7048" i="13"/>
  <c r="AB6792" i="13"/>
  <c r="AB6536" i="13"/>
  <c r="AB7719" i="13"/>
  <c r="AB7463" i="13"/>
  <c r="AB7207" i="13"/>
  <c r="AB6951" i="13"/>
  <c r="AB5119" i="13"/>
  <c r="AB7983" i="13"/>
  <c r="AB8655" i="13"/>
  <c r="AB8303" i="13"/>
  <c r="AB8447" i="13"/>
  <c r="AB8511" i="13"/>
  <c r="AB5855" i="13"/>
  <c r="AB6383" i="13"/>
  <c r="AB7199" i="13"/>
  <c r="AB5839" i="13"/>
  <c r="AB6591" i="13"/>
  <c r="AB8335" i="13"/>
  <c r="AB6111" i="13"/>
  <c r="AB5487" i="13"/>
  <c r="AB5007" i="13"/>
  <c r="AB4751" i="13"/>
  <c r="AB4495" i="13"/>
  <c r="AB4239" i="13"/>
  <c r="AB3983" i="13"/>
  <c r="AB8334" i="13"/>
  <c r="AB8621" i="13"/>
  <c r="AB8365" i="13"/>
  <c r="AB8109" i="13"/>
  <c r="AB8382" i="13"/>
  <c r="AB8604" i="13"/>
  <c r="AB8348" i="13"/>
  <c r="AB8092" i="13"/>
  <c r="AB8747" i="13"/>
  <c r="AB8491" i="13"/>
  <c r="AB8235" i="13"/>
  <c r="AB7979" i="13"/>
  <c r="AB7723" i="13"/>
  <c r="AB7467" i="13"/>
  <c r="AB8586" i="13"/>
  <c r="AB8330" i="13"/>
  <c r="AB8074" i="13"/>
  <c r="AB7818" i="13"/>
  <c r="AB7562" i="13"/>
  <c r="AB7306" i="13"/>
  <c r="AB8569" i="13"/>
  <c r="AB8313" i="13"/>
  <c r="AB8057" i="13"/>
  <c r="AB7801" i="13"/>
  <c r="AB7545" i="13"/>
  <c r="AB7289" i="13"/>
  <c r="AC7289" i="13" s="1"/>
  <c r="AB8520" i="13"/>
  <c r="AB8248" i="13"/>
  <c r="AB7960" i="13"/>
  <c r="AB8599" i="13"/>
  <c r="AB8343" i="13"/>
  <c r="AB8087" i="13"/>
  <c r="AB8536" i="13"/>
  <c r="AB8550" i="13"/>
  <c r="AB8293" i="13"/>
  <c r="AB7733" i="13"/>
  <c r="AB7397" i="13"/>
  <c r="AB7141" i="13"/>
  <c r="AB6885" i="13"/>
  <c r="AB8414" i="13"/>
  <c r="AB8484" i="13"/>
  <c r="AB8148" i="13"/>
  <c r="AB7892" i="13"/>
  <c r="AB7941" i="13"/>
  <c r="AB7957" i="13"/>
  <c r="AC7957" i="13" s="1"/>
  <c r="AB7909" i="13"/>
  <c r="AB7605" i="13"/>
  <c r="AC7605" i="13" s="1"/>
  <c r="AB7934" i="13"/>
  <c r="AB7678" i="13"/>
  <c r="AB7422" i="13"/>
  <c r="AB7166" i="13"/>
  <c r="AB6910" i="13"/>
  <c r="AB7853" i="13"/>
  <c r="AB7597" i="13"/>
  <c r="AB7341" i="13"/>
  <c r="AB7085" i="13"/>
  <c r="AB6829" i="13"/>
  <c r="AB7724" i="13"/>
  <c r="AB7468" i="13"/>
  <c r="AB7212" i="13"/>
  <c r="AB6956" i="13"/>
  <c r="AB6700" i="13"/>
  <c r="AB6444" i="13"/>
  <c r="AB7163" i="13"/>
  <c r="AB6907" i="13"/>
  <c r="AB6651" i="13"/>
  <c r="AB6395" i="13"/>
  <c r="AB6139" i="13"/>
  <c r="AB5883" i="13"/>
  <c r="AB7050" i="13"/>
  <c r="AB6794" i="13"/>
  <c r="AB6538" i="13"/>
  <c r="AB6282" i="13"/>
  <c r="AB6026" i="13"/>
  <c r="AB5770" i="13"/>
  <c r="AB7081" i="13"/>
  <c r="AC7081" i="13" s="1"/>
  <c r="AB6825" i="13"/>
  <c r="AB6569" i="13"/>
  <c r="AC6569" i="13" s="1"/>
  <c r="AB6313" i="13"/>
  <c r="AB6057" i="13"/>
  <c r="AC6057" i="13" s="1"/>
  <c r="AB7800" i="13"/>
  <c r="AB7544" i="13"/>
  <c r="AB7288" i="13"/>
  <c r="AB7032" i="13"/>
  <c r="AB6776" i="13"/>
  <c r="AB6520" i="13"/>
  <c r="AB7703" i="13"/>
  <c r="AB7447" i="13"/>
  <c r="AB7191" i="13"/>
  <c r="AB6935" i="13"/>
  <c r="AB6679" i="13"/>
  <c r="AB8294" i="13"/>
  <c r="AB8038" i="13"/>
  <c r="AB7782" i="13"/>
  <c r="AB7526" i="13"/>
  <c r="AB8591" i="13"/>
  <c r="AB7759" i="13"/>
  <c r="AB8463" i="13"/>
  <c r="AB8143" i="13"/>
  <c r="AB8239" i="13"/>
  <c r="AB8287" i="13"/>
  <c r="AB5167" i="13"/>
  <c r="AB6287" i="13"/>
  <c r="AB7039" i="13"/>
  <c r="AB5775" i="13"/>
  <c r="AB6463" i="13"/>
  <c r="AB8175" i="13"/>
  <c r="AB6031" i="13"/>
  <c r="AB5471" i="13"/>
  <c r="AB4991" i="13"/>
  <c r="AB4735" i="13"/>
  <c r="AB4479" i="13"/>
  <c r="AB4223" i="13"/>
  <c r="AB3967" i="13"/>
  <c r="AB8302" i="13"/>
  <c r="AB8605" i="13"/>
  <c r="AB8349" i="13"/>
  <c r="AB8093" i="13"/>
  <c r="AB8318" i="13"/>
  <c r="AB8588" i="13"/>
  <c r="AB8332" i="13"/>
  <c r="AB8076" i="13"/>
  <c r="AB8731" i="13"/>
  <c r="AB8475" i="13"/>
  <c r="AB8219" i="13"/>
  <c r="AB7963" i="13"/>
  <c r="AB7707" i="13"/>
  <c r="AB7451" i="13"/>
  <c r="AB8570" i="13"/>
  <c r="AB8314" i="13"/>
  <c r="AB8058" i="13"/>
  <c r="AB7802" i="13"/>
  <c r="AB7546" i="13"/>
  <c r="AB7290" i="13"/>
  <c r="AB8553" i="13"/>
  <c r="AB8297" i="13"/>
  <c r="AB8041" i="13"/>
  <c r="AB7785" i="13"/>
  <c r="AC7785" i="13" s="1"/>
  <c r="AB7529" i="13"/>
  <c r="AC7529" i="13" s="1"/>
  <c r="AB7273" i="13"/>
  <c r="AB8504" i="13"/>
  <c r="AB8216" i="13"/>
  <c r="AB8462" i="13"/>
  <c r="AB8583" i="13"/>
  <c r="AB8327" i="13"/>
  <c r="AB8071" i="13"/>
  <c r="AB8472" i="13"/>
  <c r="AB8534" i="13"/>
  <c r="AB8197" i="13"/>
  <c r="AC8197" i="13" s="1"/>
  <c r="AB7717" i="13"/>
  <c r="AB7381" i="13"/>
  <c r="AB7125" i="13"/>
  <c r="AB6869" i="13"/>
  <c r="AB8661" i="13"/>
  <c r="AB8452" i="13"/>
  <c r="AB8132" i="13"/>
  <c r="AB7876" i="13"/>
  <c r="AB7589" i="13"/>
  <c r="AB7573" i="13"/>
  <c r="AB7637" i="13"/>
  <c r="AC7637" i="13" s="1"/>
  <c r="AB8724" i="13"/>
  <c r="AB7918" i="13"/>
  <c r="AB7662" i="13"/>
  <c r="AB7406" i="13"/>
  <c r="AB7150" i="13"/>
  <c r="AB6894" i="13"/>
  <c r="AB7837" i="13"/>
  <c r="AB7581" i="13"/>
  <c r="AB7325" i="13"/>
  <c r="AB7069" i="13"/>
  <c r="AB6813" i="13"/>
  <c r="AB7708" i="13"/>
  <c r="AB7452" i="13"/>
  <c r="AB7196" i="13"/>
  <c r="AB6940" i="13"/>
  <c r="AB6684" i="13"/>
  <c r="AB7403" i="13"/>
  <c r="AB7147" i="13"/>
  <c r="AB6891" i="13"/>
  <c r="AB6635" i="13"/>
  <c r="AB6379" i="13"/>
  <c r="AB6123" i="13"/>
  <c r="AB5867" i="13"/>
  <c r="AB7034" i="13"/>
  <c r="AB6778" i="13"/>
  <c r="AB6522" i="13"/>
  <c r="AB6266" i="13"/>
  <c r="AB6010" i="13"/>
  <c r="AB5754" i="13"/>
  <c r="AB7065" i="13"/>
  <c r="AC7065" i="13" s="1"/>
  <c r="AB6809" i="13"/>
  <c r="AB6553" i="13"/>
  <c r="AC6553" i="13" s="1"/>
  <c r="AB6297" i="13"/>
  <c r="AB6041" i="13"/>
  <c r="AB7784" i="13"/>
  <c r="AB7528" i="13"/>
  <c r="AB7272" i="13"/>
  <c r="AB7016" i="13"/>
  <c r="AB6760" i="13"/>
  <c r="AB7943" i="13"/>
  <c r="AB8351" i="13"/>
  <c r="AB7535" i="13"/>
  <c r="AB8255" i="13"/>
  <c r="AB7967" i="13"/>
  <c r="AB8031" i="13"/>
  <c r="AB8111" i="13"/>
  <c r="AB8751" i="13"/>
  <c r="AB6191" i="13"/>
  <c r="AB6927" i="13"/>
  <c r="AB5695" i="13"/>
  <c r="AB6367" i="13"/>
  <c r="AB7935" i="13"/>
  <c r="AB5935" i="13"/>
  <c r="AB5455" i="13"/>
  <c r="AB4975" i="13"/>
  <c r="AB4719" i="13"/>
  <c r="AB4463" i="13"/>
  <c r="AB4207" i="13"/>
  <c r="AB3951" i="13"/>
  <c r="AB8270" i="13"/>
  <c r="AB8589" i="13"/>
  <c r="AB8333" i="13"/>
  <c r="AB8077" i="13"/>
  <c r="AB8286" i="13"/>
  <c r="AB8572" i="13"/>
  <c r="AB8316" i="13"/>
  <c r="AB8060" i="13"/>
  <c r="AB8715" i="13"/>
  <c r="AB8459" i="13"/>
  <c r="AB8203" i="13"/>
  <c r="AB7947" i="13"/>
  <c r="AB7691" i="13"/>
  <c r="AB7435" i="13"/>
  <c r="AB8554" i="13"/>
  <c r="AB8298" i="13"/>
  <c r="AB8042" i="13"/>
  <c r="AB7786" i="13"/>
  <c r="AB7530" i="13"/>
  <c r="AB7274" i="13"/>
  <c r="AB8537" i="13"/>
  <c r="AC8537" i="13" s="1"/>
  <c r="AB8281" i="13"/>
  <c r="AB8025" i="13"/>
  <c r="AB7769" i="13"/>
  <c r="AB7513" i="13"/>
  <c r="AB7257" i="13"/>
  <c r="AB8488" i="13"/>
  <c r="AB8184" i="13"/>
  <c r="AB8744" i="13"/>
  <c r="AB8567" i="13"/>
  <c r="AB8311" i="13"/>
  <c r="AB8055" i="13"/>
  <c r="AB8200" i="13"/>
  <c r="AB8518" i="13"/>
  <c r="AB8117" i="13"/>
  <c r="AC8117" i="13" s="1"/>
  <c r="AB7701" i="13"/>
  <c r="AC7701" i="13" s="1"/>
  <c r="AB7365" i="13"/>
  <c r="AC7365" i="13" s="1"/>
  <c r="AB7109" i="13"/>
  <c r="AB6853" i="13"/>
  <c r="AC6853" i="13" s="1"/>
  <c r="AB8565" i="13"/>
  <c r="AC8565" i="13" s="1"/>
  <c r="AB8436" i="13"/>
  <c r="AB8116" i="13"/>
  <c r="AB7860" i="13"/>
  <c r="AB8708" i="13"/>
  <c r="AB8692" i="13"/>
  <c r="AB8740" i="13"/>
  <c r="AB8644" i="13"/>
  <c r="AB7902" i="13"/>
  <c r="AB7646" i="13"/>
  <c r="AB7390" i="13"/>
  <c r="AB7134" i="13"/>
  <c r="AB6878" i="13"/>
  <c r="AB7821" i="13"/>
  <c r="AC7821" i="13" s="1"/>
  <c r="AB7565" i="13"/>
  <c r="AB7309" i="13"/>
  <c r="AB7053" i="13"/>
  <c r="AB6797" i="13"/>
  <c r="AB7692" i="13"/>
  <c r="AB7436" i="13"/>
  <c r="AB7180" i="13"/>
  <c r="AB6924" i="13"/>
  <c r="AB6668" i="13"/>
  <c r="AB7387" i="13"/>
  <c r="AB7131" i="13"/>
  <c r="AB6875" i="13"/>
  <c r="AB6619" i="13"/>
  <c r="AB6363" i="13"/>
  <c r="AB6107" i="13"/>
  <c r="AB5851" i="13"/>
  <c r="AB7018" i="13"/>
  <c r="AB6762" i="13"/>
  <c r="AB6506" i="13"/>
  <c r="AB6250" i="13"/>
  <c r="AB5994" i="13"/>
  <c r="AB5738" i="13"/>
  <c r="AB7049" i="13"/>
  <c r="AC7049" i="13" s="1"/>
  <c r="AB6793" i="13"/>
  <c r="AC6793" i="13" s="1"/>
  <c r="AB6537" i="13"/>
  <c r="AC6537" i="13" s="1"/>
  <c r="AB6281" i="13"/>
  <c r="AB6025" i="13"/>
  <c r="AB7768" i="13"/>
  <c r="AB7512" i="13"/>
  <c r="AB7256" i="13"/>
  <c r="AB7000" i="13"/>
  <c r="AB6744" i="13"/>
  <c r="AB7927" i="13"/>
  <c r="AB7671" i="13"/>
  <c r="AB7415" i="13"/>
  <c r="AB7159" i="13"/>
  <c r="AB6903" i="13"/>
  <c r="AB6647" i="13"/>
  <c r="AB8262" i="13"/>
  <c r="AB8006" i="13"/>
  <c r="AB7750" i="13"/>
  <c r="AB7494" i="13"/>
  <c r="AB8063" i="13"/>
  <c r="AB6799" i="13"/>
  <c r="AB4447" i="13"/>
  <c r="AB8556" i="13"/>
  <c r="AB7419" i="13"/>
  <c r="AB8265" i="13"/>
  <c r="AC8265" i="13" s="1"/>
  <c r="AB8551" i="13"/>
  <c r="AB7093" i="13"/>
  <c r="AC7093" i="13" s="1"/>
  <c r="AB8660" i="13"/>
  <c r="AB7549" i="13"/>
  <c r="AB6652" i="13"/>
  <c r="AB7002" i="13"/>
  <c r="AB6521" i="13"/>
  <c r="AB7911" i="13"/>
  <c r="AB6631" i="13"/>
  <c r="AB7734" i="13"/>
  <c r="AB7062" i="13"/>
  <c r="AB6549" i="13"/>
  <c r="AB6037" i="13"/>
  <c r="AB5525" i="13"/>
  <c r="AB5013" i="13"/>
  <c r="AB7412" i="13"/>
  <c r="AB6900" i="13"/>
  <c r="AB6388" i="13"/>
  <c r="AB5876" i="13"/>
  <c r="AB8355" i="13"/>
  <c r="AB7843" i="13"/>
  <c r="AB7475" i="13"/>
  <c r="AB8626" i="13"/>
  <c r="AB8242" i="13"/>
  <c r="AB7906" i="13"/>
  <c r="AB7602" i="13"/>
  <c r="AB8689" i="13"/>
  <c r="AB8417" i="13"/>
  <c r="AB8145" i="13"/>
  <c r="AB7873" i="13"/>
  <c r="AB7601" i="13"/>
  <c r="AB7313" i="13"/>
  <c r="AC7313" i="13" s="1"/>
  <c r="AB8688" i="13"/>
  <c r="AB8416" i="13"/>
  <c r="AB8144" i="13"/>
  <c r="AB7872" i="13"/>
  <c r="AB7600" i="13"/>
  <c r="AB6686" i="13"/>
  <c r="AB6414" i="13"/>
  <c r="AB6142" i="13"/>
  <c r="AB5870" i="13"/>
  <c r="AB5598" i="13"/>
  <c r="AB6621" i="13"/>
  <c r="AB6349" i="13"/>
  <c r="AB6077" i="13"/>
  <c r="AB5805" i="13"/>
  <c r="AB5517" i="13"/>
  <c r="AB6188" i="13"/>
  <c r="AB5916" i="13"/>
  <c r="AB5644" i="13"/>
  <c r="AB5372" i="13"/>
  <c r="AB5755" i="13"/>
  <c r="AB5499" i="13"/>
  <c r="AB5243" i="13"/>
  <c r="AB4987" i="13"/>
  <c r="AB4731" i="13"/>
  <c r="AB4475" i="13"/>
  <c r="AB5434" i="13"/>
  <c r="AB5178" i="13"/>
  <c r="AB4922" i="13"/>
  <c r="AB4666" i="13"/>
  <c r="AB4410" i="13"/>
  <c r="AB4154" i="13"/>
  <c r="AB5881" i="13"/>
  <c r="AC5881" i="13" s="1"/>
  <c r="AB5625" i="13"/>
  <c r="AB5369" i="13"/>
  <c r="AB5113" i="13"/>
  <c r="AB4857" i="13"/>
  <c r="AB4601" i="13"/>
  <c r="AB6264" i="13"/>
  <c r="AB6008" i="13"/>
  <c r="AB5752" i="13"/>
  <c r="AB5496" i="13"/>
  <c r="AB6487" i="13"/>
  <c r="AB6231" i="13"/>
  <c r="AB5975" i="13"/>
  <c r="AB5719" i="13"/>
  <c r="AB5463" i="13"/>
  <c r="AB6614" i="13"/>
  <c r="AB6358" i="13"/>
  <c r="AB6102" i="13"/>
  <c r="AB5846" i="13"/>
  <c r="AB5590" i="13"/>
  <c r="AB5334" i="13"/>
  <c r="AB4677" i="13"/>
  <c r="AB4421" i="13"/>
  <c r="AB4165" i="13"/>
  <c r="AB3909" i="13"/>
  <c r="AB3653" i="13"/>
  <c r="AB3397" i="13"/>
  <c r="AB3141" i="13"/>
  <c r="AB5556" i="13"/>
  <c r="AB5300" i="13"/>
  <c r="AB5044" i="13"/>
  <c r="AB4788" i="13"/>
  <c r="AB4532" i="13"/>
  <c r="AB4276" i="13"/>
  <c r="AB7139" i="13"/>
  <c r="AB6883" i="13"/>
  <c r="AB6627" i="13"/>
  <c r="AB6371" i="13"/>
  <c r="AB6115" i="13"/>
  <c r="AB5859" i="13"/>
  <c r="AB5603" i="13"/>
  <c r="AB7298" i="13"/>
  <c r="AB7042" i="13"/>
  <c r="AB6786" i="13"/>
  <c r="AB6530" i="13"/>
  <c r="AB6274" i="13"/>
  <c r="AB6018" i="13"/>
  <c r="AB5762" i="13"/>
  <c r="AB7009" i="13"/>
  <c r="AC7009" i="13" s="1"/>
  <c r="AB6753" i="13"/>
  <c r="AB6497" i="13"/>
  <c r="AB6241" i="13"/>
  <c r="AB5985" i="13"/>
  <c r="AB5729" i="13"/>
  <c r="AB5473" i="13"/>
  <c r="AB7264" i="13"/>
  <c r="AB7008" i="13"/>
  <c r="AB6752" i="13"/>
  <c r="AB6496" i="13"/>
  <c r="AB6240" i="13"/>
  <c r="AB5984" i="13"/>
  <c r="AB5728" i="13"/>
  <c r="AB5358" i="13"/>
  <c r="AB5102" i="13"/>
  <c r="AB4846" i="13"/>
  <c r="AB4590" i="13"/>
  <c r="AB4334" i="13"/>
  <c r="AB5437" i="13"/>
  <c r="AB5181" i="13"/>
  <c r="AB4925" i="13"/>
  <c r="AB4669" i="13"/>
  <c r="AB4413" i="13"/>
  <c r="AB5164" i="13"/>
  <c r="AB4908" i="13"/>
  <c r="AB4652" i="13"/>
  <c r="AB4396" i="13"/>
  <c r="AB4140" i="13"/>
  <c r="AB3884" i="13"/>
  <c r="AB4123" i="13"/>
  <c r="AB3867" i="13"/>
  <c r="AB3611" i="13"/>
  <c r="AB3355" i="13"/>
  <c r="AB3099" i="13"/>
  <c r="AB2843" i="13"/>
  <c r="AB3962" i="13"/>
  <c r="AB3706" i="13"/>
  <c r="AB3450" i="13"/>
  <c r="AB3194" i="13"/>
  <c r="AB2938" i="13"/>
  <c r="AB2682" i="13"/>
  <c r="AB2426" i="13"/>
  <c r="AB4553" i="13"/>
  <c r="AB4297" i="13"/>
  <c r="AB4041" i="13"/>
  <c r="AB3785" i="13"/>
  <c r="AB5096" i="13"/>
  <c r="AB4840" i="13"/>
  <c r="AB4584" i="13"/>
  <c r="AB4328" i="13"/>
  <c r="AB4072" i="13"/>
  <c r="AB5175" i="13"/>
  <c r="AB7583" i="13"/>
  <c r="AB6687" i="13"/>
  <c r="AB4431" i="13"/>
  <c r="AB8540" i="13"/>
  <c r="AB8574" i="13"/>
  <c r="AB8249" i="13"/>
  <c r="AC8249" i="13" s="1"/>
  <c r="AB8535" i="13"/>
  <c r="AB7077" i="13"/>
  <c r="AC7077" i="13" s="1"/>
  <c r="AB8548" i="13"/>
  <c r="AB7533" i="13"/>
  <c r="AB6636" i="13"/>
  <c r="AB6986" i="13"/>
  <c r="AB6505" i="13"/>
  <c r="AC6505" i="13" s="1"/>
  <c r="AB7895" i="13"/>
  <c r="AB6615" i="13"/>
  <c r="AB7718" i="13"/>
  <c r="AB7046" i="13"/>
  <c r="AB6533" i="13"/>
  <c r="AB6021" i="13"/>
  <c r="AB5509" i="13"/>
  <c r="AB4997" i="13"/>
  <c r="AB7396" i="13"/>
  <c r="AB6884" i="13"/>
  <c r="AB6372" i="13"/>
  <c r="AB5860" i="13"/>
  <c r="AB8339" i="13"/>
  <c r="AB7827" i="13"/>
  <c r="AB7443" i="13"/>
  <c r="AB8610" i="13"/>
  <c r="AB8226" i="13"/>
  <c r="AB7890" i="13"/>
  <c r="AB7586" i="13"/>
  <c r="AB8673" i="13"/>
  <c r="AB8401" i="13"/>
  <c r="AB8129" i="13"/>
  <c r="AB7857" i="13"/>
  <c r="AB7569" i="13"/>
  <c r="AB7297" i="13"/>
  <c r="AB8672" i="13"/>
  <c r="AB8400" i="13"/>
  <c r="AB8128" i="13"/>
  <c r="AB7856" i="13"/>
  <c r="AB7584" i="13"/>
  <c r="AB6670" i="13"/>
  <c r="AB6398" i="13"/>
  <c r="AB6126" i="13"/>
  <c r="AB5854" i="13"/>
  <c r="AB5582" i="13"/>
  <c r="AB6605" i="13"/>
  <c r="AB6333" i="13"/>
  <c r="AB6061" i="13"/>
  <c r="AB5773" i="13"/>
  <c r="AB5501" i="13"/>
  <c r="AB6172" i="13"/>
  <c r="AB5900" i="13"/>
  <c r="AB5628" i="13"/>
  <c r="AB5356" i="13"/>
  <c r="AB5739" i="13"/>
  <c r="AB5483" i="13"/>
  <c r="AB5227" i="13"/>
  <c r="AB4971" i="13"/>
  <c r="AB4715" i="13"/>
  <c r="AB4459" i="13"/>
  <c r="AB5418" i="13"/>
  <c r="AB5162" i="13"/>
  <c r="AB4906" i="13"/>
  <c r="AB4650" i="13"/>
  <c r="AB4394" i="13"/>
  <c r="AB4138" i="13"/>
  <c r="AB5865" i="13"/>
  <c r="AC5865" i="13" s="1"/>
  <c r="AB5609" i="13"/>
  <c r="AB5353" i="13"/>
  <c r="AB5097" i="13"/>
  <c r="AB4841" i="13"/>
  <c r="AB6504" i="13"/>
  <c r="AB6248" i="13"/>
  <c r="AB5992" i="13"/>
  <c r="AB5736" i="13"/>
  <c r="AB5480" i="13"/>
  <c r="AB6471" i="13"/>
  <c r="AB6215" i="13"/>
  <c r="AB5959" i="13"/>
  <c r="AB5703" i="13"/>
  <c r="AB5447" i="13"/>
  <c r="AB6598" i="13"/>
  <c r="AB6342" i="13"/>
  <c r="AB6086" i="13"/>
  <c r="AB5830" i="13"/>
  <c r="AB5574" i="13"/>
  <c r="AB5318" i="13"/>
  <c r="AB4661" i="13"/>
  <c r="AB4405" i="13"/>
  <c r="AC4405" i="13" s="1"/>
  <c r="AB4149" i="13"/>
  <c r="AB3893" i="13"/>
  <c r="AB3637" i="13"/>
  <c r="AB3381" i="13"/>
  <c r="AB3125" i="13"/>
  <c r="AB5540" i="13"/>
  <c r="AB5284" i="13"/>
  <c r="AB5028" i="13"/>
  <c r="AB4772" i="13"/>
  <c r="AB4516" i="13"/>
  <c r="AB4260" i="13"/>
  <c r="AB7123" i="13"/>
  <c r="AB6867" i="13"/>
  <c r="AB6611" i="13"/>
  <c r="AB6355" i="13"/>
  <c r="AB6099" i="13"/>
  <c r="AB5843" i="13"/>
  <c r="AB5587" i="13"/>
  <c r="AB7282" i="13"/>
  <c r="AB7026" i="13"/>
  <c r="AB6770" i="13"/>
  <c r="AB6514" i="13"/>
  <c r="AB6258" i="13"/>
  <c r="AB6002" i="13"/>
  <c r="AB5746" i="13"/>
  <c r="AB6993" i="13"/>
  <c r="AB6737" i="13"/>
  <c r="AB6481" i="13"/>
  <c r="AB6225" i="13"/>
  <c r="AB5969" i="13"/>
  <c r="AB5713" i="13"/>
  <c r="AB5457" i="13"/>
  <c r="AB7248" i="13"/>
  <c r="AB6992" i="13"/>
  <c r="AB6736" i="13"/>
  <c r="AB6480" i="13"/>
  <c r="AB6224" i="13"/>
  <c r="AB5968" i="13"/>
  <c r="AB5712" i="13"/>
  <c r="AB5342" i="13"/>
  <c r="AB5086" i="13"/>
  <c r="AB4830" i="13"/>
  <c r="AB4574" i="13"/>
  <c r="AB4318" i="13"/>
  <c r="AB5421" i="13"/>
  <c r="AB5165" i="13"/>
  <c r="AB4909" i="13"/>
  <c r="AB4653" i="13"/>
  <c r="AB4397" i="13"/>
  <c r="AB5148" i="13"/>
  <c r="AB4892" i="13"/>
  <c r="AB4636" i="13"/>
  <c r="AB4380" i="13"/>
  <c r="AB4124" i="13"/>
  <c r="AB3868" i="13"/>
  <c r="AB4107" i="13"/>
  <c r="AB3851" i="13"/>
  <c r="AB3595" i="13"/>
  <c r="AB3339" i="13"/>
  <c r="AB3083" i="13"/>
  <c r="AB2827" i="13"/>
  <c r="AB3946" i="13"/>
  <c r="AB3690" i="13"/>
  <c r="AB3434" i="13"/>
  <c r="AB3178" i="13"/>
  <c r="AB2922" i="13"/>
  <c r="AB2666" i="13"/>
  <c r="AB2410" i="13"/>
  <c r="AB4537" i="13"/>
  <c r="AB4281" i="13"/>
  <c r="AB4025" i="13"/>
  <c r="AB3769" i="13"/>
  <c r="AB5080" i="13"/>
  <c r="AB4824" i="13"/>
  <c r="AB4568" i="13"/>
  <c r="AB4312" i="13"/>
  <c r="AB7151" i="13"/>
  <c r="AB5583" i="13"/>
  <c r="AB4191" i="13"/>
  <c r="AB8300" i="13"/>
  <c r="AB8538" i="13"/>
  <c r="AB8009" i="13"/>
  <c r="AB8295" i="13"/>
  <c r="AB6837" i="13"/>
  <c r="AB8516" i="13"/>
  <c r="AB7293" i="13"/>
  <c r="AB7371" i="13"/>
  <c r="AB6746" i="13"/>
  <c r="AB6265" i="13"/>
  <c r="AB7687" i="13"/>
  <c r="AB8342" i="13"/>
  <c r="AB7574" i="13"/>
  <c r="AB7030" i="13"/>
  <c r="AB6517" i="13"/>
  <c r="AB6005" i="13"/>
  <c r="AB5493" i="13"/>
  <c r="AC5493" i="13" s="1"/>
  <c r="AB4981" i="13"/>
  <c r="AB7380" i="13"/>
  <c r="AB6868" i="13"/>
  <c r="AB6356" i="13"/>
  <c r="AB5844" i="13"/>
  <c r="AB8323" i="13"/>
  <c r="AB7811" i="13"/>
  <c r="AB7331" i="13"/>
  <c r="AB8594" i="13"/>
  <c r="AB8194" i="13"/>
  <c r="AB7874" i="13"/>
  <c r="AB7570" i="13"/>
  <c r="AB8657" i="13"/>
  <c r="AB8385" i="13"/>
  <c r="AB8113" i="13"/>
  <c r="AB7825" i="13"/>
  <c r="AC7825" i="13" s="1"/>
  <c r="AB7553" i="13"/>
  <c r="AB7281" i="13"/>
  <c r="AB8656" i="13"/>
  <c r="AB8384" i="13"/>
  <c r="AB8112" i="13"/>
  <c r="AB7840" i="13"/>
  <c r="AB7568" i="13"/>
  <c r="AB6654" i="13"/>
  <c r="AB6382" i="13"/>
  <c r="AB6110" i="13"/>
  <c r="AB5838" i="13"/>
  <c r="AB5566" i="13"/>
  <c r="AB6589" i="13"/>
  <c r="AB6317" i="13"/>
  <c r="AB6029" i="13"/>
  <c r="AB5757" i="13"/>
  <c r="AC5757" i="13" s="1"/>
  <c r="AB6428" i="13"/>
  <c r="AB6156" i="13"/>
  <c r="AB5884" i="13"/>
  <c r="AB5612" i="13"/>
  <c r="AB5340" i="13"/>
  <c r="AB5723" i="13"/>
  <c r="AB5467" i="13"/>
  <c r="AB5211" i="13"/>
  <c r="AB4955" i="13"/>
  <c r="AB4699" i="13"/>
  <c r="AB4443" i="13"/>
  <c r="AB5402" i="13"/>
  <c r="AB5146" i="13"/>
  <c r="AB4890" i="13"/>
  <c r="AB4634" i="13"/>
  <c r="AB4378" i="13"/>
  <c r="AB4122" i="13"/>
  <c r="AB5849" i="13"/>
  <c r="AB5593" i="13"/>
  <c r="AB5337" i="13"/>
  <c r="AB5081" i="13"/>
  <c r="AB4825" i="13"/>
  <c r="AB6488" i="13"/>
  <c r="AB6232" i="13"/>
  <c r="AB5976" i="13"/>
  <c r="AB5720" i="13"/>
  <c r="AB5464" i="13"/>
  <c r="AB6455" i="13"/>
  <c r="AB6199" i="13"/>
  <c r="AB5943" i="13"/>
  <c r="AB5687" i="13"/>
  <c r="AB5431" i="13"/>
  <c r="AB6582" i="13"/>
  <c r="AB6326" i="13"/>
  <c r="AB6070" i="13"/>
  <c r="AB5814" i="13"/>
  <c r="AB5558" i="13"/>
  <c r="AB5302" i="13"/>
  <c r="AB4645" i="13"/>
  <c r="AB4389" i="13"/>
  <c r="AB4133" i="13"/>
  <c r="AB3877" i="13"/>
  <c r="AB3621" i="13"/>
  <c r="AB3365" i="13"/>
  <c r="AB3109" i="13"/>
  <c r="AB5524" i="13"/>
  <c r="AB5268" i="13"/>
  <c r="AB5012" i="13"/>
  <c r="AB4756" i="13"/>
  <c r="AB4500" i="13"/>
  <c r="AB4244" i="13"/>
  <c r="AB7107" i="13"/>
  <c r="AB6851" i="13"/>
  <c r="AB6595" i="13"/>
  <c r="AB6339" i="13"/>
  <c r="AB6083" i="13"/>
  <c r="AB5827" i="13"/>
  <c r="AB5571" i="13"/>
  <c r="AB7266" i="13"/>
  <c r="AB7010" i="13"/>
  <c r="AB6754" i="13"/>
  <c r="AB6498" i="13"/>
  <c r="AB6242" i="13"/>
  <c r="AB5986" i="13"/>
  <c r="AB5730" i="13"/>
  <c r="AB6977" i="13"/>
  <c r="AB6721" i="13"/>
  <c r="AB6465" i="13"/>
  <c r="AB6209" i="13"/>
  <c r="AB5953" i="13"/>
  <c r="AB5697" i="13"/>
  <c r="AB5441" i="13"/>
  <c r="AB7232" i="13"/>
  <c r="AB6976" i="13"/>
  <c r="AB6720" i="13"/>
  <c r="AB6464" i="13"/>
  <c r="AB6208" i="13"/>
  <c r="AB5952" i="13"/>
  <c r="AB5696" i="13"/>
  <c r="AB5326" i="13"/>
  <c r="AB5070" i="13"/>
  <c r="AB4814" i="13"/>
  <c r="AB4558" i="13"/>
  <c r="AB4302" i="13"/>
  <c r="AB5405" i="13"/>
  <c r="AB5149" i="13"/>
  <c r="AB4893" i="13"/>
  <c r="AB4637" i="13"/>
  <c r="AB4381" i="13"/>
  <c r="AB5132" i="13"/>
  <c r="AB4876" i="13"/>
  <c r="AB4620" i="13"/>
  <c r="AB4364" i="13"/>
  <c r="AB4108" i="13"/>
  <c r="AB3852" i="13"/>
  <c r="AB4091" i="13"/>
  <c r="AB3835" i="13"/>
  <c r="AB3579" i="13"/>
  <c r="AB3323" i="13"/>
  <c r="AB3067" i="13"/>
  <c r="AB2811" i="13"/>
  <c r="AB3930" i="13"/>
  <c r="AB3674" i="13"/>
  <c r="AB3418" i="13"/>
  <c r="AB3162" i="13"/>
  <c r="AB2906" i="13"/>
  <c r="AB2650" i="13"/>
  <c r="AB2394" i="13"/>
  <c r="AB4521" i="13"/>
  <c r="AB4265" i="13"/>
  <c r="AB4009" i="13"/>
  <c r="AB3753" i="13"/>
  <c r="AC3753" i="13" s="1"/>
  <c r="AB5064" i="13"/>
  <c r="AB4808" i="13"/>
  <c r="AB4552" i="13"/>
  <c r="AB4296" i="13"/>
  <c r="AB4040" i="13"/>
  <c r="AB6495" i="13"/>
  <c r="AB5359" i="13"/>
  <c r="AB4175" i="13"/>
  <c r="AB8284" i="13"/>
  <c r="AB8522" i="13"/>
  <c r="AB7993" i="13"/>
  <c r="AC7993" i="13" s="1"/>
  <c r="AB8279" i="13"/>
  <c r="AB6821" i="13"/>
  <c r="AC6821" i="13" s="1"/>
  <c r="AB8164" i="13"/>
  <c r="AB7277" i="13"/>
  <c r="AB7355" i="13"/>
  <c r="AB6730" i="13"/>
  <c r="AB6249" i="13"/>
  <c r="AB7655" i="13"/>
  <c r="AB8310" i="13"/>
  <c r="AB7558" i="13"/>
  <c r="AB7014" i="13"/>
  <c r="AB6501" i="13"/>
  <c r="AB5989" i="13"/>
  <c r="AB5477" i="13"/>
  <c r="AB4965" i="13"/>
  <c r="AB7364" i="13"/>
  <c r="AB6852" i="13"/>
  <c r="AB6340" i="13"/>
  <c r="AB5828" i="13"/>
  <c r="AB8307" i="13"/>
  <c r="AB7795" i="13"/>
  <c r="AB7315" i="13"/>
  <c r="AB8578" i="13"/>
  <c r="AB8178" i="13"/>
  <c r="AB7858" i="13"/>
  <c r="AB7554" i="13"/>
  <c r="AB8641" i="13"/>
  <c r="AB8369" i="13"/>
  <c r="AB8081" i="13"/>
  <c r="AB7809" i="13"/>
  <c r="AB7537" i="13"/>
  <c r="AB7265" i="13"/>
  <c r="AB8640" i="13"/>
  <c r="AB8368" i="13"/>
  <c r="AB8096" i="13"/>
  <c r="AB7824" i="13"/>
  <c r="AB7552" i="13"/>
  <c r="AB6638" i="13"/>
  <c r="AB6366" i="13"/>
  <c r="AB6094" i="13"/>
  <c r="AB5822" i="13"/>
  <c r="AB5550" i="13"/>
  <c r="AB6573" i="13"/>
  <c r="AB6285" i="13"/>
  <c r="AB6013" i="13"/>
  <c r="AB5741" i="13"/>
  <c r="AB6412" i="13"/>
  <c r="AB6140" i="13"/>
  <c r="AB5868" i="13"/>
  <c r="AB5596" i="13"/>
  <c r="AB5324" i="13"/>
  <c r="AB5707" i="13"/>
  <c r="AB5451" i="13"/>
  <c r="AB5195" i="13"/>
  <c r="AB4939" i="13"/>
  <c r="AB4683" i="13"/>
  <c r="AB4427" i="13"/>
  <c r="AB5386" i="13"/>
  <c r="AB5130" i="13"/>
  <c r="AB4874" i="13"/>
  <c r="AB4618" i="13"/>
  <c r="AB4362" i="13"/>
  <c r="AB4106" i="13"/>
  <c r="AB5833" i="13"/>
  <c r="AB5577" i="13"/>
  <c r="AB5321" i="13"/>
  <c r="AB5065" i="13"/>
  <c r="AB4809" i="13"/>
  <c r="AB6472" i="13"/>
  <c r="AB6216" i="13"/>
  <c r="AB5960" i="13"/>
  <c r="AB5704" i="13"/>
  <c r="AB5448" i="13"/>
  <c r="AB6439" i="13"/>
  <c r="AB6183" i="13"/>
  <c r="AB5927" i="13"/>
  <c r="AB5671" i="13"/>
  <c r="AB5415" i="13"/>
  <c r="AB6566" i="13"/>
  <c r="AB6310" i="13"/>
  <c r="AB6054" i="13"/>
  <c r="AB5798" i="13"/>
  <c r="AB5542" i="13"/>
  <c r="AB5286" i="13"/>
  <c r="AB4629" i="13"/>
  <c r="AB4373" i="13"/>
  <c r="AB4117" i="13"/>
  <c r="AB3861" i="13"/>
  <c r="AB3605" i="13"/>
  <c r="AB3349" i="13"/>
  <c r="AB5764" i="13"/>
  <c r="AB5508" i="13"/>
  <c r="AB5252" i="13"/>
  <c r="AB4996" i="13"/>
  <c r="AB4740" i="13"/>
  <c r="AB4484" i="13"/>
  <c r="AB4228" i="13"/>
  <c r="AB7091" i="13"/>
  <c r="AB6835" i="13"/>
  <c r="AB6579" i="13"/>
  <c r="AB6323" i="13"/>
  <c r="AB6067" i="13"/>
  <c r="AB5811" i="13"/>
  <c r="AB5555" i="13"/>
  <c r="AB7250" i="13"/>
  <c r="AB6994" i="13"/>
  <c r="AB6738" i="13"/>
  <c r="AB6482" i="13"/>
  <c r="AB6226" i="13"/>
  <c r="AB5970" i="13"/>
  <c r="AB5714" i="13"/>
  <c r="AB6961" i="13"/>
  <c r="AB6705" i="13"/>
  <c r="AB6449" i="13"/>
  <c r="AB6193" i="13"/>
  <c r="AB5937" i="13"/>
  <c r="AB5681" i="13"/>
  <c r="AC5681" i="13" s="1"/>
  <c r="AB5425" i="13"/>
  <c r="AB7216" i="13"/>
  <c r="AB6960" i="13"/>
  <c r="AB6704" i="13"/>
  <c r="AB6448" i="13"/>
  <c r="AB6192" i="13"/>
  <c r="AB5936" i="13"/>
  <c r="AB5680" i="13"/>
  <c r="AB5310" i="13"/>
  <c r="AB5054" i="13"/>
  <c r="AB4798" i="13"/>
  <c r="AB4542" i="13"/>
  <c r="AB4286" i="13"/>
  <c r="AB5389" i="13"/>
  <c r="AB5133" i="13"/>
  <c r="AB4877" i="13"/>
  <c r="AC4877" i="13" s="1"/>
  <c r="AB4621" i="13"/>
  <c r="AB4365" i="13"/>
  <c r="AB5116" i="13"/>
  <c r="AB4860" i="13"/>
  <c r="AB4604" i="13"/>
  <c r="AB4348" i="13"/>
  <c r="AB4092" i="13"/>
  <c r="AB4331" i="13"/>
  <c r="AB4075" i="13"/>
  <c r="AB3819" i="13"/>
  <c r="AB3563" i="13"/>
  <c r="AB3307" i="13"/>
  <c r="AB3051" i="13"/>
  <c r="AB2795" i="13"/>
  <c r="AB3914" i="13"/>
  <c r="AB3658" i="13"/>
  <c r="AB3402" i="13"/>
  <c r="AB3146" i="13"/>
  <c r="AB2890" i="13"/>
  <c r="AB2634" i="13"/>
  <c r="AB2378" i="13"/>
  <c r="AB4505" i="13"/>
  <c r="AB4249" i="13"/>
  <c r="AB3993" i="13"/>
  <c r="AB3737" i="13"/>
  <c r="AB5048" i="13"/>
  <c r="AB8047" i="13"/>
  <c r="AB6271" i="13"/>
  <c r="AB3935" i="13"/>
  <c r="AB8044" i="13"/>
  <c r="AB8282" i="13"/>
  <c r="AB7753" i="13"/>
  <c r="AC7753" i="13" s="1"/>
  <c r="AB8039" i="13"/>
  <c r="AB8485" i="13"/>
  <c r="AB7886" i="13"/>
  <c r="AB7037" i="13"/>
  <c r="AB7115" i="13"/>
  <c r="AB6490" i="13"/>
  <c r="AB6009" i="13"/>
  <c r="AB7639" i="13"/>
  <c r="AB8278" i="13"/>
  <c r="AB7542" i="13"/>
  <c r="AB6998" i="13"/>
  <c r="AB6485" i="13"/>
  <c r="AB5973" i="13"/>
  <c r="AB5461" i="13"/>
  <c r="AB4949" i="13"/>
  <c r="AB7348" i="13"/>
  <c r="AB6836" i="13"/>
  <c r="AB6324" i="13"/>
  <c r="AB5812" i="13"/>
  <c r="AB8291" i="13"/>
  <c r="AB7779" i="13"/>
  <c r="AB7299" i="13"/>
  <c r="AB8546" i="13"/>
  <c r="AB8162" i="13"/>
  <c r="AB7842" i="13"/>
  <c r="AB7538" i="13"/>
  <c r="AB8625" i="13"/>
  <c r="AB8337" i="13"/>
  <c r="AB8065" i="13"/>
  <c r="AB7793" i="13"/>
  <c r="AB7521" i="13"/>
  <c r="AB7249" i="13"/>
  <c r="AC7249" i="13" s="1"/>
  <c r="AB8624" i="13"/>
  <c r="AB8352" i="13"/>
  <c r="AB8080" i="13"/>
  <c r="AB7808" i="13"/>
  <c r="AB7536" i="13"/>
  <c r="AB6622" i="13"/>
  <c r="AB6350" i="13"/>
  <c r="AB6078" i="13"/>
  <c r="AB5806" i="13"/>
  <c r="AB5534" i="13"/>
  <c r="AB6541" i="13"/>
  <c r="AB6269" i="13"/>
  <c r="AB5997" i="13"/>
  <c r="AB5725" i="13"/>
  <c r="AB6396" i="13"/>
  <c r="AB6124" i="13"/>
  <c r="AB5852" i="13"/>
  <c r="AB5580" i="13"/>
  <c r="AB5308" i="13"/>
  <c r="AB5691" i="13"/>
  <c r="AB5435" i="13"/>
  <c r="AB5179" i="13"/>
  <c r="AB4923" i="13"/>
  <c r="AB4667" i="13"/>
  <c r="AB4411" i="13"/>
  <c r="AB5370" i="13"/>
  <c r="AB5114" i="13"/>
  <c r="AB4858" i="13"/>
  <c r="AB4602" i="13"/>
  <c r="AB4346" i="13"/>
  <c r="AB4090" i="13"/>
  <c r="AB5817" i="13"/>
  <c r="AC5817" i="13" s="1"/>
  <c r="AB5561" i="13"/>
  <c r="AB5305" i="13"/>
  <c r="AB5049" i="13"/>
  <c r="AB4793" i="13"/>
  <c r="AB6456" i="13"/>
  <c r="AB6200" i="13"/>
  <c r="AB5944" i="13"/>
  <c r="AB5688" i="13"/>
  <c r="AB5432" i="13"/>
  <c r="AB6423" i="13"/>
  <c r="AB6167" i="13"/>
  <c r="AB5911" i="13"/>
  <c r="AB5655" i="13"/>
  <c r="AB5399" i="13"/>
  <c r="AB6550" i="13"/>
  <c r="AB6294" i="13"/>
  <c r="AB6038" i="13"/>
  <c r="AB5782" i="13"/>
  <c r="AB5526" i="13"/>
  <c r="AB5270" i="13"/>
  <c r="AB4613" i="13"/>
  <c r="AB4357" i="13"/>
  <c r="AB4101" i="13"/>
  <c r="AB3845" i="13"/>
  <c r="AB3589" i="13"/>
  <c r="AB3333" i="13"/>
  <c r="AB5748" i="13"/>
  <c r="AB5492" i="13"/>
  <c r="AB5236" i="13"/>
  <c r="AB4980" i="13"/>
  <c r="AB4724" i="13"/>
  <c r="AB4468" i="13"/>
  <c r="AB4212" i="13"/>
  <c r="AB7075" i="13"/>
  <c r="AB6819" i="13"/>
  <c r="AB6563" i="13"/>
  <c r="AB6307" i="13"/>
  <c r="AB6051" i="13"/>
  <c r="AB5795" i="13"/>
  <c r="AB5539" i="13"/>
  <c r="AB7234" i="13"/>
  <c r="AB6978" i="13"/>
  <c r="AB6722" i="13"/>
  <c r="AB6466" i="13"/>
  <c r="AB6210" i="13"/>
  <c r="AB5954" i="13"/>
  <c r="AB5698" i="13"/>
  <c r="AB6945" i="13"/>
  <c r="AC6945" i="13" s="1"/>
  <c r="AB6689" i="13"/>
  <c r="AB6433" i="13"/>
  <c r="AB6177" i="13"/>
  <c r="AB5921" i="13"/>
  <c r="AB5665" i="13"/>
  <c r="AB5409" i="13"/>
  <c r="AB7200" i="13"/>
  <c r="AB6944" i="13"/>
  <c r="AB6688" i="13"/>
  <c r="AB6432" i="13"/>
  <c r="AB6176" i="13"/>
  <c r="AB5920" i="13"/>
  <c r="AB5664" i="13"/>
  <c r="AB5294" i="13"/>
  <c r="AB5038" i="13"/>
  <c r="AB4782" i="13"/>
  <c r="AB4526" i="13"/>
  <c r="AB4270" i="13"/>
  <c r="AB5373" i="13"/>
  <c r="AB5117" i="13"/>
  <c r="AB4861" i="13"/>
  <c r="AB4605" i="13"/>
  <c r="AB4349" i="13"/>
  <c r="AB5100" i="13"/>
  <c r="AB4844" i="13"/>
  <c r="AB4588" i="13"/>
  <c r="AB4332" i="13"/>
  <c r="AB4076" i="13"/>
  <c r="AB4315" i="13"/>
  <c r="AB4059" i="13"/>
  <c r="AB3803" i="13"/>
  <c r="AB3547" i="13"/>
  <c r="AB3291" i="13"/>
  <c r="AB3035" i="13"/>
  <c r="AB2779" i="13"/>
  <c r="AB3898" i="13"/>
  <c r="AB3642" i="13"/>
  <c r="AB3386" i="13"/>
  <c r="AB3130" i="13"/>
  <c r="AB2874" i="13"/>
  <c r="AB2618" i="13"/>
  <c r="AB2362" i="13"/>
  <c r="AB4489" i="13"/>
  <c r="AB4233" i="13"/>
  <c r="AB3977" i="13"/>
  <c r="AB3721" i="13"/>
  <c r="AB5032" i="13"/>
  <c r="AB4776" i="13"/>
  <c r="AB4520" i="13"/>
  <c r="AB4264" i="13"/>
  <c r="AB4008" i="13"/>
  <c r="AB7855" i="13"/>
  <c r="AB6143" i="13"/>
  <c r="AB3919" i="13"/>
  <c r="AB8028" i="13"/>
  <c r="AB8266" i="13"/>
  <c r="AB7737" i="13"/>
  <c r="AB8023" i="13"/>
  <c r="AB8389" i="13"/>
  <c r="AC8389" i="13" s="1"/>
  <c r="AB7870" i="13"/>
  <c r="AB7021" i="13"/>
  <c r="AB7099" i="13"/>
  <c r="AB6474" i="13"/>
  <c r="AB5993" i="13"/>
  <c r="AC5993" i="13" s="1"/>
  <c r="AB7431" i="13"/>
  <c r="AB8246" i="13"/>
  <c r="AB7510" i="13"/>
  <c r="AB6982" i="13"/>
  <c r="AB6469" i="13"/>
  <c r="AB5957" i="13"/>
  <c r="AB5445" i="13"/>
  <c r="AB4933" i="13"/>
  <c r="AB7332" i="13"/>
  <c r="AB6820" i="13"/>
  <c r="AB6308" i="13"/>
  <c r="AB5796" i="13"/>
  <c r="AB8275" i="13"/>
  <c r="AB7763" i="13"/>
  <c r="AB7283" i="13"/>
  <c r="AB8498" i="13"/>
  <c r="AB8146" i="13"/>
  <c r="AB7826" i="13"/>
  <c r="AB7522" i="13"/>
  <c r="AB8593" i="13"/>
  <c r="AB8321" i="13"/>
  <c r="AB8049" i="13"/>
  <c r="AB7777" i="13"/>
  <c r="AB7505" i="13"/>
  <c r="AB7233" i="13"/>
  <c r="AB8608" i="13"/>
  <c r="AB8336" i="13"/>
  <c r="AB8064" i="13"/>
  <c r="AB7792" i="13"/>
  <c r="AB7520" i="13"/>
  <c r="AB6606" i="13"/>
  <c r="AB6334" i="13"/>
  <c r="AB6062" i="13"/>
  <c r="AB5790" i="13"/>
  <c r="AB5502" i="13"/>
  <c r="AB6525" i="13"/>
  <c r="AB6253" i="13"/>
  <c r="AB5981" i="13"/>
  <c r="AB5709" i="13"/>
  <c r="AB6380" i="13"/>
  <c r="AB6108" i="13"/>
  <c r="AB5836" i="13"/>
  <c r="AB5564" i="13"/>
  <c r="AB5292" i="13"/>
  <c r="AB5675" i="13"/>
  <c r="AB5419" i="13"/>
  <c r="AB5163" i="13"/>
  <c r="AB4907" i="13"/>
  <c r="AB4651" i="13"/>
  <c r="AB4395" i="13"/>
  <c r="AB5354" i="13"/>
  <c r="AB5098" i="13"/>
  <c r="AB4842" i="13"/>
  <c r="AB4586" i="13"/>
  <c r="AB4330" i="13"/>
  <c r="AB4074" i="13"/>
  <c r="AB5801" i="13"/>
  <c r="AB5545" i="13"/>
  <c r="AB5289" i="13"/>
  <c r="AB5033" i="13"/>
  <c r="AB4777" i="13"/>
  <c r="AB6440" i="13"/>
  <c r="AB6184" i="13"/>
  <c r="AB5928" i="13"/>
  <c r="AB5672" i="13"/>
  <c r="AB5416" i="13"/>
  <c r="AB6407" i="13"/>
  <c r="AB6151" i="13"/>
  <c r="AB5895" i="13"/>
  <c r="AB5639" i="13"/>
  <c r="AB5383" i="13"/>
  <c r="AB6534" i="13"/>
  <c r="AB6278" i="13"/>
  <c r="AB6022" i="13"/>
  <c r="AB5766" i="13"/>
  <c r="AB5510" i="13"/>
  <c r="AB4853" i="13"/>
  <c r="AB4597" i="13"/>
  <c r="AB4341" i="13"/>
  <c r="AB4085" i="13"/>
  <c r="AB3829" i="13"/>
  <c r="AB3573" i="13"/>
  <c r="AB3317" i="13"/>
  <c r="AB5732" i="13"/>
  <c r="AB5476" i="13"/>
  <c r="AB5220" i="13"/>
  <c r="AB4964" i="13"/>
  <c r="AB4708" i="13"/>
  <c r="AB4452" i="13"/>
  <c r="AB4196" i="13"/>
  <c r="AB7059" i="13"/>
  <c r="AB6803" i="13"/>
  <c r="AB6547" i="13"/>
  <c r="AB6291" i="13"/>
  <c r="AB6035" i="13"/>
  <c r="AB5779" i="13"/>
  <c r="AB5523" i="13"/>
  <c r="AB7218" i="13"/>
  <c r="AB6962" i="13"/>
  <c r="AB6706" i="13"/>
  <c r="AB6450" i="13"/>
  <c r="AB6194" i="13"/>
  <c r="AB5938" i="13"/>
  <c r="AB5682" i="13"/>
  <c r="AB6929" i="13"/>
  <c r="AB6673" i="13"/>
  <c r="AB6417" i="13"/>
  <c r="AB6161" i="13"/>
  <c r="AB5905" i="13"/>
  <c r="AB5649" i="13"/>
  <c r="AB5393" i="13"/>
  <c r="AB7184" i="13"/>
  <c r="AB6928" i="13"/>
  <c r="AB6672" i="13"/>
  <c r="AB6416" i="13"/>
  <c r="AB6160" i="13"/>
  <c r="AB5904" i="13"/>
  <c r="AB5648" i="13"/>
  <c r="AB5278" i="13"/>
  <c r="AB5022" i="13"/>
  <c r="AB4766" i="13"/>
  <c r="AB4510" i="13"/>
  <c r="AB4254" i="13"/>
  <c r="AB5357" i="13"/>
  <c r="AB5101" i="13"/>
  <c r="AB4845" i="13"/>
  <c r="AB4589" i="13"/>
  <c r="AB4333" i="13"/>
  <c r="AC4333" i="13" s="1"/>
  <c r="AB5084" i="13"/>
  <c r="AB4828" i="13"/>
  <c r="AB4572" i="13"/>
  <c r="AB4316" i="13"/>
  <c r="AB4060" i="13"/>
  <c r="AB4299" i="13"/>
  <c r="AB4043" i="13"/>
  <c r="AB3787" i="13"/>
  <c r="AB3531" i="13"/>
  <c r="AB3275" i="13"/>
  <c r="AB3019" i="13"/>
  <c r="AB2763" i="13"/>
  <c r="AB3882" i="13"/>
  <c r="AB3626" i="13"/>
  <c r="AB3370" i="13"/>
  <c r="AB3114" i="13"/>
  <c r="AB2858" i="13"/>
  <c r="AB2602" i="13"/>
  <c r="AB2346" i="13"/>
  <c r="AB4473" i="13"/>
  <c r="AB4217" i="13"/>
  <c r="AB3961" i="13"/>
  <c r="AB3705" i="13"/>
  <c r="AB5016" i="13"/>
  <c r="AB7807" i="13"/>
  <c r="AB7791" i="13"/>
  <c r="AB8254" i="13"/>
  <c r="AB8699" i="13"/>
  <c r="AB8026" i="13"/>
  <c r="AB7497" i="13"/>
  <c r="AB8758" i="13"/>
  <c r="AB8420" i="13"/>
  <c r="AB7630" i="13"/>
  <c r="AB6781" i="13"/>
  <c r="AB6859" i="13"/>
  <c r="AB6234" i="13"/>
  <c r="AB7752" i="13"/>
  <c r="AB7399" i="13"/>
  <c r="AB8230" i="13"/>
  <c r="AB7478" i="13"/>
  <c r="AB6966" i="13"/>
  <c r="AB6453" i="13"/>
  <c r="AC6453" i="13" s="1"/>
  <c r="AB5941" i="13"/>
  <c r="AB5429" i="13"/>
  <c r="AB4917" i="13"/>
  <c r="AB7316" i="13"/>
  <c r="AB6804" i="13"/>
  <c r="AB6292" i="13"/>
  <c r="AB5780" i="13"/>
  <c r="AB8259" i="13"/>
  <c r="AB7747" i="13"/>
  <c r="AB7267" i="13"/>
  <c r="AB8450" i="13"/>
  <c r="AB8130" i="13"/>
  <c r="AB7810" i="13"/>
  <c r="AB7490" i="13"/>
  <c r="AB8577" i="13"/>
  <c r="AB8305" i="13"/>
  <c r="AB8033" i="13"/>
  <c r="AB7761" i="13"/>
  <c r="AB7489" i="13"/>
  <c r="AB7217" i="13"/>
  <c r="AB8592" i="13"/>
  <c r="AB8320" i="13"/>
  <c r="AB8048" i="13"/>
  <c r="AB7776" i="13"/>
  <c r="AB7504" i="13"/>
  <c r="AB6590" i="13"/>
  <c r="AB6318" i="13"/>
  <c r="AB6046" i="13"/>
  <c r="AB5758" i="13"/>
  <c r="AB5486" i="13"/>
  <c r="AB6509" i="13"/>
  <c r="AB6237" i="13"/>
  <c r="AC6237" i="13" s="1"/>
  <c r="AB5965" i="13"/>
  <c r="AB5693" i="13"/>
  <c r="AB6364" i="13"/>
  <c r="AB6092" i="13"/>
  <c r="AB5820" i="13"/>
  <c r="AB5548" i="13"/>
  <c r="AB5276" i="13"/>
  <c r="AB5659" i="13"/>
  <c r="AB5403" i="13"/>
  <c r="AB5147" i="13"/>
  <c r="AB4891" i="13"/>
  <c r="AB4635" i="13"/>
  <c r="AB4379" i="13"/>
  <c r="AB5338" i="13"/>
  <c r="AB5082" i="13"/>
  <c r="AB4826" i="13"/>
  <c r="AB4570" i="13"/>
  <c r="AB4314" i="13"/>
  <c r="AB4058" i="13"/>
  <c r="AB5785" i="13"/>
  <c r="AB5529" i="13"/>
  <c r="AB5273" i="13"/>
  <c r="AC5273" i="13" s="1"/>
  <c r="AB5017" i="13"/>
  <c r="AB4761" i="13"/>
  <c r="AB6424" i="13"/>
  <c r="AB6168" i="13"/>
  <c r="AB5912" i="13"/>
  <c r="AB5656" i="13"/>
  <c r="AB5400" i="13"/>
  <c r="AB6391" i="13"/>
  <c r="AB6135" i="13"/>
  <c r="AB5879" i="13"/>
  <c r="AB5623" i="13"/>
  <c r="AB5367" i="13"/>
  <c r="AB6518" i="13"/>
  <c r="AB6262" i="13"/>
  <c r="AB6006" i="13"/>
  <c r="AB5750" i="13"/>
  <c r="AB5494" i="13"/>
  <c r="AB4837" i="13"/>
  <c r="AB4581" i="13"/>
  <c r="AB4325" i="13"/>
  <c r="AB4069" i="13"/>
  <c r="AB3813" i="13"/>
  <c r="AB3557" i="13"/>
  <c r="AB3301" i="13"/>
  <c r="AB5716" i="13"/>
  <c r="AB5460" i="13"/>
  <c r="AB5204" i="13"/>
  <c r="AB4948" i="13"/>
  <c r="AB4692" i="13"/>
  <c r="AB4436" i="13"/>
  <c r="AB4180" i="13"/>
  <c r="AB7043" i="13"/>
  <c r="AB6787" i="13"/>
  <c r="AB6531" i="13"/>
  <c r="AB6275" i="13"/>
  <c r="AB6019" i="13"/>
  <c r="AB5763" i="13"/>
  <c r="AB5507" i="13"/>
  <c r="AB7202" i="13"/>
  <c r="AB6946" i="13"/>
  <c r="AB6690" i="13"/>
  <c r="AB6434" i="13"/>
  <c r="AB6178" i="13"/>
  <c r="AB5922" i="13"/>
  <c r="AB5666" i="13"/>
  <c r="AB6913" i="13"/>
  <c r="AB6657" i="13"/>
  <c r="AB6401" i="13"/>
  <c r="AC6401" i="13" s="1"/>
  <c r="AB6145" i="13"/>
  <c r="AB5889" i="13"/>
  <c r="AB5633" i="13"/>
  <c r="AB5377" i="13"/>
  <c r="AB7168" i="13"/>
  <c r="AB6912" i="13"/>
  <c r="AB6656" i="13"/>
  <c r="AB6400" i="13"/>
  <c r="AB6144" i="13"/>
  <c r="AB5888" i="13"/>
  <c r="AB5632" i="13"/>
  <c r="AB5262" i="13"/>
  <c r="AB5006" i="13"/>
  <c r="AB4750" i="13"/>
  <c r="AB4494" i="13"/>
  <c r="AB4238" i="13"/>
  <c r="AB5341" i="13"/>
  <c r="AC5341" i="13" s="1"/>
  <c r="AB5085" i="13"/>
  <c r="AC5085" i="13" s="1"/>
  <c r="AB4829" i="13"/>
  <c r="AB4573" i="13"/>
  <c r="AC4573" i="13" s="1"/>
  <c r="AB4317" i="13"/>
  <c r="AC4317" i="13" s="1"/>
  <c r="AB5068" i="13"/>
  <c r="AB4812" i="13"/>
  <c r="AB4556" i="13"/>
  <c r="AB4300" i="13"/>
  <c r="AB4044" i="13"/>
  <c r="AB4283" i="13"/>
  <c r="AB4027" i="13"/>
  <c r="AB3771" i="13"/>
  <c r="AB3515" i="13"/>
  <c r="AB3259" i="13"/>
  <c r="AB3003" i="13"/>
  <c r="AB2747" i="13"/>
  <c r="AB3866" i="13"/>
  <c r="AB3610" i="13"/>
  <c r="AB3354" i="13"/>
  <c r="AB3098" i="13"/>
  <c r="AB2842" i="13"/>
  <c r="AB2586" i="13"/>
  <c r="AB2330" i="13"/>
  <c r="AB4457" i="13"/>
  <c r="AB4201" i="13"/>
  <c r="AB3945" i="13"/>
  <c r="AB5256" i="13"/>
  <c r="AB5000" i="13"/>
  <c r="AB4744" i="13"/>
  <c r="AB4488" i="13"/>
  <c r="AB4232" i="13"/>
  <c r="AB3976" i="13"/>
  <c r="AB7679" i="13"/>
  <c r="AB7631" i="13"/>
  <c r="AB8222" i="13"/>
  <c r="AB8683" i="13"/>
  <c r="AB8010" i="13"/>
  <c r="AB7481" i="13"/>
  <c r="AC7481" i="13" s="1"/>
  <c r="AB8742" i="13"/>
  <c r="AB8404" i="13"/>
  <c r="AB7614" i="13"/>
  <c r="AB6765" i="13"/>
  <c r="AC6765" i="13" s="1"/>
  <c r="AB6843" i="13"/>
  <c r="AB6218" i="13"/>
  <c r="AB7736" i="13"/>
  <c r="AB7383" i="13"/>
  <c r="AB8086" i="13"/>
  <c r="AB7462" i="13"/>
  <c r="AB6950" i="13"/>
  <c r="AB6437" i="13"/>
  <c r="AB5925" i="13"/>
  <c r="AB5413" i="13"/>
  <c r="AB4901" i="13"/>
  <c r="AB7300" i="13"/>
  <c r="AB6788" i="13"/>
  <c r="AB6276" i="13"/>
  <c r="AB8755" i="13"/>
  <c r="AB8243" i="13"/>
  <c r="AB7731" i="13"/>
  <c r="AB7251" i="13"/>
  <c r="AB8434" i="13"/>
  <c r="AB8114" i="13"/>
  <c r="AB7794" i="13"/>
  <c r="AB7474" i="13"/>
  <c r="AB8561" i="13"/>
  <c r="AB8289" i="13"/>
  <c r="AB8017" i="13"/>
  <c r="AB7745" i="13"/>
  <c r="AB7473" i="13"/>
  <c r="AB7201" i="13"/>
  <c r="AC7201" i="13" s="1"/>
  <c r="AB8576" i="13"/>
  <c r="AB8304" i="13"/>
  <c r="AB8032" i="13"/>
  <c r="AB7760" i="13"/>
  <c r="AB7488" i="13"/>
  <c r="AB6574" i="13"/>
  <c r="AB6302" i="13"/>
  <c r="AB6014" i="13"/>
  <c r="AB5742" i="13"/>
  <c r="AB5470" i="13"/>
  <c r="AB6493" i="13"/>
  <c r="AB6221" i="13"/>
  <c r="AB5949" i="13"/>
  <c r="AB5677" i="13"/>
  <c r="AB6348" i="13"/>
  <c r="AB6076" i="13"/>
  <c r="AB5804" i="13"/>
  <c r="AB5532" i="13"/>
  <c r="AB5260" i="13"/>
  <c r="AB5643" i="13"/>
  <c r="AB5387" i="13"/>
  <c r="AB5131" i="13"/>
  <c r="AB4875" i="13"/>
  <c r="AB4619" i="13"/>
  <c r="AB4363" i="13"/>
  <c r="AB5322" i="13"/>
  <c r="AB5066" i="13"/>
  <c r="AB4810" i="13"/>
  <c r="AB4554" i="13"/>
  <c r="AB4298" i="13"/>
  <c r="AB4042" i="13"/>
  <c r="AB5769" i="13"/>
  <c r="AB5513" i="13"/>
  <c r="AB5257" i="13"/>
  <c r="AB5001" i="13"/>
  <c r="AB4745" i="13"/>
  <c r="AB6408" i="13"/>
  <c r="AB6152" i="13"/>
  <c r="AB5896" i="13"/>
  <c r="AB5640" i="13"/>
  <c r="AB5384" i="13"/>
  <c r="AB6375" i="13"/>
  <c r="AB6119" i="13"/>
  <c r="AB5863" i="13"/>
  <c r="AB5607" i="13"/>
  <c r="AB5351" i="13"/>
  <c r="AB6502" i="13"/>
  <c r="AB6246" i="13"/>
  <c r="AB5990" i="13"/>
  <c r="AB5734" i="13"/>
  <c r="AB5478" i="13"/>
  <c r="AB4821" i="13"/>
  <c r="AB4565" i="13"/>
  <c r="AB4309" i="13"/>
  <c r="AB4053" i="13"/>
  <c r="AB3797" i="13"/>
  <c r="AB3541" i="13"/>
  <c r="AC3541" i="13" s="1"/>
  <c r="AB3285" i="13"/>
  <c r="AB5700" i="13"/>
  <c r="AB5444" i="13"/>
  <c r="AB5188" i="13"/>
  <c r="AB4932" i="13"/>
  <c r="AB4676" i="13"/>
  <c r="AB4420" i="13"/>
  <c r="AB4164" i="13"/>
  <c r="AB7027" i="13"/>
  <c r="AB6771" i="13"/>
  <c r="AB6515" i="13"/>
  <c r="AB6259" i="13"/>
  <c r="AB6003" i="13"/>
  <c r="AB5747" i="13"/>
  <c r="AB5491" i="13"/>
  <c r="AB7186" i="13"/>
  <c r="AB6930" i="13"/>
  <c r="AB6674" i="13"/>
  <c r="AB6418" i="13"/>
  <c r="AB6162" i="13"/>
  <c r="AB5906" i="13"/>
  <c r="AB5650" i="13"/>
  <c r="AB6897" i="13"/>
  <c r="AB6641" i="13"/>
  <c r="AB6385" i="13"/>
  <c r="AB6129" i="13"/>
  <c r="AB5873" i="13"/>
  <c r="AB5617" i="13"/>
  <c r="AB5361" i="13"/>
  <c r="AB7152" i="13"/>
  <c r="AB6896" i="13"/>
  <c r="AB6640" i="13"/>
  <c r="AB6384" i="13"/>
  <c r="AB6128" i="13"/>
  <c r="AB5872" i="13"/>
  <c r="AB5616" i="13"/>
  <c r="AB5246" i="13"/>
  <c r="AB4990" i="13"/>
  <c r="AB4734" i="13"/>
  <c r="AB4478" i="13"/>
  <c r="AB4222" i="13"/>
  <c r="AB5325" i="13"/>
  <c r="AB5069" i="13"/>
  <c r="AC5069" i="13" s="1"/>
  <c r="AB4813" i="13"/>
  <c r="AC4813" i="13" s="1"/>
  <c r="AB4557" i="13"/>
  <c r="AC4557" i="13" s="1"/>
  <c r="AB4301" i="13"/>
  <c r="AB5052" i="13"/>
  <c r="AB4796" i="13"/>
  <c r="AB4540" i="13"/>
  <c r="AB4284" i="13"/>
  <c r="AB4028" i="13"/>
  <c r="AB4267" i="13"/>
  <c r="AB4011" i="13"/>
  <c r="AB3755" i="13"/>
  <c r="AB3499" i="13"/>
  <c r="AB3243" i="13"/>
  <c r="AB2987" i="13"/>
  <c r="AB2731" i="13"/>
  <c r="AB3850" i="13"/>
  <c r="AB3594" i="13"/>
  <c r="AB3338" i="13"/>
  <c r="AB3082" i="13"/>
  <c r="AB2826" i="13"/>
  <c r="AB2570" i="13"/>
  <c r="AB2314" i="13"/>
  <c r="AB4441" i="13"/>
  <c r="AB4185" i="13"/>
  <c r="AB3929" i="13"/>
  <c r="AB5240" i="13"/>
  <c r="AB4984" i="13"/>
  <c r="AB4728" i="13"/>
  <c r="AB7871" i="13"/>
  <c r="AB5871" i="13"/>
  <c r="AB8573" i="13"/>
  <c r="AC8573" i="13" s="1"/>
  <c r="AB8443" i="13"/>
  <c r="AB7770" i="13"/>
  <c r="AB7241" i="13"/>
  <c r="AB8502" i="13"/>
  <c r="AB8100" i="13"/>
  <c r="AB7374" i="13"/>
  <c r="AB7676" i="13"/>
  <c r="AB6603" i="13"/>
  <c r="AB5978" i="13"/>
  <c r="AB7496" i="13"/>
  <c r="AB7175" i="13"/>
  <c r="AB8054" i="13"/>
  <c r="AB7318" i="13"/>
  <c r="AB6806" i="13"/>
  <c r="AB6293" i="13"/>
  <c r="AB5781" i="13"/>
  <c r="AB5269" i="13"/>
  <c r="AB7668" i="13"/>
  <c r="AB7156" i="13"/>
  <c r="AB6644" i="13"/>
  <c r="AB6132" i="13"/>
  <c r="AB8611" i="13"/>
  <c r="AB8099" i="13"/>
  <c r="AB7699" i="13"/>
  <c r="AB7235" i="13"/>
  <c r="AB8418" i="13"/>
  <c r="AB8098" i="13"/>
  <c r="AB7778" i="13"/>
  <c r="AB7458" i="13"/>
  <c r="AB8545" i="13"/>
  <c r="AB8273" i="13"/>
  <c r="AC8273" i="13" s="1"/>
  <c r="AB8001" i="13"/>
  <c r="AB7729" i="13"/>
  <c r="AB7457" i="13"/>
  <c r="AB7185" i="13"/>
  <c r="AB8560" i="13"/>
  <c r="AB8288" i="13"/>
  <c r="AB8016" i="13"/>
  <c r="AB7744" i="13"/>
  <c r="AB7472" i="13"/>
  <c r="AB6558" i="13"/>
  <c r="AB6270" i="13"/>
  <c r="AB5998" i="13"/>
  <c r="AB5726" i="13"/>
  <c r="AB6749" i="13"/>
  <c r="AB6477" i="13"/>
  <c r="AB6205" i="13"/>
  <c r="AB5933" i="13"/>
  <c r="AC5933" i="13" s="1"/>
  <c r="AB5661" i="13"/>
  <c r="AB6332" i="13"/>
  <c r="AB6060" i="13"/>
  <c r="AB5788" i="13"/>
  <c r="AB5516" i="13"/>
  <c r="AB5244" i="13"/>
  <c r="AB5627" i="13"/>
  <c r="AB5371" i="13"/>
  <c r="AB5115" i="13"/>
  <c r="AB4859" i="13"/>
  <c r="AB4603" i="13"/>
  <c r="AB4347" i="13"/>
  <c r="AB5306" i="13"/>
  <c r="AB5050" i="13"/>
  <c r="AB4794" i="13"/>
  <c r="AB4538" i="13"/>
  <c r="AB4282" i="13"/>
  <c r="AB4026" i="13"/>
  <c r="AB5753" i="13"/>
  <c r="AB5497" i="13"/>
  <c r="AB5241" i="13"/>
  <c r="AB4985" i="13"/>
  <c r="AC4985" i="13" s="1"/>
  <c r="AB4729" i="13"/>
  <c r="AB6392" i="13"/>
  <c r="AB6136" i="13"/>
  <c r="AB5880" i="13"/>
  <c r="AB5624" i="13"/>
  <c r="AB5368" i="13"/>
  <c r="AB6359" i="13"/>
  <c r="AB6103" i="13"/>
  <c r="AB5847" i="13"/>
  <c r="AB5591" i="13"/>
  <c r="AB5335" i="13"/>
  <c r="AB6486" i="13"/>
  <c r="AB6230" i="13"/>
  <c r="AB5974" i="13"/>
  <c r="AB5718" i="13"/>
  <c r="AB5462" i="13"/>
  <c r="AB4805" i="13"/>
  <c r="AB4549" i="13"/>
  <c r="AB4293" i="13"/>
  <c r="AB4037" i="13"/>
  <c r="AB3781" i="13"/>
  <c r="AB3525" i="13"/>
  <c r="AB3269" i="13"/>
  <c r="AB5684" i="13"/>
  <c r="AB5428" i="13"/>
  <c r="AB5172" i="13"/>
  <c r="AB4916" i="13"/>
  <c r="AB4660" i="13"/>
  <c r="AB4404" i="13"/>
  <c r="AB4148" i="13"/>
  <c r="AB7011" i="13"/>
  <c r="AB6755" i="13"/>
  <c r="AB6499" i="13"/>
  <c r="AB6243" i="13"/>
  <c r="AB5987" i="13"/>
  <c r="AB5731" i="13"/>
  <c r="AB5475" i="13"/>
  <c r="AB7170" i="13"/>
  <c r="AB6914" i="13"/>
  <c r="AB6658" i="13"/>
  <c r="AB6402" i="13"/>
  <c r="AB6146" i="13"/>
  <c r="AB5890" i="13"/>
  <c r="AB5634" i="13"/>
  <c r="AB6881" i="13"/>
  <c r="AB6625" i="13"/>
  <c r="AB6369" i="13"/>
  <c r="AB6113" i="13"/>
  <c r="AC6113" i="13" s="1"/>
  <c r="AB5857" i="13"/>
  <c r="AB5601" i="13"/>
  <c r="AB7392" i="13"/>
  <c r="AB7136" i="13"/>
  <c r="AB6880" i="13"/>
  <c r="AB6624" i="13"/>
  <c r="AB6368" i="13"/>
  <c r="AB6112" i="13"/>
  <c r="AB5856" i="13"/>
  <c r="AB5600" i="13"/>
  <c r="AB5230" i="13"/>
  <c r="AB4974" i="13"/>
  <c r="AB4718" i="13"/>
  <c r="AB4462" i="13"/>
  <c r="AB4206" i="13"/>
  <c r="AB5309" i="13"/>
  <c r="AC5309" i="13" s="1"/>
  <c r="AB5053" i="13"/>
  <c r="AB4797" i="13"/>
  <c r="AB4541" i="13"/>
  <c r="AB4285" i="13"/>
  <c r="AB5036" i="13"/>
  <c r="AB4780" i="13"/>
  <c r="AB4524" i="13"/>
  <c r="AB4268" i="13"/>
  <c r="AB4012" i="13"/>
  <c r="AB4251" i="13"/>
  <c r="AB3995" i="13"/>
  <c r="AB3739" i="13"/>
  <c r="AB3483" i="13"/>
  <c r="AB3227" i="13"/>
  <c r="AB2971" i="13"/>
  <c r="AB2715" i="13"/>
  <c r="AB3834" i="13"/>
  <c r="AB3578" i="13"/>
  <c r="AB3322" i="13"/>
  <c r="AB3066" i="13"/>
  <c r="AB2810" i="13"/>
  <c r="AB2554" i="13"/>
  <c r="AB2298" i="13"/>
  <c r="AB4425" i="13"/>
  <c r="AB4169" i="13"/>
  <c r="AB3913" i="13"/>
  <c r="AB5224" i="13"/>
  <c r="AB4968" i="13"/>
  <c r="AB4712" i="13"/>
  <c r="AB4456" i="13"/>
  <c r="AB4200" i="13"/>
  <c r="AB3944" i="13"/>
  <c r="AB5047" i="13"/>
  <c r="AB7695" i="13"/>
  <c r="AB5823" i="13"/>
  <c r="AB8557" i="13"/>
  <c r="AC8557" i="13" s="1"/>
  <c r="AB8427" i="13"/>
  <c r="AB7754" i="13"/>
  <c r="AB7225" i="13"/>
  <c r="AC7225" i="13" s="1"/>
  <c r="AB8486" i="13"/>
  <c r="AB8084" i="13"/>
  <c r="AB7358" i="13"/>
  <c r="AB7660" i="13"/>
  <c r="AB6587" i="13"/>
  <c r="AB5962" i="13"/>
  <c r="AB7480" i="13"/>
  <c r="AB7143" i="13"/>
  <c r="AB8022" i="13"/>
  <c r="AB7302" i="13"/>
  <c r="AB6790" i="13"/>
  <c r="AB6277" i="13"/>
  <c r="AB5765" i="13"/>
  <c r="AB5253" i="13"/>
  <c r="AB7652" i="13"/>
  <c r="AB7140" i="13"/>
  <c r="AB6628" i="13"/>
  <c r="AB6116" i="13"/>
  <c r="AB8595" i="13"/>
  <c r="AB8083" i="13"/>
  <c r="AB7587" i="13"/>
  <c r="AB7219" i="13"/>
  <c r="AB8402" i="13"/>
  <c r="AB8082" i="13"/>
  <c r="AB7730" i="13"/>
  <c r="AB7442" i="13"/>
  <c r="AB8529" i="13"/>
  <c r="AB8257" i="13"/>
  <c r="AB7985" i="13"/>
  <c r="AB7713" i="13"/>
  <c r="AB7441" i="13"/>
  <c r="AB7169" i="13"/>
  <c r="AC7169" i="13" s="1"/>
  <c r="AB8544" i="13"/>
  <c r="AB8272" i="13"/>
  <c r="AB8000" i="13"/>
  <c r="AB7728" i="13"/>
  <c r="AB7456" i="13"/>
  <c r="AB6526" i="13"/>
  <c r="AB6254" i="13"/>
  <c r="AB5982" i="13"/>
  <c r="AB5710" i="13"/>
  <c r="AB6733" i="13"/>
  <c r="AB6461" i="13"/>
  <c r="AB6189" i="13"/>
  <c r="AB5917" i="13"/>
  <c r="AB5645" i="13"/>
  <c r="AB6316" i="13"/>
  <c r="AB6044" i="13"/>
  <c r="AB5772" i="13"/>
  <c r="AB5500" i="13"/>
  <c r="AB5228" i="13"/>
  <c r="AB5611" i="13"/>
  <c r="AB5355" i="13"/>
  <c r="AB5099" i="13"/>
  <c r="AB4843" i="13"/>
  <c r="AB4587" i="13"/>
  <c r="AB5546" i="13"/>
  <c r="AB5290" i="13"/>
  <c r="AB5034" i="13"/>
  <c r="AB4778" i="13"/>
  <c r="AB4522" i="13"/>
  <c r="AB4266" i="13"/>
  <c r="AB4010" i="13"/>
  <c r="AB5737" i="13"/>
  <c r="AB5481" i="13"/>
  <c r="AB5225" i="13"/>
  <c r="AB4969" i="13"/>
  <c r="AB4713" i="13"/>
  <c r="AB6376" i="13"/>
  <c r="AB6120" i="13"/>
  <c r="AB5864" i="13"/>
  <c r="AB5608" i="13"/>
  <c r="AB5352" i="13"/>
  <c r="AB6343" i="13"/>
  <c r="AB6087" i="13"/>
  <c r="AB5831" i="13"/>
  <c r="AB5575" i="13"/>
  <c r="AB5319" i="13"/>
  <c r="AB6470" i="13"/>
  <c r="AB6214" i="13"/>
  <c r="AB5958" i="13"/>
  <c r="AB5702" i="13"/>
  <c r="AB5446" i="13"/>
  <c r="AB4789" i="13"/>
  <c r="AB4533" i="13"/>
  <c r="AB4277" i="13"/>
  <c r="AB4021" i="13"/>
  <c r="AB3765" i="13"/>
  <c r="AB3509" i="13"/>
  <c r="AC3509" i="13" s="1"/>
  <c r="AB3253" i="13"/>
  <c r="AB5668" i="13"/>
  <c r="AB5412" i="13"/>
  <c r="AB5156" i="13"/>
  <c r="AB4900" i="13"/>
  <c r="AB4644" i="13"/>
  <c r="AB4388" i="13"/>
  <c r="AB4132" i="13"/>
  <c r="AB6995" i="13"/>
  <c r="AB6739" i="13"/>
  <c r="AB6483" i="13"/>
  <c r="AB6227" i="13"/>
  <c r="AB5971" i="13"/>
  <c r="AB5715" i="13"/>
  <c r="AB5459" i="13"/>
  <c r="AB7154" i="13"/>
  <c r="AB6898" i="13"/>
  <c r="AB6642" i="13"/>
  <c r="AB6386" i="13"/>
  <c r="AB6130" i="13"/>
  <c r="AB5874" i="13"/>
  <c r="AB7121" i="13"/>
  <c r="AB6865" i="13"/>
  <c r="AB6609" i="13"/>
  <c r="AB6353" i="13"/>
  <c r="AB6097" i="13"/>
  <c r="AB5841" i="13"/>
  <c r="AC5841" i="13" s="1"/>
  <c r="AB5585" i="13"/>
  <c r="AB7376" i="13"/>
  <c r="AB7120" i="13"/>
  <c r="AB6864" i="13"/>
  <c r="AB6608" i="13"/>
  <c r="AB6352" i="13"/>
  <c r="AB6096" i="13"/>
  <c r="AB5840" i="13"/>
  <c r="AB5584" i="13"/>
  <c r="AB5214" i="13"/>
  <c r="AB4958" i="13"/>
  <c r="AB4702" i="13"/>
  <c r="AB4446" i="13"/>
  <c r="AB4190" i="13"/>
  <c r="AB5293" i="13"/>
  <c r="AB5037" i="13"/>
  <c r="AB4781" i="13"/>
  <c r="AB4525" i="13"/>
  <c r="AB4269" i="13"/>
  <c r="AB5020" i="13"/>
  <c r="AB4764" i="13"/>
  <c r="AB4508" i="13"/>
  <c r="AB4252" i="13"/>
  <c r="AB3996" i="13"/>
  <c r="AB4235" i="13"/>
  <c r="AB3979" i="13"/>
  <c r="AB3723" i="13"/>
  <c r="AB3467" i="13"/>
  <c r="AB3211" i="13"/>
  <c r="AB2955" i="13"/>
  <c r="AB2699" i="13"/>
  <c r="AB3818" i="13"/>
  <c r="AB3562" i="13"/>
  <c r="AB3306" i="13"/>
  <c r="AB3050" i="13"/>
  <c r="AB2794" i="13"/>
  <c r="AB2538" i="13"/>
  <c r="AB2282" i="13"/>
  <c r="AB4409" i="13"/>
  <c r="AB4153" i="13"/>
  <c r="AB3897" i="13"/>
  <c r="AB5208" i="13"/>
  <c r="AB4952" i="13"/>
  <c r="AB4696" i="13"/>
  <c r="AB4440" i="13"/>
  <c r="AB4184" i="13"/>
  <c r="AB7951" i="13"/>
  <c r="AB5311" i="13"/>
  <c r="AB8317" i="13"/>
  <c r="AB8187" i="13"/>
  <c r="AB7514" i="13"/>
  <c r="AB8456" i="13"/>
  <c r="AB8053" i="13"/>
  <c r="AC8053" i="13" s="1"/>
  <c r="AB7844" i="13"/>
  <c r="AB7118" i="13"/>
  <c r="AB7420" i="13"/>
  <c r="AB6347" i="13"/>
  <c r="AB5722" i="13"/>
  <c r="AB7240" i="13"/>
  <c r="AB7127" i="13"/>
  <c r="AB7990" i="13"/>
  <c r="AB7286" i="13"/>
  <c r="AB6774" i="13"/>
  <c r="AB6261" i="13"/>
  <c r="AB5749" i="13"/>
  <c r="AB5237" i="13"/>
  <c r="AB7636" i="13"/>
  <c r="AB7124" i="13"/>
  <c r="AB6612" i="13"/>
  <c r="AB6100" i="13"/>
  <c r="AB8579" i="13"/>
  <c r="AB8067" i="13"/>
  <c r="AB7571" i="13"/>
  <c r="AB7187" i="13"/>
  <c r="AB8386" i="13"/>
  <c r="AB8066" i="13"/>
  <c r="AB7714" i="13"/>
  <c r="AB7426" i="13"/>
  <c r="AB8513" i="13"/>
  <c r="AC8513" i="13" s="1"/>
  <c r="AB8241" i="13"/>
  <c r="AC8241" i="13" s="1"/>
  <c r="AB7969" i="13"/>
  <c r="AB7697" i="13"/>
  <c r="AC7697" i="13" s="1"/>
  <c r="AB7425" i="13"/>
  <c r="AC7425" i="13" s="1"/>
  <c r="AB7153" i="13"/>
  <c r="AB8528" i="13"/>
  <c r="AB8256" i="13"/>
  <c r="AB7984" i="13"/>
  <c r="AB7712" i="13"/>
  <c r="AB7424" i="13"/>
  <c r="AB6510" i="13"/>
  <c r="AB6238" i="13"/>
  <c r="AB5966" i="13"/>
  <c r="AB5694" i="13"/>
  <c r="AB6717" i="13"/>
  <c r="AB6445" i="13"/>
  <c r="AB6173" i="13"/>
  <c r="AB5901" i="13"/>
  <c r="AB5629" i="13"/>
  <c r="AB6300" i="13"/>
  <c r="AB6028" i="13"/>
  <c r="AB5756" i="13"/>
  <c r="AB5484" i="13"/>
  <c r="AB5212" i="13"/>
  <c r="AB5595" i="13"/>
  <c r="AB5339" i="13"/>
  <c r="AB5083" i="13"/>
  <c r="AB4827" i="13"/>
  <c r="AB4571" i="13"/>
  <c r="AB5530" i="13"/>
  <c r="AB5274" i="13"/>
  <c r="AB5018" i="13"/>
  <c r="AB4762" i="13"/>
  <c r="AB4506" i="13"/>
  <c r="AB4250" i="13"/>
  <c r="AB3994" i="13"/>
  <c r="AB5721" i="13"/>
  <c r="AB5465" i="13"/>
  <c r="AC5465" i="13" s="1"/>
  <c r="AB5209" i="13"/>
  <c r="AB4953" i="13"/>
  <c r="AB4697" i="13"/>
  <c r="AB6360" i="13"/>
  <c r="AB6104" i="13"/>
  <c r="AB5848" i="13"/>
  <c r="AB5592" i="13"/>
  <c r="AB5336" i="13"/>
  <c r="AB6327" i="13"/>
  <c r="AB6071" i="13"/>
  <c r="AB5815" i="13"/>
  <c r="AB5559" i="13"/>
  <c r="AB5303" i="13"/>
  <c r="AB6454" i="13"/>
  <c r="AB6198" i="13"/>
  <c r="AB5942" i="13"/>
  <c r="AB5686" i="13"/>
  <c r="AB5430" i="13"/>
  <c r="AB4773" i="13"/>
  <c r="AB4517" i="13"/>
  <c r="AB4261" i="13"/>
  <c r="AB4005" i="13"/>
  <c r="AB3749" i="13"/>
  <c r="AB3493" i="13"/>
  <c r="AB3237" i="13"/>
  <c r="AB5652" i="13"/>
  <c r="AB5396" i="13"/>
  <c r="AB5140" i="13"/>
  <c r="AB4884" i="13"/>
  <c r="AB4628" i="13"/>
  <c r="AB4372" i="13"/>
  <c r="AB4116" i="13"/>
  <c r="AB6979" i="13"/>
  <c r="AB6723" i="13"/>
  <c r="AB6467" i="13"/>
  <c r="AB6211" i="13"/>
  <c r="AB5955" i="13"/>
  <c r="AB5699" i="13"/>
  <c r="AB7394" i="13"/>
  <c r="AB7138" i="13"/>
  <c r="AB6882" i="13"/>
  <c r="AB6626" i="13"/>
  <c r="AB6370" i="13"/>
  <c r="AB6114" i="13"/>
  <c r="AB5858" i="13"/>
  <c r="AB7105" i="13"/>
  <c r="AB6849" i="13"/>
  <c r="AB6593" i="13"/>
  <c r="AC6593" i="13" s="1"/>
  <c r="AB6337" i="13"/>
  <c r="AB6081" i="13"/>
  <c r="AC6081" i="13" s="1"/>
  <c r="AB5825" i="13"/>
  <c r="AB5569" i="13"/>
  <c r="AB7360" i="13"/>
  <c r="AB7104" i="13"/>
  <c r="AB6848" i="13"/>
  <c r="AB6592" i="13"/>
  <c r="AB6336" i="13"/>
  <c r="AB6080" i="13"/>
  <c r="AB5824" i="13"/>
  <c r="AB5454" i="13"/>
  <c r="AB5198" i="13"/>
  <c r="AB4942" i="13"/>
  <c r="AB4686" i="13"/>
  <c r="AB4430" i="13"/>
  <c r="AB4174" i="13"/>
  <c r="AB5277" i="13"/>
  <c r="AB5021" i="13"/>
  <c r="AB4765" i="13"/>
  <c r="AB4509" i="13"/>
  <c r="AB4253" i="13"/>
  <c r="AB5004" i="13"/>
  <c r="AB4748" i="13"/>
  <c r="AB4492" i="13"/>
  <c r="AB4236" i="13"/>
  <c r="AB3980" i="13"/>
  <c r="AB7775" i="13"/>
  <c r="AB5423" i="13"/>
  <c r="AB8301" i="13"/>
  <c r="AC8301" i="13" s="1"/>
  <c r="AB8171" i="13"/>
  <c r="AB7498" i="13"/>
  <c r="AB8440" i="13"/>
  <c r="AB8005" i="13"/>
  <c r="AC8005" i="13" s="1"/>
  <c r="AB7828" i="13"/>
  <c r="AB7102" i="13"/>
  <c r="AB7404" i="13"/>
  <c r="AB6331" i="13"/>
  <c r="AB5706" i="13"/>
  <c r="AB7224" i="13"/>
  <c r="AB6919" i="13"/>
  <c r="AB7974" i="13"/>
  <c r="AB7270" i="13"/>
  <c r="AB6758" i="13"/>
  <c r="AB6245" i="13"/>
  <c r="AB5733" i="13"/>
  <c r="AB5221" i="13"/>
  <c r="AB7620" i="13"/>
  <c r="AB7108" i="13"/>
  <c r="AB6596" i="13"/>
  <c r="AB6084" i="13"/>
  <c r="AB8563" i="13"/>
  <c r="AB8051" i="13"/>
  <c r="AB7555" i="13"/>
  <c r="AB8706" i="13"/>
  <c r="AB8370" i="13"/>
  <c r="AB8034" i="13"/>
  <c r="AB7682" i="13"/>
  <c r="AB7410" i="13"/>
  <c r="AB8497" i="13"/>
  <c r="AB8225" i="13"/>
  <c r="AC8225" i="13" s="1"/>
  <c r="AB7953" i="13"/>
  <c r="AC7953" i="13" s="1"/>
  <c r="AB7681" i="13"/>
  <c r="AB7409" i="13"/>
  <c r="AC7409" i="13" s="1"/>
  <c r="AB7137" i="13"/>
  <c r="AB8512" i="13"/>
  <c r="AB8240" i="13"/>
  <c r="AB7968" i="13"/>
  <c r="AB7680" i="13"/>
  <c r="AB7408" i="13"/>
  <c r="AB6494" i="13"/>
  <c r="AB6222" i="13"/>
  <c r="AB5950" i="13"/>
  <c r="AB5678" i="13"/>
  <c r="AB6701" i="13"/>
  <c r="AB6429" i="13"/>
  <c r="AB6157" i="13"/>
  <c r="AB5885" i="13"/>
  <c r="AB5613" i="13"/>
  <c r="AC5613" i="13" s="1"/>
  <c r="AB6284" i="13"/>
  <c r="AB6012" i="13"/>
  <c r="AB5740" i="13"/>
  <c r="AB5468" i="13"/>
  <c r="AB5835" i="13"/>
  <c r="AB5579" i="13"/>
  <c r="AB5323" i="13"/>
  <c r="AB5067" i="13"/>
  <c r="AB4811" i="13"/>
  <c r="AB4555" i="13"/>
  <c r="AB5514" i="13"/>
  <c r="AB5258" i="13"/>
  <c r="AB5002" i="13"/>
  <c r="AB4746" i="13"/>
  <c r="AB4490" i="13"/>
  <c r="AB4234" i="13"/>
  <c r="AB3978" i="13"/>
  <c r="AB5705" i="13"/>
  <c r="AB5449" i="13"/>
  <c r="AB5193" i="13"/>
  <c r="AB4937" i="13"/>
  <c r="AB4681" i="13"/>
  <c r="AB6344" i="13"/>
  <c r="AB6088" i="13"/>
  <c r="AB5832" i="13"/>
  <c r="AB5576" i="13"/>
  <c r="AB5320" i="13"/>
  <c r="AB6311" i="13"/>
  <c r="AB6055" i="13"/>
  <c r="AB5799" i="13"/>
  <c r="AB5543" i="13"/>
  <c r="AB5287" i="13"/>
  <c r="AB6438" i="13"/>
  <c r="AB6182" i="13"/>
  <c r="AB5926" i="13"/>
  <c r="AB5670" i="13"/>
  <c r="AB5414" i="13"/>
  <c r="AB4757" i="13"/>
  <c r="AB4501" i="13"/>
  <c r="AB4245" i="13"/>
  <c r="AB3989" i="13"/>
  <c r="AB3733" i="13"/>
  <c r="AB3477" i="13"/>
  <c r="AB3221" i="13"/>
  <c r="AB5636" i="13"/>
  <c r="AB5380" i="13"/>
  <c r="AB5124" i="13"/>
  <c r="AB4868" i="13"/>
  <c r="AB4612" i="13"/>
  <c r="AB4356" i="13"/>
  <c r="AB4100" i="13"/>
  <c r="AB6963" i="13"/>
  <c r="AB6707" i="13"/>
  <c r="AB6451" i="13"/>
  <c r="AB6195" i="13"/>
  <c r="AB5939" i="13"/>
  <c r="AB5683" i="13"/>
  <c r="AB7378" i="13"/>
  <c r="AB7122" i="13"/>
  <c r="AB6866" i="13"/>
  <c r="AB6610" i="13"/>
  <c r="AB6354" i="13"/>
  <c r="AB6098" i="13"/>
  <c r="AB5842" i="13"/>
  <c r="AB7089" i="13"/>
  <c r="AC7089" i="13" s="1"/>
  <c r="AB6833" i="13"/>
  <c r="AB6577" i="13"/>
  <c r="AC6577" i="13" s="1"/>
  <c r="AB6321" i="13"/>
  <c r="AB6065" i="13"/>
  <c r="AB5809" i="13"/>
  <c r="AB5553" i="13"/>
  <c r="AC5553" i="13" s="1"/>
  <c r="AB7344" i="13"/>
  <c r="AB7088" i="13"/>
  <c r="AB6832" i="13"/>
  <c r="AB6576" i="13"/>
  <c r="AB6320" i="13"/>
  <c r="AB6064" i="13"/>
  <c r="AB5808" i="13"/>
  <c r="AB5438" i="13"/>
  <c r="AB5182" i="13"/>
  <c r="AB4926" i="13"/>
  <c r="AB4670" i="13"/>
  <c r="AB4414" i="13"/>
  <c r="AB4158" i="13"/>
  <c r="AB5261" i="13"/>
  <c r="AB5005" i="13"/>
  <c r="AB4749" i="13"/>
  <c r="AB4493" i="13"/>
  <c r="AB4237" i="13"/>
  <c r="AB4988" i="13"/>
  <c r="AB4732" i="13"/>
  <c r="AB4476" i="13"/>
  <c r="AB4220" i="13"/>
  <c r="AB3964" i="13"/>
  <c r="AB4203" i="13"/>
  <c r="AB3947" i="13"/>
  <c r="AB3691" i="13"/>
  <c r="AB3435" i="13"/>
  <c r="AB3179" i="13"/>
  <c r="AB2923" i="13"/>
  <c r="AB2667" i="13"/>
  <c r="AB3786" i="13"/>
  <c r="AB3530" i="13"/>
  <c r="AB3274" i="13"/>
  <c r="AB3018" i="13"/>
  <c r="AB2762" i="13"/>
  <c r="AB2506" i="13"/>
  <c r="AB2250" i="13"/>
  <c r="AB4377" i="13"/>
  <c r="AB4121" i="13"/>
  <c r="AC4121" i="13" s="1"/>
  <c r="AB3865" i="13"/>
  <c r="AC3865" i="13" s="1"/>
  <c r="AB5176" i="13"/>
  <c r="AB8543" i="13"/>
  <c r="AB4959" i="13"/>
  <c r="AB8061" i="13"/>
  <c r="AC8061" i="13" s="1"/>
  <c r="AB7931" i="13"/>
  <c r="AB8494" i="13"/>
  <c r="AB8168" i="13"/>
  <c r="AB7685" i="13"/>
  <c r="AC7685" i="13" s="1"/>
  <c r="AB8612" i="13"/>
  <c r="AB6862" i="13"/>
  <c r="AB7164" i="13"/>
  <c r="AB6091" i="13"/>
  <c r="AB7033" i="13"/>
  <c r="AC7033" i="13" s="1"/>
  <c r="AB6984" i="13"/>
  <c r="AB6887" i="13"/>
  <c r="AB7830" i="13"/>
  <c r="AB7254" i="13"/>
  <c r="AB6742" i="13"/>
  <c r="AB6229" i="13"/>
  <c r="AC6229" i="13" s="1"/>
  <c r="AB5717" i="13"/>
  <c r="AC5717" i="13" s="1"/>
  <c r="AB5205" i="13"/>
  <c r="AB7604" i="13"/>
  <c r="AB7092" i="13"/>
  <c r="AB6580" i="13"/>
  <c r="AB6068" i="13"/>
  <c r="AB8547" i="13"/>
  <c r="AB8035" i="13"/>
  <c r="AB7539" i="13"/>
  <c r="AB8690" i="13"/>
  <c r="AB8354" i="13"/>
  <c r="AB7986" i="13"/>
  <c r="AB7666" i="13"/>
  <c r="AB8753" i="13"/>
  <c r="AB8481" i="13"/>
  <c r="AC8481" i="13" s="1"/>
  <c r="AB8209" i="13"/>
  <c r="AC8209" i="13" s="1"/>
  <c r="AB7937" i="13"/>
  <c r="AB7665" i="13"/>
  <c r="AC7665" i="13" s="1"/>
  <c r="AB7393" i="13"/>
  <c r="AC7393" i="13" s="1"/>
  <c r="AB8496" i="13"/>
  <c r="AB8224" i="13"/>
  <c r="AB7936" i="13"/>
  <c r="AB7664" i="13"/>
  <c r="AB6750" i="13"/>
  <c r="AB6478" i="13"/>
  <c r="AB6206" i="13"/>
  <c r="AB5934" i="13"/>
  <c r="AB5662" i="13"/>
  <c r="AB6685" i="13"/>
  <c r="AC6685" i="13" s="1"/>
  <c r="AB6413" i="13"/>
  <c r="AC6413" i="13" s="1"/>
  <c r="AB6141" i="13"/>
  <c r="AC6141" i="13" s="1"/>
  <c r="AB5869" i="13"/>
  <c r="AC5869" i="13" s="1"/>
  <c r="AB5597" i="13"/>
  <c r="AC5597" i="13" s="1"/>
  <c r="AB6268" i="13"/>
  <c r="AB5996" i="13"/>
  <c r="AB5724" i="13"/>
  <c r="AB5436" i="13"/>
  <c r="AB5819" i="13"/>
  <c r="AB5563" i="13"/>
  <c r="AB5307" i="13"/>
  <c r="AB5051" i="13"/>
  <c r="AB4795" i="13"/>
  <c r="AB4539" i="13"/>
  <c r="AB5498" i="13"/>
  <c r="AB5242" i="13"/>
  <c r="AB4986" i="13"/>
  <c r="AB4730" i="13"/>
  <c r="AB4474" i="13"/>
  <c r="AB4218" i="13"/>
  <c r="AB5945" i="13"/>
  <c r="AB5689" i="13"/>
  <c r="AB5433" i="13"/>
  <c r="AC5433" i="13" s="1"/>
  <c r="AB5177" i="13"/>
  <c r="AB4921" i="13"/>
  <c r="AB4665" i="13"/>
  <c r="AB6328" i="13"/>
  <c r="AB6072" i="13"/>
  <c r="AB5816" i="13"/>
  <c r="AB5560" i="13"/>
  <c r="AB5304" i="13"/>
  <c r="AB6295" i="13"/>
  <c r="AB6039" i="13"/>
  <c r="AB5783" i="13"/>
  <c r="AB5527" i="13"/>
  <c r="AB5271" i="13"/>
  <c r="AB6422" i="13"/>
  <c r="AB6166" i="13"/>
  <c r="AB5910" i="13"/>
  <c r="AB5654" i="13"/>
  <c r="AB5398" i="13"/>
  <c r="AB4741" i="13"/>
  <c r="AB4485" i="13"/>
  <c r="AB4229" i="13"/>
  <c r="AB3973" i="13"/>
  <c r="AB3717" i="13"/>
  <c r="AB3461" i="13"/>
  <c r="AB3205" i="13"/>
  <c r="AB5620" i="13"/>
  <c r="AB5364" i="13"/>
  <c r="AB5108" i="13"/>
  <c r="AB4852" i="13"/>
  <c r="AB4596" i="13"/>
  <c r="AB4340" i="13"/>
  <c r="AB4084" i="13"/>
  <c r="AB6947" i="13"/>
  <c r="AB6691" i="13"/>
  <c r="AB6435" i="13"/>
  <c r="AB6179" i="13"/>
  <c r="AB5923" i="13"/>
  <c r="AB5667" i="13"/>
  <c r="AB7362" i="13"/>
  <c r="AB7106" i="13"/>
  <c r="AB6850" i="13"/>
  <c r="AB6594" i="13"/>
  <c r="AB6338" i="13"/>
  <c r="AB6082" i="13"/>
  <c r="AB5826" i="13"/>
  <c r="AB7073" i="13"/>
  <c r="AB6817" i="13"/>
  <c r="AB6561" i="13"/>
  <c r="AB6305" i="13"/>
  <c r="AB6049" i="13"/>
  <c r="AB5793" i="13"/>
  <c r="AB5537" i="13"/>
  <c r="AB7328" i="13"/>
  <c r="AB7072" i="13"/>
  <c r="AB6816" i="13"/>
  <c r="AB6560" i="13"/>
  <c r="AB6304" i="13"/>
  <c r="AB6048" i="13"/>
  <c r="AB5792" i="13"/>
  <c r="AB5422" i="13"/>
  <c r="AB5166" i="13"/>
  <c r="AB8319" i="13"/>
  <c r="AB4943" i="13"/>
  <c r="AB8045" i="13"/>
  <c r="AC8045" i="13" s="1"/>
  <c r="AB7915" i="13"/>
  <c r="AB8761" i="13"/>
  <c r="AC8761" i="13" s="1"/>
  <c r="AB8152" i="13"/>
  <c r="AB7669" i="13"/>
  <c r="AC7669" i="13" s="1"/>
  <c r="AB8500" i="13"/>
  <c r="AB6846" i="13"/>
  <c r="AB7148" i="13"/>
  <c r="AB6075" i="13"/>
  <c r="AB7017" i="13"/>
  <c r="AC7017" i="13" s="1"/>
  <c r="AB6968" i="13"/>
  <c r="AB6871" i="13"/>
  <c r="AB7814" i="13"/>
  <c r="AB7238" i="13"/>
  <c r="AB6726" i="13"/>
  <c r="AB6213" i="13"/>
  <c r="AC6213" i="13" s="1"/>
  <c r="AB5701" i="13"/>
  <c r="AC5701" i="13" s="1"/>
  <c r="AB5189" i="13"/>
  <c r="AB7588" i="13"/>
  <c r="AB7076" i="13"/>
  <c r="AB6564" i="13"/>
  <c r="AB6052" i="13"/>
  <c r="AB8531" i="13"/>
  <c r="AB8019" i="13"/>
  <c r="AB7523" i="13"/>
  <c r="AB8674" i="13"/>
  <c r="AB8338" i="13"/>
  <c r="AB7970" i="13"/>
  <c r="AB7650" i="13"/>
  <c r="AB8737" i="13"/>
  <c r="AC8737" i="13" s="1"/>
  <c r="AB8465" i="13"/>
  <c r="AC8465" i="13" s="1"/>
  <c r="AB8193" i="13"/>
  <c r="AB7921" i="13"/>
  <c r="AB7649" i="13"/>
  <c r="AC7649" i="13" s="1"/>
  <c r="AB7377" i="13"/>
  <c r="AC7377" i="13" s="1"/>
  <c r="AB8752" i="13"/>
  <c r="AB8480" i="13"/>
  <c r="AB8192" i="13"/>
  <c r="AB7920" i="13"/>
  <c r="AB7648" i="13"/>
  <c r="AB6734" i="13"/>
  <c r="AB6462" i="13"/>
  <c r="AB6190" i="13"/>
  <c r="AB5918" i="13"/>
  <c r="AB5646" i="13"/>
  <c r="AB6669" i="13"/>
  <c r="AB6397" i="13"/>
  <c r="AC6397" i="13" s="1"/>
  <c r="AB6125" i="13"/>
  <c r="AC6125" i="13" s="1"/>
  <c r="AB5853" i="13"/>
  <c r="AC5853" i="13" s="1"/>
  <c r="AB5581" i="13"/>
  <c r="AC5581" i="13" s="1"/>
  <c r="AB6252" i="13"/>
  <c r="AB5980" i="13"/>
  <c r="AB5692" i="13"/>
  <c r="AB5420" i="13"/>
  <c r="AB5803" i="13"/>
  <c r="AB5547" i="13"/>
  <c r="AB5291" i="13"/>
  <c r="AB5035" i="13"/>
  <c r="AB4779" i="13"/>
  <c r="AB4523" i="13"/>
  <c r="AB5482" i="13"/>
  <c r="AB5226" i="13"/>
  <c r="AB4970" i="13"/>
  <c r="AB4714" i="13"/>
  <c r="AB4458" i="13"/>
  <c r="AB4202" i="13"/>
  <c r="AB5929" i="13"/>
  <c r="AB5673" i="13"/>
  <c r="AB5417" i="13"/>
  <c r="AB5161" i="13"/>
  <c r="AC5161" i="13" s="1"/>
  <c r="AB4905" i="13"/>
  <c r="AB4649" i="13"/>
  <c r="AC4649" i="13" s="1"/>
  <c r="AB6312" i="13"/>
  <c r="AB6056" i="13"/>
  <c r="AB5800" i="13"/>
  <c r="AB5544" i="13"/>
  <c r="AB5288" i="13"/>
  <c r="AB6279" i="13"/>
  <c r="AB6023" i="13"/>
  <c r="AB5767" i="13"/>
  <c r="AB5511" i="13"/>
  <c r="AB5255" i="13"/>
  <c r="AB6406" i="13"/>
  <c r="AB6150" i="13"/>
  <c r="AB5894" i="13"/>
  <c r="AB5638" i="13"/>
  <c r="AB5382" i="13"/>
  <c r="AB4725" i="13"/>
  <c r="AB4469" i="13"/>
  <c r="AB4213" i="13"/>
  <c r="AB3957" i="13"/>
  <c r="AB3701" i="13"/>
  <c r="AC3701" i="13" s="1"/>
  <c r="AB3445" i="13"/>
  <c r="AB3189" i="13"/>
  <c r="AB5604" i="13"/>
  <c r="AB5348" i="13"/>
  <c r="AB5092" i="13"/>
  <c r="AB4836" i="13"/>
  <c r="AB4580" i="13"/>
  <c r="AB4324" i="13"/>
  <c r="AB4068" i="13"/>
  <c r="AB6931" i="13"/>
  <c r="AB6675" i="13"/>
  <c r="AB6419" i="13"/>
  <c r="AB6163" i="13"/>
  <c r="AB5907" i="13"/>
  <c r="AB5651" i="13"/>
  <c r="AB7346" i="13"/>
  <c r="AB7090" i="13"/>
  <c r="AB6834" i="13"/>
  <c r="AB6578" i="13"/>
  <c r="AB6322" i="13"/>
  <c r="AB6066" i="13"/>
  <c r="AB5810" i="13"/>
  <c r="AB7057" i="13"/>
  <c r="AB6801" i="13"/>
  <c r="AB6545" i="13"/>
  <c r="AB6289" i="13"/>
  <c r="AB6033" i="13"/>
  <c r="AB5777" i="13"/>
  <c r="AB5521" i="13"/>
  <c r="AB7312" i="13"/>
  <c r="AB7056" i="13"/>
  <c r="AB6800" i="13"/>
  <c r="AB6544" i="13"/>
  <c r="AB6288" i="13"/>
  <c r="AB6032" i="13"/>
  <c r="AB5776" i="13"/>
  <c r="AB5406" i="13"/>
  <c r="AB5150" i="13"/>
  <c r="AB4894" i="13"/>
  <c r="AB4638" i="13"/>
  <c r="AB4382" i="13"/>
  <c r="AB5485" i="13"/>
  <c r="AB5229" i="13"/>
  <c r="AB4973" i="13"/>
  <c r="AB4717" i="13"/>
  <c r="AB4461" i="13"/>
  <c r="AB4205" i="13"/>
  <c r="AB4956" i="13"/>
  <c r="AB4700" i="13"/>
  <c r="AB4444" i="13"/>
  <c r="AB4188" i="13"/>
  <c r="AB3932" i="13"/>
  <c r="AB6095" i="13"/>
  <c r="AB4703" i="13"/>
  <c r="AB8238" i="13"/>
  <c r="AB7675" i="13"/>
  <c r="AB8521" i="13"/>
  <c r="AC8521" i="13" s="1"/>
  <c r="AB8680" i="13"/>
  <c r="AB7349" i="13"/>
  <c r="AC7349" i="13" s="1"/>
  <c r="AB8628" i="13"/>
  <c r="AB7805" i="13"/>
  <c r="AC7805" i="13" s="1"/>
  <c r="AB6908" i="13"/>
  <c r="AB7258" i="13"/>
  <c r="AB6777" i="13"/>
  <c r="AC6777" i="13" s="1"/>
  <c r="AB6728" i="13"/>
  <c r="AB6695" i="13"/>
  <c r="AB7798" i="13"/>
  <c r="AB7222" i="13"/>
  <c r="AB6710" i="13"/>
  <c r="AB6197" i="13"/>
  <c r="AC6197" i="13" s="1"/>
  <c r="AB5685" i="13"/>
  <c r="AC5685" i="13" s="1"/>
  <c r="AB5173" i="13"/>
  <c r="AB7572" i="13"/>
  <c r="AB7060" i="13"/>
  <c r="AB6548" i="13"/>
  <c r="AB6036" i="13"/>
  <c r="AB8515" i="13"/>
  <c r="AB8003" i="13"/>
  <c r="AB7507" i="13"/>
  <c r="AB8658" i="13"/>
  <c r="AB8322" i="13"/>
  <c r="AB7938" i="13"/>
  <c r="AB7634" i="13"/>
  <c r="AB8721" i="13"/>
  <c r="AC8721" i="13" s="1"/>
  <c r="AB8449" i="13"/>
  <c r="AC8449" i="13" s="1"/>
  <c r="AB8177" i="13"/>
  <c r="AC8177" i="13" s="1"/>
  <c r="AB7905" i="13"/>
  <c r="AC7905" i="13" s="1"/>
  <c r="AB7633" i="13"/>
  <c r="AC7633" i="13" s="1"/>
  <c r="AB7361" i="13"/>
  <c r="AC7361" i="13" s="1"/>
  <c r="AB8736" i="13"/>
  <c r="AB8448" i="13"/>
  <c r="AB8176" i="13"/>
  <c r="AB7904" i="13"/>
  <c r="AB7632" i="13"/>
  <c r="AB6718" i="13"/>
  <c r="AB6446" i="13"/>
  <c r="AB6174" i="13"/>
  <c r="AB5902" i="13"/>
  <c r="AB5630" i="13"/>
  <c r="AB6653" i="13"/>
  <c r="AC6653" i="13" s="1"/>
  <c r="AB6381" i="13"/>
  <c r="AC6381" i="13" s="1"/>
  <c r="AB6109" i="13"/>
  <c r="AC6109" i="13" s="1"/>
  <c r="AB5837" i="13"/>
  <c r="AC5837" i="13" s="1"/>
  <c r="AB5565" i="13"/>
  <c r="AC5565" i="13" s="1"/>
  <c r="AB6236" i="13"/>
  <c r="AB5948" i="13"/>
  <c r="AB5676" i="13"/>
  <c r="AB5404" i="13"/>
  <c r="AB5787" i="13"/>
  <c r="AB5531" i="13"/>
  <c r="AB5275" i="13"/>
  <c r="AB5019" i="13"/>
  <c r="AB4763" i="13"/>
  <c r="AB4507" i="13"/>
  <c r="AB5466" i="13"/>
  <c r="AB5210" i="13"/>
  <c r="AB4954" i="13"/>
  <c r="AB4698" i="13"/>
  <c r="AB4442" i="13"/>
  <c r="AB4186" i="13"/>
  <c r="AB5913" i="13"/>
  <c r="AC5913" i="13" s="1"/>
  <c r="AB5657" i="13"/>
  <c r="AB5401" i="13"/>
  <c r="AC5401" i="13" s="1"/>
  <c r="AB5145" i="13"/>
  <c r="AC5145" i="13" s="1"/>
  <c r="AB4889" i="13"/>
  <c r="AC4889" i="13" s="1"/>
  <c r="AB4633" i="13"/>
  <c r="AC4633" i="13" s="1"/>
  <c r="AB6296" i="13"/>
  <c r="AB6040" i="13"/>
  <c r="AB5784" i="13"/>
  <c r="AB5528" i="13"/>
  <c r="AB5272" i="13"/>
  <c r="AB6263" i="13"/>
  <c r="AB6007" i="13"/>
  <c r="AB5751" i="13"/>
  <c r="AB5495" i="13"/>
  <c r="AB5239" i="13"/>
  <c r="AB6390" i="13"/>
  <c r="AB6134" i="13"/>
  <c r="AB5878" i="13"/>
  <c r="AB5622" i="13"/>
  <c r="AB5366" i="13"/>
  <c r="AB4709" i="13"/>
  <c r="AB4453" i="13"/>
  <c r="AB4197" i="13"/>
  <c r="AC4197" i="13" s="1"/>
  <c r="AB3941" i="13"/>
  <c r="AB3685" i="13"/>
  <c r="AB3429" i="13"/>
  <c r="AB3173" i="13"/>
  <c r="AB5588" i="13"/>
  <c r="AB5332" i="13"/>
  <c r="AB5076" i="13"/>
  <c r="AB4820" i="13"/>
  <c r="AB4564" i="13"/>
  <c r="AB4308" i="13"/>
  <c r="AB4052" i="13"/>
  <c r="AB6915" i="13"/>
  <c r="AB6659" i="13"/>
  <c r="AB6403" i="13"/>
  <c r="AB6147" i="13"/>
  <c r="AB5891" i="13"/>
  <c r="AB5635" i="13"/>
  <c r="AB7330" i="13"/>
  <c r="AB7074" i="13"/>
  <c r="AB6818" i="13"/>
  <c r="AB6562" i="13"/>
  <c r="AB6306" i="13"/>
  <c r="AB6050" i="13"/>
  <c r="AB5794" i="13"/>
  <c r="AB7041" i="13"/>
  <c r="AB6785" i="13"/>
  <c r="AC6785" i="13" s="1"/>
  <c r="AB6529" i="13"/>
  <c r="AB6273" i="13"/>
  <c r="AC6273" i="13" s="1"/>
  <c r="AB6017" i="13"/>
  <c r="AB5761" i="13"/>
  <c r="AC5761" i="13" s="1"/>
  <c r="AB5505" i="13"/>
  <c r="AB7296" i="13"/>
  <c r="AB7040" i="13"/>
  <c r="AB6784" i="13"/>
  <c r="AB6528" i="13"/>
  <c r="AB6272" i="13"/>
  <c r="AB6016" i="13"/>
  <c r="AB5760" i="13"/>
  <c r="AB5390" i="13"/>
  <c r="AB5134" i="13"/>
  <c r="AB4878" i="13"/>
  <c r="AB4622" i="13"/>
  <c r="AB4366" i="13"/>
  <c r="AB5469" i="13"/>
  <c r="AB5213" i="13"/>
  <c r="AB4957" i="13"/>
  <c r="AB4701" i="13"/>
  <c r="AB4445" i="13"/>
  <c r="AC4445" i="13" s="1"/>
  <c r="AB5196" i="13"/>
  <c r="AB4940" i="13"/>
  <c r="AB4684" i="13"/>
  <c r="AB4428" i="13"/>
  <c r="AB4172" i="13"/>
  <c r="AB3916" i="13"/>
  <c r="AB4155" i="13"/>
  <c r="AB3899" i="13"/>
  <c r="AB3643" i="13"/>
  <c r="AB3387" i="13"/>
  <c r="AB3131" i="13"/>
  <c r="AB2875" i="13"/>
  <c r="AB2619" i="13"/>
  <c r="AB3738" i="13"/>
  <c r="AB3482" i="13"/>
  <c r="AB3226" i="13"/>
  <c r="AB2970" i="13"/>
  <c r="AB2714" i="13"/>
  <c r="AB2458" i="13"/>
  <c r="AB4585" i="13"/>
  <c r="AC4585" i="13" s="1"/>
  <c r="AB4329" i="13"/>
  <c r="AC4329" i="13" s="1"/>
  <c r="AB4073" i="13"/>
  <c r="AC4073" i="13" s="1"/>
  <c r="AB3817" i="13"/>
  <c r="AB5128" i="13"/>
  <c r="AB6015" i="13"/>
  <c r="AB6694" i="13"/>
  <c r="AB8433" i="13"/>
  <c r="AC8433" i="13" s="1"/>
  <c r="AB6637" i="13"/>
  <c r="AB5194" i="13"/>
  <c r="AB6247" i="13"/>
  <c r="AB3157" i="13"/>
  <c r="AB6802" i="13"/>
  <c r="AB6256" i="13"/>
  <c r="AB4941" i="13"/>
  <c r="AB3900" i="13"/>
  <c r="AB3371" i="13"/>
  <c r="AB3722" i="13"/>
  <c r="AB2698" i="13"/>
  <c r="AB4057" i="13"/>
  <c r="AC4057" i="13" s="1"/>
  <c r="AB4760" i="13"/>
  <c r="AB4280" i="13"/>
  <c r="AB3880" i="13"/>
  <c r="AB4951" i="13"/>
  <c r="AB4695" i="13"/>
  <c r="AB4439" i="13"/>
  <c r="AB4183" i="13"/>
  <c r="AB3927" i="13"/>
  <c r="AB3671" i="13"/>
  <c r="AB5014" i="13"/>
  <c r="AB4758" i="13"/>
  <c r="AB4502" i="13"/>
  <c r="AB4246" i="13"/>
  <c r="AB3990" i="13"/>
  <c r="AB3077" i="13"/>
  <c r="AB2821" i="13"/>
  <c r="AB2565" i="13"/>
  <c r="AB2309" i="13"/>
  <c r="AB2053" i="13"/>
  <c r="AC2053" i="13" s="1"/>
  <c r="AB1797" i="13"/>
  <c r="AC1797" i="13" s="1"/>
  <c r="AB1541" i="13"/>
  <c r="AC1541" i="13" s="1"/>
  <c r="AB1285" i="13"/>
  <c r="AB645" i="13"/>
  <c r="AC645" i="13" s="1"/>
  <c r="AB213" i="13"/>
  <c r="AB3924" i="13"/>
  <c r="AB3668" i="13"/>
  <c r="AB3412" i="13"/>
  <c r="AB3156" i="13"/>
  <c r="AB2900" i="13"/>
  <c r="AB2644" i="13"/>
  <c r="AB2388" i="13"/>
  <c r="AB2132" i="13"/>
  <c r="AB1876" i="13"/>
  <c r="AB5235" i="13"/>
  <c r="AB4979" i="13"/>
  <c r="AB4723" i="13"/>
  <c r="AB4467" i="13"/>
  <c r="AB4211" i="13"/>
  <c r="AB3955" i="13"/>
  <c r="AB5538" i="13"/>
  <c r="AB5282" i="13"/>
  <c r="AB5026" i="13"/>
  <c r="AB4770" i="13"/>
  <c r="AB4514" i="13"/>
  <c r="AB4258" i="13"/>
  <c r="AB4002" i="13"/>
  <c r="AB5313" i="13"/>
  <c r="AB5057" i="13"/>
  <c r="AB4801" i="13"/>
  <c r="AB4545" i="13"/>
  <c r="AB4289" i="13"/>
  <c r="AB4033" i="13"/>
  <c r="AB5568" i="13"/>
  <c r="AB5312" i="13"/>
  <c r="AB5056" i="13"/>
  <c r="AB4800" i="13"/>
  <c r="AB4544" i="13"/>
  <c r="AB4288" i="13"/>
  <c r="AB4032" i="13"/>
  <c r="AB2106" i="13"/>
  <c r="AB3689" i="13"/>
  <c r="AB3433" i="13"/>
  <c r="AB3177" i="13"/>
  <c r="AB2921" i="13"/>
  <c r="AB2665" i="13"/>
  <c r="AB3784" i="13"/>
  <c r="AB3528" i="13"/>
  <c r="AB3272" i="13"/>
  <c r="AB3016" i="13"/>
  <c r="AB2760" i="13"/>
  <c r="AB3511" i="13"/>
  <c r="AB3255" i="13"/>
  <c r="AB2999" i="13"/>
  <c r="AB2743" i="13"/>
  <c r="AB2487" i="13"/>
  <c r="AB3686" i="13"/>
  <c r="AB3430" i="13"/>
  <c r="AB3174" i="13"/>
  <c r="AB2918" i="13"/>
  <c r="AB2662" i="13"/>
  <c r="AB2406" i="13"/>
  <c r="AB1716" i="13"/>
  <c r="AB1460" i="13"/>
  <c r="AB1204" i="13"/>
  <c r="AB948" i="13"/>
  <c r="AB692" i="13"/>
  <c r="AB420" i="13"/>
  <c r="AB164" i="13"/>
  <c r="AB3683" i="13"/>
  <c r="AB3427" i="13"/>
  <c r="AB3171" i="13"/>
  <c r="AB2915" i="13"/>
  <c r="AB2659" i="13"/>
  <c r="AB2403" i="13"/>
  <c r="AB3650" i="13"/>
  <c r="AB3394" i="13"/>
  <c r="AB3138" i="13"/>
  <c r="AB2882" i="13"/>
  <c r="AB2626" i="13"/>
  <c r="AB2370" i="13"/>
  <c r="AB3601" i="13"/>
  <c r="AB3345" i="13"/>
  <c r="AB3089" i="13"/>
  <c r="AB2833" i="13"/>
  <c r="AB2577" i="13"/>
  <c r="AC2577" i="13" s="1"/>
  <c r="AB2321" i="13"/>
  <c r="AB3648" i="13"/>
  <c r="AB3392" i="13"/>
  <c r="AB3136" i="13"/>
  <c r="AB2880" i="13"/>
  <c r="AB2624" i="13"/>
  <c r="AB2368" i="13"/>
  <c r="AB3663" i="13"/>
  <c r="AB3407" i="13"/>
  <c r="AB3151" i="13"/>
  <c r="AB2895" i="13"/>
  <c r="AB2639" i="13"/>
  <c r="AB2383" i="13"/>
  <c r="AB2127" i="13"/>
  <c r="AB3886" i="13"/>
  <c r="AB3630" i="13"/>
  <c r="AB3374" i="13"/>
  <c r="AB3118" i="13"/>
  <c r="AB2862" i="13"/>
  <c r="AB2606" i="13"/>
  <c r="AB4093" i="13"/>
  <c r="AB3837" i="13"/>
  <c r="AB3581" i="13"/>
  <c r="AB3325" i="13"/>
  <c r="AB3069" i="13"/>
  <c r="AB2813" i="13"/>
  <c r="AC2813" i="13" s="1"/>
  <c r="AB3708" i="13"/>
  <c r="AB3452" i="13"/>
  <c r="AB3196" i="13"/>
  <c r="AB2940" i="13"/>
  <c r="AB2684" i="13"/>
  <c r="AB2428" i="13"/>
  <c r="AB2195" i="13"/>
  <c r="AB1939" i="13"/>
  <c r="AB1683" i="13"/>
  <c r="AB1427" i="13"/>
  <c r="AB1155" i="13"/>
  <c r="AB2162" i="13"/>
  <c r="AB1906" i="13"/>
  <c r="AB1650" i="13"/>
  <c r="AB1394" i="13"/>
  <c r="AB2241" i="13"/>
  <c r="AB1985" i="13"/>
  <c r="AB1729" i="13"/>
  <c r="AB1473" i="13"/>
  <c r="AB2304" i="13"/>
  <c r="AB2048" i="13"/>
  <c r="AB1792" i="13"/>
  <c r="AB1520" i="13"/>
  <c r="AB1264" i="13"/>
  <c r="AB4687" i="13"/>
  <c r="AB6181" i="13"/>
  <c r="AC6181" i="13" s="1"/>
  <c r="AB8161" i="13"/>
  <c r="AC8161" i="13" s="1"/>
  <c r="AB6365" i="13"/>
  <c r="AC6365" i="13" s="1"/>
  <c r="AB4938" i="13"/>
  <c r="AB5991" i="13"/>
  <c r="AB5572" i="13"/>
  <c r="AB6546" i="13"/>
  <c r="AB6000" i="13"/>
  <c r="AB4733" i="13"/>
  <c r="AB4219" i="13"/>
  <c r="AB3195" i="13"/>
  <c r="AB3546" i="13"/>
  <c r="AB2522" i="13"/>
  <c r="AB3881" i="13"/>
  <c r="AB4680" i="13"/>
  <c r="AB4248" i="13"/>
  <c r="AB5223" i="13"/>
  <c r="AB4935" i="13"/>
  <c r="AB4679" i="13"/>
  <c r="AB4423" i="13"/>
  <c r="AB4167" i="13"/>
  <c r="AB3911" i="13"/>
  <c r="AB5254" i="13"/>
  <c r="AB4998" i="13"/>
  <c r="AB4742" i="13"/>
  <c r="AB4486" i="13"/>
  <c r="AB4230" i="13"/>
  <c r="AB3974" i="13"/>
  <c r="AB3061" i="13"/>
  <c r="AB2805" i="13"/>
  <c r="AB2549" i="13"/>
  <c r="AB2293" i="13"/>
  <c r="AB2037" i="13"/>
  <c r="AB1781" i="13"/>
  <c r="AB1525" i="13"/>
  <c r="AC1525" i="13" s="1"/>
  <c r="AB1269" i="13"/>
  <c r="AC1269" i="13" s="1"/>
  <c r="AB629" i="13"/>
  <c r="AB197" i="13"/>
  <c r="AB3908" i="13"/>
  <c r="AB3652" i="13"/>
  <c r="AB3396" i="13"/>
  <c r="AB3140" i="13"/>
  <c r="AB2884" i="13"/>
  <c r="AB2628" i="13"/>
  <c r="AB2372" i="13"/>
  <c r="AB2116" i="13"/>
  <c r="AB1860" i="13"/>
  <c r="AB5219" i="13"/>
  <c r="AB4963" i="13"/>
  <c r="AB4707" i="13"/>
  <c r="AB4451" i="13"/>
  <c r="AB4195" i="13"/>
  <c r="AB3939" i="13"/>
  <c r="AB5522" i="13"/>
  <c r="AB5266" i="13"/>
  <c r="AB5010" i="13"/>
  <c r="AB4754" i="13"/>
  <c r="AB4498" i="13"/>
  <c r="AB4242" i="13"/>
  <c r="AB3986" i="13"/>
  <c r="AB5297" i="13"/>
  <c r="AC5297" i="13" s="1"/>
  <c r="AB5041" i="13"/>
  <c r="AB4785" i="13"/>
  <c r="AB4529" i="13"/>
  <c r="AB4273" i="13"/>
  <c r="AB4017" i="13"/>
  <c r="AB5552" i="13"/>
  <c r="AB5296" i="13"/>
  <c r="AB5040" i="13"/>
  <c r="AB4784" i="13"/>
  <c r="AB4528" i="13"/>
  <c r="AB4272" i="13"/>
  <c r="AB4016" i="13"/>
  <c r="AB2090" i="13"/>
  <c r="AB3673" i="13"/>
  <c r="AB3417" i="13"/>
  <c r="AB3161" i="13"/>
  <c r="AC3161" i="13" s="1"/>
  <c r="AB2905" i="13"/>
  <c r="AB2649" i="13"/>
  <c r="AB3768" i="13"/>
  <c r="AB3512" i="13"/>
  <c r="AB3256" i="13"/>
  <c r="AB3000" i="13"/>
  <c r="AB2744" i="13"/>
  <c r="AB3495" i="13"/>
  <c r="AB3239" i="13"/>
  <c r="AB2983" i="13"/>
  <c r="AB2727" i="13"/>
  <c r="AB2471" i="13"/>
  <c r="AB3670" i="13"/>
  <c r="AB3414" i="13"/>
  <c r="AB3158" i="13"/>
  <c r="AB2902" i="13"/>
  <c r="AB2646" i="13"/>
  <c r="AB2390" i="13"/>
  <c r="AB1700" i="13"/>
  <c r="AB1444" i="13"/>
  <c r="AB1188" i="13"/>
  <c r="AB932" i="13"/>
  <c r="AB676" i="13"/>
  <c r="AB404" i="13"/>
  <c r="AB148" i="13"/>
  <c r="AB3667" i="13"/>
  <c r="AB3411" i="13"/>
  <c r="AB3155" i="13"/>
  <c r="AB2899" i="13"/>
  <c r="AB2643" i="13"/>
  <c r="AB2387" i="13"/>
  <c r="AB3634" i="13"/>
  <c r="AB3378" i="13"/>
  <c r="AB3122" i="13"/>
  <c r="AB2866" i="13"/>
  <c r="AB2610" i="13"/>
  <c r="AB2354" i="13"/>
  <c r="AB3585" i="13"/>
  <c r="AB3329" i="13"/>
  <c r="AB3073" i="13"/>
  <c r="AB2817" i="13"/>
  <c r="AB2561" i="13"/>
  <c r="AB2305" i="13"/>
  <c r="AB3632" i="13"/>
  <c r="AB3376" i="13"/>
  <c r="AB3120" i="13"/>
  <c r="AB2864" i="13"/>
  <c r="AB2608" i="13"/>
  <c r="AB2352" i="13"/>
  <c r="AB3647" i="13"/>
  <c r="AB3391" i="13"/>
  <c r="AB3135" i="13"/>
  <c r="AB2879" i="13"/>
  <c r="AB2623" i="13"/>
  <c r="AB2367" i="13"/>
  <c r="AB4126" i="13"/>
  <c r="AB3870" i="13"/>
  <c r="AB3614" i="13"/>
  <c r="AB3358" i="13"/>
  <c r="AB3102" i="13"/>
  <c r="AB2846" i="13"/>
  <c r="AB2590" i="13"/>
  <c r="AB4077" i="13"/>
  <c r="AB3821" i="13"/>
  <c r="AC3821" i="13" s="1"/>
  <c r="AB3565" i="13"/>
  <c r="AB3309" i="13"/>
  <c r="AB3053" i="13"/>
  <c r="AB2797" i="13"/>
  <c r="AB3692" i="13"/>
  <c r="AB3436" i="13"/>
  <c r="AB3180" i="13"/>
  <c r="AB2924" i="13"/>
  <c r="AB2668" i="13"/>
  <c r="AB2412" i="13"/>
  <c r="AB2179" i="13"/>
  <c r="AB1923" i="13"/>
  <c r="AB1667" i="13"/>
  <c r="AB1411" i="13"/>
  <c r="AB1139" i="13"/>
  <c r="AB2146" i="13"/>
  <c r="AB1890" i="13"/>
  <c r="AB1634" i="13"/>
  <c r="AB1378" i="13"/>
  <c r="AB2225" i="13"/>
  <c r="AB1969" i="13"/>
  <c r="AB1713" i="13"/>
  <c r="AB1457" i="13"/>
  <c r="AB8206" i="13"/>
  <c r="AB5669" i="13"/>
  <c r="AC5669" i="13" s="1"/>
  <c r="AB7889" i="13"/>
  <c r="AC7889" i="13" s="1"/>
  <c r="AB6093" i="13"/>
  <c r="AC6093" i="13" s="1"/>
  <c r="AB4682" i="13"/>
  <c r="AB5735" i="13"/>
  <c r="AB5316" i="13"/>
  <c r="AB6290" i="13"/>
  <c r="AB5744" i="13"/>
  <c r="AB4685" i="13"/>
  <c r="AB4187" i="13"/>
  <c r="AB3163" i="13"/>
  <c r="AB3514" i="13"/>
  <c r="AB2490" i="13"/>
  <c r="AB3849" i="13"/>
  <c r="AC3849" i="13" s="1"/>
  <c r="AB4664" i="13"/>
  <c r="AB4216" i="13"/>
  <c r="AB5207" i="13"/>
  <c r="AB4919" i="13"/>
  <c r="AB4663" i="13"/>
  <c r="AB4407" i="13"/>
  <c r="AB4151" i="13"/>
  <c r="AB3895" i="13"/>
  <c r="AB5238" i="13"/>
  <c r="AB4982" i="13"/>
  <c r="AB4726" i="13"/>
  <c r="AB4470" i="13"/>
  <c r="AB4214" i="13"/>
  <c r="AB3958" i="13"/>
  <c r="AB3045" i="13"/>
  <c r="AB2789" i="13"/>
  <c r="AB2533" i="13"/>
  <c r="AB2277" i="13"/>
  <c r="AB2021" i="13"/>
  <c r="AB1765" i="13"/>
  <c r="AB1509" i="13"/>
  <c r="AB1253" i="13"/>
  <c r="AC1253" i="13" s="1"/>
  <c r="AB597" i="13"/>
  <c r="AB181" i="13"/>
  <c r="AB3892" i="13"/>
  <c r="AB3636" i="13"/>
  <c r="AB3380" i="13"/>
  <c r="AB3124" i="13"/>
  <c r="AB2868" i="13"/>
  <c r="AB2612" i="13"/>
  <c r="AB2356" i="13"/>
  <c r="AB2100" i="13"/>
  <c r="AB1844" i="13"/>
  <c r="AB5203" i="13"/>
  <c r="AB4947" i="13"/>
  <c r="AB4691" i="13"/>
  <c r="AB4435" i="13"/>
  <c r="AB4179" i="13"/>
  <c r="AB3923" i="13"/>
  <c r="AB5506" i="13"/>
  <c r="AB5250" i="13"/>
  <c r="AB4994" i="13"/>
  <c r="AB4738" i="13"/>
  <c r="AB4482" i="13"/>
  <c r="AB4226" i="13"/>
  <c r="AB3970" i="13"/>
  <c r="AB5281" i="13"/>
  <c r="AB5025" i="13"/>
  <c r="AB4769" i="13"/>
  <c r="AB4513" i="13"/>
  <c r="AB4257" i="13"/>
  <c r="AB4001" i="13"/>
  <c r="AB5536" i="13"/>
  <c r="AB5280" i="13"/>
  <c r="AB5024" i="13"/>
  <c r="AB4768" i="13"/>
  <c r="AB4512" i="13"/>
  <c r="AB4256" i="13"/>
  <c r="AB4000" i="13"/>
  <c r="AB2074" i="13"/>
  <c r="AB3657" i="13"/>
  <c r="AB3401" i="13"/>
  <c r="AB3145" i="13"/>
  <c r="AB2889" i="13"/>
  <c r="AB2633" i="13"/>
  <c r="AB3752" i="13"/>
  <c r="AB3496" i="13"/>
  <c r="AB3240" i="13"/>
  <c r="AB2984" i="13"/>
  <c r="AB2728" i="13"/>
  <c r="AB3479" i="13"/>
  <c r="AB3223" i="13"/>
  <c r="AB2967" i="13"/>
  <c r="AB2711" i="13"/>
  <c r="AB2455" i="13"/>
  <c r="AB3654" i="13"/>
  <c r="AB3398" i="13"/>
  <c r="AB3142" i="13"/>
  <c r="AB2886" i="13"/>
  <c r="AB2630" i="13"/>
  <c r="AB2374" i="13"/>
  <c r="AB1684" i="13"/>
  <c r="AB1428" i="13"/>
  <c r="AB1172" i="13"/>
  <c r="AB916" i="13"/>
  <c r="AB660" i="13"/>
  <c r="AB388" i="13"/>
  <c r="AB132" i="13"/>
  <c r="AB3651" i="13"/>
  <c r="AB3395" i="13"/>
  <c r="AB3139" i="13"/>
  <c r="AB2883" i="13"/>
  <c r="AB2627" i="13"/>
  <c r="AB2371" i="13"/>
  <c r="AB3618" i="13"/>
  <c r="AB3362" i="13"/>
  <c r="AB3106" i="13"/>
  <c r="AB2850" i="13"/>
  <c r="AB2594" i="13"/>
  <c r="AB2338" i="13"/>
  <c r="AB3569" i="13"/>
  <c r="AB3313" i="13"/>
  <c r="AB3057" i="13"/>
  <c r="AB2801" i="13"/>
  <c r="AB2545" i="13"/>
  <c r="AB3872" i="13"/>
  <c r="AB3616" i="13"/>
  <c r="AB3360" i="13"/>
  <c r="AB3104" i="13"/>
  <c r="AB2848" i="13"/>
  <c r="AB2592" i="13"/>
  <c r="AB2336" i="13"/>
  <c r="AB3631" i="13"/>
  <c r="AB3375" i="13"/>
  <c r="AB3119" i="13"/>
  <c r="AB2863" i="13"/>
  <c r="AB2607" i="13"/>
  <c r="AB2351" i="13"/>
  <c r="AB4110" i="13"/>
  <c r="AB3854" i="13"/>
  <c r="AB3598" i="13"/>
  <c r="AB3342" i="13"/>
  <c r="AB3086" i="13"/>
  <c r="AB2830" i="13"/>
  <c r="AB2574" i="13"/>
  <c r="AB4061" i="13"/>
  <c r="AB3805" i="13"/>
  <c r="AB3549" i="13"/>
  <c r="AB3293" i="13"/>
  <c r="AB3037" i="13"/>
  <c r="AB2781" i="13"/>
  <c r="AB3676" i="13"/>
  <c r="AB3420" i="13"/>
  <c r="AB3164" i="13"/>
  <c r="AB2908" i="13"/>
  <c r="AB2652" i="13"/>
  <c r="AB2396" i="13"/>
  <c r="AB2163" i="13"/>
  <c r="AB1907" i="13"/>
  <c r="AB1651" i="13"/>
  <c r="AB1395" i="13"/>
  <c r="AB1123" i="13"/>
  <c r="AB2130" i="13"/>
  <c r="AB1874" i="13"/>
  <c r="AB1618" i="13"/>
  <c r="AB1362" i="13"/>
  <c r="AB2209" i="13"/>
  <c r="AB1953" i="13"/>
  <c r="AB1697" i="13"/>
  <c r="AC1697" i="13" s="1"/>
  <c r="AB1441" i="13"/>
  <c r="AB2272" i="13"/>
  <c r="AB2016" i="13"/>
  <c r="AB1760" i="13"/>
  <c r="AB1488" i="13"/>
  <c r="AB1232" i="13"/>
  <c r="AB112" i="13"/>
  <c r="AB7659" i="13"/>
  <c r="AB5157" i="13"/>
  <c r="AB7617" i="13"/>
  <c r="AB5821" i="13"/>
  <c r="AC5821" i="13" s="1"/>
  <c r="AB4426" i="13"/>
  <c r="AB5479" i="13"/>
  <c r="AB5060" i="13"/>
  <c r="AB6034" i="13"/>
  <c r="AB5374" i="13"/>
  <c r="AB4477" i="13"/>
  <c r="AB4171" i="13"/>
  <c r="AB3147" i="13"/>
  <c r="AB3498" i="13"/>
  <c r="AB2474" i="13"/>
  <c r="AB3833" i="13"/>
  <c r="AB4648" i="13"/>
  <c r="AB4168" i="13"/>
  <c r="AB5191" i="13"/>
  <c r="AB4903" i="13"/>
  <c r="AB4647" i="13"/>
  <c r="AB4391" i="13"/>
  <c r="AB4135" i="13"/>
  <c r="AB3879" i="13"/>
  <c r="AB5222" i="13"/>
  <c r="AB4966" i="13"/>
  <c r="AB4710" i="13"/>
  <c r="AB4454" i="13"/>
  <c r="AB4198" i="13"/>
  <c r="AB3942" i="13"/>
  <c r="AB3029" i="13"/>
  <c r="AC3029" i="13" s="1"/>
  <c r="AB2773" i="13"/>
  <c r="AB2517" i="13"/>
  <c r="AB2261" i="13"/>
  <c r="AB2005" i="13"/>
  <c r="AB1749" i="13"/>
  <c r="AB1493" i="13"/>
  <c r="AB1237" i="13"/>
  <c r="AB581" i="13"/>
  <c r="AC581" i="13" s="1"/>
  <c r="AB165" i="13"/>
  <c r="AB3876" i="13"/>
  <c r="AB3620" i="13"/>
  <c r="AB3364" i="13"/>
  <c r="AB3108" i="13"/>
  <c r="AB2852" i="13"/>
  <c r="AB2596" i="13"/>
  <c r="AB2340" i="13"/>
  <c r="AB2084" i="13"/>
  <c r="AB5443" i="13"/>
  <c r="AB5187" i="13"/>
  <c r="AB4931" i="13"/>
  <c r="AB4675" i="13"/>
  <c r="AB4419" i="13"/>
  <c r="AB4163" i="13"/>
  <c r="AB3907" i="13"/>
  <c r="AB5490" i="13"/>
  <c r="AB5234" i="13"/>
  <c r="AB4978" i="13"/>
  <c r="AB4722" i="13"/>
  <c r="AB4466" i="13"/>
  <c r="AB4210" i="13"/>
  <c r="AB3954" i="13"/>
  <c r="AB5265" i="13"/>
  <c r="AC5265" i="13" s="1"/>
  <c r="AB5009" i="13"/>
  <c r="AB4753" i="13"/>
  <c r="AB4497" i="13"/>
  <c r="AC4497" i="13" s="1"/>
  <c r="AB4241" i="13"/>
  <c r="AC4241" i="13" s="1"/>
  <c r="AB3985" i="13"/>
  <c r="AB5520" i="13"/>
  <c r="AB5264" i="13"/>
  <c r="AB5008" i="13"/>
  <c r="AB4752" i="13"/>
  <c r="AB4496" i="13"/>
  <c r="AB4240" i="13"/>
  <c r="AB3984" i="13"/>
  <c r="AB2058" i="13"/>
  <c r="AB3641" i="13"/>
  <c r="AB3385" i="13"/>
  <c r="AB3129" i="13"/>
  <c r="AC3129" i="13" s="1"/>
  <c r="AB2873" i="13"/>
  <c r="AB2617" i="13"/>
  <c r="AB3736" i="13"/>
  <c r="AB3480" i="13"/>
  <c r="AB3224" i="13"/>
  <c r="AB2968" i="13"/>
  <c r="AB2712" i="13"/>
  <c r="AB3463" i="13"/>
  <c r="AB3207" i="13"/>
  <c r="AB2951" i="13"/>
  <c r="AB2695" i="13"/>
  <c r="AB2439" i="13"/>
  <c r="AB3638" i="13"/>
  <c r="AB3382" i="13"/>
  <c r="AB3126" i="13"/>
  <c r="AB2870" i="13"/>
  <c r="AB2614" i="13"/>
  <c r="AB2358" i="13"/>
  <c r="AB1668" i="13"/>
  <c r="AB1412" i="13"/>
  <c r="AB1156" i="13"/>
  <c r="AB900" i="13"/>
  <c r="AB644" i="13"/>
  <c r="AB372" i="13"/>
  <c r="AB116" i="13"/>
  <c r="AB3635" i="13"/>
  <c r="AB3379" i="13"/>
  <c r="AB3123" i="13"/>
  <c r="AB2867" i="13"/>
  <c r="AB2611" i="13"/>
  <c r="AB2355" i="13"/>
  <c r="AB3602" i="13"/>
  <c r="AB3346" i="13"/>
  <c r="AB3090" i="13"/>
  <c r="AB2834" i="13"/>
  <c r="AB2578" i="13"/>
  <c r="AB2322" i="13"/>
  <c r="AB3553" i="13"/>
  <c r="AB3297" i="13"/>
  <c r="AB3041" i="13"/>
  <c r="AB2785" i="13"/>
  <c r="AB2529" i="13"/>
  <c r="AB3856" i="13"/>
  <c r="AB3600" i="13"/>
  <c r="AB3344" i="13"/>
  <c r="AB3088" i="13"/>
  <c r="AB2832" i="13"/>
  <c r="AB2576" i="13"/>
  <c r="AB2320" i="13"/>
  <c r="AB3615" i="13"/>
  <c r="AB3359" i="13"/>
  <c r="AB3103" i="13"/>
  <c r="AB2847" i="13"/>
  <c r="AB2591" i="13"/>
  <c r="AB2335" i="13"/>
  <c r="AB4094" i="13"/>
  <c r="AB3838" i="13"/>
  <c r="AB3582" i="13"/>
  <c r="AB3326" i="13"/>
  <c r="AB3070" i="13"/>
  <c r="AB2814" i="13"/>
  <c r="AB2558" i="13"/>
  <c r="AB4045" i="13"/>
  <c r="AB3789" i="13"/>
  <c r="AC3789" i="13" s="1"/>
  <c r="AB3533" i="13"/>
  <c r="AB3277" i="13"/>
  <c r="AB3021" i="13"/>
  <c r="AB2765" i="13"/>
  <c r="AB3660" i="13"/>
  <c r="AB3404" i="13"/>
  <c r="AB3148" i="13"/>
  <c r="AB2892" i="13"/>
  <c r="AB2636" i="13"/>
  <c r="AB2380" i="13"/>
  <c r="AB2147" i="13"/>
  <c r="AB1891" i="13"/>
  <c r="AB1635" i="13"/>
  <c r="AB1379" i="13"/>
  <c r="AB995" i="13"/>
  <c r="AB2114" i="13"/>
  <c r="AB8505" i="13"/>
  <c r="AC8505" i="13" s="1"/>
  <c r="AB7556" i="13"/>
  <c r="AB7345" i="13"/>
  <c r="AB5549" i="13"/>
  <c r="AB4170" i="13"/>
  <c r="AB6630" i="13"/>
  <c r="AB4804" i="13"/>
  <c r="AB5778" i="13"/>
  <c r="AB5118" i="13"/>
  <c r="AB4429" i="13"/>
  <c r="AB4139" i="13"/>
  <c r="AB3115" i="13"/>
  <c r="AB3466" i="13"/>
  <c r="AB2442" i="13"/>
  <c r="AB3801" i="13"/>
  <c r="AB4632" i="13"/>
  <c r="AB4152" i="13"/>
  <c r="AB5159" i="13"/>
  <c r="AB4887" i="13"/>
  <c r="AB4631" i="13"/>
  <c r="AB4375" i="13"/>
  <c r="AB4119" i="13"/>
  <c r="AB3863" i="13"/>
  <c r="AB5206" i="13"/>
  <c r="AB4950" i="13"/>
  <c r="AB4694" i="13"/>
  <c r="AB4438" i="13"/>
  <c r="AB4182" i="13"/>
  <c r="AB3926" i="13"/>
  <c r="AB3013" i="13"/>
  <c r="AB2757" i="13"/>
  <c r="AB2501" i="13"/>
  <c r="AB2245" i="13"/>
  <c r="AB1989" i="13"/>
  <c r="AB1733" i="13"/>
  <c r="AB1477" i="13"/>
  <c r="AB1093" i="13"/>
  <c r="AB501" i="13"/>
  <c r="AB149" i="13"/>
  <c r="AB3860" i="13"/>
  <c r="AB3604" i="13"/>
  <c r="AB3348" i="13"/>
  <c r="AB3092" i="13"/>
  <c r="AB2836" i="13"/>
  <c r="AB2580" i="13"/>
  <c r="AB2324" i="13"/>
  <c r="AB2068" i="13"/>
  <c r="AB5427" i="13"/>
  <c r="AB5171" i="13"/>
  <c r="AB4915" i="13"/>
  <c r="AB4659" i="13"/>
  <c r="AB4403" i="13"/>
  <c r="AB4147" i="13"/>
  <c r="AB3891" i="13"/>
  <c r="AB5474" i="13"/>
  <c r="AB5218" i="13"/>
  <c r="AB4962" i="13"/>
  <c r="AB4706" i="13"/>
  <c r="AB4450" i="13"/>
  <c r="AB4194" i="13"/>
  <c r="AB3938" i="13"/>
  <c r="AB5249" i="13"/>
  <c r="AB4993" i="13"/>
  <c r="AB4737" i="13"/>
  <c r="AC4737" i="13" s="1"/>
  <c r="AB4481" i="13"/>
  <c r="AB4225" i="13"/>
  <c r="AC4225" i="13" s="1"/>
  <c r="AB3969" i="13"/>
  <c r="AB5504" i="13"/>
  <c r="AB5248" i="13"/>
  <c r="AB4992" i="13"/>
  <c r="AB4736" i="13"/>
  <c r="AB4480" i="13"/>
  <c r="AB4224" i="13"/>
  <c r="AB3968" i="13"/>
  <c r="AB2042" i="13"/>
  <c r="AB3625" i="13"/>
  <c r="AB3369" i="13"/>
  <c r="AB3113" i="13"/>
  <c r="AB2857" i="13"/>
  <c r="AB2601" i="13"/>
  <c r="AB3720" i="13"/>
  <c r="AB3464" i="13"/>
  <c r="AB3208" i="13"/>
  <c r="AB2952" i="13"/>
  <c r="AB2696" i="13"/>
  <c r="AB3447" i="13"/>
  <c r="AB3191" i="13"/>
  <c r="AB2935" i="13"/>
  <c r="AB2679" i="13"/>
  <c r="AB2423" i="13"/>
  <c r="AB3622" i="13"/>
  <c r="AB3366" i="13"/>
  <c r="AB3110" i="13"/>
  <c r="AB2854" i="13"/>
  <c r="AB2598" i="13"/>
  <c r="AB2342" i="13"/>
  <c r="AB1652" i="13"/>
  <c r="AB1396" i="13"/>
  <c r="AB1140" i="13"/>
  <c r="AB884" i="13"/>
  <c r="AB628" i="13"/>
  <c r="AB356" i="13"/>
  <c r="AB100" i="13"/>
  <c r="AB3619" i="13"/>
  <c r="AB3363" i="13"/>
  <c r="AB3107" i="13"/>
  <c r="AB2851" i="13"/>
  <c r="AB2595" i="13"/>
  <c r="AB2339" i="13"/>
  <c r="AB3586" i="13"/>
  <c r="AB3330" i="13"/>
  <c r="AB3074" i="13"/>
  <c r="AB2818" i="13"/>
  <c r="AB2562" i="13"/>
  <c r="AB2306" i="13"/>
  <c r="AB3537" i="13"/>
  <c r="AB3281" i="13"/>
  <c r="AB3025" i="13"/>
  <c r="AB2769" i="13"/>
  <c r="AB2513" i="13"/>
  <c r="AB3840" i="13"/>
  <c r="AB3584" i="13"/>
  <c r="AB3328" i="13"/>
  <c r="AB3072" i="13"/>
  <c r="AB2816" i="13"/>
  <c r="AB2560" i="13"/>
  <c r="AB1568" i="13"/>
  <c r="AB3599" i="13"/>
  <c r="AB3343" i="13"/>
  <c r="AB3087" i="13"/>
  <c r="AB2831" i="13"/>
  <c r="AB2575" i="13"/>
  <c r="AB2319" i="13"/>
  <c r="AB4078" i="13"/>
  <c r="AB3822" i="13"/>
  <c r="AB3566" i="13"/>
  <c r="AB3310" i="13"/>
  <c r="AB3054" i="13"/>
  <c r="AB2798" i="13"/>
  <c r="AB2542" i="13"/>
  <c r="AB4029" i="13"/>
  <c r="AB3773" i="13"/>
  <c r="AB3517" i="13"/>
  <c r="AB3261" i="13"/>
  <c r="AC3261" i="13" s="1"/>
  <c r="AB3005" i="13"/>
  <c r="AB2749" i="13"/>
  <c r="AB3644" i="13"/>
  <c r="AB3388" i="13"/>
  <c r="AB3132" i="13"/>
  <c r="AB2876" i="13"/>
  <c r="AB2620" i="13"/>
  <c r="AB2364" i="13"/>
  <c r="AB2131" i="13"/>
  <c r="AB1875" i="13"/>
  <c r="AB1619" i="13"/>
  <c r="AB1347" i="13"/>
  <c r="AB691" i="13"/>
  <c r="AB2098" i="13"/>
  <c r="AB1842" i="13"/>
  <c r="AB1586" i="13"/>
  <c r="AB1330" i="13"/>
  <c r="AC1329" i="13" s="1"/>
  <c r="AB2177" i="13"/>
  <c r="AB1921" i="13"/>
  <c r="AB1665" i="13"/>
  <c r="AC1665" i="13" s="1"/>
  <c r="AB1409" i="13"/>
  <c r="AB2240" i="13"/>
  <c r="AB1984" i="13"/>
  <c r="AB1728" i="13"/>
  <c r="AB1456" i="13"/>
  <c r="AB1200" i="13"/>
  <c r="AB8552" i="13"/>
  <c r="AB7044" i="13"/>
  <c r="AB6204" i="13"/>
  <c r="AB5897" i="13"/>
  <c r="AC5897" i="13" s="1"/>
  <c r="AB6374" i="13"/>
  <c r="AB4548" i="13"/>
  <c r="AB7025" i="13"/>
  <c r="AC7025" i="13" s="1"/>
  <c r="AB4910" i="13"/>
  <c r="AB4221" i="13"/>
  <c r="AC4221" i="13" s="1"/>
  <c r="AB3963" i="13"/>
  <c r="AB2939" i="13"/>
  <c r="AB3290" i="13"/>
  <c r="AB2266" i="13"/>
  <c r="AB5192" i="13"/>
  <c r="AB4616" i="13"/>
  <c r="AB4136" i="13"/>
  <c r="AB5143" i="13"/>
  <c r="AB4871" i="13"/>
  <c r="AB4615" i="13"/>
  <c r="AB4359" i="13"/>
  <c r="AB4103" i="13"/>
  <c r="AB3847" i="13"/>
  <c r="AB5190" i="13"/>
  <c r="AB4934" i="13"/>
  <c r="AB4678" i="13"/>
  <c r="AB4422" i="13"/>
  <c r="AB4166" i="13"/>
  <c r="AB3910" i="13"/>
  <c r="AB2997" i="13"/>
  <c r="AB2741" i="13"/>
  <c r="AB2485" i="13"/>
  <c r="AB2229" i="13"/>
  <c r="AC2229" i="13" s="1"/>
  <c r="AB1973" i="13"/>
  <c r="AC1973" i="13" s="1"/>
  <c r="AB1717" i="13"/>
  <c r="AB1461" i="13"/>
  <c r="AB949" i="13"/>
  <c r="AC949" i="13" s="1"/>
  <c r="AB469" i="13"/>
  <c r="AB117" i="13"/>
  <c r="AC117" i="13" s="1"/>
  <c r="AB3844" i="13"/>
  <c r="AB3588" i="13"/>
  <c r="AB3332" i="13"/>
  <c r="AB3076" i="13"/>
  <c r="AB2820" i="13"/>
  <c r="AB2564" i="13"/>
  <c r="AB2308" i="13"/>
  <c r="AB2052" i="13"/>
  <c r="AB5411" i="13"/>
  <c r="AB5155" i="13"/>
  <c r="AB4899" i="13"/>
  <c r="AB4643" i="13"/>
  <c r="AB4387" i="13"/>
  <c r="AB4131" i="13"/>
  <c r="AB3875" i="13"/>
  <c r="AB5458" i="13"/>
  <c r="AB5202" i="13"/>
  <c r="AB4946" i="13"/>
  <c r="AB4690" i="13"/>
  <c r="AB4434" i="13"/>
  <c r="AB4178" i="13"/>
  <c r="AB3922" i="13"/>
  <c r="AB5233" i="13"/>
  <c r="AB4977" i="13"/>
  <c r="AC4977" i="13" s="1"/>
  <c r="AB4721" i="13"/>
  <c r="AC4721" i="13" s="1"/>
  <c r="AB4465" i="13"/>
  <c r="AB4209" i="13"/>
  <c r="AC4209" i="13" s="1"/>
  <c r="AB3953" i="13"/>
  <c r="AC3953" i="13" s="1"/>
  <c r="AB5488" i="13"/>
  <c r="AB5232" i="13"/>
  <c r="AB4976" i="13"/>
  <c r="AB4720" i="13"/>
  <c r="AB4464" i="13"/>
  <c r="AB4208" i="13"/>
  <c r="AB3952" i="13"/>
  <c r="AB2026" i="13"/>
  <c r="AB3609" i="13"/>
  <c r="AB3353" i="13"/>
  <c r="AC3353" i="13" s="1"/>
  <c r="AB3097" i="13"/>
  <c r="AC3097" i="13" s="1"/>
  <c r="AB2841" i="13"/>
  <c r="AB2585" i="13"/>
  <c r="AB3704" i="13"/>
  <c r="AB3448" i="13"/>
  <c r="AB3192" i="13"/>
  <c r="AB2936" i="13"/>
  <c r="AB2680" i="13"/>
  <c r="AB3431" i="13"/>
  <c r="AB3175" i="13"/>
  <c r="AB2919" i="13"/>
  <c r="AB2663" i="13"/>
  <c r="AB2407" i="13"/>
  <c r="AB3606" i="13"/>
  <c r="AB3350" i="13"/>
  <c r="AB3094" i="13"/>
  <c r="AB2838" i="13"/>
  <c r="AB2582" i="13"/>
  <c r="AB2326" i="13"/>
  <c r="AB1636" i="13"/>
  <c r="AB1380" i="13"/>
  <c r="AB1124" i="13"/>
  <c r="AB868" i="13"/>
  <c r="AB612" i="13"/>
  <c r="AB340" i="13"/>
  <c r="AB84" i="13"/>
  <c r="AB3603" i="13"/>
  <c r="AB3347" i="13"/>
  <c r="AB3091" i="13"/>
  <c r="AB2835" i="13"/>
  <c r="AB2579" i="13"/>
  <c r="AB2323" i="13"/>
  <c r="AB3570" i="13"/>
  <c r="AB3314" i="13"/>
  <c r="AB3058" i="13"/>
  <c r="AB2802" i="13"/>
  <c r="AB2546" i="13"/>
  <c r="AB3777" i="13"/>
  <c r="AB3521" i="13"/>
  <c r="AB3265" i="13"/>
  <c r="AB3009" i="13"/>
  <c r="AB2753" i="13"/>
  <c r="AB2497" i="13"/>
  <c r="AB3824" i="13"/>
  <c r="AB3568" i="13"/>
  <c r="AB3312" i="13"/>
  <c r="AB3056" i="13"/>
  <c r="AB2800" i="13"/>
  <c r="AB2544" i="13"/>
  <c r="AB3839" i="13"/>
  <c r="AB3583" i="13"/>
  <c r="AB3327" i="13"/>
  <c r="AB3071" i="13"/>
  <c r="AB2815" i="13"/>
  <c r="AB2559" i="13"/>
  <c r="AB2303" i="13"/>
  <c r="AB4062" i="13"/>
  <c r="AB3806" i="13"/>
  <c r="AB3550" i="13"/>
  <c r="AB3294" i="13"/>
  <c r="AB3038" i="13"/>
  <c r="AB2782" i="13"/>
  <c r="AB2526" i="13"/>
  <c r="AB4013" i="13"/>
  <c r="AB3757" i="13"/>
  <c r="AB3501" i="13"/>
  <c r="AB3245" i="13"/>
  <c r="AB2989" i="13"/>
  <c r="AB2733" i="13"/>
  <c r="AB3628" i="13"/>
  <c r="AB3372" i="13"/>
  <c r="AB3116" i="13"/>
  <c r="AB2860" i="13"/>
  <c r="AB2604" i="13"/>
  <c r="AB2348" i="13"/>
  <c r="AB2115" i="13"/>
  <c r="AB1859" i="13"/>
  <c r="AB1603" i="13"/>
  <c r="AB1331" i="13"/>
  <c r="AB659" i="13"/>
  <c r="AB2082" i="13"/>
  <c r="AB1826" i="13"/>
  <c r="AB1570" i="13"/>
  <c r="AB1314" i="13"/>
  <c r="AB2161" i="13"/>
  <c r="AB1905" i="13"/>
  <c r="AC1905" i="13" s="1"/>
  <c r="AB1649" i="13"/>
  <c r="AC1649" i="13" s="1"/>
  <c r="AB1393" i="13"/>
  <c r="AB2224" i="13"/>
  <c r="AB7333" i="13"/>
  <c r="AC7333" i="13" s="1"/>
  <c r="AB6532" i="13"/>
  <c r="AB8704" i="13"/>
  <c r="AB5932" i="13"/>
  <c r="AB5641" i="13"/>
  <c r="AC5641" i="13" s="1"/>
  <c r="AB6118" i="13"/>
  <c r="AB4292" i="13"/>
  <c r="AB6769" i="13"/>
  <c r="AC6769" i="13" s="1"/>
  <c r="AB4862" i="13"/>
  <c r="AB5180" i="13"/>
  <c r="AB3931" i="13"/>
  <c r="AB2907" i="13"/>
  <c r="AB3258" i="13"/>
  <c r="AB2234" i="13"/>
  <c r="AB5160" i="13"/>
  <c r="AB4600" i="13"/>
  <c r="AB4120" i="13"/>
  <c r="AB5127" i="13"/>
  <c r="AB4855" i="13"/>
  <c r="AB4599" i="13"/>
  <c r="AB4343" i="13"/>
  <c r="AB4087" i="13"/>
  <c r="AB3831" i="13"/>
  <c r="AB5174" i="13"/>
  <c r="AB4918" i="13"/>
  <c r="AB4662" i="13"/>
  <c r="AB4406" i="13"/>
  <c r="AB4150" i="13"/>
  <c r="AB3894" i="13"/>
  <c r="AB2981" i="13"/>
  <c r="AB2725" i="13"/>
  <c r="AB2469" i="13"/>
  <c r="AB2213" i="13"/>
  <c r="AC2213" i="13" s="1"/>
  <c r="AB1957" i="13"/>
  <c r="AB1701" i="13"/>
  <c r="AB1445" i="13"/>
  <c r="AB917" i="13"/>
  <c r="AB453" i="13"/>
  <c r="AB101" i="13"/>
  <c r="AB3828" i="13"/>
  <c r="AB3572" i="13"/>
  <c r="AB3316" i="13"/>
  <c r="AB3060" i="13"/>
  <c r="AB2804" i="13"/>
  <c r="AB2548" i="13"/>
  <c r="AB2292" i="13"/>
  <c r="AB2036" i="13"/>
  <c r="AB5395" i="13"/>
  <c r="AB5139" i="13"/>
  <c r="AB4883" i="13"/>
  <c r="AB4627" i="13"/>
  <c r="AB4371" i="13"/>
  <c r="AB4115" i="13"/>
  <c r="AB3859" i="13"/>
  <c r="AB5442" i="13"/>
  <c r="AB5186" i="13"/>
  <c r="AB4930" i="13"/>
  <c r="AB4674" i="13"/>
  <c r="AB4418" i="13"/>
  <c r="AB4162" i="13"/>
  <c r="AB3906" i="13"/>
  <c r="AB5217" i="13"/>
  <c r="AC5217" i="13" s="1"/>
  <c r="AB4961" i="13"/>
  <c r="AC4961" i="13" s="1"/>
  <c r="AB4705" i="13"/>
  <c r="AB4449" i="13"/>
  <c r="AC4449" i="13" s="1"/>
  <c r="AB4193" i="13"/>
  <c r="AC4193" i="13" s="1"/>
  <c r="AB3937" i="13"/>
  <c r="AB5472" i="13"/>
  <c r="AB5216" i="13"/>
  <c r="AB4960" i="13"/>
  <c r="AB4704" i="13"/>
  <c r="AB4448" i="13"/>
  <c r="AB4192" i="13"/>
  <c r="AB3936" i="13"/>
  <c r="AB2010" i="13"/>
  <c r="AB3593" i="13"/>
  <c r="AC3593" i="13" s="1"/>
  <c r="AB3337" i="13"/>
  <c r="AB3081" i="13"/>
  <c r="AB2825" i="13"/>
  <c r="AB2569" i="13"/>
  <c r="AB3688" i="13"/>
  <c r="AB3432" i="13"/>
  <c r="AB3176" i="13"/>
  <c r="AB2920" i="13"/>
  <c r="AB2664" i="13"/>
  <c r="AB3415" i="13"/>
  <c r="AB3159" i="13"/>
  <c r="AB2903" i="13"/>
  <c r="AB2647" i="13"/>
  <c r="AB2391" i="13"/>
  <c r="AB3590" i="13"/>
  <c r="AB3334" i="13"/>
  <c r="AB3078" i="13"/>
  <c r="AB2822" i="13"/>
  <c r="AB2566" i="13"/>
  <c r="AB2310" i="13"/>
  <c r="AB1620" i="13"/>
  <c r="AB1364" i="13"/>
  <c r="AB1108" i="13"/>
  <c r="AB852" i="13"/>
  <c r="AB596" i="13"/>
  <c r="AB324" i="13"/>
  <c r="AB68" i="13"/>
  <c r="AB3587" i="13"/>
  <c r="AB3331" i="13"/>
  <c r="AB3075" i="13"/>
  <c r="AB2819" i="13"/>
  <c r="AB2563" i="13"/>
  <c r="AB2307" i="13"/>
  <c r="AB3554" i="13"/>
  <c r="AB3298" i="13"/>
  <c r="AB3042" i="13"/>
  <c r="AB2786" i="13"/>
  <c r="AB2530" i="13"/>
  <c r="AB3761" i="13"/>
  <c r="AB3505" i="13"/>
  <c r="AB3249" i="13"/>
  <c r="AB2993" i="13"/>
  <c r="AB2737" i="13"/>
  <c r="AB2481" i="13"/>
  <c r="AB3808" i="13"/>
  <c r="AB3552" i="13"/>
  <c r="AB3296" i="13"/>
  <c r="AB3040" i="13"/>
  <c r="AB2784" i="13"/>
  <c r="AB2528" i="13"/>
  <c r="AB3823" i="13"/>
  <c r="AB3567" i="13"/>
  <c r="AB3311" i="13"/>
  <c r="AB3055" i="13"/>
  <c r="AB2799" i="13"/>
  <c r="AB2543" i="13"/>
  <c r="AB2287" i="13"/>
  <c r="AB4046" i="13"/>
  <c r="AB3790" i="13"/>
  <c r="AB3534" i="13"/>
  <c r="AB3278" i="13"/>
  <c r="AB3022" i="13"/>
  <c r="AB2766" i="13"/>
  <c r="AB2510" i="13"/>
  <c r="AB3997" i="13"/>
  <c r="AB3741" i="13"/>
  <c r="AB3485" i="13"/>
  <c r="AB3229" i="13"/>
  <c r="AB2973" i="13"/>
  <c r="AC2973" i="13" s="1"/>
  <c r="AB2717" i="13"/>
  <c r="AB3612" i="13"/>
  <c r="AB3356" i="13"/>
  <c r="AB3100" i="13"/>
  <c r="AB2844" i="13"/>
  <c r="AB2588" i="13"/>
  <c r="AB2332" i="13"/>
  <c r="AB2099" i="13"/>
  <c r="AB1843" i="13"/>
  <c r="AB1587" i="13"/>
  <c r="AB1315" i="13"/>
  <c r="AB291" i="13"/>
  <c r="AB2066" i="13"/>
  <c r="AB1810" i="13"/>
  <c r="AB1554" i="13"/>
  <c r="AB1298" i="13"/>
  <c r="AB2145" i="13"/>
  <c r="AB1889" i="13"/>
  <c r="AC1889" i="13" s="1"/>
  <c r="AB1633" i="13"/>
  <c r="AB1377" i="13"/>
  <c r="AB2208" i="13"/>
  <c r="AB1952" i="13"/>
  <c r="AB1696" i="13"/>
  <c r="AB1424" i="13"/>
  <c r="AB1168" i="13"/>
  <c r="AB8580" i="13"/>
  <c r="AB6020" i="13"/>
  <c r="AB8432" i="13"/>
  <c r="AB5660" i="13"/>
  <c r="AB5385" i="13"/>
  <c r="AB5862" i="13"/>
  <c r="AB4036" i="13"/>
  <c r="AB6513" i="13"/>
  <c r="AC6513" i="13" s="1"/>
  <c r="AB4654" i="13"/>
  <c r="AB4972" i="13"/>
  <c r="AB3915" i="13"/>
  <c r="AB2891" i="13"/>
  <c r="AB3242" i="13"/>
  <c r="AB2218" i="13"/>
  <c r="AB5144" i="13"/>
  <c r="AB4536" i="13"/>
  <c r="AB4104" i="13"/>
  <c r="AB5111" i="13"/>
  <c r="AB4839" i="13"/>
  <c r="AB4583" i="13"/>
  <c r="AB4327" i="13"/>
  <c r="AB4071" i="13"/>
  <c r="AB3815" i="13"/>
  <c r="AB5158" i="13"/>
  <c r="AB4902" i="13"/>
  <c r="AB4646" i="13"/>
  <c r="AB4390" i="13"/>
  <c r="AB4134" i="13"/>
  <c r="AB3878" i="13"/>
  <c r="AB2965" i="13"/>
  <c r="AB2709" i="13"/>
  <c r="AB2453" i="13"/>
  <c r="AB2197" i="13"/>
  <c r="AB1941" i="13"/>
  <c r="AB1685" i="13"/>
  <c r="AB1429" i="13"/>
  <c r="AB901" i="13"/>
  <c r="AC901" i="13" s="1"/>
  <c r="AB421" i="13"/>
  <c r="AC421" i="13" s="1"/>
  <c r="AB85" i="13"/>
  <c r="AC85" i="13" s="1"/>
  <c r="AB3812" i="13"/>
  <c r="AB3556" i="13"/>
  <c r="AB3300" i="13"/>
  <c r="AB3044" i="13"/>
  <c r="AB2788" i="13"/>
  <c r="AB2532" i="13"/>
  <c r="AB2276" i="13"/>
  <c r="AB2020" i="13"/>
  <c r="AB5379" i="13"/>
  <c r="AB5123" i="13"/>
  <c r="AB4867" i="13"/>
  <c r="AB4611" i="13"/>
  <c r="AB4355" i="13"/>
  <c r="AB4099" i="13"/>
  <c r="AB3843" i="13"/>
  <c r="AB5426" i="13"/>
  <c r="AB5170" i="13"/>
  <c r="AB4914" i="13"/>
  <c r="AB4658" i="13"/>
  <c r="AB4402" i="13"/>
  <c r="AB4146" i="13"/>
  <c r="AB3890" i="13"/>
  <c r="AB5201" i="13"/>
  <c r="AC5201" i="13" s="1"/>
  <c r="AB4945" i="13"/>
  <c r="AC4945" i="13" s="1"/>
  <c r="AB4689" i="13"/>
  <c r="AC4689" i="13" s="1"/>
  <c r="AB4433" i="13"/>
  <c r="AC4433" i="13" s="1"/>
  <c r="AB4177" i="13"/>
  <c r="AC4177" i="13" s="1"/>
  <c r="AB3921" i="13"/>
  <c r="AB5456" i="13"/>
  <c r="AB5200" i="13"/>
  <c r="AB4944" i="13"/>
  <c r="AB4688" i="13"/>
  <c r="AB4432" i="13"/>
  <c r="AB4176" i="13"/>
  <c r="AB3920" i="13"/>
  <c r="AB1994" i="13"/>
  <c r="AB3577" i="13"/>
  <c r="AB3321" i="13"/>
  <c r="AC3321" i="13" s="1"/>
  <c r="AB3065" i="13"/>
  <c r="AC3065" i="13" s="1"/>
  <c r="AB2809" i="13"/>
  <c r="AB2553" i="13"/>
  <c r="AB3672" i="13"/>
  <c r="AB3416" i="13"/>
  <c r="AB3160" i="13"/>
  <c r="AB2904" i="13"/>
  <c r="AB3655" i="13"/>
  <c r="AB3399" i="13"/>
  <c r="AB3143" i="13"/>
  <c r="AB2887" i="13"/>
  <c r="AB2631" i="13"/>
  <c r="AB2375" i="13"/>
  <c r="AB3574" i="13"/>
  <c r="AB3318" i="13"/>
  <c r="AB3062" i="13"/>
  <c r="AB2806" i="13"/>
  <c r="AB2550" i="13"/>
  <c r="AB2294" i="13"/>
  <c r="AB1604" i="13"/>
  <c r="AB1348" i="13"/>
  <c r="AB1092" i="13"/>
  <c r="AB836" i="13"/>
  <c r="AB580" i="13"/>
  <c r="AB308" i="13"/>
  <c r="AB52" i="13"/>
  <c r="AB3571" i="13"/>
  <c r="AB3315" i="13"/>
  <c r="AB3059" i="13"/>
  <c r="AB2803" i="13"/>
  <c r="AB2547" i="13"/>
  <c r="AB1363" i="13"/>
  <c r="AB3538" i="13"/>
  <c r="AB3282" i="13"/>
  <c r="AB3026" i="13"/>
  <c r="AB2770" i="13"/>
  <c r="AB2514" i="13"/>
  <c r="AB3745" i="13"/>
  <c r="AB3489" i="13"/>
  <c r="AB3233" i="13"/>
  <c r="AB2977" i="13"/>
  <c r="AB2721" i="13"/>
  <c r="AC2721" i="13" s="1"/>
  <c r="AB2465" i="13"/>
  <c r="AB3792" i="13"/>
  <c r="AB3536" i="13"/>
  <c r="AB3280" i="13"/>
  <c r="AB3024" i="13"/>
  <c r="AB2768" i="13"/>
  <c r="AB2512" i="13"/>
  <c r="AB3807" i="13"/>
  <c r="AB3551" i="13"/>
  <c r="AB3295" i="13"/>
  <c r="AB3039" i="13"/>
  <c r="AB2783" i="13"/>
  <c r="AB2527" i="13"/>
  <c r="AB2271" i="13"/>
  <c r="AB4030" i="13"/>
  <c r="AB3774" i="13"/>
  <c r="AB3518" i="13"/>
  <c r="AB3262" i="13"/>
  <c r="AB3006" i="13"/>
  <c r="AB2750" i="13"/>
  <c r="AB2494" i="13"/>
  <c r="AB3981" i="13"/>
  <c r="AB3725" i="13"/>
  <c r="AB3469" i="13"/>
  <c r="AB3213" i="13"/>
  <c r="AB2957" i="13"/>
  <c r="AB2701" i="13"/>
  <c r="AB3596" i="13"/>
  <c r="AB3340" i="13"/>
  <c r="AB3084" i="13"/>
  <c r="AB2828" i="13"/>
  <c r="AB2572" i="13"/>
  <c r="AB2316" i="13"/>
  <c r="AB2083" i="13"/>
  <c r="AB1827" i="13"/>
  <c r="AB1571" i="13"/>
  <c r="AB1299" i="13"/>
  <c r="AB259" i="13"/>
  <c r="AB2050" i="13"/>
  <c r="AB1794" i="13"/>
  <c r="AB1538" i="13"/>
  <c r="AB1282" i="13"/>
  <c r="AB2129" i="13"/>
  <c r="AC2129" i="13" s="1"/>
  <c r="AB1873" i="13"/>
  <c r="AB1617" i="13"/>
  <c r="AB1361" i="13"/>
  <c r="AB2192" i="13"/>
  <c r="AB7789" i="13"/>
  <c r="AC7789" i="13" s="1"/>
  <c r="AB8499" i="13"/>
  <c r="AB8160" i="13"/>
  <c r="AB5388" i="13"/>
  <c r="AB5129" i="13"/>
  <c r="AC5129" i="13" s="1"/>
  <c r="AB5606" i="13"/>
  <c r="AB6899" i="13"/>
  <c r="AB6257" i="13"/>
  <c r="AC6257" i="13" s="1"/>
  <c r="AB4606" i="13"/>
  <c r="AB4924" i="13"/>
  <c r="AB3883" i="13"/>
  <c r="AB2859" i="13"/>
  <c r="AB3210" i="13"/>
  <c r="AB4569" i="13"/>
  <c r="AC4569" i="13" s="1"/>
  <c r="AB5112" i="13"/>
  <c r="AB4504" i="13"/>
  <c r="AB4088" i="13"/>
  <c r="AB5095" i="13"/>
  <c r="AB4823" i="13"/>
  <c r="AB4567" i="13"/>
  <c r="AB4311" i="13"/>
  <c r="AB4055" i="13"/>
  <c r="AB3799" i="13"/>
  <c r="AB5142" i="13"/>
  <c r="AB4886" i="13"/>
  <c r="AB4630" i="13"/>
  <c r="AB4374" i="13"/>
  <c r="AB4118" i="13"/>
  <c r="AB3862" i="13"/>
  <c r="AB2949" i="13"/>
  <c r="AC2949" i="13" s="1"/>
  <c r="AB2693" i="13"/>
  <c r="AC2693" i="13" s="1"/>
  <c r="AB2437" i="13"/>
  <c r="AB2181" i="13"/>
  <c r="AB1925" i="13"/>
  <c r="AB1669" i="13"/>
  <c r="AB1413" i="13"/>
  <c r="AB885" i="13"/>
  <c r="AC885" i="13" s="1"/>
  <c r="AB405" i="13"/>
  <c r="AC405" i="13" s="1"/>
  <c r="AB69" i="13"/>
  <c r="AC69" i="13" s="1"/>
  <c r="AB3796" i="13"/>
  <c r="AB3540" i="13"/>
  <c r="AB3284" i="13"/>
  <c r="AB3028" i="13"/>
  <c r="AB2772" i="13"/>
  <c r="AB2516" i="13"/>
  <c r="AB2260" i="13"/>
  <c r="AB2004" i="13"/>
  <c r="AB5363" i="13"/>
  <c r="AB5107" i="13"/>
  <c r="AB4851" i="13"/>
  <c r="AB4595" i="13"/>
  <c r="AB4339" i="13"/>
  <c r="AB4083" i="13"/>
  <c r="AB3827" i="13"/>
  <c r="AB5410" i="13"/>
  <c r="AB5154" i="13"/>
  <c r="AB4898" i="13"/>
  <c r="AB4642" i="13"/>
  <c r="AB4386" i="13"/>
  <c r="AB4130" i="13"/>
  <c r="AB3874" i="13"/>
  <c r="AB5185" i="13"/>
  <c r="AC5185" i="13" s="1"/>
  <c r="AB4929" i="13"/>
  <c r="AC4929" i="13" s="1"/>
  <c r="AB4673" i="13"/>
  <c r="AC4673" i="13" s="1"/>
  <c r="AB4417" i="13"/>
  <c r="AC4417" i="13" s="1"/>
  <c r="AB4161" i="13"/>
  <c r="AB3905" i="13"/>
  <c r="AC3905" i="13" s="1"/>
  <c r="AB5440" i="13"/>
  <c r="AB5184" i="13"/>
  <c r="AB4928" i="13"/>
  <c r="AB4672" i="13"/>
  <c r="AB4416" i="13"/>
  <c r="AB4160" i="13"/>
  <c r="AB3904" i="13"/>
  <c r="AB1978" i="13"/>
  <c r="AB3561" i="13"/>
  <c r="AC3561" i="13" s="1"/>
  <c r="AB3305" i="13"/>
  <c r="AB3049" i="13"/>
  <c r="AB2793" i="13"/>
  <c r="AB2537" i="13"/>
  <c r="AB3656" i="13"/>
  <c r="AB3400" i="13"/>
  <c r="AB3144" i="13"/>
  <c r="AB2888" i="13"/>
  <c r="AB3639" i="13"/>
  <c r="AB3383" i="13"/>
  <c r="AB3127" i="13"/>
  <c r="AB2871" i="13"/>
  <c r="AB2615" i="13"/>
  <c r="AB2359" i="13"/>
  <c r="AB3558" i="13"/>
  <c r="AB3302" i="13"/>
  <c r="AB3046" i="13"/>
  <c r="AB2790" i="13"/>
  <c r="AB2534" i="13"/>
  <c r="AB1718" i="13"/>
  <c r="AB1588" i="13"/>
  <c r="AB1332" i="13"/>
  <c r="AB1076" i="13"/>
  <c r="AB820" i="13"/>
  <c r="AB564" i="13"/>
  <c r="AB292" i="13"/>
  <c r="AB36" i="13"/>
  <c r="AB3555" i="13"/>
  <c r="AB3299" i="13"/>
  <c r="AB3043" i="13"/>
  <c r="AB2787" i="13"/>
  <c r="AB2531" i="13"/>
  <c r="AB3778" i="13"/>
  <c r="AB3522" i="13"/>
  <c r="AB3266" i="13"/>
  <c r="AB3010" i="13"/>
  <c r="AB2754" i="13"/>
  <c r="AB2498" i="13"/>
  <c r="AB3729" i="13"/>
  <c r="AB3473" i="13"/>
  <c r="AB3217" i="13"/>
  <c r="AB2961" i="13"/>
  <c r="AB2705" i="13"/>
  <c r="AB2449" i="13"/>
  <c r="AB3776" i="13"/>
  <c r="AB3520" i="13"/>
  <c r="AB3264" i="13"/>
  <c r="AB3008" i="13"/>
  <c r="AB2752" i="13"/>
  <c r="AB2496" i="13"/>
  <c r="AB3791" i="13"/>
  <c r="AB3535" i="13"/>
  <c r="AB3279" i="13"/>
  <c r="AB3023" i="13"/>
  <c r="AB2767" i="13"/>
  <c r="AB2511" i="13"/>
  <c r="AB2255" i="13"/>
  <c r="AB4014" i="13"/>
  <c r="AB3758" i="13"/>
  <c r="AB3502" i="13"/>
  <c r="AB3246" i="13"/>
  <c r="AB2990" i="13"/>
  <c r="AB2734" i="13"/>
  <c r="AB2478" i="13"/>
  <c r="AB3965" i="13"/>
  <c r="AB3709" i="13"/>
  <c r="AB3453" i="13"/>
  <c r="AB3197" i="13"/>
  <c r="AB2941" i="13"/>
  <c r="AB3836" i="13"/>
  <c r="AB3580" i="13"/>
  <c r="AB3324" i="13"/>
  <c r="AB3068" i="13"/>
  <c r="AB2812" i="13"/>
  <c r="AB2556" i="13"/>
  <c r="AB2012" i="13"/>
  <c r="AB2067" i="13"/>
  <c r="AB1811" i="13"/>
  <c r="AB1555" i="13"/>
  <c r="AB1283" i="13"/>
  <c r="AB2290" i="13"/>
  <c r="AB2034" i="13"/>
  <c r="AB1778" i="13"/>
  <c r="AB1522" i="13"/>
  <c r="AB1266" i="13"/>
  <c r="AB2113" i="13"/>
  <c r="AB1857" i="13"/>
  <c r="AC1857" i="13" s="1"/>
  <c r="AB1601" i="13"/>
  <c r="AB1345" i="13"/>
  <c r="AB2176" i="13"/>
  <c r="AB1920" i="13"/>
  <c r="AB1664" i="13"/>
  <c r="AB1392" i="13"/>
  <c r="AB1136" i="13"/>
  <c r="AB6892" i="13"/>
  <c r="AB7987" i="13"/>
  <c r="AB7888" i="13"/>
  <c r="AB5771" i="13"/>
  <c r="AB4873" i="13"/>
  <c r="AC4873" i="13" s="1"/>
  <c r="AB5350" i="13"/>
  <c r="AB6643" i="13"/>
  <c r="AB6001" i="13"/>
  <c r="AC6001" i="13" s="1"/>
  <c r="AB4398" i="13"/>
  <c r="AB4716" i="13"/>
  <c r="AB3707" i="13"/>
  <c r="AB2683" i="13"/>
  <c r="AB3034" i="13"/>
  <c r="AB4393" i="13"/>
  <c r="AC4393" i="13" s="1"/>
  <c r="AB4936" i="13"/>
  <c r="AB4472" i="13"/>
  <c r="AB4056" i="13"/>
  <c r="AB5079" i="13"/>
  <c r="AB4807" i="13"/>
  <c r="AB4551" i="13"/>
  <c r="AB4295" i="13"/>
  <c r="AB4039" i="13"/>
  <c r="AB3783" i="13"/>
  <c r="AB5126" i="13"/>
  <c r="AB4870" i="13"/>
  <c r="AB4614" i="13"/>
  <c r="AB4358" i="13"/>
  <c r="AB4102" i="13"/>
  <c r="AB3846" i="13"/>
  <c r="AB2933" i="13"/>
  <c r="AC2933" i="13" s="1"/>
  <c r="AB2677" i="13"/>
  <c r="AC2677" i="13" s="1"/>
  <c r="AB2421" i="13"/>
  <c r="AB2165" i="13"/>
  <c r="AB1909" i="13"/>
  <c r="AB1653" i="13"/>
  <c r="AB1397" i="13"/>
  <c r="AB853" i="13"/>
  <c r="AB389" i="13"/>
  <c r="AC389" i="13" s="1"/>
  <c r="AB53" i="13"/>
  <c r="AC53" i="13" s="1"/>
  <c r="AB3780" i="13"/>
  <c r="AB3524" i="13"/>
  <c r="AB3268" i="13"/>
  <c r="AB3012" i="13"/>
  <c r="AB2756" i="13"/>
  <c r="AB2500" i="13"/>
  <c r="AB2244" i="13"/>
  <c r="AB1988" i="13"/>
  <c r="AB5347" i="13"/>
  <c r="AB5091" i="13"/>
  <c r="AB4835" i="13"/>
  <c r="AB4579" i="13"/>
  <c r="AB4323" i="13"/>
  <c r="AB4067" i="13"/>
  <c r="AB3811" i="13"/>
  <c r="AB5394" i="13"/>
  <c r="AB5138" i="13"/>
  <c r="AB4882" i="13"/>
  <c r="AB4626" i="13"/>
  <c r="AB4370" i="13"/>
  <c r="AB4114" i="13"/>
  <c r="AB3858" i="13"/>
  <c r="AB5169" i="13"/>
  <c r="AC5169" i="13" s="1"/>
  <c r="AB4913" i="13"/>
  <c r="AC4913" i="13" s="1"/>
  <c r="AB4657" i="13"/>
  <c r="AC4657" i="13" s="1"/>
  <c r="AB4401" i="13"/>
  <c r="AC4401" i="13" s="1"/>
  <c r="AB4145" i="13"/>
  <c r="AC4145" i="13" s="1"/>
  <c r="AB3889" i="13"/>
  <c r="AC3889" i="13" s="1"/>
  <c r="AB5424" i="13"/>
  <c r="AB5168" i="13"/>
  <c r="AB4912" i="13"/>
  <c r="AB4656" i="13"/>
  <c r="AB4400" i="13"/>
  <c r="AB4144" i="13"/>
  <c r="AB3888" i="13"/>
  <c r="AB1962" i="13"/>
  <c r="AB3545" i="13"/>
  <c r="AB3289" i="13"/>
  <c r="AC3289" i="13" s="1"/>
  <c r="AB3033" i="13"/>
  <c r="AC3033" i="13" s="1"/>
  <c r="AB2777" i="13"/>
  <c r="AB2521" i="13"/>
  <c r="AB3640" i="13"/>
  <c r="AB3384" i="13"/>
  <c r="AB3128" i="13"/>
  <c r="AB2872" i="13"/>
  <c r="AB3623" i="13"/>
  <c r="AB3367" i="13"/>
  <c r="AB3111" i="13"/>
  <c r="AB2855" i="13"/>
  <c r="AB2599" i="13"/>
  <c r="AB2343" i="13"/>
  <c r="AB3542" i="13"/>
  <c r="AB3286" i="13"/>
  <c r="AB3030" i="13"/>
  <c r="AB2774" i="13"/>
  <c r="AB2518" i="13"/>
  <c r="AB1828" i="13"/>
  <c r="AB1572" i="13"/>
  <c r="AB1316" i="13"/>
  <c r="AB1060" i="13"/>
  <c r="AB804" i="13"/>
  <c r="AB548" i="13"/>
  <c r="AB276" i="13"/>
  <c r="AB20" i="13"/>
  <c r="AB3539" i="13"/>
  <c r="AB3283" i="13"/>
  <c r="AB3027" i="13"/>
  <c r="AB2771" i="13"/>
  <c r="AB2515" i="13"/>
  <c r="AB3762" i="13"/>
  <c r="AB3506" i="13"/>
  <c r="AB3250" i="13"/>
  <c r="AB2994" i="13"/>
  <c r="AB2738" i="13"/>
  <c r="AB2482" i="13"/>
  <c r="AB3713" i="13"/>
  <c r="AB3457" i="13"/>
  <c r="AB3201" i="13"/>
  <c r="AB2945" i="13"/>
  <c r="AB2689" i="13"/>
  <c r="AC2689" i="13" s="1"/>
  <c r="AB2433" i="13"/>
  <c r="AB3760" i="13"/>
  <c r="AB3504" i="13"/>
  <c r="AB3248" i="13"/>
  <c r="AB2992" i="13"/>
  <c r="AB2736" i="13"/>
  <c r="AB2480" i="13"/>
  <c r="AB3775" i="13"/>
  <c r="AB3519" i="13"/>
  <c r="AB3263" i="13"/>
  <c r="AB3007" i="13"/>
  <c r="AB2751" i="13"/>
  <c r="AB2495" i="13"/>
  <c r="AB2239" i="13"/>
  <c r="AB3998" i="13"/>
  <c r="AB3742" i="13"/>
  <c r="AB3486" i="13"/>
  <c r="AB3230" i="13"/>
  <c r="AB2974" i="13"/>
  <c r="AB2718" i="13"/>
  <c r="AB2462" i="13"/>
  <c r="AB3949" i="13"/>
  <c r="AB3693" i="13"/>
  <c r="AB3437" i="13"/>
  <c r="AB3181" i="13"/>
  <c r="AB2925" i="13"/>
  <c r="AB3820" i="13"/>
  <c r="AB3564" i="13"/>
  <c r="AB3308" i="13"/>
  <c r="AB3052" i="13"/>
  <c r="AB2796" i="13"/>
  <c r="AB2540" i="13"/>
  <c r="AB1180" i="13"/>
  <c r="AB2051" i="13"/>
  <c r="AB1795" i="13"/>
  <c r="AB1539" i="13"/>
  <c r="AB1267" i="13"/>
  <c r="AB2274" i="13"/>
  <c r="AB2018" i="13"/>
  <c r="AB1762" i="13"/>
  <c r="AB1506" i="13"/>
  <c r="AB1250" i="13"/>
  <c r="AB7242" i="13"/>
  <c r="AB7491" i="13"/>
  <c r="AB7616" i="13"/>
  <c r="AB5515" i="13"/>
  <c r="AB4617" i="13"/>
  <c r="AC4617" i="13" s="1"/>
  <c r="AB4693" i="13"/>
  <c r="AC4693" i="13" s="1"/>
  <c r="AB6387" i="13"/>
  <c r="AB5745" i="13"/>
  <c r="AC5745" i="13" s="1"/>
  <c r="AB4350" i="13"/>
  <c r="AB4668" i="13"/>
  <c r="AB3675" i="13"/>
  <c r="AB2651" i="13"/>
  <c r="AB3002" i="13"/>
  <c r="AB4361" i="13"/>
  <c r="AB4920" i="13"/>
  <c r="AB4424" i="13"/>
  <c r="AB4024" i="13"/>
  <c r="AB5063" i="13"/>
  <c r="AB4791" i="13"/>
  <c r="AB4535" i="13"/>
  <c r="AB4279" i="13"/>
  <c r="AB4023" i="13"/>
  <c r="AB3767" i="13"/>
  <c r="AB5110" i="13"/>
  <c r="AB4854" i="13"/>
  <c r="AB4598" i="13"/>
  <c r="AB4342" i="13"/>
  <c r="AB4086" i="13"/>
  <c r="AB3830" i="13"/>
  <c r="AB2917" i="13"/>
  <c r="AC2917" i="13" s="1"/>
  <c r="AB2661" i="13"/>
  <c r="AC2661" i="13" s="1"/>
  <c r="AB2405" i="13"/>
  <c r="AB2149" i="13"/>
  <c r="AB1893" i="13"/>
  <c r="AB1637" i="13"/>
  <c r="AB1381" i="13"/>
  <c r="AB837" i="13"/>
  <c r="AC837" i="13" s="1"/>
  <c r="AB373" i="13"/>
  <c r="AC373" i="13" s="1"/>
  <c r="AB4020" i="13"/>
  <c r="AB3764" i="13"/>
  <c r="AB3508" i="13"/>
  <c r="AB3252" i="13"/>
  <c r="AB2996" i="13"/>
  <c r="AB2740" i="13"/>
  <c r="AB2484" i="13"/>
  <c r="AB2228" i="13"/>
  <c r="AB1972" i="13"/>
  <c r="AB5331" i="13"/>
  <c r="AB5075" i="13"/>
  <c r="AB4819" i="13"/>
  <c r="AB4563" i="13"/>
  <c r="AB4307" i="13"/>
  <c r="AB4051" i="13"/>
  <c r="AB3795" i="13"/>
  <c r="AB5378" i="13"/>
  <c r="AB5122" i="13"/>
  <c r="AB4866" i="13"/>
  <c r="AB4610" i="13"/>
  <c r="AB4354" i="13"/>
  <c r="AB4098" i="13"/>
  <c r="AB3842" i="13"/>
  <c r="AB5153" i="13"/>
  <c r="AC5153" i="13" s="1"/>
  <c r="AB4897" i="13"/>
  <c r="AC4897" i="13" s="1"/>
  <c r="AB4641" i="13"/>
  <c r="AC4641" i="13" s="1"/>
  <c r="AB4385" i="13"/>
  <c r="AC4385" i="13" s="1"/>
  <c r="AB4129" i="13"/>
  <c r="AB3873" i="13"/>
  <c r="AC3873" i="13" s="1"/>
  <c r="AB5408" i="13"/>
  <c r="AB5152" i="13"/>
  <c r="AB4896" i="13"/>
  <c r="AB4640" i="13"/>
  <c r="AB4384" i="13"/>
  <c r="AB4128" i="13"/>
  <c r="AB2202" i="13"/>
  <c r="AB1946" i="13"/>
  <c r="AB3529" i="13"/>
  <c r="AC3529" i="13" s="1"/>
  <c r="AB3273" i="13"/>
  <c r="AB3017" i="13"/>
  <c r="AB2761" i="13"/>
  <c r="AB1545" i="13"/>
  <c r="AC1545" i="13" s="1"/>
  <c r="AB3624" i="13"/>
  <c r="AB3368" i="13"/>
  <c r="AB3112" i="13"/>
  <c r="AB2856" i="13"/>
  <c r="AB3607" i="13"/>
  <c r="AB3351" i="13"/>
  <c r="AB3095" i="13"/>
  <c r="AB2839" i="13"/>
  <c r="AB2583" i="13"/>
  <c r="AB2327" i="13"/>
  <c r="AB3526" i="13"/>
  <c r="AB3270" i="13"/>
  <c r="AB3014" i="13"/>
  <c r="AB2758" i="13"/>
  <c r="AB2502" i="13"/>
  <c r="AB1812" i="13"/>
  <c r="AB1556" i="13"/>
  <c r="AB1300" i="13"/>
  <c r="AB1044" i="13"/>
  <c r="AB788" i="13"/>
  <c r="AB532" i="13"/>
  <c r="AB260" i="13"/>
  <c r="AB3779" i="13"/>
  <c r="AB3523" i="13"/>
  <c r="AB3267" i="13"/>
  <c r="AB3011" i="13"/>
  <c r="AB2755" i="13"/>
  <c r="AB2499" i="13"/>
  <c r="AB3746" i="13"/>
  <c r="AB3490" i="13"/>
  <c r="AB3234" i="13"/>
  <c r="AB2978" i="13"/>
  <c r="AB2722" i="13"/>
  <c r="AB2466" i="13"/>
  <c r="AB3697" i="13"/>
  <c r="AB3441" i="13"/>
  <c r="AB3185" i="13"/>
  <c r="AB2929" i="13"/>
  <c r="AC2929" i="13" s="1"/>
  <c r="AB2673" i="13"/>
  <c r="AB2417" i="13"/>
  <c r="AB3744" i="13"/>
  <c r="AB3488" i="13"/>
  <c r="AB3232" i="13"/>
  <c r="AB2976" i="13"/>
  <c r="AB2720" i="13"/>
  <c r="AB2464" i="13"/>
  <c r="AB3759" i="13"/>
  <c r="AB3503" i="13"/>
  <c r="AB3247" i="13"/>
  <c r="AB2991" i="13"/>
  <c r="AB2735" i="13"/>
  <c r="AB2479" i="13"/>
  <c r="AB2223" i="13"/>
  <c r="AB3982" i="13"/>
  <c r="AB3726" i="13"/>
  <c r="AB3470" i="13"/>
  <c r="AB3214" i="13"/>
  <c r="AB2958" i="13"/>
  <c r="AB2702" i="13"/>
  <c r="AB4189" i="13"/>
  <c r="AC4189" i="13" s="1"/>
  <c r="AB3933" i="13"/>
  <c r="AB3677" i="13"/>
  <c r="AB3421" i="13"/>
  <c r="AB3165" i="13"/>
  <c r="AB2909" i="13"/>
  <c r="AB3804" i="13"/>
  <c r="AB3548" i="13"/>
  <c r="AB3292" i="13"/>
  <c r="AB3036" i="13"/>
  <c r="AB2780" i="13"/>
  <c r="AB2524" i="13"/>
  <c r="AB2291" i="13"/>
  <c r="AB2035" i="13"/>
  <c r="AB1779" i="13"/>
  <c r="AB1523" i="13"/>
  <c r="AB1251" i="13"/>
  <c r="AB6761" i="13"/>
  <c r="AC6761" i="13" s="1"/>
  <c r="AB8642" i="13"/>
  <c r="AB6702" i="13"/>
  <c r="AB5259" i="13"/>
  <c r="AB6280" i="13"/>
  <c r="AB4437" i="13"/>
  <c r="AC4437" i="13" s="1"/>
  <c r="AB6131" i="13"/>
  <c r="AB5489" i="13"/>
  <c r="AC5489" i="13" s="1"/>
  <c r="AB4142" i="13"/>
  <c r="AB4460" i="13"/>
  <c r="AB3659" i="13"/>
  <c r="AB2635" i="13"/>
  <c r="AB2986" i="13"/>
  <c r="AB4345" i="13"/>
  <c r="AC4345" i="13" s="1"/>
  <c r="AB4904" i="13"/>
  <c r="AB4408" i="13"/>
  <c r="AB3992" i="13"/>
  <c r="AB5031" i="13"/>
  <c r="AB4775" i="13"/>
  <c r="AB4519" i="13"/>
  <c r="AB4263" i="13"/>
  <c r="AB4007" i="13"/>
  <c r="AB3751" i="13"/>
  <c r="AB5094" i="13"/>
  <c r="AB4838" i="13"/>
  <c r="AB4582" i="13"/>
  <c r="AB4326" i="13"/>
  <c r="AB4070" i="13"/>
  <c r="AB3814" i="13"/>
  <c r="AB2901" i="13"/>
  <c r="AB2645" i="13"/>
  <c r="AB2389" i="13"/>
  <c r="AB2133" i="13"/>
  <c r="AB1877" i="13"/>
  <c r="AB1621" i="13"/>
  <c r="AB1365" i="13"/>
  <c r="AB757" i="13"/>
  <c r="AC757" i="13" s="1"/>
  <c r="AB357" i="13"/>
  <c r="AB4004" i="13"/>
  <c r="AB3748" i="13"/>
  <c r="AB3492" i="13"/>
  <c r="AB3236" i="13"/>
  <c r="AB2980" i="13"/>
  <c r="AB2724" i="13"/>
  <c r="AB2468" i="13"/>
  <c r="AB2212" i="13"/>
  <c r="AB1956" i="13"/>
  <c r="AB5315" i="13"/>
  <c r="AB5059" i="13"/>
  <c r="AB4803" i="13"/>
  <c r="AB4547" i="13"/>
  <c r="AB4291" i="13"/>
  <c r="AB4035" i="13"/>
  <c r="AB5618" i="13"/>
  <c r="AB5362" i="13"/>
  <c r="AB5106" i="13"/>
  <c r="AB4850" i="13"/>
  <c r="AB4594" i="13"/>
  <c r="AB4338" i="13"/>
  <c r="AB4082" i="13"/>
  <c r="AB3826" i="13"/>
  <c r="AB5137" i="13"/>
  <c r="AB4881" i="13"/>
  <c r="AC4881" i="13" s="1"/>
  <c r="AB4625" i="13"/>
  <c r="AC4625" i="13" s="1"/>
  <c r="AB4369" i="13"/>
  <c r="AC4369" i="13" s="1"/>
  <c r="AB4113" i="13"/>
  <c r="AB3857" i="13"/>
  <c r="AC3857" i="13" s="1"/>
  <c r="AB5392" i="13"/>
  <c r="AB5136" i="13"/>
  <c r="AB4880" i="13"/>
  <c r="AB4624" i="13"/>
  <c r="AB4368" i="13"/>
  <c r="AB4112" i="13"/>
  <c r="AB2186" i="13"/>
  <c r="AB1930" i="13"/>
  <c r="AB3513" i="13"/>
  <c r="AC3513" i="13" s="1"/>
  <c r="AB3257" i="13"/>
  <c r="AB3001" i="13"/>
  <c r="AB2745" i="13"/>
  <c r="AB3864" i="13"/>
  <c r="AB3608" i="13"/>
  <c r="AB3352" i="13"/>
  <c r="AB3096" i="13"/>
  <c r="AB2840" i="13"/>
  <c r="AB3591" i="13"/>
  <c r="AB3335" i="13"/>
  <c r="AB3079" i="13"/>
  <c r="AB2823" i="13"/>
  <c r="AB2567" i="13"/>
  <c r="AB2311" i="13"/>
  <c r="AB3510" i="13"/>
  <c r="AB3254" i="13"/>
  <c r="AB2998" i="13"/>
  <c r="AB2742" i="13"/>
  <c r="AB2486" i="13"/>
  <c r="AB1796" i="13"/>
  <c r="AB1540" i="13"/>
  <c r="AB1284" i="13"/>
  <c r="AB1028" i="13"/>
  <c r="AB772" i="13"/>
  <c r="AB516" i="13"/>
  <c r="AB244" i="13"/>
  <c r="AB3763" i="13"/>
  <c r="AB3507" i="13"/>
  <c r="AB3251" i="13"/>
  <c r="AB2995" i="13"/>
  <c r="AB2739" i="13"/>
  <c r="AB2483" i="13"/>
  <c r="AB3730" i="13"/>
  <c r="AB3474" i="13"/>
  <c r="AB3218" i="13"/>
  <c r="AB2962" i="13"/>
  <c r="AB2706" i="13"/>
  <c r="AB2450" i="13"/>
  <c r="AB3681" i="13"/>
  <c r="AB3425" i="13"/>
  <c r="AB3169" i="13"/>
  <c r="AC3169" i="13" s="1"/>
  <c r="AB2913" i="13"/>
  <c r="AC2913" i="13" s="1"/>
  <c r="AB2657" i="13"/>
  <c r="AB2401" i="13"/>
  <c r="AB3728" i="13"/>
  <c r="AB3472" i="13"/>
  <c r="AB3216" i="13"/>
  <c r="AB2960" i="13"/>
  <c r="AB2704" i="13"/>
  <c r="AB2448" i="13"/>
  <c r="AB3743" i="13"/>
  <c r="AB3487" i="13"/>
  <c r="AB3231" i="13"/>
  <c r="AB2975" i="13"/>
  <c r="AB2719" i="13"/>
  <c r="AB2463" i="13"/>
  <c r="AB2207" i="13"/>
  <c r="AB3966" i="13"/>
  <c r="AB3710" i="13"/>
  <c r="AB3454" i="13"/>
  <c r="AB3198" i="13"/>
  <c r="AB2942" i="13"/>
  <c r="AB2686" i="13"/>
  <c r="AB4173" i="13"/>
  <c r="AC4173" i="13" s="1"/>
  <c r="AB3917" i="13"/>
  <c r="AC3917" i="13" s="1"/>
  <c r="AB3661" i="13"/>
  <c r="AB3405" i="13"/>
  <c r="AC3405" i="13" s="1"/>
  <c r="AB3149" i="13"/>
  <c r="AB2893" i="13"/>
  <c r="AB3788" i="13"/>
  <c r="AB3532" i="13"/>
  <c r="AB3276" i="13"/>
  <c r="AB3020" i="13"/>
  <c r="AB2764" i="13"/>
  <c r="AB2508" i="13"/>
  <c r="AB2275" i="13"/>
  <c r="AB2019" i="13"/>
  <c r="AB1763" i="13"/>
  <c r="AB1507" i="13"/>
  <c r="AB6712" i="13"/>
  <c r="AB8290" i="13"/>
  <c r="AB6430" i="13"/>
  <c r="AB5003" i="13"/>
  <c r="AB6024" i="13"/>
  <c r="AB4181" i="13"/>
  <c r="AC4181" i="13" s="1"/>
  <c r="AB5875" i="13"/>
  <c r="AB7280" i="13"/>
  <c r="AB5453" i="13"/>
  <c r="AC5453" i="13" s="1"/>
  <c r="AB4412" i="13"/>
  <c r="AB3627" i="13"/>
  <c r="AB1451" i="13"/>
  <c r="AB2954" i="13"/>
  <c r="AB4313" i="13"/>
  <c r="AC4313" i="13" s="1"/>
  <c r="AB4888" i="13"/>
  <c r="AB4392" i="13"/>
  <c r="AB3960" i="13"/>
  <c r="AB5015" i="13"/>
  <c r="AB4759" i="13"/>
  <c r="AB4503" i="13"/>
  <c r="AB4247" i="13"/>
  <c r="AB3991" i="13"/>
  <c r="AB3735" i="13"/>
  <c r="AB5078" i="13"/>
  <c r="AB4822" i="13"/>
  <c r="AB4566" i="13"/>
  <c r="AB4310" i="13"/>
  <c r="AB4054" i="13"/>
  <c r="AB3798" i="13"/>
  <c r="AB2885" i="13"/>
  <c r="AC2885" i="13" s="1"/>
  <c r="AB2629" i="13"/>
  <c r="AC2629" i="13" s="1"/>
  <c r="AB2373" i="13"/>
  <c r="AB2117" i="13"/>
  <c r="AC2117" i="13" s="1"/>
  <c r="AB1861" i="13"/>
  <c r="AB1605" i="13"/>
  <c r="AC1605" i="13" s="1"/>
  <c r="AB1349" i="13"/>
  <c r="AC1349" i="13" s="1"/>
  <c r="AB725" i="13"/>
  <c r="AB341" i="13"/>
  <c r="AB3988" i="13"/>
  <c r="AB3732" i="13"/>
  <c r="AB3476" i="13"/>
  <c r="AB3220" i="13"/>
  <c r="AB2964" i="13"/>
  <c r="AB2708" i="13"/>
  <c r="AB2452" i="13"/>
  <c r="AB2196" i="13"/>
  <c r="AB1940" i="13"/>
  <c r="AB5299" i="13"/>
  <c r="AB5043" i="13"/>
  <c r="AB4787" i="13"/>
  <c r="AB4531" i="13"/>
  <c r="AB4275" i="13"/>
  <c r="AB4019" i="13"/>
  <c r="AB5602" i="13"/>
  <c r="AB5346" i="13"/>
  <c r="AB5090" i="13"/>
  <c r="AB4834" i="13"/>
  <c r="AB4578" i="13"/>
  <c r="AB4322" i="13"/>
  <c r="AB4066" i="13"/>
  <c r="AB3810" i="13"/>
  <c r="AB5121" i="13"/>
  <c r="AB4865" i="13"/>
  <c r="AC4865" i="13" s="1"/>
  <c r="AB4609" i="13"/>
  <c r="AB4353" i="13"/>
  <c r="AC4353" i="13" s="1"/>
  <c r="AB4097" i="13"/>
  <c r="AC4097" i="13" s="1"/>
  <c r="AB3841" i="13"/>
  <c r="AC3841" i="13" s="1"/>
  <c r="AB5376" i="13"/>
  <c r="AB5120" i="13"/>
  <c r="AB4864" i="13"/>
  <c r="AB4608" i="13"/>
  <c r="AB4352" i="13"/>
  <c r="AB4096" i="13"/>
  <c r="AB2170" i="13"/>
  <c r="AB1914" i="13"/>
  <c r="AB3497" i="13"/>
  <c r="AB3241" i="13"/>
  <c r="AB2985" i="13"/>
  <c r="AB2729" i="13"/>
  <c r="AC2729" i="13" s="1"/>
  <c r="AB3848" i="13"/>
  <c r="AB3592" i="13"/>
  <c r="AB3336" i="13"/>
  <c r="AB3080" i="13"/>
  <c r="AB2824" i="13"/>
  <c r="AB3575" i="13"/>
  <c r="AB3319" i="13"/>
  <c r="AB3063" i="13"/>
  <c r="AB2807" i="13"/>
  <c r="AB2551" i="13"/>
  <c r="AB3750" i="13"/>
  <c r="AB3494" i="13"/>
  <c r="AB3238" i="13"/>
  <c r="AB2982" i="13"/>
  <c r="AB2726" i="13"/>
  <c r="AB2470" i="13"/>
  <c r="AB1780" i="13"/>
  <c r="AB1524" i="13"/>
  <c r="AB1268" i="13"/>
  <c r="AB1012" i="13"/>
  <c r="AB756" i="13"/>
  <c r="AB500" i="13"/>
  <c r="AB228" i="13"/>
  <c r="AB3747" i="13"/>
  <c r="AB3491" i="13"/>
  <c r="AB3235" i="13"/>
  <c r="AB2979" i="13"/>
  <c r="AB2723" i="13"/>
  <c r="AB2467" i="13"/>
  <c r="AB3714" i="13"/>
  <c r="AB3458" i="13"/>
  <c r="AB3202" i="13"/>
  <c r="AB2946" i="13"/>
  <c r="AB2690" i="13"/>
  <c r="AB2434" i="13"/>
  <c r="AB3665" i="13"/>
  <c r="AC3665" i="13" s="1"/>
  <c r="AB3409" i="13"/>
  <c r="AC3409" i="13" s="1"/>
  <c r="AB3153" i="13"/>
  <c r="AC3153" i="13" s="1"/>
  <c r="AB2897" i="13"/>
  <c r="AB2641" i="13"/>
  <c r="AB2385" i="13"/>
  <c r="AC2385" i="13" s="1"/>
  <c r="AB3712" i="13"/>
  <c r="AB3456" i="13"/>
  <c r="AB3200" i="13"/>
  <c r="AB2944" i="13"/>
  <c r="AB2688" i="13"/>
  <c r="AB2432" i="13"/>
  <c r="AB3727" i="13"/>
  <c r="AB3471" i="13"/>
  <c r="AB3215" i="13"/>
  <c r="AB2959" i="13"/>
  <c r="AB2703" i="13"/>
  <c r="AB2447" i="13"/>
  <c r="AB2191" i="13"/>
  <c r="AB3950" i="13"/>
  <c r="AB3694" i="13"/>
  <c r="AB3438" i="13"/>
  <c r="AB3182" i="13"/>
  <c r="AB2926" i="13"/>
  <c r="AB2670" i="13"/>
  <c r="AB4157" i="13"/>
  <c r="AC4157" i="13" s="1"/>
  <c r="AB3901" i="13"/>
  <c r="AC3901" i="13" s="1"/>
  <c r="AB3645" i="13"/>
  <c r="AC3645" i="13" s="1"/>
  <c r="AB3389" i="13"/>
  <c r="AB3133" i="13"/>
  <c r="AB2877" i="13"/>
  <c r="AC2877" i="13" s="1"/>
  <c r="AB3772" i="13"/>
  <c r="AB3516" i="13"/>
  <c r="AB3260" i="13"/>
  <c r="AB3004" i="13"/>
  <c r="AB2748" i="13"/>
  <c r="AB2492" i="13"/>
  <c r="AB2259" i="13"/>
  <c r="AB2003" i="13"/>
  <c r="AB1747" i="13"/>
  <c r="AB1491" i="13"/>
  <c r="AB1219" i="13"/>
  <c r="AB6663" i="13"/>
  <c r="AB7922" i="13"/>
  <c r="AB6158" i="13"/>
  <c r="AB4747" i="13"/>
  <c r="AB5768" i="13"/>
  <c r="AB3925" i="13"/>
  <c r="AB5619" i="13"/>
  <c r="AB7024" i="13"/>
  <c r="AB5245" i="13"/>
  <c r="AC5245" i="13" s="1"/>
  <c r="AB4204" i="13"/>
  <c r="AB3451" i="13"/>
  <c r="AB3802" i="13"/>
  <c r="AB2778" i="13"/>
  <c r="AB4137" i="13"/>
  <c r="AC4137" i="13" s="1"/>
  <c r="AB4872" i="13"/>
  <c r="AB4376" i="13"/>
  <c r="AB3928" i="13"/>
  <c r="AB4999" i="13"/>
  <c r="AB4743" i="13"/>
  <c r="AB4487" i="13"/>
  <c r="AB4231" i="13"/>
  <c r="AB3975" i="13"/>
  <c r="AB3719" i="13"/>
  <c r="AB5062" i="13"/>
  <c r="AB4806" i="13"/>
  <c r="AB4550" i="13"/>
  <c r="AB4294" i="13"/>
  <c r="AB4038" i="13"/>
  <c r="AB3782" i="13"/>
  <c r="AB2869" i="13"/>
  <c r="AB2613" i="13"/>
  <c r="AC2613" i="13" s="1"/>
  <c r="AB2357" i="13"/>
  <c r="AC2357" i="13" s="1"/>
  <c r="AB2101" i="13"/>
  <c r="AC2101" i="13" s="1"/>
  <c r="AB1845" i="13"/>
  <c r="AC1845" i="13" s="1"/>
  <c r="AB1589" i="13"/>
  <c r="AC1589" i="13" s="1"/>
  <c r="AB1333" i="13"/>
  <c r="AB693" i="13"/>
  <c r="AB325" i="13"/>
  <c r="AC325" i="13" s="1"/>
  <c r="AB3972" i="13"/>
  <c r="AB3716" i="13"/>
  <c r="AB3460" i="13"/>
  <c r="AB3204" i="13"/>
  <c r="AB2948" i="13"/>
  <c r="AB2692" i="13"/>
  <c r="AB2436" i="13"/>
  <c r="AB2180" i="13"/>
  <c r="AB1924" i="13"/>
  <c r="AB5283" i="13"/>
  <c r="AB5027" i="13"/>
  <c r="AB4771" i="13"/>
  <c r="AB4515" i="13"/>
  <c r="AB4259" i="13"/>
  <c r="AB4003" i="13"/>
  <c r="AB5586" i="13"/>
  <c r="AB5330" i="13"/>
  <c r="AB5074" i="13"/>
  <c r="AB4818" i="13"/>
  <c r="AB4562" i="13"/>
  <c r="AB4306" i="13"/>
  <c r="AB4050" i="13"/>
  <c r="AB3794" i="13"/>
  <c r="AB5105" i="13"/>
  <c r="AB4849" i="13"/>
  <c r="AC4849" i="13" s="1"/>
  <c r="AB4593" i="13"/>
  <c r="AB4337" i="13"/>
  <c r="AC4337" i="13" s="1"/>
  <c r="AB4081" i="13"/>
  <c r="AB3825" i="13"/>
  <c r="AC3825" i="13" s="1"/>
  <c r="AB5360" i="13"/>
  <c r="AB5104" i="13"/>
  <c r="AB4848" i="13"/>
  <c r="AB4592" i="13"/>
  <c r="AB4336" i="13"/>
  <c r="AB4080" i="13"/>
  <c r="AB2154" i="13"/>
  <c r="AB1898" i="13"/>
  <c r="AB3481" i="13"/>
  <c r="AC3481" i="13" s="1"/>
  <c r="AB3225" i="13"/>
  <c r="AB2969" i="13"/>
  <c r="AC2969" i="13" s="1"/>
  <c r="AB2713" i="13"/>
  <c r="AB3832" i="13"/>
  <c r="AB3576" i="13"/>
  <c r="AB3320" i="13"/>
  <c r="AB3064" i="13"/>
  <c r="AB2808" i="13"/>
  <c r="AB3559" i="13"/>
  <c r="AB3303" i="13"/>
  <c r="AB3047" i="13"/>
  <c r="AB2791" i="13"/>
  <c r="AB2535" i="13"/>
  <c r="AB3734" i="13"/>
  <c r="AB3478" i="13"/>
  <c r="AB3222" i="13"/>
  <c r="AB2966" i="13"/>
  <c r="AB2710" i="13"/>
  <c r="AB2454" i="13"/>
  <c r="AB1764" i="13"/>
  <c r="AB1508" i="13"/>
  <c r="AB1252" i="13"/>
  <c r="AB996" i="13"/>
  <c r="AB740" i="13"/>
  <c r="AB484" i="13"/>
  <c r="AB212" i="13"/>
  <c r="AB3731" i="13"/>
  <c r="AB3475" i="13"/>
  <c r="AB3219" i="13"/>
  <c r="AB2963" i="13"/>
  <c r="AB2707" i="13"/>
  <c r="AB2451" i="13"/>
  <c r="AB3698" i="13"/>
  <c r="AB3442" i="13"/>
  <c r="AB3186" i="13"/>
  <c r="AB2930" i="13"/>
  <c r="AB2674" i="13"/>
  <c r="AB2418" i="13"/>
  <c r="AB3649" i="13"/>
  <c r="AC3649" i="13" s="1"/>
  <c r="AB3393" i="13"/>
  <c r="AB3137" i="13"/>
  <c r="AC3137" i="13" s="1"/>
  <c r="AB2881" i="13"/>
  <c r="AC2881" i="13" s="1"/>
  <c r="AB2625" i="13"/>
  <c r="AC2625" i="13" s="1"/>
  <c r="AB2369" i="13"/>
  <c r="AB3696" i="13"/>
  <c r="AB3440" i="13"/>
  <c r="AB3184" i="13"/>
  <c r="AB2928" i="13"/>
  <c r="AB2672" i="13"/>
  <c r="AB2416" i="13"/>
  <c r="AB3711" i="13"/>
  <c r="AB3455" i="13"/>
  <c r="AB3199" i="13"/>
  <c r="AB2943" i="13"/>
  <c r="AB2687" i="13"/>
  <c r="AB2431" i="13"/>
  <c r="AB2175" i="13"/>
  <c r="AB3934" i="13"/>
  <c r="AB3678" i="13"/>
  <c r="AB3422" i="13"/>
  <c r="AB3166" i="13"/>
  <c r="AB2910" i="13"/>
  <c r="AB2654" i="13"/>
  <c r="AB4141" i="13"/>
  <c r="AC4141" i="13" s="1"/>
  <c r="AB3885" i="13"/>
  <c r="AC3885" i="13" s="1"/>
  <c r="AB3629" i="13"/>
  <c r="AB3373" i="13"/>
  <c r="AC3373" i="13" s="1"/>
  <c r="AB3117" i="13"/>
  <c r="AC3117" i="13" s="1"/>
  <c r="AB2861" i="13"/>
  <c r="AC2861" i="13" s="1"/>
  <c r="AB3756" i="13"/>
  <c r="AB3500" i="13"/>
  <c r="AB3244" i="13"/>
  <c r="AB2988" i="13"/>
  <c r="AB2732" i="13"/>
  <c r="AB2476" i="13"/>
  <c r="AB2243" i="13"/>
  <c r="AB1987" i="13"/>
  <c r="AB1731" i="13"/>
  <c r="AB1475" i="13"/>
  <c r="AB1203" i="13"/>
  <c r="AB821" i="13"/>
  <c r="AC821" i="13" s="1"/>
  <c r="AB1205" i="13"/>
  <c r="AC1205" i="13" s="1"/>
  <c r="AB550" i="13"/>
  <c r="AB1110" i="13"/>
  <c r="AB343" i="13"/>
  <c r="AB855" i="13"/>
  <c r="AB152" i="13"/>
  <c r="AB664" i="13"/>
  <c r="AB1080" i="13"/>
  <c r="AB281" i="13"/>
  <c r="AB633" i="13"/>
  <c r="AB889" i="13"/>
  <c r="AC889" i="13" s="1"/>
  <c r="AB102" i="13"/>
  <c r="AB614" i="13"/>
  <c r="AB1126" i="13"/>
  <c r="AB1462" i="13"/>
  <c r="AB1734" i="13"/>
  <c r="AB1990" i="13"/>
  <c r="AB2246" i="13"/>
  <c r="AB439" i="13"/>
  <c r="AB1047" i="13"/>
  <c r="AB1399" i="13"/>
  <c r="AB1655" i="13"/>
  <c r="AB1911" i="13"/>
  <c r="AB2167" i="13"/>
  <c r="AB280" i="13"/>
  <c r="AB1016" i="13"/>
  <c r="AB1368" i="13"/>
  <c r="AB1624" i="13"/>
  <c r="AB1880" i="13"/>
  <c r="AB2136" i="13"/>
  <c r="AB2392" i="13"/>
  <c r="AB2648" i="13"/>
  <c r="AB1209" i="13"/>
  <c r="AC1209" i="13" s="1"/>
  <c r="AB1465" i="13"/>
  <c r="AC1465" i="13" s="1"/>
  <c r="AB1737" i="13"/>
  <c r="AB1993" i="13"/>
  <c r="AB2249" i="13"/>
  <c r="AB2505" i="13"/>
  <c r="AC2505" i="13" s="1"/>
  <c r="AB250" i="13"/>
  <c r="AB522" i="13"/>
  <c r="AB778" i="13"/>
  <c r="AB1050" i="13"/>
  <c r="AB1306" i="13"/>
  <c r="AB1562" i="13"/>
  <c r="AB1818" i="13"/>
  <c r="AB827" i="13"/>
  <c r="AB1467" i="13"/>
  <c r="AB1723" i="13"/>
  <c r="AB1979" i="13"/>
  <c r="AB2235" i="13"/>
  <c r="AB2491" i="13"/>
  <c r="AB924" i="13"/>
  <c r="AB1340" i="13"/>
  <c r="AB1596" i="13"/>
  <c r="AB1852" i="13"/>
  <c r="AB2124" i="13"/>
  <c r="AB413" i="13"/>
  <c r="AB1485" i="13"/>
  <c r="AB1741" i="13"/>
  <c r="AB1997" i="13"/>
  <c r="AC1997" i="13" s="1"/>
  <c r="AB2253" i="13"/>
  <c r="AB2509" i="13"/>
  <c r="AC2509" i="13" s="1"/>
  <c r="AB526" i="13"/>
  <c r="AB1390" i="13"/>
  <c r="AB1646" i="13"/>
  <c r="AB1902" i="13"/>
  <c r="AB2158" i="13"/>
  <c r="AB2414" i="13"/>
  <c r="AB1327" i="13"/>
  <c r="AB1583" i="13"/>
  <c r="AB1839" i="13"/>
  <c r="AB2095" i="13"/>
  <c r="AB1296" i="13"/>
  <c r="AB1648" i="13"/>
  <c r="AB2064" i="13"/>
  <c r="AB1425" i="13"/>
  <c r="AB1937" i="13"/>
  <c r="AB1410" i="13"/>
  <c r="AB1954" i="13"/>
  <c r="AB1715" i="13"/>
  <c r="AB3740" i="13"/>
  <c r="AB2894" i="13"/>
  <c r="AB2927" i="13"/>
  <c r="AB3424" i="13"/>
  <c r="AB2402" i="13"/>
  <c r="AB2947" i="13"/>
  <c r="AB1236" i="13"/>
  <c r="AB3718" i="13"/>
  <c r="AB3304" i="13"/>
  <c r="AB2138" i="13"/>
  <c r="AB4065" i="13"/>
  <c r="AC4065" i="13" s="1"/>
  <c r="AB4546" i="13"/>
  <c r="AB4755" i="13"/>
  <c r="AB3188" i="13"/>
  <c r="AB1829" i="13"/>
  <c r="AC1829" i="13" s="1"/>
  <c r="AB4534" i="13"/>
  <c r="AB4983" i="13"/>
  <c r="AB4156" i="13"/>
  <c r="AB8705" i="13"/>
  <c r="AC8705" i="13" s="1"/>
  <c r="AB379" i="13"/>
  <c r="AB92" i="13"/>
  <c r="AB396" i="13"/>
  <c r="AB253" i="13"/>
  <c r="AC253" i="13" s="1"/>
  <c r="AB893" i="13"/>
  <c r="AC893" i="13" s="1"/>
  <c r="AB94" i="13"/>
  <c r="AB734" i="13"/>
  <c r="AB111" i="13"/>
  <c r="AB687" i="13"/>
  <c r="AB48" i="13"/>
  <c r="AB336" i="13"/>
  <c r="AB928" i="13"/>
  <c r="AB401" i="13"/>
  <c r="AC401" i="13" s="1"/>
  <c r="AB993" i="13"/>
  <c r="AB1265" i="13"/>
  <c r="AB450" i="13"/>
  <c r="AB706" i="13"/>
  <c r="AB978" i="13"/>
  <c r="AB35" i="13"/>
  <c r="AB867" i="13"/>
  <c r="AB75" i="13"/>
  <c r="AB395" i="13"/>
  <c r="AB715" i="13"/>
  <c r="AB1067" i="13"/>
  <c r="AB108" i="13"/>
  <c r="AB444" i="13"/>
  <c r="AB764" i="13"/>
  <c r="AB1068" i="13"/>
  <c r="AB269" i="13"/>
  <c r="AC269" i="13" s="1"/>
  <c r="AB573" i="13"/>
  <c r="AC573" i="13" s="1"/>
  <c r="AB909" i="13"/>
  <c r="AC909" i="13" s="1"/>
  <c r="AB1197" i="13"/>
  <c r="AC1197" i="13" s="1"/>
  <c r="AB110" i="13"/>
  <c r="AB414" i="13"/>
  <c r="AB750" i="13"/>
  <c r="AB1070" i="13"/>
  <c r="AB127" i="13"/>
  <c r="AB415" i="13"/>
  <c r="AB703" i="13"/>
  <c r="AB1007" i="13"/>
  <c r="AB64" i="13"/>
  <c r="AB352" i="13"/>
  <c r="AB656" i="13"/>
  <c r="AB960" i="13"/>
  <c r="AB129" i="13"/>
  <c r="AC129" i="13" s="1"/>
  <c r="AB433" i="13"/>
  <c r="AC433" i="13" s="1"/>
  <c r="AB721" i="13"/>
  <c r="AC721" i="13" s="1"/>
  <c r="AB1025" i="13"/>
  <c r="AB1281" i="13"/>
  <c r="AC1281" i="13" s="1"/>
  <c r="AB210" i="13"/>
  <c r="AB466" i="13"/>
  <c r="AB722" i="13"/>
  <c r="AB1010" i="13"/>
  <c r="AB51" i="13"/>
  <c r="AB339" i="13"/>
  <c r="AB595" i="13"/>
  <c r="AB883" i="13"/>
  <c r="AB21" i="13"/>
  <c r="AB933" i="13"/>
  <c r="AC933" i="13" s="1"/>
  <c r="AB1221" i="13"/>
  <c r="AB566" i="13"/>
  <c r="AB1142" i="13"/>
  <c r="AB471" i="13"/>
  <c r="AB983" i="13"/>
  <c r="AB168" i="13"/>
  <c r="AB680" i="13"/>
  <c r="AB1096" i="13"/>
  <c r="AB297" i="13"/>
  <c r="AB649" i="13"/>
  <c r="AC649" i="13" s="1"/>
  <c r="AB905" i="13"/>
  <c r="AC905" i="13" s="1"/>
  <c r="AB182" i="13"/>
  <c r="AB694" i="13"/>
  <c r="AB1206" i="13"/>
  <c r="AB1478" i="13"/>
  <c r="AB1750" i="13"/>
  <c r="AB2006" i="13"/>
  <c r="AB2262" i="13"/>
  <c r="AB455" i="13"/>
  <c r="AB1143" i="13"/>
  <c r="AB1415" i="13"/>
  <c r="AB1671" i="13"/>
  <c r="AB1927" i="13"/>
  <c r="AB2183" i="13"/>
  <c r="AB296" i="13"/>
  <c r="AB1048" i="13"/>
  <c r="AB1384" i="13"/>
  <c r="AB1640" i="13"/>
  <c r="AB1896" i="13"/>
  <c r="AB2152" i="13"/>
  <c r="AB2408" i="13"/>
  <c r="AB121" i="13"/>
  <c r="AB1225" i="13"/>
  <c r="AC1225" i="13" s="1"/>
  <c r="AB1481" i="13"/>
  <c r="AC1481" i="13" s="1"/>
  <c r="AB1753" i="13"/>
  <c r="AB2009" i="13"/>
  <c r="AB2265" i="13"/>
  <c r="AB10" i="13"/>
  <c r="AB266" i="13"/>
  <c r="AB538" i="13"/>
  <c r="AB794" i="13"/>
  <c r="AB1066" i="13"/>
  <c r="AB1322" i="13"/>
  <c r="AB1578" i="13"/>
  <c r="AB1834" i="13"/>
  <c r="AB1003" i="13"/>
  <c r="AB1483" i="13"/>
  <c r="AB1739" i="13"/>
  <c r="AB1995" i="13"/>
  <c r="AB2251" i="13"/>
  <c r="AB2507" i="13"/>
  <c r="AB940" i="13"/>
  <c r="AB1356" i="13"/>
  <c r="AB1612" i="13"/>
  <c r="AB1868" i="13"/>
  <c r="AB2140" i="13"/>
  <c r="AB589" i="13"/>
  <c r="AC589" i="13" s="1"/>
  <c r="AB1501" i="13"/>
  <c r="AC1501" i="13" s="1"/>
  <c r="AB1757" i="13"/>
  <c r="AC1757" i="13" s="1"/>
  <c r="AB2013" i="13"/>
  <c r="AC2013" i="13" s="1"/>
  <c r="AB2269" i="13"/>
  <c r="AC2269" i="13" s="1"/>
  <c r="AB2525" i="13"/>
  <c r="AC2525" i="13" s="1"/>
  <c r="AB702" i="13"/>
  <c r="AB1406" i="13"/>
  <c r="AB1662" i="13"/>
  <c r="AB1918" i="13"/>
  <c r="AB2174" i="13"/>
  <c r="AB2430" i="13"/>
  <c r="AB1343" i="13"/>
  <c r="AB1599" i="13"/>
  <c r="AB1855" i="13"/>
  <c r="AB2111" i="13"/>
  <c r="AB1312" i="13"/>
  <c r="AB1680" i="13"/>
  <c r="AB2080" i="13"/>
  <c r="AB1489" i="13"/>
  <c r="AB2001" i="13"/>
  <c r="AB1426" i="13"/>
  <c r="AB1970" i="13"/>
  <c r="AB1955" i="13"/>
  <c r="AB2829" i="13"/>
  <c r="AC2829" i="13" s="1"/>
  <c r="AB3134" i="13"/>
  <c r="AB3167" i="13"/>
  <c r="AB3664" i="13"/>
  <c r="AB2642" i="13"/>
  <c r="AB3187" i="13"/>
  <c r="AB1476" i="13"/>
  <c r="AB2503" i="13"/>
  <c r="AB3544" i="13"/>
  <c r="AB4048" i="13"/>
  <c r="AB4305" i="13"/>
  <c r="AC4305" i="13" s="1"/>
  <c r="AB4786" i="13"/>
  <c r="AB4995" i="13"/>
  <c r="AB3428" i="13"/>
  <c r="AB2069" i="13"/>
  <c r="AC2069" i="13" s="1"/>
  <c r="AB4774" i="13"/>
  <c r="AB3896" i="13"/>
  <c r="AB4989" i="13"/>
  <c r="AC4989" i="13" s="1"/>
  <c r="AB7618" i="13"/>
  <c r="AB43" i="13"/>
  <c r="AB1051" i="13"/>
  <c r="AB1052" i="13"/>
  <c r="AB1181" i="13"/>
  <c r="AC1181" i="13" s="1"/>
  <c r="AB399" i="13"/>
  <c r="AB113" i="13"/>
  <c r="AC113" i="13" s="1"/>
  <c r="AB579" i="13"/>
  <c r="J17" i="5"/>
  <c r="J25" i="5"/>
  <c r="K25" i="5" s="1"/>
  <c r="J24" i="5"/>
  <c r="J21" i="5"/>
  <c r="K21" i="5" s="1"/>
  <c r="J20" i="5"/>
  <c r="J19" i="5"/>
  <c r="K19" i="5" s="1"/>
  <c r="J16" i="5"/>
  <c r="K16" i="5" s="1"/>
  <c r="J15" i="5"/>
  <c r="K15" i="5" s="1"/>
  <c r="J18" i="5"/>
  <c r="K18" i="5" s="1"/>
  <c r="J30" i="5"/>
  <c r="K30" i="5" s="1"/>
  <c r="J29" i="5"/>
  <c r="K29" i="5" s="1"/>
  <c r="J28" i="5"/>
  <c r="J22" i="5"/>
  <c r="K22" i="5" s="1"/>
  <c r="J27" i="5"/>
  <c r="J26" i="5"/>
  <c r="J23" i="5"/>
  <c r="AB91" i="13"/>
  <c r="AB411" i="13"/>
  <c r="AB731" i="13"/>
  <c r="AB1099" i="13"/>
  <c r="AB124" i="13"/>
  <c r="AB460" i="13"/>
  <c r="AB780" i="13"/>
  <c r="AB1084" i="13"/>
  <c r="AB285" i="13"/>
  <c r="AB621" i="13"/>
  <c r="AC621" i="13" s="1"/>
  <c r="AB941" i="13"/>
  <c r="AC941" i="13" s="1"/>
  <c r="AB1213" i="13"/>
  <c r="AC1213" i="13" s="1"/>
  <c r="AB126" i="13"/>
  <c r="AB430" i="13"/>
  <c r="AB766" i="13"/>
  <c r="AB1086" i="13"/>
  <c r="AB143" i="13"/>
  <c r="AB431" i="13"/>
  <c r="AB719" i="13"/>
  <c r="AB1023" i="13"/>
  <c r="AB80" i="13"/>
  <c r="AB384" i="13"/>
  <c r="AB672" i="13"/>
  <c r="AB976" i="13"/>
  <c r="AB145" i="13"/>
  <c r="AB449" i="13"/>
  <c r="AC449" i="13" s="1"/>
  <c r="AB737" i="13"/>
  <c r="AB1041" i="13"/>
  <c r="AB1297" i="13"/>
  <c r="AC1297" i="13" s="1"/>
  <c r="AB226" i="13"/>
  <c r="AB482" i="13"/>
  <c r="AC481" i="13" s="1"/>
  <c r="AB738" i="13"/>
  <c r="AB1026" i="13"/>
  <c r="AB67" i="13"/>
  <c r="AB355" i="13"/>
  <c r="AB611" i="13"/>
  <c r="AB899" i="13"/>
  <c r="AB37" i="13"/>
  <c r="AB965" i="13"/>
  <c r="AC965" i="13" s="1"/>
  <c r="AB6" i="13"/>
  <c r="AB598" i="13"/>
  <c r="AB1158" i="13"/>
  <c r="AB487" i="13"/>
  <c r="AB999" i="13"/>
  <c r="AB184" i="13"/>
  <c r="AB696" i="13"/>
  <c r="AB1112" i="13"/>
  <c r="AB313" i="13"/>
  <c r="AB665" i="13"/>
  <c r="AB921" i="13"/>
  <c r="AC921" i="13" s="1"/>
  <c r="AB198" i="13"/>
  <c r="AB710" i="13"/>
  <c r="AB1222" i="13"/>
  <c r="AB1494" i="13"/>
  <c r="AB1766" i="13"/>
  <c r="AB2022" i="13"/>
  <c r="AB2278" i="13"/>
  <c r="AB535" i="13"/>
  <c r="AB1159" i="13"/>
  <c r="AB1431" i="13"/>
  <c r="AB1687" i="13"/>
  <c r="AB1943" i="13"/>
  <c r="AB2199" i="13"/>
  <c r="AB376" i="13"/>
  <c r="AB1144" i="13"/>
  <c r="AB1400" i="13"/>
  <c r="AB1656" i="13"/>
  <c r="AB1912" i="13"/>
  <c r="AB2168" i="13"/>
  <c r="AB2424" i="13"/>
  <c r="AB137" i="13"/>
  <c r="AC137" i="13" s="1"/>
  <c r="AB1241" i="13"/>
  <c r="AC1241" i="13" s="1"/>
  <c r="AB1497" i="13"/>
  <c r="AC1497" i="13" s="1"/>
  <c r="AB1769" i="13"/>
  <c r="AB2025" i="13"/>
  <c r="AB2281" i="13"/>
  <c r="AB26" i="13"/>
  <c r="AB282" i="13"/>
  <c r="AB554" i="13"/>
  <c r="AB810" i="13"/>
  <c r="AB1082" i="13"/>
  <c r="AB1338" i="13"/>
  <c r="AB1594" i="13"/>
  <c r="AB1850" i="13"/>
  <c r="AB1019" i="13"/>
  <c r="AB1499" i="13"/>
  <c r="AB1755" i="13"/>
  <c r="AB2011" i="13"/>
  <c r="AB2267" i="13"/>
  <c r="AB2523" i="13"/>
  <c r="AB1004" i="13"/>
  <c r="AB1372" i="13"/>
  <c r="AB1628" i="13"/>
  <c r="AB1884" i="13"/>
  <c r="AB2156" i="13"/>
  <c r="AB605" i="13"/>
  <c r="AC605" i="13" s="1"/>
  <c r="AB1517" i="13"/>
  <c r="AC1517" i="13" s="1"/>
  <c r="AB1773" i="13"/>
  <c r="AC1773" i="13" s="1"/>
  <c r="AB2029" i="13"/>
  <c r="AC2029" i="13" s="1"/>
  <c r="AB2285" i="13"/>
  <c r="AC2285" i="13" s="1"/>
  <c r="AB2541" i="13"/>
  <c r="AC2541" i="13" s="1"/>
  <c r="AB782" i="13"/>
  <c r="AB1422" i="13"/>
  <c r="AB1678" i="13"/>
  <c r="AB1934" i="13"/>
  <c r="AB2190" i="13"/>
  <c r="AB2446" i="13"/>
  <c r="AB1359" i="13"/>
  <c r="AB1615" i="13"/>
  <c r="AB1871" i="13"/>
  <c r="AB288" i="13"/>
  <c r="AB1328" i="13"/>
  <c r="AB1712" i="13"/>
  <c r="AB2096" i="13"/>
  <c r="AB1505" i="13"/>
  <c r="AC1505" i="13" s="1"/>
  <c r="AB2017" i="13"/>
  <c r="AC2017" i="13" s="1"/>
  <c r="AB1442" i="13"/>
  <c r="AB1986" i="13"/>
  <c r="AB1971" i="13"/>
  <c r="AB2845" i="13"/>
  <c r="AC2845" i="13" s="1"/>
  <c r="AB3150" i="13"/>
  <c r="AB3183" i="13"/>
  <c r="AB3680" i="13"/>
  <c r="AB2658" i="13"/>
  <c r="AB3203" i="13"/>
  <c r="AB1492" i="13"/>
  <c r="AB2519" i="13"/>
  <c r="AB3560" i="13"/>
  <c r="AB4064" i="13"/>
  <c r="AB4321" i="13"/>
  <c r="AC4321" i="13" s="1"/>
  <c r="AB4802" i="13"/>
  <c r="AB5011" i="13"/>
  <c r="AB3444" i="13"/>
  <c r="AB2085" i="13"/>
  <c r="AC2085" i="13" s="1"/>
  <c r="AB4790" i="13"/>
  <c r="AB3912" i="13"/>
  <c r="AB5197" i="13"/>
  <c r="AC5197" i="13" s="1"/>
  <c r="AB7206" i="13"/>
  <c r="AB699" i="13"/>
  <c r="AB732" i="13"/>
  <c r="AB557" i="13"/>
  <c r="AC557" i="13" s="1"/>
  <c r="AB398" i="13"/>
  <c r="AB1054" i="13"/>
  <c r="AB975" i="13"/>
  <c r="AB640" i="13"/>
  <c r="AB705" i="13"/>
  <c r="AC705" i="13" s="1"/>
  <c r="AB194" i="13"/>
  <c r="AC193" i="13" s="1"/>
  <c r="AB323" i="13"/>
  <c r="AB107" i="13"/>
  <c r="AB427" i="13"/>
  <c r="AB779" i="13"/>
  <c r="AB1115" i="13"/>
  <c r="AB140" i="13"/>
  <c r="AB476" i="13"/>
  <c r="AB796" i="13"/>
  <c r="AB1100" i="13"/>
  <c r="AB301" i="13"/>
  <c r="AC301" i="13" s="1"/>
  <c r="AB637" i="13"/>
  <c r="AB957" i="13"/>
  <c r="AC957" i="13" s="1"/>
  <c r="AB1229" i="13"/>
  <c r="AC1229" i="13" s="1"/>
  <c r="AB142" i="13"/>
  <c r="AB478" i="13"/>
  <c r="AB798" i="13"/>
  <c r="AB1102" i="13"/>
  <c r="AB159" i="13"/>
  <c r="AB447" i="13"/>
  <c r="AB751" i="13"/>
  <c r="AB1039" i="13"/>
  <c r="AB96" i="13"/>
  <c r="AB400" i="13"/>
  <c r="AB688" i="13"/>
  <c r="AB992" i="13"/>
  <c r="AB177" i="13"/>
  <c r="AC177" i="13" s="1"/>
  <c r="AB465" i="13"/>
  <c r="AB769" i="13"/>
  <c r="AC769" i="13" s="1"/>
  <c r="AB1057" i="13"/>
  <c r="AB1313" i="13"/>
  <c r="AC1313" i="13" s="1"/>
  <c r="AB242" i="13"/>
  <c r="AB498" i="13"/>
  <c r="AB754" i="13"/>
  <c r="AB1042" i="13"/>
  <c r="AB83" i="13"/>
  <c r="AB371" i="13"/>
  <c r="AB627" i="13"/>
  <c r="AB915" i="13"/>
  <c r="AB229" i="13"/>
  <c r="AB981" i="13"/>
  <c r="AC981" i="13" s="1"/>
  <c r="AB54" i="13"/>
  <c r="AB630" i="13"/>
  <c r="AB1174" i="13"/>
  <c r="AB503" i="13"/>
  <c r="AB1015" i="13"/>
  <c r="AB312" i="13"/>
  <c r="AB744" i="13"/>
  <c r="AB1128" i="13"/>
  <c r="AB329" i="13"/>
  <c r="AC329" i="13" s="1"/>
  <c r="AB681" i="13"/>
  <c r="AC681" i="13" s="1"/>
  <c r="AB937" i="13"/>
  <c r="AC937" i="13" s="1"/>
  <c r="AB214" i="13"/>
  <c r="AB726" i="13"/>
  <c r="AB1238" i="13"/>
  <c r="AB1510" i="13"/>
  <c r="AB1782" i="13"/>
  <c r="AB2038" i="13"/>
  <c r="AB23" i="13"/>
  <c r="AB631" i="13"/>
  <c r="AB1175" i="13"/>
  <c r="AB1447" i="13"/>
  <c r="AB1703" i="13"/>
  <c r="AB1959" i="13"/>
  <c r="AB2215" i="13"/>
  <c r="AB472" i="13"/>
  <c r="AB1160" i="13"/>
  <c r="AB1416" i="13"/>
  <c r="AB1672" i="13"/>
  <c r="AB1928" i="13"/>
  <c r="AB2184" i="13"/>
  <c r="AB2440" i="13"/>
  <c r="AB169" i="13"/>
  <c r="AC169" i="13" s="1"/>
  <c r="AB1257" i="13"/>
  <c r="AC1257" i="13" s="1"/>
  <c r="AB1513" i="13"/>
  <c r="AC1513" i="13" s="1"/>
  <c r="AB1785" i="13"/>
  <c r="AC1785" i="13" s="1"/>
  <c r="AB2041" i="13"/>
  <c r="AC2041" i="13" s="1"/>
  <c r="AB2297" i="13"/>
  <c r="AC2297" i="13" s="1"/>
  <c r="AB42" i="13"/>
  <c r="AB298" i="13"/>
  <c r="AB570" i="13"/>
  <c r="AB842" i="13"/>
  <c r="AB1098" i="13"/>
  <c r="AB1354" i="13"/>
  <c r="AB1610" i="13"/>
  <c r="AB1866" i="13"/>
  <c r="AB1243" i="13"/>
  <c r="AB1515" i="13"/>
  <c r="AB1771" i="13"/>
  <c r="AB2027" i="13"/>
  <c r="AB2283" i="13"/>
  <c r="AB2539" i="13"/>
  <c r="AB1116" i="13"/>
  <c r="AB1388" i="13"/>
  <c r="AB1644" i="13"/>
  <c r="AB1900" i="13"/>
  <c r="AB2172" i="13"/>
  <c r="AB669" i="13"/>
  <c r="AB1533" i="13"/>
  <c r="AB1789" i="13"/>
  <c r="AB2045" i="13"/>
  <c r="AB2301" i="13"/>
  <c r="AC2301" i="13" s="1"/>
  <c r="AB2557" i="13"/>
  <c r="AC2557" i="13" s="1"/>
  <c r="AB958" i="13"/>
  <c r="AB1438" i="13"/>
  <c r="AB1694" i="13"/>
  <c r="AB1950" i="13"/>
  <c r="AB2206" i="13"/>
  <c r="AB47" i="13"/>
  <c r="AB1375" i="13"/>
  <c r="AB1631" i="13"/>
  <c r="AB1887" i="13"/>
  <c r="AB368" i="13"/>
  <c r="AB1344" i="13"/>
  <c r="AB1744" i="13"/>
  <c r="AB2112" i="13"/>
  <c r="AB1521" i="13"/>
  <c r="AC1521" i="13" s="1"/>
  <c r="AB2033" i="13"/>
  <c r="AC2033" i="13" s="1"/>
  <c r="AB1458" i="13"/>
  <c r="AB2002" i="13"/>
  <c r="AB2211" i="13"/>
  <c r="AB3085" i="13"/>
  <c r="AC3085" i="13" s="1"/>
  <c r="AB3390" i="13"/>
  <c r="AB3423" i="13"/>
  <c r="AB2337" i="13"/>
  <c r="AB2898" i="13"/>
  <c r="AB3443" i="13"/>
  <c r="AB1732" i="13"/>
  <c r="AB2759" i="13"/>
  <c r="AB3800" i="13"/>
  <c r="AB4304" i="13"/>
  <c r="AB4561" i="13"/>
  <c r="AC4561" i="13" s="1"/>
  <c r="AB5042" i="13"/>
  <c r="AB5251" i="13"/>
  <c r="AB3684" i="13"/>
  <c r="AB2325" i="13"/>
  <c r="AC2325" i="13" s="1"/>
  <c r="AB5030" i="13"/>
  <c r="AB4344" i="13"/>
  <c r="AB6512" i="13"/>
  <c r="AB7766" i="13"/>
  <c r="B5" i="4"/>
  <c r="B3" i="9" s="1"/>
  <c r="B6" i="9" s="1"/>
  <c r="B6" i="4"/>
  <c r="B33" i="2" s="1"/>
  <c r="B8" i="7"/>
  <c r="B14" i="9"/>
  <c r="I17" i="1"/>
  <c r="C1" i="32" a="1"/>
  <c r="C1" i="32" s="1"/>
  <c r="K26" i="5"/>
  <c r="K28" i="5"/>
  <c r="K24" i="5"/>
  <c r="K23" i="5"/>
  <c r="K27" i="5"/>
  <c r="K20" i="5"/>
  <c r="K17" i="5"/>
  <c r="J16" i="1"/>
  <c r="C1" i="20" a="1"/>
  <c r="C1" i="20" s="1"/>
  <c r="J15" i="1"/>
  <c r="AC3389" i="13" l="1"/>
  <c r="AC2181" i="13"/>
  <c r="AC2753" i="13"/>
  <c r="AC2601" i="13"/>
  <c r="AC2281" i="13"/>
  <c r="AC1041" i="13"/>
  <c r="AC2249" i="13"/>
  <c r="AC4081" i="13"/>
  <c r="AC2985" i="13"/>
  <c r="AC5121" i="13"/>
  <c r="AC3185" i="13"/>
  <c r="AC2945" i="13"/>
  <c r="AC3197" i="13"/>
  <c r="AC2537" i="13"/>
  <c r="AC2437" i="13"/>
  <c r="AC2977" i="13"/>
  <c r="AC3229" i="13"/>
  <c r="AC2569" i="13"/>
  <c r="AC4705" i="13"/>
  <c r="AC2469" i="13"/>
  <c r="AC3009" i="13"/>
  <c r="AC469" i="13"/>
  <c r="AC3517" i="13"/>
  <c r="AC2857" i="13"/>
  <c r="AC4993" i="13"/>
  <c r="AC2757" i="13"/>
  <c r="AC3801" i="13"/>
  <c r="AC4045" i="13"/>
  <c r="AC3385" i="13"/>
  <c r="AC2545" i="13"/>
  <c r="AC4077" i="13"/>
  <c r="AC3417" i="13"/>
  <c r="AC2833" i="13"/>
  <c r="AC213" i="13"/>
  <c r="AC3157" i="13"/>
  <c r="AC4701" i="13"/>
  <c r="AC5505" i="13"/>
  <c r="AC4453" i="13"/>
  <c r="AC4205" i="13"/>
  <c r="AC3957" i="13"/>
  <c r="AC8753" i="13"/>
  <c r="AC7681" i="13"/>
  <c r="AC5221" i="13"/>
  <c r="AC6849" i="13"/>
  <c r="AC5721" i="13"/>
  <c r="AC7153" i="13"/>
  <c r="AC3765" i="13"/>
  <c r="AC6369" i="13"/>
  <c r="AC5241" i="13"/>
  <c r="AC3797" i="13"/>
  <c r="AC6657" i="13"/>
  <c r="AC5529" i="13"/>
  <c r="AC4589" i="13"/>
  <c r="AC5393" i="13"/>
  <c r="AC4341" i="13"/>
  <c r="AC7521" i="13"/>
  <c r="AC4949" i="13"/>
  <c r="AC5133" i="13"/>
  <c r="AC5937" i="13"/>
  <c r="AC4809" i="13"/>
  <c r="AC7277" i="13"/>
  <c r="AC4009" i="13"/>
  <c r="AC6029" i="13"/>
  <c r="AC8113" i="13"/>
  <c r="AC6005" i="13"/>
  <c r="AC4909" i="13"/>
  <c r="AC5713" i="13"/>
  <c r="AC4661" i="13"/>
  <c r="AC5517" i="13"/>
  <c r="AC7601" i="13"/>
  <c r="AC5013" i="13"/>
  <c r="AC8077" i="13"/>
  <c r="AC6809" i="13"/>
  <c r="AC7573" i="13"/>
  <c r="AC6313" i="13"/>
  <c r="AC7097" i="13"/>
  <c r="AC8101" i="13"/>
  <c r="AC7113" i="13"/>
  <c r="AC8213" i="13"/>
  <c r="AC7337" i="13"/>
  <c r="AC6309" i="13"/>
  <c r="AC7797" i="13"/>
  <c r="AC8173" i="13"/>
  <c r="AC6581" i="13"/>
  <c r="AC8445" i="13"/>
  <c r="AC6409" i="13"/>
  <c r="AC8533" i="13"/>
  <c r="AC7401" i="13"/>
  <c r="AC5093" i="13"/>
  <c r="AC6957" i="13"/>
  <c r="AC8037" i="13"/>
  <c r="AC7673" i="13"/>
  <c r="AC5533" i="13"/>
  <c r="AC7329" i="13"/>
  <c r="AC8509" i="13"/>
  <c r="AC7193" i="13"/>
  <c r="AC5141" i="13"/>
  <c r="AC7005" i="13"/>
  <c r="AC8325" i="13"/>
  <c r="AC7721" i="13"/>
  <c r="AC613" i="13"/>
  <c r="AC2493" i="13"/>
  <c r="AC3809" i="13"/>
  <c r="AC1709" i="13"/>
  <c r="AC2457" i="13"/>
  <c r="AC1217" i="13"/>
  <c r="AC4125" i="13"/>
  <c r="AC1401" i="13"/>
  <c r="AC49" i="13"/>
  <c r="AC189" i="13"/>
  <c r="AC2289" i="13"/>
  <c r="AC2429" i="13"/>
  <c r="AC105" i="13"/>
  <c r="AC3853" i="13"/>
  <c r="AC1353" i="13"/>
  <c r="AC125" i="13"/>
  <c r="AC2193" i="13"/>
  <c r="AC2381" i="13"/>
  <c r="AC1577" i="13"/>
  <c r="AC225" i="13"/>
  <c r="AC381" i="13"/>
  <c r="AC2065" i="13"/>
  <c r="AC2333" i="13"/>
  <c r="AC1549" i="13"/>
  <c r="AC9" i="13"/>
  <c r="AC4653" i="13"/>
  <c r="AC8085" i="13"/>
  <c r="AC2025" i="13"/>
  <c r="AC737" i="13"/>
  <c r="AC1993" i="13"/>
  <c r="AC3241" i="13"/>
  <c r="AC2401" i="13"/>
  <c r="AC3441" i="13"/>
  <c r="AC1381" i="13"/>
  <c r="AC3201" i="13"/>
  <c r="AC853" i="13"/>
  <c r="AC3453" i="13"/>
  <c r="AC2793" i="13"/>
  <c r="AC1361" i="13"/>
  <c r="AC3233" i="13"/>
  <c r="AC5385" i="13"/>
  <c r="AC3485" i="13"/>
  <c r="AC2825" i="13"/>
  <c r="AC2725" i="13"/>
  <c r="AC1393" i="13"/>
  <c r="AC3265" i="13"/>
  <c r="AC3773" i="13"/>
  <c r="AC3113" i="13"/>
  <c r="AC5249" i="13"/>
  <c r="AC3013" i="13"/>
  <c r="AC3641" i="13"/>
  <c r="AC2801" i="13"/>
  <c r="AC181" i="13"/>
  <c r="AC3673" i="13"/>
  <c r="AC3089" i="13"/>
  <c r="AC4957" i="13"/>
  <c r="AC4709" i="13"/>
  <c r="AC4461" i="13"/>
  <c r="AC4213" i="13"/>
  <c r="AC3205" i="13"/>
  <c r="AC5885" i="13"/>
  <c r="AC5733" i="13"/>
  <c r="AC7105" i="13"/>
  <c r="AC4269" i="13"/>
  <c r="AC4021" i="13"/>
  <c r="AC6625" i="13"/>
  <c r="AC5497" i="13"/>
  <c r="AC4301" i="13"/>
  <c r="AC4053" i="13"/>
  <c r="AC6913" i="13"/>
  <c r="AC5785" i="13"/>
  <c r="AC7217" i="13"/>
  <c r="AC7497" i="13"/>
  <c r="AC4845" i="13"/>
  <c r="AC5649" i="13"/>
  <c r="AC4597" i="13"/>
  <c r="AC3721" i="13"/>
  <c r="AC5725" i="13"/>
  <c r="AC7793" i="13"/>
  <c r="AC5461" i="13"/>
  <c r="AC5389" i="13"/>
  <c r="AC6193" i="13"/>
  <c r="AC5065" i="13"/>
  <c r="AC4265" i="13"/>
  <c r="AC6317" i="13"/>
  <c r="AC8385" i="13"/>
  <c r="AC6517" i="13"/>
  <c r="AC5165" i="13"/>
  <c r="AC5969" i="13"/>
  <c r="AC4841" i="13"/>
  <c r="AC7533" i="13"/>
  <c r="AC3785" i="13"/>
  <c r="AC5805" i="13"/>
  <c r="AC7873" i="13"/>
  <c r="AC5525" i="13"/>
  <c r="AC8333" i="13"/>
  <c r="AC7589" i="13"/>
  <c r="AC7909" i="13"/>
  <c r="AC6877" i="13"/>
  <c r="AC7593" i="13"/>
  <c r="AC6565" i="13"/>
  <c r="AC8741" i="13"/>
  <c r="AC8429" i="13"/>
  <c r="AC8701" i="13"/>
  <c r="AC6665" i="13"/>
  <c r="AC8581" i="13"/>
  <c r="AC5077" i="13"/>
  <c r="AC6941" i="13"/>
  <c r="AC7973" i="13"/>
  <c r="AC7657" i="13"/>
  <c r="AC5349" i="13"/>
  <c r="AC7213" i="13"/>
  <c r="AC6757" i="13"/>
  <c r="AC7929" i="13"/>
  <c r="AC5789" i="13"/>
  <c r="AC7585" i="13"/>
  <c r="AC8765" i="13"/>
  <c r="AC4869" i="13"/>
  <c r="AC7449" i="13"/>
  <c r="AC5397" i="13"/>
  <c r="AC7261" i="13"/>
  <c r="AC6805" i="13"/>
  <c r="AC7977" i="13"/>
  <c r="AC1841" i="13"/>
  <c r="AC2237" i="13"/>
  <c r="AC1453" i="13"/>
  <c r="AC3617" i="13"/>
  <c r="AC2201" i="13"/>
  <c r="AC945" i="13"/>
  <c r="AC1141" i="13"/>
  <c r="AC1777" i="13"/>
  <c r="AC2173" i="13"/>
  <c r="AC617" i="13"/>
  <c r="AC1077" i="13"/>
  <c r="AC1681" i="13"/>
  <c r="AC2125" i="13"/>
  <c r="AC3357" i="13"/>
  <c r="AC1305" i="13"/>
  <c r="AC45" i="13"/>
  <c r="AC1553" i="13"/>
  <c r="AC2077" i="13"/>
  <c r="AC2501" i="13"/>
  <c r="AC229" i="13"/>
  <c r="AC1769" i="13"/>
  <c r="AC2265" i="13"/>
  <c r="AC1025" i="13"/>
  <c r="AC1737" i="13"/>
  <c r="AC4593" i="13"/>
  <c r="AC3497" i="13"/>
  <c r="AC2657" i="13"/>
  <c r="AC3697" i="13"/>
  <c r="AC1637" i="13"/>
  <c r="AC3457" i="13"/>
  <c r="AC1397" i="13"/>
  <c r="AC3709" i="13"/>
  <c r="AC3049" i="13"/>
  <c r="AC1617" i="13"/>
  <c r="AC3489" i="13"/>
  <c r="AC1429" i="13"/>
  <c r="AC3741" i="13"/>
  <c r="AC3081" i="13"/>
  <c r="AC2981" i="13"/>
  <c r="AC3521" i="13"/>
  <c r="AC1461" i="13"/>
  <c r="AC4029" i="13"/>
  <c r="AC3369" i="13"/>
  <c r="AC3057" i="13"/>
  <c r="AC597" i="13"/>
  <c r="AC1473" i="13"/>
  <c r="AC3345" i="13"/>
  <c r="AC1285" i="13"/>
  <c r="AC5213" i="13"/>
  <c r="AC6017" i="13"/>
  <c r="AC4717" i="13"/>
  <c r="AC5521" i="13"/>
  <c r="AC4469" i="13"/>
  <c r="AC3461" i="13"/>
  <c r="AC6157" i="13"/>
  <c r="AC6245" i="13"/>
  <c r="AC5629" i="13"/>
  <c r="AC5237" i="13"/>
  <c r="AC4525" i="13"/>
  <c r="AC4277" i="13"/>
  <c r="AC6881" i="13"/>
  <c r="AC5753" i="13"/>
  <c r="AC7185" i="13"/>
  <c r="AC7241" i="13"/>
  <c r="AC5361" i="13"/>
  <c r="AC4309" i="13"/>
  <c r="AC7489" i="13"/>
  <c r="AC4917" i="13"/>
  <c r="AC5101" i="13"/>
  <c r="AC5905" i="13"/>
  <c r="AC4853" i="13"/>
  <c r="AC4777" i="13"/>
  <c r="AC7021" i="13"/>
  <c r="AC3977" i="13"/>
  <c r="AC5997" i="13"/>
  <c r="AC8065" i="13"/>
  <c r="AC5973" i="13"/>
  <c r="AC6449" i="13"/>
  <c r="AC5321" i="13"/>
  <c r="AC4521" i="13"/>
  <c r="AC3109" i="13"/>
  <c r="AC6589" i="13"/>
  <c r="AC8657" i="13"/>
  <c r="AC5421" i="13"/>
  <c r="AC6225" i="13"/>
  <c r="AC5097" i="13"/>
  <c r="AC4041" i="13"/>
  <c r="AC6077" i="13"/>
  <c r="AC8145" i="13"/>
  <c r="AC6037" i="13"/>
  <c r="AC8589" i="13"/>
  <c r="AC6825" i="13"/>
  <c r="AC7305" i="13"/>
  <c r="AC7321" i="13"/>
  <c r="AC7133" i="13"/>
  <c r="AC6677" i="13"/>
  <c r="AC7849" i="13"/>
  <c r="AC8685" i="13"/>
  <c r="AC6921" i="13"/>
  <c r="AC8437" i="13"/>
  <c r="AC5333" i="13"/>
  <c r="AC7197" i="13"/>
  <c r="AC6741" i="13"/>
  <c r="AC7913" i="13"/>
  <c r="AC5605" i="13"/>
  <c r="AC7469" i="13"/>
  <c r="AC7013" i="13"/>
  <c r="AC8185" i="13"/>
  <c r="AC6045" i="13"/>
  <c r="AC7841" i="13"/>
  <c r="AC5125" i="13"/>
  <c r="AC6989" i="13"/>
  <c r="AC8229" i="13"/>
  <c r="AC7705" i="13"/>
  <c r="AC5653" i="13"/>
  <c r="AC7517" i="13"/>
  <c r="AC7061" i="13"/>
  <c r="AC8233" i="13"/>
  <c r="AC333" i="13"/>
  <c r="AC1009" i="13"/>
  <c r="AC1981" i="13"/>
  <c r="AC157" i="13"/>
  <c r="AC249" i="13"/>
  <c r="AC1945" i="13"/>
  <c r="AC641" i="13"/>
  <c r="AC741" i="13"/>
  <c r="AC497" i="13"/>
  <c r="AC1917" i="13"/>
  <c r="AC1065" i="13"/>
  <c r="AC3093" i="13"/>
  <c r="AC549" i="13"/>
  <c r="AC5089" i="13"/>
  <c r="AC1869" i="13"/>
  <c r="AC1017" i="13"/>
  <c r="AC2361" i="13"/>
  <c r="AC1121" i="13"/>
  <c r="AC1293" i="13"/>
  <c r="AC393" i="13"/>
  <c r="AC1029" i="13"/>
  <c r="AC4817" i="13"/>
  <c r="AC1821" i="13"/>
  <c r="AC969" i="13"/>
  <c r="AC3061" i="13"/>
  <c r="AC145" i="13"/>
  <c r="AC285" i="13"/>
  <c r="AC2009" i="13"/>
  <c r="AC1265" i="13"/>
  <c r="AC2713" i="13"/>
  <c r="AC357" i="13"/>
  <c r="AC4129" i="13"/>
  <c r="AC1893" i="13"/>
  <c r="AC3713" i="13"/>
  <c r="AC1653" i="13"/>
  <c r="AC3965" i="13"/>
  <c r="AC3305" i="13"/>
  <c r="AC1873" i="13"/>
  <c r="AC3745" i="13"/>
  <c r="AC3921" i="13"/>
  <c r="AC1685" i="13"/>
  <c r="AC3997" i="13"/>
  <c r="AC3337" i="13"/>
  <c r="AC3777" i="13"/>
  <c r="AC1717" i="13"/>
  <c r="AC3625" i="13"/>
  <c r="AC4477" i="13"/>
  <c r="AC1441" i="13"/>
  <c r="AC3313" i="13"/>
  <c r="AC4733" i="13"/>
  <c r="AC1729" i="13"/>
  <c r="AC3601" i="13"/>
  <c r="AC6637" i="13"/>
  <c r="AC5469" i="13"/>
  <c r="AC4973" i="13"/>
  <c r="AC5777" i="13"/>
  <c r="AC4725" i="13"/>
  <c r="AC3717" i="13"/>
  <c r="AC4377" i="13"/>
  <c r="AC6429" i="13"/>
  <c r="AC8497" i="13"/>
  <c r="AC5901" i="13"/>
  <c r="AC7969" i="13"/>
  <c r="AC5749" i="13"/>
  <c r="AC8317" i="13"/>
  <c r="AC4781" i="13"/>
  <c r="AC5585" i="13"/>
  <c r="AC4533" i="13"/>
  <c r="AC7457" i="13"/>
  <c r="AC5617" i="13"/>
  <c r="AC4565" i="13"/>
  <c r="AC5693" i="13"/>
  <c r="AC7761" i="13"/>
  <c r="AC5429" i="13"/>
  <c r="AC5357" i="13"/>
  <c r="AC6161" i="13"/>
  <c r="AC5033" i="13"/>
  <c r="AC4233" i="13"/>
  <c r="AC6269" i="13"/>
  <c r="AC8337" i="13"/>
  <c r="AC6485" i="13"/>
  <c r="AC6705" i="13"/>
  <c r="AC5577" i="13"/>
  <c r="AC3365" i="13"/>
  <c r="AC6481" i="13"/>
  <c r="AC5353" i="13"/>
  <c r="AC4297" i="13"/>
  <c r="AC6349" i="13"/>
  <c r="AC8417" i="13"/>
  <c r="AC6549" i="13"/>
  <c r="AC7273" i="13"/>
  <c r="AC7941" i="13"/>
  <c r="AC6845" i="13"/>
  <c r="AC7561" i="13"/>
  <c r="AC6861" i="13"/>
  <c r="AC7577" i="13"/>
  <c r="AC7389" i="13"/>
  <c r="AC6933" i="13"/>
  <c r="AC8105" i="13"/>
  <c r="AC6137" i="13"/>
  <c r="AC8597" i="13"/>
  <c r="AC5589" i="13"/>
  <c r="AC7453" i="13"/>
  <c r="AC6997" i="13"/>
  <c r="AC8169" i="13"/>
  <c r="AC5861" i="13"/>
  <c r="AC7725" i="13"/>
  <c r="AC7269" i="13"/>
  <c r="AC8441" i="13"/>
  <c r="AC6301" i="13"/>
  <c r="AC8097" i="13"/>
  <c r="AC6201" i="13"/>
  <c r="AC5381" i="13"/>
  <c r="AC7245" i="13"/>
  <c r="AC6789" i="13"/>
  <c r="AC7961" i="13"/>
  <c r="AC5909" i="13"/>
  <c r="AC7773" i="13"/>
  <c r="AC7317" i="13"/>
  <c r="AC8489" i="13"/>
  <c r="AC4049" i="13"/>
  <c r="AC1725" i="13"/>
  <c r="AC1689" i="13"/>
  <c r="AC353" i="13"/>
  <c r="AC1661" i="13"/>
  <c r="AC809" i="13"/>
  <c r="AC2409" i="13"/>
  <c r="AC1169" i="13"/>
  <c r="AC1341" i="13"/>
  <c r="AC661" i="13"/>
  <c r="AC2653" i="13"/>
  <c r="AC1613" i="13"/>
  <c r="AC761" i="13"/>
  <c r="AC2317" i="13"/>
  <c r="AC2849" i="13"/>
  <c r="AC2105" i="13"/>
  <c r="AC833" i="13"/>
  <c r="AC1021" i="13"/>
  <c r="AC2597" i="13"/>
  <c r="AC485" i="13"/>
  <c r="AC1565" i="13"/>
  <c r="AC713" i="13"/>
  <c r="J31" i="5"/>
  <c r="AC1753" i="13"/>
  <c r="AC993" i="13"/>
  <c r="AC3629" i="13"/>
  <c r="AC5105" i="13"/>
  <c r="AC2869" i="13"/>
  <c r="AC2909" i="13"/>
  <c r="AC2149" i="13"/>
  <c r="AC1909" i="13"/>
  <c r="AC2701" i="13"/>
  <c r="AC1941" i="13"/>
  <c r="AC2161" i="13"/>
  <c r="AC2733" i="13"/>
  <c r="AC3569" i="13"/>
  <c r="AC1509" i="13"/>
  <c r="AC2305" i="13"/>
  <c r="AC1985" i="13"/>
  <c r="AC4033" i="13"/>
  <c r="AC6529" i="13"/>
  <c r="AC5229" i="13"/>
  <c r="AC6033" i="13"/>
  <c r="AC4905" i="13"/>
  <c r="AC3973" i="13"/>
  <c r="AC3221" i="13"/>
  <c r="AC6701" i="13"/>
  <c r="AC6173" i="13"/>
  <c r="AC6261" i="13"/>
  <c r="AC5037" i="13"/>
  <c r="AC4789" i="13"/>
  <c r="AC4713" i="13"/>
  <c r="AC5661" i="13"/>
  <c r="AC7729" i="13"/>
  <c r="AC5269" i="13"/>
  <c r="AC5873" i="13"/>
  <c r="AC4821" i="13"/>
  <c r="AC4745" i="13"/>
  <c r="AC3945" i="13"/>
  <c r="AC5965" i="13"/>
  <c r="AC8033" i="13"/>
  <c r="AC5941" i="13"/>
  <c r="AC6417" i="13"/>
  <c r="AC5289" i="13"/>
  <c r="AC4489" i="13"/>
  <c r="AC6541" i="13"/>
  <c r="AC8625" i="13"/>
  <c r="AC6961" i="13"/>
  <c r="AC5833" i="13"/>
  <c r="AC7265" i="13"/>
  <c r="AC3621" i="13"/>
  <c r="AC6737" i="13"/>
  <c r="AC5609" i="13"/>
  <c r="AC4553" i="13"/>
  <c r="AC3141" i="13"/>
  <c r="AC6621" i="13"/>
  <c r="AC8689" i="13"/>
  <c r="AC6025" i="13"/>
  <c r="AC6813" i="13"/>
  <c r="AC7101" i="13"/>
  <c r="AC6645" i="13"/>
  <c r="AC7817" i="13"/>
  <c r="AC7117" i="13"/>
  <c r="AC6661" i="13"/>
  <c r="AC7833" i="13"/>
  <c r="AC7645" i="13"/>
  <c r="AC7189" i="13"/>
  <c r="AC8361" i="13"/>
  <c r="AC6121" i="13"/>
  <c r="AC6393" i="13"/>
  <c r="AC8405" i="13"/>
  <c r="AC7129" i="13"/>
  <c r="AC5845" i="13"/>
  <c r="AC7709" i="13"/>
  <c r="AC7253" i="13"/>
  <c r="AC8425" i="13"/>
  <c r="AC6117" i="13"/>
  <c r="AC7525" i="13"/>
  <c r="AC8697" i="13"/>
  <c r="AC7981" i="13"/>
  <c r="AC6557" i="13"/>
  <c r="AC8353" i="13"/>
  <c r="AC6457" i="13"/>
  <c r="AC5637" i="13"/>
  <c r="AC7501" i="13"/>
  <c r="AC7045" i="13"/>
  <c r="AC8217" i="13"/>
  <c r="AC6165" i="13"/>
  <c r="AC7621" i="13"/>
  <c r="AC8745" i="13"/>
  <c r="AC8029" i="13"/>
  <c r="AC65" i="13"/>
  <c r="AC205" i="13"/>
  <c r="AC2445" i="13"/>
  <c r="AC3449" i="13"/>
  <c r="AC1405" i="13"/>
  <c r="AC537" i="13"/>
  <c r="AC2341" i="13"/>
  <c r="AC3121" i="13"/>
  <c r="AC2153" i="13"/>
  <c r="AC881" i="13"/>
  <c r="AC1069" i="13"/>
  <c r="AC2257" i="13"/>
  <c r="AC2397" i="13"/>
  <c r="AC2953" i="13"/>
  <c r="AC1357" i="13"/>
  <c r="AC489" i="13"/>
  <c r="AC1805" i="13"/>
  <c r="AC953" i="13"/>
  <c r="AC1849" i="13"/>
  <c r="AC545" i="13"/>
  <c r="AC717" i="13"/>
  <c r="AC2605" i="13"/>
  <c r="AC2681" i="13"/>
  <c r="AC861" i="13"/>
  <c r="AC361" i="13"/>
  <c r="AC4629" i="13"/>
  <c r="AC4885" i="13"/>
  <c r="AC2685" i="13"/>
  <c r="AC1625" i="13"/>
  <c r="AC3225" i="13"/>
  <c r="AC3425" i="13"/>
  <c r="AC1365" i="13"/>
  <c r="AC3165" i="13"/>
  <c r="AC2405" i="13"/>
  <c r="AC2925" i="13"/>
  <c r="AC2165" i="13"/>
  <c r="AC2957" i="13"/>
  <c r="AC2197" i="13"/>
  <c r="AC2989" i="13"/>
  <c r="AC4465" i="13"/>
  <c r="AC4429" i="13"/>
  <c r="AC2529" i="13"/>
  <c r="AC1953" i="13"/>
  <c r="AC4001" i="13"/>
  <c r="AC1765" i="13"/>
  <c r="AC2561" i="13"/>
  <c r="AC2241" i="13"/>
  <c r="AC4289" i="13"/>
  <c r="AC5657" i="13"/>
  <c r="AC5485" i="13"/>
  <c r="AC6289" i="13"/>
  <c r="AC4229" i="13"/>
  <c r="AC3477" i="13"/>
  <c r="AC6445" i="13"/>
  <c r="AC5293" i="13"/>
  <c r="AC6097" i="13"/>
  <c r="AC4969" i="13"/>
  <c r="AC3913" i="13"/>
  <c r="AC8001" i="13"/>
  <c r="AC5781" i="13"/>
  <c r="AC5325" i="13"/>
  <c r="AC6129" i="13"/>
  <c r="AC5001" i="13"/>
  <c r="AC4201" i="13"/>
  <c r="AC8305" i="13"/>
  <c r="AC6673" i="13"/>
  <c r="AC5545" i="13"/>
  <c r="AC3333" i="13"/>
  <c r="AC7537" i="13"/>
  <c r="AC4965" i="13"/>
  <c r="AC3877" i="13"/>
  <c r="AC6993" i="13"/>
  <c r="AC7297" i="13"/>
  <c r="AC3397" i="13"/>
  <c r="AC6281" i="13"/>
  <c r="AC7069" i="13"/>
  <c r="AC8661" i="13"/>
  <c r="AC7357" i="13"/>
  <c r="AC8073" i="13"/>
  <c r="AC7373" i="13"/>
  <c r="AC6917" i="13"/>
  <c r="AC7901" i="13"/>
  <c r="AC8617" i="13"/>
  <c r="AC6377" i="13"/>
  <c r="AC8277" i="13"/>
  <c r="AC6649" i="13"/>
  <c r="AC7385" i="13"/>
  <c r="AC6101" i="13"/>
  <c r="AC7509" i="13"/>
  <c r="AC8681" i="13"/>
  <c r="AC7965" i="13"/>
  <c r="AC6373" i="13"/>
  <c r="AC7861" i="13"/>
  <c r="AC8237" i="13"/>
  <c r="AC8609" i="13"/>
  <c r="AC6713" i="13"/>
  <c r="AC5893" i="13"/>
  <c r="AC7757" i="13"/>
  <c r="AC7301" i="13"/>
  <c r="AC8473" i="13"/>
  <c r="AC6421" i="13"/>
  <c r="AC7989" i="13"/>
  <c r="AC8285" i="13"/>
  <c r="AC457" i="13"/>
  <c r="AC349" i="13"/>
  <c r="AC265" i="13"/>
  <c r="AC2473" i="13"/>
  <c r="AC1233" i="13"/>
  <c r="AC1157" i="13"/>
  <c r="AC1793" i="13"/>
  <c r="AC2189" i="13"/>
  <c r="AC1897" i="13"/>
  <c r="AC593" i="13"/>
  <c r="AC765" i="13"/>
  <c r="AC1745" i="13"/>
  <c r="AC2141" i="13"/>
  <c r="AC73" i="13"/>
  <c r="AC845" i="13"/>
  <c r="AC3413" i="13"/>
  <c r="AC1593" i="13"/>
  <c r="AC257" i="13"/>
  <c r="AC397" i="13"/>
  <c r="AC2081" i="13"/>
  <c r="AC2349" i="13"/>
  <c r="AC25" i="13"/>
  <c r="AC2353" i="13"/>
  <c r="AC1789" i="13"/>
  <c r="AC37" i="13"/>
  <c r="AC1221" i="13"/>
  <c r="AC3681" i="13"/>
  <c r="AC1621" i="13"/>
  <c r="AC3421" i="13"/>
  <c r="AC2761" i="13"/>
  <c r="AC3181" i="13"/>
  <c r="AC2521" i="13"/>
  <c r="AC2421" i="13"/>
  <c r="AC3213" i="13"/>
  <c r="AC2553" i="13"/>
  <c r="AC2453" i="13"/>
  <c r="AC3245" i="13"/>
  <c r="AC2585" i="13"/>
  <c r="AC2485" i="13"/>
  <c r="AC2785" i="13"/>
  <c r="AC165" i="13"/>
  <c r="AC2209" i="13"/>
  <c r="AC2781" i="13"/>
  <c r="AC4257" i="13"/>
  <c r="AC2021" i="13"/>
  <c r="AC2817" i="13"/>
  <c r="AC197" i="13"/>
  <c r="AC3069" i="13"/>
  <c r="AC4545" i="13"/>
  <c r="AC2309" i="13"/>
  <c r="AC7041" i="13"/>
  <c r="AC6545" i="13"/>
  <c r="AC5417" i="13"/>
  <c r="AC5537" i="13"/>
  <c r="AC4485" i="13"/>
  <c r="AC3733" i="13"/>
  <c r="AC3237" i="13"/>
  <c r="AC6717" i="13"/>
  <c r="AC6353" i="13"/>
  <c r="AC5225" i="13"/>
  <c r="AC4169" i="13"/>
  <c r="AC6205" i="13"/>
  <c r="AC6293" i="13"/>
  <c r="AC6385" i="13"/>
  <c r="AC5257" i="13"/>
  <c r="AC4457" i="13"/>
  <c r="AC6509" i="13"/>
  <c r="AC8577" i="13"/>
  <c r="AC6929" i="13"/>
  <c r="AC5801" i="13"/>
  <c r="AC7233" i="13"/>
  <c r="AC7737" i="13"/>
  <c r="AC3589" i="13"/>
  <c r="AC3737" i="13"/>
  <c r="AC5741" i="13"/>
  <c r="AC7809" i="13"/>
  <c r="AC5477" i="13"/>
  <c r="AC4381" i="13"/>
  <c r="AC4133" i="13"/>
  <c r="AC6265" i="13"/>
  <c r="AC5501" i="13"/>
  <c r="AC7569" i="13"/>
  <c r="AC4997" i="13"/>
  <c r="AC3653" i="13"/>
  <c r="AC7325" i="13"/>
  <c r="AC6869" i="13"/>
  <c r="AC8041" i="13"/>
  <c r="AC6829" i="13"/>
  <c r="AC7545" i="13"/>
  <c r="AC7613" i="13"/>
  <c r="AC7157" i="13"/>
  <c r="AC8329" i="13"/>
  <c r="AC7629" i="13"/>
  <c r="AC7173" i="13"/>
  <c r="AC8345" i="13"/>
  <c r="AC7781" i="13"/>
  <c r="AC8157" i="13"/>
  <c r="AC6633" i="13"/>
  <c r="AC8373" i="13"/>
  <c r="AC6905" i="13"/>
  <c r="AC8357" i="13"/>
  <c r="AC5061" i="13"/>
  <c r="AC6925" i="13"/>
  <c r="AC7653" i="13"/>
  <c r="AC7641" i="13"/>
  <c r="AC6357" i="13"/>
  <c r="AC7845" i="13"/>
  <c r="AC8221" i="13"/>
  <c r="AC6629" i="13"/>
  <c r="AC8493" i="13"/>
  <c r="AC6969" i="13"/>
  <c r="AC8709" i="13"/>
  <c r="AC6149" i="13"/>
  <c r="AC7557" i="13"/>
  <c r="AC8729" i="13"/>
  <c r="AC8013" i="13"/>
  <c r="AC8541" i="13"/>
  <c r="AC3633" i="13"/>
  <c r="AC2217" i="13"/>
  <c r="AC961" i="13"/>
  <c r="AC1133" i="13"/>
  <c r="AC673" i="13"/>
  <c r="AC1933" i="13"/>
  <c r="AC1081" i="13"/>
  <c r="AC1641" i="13"/>
  <c r="AC305" i="13"/>
  <c r="AC461" i="13"/>
  <c r="AC5329" i="13"/>
  <c r="AC161" i="13"/>
  <c r="AC1885" i="13"/>
  <c r="AC1033" i="13"/>
  <c r="AC4089" i="13"/>
  <c r="AC3597" i="13"/>
  <c r="AC1321" i="13"/>
  <c r="AC61" i="13"/>
  <c r="AC1569" i="13"/>
  <c r="AC2093" i="13"/>
  <c r="AC2057" i="13"/>
  <c r="AC1533" i="13"/>
  <c r="AC121" i="13"/>
  <c r="AC2641" i="13"/>
  <c r="AC4113" i="13"/>
  <c r="AC1877" i="13"/>
  <c r="AC3677" i="13"/>
  <c r="AC3017" i="13"/>
  <c r="AC4361" i="13"/>
  <c r="AC3437" i="13"/>
  <c r="AC2777" i="13"/>
  <c r="AC3469" i="13"/>
  <c r="AC2809" i="13"/>
  <c r="AC2709" i="13"/>
  <c r="AC3501" i="13"/>
  <c r="AC2841" i="13"/>
  <c r="AC2741" i="13"/>
  <c r="AC2513" i="13"/>
  <c r="AC3041" i="13"/>
  <c r="AC3037" i="13"/>
  <c r="AC4513" i="13"/>
  <c r="AC2277" i="13"/>
  <c r="AC3073" i="13"/>
  <c r="AC629" i="13"/>
  <c r="AC3325" i="13"/>
  <c r="AC2665" i="13"/>
  <c r="AC4801" i="13"/>
  <c r="AC2565" i="13"/>
  <c r="AC5173" i="13"/>
  <c r="AC6801" i="13"/>
  <c r="AC5673" i="13"/>
  <c r="AC5793" i="13"/>
  <c r="AC4741" i="13"/>
  <c r="AC4665" i="13"/>
  <c r="AC4237" i="13"/>
  <c r="AC3989" i="13"/>
  <c r="AC3493" i="13"/>
  <c r="AC6609" i="13"/>
  <c r="AC5481" i="13"/>
  <c r="AC4425" i="13"/>
  <c r="AC6477" i="13"/>
  <c r="AC8545" i="13"/>
  <c r="AC6641" i="13"/>
  <c r="AC5513" i="13"/>
  <c r="AC3301" i="13"/>
  <c r="AC7505" i="13"/>
  <c r="AC4933" i="13"/>
  <c r="AC3845" i="13"/>
  <c r="AC3993" i="13"/>
  <c r="AC6013" i="13"/>
  <c r="AC8081" i="13"/>
  <c r="AC5989" i="13"/>
  <c r="AC4637" i="13"/>
  <c r="AC5441" i="13"/>
  <c r="AC4389" i="13"/>
  <c r="AC3769" i="13"/>
  <c r="AC5773" i="13"/>
  <c r="AC7857" i="13"/>
  <c r="AC5509" i="13"/>
  <c r="AC3909" i="13"/>
  <c r="AC7581" i="13"/>
  <c r="AC7125" i="13"/>
  <c r="AC8297" i="13"/>
  <c r="AC7085" i="13"/>
  <c r="AC7801" i="13"/>
  <c r="AC7869" i="13"/>
  <c r="AC7413" i="13"/>
  <c r="AC8585" i="13"/>
  <c r="AC7885" i="13"/>
  <c r="AC7429" i="13"/>
  <c r="AC8601" i="13"/>
  <c r="AC8413" i="13"/>
  <c r="AC6889" i="13"/>
  <c r="AC8309" i="13"/>
  <c r="AC8517" i="13"/>
  <c r="AC5317" i="13"/>
  <c r="AC7181" i="13"/>
  <c r="AC6725" i="13"/>
  <c r="AC7897" i="13"/>
  <c r="AC6613" i="13"/>
  <c r="AC8477" i="13"/>
  <c r="AC8749" i="13"/>
  <c r="AC6405" i="13"/>
  <c r="AC7893" i="13"/>
  <c r="AC8269" i="13"/>
  <c r="AC1961" i="13"/>
  <c r="AC657" i="13"/>
  <c r="AC1677" i="13"/>
  <c r="AC825" i="13"/>
  <c r="AC3869" i="13"/>
  <c r="AC1369" i="13"/>
  <c r="AC17" i="13"/>
  <c r="AC141" i="13"/>
  <c r="AC1629" i="13"/>
  <c r="AC777" i="13"/>
  <c r="AC425" i="13"/>
  <c r="AC1045" i="13"/>
  <c r="AC4833" i="13"/>
  <c r="AC1837" i="13"/>
  <c r="AC985" i="13"/>
  <c r="AC2049" i="13"/>
  <c r="AC1529" i="13"/>
  <c r="AC669" i="13"/>
  <c r="AC21" i="13"/>
  <c r="AC1937" i="13"/>
  <c r="AC2253" i="13"/>
  <c r="AC2897" i="13"/>
  <c r="AC341" i="13"/>
  <c r="AC2893" i="13"/>
  <c r="AC2133" i="13"/>
  <c r="AC3933" i="13"/>
  <c r="AC3273" i="13"/>
  <c r="AC3693" i="13"/>
  <c r="AC2449" i="13"/>
  <c r="AC3725" i="13"/>
  <c r="AC2965" i="13"/>
  <c r="AC2481" i="13"/>
  <c r="AC3757" i="13"/>
  <c r="AC5233" i="13"/>
  <c r="AC2997" i="13"/>
  <c r="AC2769" i="13"/>
  <c r="AC149" i="13"/>
  <c r="AC3297" i="13"/>
  <c r="AC1237" i="13"/>
  <c r="AC3293" i="13"/>
  <c r="AC2633" i="13"/>
  <c r="AC4769" i="13"/>
  <c r="AC2533" i="13"/>
  <c r="AC1457" i="13"/>
  <c r="AC3329" i="13"/>
  <c r="AC3581" i="13"/>
  <c r="AC2921" i="13"/>
  <c r="AC5057" i="13"/>
  <c r="AC2821" i="13"/>
  <c r="AC3817" i="13"/>
  <c r="AC7057" i="13"/>
  <c r="AC5929" i="13"/>
  <c r="AC6049" i="13"/>
  <c r="AC4921" i="13"/>
  <c r="AC4493" i="13"/>
  <c r="AC4245" i="13"/>
  <c r="AC3749" i="13"/>
  <c r="AC6865" i="13"/>
  <c r="AC5737" i="13"/>
  <c r="AC3269" i="13"/>
  <c r="AC6749" i="13"/>
  <c r="AC6897" i="13"/>
  <c r="AC5769" i="13"/>
  <c r="AC3557" i="13"/>
  <c r="AC3705" i="13"/>
  <c r="AC5709" i="13"/>
  <c r="AC7777" i="13"/>
  <c r="AC5445" i="13"/>
  <c r="AC4349" i="13"/>
  <c r="AC4101" i="13"/>
  <c r="AC6009" i="13"/>
  <c r="AC4249" i="13"/>
  <c r="AC6285" i="13"/>
  <c r="AC8369" i="13"/>
  <c r="AC6501" i="13"/>
  <c r="AC4893" i="13"/>
  <c r="AC5697" i="13"/>
  <c r="AC4645" i="13"/>
  <c r="AC4025" i="13"/>
  <c r="AC6061" i="13"/>
  <c r="AC8129" i="13"/>
  <c r="AC6021" i="13"/>
  <c r="AC4413" i="13"/>
  <c r="AC4165" i="13"/>
  <c r="AC6521" i="13"/>
  <c r="AC7837" i="13"/>
  <c r="AC7381" i="13"/>
  <c r="AC8553" i="13"/>
  <c r="AC7341" i="13"/>
  <c r="AC6885" i="13"/>
  <c r="AC8057" i="13"/>
  <c r="AC7749" i="13"/>
  <c r="AC8125" i="13"/>
  <c r="AC7765" i="13"/>
  <c r="AC8141" i="13"/>
  <c r="AC8669" i="13"/>
  <c r="AC8453" i="13"/>
  <c r="AC5573" i="13"/>
  <c r="AC7437" i="13"/>
  <c r="AC6981" i="13"/>
  <c r="AC8153" i="13"/>
  <c r="AC8733" i="13"/>
  <c r="AC7177" i="13"/>
  <c r="AC8525" i="13"/>
  <c r="AC5977" i="13"/>
  <c r="AC2489" i="13"/>
  <c r="AC1249" i="13"/>
  <c r="AC1705" i="13"/>
  <c r="AC369" i="13"/>
  <c r="AC525" i="13"/>
  <c r="AC2461" i="13"/>
  <c r="AC3465" i="13"/>
  <c r="AC1421" i="13"/>
  <c r="AC553" i="13"/>
  <c r="AC4577" i="13"/>
  <c r="AC2425" i="13"/>
  <c r="AC1185" i="13"/>
  <c r="AC1113" i="13"/>
  <c r="AC1109" i="13"/>
  <c r="AC3193" i="13"/>
  <c r="AC1373" i="13"/>
  <c r="AC505" i="13"/>
  <c r="AC2377" i="13"/>
  <c r="AC1137" i="13"/>
  <c r="AC1309" i="13"/>
  <c r="AC2837" i="13"/>
  <c r="AC517" i="13"/>
  <c r="AC1581" i="13"/>
  <c r="AC729" i="13"/>
  <c r="AC2329" i="13"/>
  <c r="AC1089" i="13"/>
  <c r="AC1261" i="13"/>
  <c r="AC201" i="13"/>
  <c r="AC1425" i="13"/>
  <c r="AC725" i="13"/>
  <c r="AC3149" i="13"/>
  <c r="AC2389" i="13"/>
  <c r="AC3949" i="13"/>
  <c r="AC2705" i="13"/>
  <c r="AC3981" i="13"/>
  <c r="AC2737" i="13"/>
  <c r="AC101" i="13"/>
  <c r="AC4013" i="13"/>
  <c r="AC3025" i="13"/>
  <c r="AC501" i="13"/>
  <c r="AC3553" i="13"/>
  <c r="AC1493" i="13"/>
  <c r="AC3549" i="13"/>
  <c r="AC2889" i="13"/>
  <c r="AC5025" i="13"/>
  <c r="AC2789" i="13"/>
  <c r="AC1713" i="13"/>
  <c r="AC3585" i="13"/>
  <c r="AC3837" i="13"/>
  <c r="AC3177" i="13"/>
  <c r="AC5313" i="13"/>
  <c r="AC3077" i="13"/>
  <c r="AC5189" i="13"/>
  <c r="AC6305" i="13"/>
  <c r="AC5177" i="13"/>
  <c r="AC4749" i="13"/>
  <c r="AC4501" i="13"/>
  <c r="AC4253" i="13"/>
  <c r="AC4005" i="13"/>
  <c r="AC7121" i="13"/>
  <c r="AC7441" i="13"/>
  <c r="AC3525" i="13"/>
  <c r="AC7473" i="13"/>
  <c r="AC4901" i="13"/>
  <c r="AC3813" i="13"/>
  <c r="AC3961" i="13"/>
  <c r="AC5981" i="13"/>
  <c r="AC8049" i="13"/>
  <c r="AC5957" i="13"/>
  <c r="AC4605" i="13"/>
  <c r="AC5409" i="13"/>
  <c r="AC4357" i="13"/>
  <c r="AC4505" i="13"/>
  <c r="AC6573" i="13"/>
  <c r="AC8641" i="13"/>
  <c r="AC5149" i="13"/>
  <c r="AC5953" i="13"/>
  <c r="AC4825" i="13"/>
  <c r="AC7293" i="13"/>
  <c r="AC4281" i="13"/>
  <c r="AC6333" i="13"/>
  <c r="AC8401" i="13"/>
  <c r="AC6533" i="13"/>
  <c r="AC4669" i="13"/>
  <c r="AC5473" i="13"/>
  <c r="AC4421" i="13"/>
  <c r="AC7717" i="13"/>
  <c r="AC8093" i="13"/>
  <c r="AC7597" i="13"/>
  <c r="AC7141" i="13"/>
  <c r="AC8313" i="13"/>
  <c r="AC8381" i="13"/>
  <c r="AC8549" i="13"/>
  <c r="AC8397" i="13"/>
  <c r="AC7369" i="13"/>
  <c r="AC5829" i="13"/>
  <c r="AC7693" i="13"/>
  <c r="AC7237" i="13"/>
  <c r="AC8409" i="13"/>
  <c r="AC6185" i="13"/>
  <c r="AC7433" i="13"/>
  <c r="AC6233" i="13"/>
  <c r="AC2233" i="13"/>
  <c r="AC977" i="13"/>
  <c r="AC1149" i="13"/>
  <c r="AC1433" i="13"/>
  <c r="AC81" i="13"/>
  <c r="AC1809" i="13"/>
  <c r="AC2205" i="13"/>
  <c r="AC77" i="13"/>
  <c r="AC217" i="13"/>
  <c r="AC3361" i="13"/>
  <c r="AC2169" i="13"/>
  <c r="AC897" i="13"/>
  <c r="AC1085" i="13"/>
  <c r="AC565" i="13"/>
  <c r="AC89" i="13"/>
  <c r="AC2865" i="13"/>
  <c r="AC2121" i="13"/>
  <c r="AC849" i="13"/>
  <c r="AC1037" i="13"/>
  <c r="AC261" i="13"/>
  <c r="AC2621" i="13"/>
  <c r="AC2697" i="13"/>
  <c r="AC925" i="13"/>
  <c r="AC409" i="13"/>
  <c r="AC2593" i="13"/>
  <c r="AC2073" i="13"/>
  <c r="AC801" i="13"/>
  <c r="AC989" i="13"/>
  <c r="AC2001" i="13"/>
  <c r="AC1741" i="13"/>
  <c r="AC2369" i="13"/>
  <c r="AC2745" i="13"/>
  <c r="AC2645" i="13"/>
  <c r="AC3545" i="13"/>
  <c r="AC2961" i="13"/>
  <c r="AC3577" i="13"/>
  <c r="AC2993" i="13"/>
  <c r="AC453" i="13"/>
  <c r="AC3609" i="13"/>
  <c r="AC1409" i="13"/>
  <c r="AC3281" i="13"/>
  <c r="AC1093" i="13"/>
  <c r="AC3985" i="13"/>
  <c r="AC1749" i="13"/>
  <c r="AC7617" i="13"/>
  <c r="AC3805" i="13"/>
  <c r="AC3145" i="13"/>
  <c r="AC5281" i="13"/>
  <c r="AC3045" i="13"/>
  <c r="AC1969" i="13"/>
  <c r="AC4017" i="13"/>
  <c r="AC1781" i="13"/>
  <c r="AC4093" i="13"/>
  <c r="AC3433" i="13"/>
  <c r="AC7921" i="13"/>
  <c r="AC6561" i="13"/>
  <c r="AC5005" i="13"/>
  <c r="AC5809" i="13"/>
  <c r="AC4757" i="13"/>
  <c r="AC4681" i="13"/>
  <c r="AC4509" i="13"/>
  <c r="AC4261" i="13"/>
  <c r="AC5645" i="13"/>
  <c r="AC7713" i="13"/>
  <c r="AC5253" i="13"/>
  <c r="AC3781" i="13"/>
  <c r="AC5677" i="13"/>
  <c r="AC7745" i="13"/>
  <c r="AC5413" i="13"/>
  <c r="AC4069" i="13"/>
  <c r="AC4217" i="13"/>
  <c r="AC6253" i="13"/>
  <c r="AC8321" i="13"/>
  <c r="AC6469" i="13"/>
  <c r="AC4861" i="13"/>
  <c r="AC5665" i="13"/>
  <c r="AC4613" i="13"/>
  <c r="AC3349" i="13"/>
  <c r="AC5405" i="13"/>
  <c r="AC6209" i="13"/>
  <c r="AC5081" i="13"/>
  <c r="AC4537" i="13"/>
  <c r="AC3125" i="13"/>
  <c r="AC6605" i="13"/>
  <c r="AC8673" i="13"/>
  <c r="AC4925" i="13"/>
  <c r="AC5729" i="13"/>
  <c r="AC4677" i="13"/>
  <c r="AC4601" i="13"/>
  <c r="AC7257" i="13"/>
  <c r="AC8349" i="13"/>
  <c r="AC7853" i="13"/>
  <c r="AC7397" i="13"/>
  <c r="AC8569" i="13"/>
  <c r="AC8637" i="13"/>
  <c r="AC8653" i="13"/>
  <c r="AC6105" i="13"/>
  <c r="AC7353" i="13"/>
  <c r="AC5045" i="13"/>
  <c r="AC6909" i="13"/>
  <c r="AC7625" i="13"/>
  <c r="AC6085" i="13"/>
  <c r="AC7949" i="13"/>
  <c r="AC7493" i="13"/>
  <c r="AC8665" i="13"/>
  <c r="AC6169" i="13"/>
  <c r="AC6441" i="13"/>
  <c r="AC8725" i="13"/>
  <c r="AC5109" i="13"/>
  <c r="AC6973" i="13"/>
  <c r="AC8133" i="13"/>
  <c r="AC7689" i="13"/>
  <c r="AC5961" i="13"/>
  <c r="AC6489" i="13"/>
  <c r="AC1977" i="13"/>
  <c r="AC689" i="13"/>
  <c r="AC877" i="13"/>
  <c r="AC1177" i="13"/>
  <c r="AC1173" i="13"/>
  <c r="AC753" i="13"/>
  <c r="AC1949" i="13"/>
  <c r="AC1097" i="13"/>
  <c r="AC1913" i="13"/>
  <c r="AC609" i="13"/>
  <c r="AC781" i="13"/>
  <c r="AC677" i="13"/>
  <c r="AC2669" i="13"/>
  <c r="AC1865" i="13"/>
  <c r="AC561" i="13"/>
  <c r="AC733" i="13"/>
  <c r="AC3101" i="13"/>
  <c r="AC2313" i="13"/>
  <c r="AC2097" i="13"/>
  <c r="AC2365" i="13"/>
  <c r="AC41" i="13"/>
  <c r="AC1817" i="13"/>
  <c r="AC513" i="13"/>
  <c r="AC685" i="13"/>
  <c r="AC4085" i="13"/>
  <c r="AC665" i="13"/>
  <c r="AC1489" i="13"/>
  <c r="AC1485" i="13"/>
  <c r="AC633" i="13"/>
  <c r="AC3661" i="13"/>
  <c r="AC3001" i="13"/>
  <c r="AC5137" i="13"/>
  <c r="AC2901" i="13"/>
  <c r="AC1345" i="13"/>
  <c r="AC3217" i="13"/>
  <c r="AC1377" i="13"/>
  <c r="AC3249" i="13"/>
  <c r="AC917" i="13"/>
  <c r="AC3537" i="13"/>
  <c r="AC1477" i="13"/>
  <c r="AC5549" i="13"/>
  <c r="AC2765" i="13"/>
  <c r="AC2005" i="13"/>
  <c r="AC5157" i="13"/>
  <c r="AC4061" i="13"/>
  <c r="AC3401" i="13"/>
  <c r="AC2225" i="13"/>
  <c r="AC2797" i="13"/>
  <c r="AC4273" i="13"/>
  <c r="AC2037" i="13"/>
  <c r="AC3689" i="13"/>
  <c r="AC3173" i="13"/>
  <c r="AC8193" i="13"/>
  <c r="AC6817" i="13"/>
  <c r="AC5689" i="13"/>
  <c r="AC5261" i="13"/>
  <c r="AC6065" i="13"/>
  <c r="AC4937" i="13"/>
  <c r="AC4765" i="13"/>
  <c r="AC5569" i="13"/>
  <c r="AC4517" i="13"/>
  <c r="AC3897" i="13"/>
  <c r="AC5917" i="13"/>
  <c r="AC7985" i="13"/>
  <c r="AC5765" i="13"/>
  <c r="AC4285" i="13"/>
  <c r="AC4037" i="13"/>
  <c r="AC3929" i="13"/>
  <c r="AC5949" i="13"/>
  <c r="AC8017" i="13"/>
  <c r="AC5925" i="13"/>
  <c r="AC5377" i="13"/>
  <c r="AC4325" i="13"/>
  <c r="AC4473" i="13"/>
  <c r="AC6525" i="13"/>
  <c r="AC8593" i="13"/>
  <c r="AC5117" i="13"/>
  <c r="AC5921" i="13"/>
  <c r="AC4793" i="13"/>
  <c r="AC7037" i="13"/>
  <c r="AC3605" i="13"/>
  <c r="AC6465" i="13"/>
  <c r="AC5337" i="13"/>
  <c r="AC6837" i="13"/>
  <c r="AC3381" i="13"/>
  <c r="AC5181" i="13"/>
  <c r="AC5985" i="13"/>
  <c r="AC4857" i="13"/>
  <c r="AC7549" i="13"/>
  <c r="AC6797" i="13"/>
  <c r="AC7513" i="13"/>
  <c r="AC8605" i="13"/>
  <c r="AC7733" i="13"/>
  <c r="AC8109" i="13"/>
  <c r="AC6361" i="13"/>
  <c r="AC8181" i="13"/>
  <c r="AC5029" i="13"/>
  <c r="AC6893" i="13"/>
  <c r="AC7609" i="13"/>
  <c r="AC5301" i="13"/>
  <c r="AC7165" i="13"/>
  <c r="AC6709" i="13"/>
  <c r="AC7881" i="13"/>
  <c r="AC6341" i="13"/>
  <c r="AC7829" i="13"/>
  <c r="AC8205" i="13"/>
  <c r="AC6425" i="13"/>
  <c r="AC8629" i="13"/>
  <c r="AC6697" i="13"/>
  <c r="AC8757" i="13"/>
  <c r="AC5365" i="13"/>
  <c r="AC7229" i="13"/>
  <c r="AC6773" i="13"/>
  <c r="AC7945" i="13"/>
  <c r="AC6217" i="13"/>
  <c r="AC6745" i="13"/>
  <c r="AC1721" i="13"/>
  <c r="AC385" i="13"/>
  <c r="AC541" i="13"/>
  <c r="AC789" i="13"/>
  <c r="AC3793" i="13"/>
  <c r="AC1693" i="13"/>
  <c r="AC841" i="13"/>
  <c r="AC1657" i="13"/>
  <c r="AC321" i="13"/>
  <c r="AC477" i="13"/>
  <c r="AC2273" i="13"/>
  <c r="AC2413" i="13"/>
  <c r="AC3669" i="13"/>
  <c r="AC1609" i="13"/>
  <c r="AC273" i="13"/>
  <c r="AC429" i="13"/>
  <c r="AC1801" i="13"/>
  <c r="AC1585" i="13"/>
  <c r="AC2109" i="13"/>
  <c r="AC1561" i="13"/>
  <c r="AC209" i="13"/>
  <c r="AC365" i="13"/>
  <c r="AC5457" i="13"/>
  <c r="AC2045" i="13"/>
  <c r="AC1057" i="13"/>
  <c r="AC313" i="13"/>
  <c r="AC413" i="13"/>
  <c r="AC281" i="13"/>
  <c r="AC3925" i="13"/>
  <c r="AC1861" i="13"/>
  <c r="AC3257" i="13"/>
  <c r="AC1601" i="13"/>
  <c r="AC3473" i="13"/>
  <c r="AC1413" i="13"/>
  <c r="AC1633" i="13"/>
  <c r="AC3505" i="13"/>
  <c r="AC1445" i="13"/>
  <c r="AC1921" i="13"/>
  <c r="AC3969" i="13"/>
  <c r="AC1733" i="13"/>
  <c r="AC7345" i="13"/>
  <c r="AC3021" i="13"/>
  <c r="AC2261" i="13"/>
  <c r="AC3657" i="13"/>
  <c r="AC3053" i="13"/>
  <c r="AC4529" i="13"/>
  <c r="AC2293" i="13"/>
  <c r="AC3429" i="13"/>
  <c r="AC7073" i="13"/>
  <c r="AC5945" i="13"/>
  <c r="AC5205" i="13"/>
  <c r="AC6321" i="13"/>
  <c r="AC5193" i="13"/>
  <c r="AC5021" i="13"/>
  <c r="AC5825" i="13"/>
  <c r="AC4773" i="13"/>
  <c r="AC4697" i="13"/>
  <c r="AC4153" i="13"/>
  <c r="AC6189" i="13"/>
  <c r="AC8257" i="13"/>
  <c r="AC6277" i="13"/>
  <c r="AC4541" i="13"/>
  <c r="AC4293" i="13"/>
  <c r="AC4185" i="13"/>
  <c r="AC6221" i="13"/>
  <c r="AC8289" i="13"/>
  <c r="AC6437" i="13"/>
  <c r="AC4829" i="13"/>
  <c r="AC5633" i="13"/>
  <c r="AC4581" i="13"/>
  <c r="AC3317" i="13"/>
  <c r="AC5373" i="13"/>
  <c r="AC6177" i="13"/>
  <c r="AC5049" i="13"/>
  <c r="AC3861" i="13"/>
  <c r="AC6721" i="13"/>
  <c r="AC5593" i="13"/>
  <c r="AC3637" i="13"/>
  <c r="AC5437" i="13"/>
  <c r="AC6241" i="13"/>
  <c r="AC5113" i="13"/>
  <c r="AC7053" i="13"/>
  <c r="AC7769" i="13"/>
  <c r="AC8293" i="13"/>
  <c r="AC8365" i="13"/>
  <c r="AC6073" i="13"/>
  <c r="AC6089" i="13"/>
  <c r="AC6617" i="13"/>
  <c r="AC8261" i="13"/>
  <c r="AC5285" i="13"/>
  <c r="AC7149" i="13"/>
  <c r="AC6693" i="13"/>
  <c r="AC7865" i="13"/>
  <c r="AC5557" i="13"/>
  <c r="AC7421" i="13"/>
  <c r="AC6965" i="13"/>
  <c r="AC8137" i="13"/>
  <c r="AC6597" i="13"/>
  <c r="AC8461" i="13"/>
  <c r="AC6681" i="13"/>
  <c r="AC8677" i="13"/>
  <c r="AC6953" i="13"/>
  <c r="AC8613" i="13"/>
  <c r="AC5621" i="13"/>
  <c r="AC7485" i="13"/>
  <c r="AC7029" i="13"/>
  <c r="AC8201" i="13"/>
  <c r="AC6473" i="13"/>
  <c r="AC7001" i="13"/>
  <c r="AC1449" i="13"/>
  <c r="AC97" i="13"/>
  <c r="AC237" i="13"/>
  <c r="AC1437" i="13"/>
  <c r="AC569" i="13"/>
  <c r="AC2441" i="13"/>
  <c r="AC1201" i="13"/>
  <c r="AC4109" i="13"/>
  <c r="AC1385" i="13"/>
  <c r="AC33" i="13"/>
  <c r="AC1761" i="13"/>
  <c r="AC2157" i="13"/>
  <c r="AC2393" i="13"/>
  <c r="AC1153" i="13"/>
  <c r="AC1325" i="13"/>
  <c r="AC4105" i="13"/>
  <c r="AC3613" i="13"/>
  <c r="AC1337" i="13"/>
  <c r="AC109" i="13"/>
  <c r="AC1273" i="13"/>
  <c r="AC5073" i="13"/>
  <c r="AC1853" i="13"/>
  <c r="AC1001" i="13"/>
  <c r="AC3341" i="13"/>
  <c r="AC1289" i="13"/>
  <c r="AC29" i="13"/>
  <c r="AC2941" i="13"/>
  <c r="AC693" i="13"/>
  <c r="AC2417" i="13"/>
  <c r="AC3729" i="13"/>
  <c r="AC1669" i="13"/>
  <c r="AC3761" i="13"/>
  <c r="AC3937" i="13"/>
  <c r="AC1701" i="13"/>
  <c r="AC2177" i="13"/>
  <c r="AC2749" i="13"/>
  <c r="AC1989" i="13"/>
  <c r="AC3277" i="13"/>
  <c r="AC2617" i="13"/>
  <c r="AC4753" i="13"/>
  <c r="AC2517" i="13"/>
  <c r="AC3309" i="13"/>
  <c r="AC2649" i="13"/>
  <c r="AC4785" i="13"/>
  <c r="AC2549" i="13"/>
  <c r="AC4941" i="13"/>
  <c r="AC3685" i="13"/>
  <c r="AC3189" i="13"/>
  <c r="AC6669" i="13"/>
  <c r="AC7937" i="13"/>
  <c r="AC5449" i="13"/>
  <c r="AC5277" i="13"/>
  <c r="AC4953" i="13"/>
  <c r="AC4409" i="13"/>
  <c r="AC6461" i="13"/>
  <c r="AC8529" i="13"/>
  <c r="AC4797" i="13"/>
  <c r="AC5601" i="13"/>
  <c r="AC4549" i="13"/>
  <c r="AC4441" i="13"/>
  <c r="AC6493" i="13"/>
  <c r="AC8561" i="13"/>
  <c r="AC5889" i="13"/>
  <c r="AC4837" i="13"/>
  <c r="AC4761" i="13"/>
  <c r="AC6781" i="13"/>
  <c r="AC3573" i="13"/>
  <c r="AC6433" i="13"/>
  <c r="AC5305" i="13"/>
  <c r="AC8485" i="13"/>
  <c r="AC4365" i="13"/>
  <c r="AC4117" i="13"/>
  <c r="AC6249" i="13"/>
  <c r="AC6977" i="13"/>
  <c r="AC5849" i="13"/>
  <c r="AC7281" i="13"/>
  <c r="AC8009" i="13"/>
  <c r="AC3893" i="13"/>
  <c r="AC6497" i="13"/>
  <c r="AC5369" i="13"/>
  <c r="AC7309" i="13"/>
  <c r="AC8025" i="13"/>
  <c r="AC6041" i="13"/>
  <c r="AC8621" i="13"/>
  <c r="AC6329" i="13"/>
  <c r="AC7925" i="13"/>
  <c r="AC6345" i="13"/>
  <c r="AC8069" i="13"/>
  <c r="AC6873" i="13"/>
  <c r="AC8245" i="13"/>
  <c r="AC5541" i="13"/>
  <c r="AC7405" i="13"/>
  <c r="AC6949" i="13"/>
  <c r="AC8121" i="13"/>
  <c r="AC5813" i="13"/>
  <c r="AC7677" i="13"/>
  <c r="AC7221" i="13"/>
  <c r="AC8393" i="13"/>
  <c r="AC8717" i="13"/>
  <c r="AC6937" i="13"/>
  <c r="AC8501" i="13"/>
  <c r="AC5877" i="13"/>
  <c r="AC7741" i="13"/>
  <c r="AC7285" i="13"/>
  <c r="AC8457" i="13"/>
  <c r="AC6729" i="13"/>
  <c r="AC437" i="13"/>
  <c r="AC2477" i="13"/>
  <c r="AC93" i="13"/>
  <c r="AC233" i="13"/>
  <c r="AC3377" i="13"/>
  <c r="AC2185" i="13"/>
  <c r="AC913" i="13"/>
  <c r="AC1101" i="13"/>
  <c r="AC1125" i="13"/>
  <c r="AC5345" i="13"/>
  <c r="AC241" i="13"/>
  <c r="AC1901" i="13"/>
  <c r="AC1049" i="13"/>
  <c r="AC3105" i="13"/>
  <c r="AC2137" i="13"/>
  <c r="AC865" i="13"/>
  <c r="AC1053" i="13"/>
  <c r="AC441" i="13"/>
  <c r="AC1061" i="13"/>
  <c r="AC1537" i="13"/>
  <c r="AC1597" i="13"/>
  <c r="AC745" i="13"/>
  <c r="AC2345" i="13"/>
  <c r="AC1105" i="13"/>
  <c r="AC1277" i="13"/>
  <c r="AC377" i="13"/>
  <c r="AC1013" i="13"/>
  <c r="AC2337" i="13"/>
  <c r="AC465" i="13"/>
  <c r="AC637" i="13"/>
  <c r="AC297" i="13"/>
  <c r="AC3393" i="13"/>
  <c r="AC1333" i="13"/>
  <c r="AC3133" i="13"/>
  <c r="AC4609" i="13"/>
  <c r="AC2373" i="13"/>
  <c r="AC2673" i="13"/>
  <c r="AC2433" i="13"/>
  <c r="AC2113" i="13"/>
  <c r="AC4161" i="13"/>
  <c r="AC1925" i="13"/>
  <c r="AC2465" i="13"/>
  <c r="AC2145" i="13"/>
  <c r="AC2717" i="13"/>
  <c r="AC1957" i="13"/>
  <c r="AC2497" i="13"/>
  <c r="AC3005" i="13"/>
  <c r="AC4481" i="13"/>
  <c r="AC2245" i="13"/>
  <c r="AC3533" i="13"/>
  <c r="AC2873" i="13"/>
  <c r="AC5009" i="13"/>
  <c r="AC2773" i="13"/>
  <c r="AC3833" i="13"/>
  <c r="AC4685" i="13"/>
  <c r="AC3565" i="13"/>
  <c r="AC2905" i="13"/>
  <c r="AC5041" i="13"/>
  <c r="AC2805" i="13"/>
  <c r="AC3881" i="13"/>
  <c r="AC2321" i="13"/>
  <c r="AC3941" i="13"/>
  <c r="AC3445" i="13"/>
  <c r="AC6833" i="13"/>
  <c r="AC5705" i="13"/>
  <c r="AC7137" i="13"/>
  <c r="AC6337" i="13"/>
  <c r="AC5209" i="13"/>
  <c r="AC3253" i="13"/>
  <c r="AC6733" i="13"/>
  <c r="AC5053" i="13"/>
  <c r="AC5857" i="13"/>
  <c r="AC4805" i="13"/>
  <c r="AC4729" i="13"/>
  <c r="AC3285" i="13"/>
  <c r="AC6145" i="13"/>
  <c r="AC5017" i="13"/>
  <c r="AC3829" i="13"/>
  <c r="AC6689" i="13"/>
  <c r="AC5561" i="13"/>
  <c r="AC4621" i="13"/>
  <c r="AC5425" i="13"/>
  <c r="AC4373" i="13"/>
  <c r="AC7553" i="13"/>
  <c r="AC4981" i="13"/>
  <c r="AC4397" i="13"/>
  <c r="AC4149" i="13"/>
  <c r="AC6753" i="13"/>
  <c r="AC5625" i="13"/>
  <c r="AC7565" i="13"/>
  <c r="AC7109" i="13"/>
  <c r="AC8281" i="13"/>
  <c r="AC6297" i="13"/>
  <c r="AC6585" i="13"/>
  <c r="AC8021" i="13"/>
  <c r="AC6601" i="13"/>
  <c r="AC8149" i="13"/>
  <c r="AC8341" i="13"/>
  <c r="AC5797" i="13"/>
  <c r="AC7661" i="13"/>
  <c r="AC7205" i="13"/>
  <c r="AC8377" i="13"/>
  <c r="AC6069" i="13"/>
  <c r="AC7933" i="13"/>
  <c r="AC7477" i="13"/>
  <c r="AC8649" i="13"/>
  <c r="AC8693" i="13"/>
  <c r="AC7161" i="13"/>
  <c r="AC6133" i="13"/>
  <c r="AC7541" i="13"/>
  <c r="AC8713" i="13"/>
  <c r="AC7997" i="13"/>
  <c r="AC6985" i="13"/>
  <c r="AC7209" i="13"/>
  <c r="AC1825" i="13"/>
  <c r="AC2221" i="13"/>
  <c r="AC1929" i="13"/>
  <c r="AC625" i="13"/>
  <c r="AC797" i="13"/>
  <c r="AC709" i="13"/>
  <c r="AC1645" i="13"/>
  <c r="AC793" i="13"/>
  <c r="AC1881" i="13"/>
  <c r="AC577" i="13"/>
  <c r="AC749" i="13"/>
  <c r="AC2853" i="13"/>
  <c r="AC533" i="13"/>
  <c r="AC2937" i="13"/>
  <c r="AC1165" i="13"/>
  <c r="AC473" i="13"/>
  <c r="AC2609" i="13"/>
  <c r="AC2089" i="13"/>
  <c r="AC817" i="13"/>
  <c r="AC1005" i="13"/>
  <c r="AC2581" i="13"/>
  <c r="AC309" i="13"/>
  <c r="AC2573" i="13"/>
  <c r="C1" i="16" a="1"/>
  <c r="C1" i="16" s="1"/>
  <c r="B5" i="5"/>
  <c r="B36" i="2" s="1"/>
  <c r="B5" i="1"/>
  <c r="B35" i="2" s="1"/>
  <c r="C1" i="17" a="1"/>
  <c r="C1" i="17" s="1"/>
  <c r="M28" i="9"/>
  <c r="M27" i="9"/>
  <c r="B4" i="58" l="1"/>
  <c r="B7" i="58" s="1"/>
  <c r="E8" i="58" s="1"/>
  <c r="E9" i="58" s="1"/>
  <c r="B3" i="39"/>
  <c r="B6" i="39" s="1"/>
  <c r="E7" i="39" s="1"/>
  <c r="C1" i="19" a="1"/>
  <c r="C1" i="19" s="1"/>
  <c r="B15" i="9"/>
  <c r="B34" i="2" s="1"/>
  <c r="B37" i="2" s="1"/>
  <c r="E389" i="39" l="1"/>
  <c r="E36" i="39"/>
  <c r="E50" i="39"/>
  <c r="E373" i="39"/>
  <c r="E403" i="39"/>
  <c r="E341" i="39"/>
  <c r="E291" i="39"/>
  <c r="E229" i="39"/>
  <c r="E275" i="39"/>
  <c r="E101" i="39"/>
  <c r="E227" i="39"/>
  <c r="E372" i="39"/>
  <c r="E211" i="39"/>
  <c r="E23" i="39"/>
  <c r="E324" i="39"/>
  <c r="E179" i="39"/>
  <c r="E374" i="39"/>
  <c r="E292" i="39"/>
  <c r="E163" i="39"/>
  <c r="E342" i="39"/>
  <c r="E276" i="39"/>
  <c r="E147" i="39"/>
  <c r="E326" i="39"/>
  <c r="E244" i="39"/>
  <c r="E99" i="39"/>
  <c r="E294" i="39"/>
  <c r="E212" i="39"/>
  <c r="E51" i="39"/>
  <c r="E278" i="39"/>
  <c r="E180" i="39"/>
  <c r="E402" i="39"/>
  <c r="E230" i="39"/>
  <c r="E164" i="39"/>
  <c r="E386" i="39"/>
  <c r="E214" i="39"/>
  <c r="E148" i="39"/>
  <c r="E338" i="39"/>
  <c r="E102" i="39"/>
  <c r="E116" i="39"/>
  <c r="E306" i="39"/>
  <c r="E54" i="39"/>
  <c r="E100" i="39"/>
  <c r="E290" i="39"/>
  <c r="E407" i="39"/>
  <c r="E125" i="39"/>
  <c r="E351" i="39"/>
  <c r="E302" i="39"/>
  <c r="E383" i="39"/>
  <c r="E57" i="39"/>
  <c r="E20" i="39"/>
  <c r="E92" i="39"/>
  <c r="E247" i="39"/>
  <c r="E385" i="39"/>
  <c r="E150" i="39"/>
  <c r="E207" i="39"/>
  <c r="E137" i="39"/>
  <c r="E322" i="39"/>
  <c r="E29" i="39"/>
  <c r="E311" i="39"/>
  <c r="E401" i="39"/>
  <c r="E282" i="39"/>
  <c r="E317" i="39"/>
  <c r="E31" i="39"/>
  <c r="E217" i="39"/>
  <c r="E198" i="39"/>
  <c r="E319" i="39"/>
  <c r="E155" i="39"/>
  <c r="E335" i="39"/>
  <c r="E96" i="39"/>
  <c r="E111" i="39"/>
  <c r="E128" i="39"/>
  <c r="E313" i="39"/>
  <c r="E213" i="39"/>
  <c r="E348" i="39"/>
  <c r="E360" i="39"/>
  <c r="E406" i="39"/>
  <c r="E354" i="39"/>
  <c r="E337" i="39"/>
  <c r="E299" i="39"/>
  <c r="E340" i="39"/>
  <c r="E285" i="39"/>
  <c r="E71" i="39"/>
  <c r="E256" i="39"/>
  <c r="E91" i="39"/>
  <c r="E305" i="39"/>
  <c r="E287" i="39"/>
  <c r="E58" i="39"/>
  <c r="E64" i="39"/>
  <c r="E268" i="39"/>
  <c r="E167" i="39"/>
  <c r="E352" i="39"/>
  <c r="E367" i="39"/>
  <c r="E273" i="39"/>
  <c r="E154" i="39"/>
  <c r="E228" i="39"/>
  <c r="E205" i="39"/>
  <c r="E89" i="39"/>
  <c r="E133" i="39"/>
  <c r="E296" i="39"/>
  <c r="E208" i="39"/>
  <c r="E234" i="39"/>
  <c r="E86" i="39"/>
  <c r="E174" i="39"/>
  <c r="E327" i="39"/>
  <c r="E113" i="39"/>
  <c r="E381" i="39"/>
  <c r="E343" i="39"/>
  <c r="E32" i="39"/>
  <c r="E314" i="39"/>
  <c r="E135" i="39"/>
  <c r="E320" i="39"/>
  <c r="E14" i="39"/>
  <c r="E24" i="39"/>
  <c r="E225" i="39"/>
  <c r="E112" i="39"/>
  <c r="E246" i="39"/>
  <c r="E410" i="39"/>
  <c r="E339" i="39"/>
  <c r="E94" i="39"/>
  <c r="E361" i="39"/>
  <c r="E387" i="39"/>
  <c r="E104" i="39"/>
  <c r="E65" i="39"/>
  <c r="E43" i="39"/>
  <c r="E146" i="39"/>
  <c r="E184" i="39"/>
  <c r="E181" i="39"/>
  <c r="E204" i="39"/>
  <c r="E103" i="39"/>
  <c r="E288" i="39"/>
  <c r="E123" i="39"/>
  <c r="E391" i="39"/>
  <c r="E193" i="39"/>
  <c r="E270" i="39"/>
  <c r="E280" i="39"/>
  <c r="E130" i="39"/>
  <c r="E368" i="39"/>
  <c r="E370" i="39"/>
  <c r="E219" i="39"/>
  <c r="E85" i="39"/>
  <c r="E350" i="39"/>
  <c r="E186" i="39"/>
  <c r="E390" i="39"/>
  <c r="E136" i="39"/>
  <c r="E194" i="39"/>
  <c r="E347" i="39"/>
  <c r="E56" i="39"/>
  <c r="E239" i="39"/>
  <c r="E393" i="39"/>
  <c r="E358" i="39"/>
  <c r="E61" i="39"/>
  <c r="E359" i="39"/>
  <c r="E145" i="39"/>
  <c r="E178" i="39"/>
  <c r="E248" i="39"/>
  <c r="E405" i="39"/>
  <c r="E79" i="39"/>
  <c r="E210" i="39"/>
  <c r="E260" i="39"/>
  <c r="E241" i="39"/>
  <c r="E114" i="39"/>
  <c r="E76" i="39"/>
  <c r="E138" i="39"/>
  <c r="E159" i="39"/>
  <c r="E363" i="39"/>
  <c r="E52" i="39"/>
  <c r="E392" i="39"/>
  <c r="E195" i="39"/>
  <c r="E156" i="39"/>
  <c r="E377" i="39"/>
  <c r="E369" i="39"/>
  <c r="E169" i="39"/>
  <c r="E21" i="39"/>
  <c r="E98" i="39"/>
  <c r="E216" i="39"/>
  <c r="E307" i="39"/>
  <c r="E236" i="39"/>
  <c r="E397" i="39"/>
  <c r="E132" i="39"/>
  <c r="E80" i="39"/>
  <c r="E265" i="39"/>
  <c r="E40" i="39"/>
  <c r="E182" i="39"/>
  <c r="E117" i="39"/>
  <c r="E332" i="39"/>
  <c r="E316" i="39"/>
  <c r="E177" i="39"/>
  <c r="E251" i="39"/>
  <c r="E277" i="39"/>
  <c r="E121" i="39"/>
  <c r="E261" i="39"/>
  <c r="E13" i="39"/>
  <c r="E126" i="39"/>
  <c r="E240" i="39"/>
  <c r="E349" i="39"/>
  <c r="E388" i="39"/>
  <c r="E206" i="39"/>
  <c r="E395" i="39"/>
  <c r="E19" i="39"/>
  <c r="E93" i="39"/>
  <c r="E233" i="39"/>
  <c r="E262" i="39"/>
  <c r="E336" i="39"/>
  <c r="E106" i="39"/>
  <c r="E25" i="39"/>
  <c r="E310" i="39"/>
  <c r="E243" i="39"/>
  <c r="E189" i="39"/>
  <c r="E127" i="39"/>
  <c r="E160" i="39"/>
  <c r="E108" i="39"/>
  <c r="E66" i="39"/>
  <c r="E409" i="39"/>
  <c r="E115" i="39"/>
  <c r="E269" i="39"/>
  <c r="E55" i="39"/>
  <c r="E97" i="39"/>
  <c r="E266" i="39"/>
  <c r="E199" i="39"/>
  <c r="E15" i="39"/>
  <c r="E201" i="39"/>
  <c r="E134" i="39"/>
  <c r="E226" i="39"/>
  <c r="E74" i="39"/>
  <c r="E209" i="39"/>
  <c r="E362" i="39"/>
  <c r="E281" i="39"/>
  <c r="E22" i="39"/>
  <c r="E41" i="39"/>
  <c r="E78" i="39"/>
  <c r="E231" i="39"/>
  <c r="E17" i="39"/>
  <c r="E364" i="39"/>
  <c r="E263" i="39"/>
  <c r="E218" i="39"/>
  <c r="E90" i="39"/>
  <c r="E158" i="39"/>
  <c r="E168" i="39"/>
  <c r="E118" i="39"/>
  <c r="E75" i="39"/>
  <c r="E120" i="39"/>
  <c r="E271" i="39"/>
  <c r="E42" i="39"/>
  <c r="E183" i="39"/>
  <c r="E238" i="39"/>
  <c r="E330" i="39"/>
  <c r="E68" i="39"/>
  <c r="E171" i="39"/>
  <c r="E122" i="39"/>
  <c r="E37" i="39"/>
  <c r="E394" i="39"/>
  <c r="E334" i="39"/>
  <c r="E88" i="39"/>
  <c r="E321" i="39"/>
  <c r="E221" i="39"/>
  <c r="E267" i="39"/>
  <c r="E27" i="39"/>
  <c r="E105" i="39"/>
  <c r="E18" i="39"/>
  <c r="E345" i="39"/>
  <c r="E309" i="39"/>
  <c r="E333" i="39"/>
  <c r="E124" i="39"/>
  <c r="E16" i="39"/>
  <c r="E298" i="39"/>
  <c r="E376" i="39"/>
  <c r="E47" i="39"/>
  <c r="E139" i="39"/>
  <c r="E11" i="39"/>
  <c r="E196" i="39"/>
  <c r="E28" i="39"/>
  <c r="E378" i="39"/>
  <c r="E149" i="39"/>
  <c r="E60" i="39"/>
  <c r="E143" i="39"/>
  <c r="E344" i="39"/>
  <c r="E357" i="39"/>
  <c r="E110" i="39"/>
  <c r="E237" i="39"/>
  <c r="E283" i="39"/>
  <c r="E49" i="39"/>
  <c r="E223" i="39"/>
  <c r="E153" i="39"/>
  <c r="E371" i="39"/>
  <c r="E188" i="39"/>
  <c r="E191" i="39"/>
  <c r="E272" i="39"/>
  <c r="E107" i="39"/>
  <c r="E380" i="39"/>
  <c r="E303" i="39"/>
  <c r="E258" i="39"/>
  <c r="E323" i="39"/>
  <c r="E284" i="39"/>
  <c r="E187" i="39"/>
  <c r="E355" i="39"/>
  <c r="E62" i="39"/>
  <c r="E399" i="39"/>
  <c r="E73" i="39"/>
  <c r="E83" i="39"/>
  <c r="E366" i="39"/>
  <c r="E82" i="39"/>
  <c r="E140" i="39"/>
  <c r="E279" i="39"/>
  <c r="E353" i="39"/>
  <c r="E379" i="39"/>
  <c r="E53" i="39"/>
  <c r="E45" i="39"/>
  <c r="E87" i="39"/>
  <c r="E129" i="39"/>
  <c r="E34" i="39"/>
  <c r="E382" i="39"/>
  <c r="E48" i="39"/>
  <c r="E252" i="39"/>
  <c r="E293" i="39"/>
  <c r="E141" i="39"/>
  <c r="E44" i="39"/>
  <c r="E297" i="39"/>
  <c r="E384" i="39"/>
  <c r="E144" i="39"/>
  <c r="E329" i="39"/>
  <c r="E325" i="39"/>
  <c r="E175" i="39"/>
  <c r="E69" i="39"/>
  <c r="E396" i="39"/>
  <c r="E39" i="39"/>
  <c r="E224" i="39"/>
  <c r="E250" i="39"/>
  <c r="E166" i="39"/>
  <c r="E301" i="39"/>
  <c r="E200" i="39"/>
  <c r="E245" i="39"/>
  <c r="E220" i="39"/>
  <c r="E119" i="39"/>
  <c r="E304" i="39"/>
  <c r="E109" i="39"/>
  <c r="E151" i="39"/>
  <c r="E30" i="39"/>
  <c r="E300" i="39"/>
  <c r="E203" i="39"/>
  <c r="E215" i="39"/>
  <c r="E400" i="39"/>
  <c r="E170" i="39"/>
  <c r="E404" i="39"/>
  <c r="E257" i="39"/>
  <c r="E197" i="39"/>
  <c r="E253" i="39"/>
  <c r="E295" i="39"/>
  <c r="E81" i="39"/>
  <c r="E59" i="39"/>
  <c r="E249" i="39"/>
  <c r="E190" i="39"/>
  <c r="E315" i="39"/>
  <c r="E131" i="39"/>
  <c r="E77" i="39"/>
  <c r="E375" i="39"/>
  <c r="E161" i="39"/>
  <c r="E274" i="39"/>
  <c r="E346" i="39"/>
  <c r="E176" i="39"/>
  <c r="E255" i="39"/>
  <c r="E12" i="39"/>
  <c r="E33" i="39"/>
  <c r="E185" i="39"/>
  <c r="E286" i="39"/>
  <c r="E35" i="39"/>
  <c r="E26" i="39"/>
  <c r="E95" i="39"/>
  <c r="E38" i="39"/>
  <c r="E84" i="39"/>
  <c r="E157" i="39"/>
  <c r="E142" i="39"/>
  <c r="E312" i="39"/>
  <c r="E46" i="39"/>
  <c r="E398" i="39"/>
  <c r="E162" i="39"/>
  <c r="E173" i="39"/>
  <c r="E152" i="39"/>
  <c r="E222" i="39"/>
  <c r="E318" i="39"/>
  <c r="E408" i="39"/>
  <c r="E232" i="39"/>
  <c r="E72" i="39"/>
  <c r="E67" i="39"/>
  <c r="E365" i="39"/>
  <c r="E328" i="39"/>
  <c r="E259" i="39"/>
  <c r="E356" i="39"/>
  <c r="E289" i="39"/>
  <c r="E70" i="39"/>
  <c r="E308" i="39"/>
  <c r="E411" i="39"/>
  <c r="E331" i="39"/>
  <c r="E172" i="39"/>
  <c r="E254" i="39"/>
  <c r="E235" i="39"/>
  <c r="E202" i="39"/>
  <c r="E63" i="39"/>
  <c r="E165" i="39"/>
  <c r="E192" i="39"/>
  <c r="E264" i="39"/>
  <c r="E242" i="39"/>
  <c r="K26" i="58"/>
  <c r="K25" i="58"/>
  <c r="K38" i="58"/>
  <c r="K164" i="58"/>
  <c r="K109" i="58"/>
  <c r="K117" i="58"/>
  <c r="K99" i="58"/>
  <c r="K74" i="58"/>
  <c r="K54" i="58"/>
  <c r="K113" i="58"/>
  <c r="K130" i="58"/>
  <c r="K67" i="58"/>
  <c r="K143" i="58"/>
  <c r="K80" i="58"/>
  <c r="K151" i="58"/>
  <c r="K122" i="58"/>
  <c r="K132" i="58"/>
  <c r="K41" i="58"/>
  <c r="K136" i="58"/>
  <c r="K144" i="58"/>
  <c r="K56" i="58"/>
  <c r="K110" i="58"/>
  <c r="K138" i="58"/>
  <c r="K157" i="58"/>
  <c r="K125" i="58"/>
  <c r="K124" i="58"/>
  <c r="K61" i="58"/>
  <c r="K142" i="58"/>
  <c r="K156" i="58"/>
  <c r="K93" i="58"/>
  <c r="K145" i="58"/>
  <c r="K45" i="58"/>
  <c r="K141" i="58"/>
  <c r="K87" i="58"/>
  <c r="K100" i="58"/>
  <c r="K103" i="58"/>
  <c r="K64" i="58"/>
  <c r="K42" i="58"/>
  <c r="K84" i="58"/>
  <c r="K33" i="58"/>
  <c r="K104" i="58"/>
  <c r="K51" i="58"/>
  <c r="K27" i="58"/>
  <c r="K69" i="58"/>
  <c r="K73" i="58"/>
  <c r="K96" i="58"/>
  <c r="K152" i="58"/>
  <c r="K53" i="58"/>
  <c r="K95" i="58"/>
  <c r="K148" i="58"/>
  <c r="K90" i="58"/>
  <c r="K46" i="58"/>
  <c r="K92" i="58"/>
  <c r="K40" i="58"/>
  <c r="K135" i="58"/>
  <c r="K134" i="58"/>
  <c r="K163" i="58"/>
  <c r="K52" i="58"/>
  <c r="K65" i="58"/>
  <c r="K32" i="58"/>
  <c r="K123" i="58"/>
  <c r="K44" i="58"/>
  <c r="K49" i="58"/>
  <c r="K154" i="58"/>
  <c r="K36" i="58"/>
  <c r="K137" i="58"/>
  <c r="K147" i="58"/>
  <c r="K89" i="58"/>
  <c r="K102" i="58"/>
  <c r="K35" i="58"/>
  <c r="K68" i="58"/>
  <c r="K62" i="58"/>
  <c r="K112" i="58"/>
  <c r="K22" i="58"/>
  <c r="K58" i="58"/>
  <c r="K131" i="58"/>
  <c r="K149" i="58"/>
  <c r="K106" i="58"/>
  <c r="K76" i="58"/>
  <c r="K158" i="58"/>
  <c r="K75" i="58"/>
  <c r="K105" i="58"/>
  <c r="K79" i="58"/>
  <c r="K114" i="58"/>
  <c r="K63" i="58"/>
  <c r="K162" i="58"/>
  <c r="K57" i="58"/>
  <c r="K115" i="58"/>
  <c r="K70" i="58"/>
  <c r="K98" i="58"/>
  <c r="K97" i="58"/>
  <c r="K28" i="58"/>
  <c r="K140" i="58"/>
  <c r="K146" i="58"/>
  <c r="K43" i="58"/>
  <c r="K30" i="58"/>
  <c r="K85" i="58"/>
  <c r="K78" i="58"/>
  <c r="K133" i="58"/>
  <c r="K47" i="58"/>
  <c r="K160" i="58"/>
  <c r="K34" i="58"/>
  <c r="K139" i="58"/>
  <c r="K150" i="58"/>
  <c r="K55" i="58"/>
  <c r="K29" i="58"/>
  <c r="K111" i="58"/>
  <c r="K66" i="58"/>
  <c r="K129" i="58"/>
  <c r="K119" i="58"/>
  <c r="K83" i="58"/>
  <c r="K39" i="58"/>
  <c r="K153" i="58"/>
  <c r="K31" i="58"/>
  <c r="K86" i="58"/>
  <c r="K88" i="58"/>
  <c r="K161" i="58"/>
  <c r="K126" i="58"/>
  <c r="K128" i="58"/>
  <c r="K118" i="58"/>
  <c r="K120" i="58"/>
  <c r="K50" i="58"/>
  <c r="K24" i="58"/>
  <c r="K48" i="58"/>
  <c r="K116" i="58"/>
  <c r="K77" i="58"/>
  <c r="K121" i="58"/>
  <c r="K23" i="58"/>
  <c r="K108" i="58"/>
  <c r="K101" i="58"/>
  <c r="K81" i="58"/>
  <c r="K72" i="58"/>
  <c r="K60" i="58"/>
  <c r="K94" i="58"/>
  <c r="K82" i="58"/>
  <c r="K159" i="58"/>
  <c r="K91" i="58"/>
  <c r="K37" i="58"/>
  <c r="K59" i="58"/>
  <c r="K155" i="58"/>
  <c r="K71" i="58"/>
  <c r="K127" i="58"/>
  <c r="K107" i="58"/>
  <c r="B7" i="39" l="1"/>
  <c r="B17" i="2" s="1"/>
  <c r="B1" i="42" a="1"/>
  <c r="B1" i="42" s="1"/>
  <c r="E412" i="39"/>
  <c r="B1" i="21" a="1"/>
  <c r="B1" i="21" s="1"/>
  <c r="B8" i="58"/>
  <c r="B18" i="2" s="1"/>
  <c r="AH10" i="38" l="1"/>
  <c r="AH35" i="38" l="1"/>
  <c r="AH28" i="38"/>
  <c r="AH54" i="38"/>
  <c r="AH19" i="38"/>
  <c r="AH30" i="38"/>
  <c r="AH24" i="38"/>
  <c r="AH20" i="38"/>
  <c r="AH29" i="38"/>
  <c r="AH31" i="38"/>
  <c r="AH41" i="38"/>
  <c r="AH16" i="38"/>
  <c r="AH40" i="38"/>
  <c r="AH36" i="38"/>
  <c r="AH45" i="38"/>
  <c r="AH25" i="38"/>
  <c r="AH38" i="38"/>
  <c r="AH55" i="38"/>
  <c r="AH48" i="38"/>
  <c r="AH44" i="38"/>
  <c r="AH21" i="38"/>
  <c r="AH23" i="38"/>
  <c r="AH56" i="38"/>
  <c r="AH37" i="38"/>
  <c r="AH46" i="38"/>
  <c r="AH33" i="38"/>
  <c r="AH18" i="38"/>
  <c r="AH13" i="38"/>
  <c r="AH12" i="38"/>
  <c r="AH14" i="38"/>
  <c r="AH50" i="38"/>
  <c r="AH34" i="38"/>
  <c r="AH15" i="38"/>
  <c r="AH9" i="38"/>
  <c r="AH51" i="38"/>
  <c r="AH53" i="38"/>
  <c r="AH17" i="38"/>
  <c r="AH22" i="38"/>
  <c r="AH47" i="38"/>
  <c r="AH26" i="38"/>
  <c r="AH52" i="38"/>
  <c r="AH32" i="38"/>
  <c r="AH11" i="38"/>
  <c r="AH43" i="38"/>
  <c r="AH42" i="38"/>
  <c r="AH49" i="38"/>
  <c r="AH27" i="38"/>
  <c r="AH39" i="38"/>
  <c r="C1" i="55" l="1" a="1"/>
  <c r="C1" i="55" s="1"/>
  <c r="AH57" i="38"/>
  <c r="B3" i="38" s="1"/>
  <c r="B30" i="2" s="1"/>
  <c r="B3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tc={CEF6DECB-1593-4F0F-BAA0-CA8EF042D942}</author>
  </authors>
  <commentList>
    <comment ref="A156" authorId="0" shapeId="0" xr:uid="{CEF6DECB-1593-4F0F-BAA0-CA8EF042D942}">
      <text>
        <t>[Threaded comment]
Your version of Excel allows you to read this threaded comment; however, any edits to it will get removed if the file is opened in a newer version of Excel. Learn more: https://go.microsoft.com/fwlink/?linkid=870924
Comment:
    Substituted through terminal import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tc={AB1E0F8F-A4C2-414B-89C9-22D5F4B9CB39}</author>
    <author>tc={4B485B43-425D-4EB8-989A-EEC8B1366E22}</author>
    <author>tc={1EB4B70E-2959-4892-8158-15382636B083}</author>
    <author>tc={54293B92-D32D-470F-B865-A5928F16D05A}</author>
    <author>tc={7B05D9EB-7792-42DA-B85B-6E1CEA8A8063}</author>
  </authors>
  <commentList>
    <comment ref="F11" authorId="0" shapeId="0" xr:uid="{AB1E0F8F-A4C2-414B-89C9-22D5F4B9CB39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overlap with EnBW Etzel</t>
      </text>
    </comment>
    <comment ref="R15" authorId="1" shapeId="0" xr:uid="{4B485B43-425D-4EB8-989A-EEC8B1366E22}">
      <text>
        <t>[Threaded comment]
Your version of Excel allows you to read this threaded comment; however, any edits to it will get removed if the file is opened in a newer version of Excel. Learn more: https://go.microsoft.com/fwlink/?linkid=870924
Comment:
    GCV=11.215</t>
      </text>
    </comment>
    <comment ref="G18" authorId="2" shapeId="0" xr:uid="{1EB4B70E-2959-4892-8158-15382636B083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https://www.ewe-gasspeicher.de/en/
Reply:
    https://www.ewe-gasspeicher.de/standorte/h-gas-zone/</t>
      </text>
    </comment>
    <comment ref="J37" authorId="3" shapeId="0" xr:uid="{54293B92-D32D-470F-B865-A5928F16D05A}">
      <text>
        <t>[Threaded comment]
Your version of Excel allows you to read this threaded comment; however, any edits to it will get removed if the file is opened in a newer version of Excel. Learn more: https://go.microsoft.com/fwlink/?linkid=870924
Comment:
    Combined hub of Xanten and EPE, Xanten bigger locatoin and thsu assumed as location</t>
      </text>
    </comment>
    <comment ref="F41" authorId="4" shapeId="0" xr:uid="{7B05D9EB-7792-42DA-B85B-6E1CEA8A806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TPA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tc={F6A090D5-1F49-45E9-B7DA-5CFA3942FF6A}</author>
  </authors>
  <commentList>
    <comment ref="F16" authorId="0" shapeId="0" xr:uid="{F6A090D5-1F49-45E9-B7DA-5CFA3942FF6A}">
      <text>
        <t>[Threaded comment]
Your version of Excel allows you to read this threaded comment; however, any edits to it will get removed if the file is opened in a newer version of Excel. Learn more: https://go.microsoft.com/fwlink/?linkid=870924
Comment:
    In GIE 12 billion m^3 (N)/Year
Reply:
    1 bcm = 1 Billim m^3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tc={3E58D066-990E-49AC-888B-3447BCD5FB86}</author>
  </authors>
  <commentList>
    <comment ref="C9" authorId="0" shapeId="0" xr:uid="{3E58D066-990E-49AC-888B-3447BCD5FB8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https://www.sciencedirect.com/science/article/pii/S0360319922007108#sec3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tc={10F0C273-18B4-4E11-BA7A-75DEC765495A}</author>
    <author>tc={8134B64E-C6AB-456F-B579-B39BFE07B261}</author>
  </authors>
  <commentList>
    <comment ref="C4" authorId="0" shapeId="0" xr:uid="{10F0C273-18B4-4E11-BA7A-75DEC765495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https://www.sciencedirect.com/science/article/pii/S0360319922007108#sec3</t>
      </text>
    </comment>
    <comment ref="B15" authorId="1" shapeId="0" xr:uid="{8134B64E-C6AB-456F-B579-B39BFE07B261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Difference between Demand and Supply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tc={03483317-3CEC-42DC-A06B-B372FA2CA077}</author>
  </authors>
  <commentList>
    <comment ref="R10" authorId="0" shapeId="0" xr:uid="{03483317-3CEC-42DC-A06B-B372FA2CA077}">
      <text>
        <t>[Threaded comment]
Your version of Excel allows you to read this threaded comment; however, any edits to it will get removed if the file is opened in a newer version of Excel. Learn more: https://go.microsoft.com/fwlink/?linkid=870924
Comment:
    Menge ist gleichverteilt über alle Tankstellen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C76A58-6D56-47BF-9E12-A7A79671E1AC}" keepAlive="1" name="Query - Table038 (Page 50-51)" description="Connection to the 'Table038 (Page 50-51)' query in the workbook." type="5" refreshedVersion="8" background="1" saveData="1">
    <dbPr connection="Provider=Microsoft.Mashup.OleDb.1;Data Source=$Workbook$;Location=&quot;Table038 (Page 50-51)&quot;;Extended Properties=&quot;&quot;" command="SELECT * FROM [Table038 (Page 50-51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<sst xmlns="http://schemas.openxmlformats.org/spreadsheetml/2006/main" count="30159" uniqueCount="20830">
  <si>
    <t>ID</t>
  </si>
  <si>
    <t>Latitude</t>
  </si>
  <si>
    <t>NUTS3</t>
  </si>
  <si>
    <t xml:space="preserve">Wilhelmshaven </t>
  </si>
  <si>
    <t>Pipeline capacity[bcm]</t>
  </si>
  <si>
    <t>Brunsbüttel</t>
  </si>
  <si>
    <t>Stade</t>
  </si>
  <si>
    <t>Storage Capacity [m^3 LNG]</t>
  </si>
  <si>
    <t>n.d.</t>
  </si>
  <si>
    <t>Natural Gas</t>
  </si>
  <si>
    <t xml:space="preserve">Hydrogen </t>
  </si>
  <si>
    <t>Terminal Capacity [m^3/a]</t>
  </si>
  <si>
    <t>Terminal capacity [TWh_CH4/a]</t>
  </si>
  <si>
    <t>Terminal Capacity  [TWh_H2/a]</t>
  </si>
  <si>
    <t>Fluid</t>
  </si>
  <si>
    <t xml:space="preserve">LNG Terminals Location &amp; Capacity </t>
  </si>
  <si>
    <t>Properties</t>
  </si>
  <si>
    <t>Relative size</t>
  </si>
  <si>
    <t>53.88887</t>
  </si>
  <si>
    <t>9.17466</t>
  </si>
  <si>
    <t>53.6484</t>
  </si>
  <si>
    <t>9.5053</t>
  </si>
  <si>
    <t>From</t>
  </si>
  <si>
    <t>BE</t>
  </si>
  <si>
    <t>Hydrogen</t>
  </si>
  <si>
    <t>Flow capacity from NG to H2</t>
  </si>
  <si>
    <t>NL</t>
  </si>
  <si>
    <t>AT</t>
  </si>
  <si>
    <t>CH</t>
  </si>
  <si>
    <t>PL</t>
  </si>
  <si>
    <t>CZ</t>
  </si>
  <si>
    <t>NO</t>
  </si>
  <si>
    <t>to</t>
  </si>
  <si>
    <t>DE</t>
  </si>
  <si>
    <t>Basel_[77]</t>
  </si>
  <si>
    <t>Brandov_[40, 42, 84]</t>
  </si>
  <si>
    <t>Dornum_[201, 228]</t>
  </si>
  <si>
    <t>Ellund_[36]</t>
  </si>
  <si>
    <t>Emden_[202]</t>
  </si>
  <si>
    <t>Epe_[15]</t>
  </si>
  <si>
    <t>Eynatten_[6]</t>
  </si>
  <si>
    <t>Haiming_2_[61]</t>
  </si>
  <si>
    <t>Jemgum_[74]</t>
  </si>
  <si>
    <t>Kamminke_[82]</t>
  </si>
  <si>
    <t>Lindau_[78]</t>
  </si>
  <si>
    <t>Mallnow_[38]</t>
  </si>
  <si>
    <t>Medelsheim_[22]</t>
  </si>
  <si>
    <t>Ostermiething_[62]</t>
  </si>
  <si>
    <t>Remich_[8]</t>
  </si>
  <si>
    <t>Waidhaus_[43]</t>
  </si>
  <si>
    <t>7.673591</t>
  </si>
  <si>
    <t>13.384905999999999</t>
  </si>
  <si>
    <t>47.56344</t>
  </si>
  <si>
    <t>50.648857</t>
  </si>
  <si>
    <t>7.4163169999999985</t>
  </si>
  <si>
    <t xml:space="preserve">9.285375 </t>
  </si>
  <si>
    <t>7.286939999999999</t>
  </si>
  <si>
    <t>7.01965</t>
  </si>
  <si>
    <t>6.21729</t>
  </si>
  <si>
    <t>14.543</t>
  </si>
  <si>
    <t>13.763841000000001</t>
  </si>
  <si>
    <t>7.4235929999999986</t>
  </si>
  <si>
    <t>14.175820000000002</t>
  </si>
  <si>
    <t>9.60093</t>
  </si>
  <si>
    <t>7.2442</t>
  </si>
  <si>
    <t>12.708264</t>
  </si>
  <si>
    <t>6.44594</t>
  </si>
  <si>
    <t>12.51965</t>
  </si>
  <si>
    <t>53.652496</t>
  </si>
  <si>
    <t>54.803583999999994</t>
  </si>
  <si>
    <t>53.31488100000001</t>
  </si>
  <si>
    <t>52.12406</t>
  </si>
  <si>
    <t>50.700959999999995</t>
  </si>
  <si>
    <t>52.427</t>
  </si>
  <si>
    <t>48.55907</t>
  </si>
  <si>
    <t>53.233796</t>
  </si>
  <si>
    <t>53.90201999999999</t>
  </si>
  <si>
    <t>47.53777</t>
  </si>
  <si>
    <t>49.14757</t>
  </si>
  <si>
    <t>48.115964</t>
  </si>
  <si>
    <t>49.526959999999995</t>
  </si>
  <si>
    <t>49.635529999999996</t>
  </si>
  <si>
    <t>DE139</t>
  </si>
  <si>
    <t>DED42</t>
  </si>
  <si>
    <t>DE947</t>
  </si>
  <si>
    <t>DEF0C</t>
  </si>
  <si>
    <t>DE94C</t>
  </si>
  <si>
    <t>DEA34</t>
  </si>
  <si>
    <t>DEA2D</t>
  </si>
  <si>
    <t>DE409</t>
  </si>
  <si>
    <t>DE228</t>
  </si>
  <si>
    <t>DE80N</t>
  </si>
  <si>
    <t>DE27A</t>
  </si>
  <si>
    <t>DEC05</t>
  </si>
  <si>
    <t>DE214</t>
  </si>
  <si>
    <t>DEC02</t>
  </si>
  <si>
    <t>DE237</t>
  </si>
  <si>
    <t>FR</t>
  </si>
  <si>
    <t>LU</t>
  </si>
  <si>
    <t>DK</t>
  </si>
  <si>
    <t>Max_Capacity_from_to [M_m3/d]</t>
  </si>
  <si>
    <t>Max_Capacity_to_from [M_m3/d]</t>
  </si>
  <si>
    <t>Stuttgart</t>
  </si>
  <si>
    <t>DE111</t>
  </si>
  <si>
    <t>Stuttgart, Stadtkreis</t>
  </si>
  <si>
    <t xml:space="preserve">Percentage Feed-In in Peak Hour </t>
  </si>
  <si>
    <t>DE112</t>
  </si>
  <si>
    <t>Böblingen</t>
  </si>
  <si>
    <t>DE113</t>
  </si>
  <si>
    <t>Esslingen</t>
  </si>
  <si>
    <t>DE114</t>
  </si>
  <si>
    <t>Göppingen</t>
  </si>
  <si>
    <t>DE115</t>
  </si>
  <si>
    <t>Ludwigsburg</t>
  </si>
  <si>
    <t>DE116</t>
  </si>
  <si>
    <t>Rems-Murr-Kreis</t>
  </si>
  <si>
    <t>DE117</t>
  </si>
  <si>
    <t>Heilbronn, Stadtkreis</t>
  </si>
  <si>
    <t>DE118</t>
  </si>
  <si>
    <t>Heilbronn, Landkreis</t>
  </si>
  <si>
    <t>DE119</t>
  </si>
  <si>
    <t>Hohenlohekreis</t>
  </si>
  <si>
    <t>DE11A</t>
  </si>
  <si>
    <t>Schwäbisch Hall</t>
  </si>
  <si>
    <t>DE11B</t>
  </si>
  <si>
    <t>Main-Tauber-Kreis</t>
  </si>
  <si>
    <t>DE11C</t>
  </si>
  <si>
    <t>Heidenheim</t>
  </si>
  <si>
    <t>DE11D</t>
  </si>
  <si>
    <t>Ostalbkreis</t>
  </si>
  <si>
    <t>Karlsruhe</t>
  </si>
  <si>
    <t>DE121</t>
  </si>
  <si>
    <t>Baden-Baden, Stadtkreis</t>
  </si>
  <si>
    <t>DE122</t>
  </si>
  <si>
    <t>Karlsruhe, Stadtkreis</t>
  </si>
  <si>
    <t>DE123</t>
  </si>
  <si>
    <t>Karlsruhe, Landkreis</t>
  </si>
  <si>
    <t>DE124</t>
  </si>
  <si>
    <t>Rastatt</t>
  </si>
  <si>
    <t>DE125</t>
  </si>
  <si>
    <t>Heidelberg, Stadtkreis</t>
  </si>
  <si>
    <t>DE126</t>
  </si>
  <si>
    <t>Mannheim, Stadtkreis</t>
  </si>
  <si>
    <t>DE127</t>
  </si>
  <si>
    <t>Neckar-Odenwald-Kreis</t>
  </si>
  <si>
    <t>DE128</t>
  </si>
  <si>
    <t>Rhein-Neckar-Kreis</t>
  </si>
  <si>
    <t>DE129</t>
  </si>
  <si>
    <t>Pforzheim, Stadtkreis</t>
  </si>
  <si>
    <t>DE12A</t>
  </si>
  <si>
    <t>Calw</t>
  </si>
  <si>
    <t>DE12B</t>
  </si>
  <si>
    <t>Enzkreis</t>
  </si>
  <si>
    <t>DE12C</t>
  </si>
  <si>
    <t>Freudenstadt</t>
  </si>
  <si>
    <t>DE131</t>
  </si>
  <si>
    <t>Freiburg im Breisgau, Stadtkreis</t>
  </si>
  <si>
    <t>DE132</t>
  </si>
  <si>
    <t>Breisgau-Hochschwarzwald</t>
  </si>
  <si>
    <t>DE133</t>
  </si>
  <si>
    <t>Emmendingen</t>
  </si>
  <si>
    <t>DE134</t>
  </si>
  <si>
    <t>Ortenaukreis</t>
  </si>
  <si>
    <t>DE135</t>
  </si>
  <si>
    <t>Rottweil</t>
  </si>
  <si>
    <t>DE136</t>
  </si>
  <si>
    <t>Schwarzwald-Baar-Kreis</t>
  </si>
  <si>
    <t>DE137</t>
  </si>
  <si>
    <t>Tuttlingen</t>
  </si>
  <si>
    <t>DE138</t>
  </si>
  <si>
    <t>Konstanz</t>
  </si>
  <si>
    <t>Lörrach</t>
  </si>
  <si>
    <t>DE13A</t>
  </si>
  <si>
    <t>Waldshut</t>
  </si>
  <si>
    <t>Tübingen</t>
  </si>
  <si>
    <t>DE141</t>
  </si>
  <si>
    <t>Reutlingen</t>
  </si>
  <si>
    <t>DE142</t>
  </si>
  <si>
    <t>DE143</t>
  </si>
  <si>
    <t>Zollernalbkreis</t>
  </si>
  <si>
    <t>DE144</t>
  </si>
  <si>
    <t>Ulm, Stadtkreis</t>
  </si>
  <si>
    <t>DE145</t>
  </si>
  <si>
    <t>Alb-Donau-Kreis</t>
  </si>
  <si>
    <t>DE146</t>
  </si>
  <si>
    <t>Biberach</t>
  </si>
  <si>
    <t>DE147</t>
  </si>
  <si>
    <t>Bodenseekreis</t>
  </si>
  <si>
    <t>DE148</t>
  </si>
  <si>
    <t>Ravensburg</t>
  </si>
  <si>
    <t>DE149</t>
  </si>
  <si>
    <t>Sigmaringen</t>
  </si>
  <si>
    <t>DE211</t>
  </si>
  <si>
    <t>Ingolstadt, Kreisfreie Stadt</t>
  </si>
  <si>
    <t>DE212</t>
  </si>
  <si>
    <t>München, Kreisfreie Stadt</t>
  </si>
  <si>
    <t>DE213</t>
  </si>
  <si>
    <t>Rosenheim, Kreisfreie Stadt</t>
  </si>
  <si>
    <t>Altötting</t>
  </si>
  <si>
    <t>DE215</t>
  </si>
  <si>
    <t>Berchtesgadener Land</t>
  </si>
  <si>
    <t>DE216</t>
  </si>
  <si>
    <t>Bad Tölz-Wolfratshausen</t>
  </si>
  <si>
    <t>DE217</t>
  </si>
  <si>
    <t>Dachau</t>
  </si>
  <si>
    <t>DE218</t>
  </si>
  <si>
    <t>Ebersberg</t>
  </si>
  <si>
    <t>DE219</t>
  </si>
  <si>
    <t>Eichstätt</t>
  </si>
  <si>
    <t>DE21A</t>
  </si>
  <si>
    <t>Erding</t>
  </si>
  <si>
    <t>DE21B</t>
  </si>
  <si>
    <t>Freising</t>
  </si>
  <si>
    <t>DE21C</t>
  </si>
  <si>
    <t>Fürstenfeldbruck</t>
  </si>
  <si>
    <t>DE21D</t>
  </si>
  <si>
    <t>Garmisch-Partenkirchen</t>
  </si>
  <si>
    <t>DE21E</t>
  </si>
  <si>
    <t>Landsberg am Lech</t>
  </si>
  <si>
    <t>DE21F</t>
  </si>
  <si>
    <t>Miesbach</t>
  </si>
  <si>
    <t>DE21G</t>
  </si>
  <si>
    <t>Mühldorf a. Inn</t>
  </si>
  <si>
    <t>DE21H</t>
  </si>
  <si>
    <t>München, Landkreis</t>
  </si>
  <si>
    <t>DE21I</t>
  </si>
  <si>
    <t>Neuburg-Schrobenhausen</t>
  </si>
  <si>
    <t>DE21J</t>
  </si>
  <si>
    <t>Pfaffenhofen a. d. Ilm</t>
  </si>
  <si>
    <t>DE21K</t>
  </si>
  <si>
    <t>Rosenheim, Landkreis</t>
  </si>
  <si>
    <t>DE21L</t>
  </si>
  <si>
    <t>Starnberg</t>
  </si>
  <si>
    <t>DE21M</t>
  </si>
  <si>
    <t>Traunstein</t>
  </si>
  <si>
    <t>DE21N</t>
  </si>
  <si>
    <t>Weilheim-Schongau</t>
  </si>
  <si>
    <t>DE221</t>
  </si>
  <si>
    <t>Landshut, Kreisfreie Stadt</t>
  </si>
  <si>
    <t>DE222</t>
  </si>
  <si>
    <t>Passau, Kreisfreie Stadt</t>
  </si>
  <si>
    <t>DE223</t>
  </si>
  <si>
    <t>Straubing, Kreisfreie Stadt</t>
  </si>
  <si>
    <t>DE224</t>
  </si>
  <si>
    <t>Deggendorf</t>
  </si>
  <si>
    <t>DE225</t>
  </si>
  <si>
    <t>Freyung-Grafenau</t>
  </si>
  <si>
    <t>DE226</t>
  </si>
  <si>
    <t>Kelheim</t>
  </si>
  <si>
    <t>DE227</t>
  </si>
  <si>
    <t>Landshut, Landkreis</t>
  </si>
  <si>
    <t>Passau, Landkreis</t>
  </si>
  <si>
    <t>DE229</t>
  </si>
  <si>
    <t>Regen</t>
  </si>
  <si>
    <t>DE22A</t>
  </si>
  <si>
    <t>Rottal-Inn</t>
  </si>
  <si>
    <t>DE22B</t>
  </si>
  <si>
    <t>Straubing-Bogen</t>
  </si>
  <si>
    <t>DE22C</t>
  </si>
  <si>
    <t>Dingolfing-Landau</t>
  </si>
  <si>
    <t>DE231</t>
  </si>
  <si>
    <t>Amberg, Kreisfreie Stadt</t>
  </si>
  <si>
    <t>DE232</t>
  </si>
  <si>
    <t>Regensburg, Kreisfreie Stadt</t>
  </si>
  <si>
    <t>DE233</t>
  </si>
  <si>
    <t>Weiden i. d. OPf, Kreisfreie Stadt</t>
  </si>
  <si>
    <t>DE234</t>
  </si>
  <si>
    <t>Amberg-Sulzbach</t>
  </si>
  <si>
    <t>DE235</t>
  </si>
  <si>
    <t>Cham</t>
  </si>
  <si>
    <t>DE236</t>
  </si>
  <si>
    <t>Neumarkt i. d. OPf.</t>
  </si>
  <si>
    <t>Neustadt a. d. Waldnaab</t>
  </si>
  <si>
    <t>DE238</t>
  </si>
  <si>
    <t>Regensburg, Landkreis</t>
  </si>
  <si>
    <t>DE239</t>
  </si>
  <si>
    <t>Schwandorf</t>
  </si>
  <si>
    <t>DE23A</t>
  </si>
  <si>
    <t>Tirschenreuth</t>
  </si>
  <si>
    <t>DE241</t>
  </si>
  <si>
    <t>Bamberg, Kreisfreie Stadt</t>
  </si>
  <si>
    <t>DE242</t>
  </si>
  <si>
    <t>Bayreuth, Kreisfreie Stadt</t>
  </si>
  <si>
    <t>DE243</t>
  </si>
  <si>
    <t>Coburg, Kreisfreie Stadt</t>
  </si>
  <si>
    <t>DE244</t>
  </si>
  <si>
    <t>Hof, Kreisfreie Stadt</t>
  </si>
  <si>
    <t>DE245</t>
  </si>
  <si>
    <t>Bamberg, Landkreis</t>
  </si>
  <si>
    <t>DE246</t>
  </si>
  <si>
    <t>Bayreuth, Landkreis</t>
  </si>
  <si>
    <t>DE247</t>
  </si>
  <si>
    <t>Coburg, Landkreis</t>
  </si>
  <si>
    <t>DE248</t>
  </si>
  <si>
    <t>Forchheim</t>
  </si>
  <si>
    <t>DE249</t>
  </si>
  <si>
    <t>Hof, Landkreis</t>
  </si>
  <si>
    <t>DE24A</t>
  </si>
  <si>
    <t>Kronach</t>
  </si>
  <si>
    <t>DE24B</t>
  </si>
  <si>
    <t>Kulmbach</t>
  </si>
  <si>
    <t>DE24C</t>
  </si>
  <si>
    <t>Lichtenfels</t>
  </si>
  <si>
    <t>DE24D</t>
  </si>
  <si>
    <t>Wunsiedel i. Fichtelgebirge</t>
  </si>
  <si>
    <t>DE251</t>
  </si>
  <si>
    <t>Ansbach, Kreisfreie Stadt</t>
  </si>
  <si>
    <t>DE252</t>
  </si>
  <si>
    <t>Erlangen, Kreisfreie Stadt</t>
  </si>
  <si>
    <t>DE253</t>
  </si>
  <si>
    <t>Fürth, Kreisfreie Stadt</t>
  </si>
  <si>
    <t>DE254</t>
  </si>
  <si>
    <t>Nürnberg, Kreisfreie Stadt</t>
  </si>
  <si>
    <t>DE255</t>
  </si>
  <si>
    <t>Schwabach, Kreisfreie Stadt</t>
  </si>
  <si>
    <t>DE256</t>
  </si>
  <si>
    <t>Ansbach, Landkreis</t>
  </si>
  <si>
    <t>DE257</t>
  </si>
  <si>
    <t>Erlangen-Höchstadt</t>
  </si>
  <si>
    <t>DE258</t>
  </si>
  <si>
    <t>Fürth, Landkreis</t>
  </si>
  <si>
    <t>DE259</t>
  </si>
  <si>
    <t>Nürnberger Land</t>
  </si>
  <si>
    <t>DE25A</t>
  </si>
  <si>
    <t>Neustadt a. d. Aisch-Bad Windsheim</t>
  </si>
  <si>
    <t>DE25B</t>
  </si>
  <si>
    <t>Roth</t>
  </si>
  <si>
    <t>DE25C</t>
  </si>
  <si>
    <t>Weißenburg-Gunzenhausen</t>
  </si>
  <si>
    <t>DE261</t>
  </si>
  <si>
    <t>Aschaffenburg, Kreisfreie Stadt</t>
  </si>
  <si>
    <t>DE262</t>
  </si>
  <si>
    <t>Schweinfurt, Kreisfreie Stadt</t>
  </si>
  <si>
    <t>DE263</t>
  </si>
  <si>
    <t>Würzburg, Kreisfreie Stadt</t>
  </si>
  <si>
    <t>DE264</t>
  </si>
  <si>
    <t>Aschaffenburg, Landkreis</t>
  </si>
  <si>
    <t>DE265</t>
  </si>
  <si>
    <t>Bad Kissingen</t>
  </si>
  <si>
    <t>DE266</t>
  </si>
  <si>
    <t>Rhön-Grabfeld</t>
  </si>
  <si>
    <t>DE267</t>
  </si>
  <si>
    <t>Haßberge</t>
  </si>
  <si>
    <t>DE268</t>
  </si>
  <si>
    <t>Kitzingen</t>
  </si>
  <si>
    <t>DE269</t>
  </si>
  <si>
    <t>Miltenberg</t>
  </si>
  <si>
    <t>DE26A</t>
  </si>
  <si>
    <t>Main-Spessart</t>
  </si>
  <si>
    <t>DE26B</t>
  </si>
  <si>
    <t>Schweinfurt, Landkreis</t>
  </si>
  <si>
    <t>DE26C</t>
  </si>
  <si>
    <t>Würzburg, Landkreis</t>
  </si>
  <si>
    <t>DE271</t>
  </si>
  <si>
    <t>Augsburg, Kreisfreie Stadt</t>
  </si>
  <si>
    <t>DE272</t>
  </si>
  <si>
    <t>Kaufbeuren, Kreisfreie Stadt</t>
  </si>
  <si>
    <t>DE273</t>
  </si>
  <si>
    <t>Kempten (Allgäu), Kreisfreie Stadt</t>
  </si>
  <si>
    <t>DE274</t>
  </si>
  <si>
    <t>Memmingen, Kreisfreie Stadt</t>
  </si>
  <si>
    <t>DE275</t>
  </si>
  <si>
    <t>Aichach-Friedberg</t>
  </si>
  <si>
    <t>DE276</t>
  </si>
  <si>
    <t>Augsburg, Landkreis</t>
  </si>
  <si>
    <t>DE277</t>
  </si>
  <si>
    <t>Dillingen a. d. Donau</t>
  </si>
  <si>
    <t>DE278</t>
  </si>
  <si>
    <t>Günzburg</t>
  </si>
  <si>
    <t>DE279</t>
  </si>
  <si>
    <t>Neu-Ulm</t>
  </si>
  <si>
    <t>Lindau (Bodensee)</t>
  </si>
  <si>
    <t>DE27B</t>
  </si>
  <si>
    <t>Ostallgäu</t>
  </si>
  <si>
    <t>DE27C</t>
  </si>
  <si>
    <t>Unterallgäu</t>
  </si>
  <si>
    <t>DE27D</t>
  </si>
  <si>
    <t>Donau-Ries</t>
  </si>
  <si>
    <t>DE27E</t>
  </si>
  <si>
    <t>Oberallgäu</t>
  </si>
  <si>
    <t>Berlin</t>
  </si>
  <si>
    <t>DE300</t>
  </si>
  <si>
    <t>DE401</t>
  </si>
  <si>
    <t>Brandenburg an der Havel, Kreisfreie Stadt</t>
  </si>
  <si>
    <t>DE402</t>
  </si>
  <si>
    <t>Cottbus, Kreisfreie Stadt</t>
  </si>
  <si>
    <t>DE403</t>
  </si>
  <si>
    <t>Frankfurt (Oder), Kreisfreie Stadt</t>
  </si>
  <si>
    <t>DE404</t>
  </si>
  <si>
    <t>Potsdam, Kreisfreie Stadt</t>
  </si>
  <si>
    <t>DE405</t>
  </si>
  <si>
    <t>Barnim</t>
  </si>
  <si>
    <t>DE406</t>
  </si>
  <si>
    <t>Dahme-Spreewald</t>
  </si>
  <si>
    <t>DE407</t>
  </si>
  <si>
    <t>Elbe-Elster</t>
  </si>
  <si>
    <t>DE408</t>
  </si>
  <si>
    <t>Havelland</t>
  </si>
  <si>
    <t>Märkisch-Oderland</t>
  </si>
  <si>
    <t>DE40A</t>
  </si>
  <si>
    <t>Oberhavel</t>
  </si>
  <si>
    <t>DE40B</t>
  </si>
  <si>
    <t>Oberspreewald-Lausitz</t>
  </si>
  <si>
    <t>DE40C</t>
  </si>
  <si>
    <t>Oder-Spree</t>
  </si>
  <si>
    <t>DE40D</t>
  </si>
  <si>
    <t>Ostprignitz-Ruppin</t>
  </si>
  <si>
    <t>DE40E</t>
  </si>
  <si>
    <t>Potsdam-Mittelmark</t>
  </si>
  <si>
    <t>DE40F</t>
  </si>
  <si>
    <t>Prignitz</t>
  </si>
  <si>
    <t>DE40G</t>
  </si>
  <si>
    <t>Spree-Neiße</t>
  </si>
  <si>
    <t>DE40H</t>
  </si>
  <si>
    <t>Teltow-Fläming</t>
  </si>
  <si>
    <t>DE40I</t>
  </si>
  <si>
    <t>Uckermark</t>
  </si>
  <si>
    <t>Bremen</t>
  </si>
  <si>
    <t>DE501</t>
  </si>
  <si>
    <t>Bremen, Kreisfreie Stadt</t>
  </si>
  <si>
    <t>DE502</t>
  </si>
  <si>
    <t>Bremerhaven, Kreisfreie Stadt</t>
  </si>
  <si>
    <t>Hamburg</t>
  </si>
  <si>
    <t>DE600</t>
  </si>
  <si>
    <t>DE711</t>
  </si>
  <si>
    <t>Darmstadt, Kreisfreie Stadt</t>
  </si>
  <si>
    <t>DE712</t>
  </si>
  <si>
    <t>Frankfurt am Main, Kreisfreie Stadt</t>
  </si>
  <si>
    <t>DE713</t>
  </si>
  <si>
    <t>Offenbach am Main, Kreisfreie Stadt</t>
  </si>
  <si>
    <t>DE714</t>
  </si>
  <si>
    <t>Wiesbaden, Kreisfreie Stadt</t>
  </si>
  <si>
    <t>DE715</t>
  </si>
  <si>
    <t>Bergstraße</t>
  </si>
  <si>
    <t>DE716</t>
  </si>
  <si>
    <t>Darmstadt-Dieburg</t>
  </si>
  <si>
    <t>DE717</t>
  </si>
  <si>
    <t>Groß-Gerau</t>
  </si>
  <si>
    <t>DE718</t>
  </si>
  <si>
    <t>Hochtaunuskreis</t>
  </si>
  <si>
    <t>DE719</t>
  </si>
  <si>
    <t>Main-Kinzig-Kreis</t>
  </si>
  <si>
    <t>DE71A</t>
  </si>
  <si>
    <t>Main-Taunus-Kreis</t>
  </si>
  <si>
    <t>DE71B</t>
  </si>
  <si>
    <t>Odenwaldkreis</t>
  </si>
  <si>
    <t>DE71C</t>
  </si>
  <si>
    <t>Offenbach, Landkreis</t>
  </si>
  <si>
    <t>DE71D</t>
  </si>
  <si>
    <t>Rheingau-Taunus-Kreis</t>
  </si>
  <si>
    <t>DE71E</t>
  </si>
  <si>
    <t>Wetteraukreis</t>
  </si>
  <si>
    <t>Gießen</t>
  </si>
  <si>
    <t>DE721</t>
  </si>
  <si>
    <t>DE722</t>
  </si>
  <si>
    <t>Lahn-Dill-Kreis</t>
  </si>
  <si>
    <t>DE723</t>
  </si>
  <si>
    <t>Limburg-Weilburg</t>
  </si>
  <si>
    <t>DE724</t>
  </si>
  <si>
    <t>Marburg-Biedenkopf</t>
  </si>
  <si>
    <t>DE725</t>
  </si>
  <si>
    <t>Vogelsbergkreis</t>
  </si>
  <si>
    <t>DE731</t>
  </si>
  <si>
    <t>Kassel, Kreisfreie Stadt</t>
  </si>
  <si>
    <t>DE732</t>
  </si>
  <si>
    <t>Fulda</t>
  </si>
  <si>
    <t>DE733</t>
  </si>
  <si>
    <t>Hersfeld-Rotenburg</t>
  </si>
  <si>
    <t>DE734</t>
  </si>
  <si>
    <t>Kassel, Landkreis</t>
  </si>
  <si>
    <t>DE735</t>
  </si>
  <si>
    <t>Schwalm-Eder-Kreis</t>
  </si>
  <si>
    <t>DE736</t>
  </si>
  <si>
    <t>Waldeck-Frankenberg</t>
  </si>
  <si>
    <t>DE737</t>
  </si>
  <si>
    <t>Werra-Meißner-Kreis</t>
  </si>
  <si>
    <t>DE803</t>
  </si>
  <si>
    <t>Rostock, Kreisfreie Stadt</t>
  </si>
  <si>
    <t>DE804</t>
  </si>
  <si>
    <t>Schwerin, Kreisfreie Stadt</t>
  </si>
  <si>
    <t>DE80J</t>
  </si>
  <si>
    <t>Mecklenburgische Seenplatte</t>
  </si>
  <si>
    <t>DE80K</t>
  </si>
  <si>
    <t>Rostock, Landkreis</t>
  </si>
  <si>
    <t>DE80L</t>
  </si>
  <si>
    <t>Vorpommern-Rügen</t>
  </si>
  <si>
    <t>DE80M</t>
  </si>
  <si>
    <t>Nordwestmecklenburg</t>
  </si>
  <si>
    <t>Vorpommern-Greifswald</t>
  </si>
  <si>
    <t>DE80O</t>
  </si>
  <si>
    <t>Ludwigslust-Parchim</t>
  </si>
  <si>
    <t>Braunschweig</t>
  </si>
  <si>
    <t>DE911</t>
  </si>
  <si>
    <t>Braunschweig, Kreisfreie Stadt</t>
  </si>
  <si>
    <t>DE912</t>
  </si>
  <si>
    <t>Salzgitter, Kreisfreie Stadt</t>
  </si>
  <si>
    <t>DE913</t>
  </si>
  <si>
    <t>Wolfsburg, Kreisfreie Stadt</t>
  </si>
  <si>
    <t>DE914</t>
  </si>
  <si>
    <t>Gifhorn</t>
  </si>
  <si>
    <t>DE916</t>
  </si>
  <si>
    <t>Goslar</t>
  </si>
  <si>
    <t>DE917</t>
  </si>
  <si>
    <t>Helmstedt</t>
  </si>
  <si>
    <t>DE918</t>
  </si>
  <si>
    <t>Northeim</t>
  </si>
  <si>
    <t>DE91A</t>
  </si>
  <si>
    <t>Peine</t>
  </si>
  <si>
    <t>DE91B</t>
  </si>
  <si>
    <t>Wolfenbüttel</t>
  </si>
  <si>
    <t>DE91C</t>
  </si>
  <si>
    <t>Göttingen</t>
  </si>
  <si>
    <t>Hannover</t>
  </si>
  <si>
    <t>DE922</t>
  </si>
  <si>
    <t>Diepholz</t>
  </si>
  <si>
    <t>DE923</t>
  </si>
  <si>
    <t>Hameln-Pyrmont</t>
  </si>
  <si>
    <t>DE925</t>
  </si>
  <si>
    <t>Hildesheim</t>
  </si>
  <si>
    <t>DE926</t>
  </si>
  <si>
    <t>Holzminden</t>
  </si>
  <si>
    <t>DE927</t>
  </si>
  <si>
    <t>Nienburg/Weser</t>
  </si>
  <si>
    <t>DE928</t>
  </si>
  <si>
    <t>Schaumburg</t>
  </si>
  <si>
    <t>DE929</t>
  </si>
  <si>
    <t>Region Hannover</t>
  </si>
  <si>
    <t>Lüneburg</t>
  </si>
  <si>
    <t>DE931</t>
  </si>
  <si>
    <t>Celle</t>
  </si>
  <si>
    <t>DE932</t>
  </si>
  <si>
    <t>Cuxhaven</t>
  </si>
  <si>
    <t>DE933</t>
  </si>
  <si>
    <t>Harburg</t>
  </si>
  <si>
    <t>DE934</t>
  </si>
  <si>
    <t>Lüchow-Dannenberg</t>
  </si>
  <si>
    <t>DE935</t>
  </si>
  <si>
    <t>DE936</t>
  </si>
  <si>
    <t>Osterholz</t>
  </si>
  <si>
    <t>DE937</t>
  </si>
  <si>
    <t>Rotenburg (Wümme)</t>
  </si>
  <si>
    <t>DE938</t>
  </si>
  <si>
    <t>Heidekreis</t>
  </si>
  <si>
    <t>DE939</t>
  </si>
  <si>
    <t>DE93A</t>
  </si>
  <si>
    <t>Uelzen</t>
  </si>
  <si>
    <t>DE93B</t>
  </si>
  <si>
    <t>Verden</t>
  </si>
  <si>
    <t>DE941</t>
  </si>
  <si>
    <t>Delmenhorst, Kreisfreie Stadt</t>
  </si>
  <si>
    <t>DE942</t>
  </si>
  <si>
    <t>Emden, Kreisfreie Stadt</t>
  </si>
  <si>
    <t>DE943</t>
  </si>
  <si>
    <t>Oldenburg (Oldb), Kreisfreie Stadt</t>
  </si>
  <si>
    <t>DE944</t>
  </si>
  <si>
    <t>Osnabrück, Kreisfreie Stadt</t>
  </si>
  <si>
    <t>DE945</t>
  </si>
  <si>
    <t>Wilhelmshaven, Kreisfreie Stadt</t>
  </si>
  <si>
    <t>DE946</t>
  </si>
  <si>
    <t>Ammerland</t>
  </si>
  <si>
    <t>Aurich</t>
  </si>
  <si>
    <t>DE948</t>
  </si>
  <si>
    <t>Cloppenburg</t>
  </si>
  <si>
    <t>DE949</t>
  </si>
  <si>
    <t>Emsland</t>
  </si>
  <si>
    <t>DE94A</t>
  </si>
  <si>
    <t>Friesland (DE)</t>
  </si>
  <si>
    <t>DE94B</t>
  </si>
  <si>
    <t>Grafschaft Bentheim</t>
  </si>
  <si>
    <t>Leer</t>
  </si>
  <si>
    <t>DE94D</t>
  </si>
  <si>
    <t>Oldenburg, Landkreis</t>
  </si>
  <si>
    <t>DE94E</t>
  </si>
  <si>
    <t>Osnabrück, Landkreis</t>
  </si>
  <si>
    <t>DE94F</t>
  </si>
  <si>
    <t>Vechta</t>
  </si>
  <si>
    <t>DE94G</t>
  </si>
  <si>
    <t>Wesermarsch</t>
  </si>
  <si>
    <t>DE94H</t>
  </si>
  <si>
    <t>Wittmund</t>
  </si>
  <si>
    <t>Düsseldorf</t>
  </si>
  <si>
    <t>DEA11</t>
  </si>
  <si>
    <t>Düsseldorf, Kreisfreie Stadt</t>
  </si>
  <si>
    <t>DEA12</t>
  </si>
  <si>
    <t>Duisburg, Kreisfreie Stadt</t>
  </si>
  <si>
    <t>DEA13</t>
  </si>
  <si>
    <t>Essen, Kreisfreie Stadt</t>
  </si>
  <si>
    <t>DEA14</t>
  </si>
  <si>
    <t>Krefeld, Kreisfreie Stadt</t>
  </si>
  <si>
    <t>DEA15</t>
  </si>
  <si>
    <t>Mönchengladbach, Kreisfreie Stadt</t>
  </si>
  <si>
    <t>DEA16</t>
  </si>
  <si>
    <t>Mülheim an der Ruhr, Kreisfreie Stadt</t>
  </si>
  <si>
    <t>DEA17</t>
  </si>
  <si>
    <t>Oberhausen, Kreisfreie Stadt</t>
  </si>
  <si>
    <t>DEA18</t>
  </si>
  <si>
    <t>Remscheid, Kreisfreie Stadt</t>
  </si>
  <si>
    <t>DEA19</t>
  </si>
  <si>
    <t>Solingen, Kreisfreie Stadt</t>
  </si>
  <si>
    <t>DEA1A</t>
  </si>
  <si>
    <t>Wuppertal, Kreisfreie Stadt</t>
  </si>
  <si>
    <t>DEA1B</t>
  </si>
  <si>
    <t>Kleve</t>
  </si>
  <si>
    <t>DEA1C</t>
  </si>
  <si>
    <t>Mettmann</t>
  </si>
  <si>
    <t>DEA1D</t>
  </si>
  <si>
    <t>Rhein-Kreis Neuss</t>
  </si>
  <si>
    <t>DEA1E</t>
  </si>
  <si>
    <t>Viersen</t>
  </si>
  <si>
    <t>DEA1F</t>
  </si>
  <si>
    <t>Wesel</t>
  </si>
  <si>
    <t>DEA22</t>
  </si>
  <si>
    <t>Bonn, Kreisfreie Stadt</t>
  </si>
  <si>
    <t>DEA23</t>
  </si>
  <si>
    <t>Köln, Kreisfreie Stadt</t>
  </si>
  <si>
    <t>DEA24</t>
  </si>
  <si>
    <t>Leverkusen, Kreisfreie Stadt</t>
  </si>
  <si>
    <t>DEA26</t>
  </si>
  <si>
    <t>Düren</t>
  </si>
  <si>
    <t>DEA27</t>
  </si>
  <si>
    <t>Rhein-Erft-Kreis</t>
  </si>
  <si>
    <t>DEA28</t>
  </si>
  <si>
    <t>Euskirchen</t>
  </si>
  <si>
    <t>DEA29</t>
  </si>
  <si>
    <t>Heinsberg</t>
  </si>
  <si>
    <t>DEA2A</t>
  </si>
  <si>
    <t>Oberbergischer Kreis</t>
  </si>
  <si>
    <t>DEA2B</t>
  </si>
  <si>
    <t>Rheinisch-Bergischer Kreis</t>
  </si>
  <si>
    <t>DEA2C</t>
  </si>
  <si>
    <t>Rhein-Sieg-Kreis</t>
  </si>
  <si>
    <t>Städteregion Aachen</t>
  </si>
  <si>
    <t>Münster</t>
  </si>
  <si>
    <t>DEA31</t>
  </si>
  <si>
    <t>Bottrop, Kreisfreie Stadt</t>
  </si>
  <si>
    <t>DEA32</t>
  </si>
  <si>
    <t>Gelsenkirchen, Kreisfreie Stadt</t>
  </si>
  <si>
    <t>DEA33</t>
  </si>
  <si>
    <t>Münster, Kreisfreie Stadt</t>
  </si>
  <si>
    <t>Borken</t>
  </si>
  <si>
    <t>DEA35</t>
  </si>
  <si>
    <t>Coesfeld</t>
  </si>
  <si>
    <t>DEA36</t>
  </si>
  <si>
    <t>Recklinghausen</t>
  </si>
  <si>
    <t>DEA37</t>
  </si>
  <si>
    <t>Steinfurt</t>
  </si>
  <si>
    <t>DEA38</t>
  </si>
  <si>
    <t>Warendorf</t>
  </si>
  <si>
    <t>DEA41</t>
  </si>
  <si>
    <t>Bielefeld, Kreisfreie Stadt</t>
  </si>
  <si>
    <t>DEA42</t>
  </si>
  <si>
    <t>Gütersloh</t>
  </si>
  <si>
    <t>DEA43</t>
  </si>
  <si>
    <t>Herford</t>
  </si>
  <si>
    <t>DEA44</t>
  </si>
  <si>
    <t>Höxter</t>
  </si>
  <si>
    <t>DEA45</t>
  </si>
  <si>
    <t>Lippe</t>
  </si>
  <si>
    <t>DEA46</t>
  </si>
  <si>
    <t>Minden-Lübbecke</t>
  </si>
  <si>
    <t>DEA47</t>
  </si>
  <si>
    <t>Paderborn</t>
  </si>
  <si>
    <t>DEA51</t>
  </si>
  <si>
    <t>Bochum, Kreisfreie Stadt</t>
  </si>
  <si>
    <t>DEA52</t>
  </si>
  <si>
    <t>Dortmund, Kreisfreie Stadt</t>
  </si>
  <si>
    <t>DEA53</t>
  </si>
  <si>
    <t>Hagen, Kreisfreie Stadt</t>
  </si>
  <si>
    <t>DEA54</t>
  </si>
  <si>
    <t>Hamm, Kreisfreie Stadt</t>
  </si>
  <si>
    <t>DEA55</t>
  </si>
  <si>
    <t>Herne, Kreisfreie Stadt</t>
  </si>
  <si>
    <t>DEA56</t>
  </si>
  <si>
    <t>Ennepe-Ruhr-Kreis</t>
  </si>
  <si>
    <t>DEA57</t>
  </si>
  <si>
    <t>Hochsauerlandkreis</t>
  </si>
  <si>
    <t>DEA58</t>
  </si>
  <si>
    <t>Märkischer Kreis</t>
  </si>
  <si>
    <t>DEA59</t>
  </si>
  <si>
    <t>Olpe</t>
  </si>
  <si>
    <t>DEA5A</t>
  </si>
  <si>
    <t>Siegen-Wittgenstein</t>
  </si>
  <si>
    <t>DEA5B</t>
  </si>
  <si>
    <t>Soest</t>
  </si>
  <si>
    <t>DEA5C</t>
  </si>
  <si>
    <t>Unna</t>
  </si>
  <si>
    <t>DEB11</t>
  </si>
  <si>
    <t>Koblenz, Kreisfreie Stadt</t>
  </si>
  <si>
    <t>DEB12</t>
  </si>
  <si>
    <t>Ahrweiler</t>
  </si>
  <si>
    <t>DEB13</t>
  </si>
  <si>
    <t>Altenkirchen (Westerwald)</t>
  </si>
  <si>
    <t>DEB14</t>
  </si>
  <si>
    <t>Bad Kreuznach</t>
  </si>
  <si>
    <t>DEB15</t>
  </si>
  <si>
    <t>Birkenfeld</t>
  </si>
  <si>
    <t>DEB17</t>
  </si>
  <si>
    <t>Mayen-Koblenz</t>
  </si>
  <si>
    <t>DEB18</t>
  </si>
  <si>
    <t>Neuwied</t>
  </si>
  <si>
    <t>DEB1A</t>
  </si>
  <si>
    <t>Rhein-Lahn-Kreis</t>
  </si>
  <si>
    <t>DEB1B</t>
  </si>
  <si>
    <t>Westerwaldkreis</t>
  </si>
  <si>
    <t>DEB1C</t>
  </si>
  <si>
    <t>Cochem-Zell</t>
  </si>
  <si>
    <t>DEB1D</t>
  </si>
  <si>
    <t>Rhein-Hunsrück-Kreis</t>
  </si>
  <si>
    <t>DEB21</t>
  </si>
  <si>
    <t>Trier, Kreisfreie Stadt</t>
  </si>
  <si>
    <t>DEB22</t>
  </si>
  <si>
    <t>Bernkastel-Wittlich</t>
  </si>
  <si>
    <t>DEB23</t>
  </si>
  <si>
    <t>Eifelkreis Bitburg-Prüm</t>
  </si>
  <si>
    <t>DEB24</t>
  </si>
  <si>
    <t>Vulkaneifel</t>
  </si>
  <si>
    <t>DEB25</t>
  </si>
  <si>
    <t>Trier-Saarburg</t>
  </si>
  <si>
    <t>DEB31</t>
  </si>
  <si>
    <t>Frankenthal (Pfalz), Kreisfreie Stadt</t>
  </si>
  <si>
    <t>DEB32</t>
  </si>
  <si>
    <t>Kaiserslautern, Kreisfreie Stadt</t>
  </si>
  <si>
    <t>DEB33</t>
  </si>
  <si>
    <t>Landau in der Pfalz, Kreisfreie Stadt</t>
  </si>
  <si>
    <t>DEB34</t>
  </si>
  <si>
    <t>Ludwigshafen am Rhein, Kreisfreie Stadt</t>
  </si>
  <si>
    <t>DEB35</t>
  </si>
  <si>
    <t>Mainz, Kreisfreie Stadt</t>
  </si>
  <si>
    <t>DEB36</t>
  </si>
  <si>
    <t>Neustadt an der Weinstraße, Kreisfreie Stadt</t>
  </si>
  <si>
    <t>DEB37</t>
  </si>
  <si>
    <t>Pirmasens, Kreisfreie Stadt</t>
  </si>
  <si>
    <t>DEB38</t>
  </si>
  <si>
    <t>Speyer, Kreisfreie Stadt</t>
  </si>
  <si>
    <t>DEB39</t>
  </si>
  <si>
    <t>Worms, Kreisfreie Stadt</t>
  </si>
  <si>
    <t>DEB3A</t>
  </si>
  <si>
    <t>Zweibrücken, Kreisfreie Stadt</t>
  </si>
  <si>
    <t>DEB3B</t>
  </si>
  <si>
    <t>Alzey-Worms</t>
  </si>
  <si>
    <t>DEB3C</t>
  </si>
  <si>
    <t>Bad Dürkheim</t>
  </si>
  <si>
    <t>DEB3D</t>
  </si>
  <si>
    <t>Donnersbergkreis</t>
  </si>
  <si>
    <t>DEB3E</t>
  </si>
  <si>
    <t>Germersheim</t>
  </si>
  <si>
    <t>DEB3F</t>
  </si>
  <si>
    <t>Kaiserslautern, Landkreis</t>
  </si>
  <si>
    <t>DEB3G</t>
  </si>
  <si>
    <t>Kusel</t>
  </si>
  <si>
    <t>DEB3H</t>
  </si>
  <si>
    <t>Südliche Weinstraße</t>
  </si>
  <si>
    <t>DEB3I</t>
  </si>
  <si>
    <t>Rhein-Pfalz-Kreis</t>
  </si>
  <si>
    <t>DEB3J</t>
  </si>
  <si>
    <t>Mainz-Bingen</t>
  </si>
  <si>
    <t>DEB3K</t>
  </si>
  <si>
    <t>Südwestpfalz</t>
  </si>
  <si>
    <t>DEC01</t>
  </si>
  <si>
    <t>Regionalverband Saarbrücken</t>
  </si>
  <si>
    <t>Merzig-Wadern</t>
  </si>
  <si>
    <t>DEC03</t>
  </si>
  <si>
    <t>Neunkirchen</t>
  </si>
  <si>
    <t>DEC04</t>
  </si>
  <si>
    <t>Saarlouis</t>
  </si>
  <si>
    <t>Saarpfalz-Kreis</t>
  </si>
  <si>
    <t>DEC06</t>
  </si>
  <si>
    <t>St. Wendel</t>
  </si>
  <si>
    <t>Dresden</t>
  </si>
  <si>
    <t>DED21</t>
  </si>
  <si>
    <t>Dresden, Kreisfreie Stadt</t>
  </si>
  <si>
    <t>DED2C</t>
  </si>
  <si>
    <t>Bautzen</t>
  </si>
  <si>
    <t>DED2D</t>
  </si>
  <si>
    <t>Görlitz</t>
  </si>
  <si>
    <t>DED2E</t>
  </si>
  <si>
    <t>Meißen</t>
  </si>
  <si>
    <t>DED2F</t>
  </si>
  <si>
    <t>Sächsische Schweiz-Osterzgebirge</t>
  </si>
  <si>
    <t>Chemnitz</t>
  </si>
  <si>
    <t>DED41</t>
  </si>
  <si>
    <t>Chemnitz, Kreisfreie Stadt</t>
  </si>
  <si>
    <t>Erzgebirgskreis</t>
  </si>
  <si>
    <t>DED43</t>
  </si>
  <si>
    <t>Mittelsachsen</t>
  </si>
  <si>
    <t>DED44</t>
  </si>
  <si>
    <t>Vogtlandkreis</t>
  </si>
  <si>
    <t>DED45</t>
  </si>
  <si>
    <t>Zwickau</t>
  </si>
  <si>
    <t>Leipzig</t>
  </si>
  <si>
    <t>DED51</t>
  </si>
  <si>
    <t>Leipzig, Kreisfreie Stadt</t>
  </si>
  <si>
    <t>DED52</t>
  </si>
  <si>
    <t>DED53</t>
  </si>
  <si>
    <t>Nordsachsen</t>
  </si>
  <si>
    <t>DEE01</t>
  </si>
  <si>
    <t>Dessau-Roßlau, Kreisfreie Stadt</t>
  </si>
  <si>
    <t>DEE02</t>
  </si>
  <si>
    <t>Halle (Saale), Kreisfreie Stadt</t>
  </si>
  <si>
    <t>DEE03</t>
  </si>
  <si>
    <t>Magdeburg, Kreisfreie Stadt</t>
  </si>
  <si>
    <t>DEE04</t>
  </si>
  <si>
    <t>Altmarkkreis Salzwedel</t>
  </si>
  <si>
    <t>DEE05</t>
  </si>
  <si>
    <t>Anhalt-Bitterfeld</t>
  </si>
  <si>
    <t>DEE06</t>
  </si>
  <si>
    <t>Jerichower Land</t>
  </si>
  <si>
    <t>DEE07</t>
  </si>
  <si>
    <t>Börde</t>
  </si>
  <si>
    <t>DEE08</t>
  </si>
  <si>
    <t>Burgenlandkreis</t>
  </si>
  <si>
    <t>DEE09</t>
  </si>
  <si>
    <t>Harz</t>
  </si>
  <si>
    <t>DEE0A</t>
  </si>
  <si>
    <t>Mansfeld-Südharz</t>
  </si>
  <si>
    <t>DEE0B</t>
  </si>
  <si>
    <t>Saalekreis</t>
  </si>
  <si>
    <t>DEE0C</t>
  </si>
  <si>
    <t>Salzlandkreis</t>
  </si>
  <si>
    <t>DEE0D</t>
  </si>
  <si>
    <t>Stendal</t>
  </si>
  <si>
    <t>DEE0E</t>
  </si>
  <si>
    <t>Wittenberg</t>
  </si>
  <si>
    <t>DEF01</t>
  </si>
  <si>
    <t>Flensburg, Kreisfreie Stadt</t>
  </si>
  <si>
    <t>DEF02</t>
  </si>
  <si>
    <t>Kiel, Kreisfreie Stadt</t>
  </si>
  <si>
    <t>DEF03</t>
  </si>
  <si>
    <t>Lübeck, Kreisfreie Stadt</t>
  </si>
  <si>
    <t>DEF04</t>
  </si>
  <si>
    <t>Neumünster, Kreisfreie Stadt</t>
  </si>
  <si>
    <t>DEF05</t>
  </si>
  <si>
    <t>Dithmarschen</t>
  </si>
  <si>
    <t>DEF06</t>
  </si>
  <si>
    <t>Herzogtum Lauenburg</t>
  </si>
  <si>
    <t>DEF07</t>
  </si>
  <si>
    <t>Nordfriesland</t>
  </si>
  <si>
    <t>DEF08</t>
  </si>
  <si>
    <t>Ostholstein</t>
  </si>
  <si>
    <t>DEF09</t>
  </si>
  <si>
    <t>Pinneberg</t>
  </si>
  <si>
    <t>DEF0A</t>
  </si>
  <si>
    <t>Plön</t>
  </si>
  <si>
    <t>DEF0B</t>
  </si>
  <si>
    <t>Rendsburg-Eckernförde</t>
  </si>
  <si>
    <t>Schleswig-Flensburg</t>
  </si>
  <si>
    <t>DEF0D</t>
  </si>
  <si>
    <t>Segeberg</t>
  </si>
  <si>
    <t>DEF0E</t>
  </si>
  <si>
    <t>Steinburg</t>
  </si>
  <si>
    <t>DEF0F</t>
  </si>
  <si>
    <t>Stormarn</t>
  </si>
  <si>
    <t>DEG01</t>
  </si>
  <si>
    <t>Erfurt, Kreisfreie Stadt</t>
  </si>
  <si>
    <t>DEG02</t>
  </si>
  <si>
    <t>Gera, Kreisfreie Stadt</t>
  </si>
  <si>
    <t>DEG03</t>
  </si>
  <si>
    <t>Jena, Kreisfreie Stadt</t>
  </si>
  <si>
    <t>DEG04</t>
  </si>
  <si>
    <t>Suhl,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</si>
  <si>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</si>
  <si>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</si>
  <si>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</si>
  <si>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</si>
  <si>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</si>
  <si>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</si>
  <si>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</si>
  <si>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</si>
  <si>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</si>
  <si>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</si>
  <si>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DEG0B</t>
  </si>
  <si>
    <t>Schmalkalden-Meiningen</t>
  </si>
  <si>
    <t>DEG0C</t>
  </si>
  <si>
    <t>Gotha</t>
  </si>
  <si>
    <t>DEG0D</t>
  </si>
  <si>
    <t>Sömmerda</t>
  </si>
  <si>
    <t>DEG0E</t>
  </si>
  <si>
    <t>Hildburghausen</t>
  </si>
  <si>
    <t>DEG0F</t>
  </si>
  <si>
    <t>Ilm-Kreis</t>
  </si>
  <si>
    <t>DEG0G</t>
  </si>
  <si>
    <t>Weimarer Land</t>
  </si>
  <si>
    <t>DEG0H</t>
  </si>
  <si>
    <t>Sonneberg</t>
  </si>
  <si>
    <t>DEG0I</t>
  </si>
  <si>
    <t>Saalfeld-Rudolstadt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</si>
  <si>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</si>
  <si>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</si>
  <si>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</si>
  <si>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</si>
  <si>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</si>
  <si>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</si>
  <si>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</si>
  <si>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</si>
  <si>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DEG0N</t>
  </si>
  <si>
    <t>Eisenach, Kreisfreie Stadt</t>
  </si>
  <si>
    <t>DEG0P</t>
  </si>
  <si>
    <t>Wartburgkreis</t>
  </si>
  <si>
    <t>DEZZZ</t>
  </si>
  <si>
    <t>Extra-Regio NUTS 3⁠*</t>
  </si>
  <si>
    <t>Elec Capacity MW</t>
  </si>
  <si>
    <t xml:space="preserve">Capacity MW H2 </t>
  </si>
  <si>
    <t>SiteId</t>
  </si>
  <si>
    <t>CompanyName</t>
  </si>
  <si>
    <t>Shell Deutschland Oil GmbH Rheinland Raffinerie Werk Nord</t>
  </si>
  <si>
    <t>Shell Deutschland Oil GmbH Rheinland Raffinerie, Werk Süd</t>
  </si>
  <si>
    <t>RUHR OEL GMBH Werk Scholven</t>
  </si>
  <si>
    <t>Ruhr Oel GmbH Werk Horst</t>
  </si>
  <si>
    <t>TOTAL Raffinerie Mitteldeutschland GmbH (Raffinerie/POX)</t>
  </si>
  <si>
    <t>PCK Raffinerie GmbH Schwedt</t>
  </si>
  <si>
    <t>Holborn Europa Raffinerie GmbH</t>
  </si>
  <si>
    <t>Nynas Raffinerie Harburg-Süd</t>
  </si>
  <si>
    <t>Raffinerie Heide GmbH</t>
  </si>
  <si>
    <t>BAYERNOIL Betriebsteil Neustadt</t>
  </si>
  <si>
    <t>BP Europa SE BP Lingen</t>
  </si>
  <si>
    <t>OMV Werk Burghausen</t>
  </si>
  <si>
    <t>Gunvor Raffinerie Ingolstadt GmbH</t>
  </si>
  <si>
    <t>BAYERNOIL Betriebsteil Vohburg</t>
  </si>
  <si>
    <t>Werk 1 MIRO-Mineralölraffinerie Oberrhein GmbH &amp; Co.KG</t>
  </si>
  <si>
    <t>Covestro</t>
  </si>
  <si>
    <t>INOVYN</t>
  </si>
  <si>
    <t>INEOS Manufacturing Deutschland GmbH</t>
  </si>
  <si>
    <t>BASF</t>
  </si>
  <si>
    <t>Basell Polyolefine GmbH Werk Wesseling</t>
  </si>
  <si>
    <t>Evonik Industries</t>
  </si>
  <si>
    <t>VESTOLIT</t>
  </si>
  <si>
    <t>SKW Stickstoffwerke Piesteritz GmbH</t>
  </si>
  <si>
    <t>Dow</t>
  </si>
  <si>
    <t>Nouryon (AkzoNobel)</t>
  </si>
  <si>
    <t>LEUNA-TENSIDE</t>
  </si>
  <si>
    <t>Dow Europe Holding B.V.</t>
  </si>
  <si>
    <t>Neolyse Ibbenbüren GmbH</t>
  </si>
  <si>
    <t>Vinnolit</t>
  </si>
  <si>
    <t>YARA Brunsbüttel GmbH</t>
  </si>
  <si>
    <t>CABB GmbH</t>
  </si>
  <si>
    <t>Wacker Chemie</t>
  </si>
  <si>
    <t>Basell Polyolefine GmbH</t>
  </si>
  <si>
    <t>Verallia Saint Gobain Oberland AG Essen</t>
  </si>
  <si>
    <t>Gerresheimer Essen GmbH</t>
  </si>
  <si>
    <t>Gerresheimer Bünde GmbH</t>
  </si>
  <si>
    <t>Glashütte Freital GmbH</t>
  </si>
  <si>
    <t>Ardagh Glass GmbH</t>
  </si>
  <si>
    <t>HNG Global GmbH</t>
  </si>
  <si>
    <t>O-I Glasspack Bernsdorf</t>
  </si>
  <si>
    <t>Neue Glaswerke Großbreitenbach GmbH &amp; Co. KG</t>
  </si>
  <si>
    <t>Ilmaborglass GmbH</t>
  </si>
  <si>
    <t>Glaswerk Ernstthal GmbH</t>
  </si>
  <si>
    <t>HEINZ-GLAS GmbH</t>
  </si>
  <si>
    <t>Verallia Saint Gobain Oberland AG (Wirges)</t>
  </si>
  <si>
    <t>O-I Glasspack GmbH &amp; Co. KG</t>
  </si>
  <si>
    <t>Noelle + von Campe, Glashütte GmbH</t>
  </si>
  <si>
    <t>O-I Glasspack</t>
  </si>
  <si>
    <t>Verallia Saint Gobain Oberland AG (BW)</t>
  </si>
  <si>
    <t>Wiegand-Glas GmbH</t>
  </si>
  <si>
    <t>SGD Kipfenberg GmbH</t>
  </si>
  <si>
    <t>HEINZ-GLAS Group Holding</t>
  </si>
  <si>
    <t>Gerresheimer Lohr GmbH</t>
  </si>
  <si>
    <t>Verallia Saint Gobain Oberland AG</t>
  </si>
  <si>
    <t>Gerresheimer Tettau GmbH</t>
  </si>
  <si>
    <t>Thüringer Behälterglas GmbH Schleusingen</t>
  </si>
  <si>
    <t>Weck Glaswerk GmbH</t>
  </si>
  <si>
    <t>Gerresheimer Wertheim GmbH</t>
  </si>
  <si>
    <t>SAINT-GOBAIN GLASS Deutschland</t>
  </si>
  <si>
    <t>Pilkington AG Werk Gladbeck</t>
  </si>
  <si>
    <t>Euroglas GmbH</t>
  </si>
  <si>
    <t>Guardian Flachglas GmbH</t>
  </si>
  <si>
    <t>Euroglas AG</t>
  </si>
  <si>
    <t>f | glass GmbH</t>
  </si>
  <si>
    <t>Flachglas Torgau GmbH / Saint Gobain Sekurit</t>
  </si>
  <si>
    <t>Saint Gobain Glass Deutschland</t>
  </si>
  <si>
    <t>Pilkington Deutschland AG</t>
  </si>
  <si>
    <t>Glasfabrik LAMBERTS GmbH &amp; Co KG</t>
  </si>
  <si>
    <t>GMB Glasmanufaktur Brandenburg GmbH</t>
  </si>
  <si>
    <t>Dyckerhoff AG (Buzzi Unicem)</t>
  </si>
  <si>
    <t>Cemex WestZement GmbH</t>
  </si>
  <si>
    <t>Phoenix Cement Works</t>
  </si>
  <si>
    <t>HeidelbergCement AG</t>
  </si>
  <si>
    <t>Portland Zementwerke Gebr. Seibel GmbH &amp; Co KG</t>
  </si>
  <si>
    <t>Schwenk Zementwerk Bernburg GmbH</t>
  </si>
  <si>
    <t>Lafarge Zement Karsdorf GmbH</t>
  </si>
  <si>
    <t>Schwenk Zementwerke KG</t>
  </si>
  <si>
    <t>Holcim (Deutschland)</t>
  </si>
  <si>
    <t>Spenner Zement GmbH &amp; Co KG</t>
  </si>
  <si>
    <t>Portlandzementwerk Wittekind Hugo Miebach Söhne</t>
  </si>
  <si>
    <t>Cemex OstZement GmbH</t>
  </si>
  <si>
    <t>Deuna Zement GmbH (Dyckerhoff / Buzzi Unicem)</t>
  </si>
  <si>
    <t>Portlandzementwerk Wotan H Schneider KG</t>
  </si>
  <si>
    <t>Zement und Kalkwerke Otterbein GmbH &amp; Co KG</t>
  </si>
  <si>
    <t>Südbayerisches Portland-Zementwerk</t>
  </si>
  <si>
    <t>Solnhofer Portland Zementwerke GmbH</t>
  </si>
  <si>
    <t>Märker Zementwerk GmbH</t>
  </si>
  <si>
    <t>Lafarge Zement Wössingen GmbH</t>
  </si>
  <si>
    <t>Holcim Baden-Württemberg GmbH</t>
  </si>
  <si>
    <t>HeidelbergCement</t>
  </si>
  <si>
    <t>Zement- und Kalkwerke Otterbein GmbH &amp; Co. KG</t>
  </si>
  <si>
    <t>Wünschendorfer Dolomitwerk GmbH</t>
  </si>
  <si>
    <t>Fels-Werke GmbH</t>
  </si>
  <si>
    <t xml:space="preserve">Fels-Werke GmbH   </t>
  </si>
  <si>
    <t>Kalkwerke  H. Oetelshofen GmbH &amp; Co. KG</t>
  </si>
  <si>
    <t>HeidelbergCement AG/ Lhoist?</t>
  </si>
  <si>
    <t>Kalkwerk Rygol GmbH &amp; Co. KG</t>
  </si>
  <si>
    <t>Grevenbrücker Kalkwerk GmbH &amp; Co. KG</t>
  </si>
  <si>
    <t>Schaefer Kalk GmbH &amp; Co. KG</t>
  </si>
  <si>
    <t>Warsteiner Kalkwerk GmbH &amp; Co KG</t>
  </si>
  <si>
    <t>Walhalla Kalk GmbH &amp; Co KG</t>
  </si>
  <si>
    <t>Nikolaus Müller  Kalkwerk und Natursteinwerke  GmbH &amp; Co. KG</t>
  </si>
  <si>
    <t>Kalk- und Mergelwerke Heinrich Müller GmbH &amp; Co. KG</t>
  </si>
  <si>
    <t>Rheinkalk Akdolit GmbH &amp; Co. KG,  Werk Pelm</t>
  </si>
  <si>
    <t>Rheinkalk GmbH</t>
  </si>
  <si>
    <t>Rheinkalk Messinghausen GmbH &amp; Co. KG  Rheinkalk Messinghausen Verwaltungs GmbH</t>
  </si>
  <si>
    <t>Kalkwerke Otto Breckweg GmbH &amp; Co. KG</t>
  </si>
  <si>
    <t>Märker Kalk GmbH</t>
  </si>
  <si>
    <t>Schencking Kalk und Kalksandsteinwerke GmbH &amp; Co KG</t>
  </si>
  <si>
    <t>Johann Bergmann GmbH &amp; Co.</t>
  </si>
  <si>
    <t>Nordzucker AG</t>
  </si>
  <si>
    <t>Köhler Kalk GmbH</t>
  </si>
  <si>
    <t>Hermann Trollius GmbH  Kalk- &amp; Schotterwerk</t>
  </si>
  <si>
    <t>Zuckerfabrik Jülich AG</t>
  </si>
  <si>
    <t>Pfeifer &amp; Langen Kommanditgesellschaft</t>
  </si>
  <si>
    <t>Spenner Zement GmbH &amp; Co. KG</t>
  </si>
  <si>
    <t>ArcelorMittal Eisenhüttenstadt GmbH</t>
  </si>
  <si>
    <t>Danisco Sugar GmbH</t>
  </si>
  <si>
    <t>Südzucker AG Mannheim/Ochsenfurt</t>
  </si>
  <si>
    <t>Südzucker AG Mannheim / Ochsenfurt</t>
  </si>
  <si>
    <t>Papierfabrik Palm GmbH &amp; Co.KG</t>
  </si>
  <si>
    <t>Stora Enso Maxau GmbH</t>
  </si>
  <si>
    <t>SCA Hygiene Products GmbH Consumer Products</t>
  </si>
  <si>
    <t>Papierfabrik August Koehler SE</t>
  </si>
  <si>
    <t>Arctic Paper Mochenwangen GmbH</t>
  </si>
  <si>
    <t>Nordland Papier GmbH</t>
  </si>
  <si>
    <t>Smurfit Kappa Hoya Papier und Karton GmbH</t>
  </si>
  <si>
    <t>Sappi Alfeld GmbH</t>
  </si>
  <si>
    <t>Papier- u. Kartonfabrik Varel GmbH &amp; Co. KG</t>
  </si>
  <si>
    <t>Schoeller Technocell GmbH &amp; Co. KG</t>
  </si>
  <si>
    <t>Ahlstrom Osnabrück GmbH</t>
  </si>
  <si>
    <t>Smurfit Kappa Zülpich Papier</t>
  </si>
  <si>
    <t>Metsä Board Zanders GmbH</t>
  </si>
  <si>
    <t>Heinr. Aug. Schoeller Söhne GmbH &amp; Co. KG Papierfabrik Schoellershammer</t>
  </si>
  <si>
    <t>Reno De Medici Arnsberg GmbH</t>
  </si>
  <si>
    <t>SCA Packaging Containerboard Deutschland GmbH</t>
  </si>
  <si>
    <t>Papierfabrik A. Jass GmbH &amp; Co.KG</t>
  </si>
  <si>
    <t>Moritz J. Weig GmbH &amp; Co. KG</t>
  </si>
  <si>
    <t>Palm Papierfabrik GmbH &amp; Co. KG</t>
  </si>
  <si>
    <t>LEIPA Georg Leinfelder GmbH</t>
  </si>
  <si>
    <t>UPM GmbH Werk Schongau</t>
  </si>
  <si>
    <t>MD Papier GmbH</t>
  </si>
  <si>
    <t>DS Smith Paper Deutschland GmbH</t>
  </si>
  <si>
    <t>Sappi Deutschland Holding GmbH</t>
  </si>
  <si>
    <t>UPM GmbH Werk Augsburg</t>
  </si>
  <si>
    <t>Gebr.Lang GmbH Papierfabrik</t>
  </si>
  <si>
    <t>LEIPA Georg Leinfelder GmbH Werk Schwedt</t>
  </si>
  <si>
    <t>Hans Kolb Papierfabrik GmbH &amp; Co. KG</t>
  </si>
  <si>
    <t>Papierfabrik Scheufelen GmbH + Co. KG</t>
  </si>
  <si>
    <t>Papierfabrik Fritz Peters GmbH &amp; Co. KG</t>
  </si>
  <si>
    <t>Wepa Leuna GmbH</t>
  </si>
  <si>
    <t>Hamburger Rieger GmbH</t>
  </si>
  <si>
    <t>Smurfit Kappa Herzberger Papierfabrik GmbH</t>
  </si>
  <si>
    <t>Gebr. Grünewald GmbH &amp; Co. KG</t>
  </si>
  <si>
    <t>Neenah Lahnstein GmbH</t>
  </si>
  <si>
    <t>Papierfabrik Vreden GmbH</t>
  </si>
  <si>
    <t>Flexipack International Wunderlich GmbH + Co. KG</t>
  </si>
  <si>
    <t>Hollingsworth &amp; Vose GmbH</t>
  </si>
  <si>
    <t>Rhein Papier GmbH</t>
  </si>
  <si>
    <t>Sappi Ehingen GmbH</t>
  </si>
  <si>
    <t>Hakle GmbH</t>
  </si>
  <si>
    <t>Papierfabrik Adolf Jass Schwarza GmbH</t>
  </si>
  <si>
    <t>Koehler Kehl GmbH</t>
  </si>
  <si>
    <t>Kimberly-Clark GmbH</t>
  </si>
  <si>
    <t>Klingele Papierwerke GmbH &amp; Co. KG</t>
  </si>
  <si>
    <t>FS-Karton GmbH</t>
  </si>
  <si>
    <t>A. Obenauf GmbH Co. KG</t>
  </si>
  <si>
    <t>Smurfit Kappa Baden Karton GmbH</t>
  </si>
  <si>
    <t>Carl Macher GmbH &amp; Co. KG</t>
  </si>
  <si>
    <t>SCA Hygiene Products GmbH Neuss</t>
  </si>
  <si>
    <t>Wepa Hygieneprodukte GmbH</t>
  </si>
  <si>
    <t>Drewsen Spezialpapiere GmbH &amp; Co. KG</t>
  </si>
  <si>
    <t>Abelan Viersen Paperboard GmbH</t>
  </si>
  <si>
    <t>FRIPA Papierfabrik Albert Friedrich KG</t>
  </si>
  <si>
    <t>Kartonfabrik Kaierde GmbH &amp; Co. Produktions-KG</t>
  </si>
  <si>
    <t>SCA Hygiene Products GmbH</t>
  </si>
  <si>
    <t>Katz GmbH &amp; Co. KG</t>
  </si>
  <si>
    <t>Papierwerk Sundern GmbH</t>
  </si>
  <si>
    <t>Glatfelter Gernsbach GmbH &amp; Co. KG</t>
  </si>
  <si>
    <t>J. Tönnesmann &amp; Vogel GmbH &amp; Co. Papierfabrik</t>
  </si>
  <si>
    <t>Erfurt &amp; Sohn KG</t>
  </si>
  <si>
    <t>Mitsubishi HiTec Paper Europe GmbH</t>
  </si>
  <si>
    <t>Neu Kaliss Spezialpapier GmbH</t>
  </si>
  <si>
    <t>Papierfabrik Palm GmbH &amp; Co. KG</t>
  </si>
  <si>
    <t>Cordier Spezialpapier GmbH</t>
  </si>
  <si>
    <t>Interface Solutions Altenkirchen GmbH</t>
  </si>
  <si>
    <t>Karl Kurz GmbH &amp; Co. KG</t>
  </si>
  <si>
    <t>Katharina Tillmann Papier und Wellpappenfabrik e.K.</t>
  </si>
  <si>
    <t>UPM GmbH</t>
  </si>
  <si>
    <t>Propapier PM1 GmbH</t>
  </si>
  <si>
    <t>Pappenfabrik Nierfeld Joseph Piront GmbH &amp; Co. KG</t>
  </si>
  <si>
    <t>Koehler Greiz GmbH &amp; Co. KG</t>
  </si>
  <si>
    <t>Schoeller Technocell GmbH &amp; Co.KG</t>
  </si>
  <si>
    <t>KANZAN Spezialpapiere GmbH</t>
  </si>
  <si>
    <t>Mayr-Melnhof Gernsbach GmbH</t>
  </si>
  <si>
    <t>Propapier PM 2 GmbH</t>
  </si>
  <si>
    <t>Sprick GmbH Bielefelder Papier- u. Wellpappenwerke</t>
  </si>
  <si>
    <t>Smurfit Kappa C.D. Haupt Papier- und Pappenfabrik GmbH</t>
  </si>
  <si>
    <t>Neenah Gessner GmbH</t>
  </si>
  <si>
    <t>Gebr. Hoffsümmer Spezialpapier GmbH Co. KG</t>
  </si>
  <si>
    <t>Stora Enso Uetersen GmbH</t>
  </si>
  <si>
    <t>Pucaro Elektro-Isolierstoffe GmbH</t>
  </si>
  <si>
    <t>Spezialpapierfabrik Oberschmitten GmbH</t>
  </si>
  <si>
    <t>Papierwerke Lenk AG</t>
  </si>
  <si>
    <t>Texon Möckmühl GmbH</t>
  </si>
  <si>
    <t>Baiersbronn Frischfaser Karton GmbH</t>
  </si>
  <si>
    <t>DELIPAPIER GmbH</t>
  </si>
  <si>
    <t>Munksjö Dettingen GmbH</t>
  </si>
  <si>
    <t>Stora Enso Kabel GmbH &amp; Co. KG</t>
  </si>
  <si>
    <t>Julius Glatz GmbH</t>
  </si>
  <si>
    <t>Steinbeis Papier GmbH</t>
  </si>
  <si>
    <t>Pappenfabrik Trauchgau GmbH &amp; Co. KG</t>
  </si>
  <si>
    <t>Norske Skog Walsum GmbH</t>
  </si>
  <si>
    <t>Metsä Tissue GmbH</t>
  </si>
  <si>
    <t>Werra Papier Wernshausen GmbH</t>
  </si>
  <si>
    <t>RA Dr. Mark Boddenberg InsV Reflex Premium Papier AG</t>
  </si>
  <si>
    <t>Kraftwerks-Gesellschaft Unterkochen GmbH</t>
  </si>
  <si>
    <t>Buchmann GmbH</t>
  </si>
  <si>
    <t>Papierfabrik Niederauer Mühle GmbH</t>
  </si>
  <si>
    <t>Neukölln Spezialpapier NK GmbH &amp; Co.KG</t>
  </si>
  <si>
    <t>Kartonfabrik Buchmann</t>
  </si>
  <si>
    <t>Brücher GmbH</t>
  </si>
  <si>
    <t>Hahnemühle FineArt GmbH</t>
  </si>
  <si>
    <t>Julius Glatz</t>
  </si>
  <si>
    <t>Papierfabrik Louisenthal GmbH</t>
  </si>
  <si>
    <t>Büttenpapierfabrik Gmund GmbH &amp; Co. KG</t>
  </si>
  <si>
    <t>Baron-Well GmbH</t>
  </si>
  <si>
    <t>Papierfabrik Zerkall Renker &amp; Söhne GmbH &amp; Co. KG</t>
  </si>
  <si>
    <t>Hellbut &amp; Co. GmbH</t>
  </si>
  <si>
    <t>Krempel</t>
  </si>
  <si>
    <t>WEPA</t>
  </si>
  <si>
    <t>Papierfabrik Nettemühle GmbH &amp; Co. KG</t>
  </si>
  <si>
    <t>Melitta Haushaltsprodukte GmbH &amp; Co. KG</t>
  </si>
  <si>
    <t>Delkeskamp</t>
  </si>
  <si>
    <t>Mondi</t>
  </si>
  <si>
    <t>Pfleiderer Spezialpapiere</t>
  </si>
  <si>
    <t>Panther Packaging</t>
  </si>
  <si>
    <t>Froeb-Verpackungen</t>
  </si>
  <si>
    <t>Kartonfabrik Porstendorf</t>
  </si>
  <si>
    <t>Albert Köhler</t>
  </si>
  <si>
    <t>W &amp; M Pappen GmbH &amp; Co. KG</t>
  </si>
  <si>
    <t>Illig'sche Papierfabrik</t>
  </si>
  <si>
    <t>Sofidel</t>
  </si>
  <si>
    <t>Papierfabrik Carl Lenz GmbH &amp; Co.</t>
  </si>
  <si>
    <t>Flexipack International Wunderlich GmbH + Co KG</t>
  </si>
  <si>
    <t>Grünperga Papier GmbH</t>
  </si>
  <si>
    <t>Kübler &amp; Niethammer Papierf Kriebstein AG</t>
  </si>
  <si>
    <t>Julius Schulte Trebsen GmbH &amp; Co. KG</t>
  </si>
  <si>
    <t>Glatfelter Dresden GmbH</t>
  </si>
  <si>
    <t>Stora Enso Sachsen GmbH</t>
  </si>
  <si>
    <t>Papierfabrik Hainsberg GmbH</t>
  </si>
  <si>
    <t>Schönfelder Papierfabrik GmbH</t>
  </si>
  <si>
    <t>Felix Schoeller</t>
  </si>
  <si>
    <t>Wepa Papierfabrik Sachsen GmbH</t>
  </si>
  <si>
    <t>Lunzenauer Papier- und Pappenfabrik GmbH &amp; Co.KG</t>
  </si>
  <si>
    <t>Schumacher Packaging GmbH</t>
  </si>
  <si>
    <t>PAKA</t>
  </si>
  <si>
    <t>Mercer Group</t>
  </si>
  <si>
    <t>Zellstoff- und Papierfabrik Rosenthal GmbH</t>
  </si>
  <si>
    <t>Saarstahl AG</t>
  </si>
  <si>
    <t>AG der Dillinger Hüttenwerke</t>
  </si>
  <si>
    <t>ArcelorMittal Hamburg GmbH</t>
  </si>
  <si>
    <t>Salzgitter Flachstahl GmbH Abt. Umweltschutz / 08 TUI</t>
  </si>
  <si>
    <t>Peiner Träger GmbH</t>
  </si>
  <si>
    <t>Georgsmarienhütte Holding GmbH</t>
  </si>
  <si>
    <t>ArcelorMittal Bremen GmbH</t>
  </si>
  <si>
    <t>Hüttenwerke Krupp Mannesmann GmbH</t>
  </si>
  <si>
    <t>ThyssenKrupp Steel Europe AG</t>
  </si>
  <si>
    <t>ArcelorMittal Ruhrort GmbH</t>
  </si>
  <si>
    <t>Deutsche Edelstahlwerke GmbH</t>
  </si>
  <si>
    <t>Buderus Edelstahl GmbH</t>
  </si>
  <si>
    <t>Lech-Stahlwerke GmbH</t>
  </si>
  <si>
    <t>H.E.S.Hennigsdorfer Elektrostahlwerke GmbH</t>
  </si>
  <si>
    <t>B.E.S. Brandenburger Elektrostahlwerke GmbH</t>
  </si>
  <si>
    <t>Stahlwerk Thüringen GmbH</t>
  </si>
  <si>
    <t>ESF Elbe-Stahlwerke Feralpi GmbH</t>
  </si>
  <si>
    <t>BGH Edelstahl Freital GmbH</t>
  </si>
  <si>
    <t>MSW Moselstahlwerk GmbH</t>
  </si>
  <si>
    <t>Outokumpu VDM GmbH</t>
  </si>
  <si>
    <t>Badische Stahlwerke GmbH</t>
  </si>
  <si>
    <t>Benteler Steel/Tube GmbH</t>
  </si>
  <si>
    <t>Stahlwerk Bous GmbH</t>
  </si>
  <si>
    <t>WALZWERKE EINSAL</t>
  </si>
  <si>
    <t>WW-K WARMWALZWERK KÖNIGSWINTER</t>
  </si>
  <si>
    <t>GUSTAV THEIS KALTWALZWERKE GMBH</t>
  </si>
  <si>
    <t>STAHLWERK ANNAHÜTTE</t>
  </si>
  <si>
    <t>HFP BANDSTAHL GMBH</t>
  </si>
  <si>
    <t>MUHR u. BENDER KG</t>
  </si>
  <si>
    <t>TRIMET ALUMINIUM SE, Niederlassung Hamburg</t>
  </si>
  <si>
    <t>Hydro Aluminium Rolled Products GmbH</t>
  </si>
  <si>
    <t>TRIMET Aluminium SE</t>
  </si>
  <si>
    <t>ROGESA Roheisengesellschaft Saar mbH</t>
  </si>
  <si>
    <t>DK Recycling und Roheisen GmbH</t>
  </si>
  <si>
    <t>ArcelorMittal Duisburg GmbH</t>
  </si>
  <si>
    <t>Subsector_Name</t>
  </si>
  <si>
    <t>Refineries</t>
  </si>
  <si>
    <t>Chemical industry</t>
  </si>
  <si>
    <t>Non-metallic minerals</t>
  </si>
  <si>
    <t>Mineral Processing</t>
  </si>
  <si>
    <t>Paper and printing</t>
  </si>
  <si>
    <t>Metal Processing</t>
  </si>
  <si>
    <t>Non-ferrous metals</t>
  </si>
  <si>
    <t>Steel, primary</t>
  </si>
  <si>
    <t>Longitude</t>
  </si>
  <si>
    <t>NUTS3ID</t>
  </si>
  <si>
    <t>Product</t>
  </si>
  <si>
    <t>Relative Potential</t>
  </si>
  <si>
    <t>H2-Potential in TWh/a</t>
  </si>
  <si>
    <t>Potential demand TWh/h</t>
  </si>
  <si>
    <t xml:space="preserve">Annual load factor </t>
  </si>
  <si>
    <t>Normalize Demand</t>
  </si>
  <si>
    <t>TXT</t>
  </si>
  <si>
    <t>Input</t>
  </si>
  <si>
    <t>Calculation</t>
  </si>
  <si>
    <t>Referenced from other sheet</t>
  </si>
  <si>
    <t>Hardcoded data</t>
  </si>
  <si>
    <t xml:space="preserve">Peak Hour Demand </t>
  </si>
  <si>
    <t>Bundesland</t>
  </si>
  <si>
    <t>Standort-PLZ</t>
  </si>
  <si>
    <t>Bernburg</t>
  </si>
  <si>
    <t>09114</t>
  </si>
  <si>
    <t>01159</t>
  </si>
  <si>
    <t>Duisburg</t>
  </si>
  <si>
    <t>Erfurt</t>
  </si>
  <si>
    <t>Nürnberg</t>
  </si>
  <si>
    <t>06112</t>
  </si>
  <si>
    <t>Hannover-Linden</t>
  </si>
  <si>
    <t>Heilbronn</t>
  </si>
  <si>
    <t>Herne</t>
  </si>
  <si>
    <t>Kiel</t>
  </si>
  <si>
    <t>Ludwigshafen</t>
  </si>
  <si>
    <t>Mainz</t>
  </si>
  <si>
    <t>Mannheim</t>
  </si>
  <si>
    <t>München</t>
  </si>
  <si>
    <t>Rostock</t>
  </si>
  <si>
    <t>Saarbrücken</t>
  </si>
  <si>
    <t>Würzburg</t>
  </si>
  <si>
    <t>Steinkohle</t>
  </si>
  <si>
    <t>Braunkohle</t>
  </si>
  <si>
    <t>Landkreis</t>
  </si>
  <si>
    <t>2018-12-31T23:00:00Z</t>
  </si>
  <si>
    <t>2019-01-01T00:00:00</t>
  </si>
  <si>
    <t>2019-01-01T00:00:00Z</t>
  </si>
  <si>
    <t>2019-01-01T01:00:00</t>
  </si>
  <si>
    <t>2019-01-01T01:00:00Z</t>
  </si>
  <si>
    <t>2019-01-01T02:00:00</t>
  </si>
  <si>
    <t>2019-01-01T02:00:00Z</t>
  </si>
  <si>
    <t>2019-01-01T03:00:00</t>
  </si>
  <si>
    <t>2019-01-01T03:00:00Z</t>
  </si>
  <si>
    <t>2019-01-01T04:00:00</t>
  </si>
  <si>
    <t>2019-01-01T04:00:00Z</t>
  </si>
  <si>
    <t>2019-01-01T05:00:00</t>
  </si>
  <si>
    <t>2019-01-01T05:00:00Z</t>
  </si>
  <si>
    <t>2019-01-01T06:00:00</t>
  </si>
  <si>
    <t>2019-01-01T06:00:00Z</t>
  </si>
  <si>
    <t>2019-01-01T07:00:00</t>
  </si>
  <si>
    <t>2019-01-01T07:00:00Z</t>
  </si>
  <si>
    <t>2019-01-01T08:00:00</t>
  </si>
  <si>
    <t>2019-01-01T08:00:00Z</t>
  </si>
  <si>
    <t>2019-01-01T09:00:00</t>
  </si>
  <si>
    <t>2019-01-01T09:00:00Z</t>
  </si>
  <si>
    <t>2019-01-01T10:00:00</t>
  </si>
  <si>
    <t>2019-01-01T10:00:00Z</t>
  </si>
  <si>
    <t>2019-01-01T11:00:00</t>
  </si>
  <si>
    <t>2019-01-01T11:00:00Z</t>
  </si>
  <si>
    <t>2019-01-01T12:00:00</t>
  </si>
  <si>
    <t>2019-01-01T12:00:00Z</t>
  </si>
  <si>
    <t>2019-01-01T13:00:00</t>
  </si>
  <si>
    <t>2019-01-01T13:00:00Z</t>
  </si>
  <si>
    <t>2019-01-01T14:00:00</t>
  </si>
  <si>
    <t>2019-01-01T14:00:00Z</t>
  </si>
  <si>
    <t>2019-01-01T15:00:00</t>
  </si>
  <si>
    <t>2019-01-01T15:00:00Z</t>
  </si>
  <si>
    <t>2019-01-01T16:00:00</t>
  </si>
  <si>
    <t>2019-01-01T16:00:00Z</t>
  </si>
  <si>
    <t>2019-01-01T17:00:00</t>
  </si>
  <si>
    <t>2019-01-01T17:00:00Z</t>
  </si>
  <si>
    <t>2019-01-01T18:00:00</t>
  </si>
  <si>
    <t>2019-01-01T18:00:00Z</t>
  </si>
  <si>
    <t>2019-01-01T19:00:00</t>
  </si>
  <si>
    <t>2019-01-01T19:00:00Z</t>
  </si>
  <si>
    <t>2019-01-01T20:00:00</t>
  </si>
  <si>
    <t>2019-01-01T20:00:00Z</t>
  </si>
  <si>
    <t>2019-01-01T21:00:00</t>
  </si>
  <si>
    <t>2019-01-01T21:00:00Z</t>
  </si>
  <si>
    <t>2019-01-01T22:00:00</t>
  </si>
  <si>
    <t>2019-01-01T22:00:00Z</t>
  </si>
  <si>
    <t>2019-01-01T23:00:00</t>
  </si>
  <si>
    <t>2019-01-01T23:00:00Z</t>
  </si>
  <si>
    <t>2019-01-02T00:00:00</t>
  </si>
  <si>
    <t>2019-01-02T00:00:00Z</t>
  </si>
  <si>
    <t>2019-01-02T01:00:00</t>
  </si>
  <si>
    <t>2019-01-02T01:00:00Z</t>
  </si>
  <si>
    <t>2019-01-02T02:00:00</t>
  </si>
  <si>
    <t>2019-01-02T02:00:00Z</t>
  </si>
  <si>
    <t>2019-01-02T03:00:00</t>
  </si>
  <si>
    <t>2019-01-02T03:00:00Z</t>
  </si>
  <si>
    <t>2019-01-02T04:00:00</t>
  </si>
  <si>
    <t>2019-01-02T04:00:00Z</t>
  </si>
  <si>
    <t>2019-01-02T05:00:00</t>
  </si>
  <si>
    <t>2019-01-02T05:00:00Z</t>
  </si>
  <si>
    <t>2019-01-02T06:00:00</t>
  </si>
  <si>
    <t>2019-01-02T06:00:00Z</t>
  </si>
  <si>
    <t>2019-01-02T07:00:00</t>
  </si>
  <si>
    <t>2019-01-02T07:00:00Z</t>
  </si>
  <si>
    <t>2019-01-02T08:00:00</t>
  </si>
  <si>
    <t>2019-01-02T08:00:00Z</t>
  </si>
  <si>
    <t>2019-01-02T09:00:00</t>
  </si>
  <si>
    <t>2019-01-02T09:00:00Z</t>
  </si>
  <si>
    <t>2019-01-02T10:00:00</t>
  </si>
  <si>
    <t>2019-01-02T10:00:00Z</t>
  </si>
  <si>
    <t>2019-01-02T11:00:00</t>
  </si>
  <si>
    <t>2019-01-02T11:00:00Z</t>
  </si>
  <si>
    <t>2019-01-02T12:00:00</t>
  </si>
  <si>
    <t>2019-01-02T12:00:00Z</t>
  </si>
  <si>
    <t>2019-01-02T13:00:00</t>
  </si>
  <si>
    <t>2019-01-02T13:00:00Z</t>
  </si>
  <si>
    <t>2019-01-02T14:00:00</t>
  </si>
  <si>
    <t>2019-01-02T14:00:00Z</t>
  </si>
  <si>
    <t>2019-01-02T15:00:00</t>
  </si>
  <si>
    <t>2019-01-02T15:00:00Z</t>
  </si>
  <si>
    <t>2019-01-02T16:00:00</t>
  </si>
  <si>
    <t>2019-01-02T16:00:00Z</t>
  </si>
  <si>
    <t>2019-01-02T17:00:00</t>
  </si>
  <si>
    <t>2019-01-02T17:00:00Z</t>
  </si>
  <si>
    <t>2019-01-02T18:00:00</t>
  </si>
  <si>
    <t>2019-01-02T18:00:00Z</t>
  </si>
  <si>
    <t>2019-01-02T19:00:00</t>
  </si>
  <si>
    <t>2019-01-02T19:00:00Z</t>
  </si>
  <si>
    <t>2019-01-02T20:00:00</t>
  </si>
  <si>
    <t>2019-01-02T20:00:00Z</t>
  </si>
  <si>
    <t>2019-01-02T21:00:00</t>
  </si>
  <si>
    <t>2019-01-02T21:00:00Z</t>
  </si>
  <si>
    <t>2019-01-02T22:00:00</t>
  </si>
  <si>
    <t>2019-01-02T22:00:00Z</t>
  </si>
  <si>
    <t>2019-01-02T23:00:00</t>
  </si>
  <si>
    <t>2019-01-02T23:00:00Z</t>
  </si>
  <si>
    <t>2019-01-03T00:00:00</t>
  </si>
  <si>
    <t>2019-01-03T00:00:00Z</t>
  </si>
  <si>
    <t>2019-01-03T01:00:00</t>
  </si>
  <si>
    <t>2019-01-03T01:00:00Z</t>
  </si>
  <si>
    <t>2019-01-03T02:00:00</t>
  </si>
  <si>
    <t>2019-01-03T02:00:00Z</t>
  </si>
  <si>
    <t>2019-01-03T03:00:00</t>
  </si>
  <si>
    <t>2019-01-03T03:00:00Z</t>
  </si>
  <si>
    <t>2019-01-03T04:00:00</t>
  </si>
  <si>
    <t>2019-01-03T04:00:00Z</t>
  </si>
  <si>
    <t>2019-01-03T05:00:00</t>
  </si>
  <si>
    <t>2019-01-03T05:00:00Z</t>
  </si>
  <si>
    <t>2019-01-03T06:00:00</t>
  </si>
  <si>
    <t>2019-01-03T06:00:00Z</t>
  </si>
  <si>
    <t>2019-01-03T07:00:00</t>
  </si>
  <si>
    <t>2019-01-03T07:00:00Z</t>
  </si>
  <si>
    <t>2019-01-03T08:00:00</t>
  </si>
  <si>
    <t>2019-01-03T08:00:00Z</t>
  </si>
  <si>
    <t>2019-01-03T09:00:00</t>
  </si>
  <si>
    <t>2019-01-03T09:00:00Z</t>
  </si>
  <si>
    <t>2019-01-03T10:00:00</t>
  </si>
  <si>
    <t>2019-01-03T10:00:00Z</t>
  </si>
  <si>
    <t>2019-01-03T11:00:00</t>
  </si>
  <si>
    <t>2019-01-03T11:00:00Z</t>
  </si>
  <si>
    <t>2019-01-03T12:00:00</t>
  </si>
  <si>
    <t>2019-01-03T12:00:00Z</t>
  </si>
  <si>
    <t>2019-01-03T13:00:00</t>
  </si>
  <si>
    <t>2019-01-03T13:00:00Z</t>
  </si>
  <si>
    <t>2019-01-03T14:00:00</t>
  </si>
  <si>
    <t>2019-01-03T14:00:00Z</t>
  </si>
  <si>
    <t>2019-01-03T15:00:00</t>
  </si>
  <si>
    <t>2019-01-03T15:00:00Z</t>
  </si>
  <si>
    <t>2019-01-03T16:00:00</t>
  </si>
  <si>
    <t>2019-01-03T16:00:00Z</t>
  </si>
  <si>
    <t>2019-01-03T17:00:00</t>
  </si>
  <si>
    <t>2019-01-03T17:00:00Z</t>
  </si>
  <si>
    <t>2019-01-03T18:00:00</t>
  </si>
  <si>
    <t>2019-01-03T18:00:00Z</t>
  </si>
  <si>
    <t>2019-01-03T19:00:00</t>
  </si>
  <si>
    <t>2019-01-03T19:00:00Z</t>
  </si>
  <si>
    <t>2019-01-03T20:00:00</t>
  </si>
  <si>
    <t>2019-01-03T20:00:00Z</t>
  </si>
  <si>
    <t>2019-01-03T21:00:00</t>
  </si>
  <si>
    <t>2019-01-03T21:00:00Z</t>
  </si>
  <si>
    <t>2019-01-03T22:00:00</t>
  </si>
  <si>
    <t>2019-01-03T22:00:00Z</t>
  </si>
  <si>
    <t>2019-01-03T23:00:00</t>
  </si>
  <si>
    <t>2019-01-03T23:00:00Z</t>
  </si>
  <si>
    <t>2019-01-04T00:00:00</t>
  </si>
  <si>
    <t>2019-01-04T00:00:00Z</t>
  </si>
  <si>
    <t>2019-01-04T01:00:00</t>
  </si>
  <si>
    <t>2019-01-04T01:00:00Z</t>
  </si>
  <si>
    <t>2019-01-04T02:00:00</t>
  </si>
  <si>
    <t>2019-01-04T02:00:00Z</t>
  </si>
  <si>
    <t>2019-01-04T03:00:00</t>
  </si>
  <si>
    <t>2019-01-04T03:00:00Z</t>
  </si>
  <si>
    <t>2019-01-04T04:00:00</t>
  </si>
  <si>
    <t>2019-01-04T04:00:00Z</t>
  </si>
  <si>
    <t>2019-01-04T05:00:00</t>
  </si>
  <si>
    <t>2019-01-04T05:00:00Z</t>
  </si>
  <si>
    <t>2019-01-04T06:00:00</t>
  </si>
  <si>
    <t>2019-01-04T06:00:00Z</t>
  </si>
  <si>
    <t>2019-01-04T07:00:00</t>
  </si>
  <si>
    <t>2019-01-04T07:00:00Z</t>
  </si>
  <si>
    <t>2019-01-04T08:00:00</t>
  </si>
  <si>
    <t>2019-01-04T08:00:00Z</t>
  </si>
  <si>
    <t>2019-01-04T09:00:00</t>
  </si>
  <si>
    <t>2019-01-04T09:00:00Z</t>
  </si>
  <si>
    <t>2019-01-04T10:00:00</t>
  </si>
  <si>
    <t>2019-01-04T10:00:00Z</t>
  </si>
  <si>
    <t>2019-01-04T11:00:00</t>
  </si>
  <si>
    <t>2019-01-04T11:00:00Z</t>
  </si>
  <si>
    <t>2019-01-04T12:00:00</t>
  </si>
  <si>
    <t>2019-01-04T12:00:00Z</t>
  </si>
  <si>
    <t>2019-01-04T13:00:00</t>
  </si>
  <si>
    <t>2019-01-04T13:00:00Z</t>
  </si>
  <si>
    <t>2019-01-04T14:00:00</t>
  </si>
  <si>
    <t>2019-01-04T14:00:00Z</t>
  </si>
  <si>
    <t>2019-01-04T15:00:00</t>
  </si>
  <si>
    <t>2019-01-04T15:00:00Z</t>
  </si>
  <si>
    <t>2019-01-04T16:00:00</t>
  </si>
  <si>
    <t>2019-01-04T16:00:00Z</t>
  </si>
  <si>
    <t>2019-01-04T17:00:00</t>
  </si>
  <si>
    <t>2019-01-04T17:00:00Z</t>
  </si>
  <si>
    <t>2019-01-04T18:00:00</t>
  </si>
  <si>
    <t>2019-01-04T18:00:00Z</t>
  </si>
  <si>
    <t>2019-01-04T19:00:00</t>
  </si>
  <si>
    <t>2019-01-04T19:00:00Z</t>
  </si>
  <si>
    <t>2019-01-04T20:00:00</t>
  </si>
  <si>
    <t>2019-01-04T20:00:00Z</t>
  </si>
  <si>
    <t>2019-01-04T21:00:00</t>
  </si>
  <si>
    <t>2019-01-04T21:00:00Z</t>
  </si>
  <si>
    <t>2019-01-04T22:00:00</t>
  </si>
  <si>
    <t>2019-01-04T22:00:00Z</t>
  </si>
  <si>
    <t>2019-01-04T23:00:00</t>
  </si>
  <si>
    <t>2019-01-04T23:00:00Z</t>
  </si>
  <si>
    <t>2019-01-05T00:00:00</t>
  </si>
  <si>
    <t>2019-01-05T00:00:00Z</t>
  </si>
  <si>
    <t>2019-01-05T01:00:00</t>
  </si>
  <si>
    <t>2019-01-05T01:00:00Z</t>
  </si>
  <si>
    <t>2019-01-05T02:00:00</t>
  </si>
  <si>
    <t>2019-01-05T02:00:00Z</t>
  </si>
  <si>
    <t>2019-01-05T03:00:00</t>
  </si>
  <si>
    <t>2019-01-05T03:00:00Z</t>
  </si>
  <si>
    <t>2019-01-05T04:00:00</t>
  </si>
  <si>
    <t>2019-01-05T04:00:00Z</t>
  </si>
  <si>
    <t>2019-01-05T05:00:00</t>
  </si>
  <si>
    <t>2019-01-05T05:00:00Z</t>
  </si>
  <si>
    <t>2019-01-05T06:00:00</t>
  </si>
  <si>
    <t>2019-01-05T06:00:00Z</t>
  </si>
  <si>
    <t>2019-01-05T07:00:00</t>
  </si>
  <si>
    <t>2019-01-05T07:00:00Z</t>
  </si>
  <si>
    <t>2019-01-05T08:00:00</t>
  </si>
  <si>
    <t>2019-01-05T08:00:00Z</t>
  </si>
  <si>
    <t>2019-01-05T09:00:00</t>
  </si>
  <si>
    <t>2019-01-05T09:00:00Z</t>
  </si>
  <si>
    <t>2019-01-05T10:00:00</t>
  </si>
  <si>
    <t>2019-01-05T10:00:00Z</t>
  </si>
  <si>
    <t>2019-01-05T11:00:00</t>
  </si>
  <si>
    <t>2019-01-05T11:00:00Z</t>
  </si>
  <si>
    <t>2019-01-05T12:00:00</t>
  </si>
  <si>
    <t>2019-01-05T12:00:00Z</t>
  </si>
  <si>
    <t>2019-01-05T13:00:00</t>
  </si>
  <si>
    <t>2019-01-05T13:00:00Z</t>
  </si>
  <si>
    <t>2019-01-05T14:00:00</t>
  </si>
  <si>
    <t>2019-01-05T14:00:00Z</t>
  </si>
  <si>
    <t>2019-01-05T15:00:00</t>
  </si>
  <si>
    <t>2019-01-05T15:00:00Z</t>
  </si>
  <si>
    <t>2019-01-05T16:00:00</t>
  </si>
  <si>
    <t>2019-01-05T16:00:00Z</t>
  </si>
  <si>
    <t>2019-01-05T17:00:00</t>
  </si>
  <si>
    <t>2019-01-05T17:00:00Z</t>
  </si>
  <si>
    <t>2019-01-05T18:00:00</t>
  </si>
  <si>
    <t>2019-01-05T18:00:00Z</t>
  </si>
  <si>
    <t>2019-01-05T19:00:00</t>
  </si>
  <si>
    <t>2019-01-05T19:00:00Z</t>
  </si>
  <si>
    <t>2019-01-05T20:00:00</t>
  </si>
  <si>
    <t>2019-01-05T20:00:00Z</t>
  </si>
  <si>
    <t>2019-01-05T21:00:00</t>
  </si>
  <si>
    <t>2019-01-05T21:00:00Z</t>
  </si>
  <si>
    <t>2019-01-05T22:00:00</t>
  </si>
  <si>
    <t>2019-01-05T22:00:00Z</t>
  </si>
  <si>
    <t>2019-01-05T23:00:00</t>
  </si>
  <si>
    <t>2019-01-05T23:00:00Z</t>
  </si>
  <si>
    <t>2019-01-06T00:00:00</t>
  </si>
  <si>
    <t>2019-01-06T00:00:00Z</t>
  </si>
  <si>
    <t>2019-01-06T01:00:00</t>
  </si>
  <si>
    <t>2019-01-06T01:00:00Z</t>
  </si>
  <si>
    <t>2019-01-06T02:00:00</t>
  </si>
  <si>
    <t>2019-01-06T02:00:00Z</t>
  </si>
  <si>
    <t>2019-01-06T03:00:00</t>
  </si>
  <si>
    <t>2019-01-06T03:00:00Z</t>
  </si>
  <si>
    <t>2019-01-06T04:00:00</t>
  </si>
  <si>
    <t>2019-01-06T04:00:00Z</t>
  </si>
  <si>
    <t>2019-01-06T05:00:00</t>
  </si>
  <si>
    <t>2019-01-06T05:00:00Z</t>
  </si>
  <si>
    <t>2019-01-06T06:00:00</t>
  </si>
  <si>
    <t>2019-01-06T06:00:00Z</t>
  </si>
  <si>
    <t>2019-01-06T07:00:00</t>
  </si>
  <si>
    <t>2019-01-06T07:00:00Z</t>
  </si>
  <si>
    <t>2019-01-06T08:00:00</t>
  </si>
  <si>
    <t>2019-01-06T08:00:00Z</t>
  </si>
  <si>
    <t>2019-01-06T09:00:00</t>
  </si>
  <si>
    <t>2019-01-06T09:00:00Z</t>
  </si>
  <si>
    <t>2019-01-06T10:00:00</t>
  </si>
  <si>
    <t>2019-01-06T10:00:00Z</t>
  </si>
  <si>
    <t>2019-01-06T11:00:00</t>
  </si>
  <si>
    <t>2019-01-06T11:00:00Z</t>
  </si>
  <si>
    <t>2019-01-06T12:00:00</t>
  </si>
  <si>
    <t>2019-01-06T12:00:00Z</t>
  </si>
  <si>
    <t>2019-01-06T13:00:00</t>
  </si>
  <si>
    <t>2019-01-06T13:00:00Z</t>
  </si>
  <si>
    <t>2019-01-06T14:00:00</t>
  </si>
  <si>
    <t>2019-01-06T14:00:00Z</t>
  </si>
  <si>
    <t>2019-01-06T15:00:00</t>
  </si>
  <si>
    <t>2019-01-06T15:00:00Z</t>
  </si>
  <si>
    <t>2019-01-06T16:00:00</t>
  </si>
  <si>
    <t>2019-01-06T16:00:00Z</t>
  </si>
  <si>
    <t>2019-01-06T17:00:00</t>
  </si>
  <si>
    <t>2019-01-06T17:00:00Z</t>
  </si>
  <si>
    <t>2019-01-06T18:00:00</t>
  </si>
  <si>
    <t>2019-01-06T18:00:00Z</t>
  </si>
  <si>
    <t>2019-01-06T19:00:00</t>
  </si>
  <si>
    <t>2019-01-06T19:00:00Z</t>
  </si>
  <si>
    <t>2019-01-06T20:00:00</t>
  </si>
  <si>
    <t>2019-01-06T20:00:00Z</t>
  </si>
  <si>
    <t>2019-01-06T21:00:00</t>
  </si>
  <si>
    <t>2019-01-06T21:00:00Z</t>
  </si>
  <si>
    <t>2019-01-06T22:00:00</t>
  </si>
  <si>
    <t>2019-01-06T22:00:00Z</t>
  </si>
  <si>
    <t>2019-01-06T23:00:00</t>
  </si>
  <si>
    <t>2019-01-06T23:00:00Z</t>
  </si>
  <si>
    <t>2019-01-07T00:00:00</t>
  </si>
  <si>
    <t>2019-01-07T00:00:00Z</t>
  </si>
  <si>
    <t>2019-01-07T01:00:00</t>
  </si>
  <si>
    <t>2019-01-07T01:00:00Z</t>
  </si>
  <si>
    <t>2019-01-07T02:00:00</t>
  </si>
  <si>
    <t>2019-01-07T02:00:00Z</t>
  </si>
  <si>
    <t>2019-01-07T03:00:00</t>
  </si>
  <si>
    <t>2019-01-07T03:00:00Z</t>
  </si>
  <si>
    <t>2019-01-07T04:00:00</t>
  </si>
  <si>
    <t>2019-01-07T04:00:00Z</t>
  </si>
  <si>
    <t>2019-01-07T05:00:00</t>
  </si>
  <si>
    <t>2019-01-07T05:00:00Z</t>
  </si>
  <si>
    <t>2019-01-07T06:00:00</t>
  </si>
  <si>
    <t>2019-01-07T06:00:00Z</t>
  </si>
  <si>
    <t>2019-01-07T07:00:00</t>
  </si>
  <si>
    <t>2019-01-07T07:00:00Z</t>
  </si>
  <si>
    <t>2019-01-07T08:00:00</t>
  </si>
  <si>
    <t>2019-01-07T08:00:00Z</t>
  </si>
  <si>
    <t>2019-01-07T09:00:00</t>
  </si>
  <si>
    <t>2019-01-07T09:00:00Z</t>
  </si>
  <si>
    <t>2019-01-07T10:00:00</t>
  </si>
  <si>
    <t>2019-01-07T10:00:00Z</t>
  </si>
  <si>
    <t>2019-01-07T11:00:00</t>
  </si>
  <si>
    <t>2019-01-07T11:00:00Z</t>
  </si>
  <si>
    <t>2019-01-07T12:00:00</t>
  </si>
  <si>
    <t>2019-01-07T12:00:00Z</t>
  </si>
  <si>
    <t>2019-01-07T13:00:00</t>
  </si>
  <si>
    <t>2019-01-07T13:00:00Z</t>
  </si>
  <si>
    <t>2019-01-07T14:00:00</t>
  </si>
  <si>
    <t>2019-01-07T14:00:00Z</t>
  </si>
  <si>
    <t>2019-01-07T15:00:00</t>
  </si>
  <si>
    <t>2019-01-07T15:00:00Z</t>
  </si>
  <si>
    <t>2019-01-07T16:00:00</t>
  </si>
  <si>
    <t>2019-01-07T16:00:00Z</t>
  </si>
  <si>
    <t>2019-01-07T17:00:00</t>
  </si>
  <si>
    <t>2019-01-07T17:00:00Z</t>
  </si>
  <si>
    <t>2019-01-07T18:00:00</t>
  </si>
  <si>
    <t>2019-01-07T18:00:00Z</t>
  </si>
  <si>
    <t>2019-01-07T19:00:00</t>
  </si>
  <si>
    <t>2019-01-07T19:00:00Z</t>
  </si>
  <si>
    <t>2019-01-07T20:00:00</t>
  </si>
  <si>
    <t>2019-01-07T20:00:00Z</t>
  </si>
  <si>
    <t>2019-01-07T21:00:00</t>
  </si>
  <si>
    <t>2019-01-07T21:00:00Z</t>
  </si>
  <si>
    <t>2019-01-07T22:00:00</t>
  </si>
  <si>
    <t>2019-01-07T22:00:00Z</t>
  </si>
  <si>
    <t>2019-01-07T23:00:00</t>
  </si>
  <si>
    <t>2019-01-07T23:00:00Z</t>
  </si>
  <si>
    <t>2019-01-08T00:00:00</t>
  </si>
  <si>
    <t>2019-01-08T00:00:00Z</t>
  </si>
  <si>
    <t>2019-01-08T01:00:00</t>
  </si>
  <si>
    <t>2019-01-08T01:00:00Z</t>
  </si>
  <si>
    <t>2019-01-08T02:00:00</t>
  </si>
  <si>
    <t>2019-01-08T02:00:00Z</t>
  </si>
  <si>
    <t>2019-01-08T03:00:00</t>
  </si>
  <si>
    <t>2019-01-08T03:00:00Z</t>
  </si>
  <si>
    <t>2019-01-08T04:00:00</t>
  </si>
  <si>
    <t>2019-01-08T04:00:00Z</t>
  </si>
  <si>
    <t>2019-01-08T05:00:00</t>
  </si>
  <si>
    <t>2019-01-08T05:00:00Z</t>
  </si>
  <si>
    <t>2019-01-08T06:00:00</t>
  </si>
  <si>
    <t>2019-01-08T06:00:00Z</t>
  </si>
  <si>
    <t>2019-01-08T07:00:00</t>
  </si>
  <si>
    <t>2019-01-08T07:00:00Z</t>
  </si>
  <si>
    <t>2019-01-08T08:00:00</t>
  </si>
  <si>
    <t>2019-01-08T08:00:00Z</t>
  </si>
  <si>
    <t>2019-01-08T09:00:00</t>
  </si>
  <si>
    <t>2019-01-08T09:00:00Z</t>
  </si>
  <si>
    <t>2019-01-08T10:00:00</t>
  </si>
  <si>
    <t>2019-01-08T10:00:00Z</t>
  </si>
  <si>
    <t>2019-01-08T11:00:00</t>
  </si>
  <si>
    <t>2019-01-08T11:00:00Z</t>
  </si>
  <si>
    <t>2019-01-08T12:00:00</t>
  </si>
  <si>
    <t>2019-01-08T12:00:00Z</t>
  </si>
  <si>
    <t>2019-01-08T13:00:00</t>
  </si>
  <si>
    <t>2019-01-08T13:00:00Z</t>
  </si>
  <si>
    <t>2019-01-08T14:00:00</t>
  </si>
  <si>
    <t>2019-01-08T14:00:00Z</t>
  </si>
  <si>
    <t>2019-01-08T15:00:00</t>
  </si>
  <si>
    <t>2019-01-08T15:00:00Z</t>
  </si>
  <si>
    <t>2019-01-08T16:00:00</t>
  </si>
  <si>
    <t>2019-01-08T16:00:00Z</t>
  </si>
  <si>
    <t>2019-01-08T17:00:00</t>
  </si>
  <si>
    <t>2019-01-08T17:00:00Z</t>
  </si>
  <si>
    <t>2019-01-08T18:00:00</t>
  </si>
  <si>
    <t>2019-01-08T18:00:00Z</t>
  </si>
  <si>
    <t>2019-01-08T19:00:00</t>
  </si>
  <si>
    <t>2019-01-08T19:00:00Z</t>
  </si>
  <si>
    <t>2019-01-08T20:00:00</t>
  </si>
  <si>
    <t>2019-01-08T20:00:00Z</t>
  </si>
  <si>
    <t>2019-01-08T21:00:00</t>
  </si>
  <si>
    <t>2019-01-08T21:00:00Z</t>
  </si>
  <si>
    <t>2019-01-08T22:00:00</t>
  </si>
  <si>
    <t>2019-01-08T22:00:00Z</t>
  </si>
  <si>
    <t>2019-01-08T23:00:00</t>
  </si>
  <si>
    <t>2019-01-08T23:00:00Z</t>
  </si>
  <si>
    <t>2019-01-09T00:00:00</t>
  </si>
  <si>
    <t>2019-01-09T00:00:00Z</t>
  </si>
  <si>
    <t>2019-01-09T01:00:00</t>
  </si>
  <si>
    <t>2019-01-09T01:00:00Z</t>
  </si>
  <si>
    <t>2019-01-09T02:00:00</t>
  </si>
  <si>
    <t>2019-01-09T02:00:00Z</t>
  </si>
  <si>
    <t>2019-01-09T03:00:00</t>
  </si>
  <si>
    <t>2019-01-09T03:00:00Z</t>
  </si>
  <si>
    <t>2019-01-09T04:00:00</t>
  </si>
  <si>
    <t>2019-01-09T04:00:00Z</t>
  </si>
  <si>
    <t>2019-01-09T05:00:00</t>
  </si>
  <si>
    <t>2019-01-09T05:00:00Z</t>
  </si>
  <si>
    <t>2019-01-09T06:00:00</t>
  </si>
  <si>
    <t>2019-01-09T06:00:00Z</t>
  </si>
  <si>
    <t>2019-01-09T07:00:00</t>
  </si>
  <si>
    <t>2019-01-09T07:00:00Z</t>
  </si>
  <si>
    <t>2019-01-09T08:00:00</t>
  </si>
  <si>
    <t>2019-01-09T08:00:00Z</t>
  </si>
  <si>
    <t>2019-01-09T09:00:00</t>
  </si>
  <si>
    <t>2019-01-09T09:00:00Z</t>
  </si>
  <si>
    <t>2019-01-09T10:00:00</t>
  </si>
  <si>
    <t>2019-01-09T10:00:00Z</t>
  </si>
  <si>
    <t>2019-01-09T11:00:00</t>
  </si>
  <si>
    <t>2019-01-09T11:00:00Z</t>
  </si>
  <si>
    <t>2019-01-09T12:00:00</t>
  </si>
  <si>
    <t>2019-01-09T12:00:00Z</t>
  </si>
  <si>
    <t>2019-01-09T13:00:00</t>
  </si>
  <si>
    <t>2019-01-09T13:00:00Z</t>
  </si>
  <si>
    <t>2019-01-09T14:00:00</t>
  </si>
  <si>
    <t>2019-01-09T14:00:00Z</t>
  </si>
  <si>
    <t>2019-01-09T15:00:00</t>
  </si>
  <si>
    <t>2019-01-09T15:00:00Z</t>
  </si>
  <si>
    <t>2019-01-09T16:00:00</t>
  </si>
  <si>
    <t>2019-01-09T16:00:00Z</t>
  </si>
  <si>
    <t>2019-01-09T17:00:00</t>
  </si>
  <si>
    <t>2019-01-09T17:00:00Z</t>
  </si>
  <si>
    <t>2019-01-09T18:00:00</t>
  </si>
  <si>
    <t>2019-01-09T18:00:00Z</t>
  </si>
  <si>
    <t>2019-01-09T19:00:00</t>
  </si>
  <si>
    <t>2019-01-09T19:00:00Z</t>
  </si>
  <si>
    <t>2019-01-09T20:00:00</t>
  </si>
  <si>
    <t>2019-01-09T20:00:00Z</t>
  </si>
  <si>
    <t>2019-01-09T21:00:00</t>
  </si>
  <si>
    <t>2019-01-09T21:00:00Z</t>
  </si>
  <si>
    <t>2019-01-09T22:00:00</t>
  </si>
  <si>
    <t>2019-01-09T22:00:00Z</t>
  </si>
  <si>
    <t>2019-01-09T23:00:00</t>
  </si>
  <si>
    <t>2019-01-09T23:00:00Z</t>
  </si>
  <si>
    <t>2019-01-10T00:00:00</t>
  </si>
  <si>
    <t>2019-01-10T00:00:00Z</t>
  </si>
  <si>
    <t>2019-01-10T01:00:00</t>
  </si>
  <si>
    <t>2019-01-10T01:00:00Z</t>
  </si>
  <si>
    <t>2019-01-10T02:00:00</t>
  </si>
  <si>
    <t>2019-01-10T02:00:00Z</t>
  </si>
  <si>
    <t>2019-01-10T03:00:00</t>
  </si>
  <si>
    <t>2019-01-10T03:00:00Z</t>
  </si>
  <si>
    <t>2019-01-10T04:00:00</t>
  </si>
  <si>
    <t>2019-01-10T04:00:00Z</t>
  </si>
  <si>
    <t>2019-01-10T05:00:00</t>
  </si>
  <si>
    <t>2019-01-10T05:00:00Z</t>
  </si>
  <si>
    <t>2019-01-10T06:00:00</t>
  </si>
  <si>
    <t>2019-01-10T06:00:00Z</t>
  </si>
  <si>
    <t>2019-01-10T07:00:00</t>
  </si>
  <si>
    <t>2019-01-10T07:00:00Z</t>
  </si>
  <si>
    <t>2019-01-10T08:00:00</t>
  </si>
  <si>
    <t>2019-01-10T08:00:00Z</t>
  </si>
  <si>
    <t>2019-01-10T09:00:00</t>
  </si>
  <si>
    <t>2019-01-10T09:00:00Z</t>
  </si>
  <si>
    <t>2019-01-10T10:00:00</t>
  </si>
  <si>
    <t>2019-01-10T10:00:00Z</t>
  </si>
  <si>
    <t>2019-01-10T11:00:00</t>
  </si>
  <si>
    <t>2019-01-10T11:00:00Z</t>
  </si>
  <si>
    <t>2019-01-10T12:00:00</t>
  </si>
  <si>
    <t>2019-01-10T12:00:00Z</t>
  </si>
  <si>
    <t>2019-01-10T13:00:00</t>
  </si>
  <si>
    <t>2019-01-10T13:00:00Z</t>
  </si>
  <si>
    <t>2019-01-10T14:00:00</t>
  </si>
  <si>
    <t>2019-01-10T14:00:00Z</t>
  </si>
  <si>
    <t>2019-01-10T15:00:00</t>
  </si>
  <si>
    <t>2019-01-10T15:00:00Z</t>
  </si>
  <si>
    <t>2019-01-10T16:00:00</t>
  </si>
  <si>
    <t>2019-01-10T16:00:00Z</t>
  </si>
  <si>
    <t>2019-01-10T17:00:00</t>
  </si>
  <si>
    <t>2019-01-10T17:00:00Z</t>
  </si>
  <si>
    <t>2019-01-10T18:00:00</t>
  </si>
  <si>
    <t>2019-01-10T18:00:00Z</t>
  </si>
  <si>
    <t>2019-01-10T19:00:00</t>
  </si>
  <si>
    <t>2019-01-10T19:00:00Z</t>
  </si>
  <si>
    <t>2019-01-10T20:00:00</t>
  </si>
  <si>
    <t>2019-01-10T20:00:00Z</t>
  </si>
  <si>
    <t>2019-01-10T21:00:00</t>
  </si>
  <si>
    <t>2019-01-10T21:00:00Z</t>
  </si>
  <si>
    <t>2019-01-10T22:00:00</t>
  </si>
  <si>
    <t>2019-01-10T22:00:00Z</t>
  </si>
  <si>
    <t>2019-01-10T23:00:00</t>
  </si>
  <si>
    <t>2019-01-10T23:00:00Z</t>
  </si>
  <si>
    <t>2019-01-11T00:00:00</t>
  </si>
  <si>
    <t>2019-01-11T00:00:00Z</t>
  </si>
  <si>
    <t>2019-01-11T01:00:00</t>
  </si>
  <si>
    <t>2019-01-11T01:00:00Z</t>
  </si>
  <si>
    <t>2019-01-11T02:00:00</t>
  </si>
  <si>
    <t>2019-01-11T02:00:00Z</t>
  </si>
  <si>
    <t>2019-01-11T03:00:00</t>
  </si>
  <si>
    <t>2019-01-11T03:00:00Z</t>
  </si>
  <si>
    <t>2019-01-11T04:00:00</t>
  </si>
  <si>
    <t>2019-01-11T04:00:00Z</t>
  </si>
  <si>
    <t>2019-01-11T05:00:00</t>
  </si>
  <si>
    <t>2019-01-11T05:00:00Z</t>
  </si>
  <si>
    <t>2019-01-11T06:00:00</t>
  </si>
  <si>
    <t>2019-01-11T06:00:00Z</t>
  </si>
  <si>
    <t>2019-01-11T07:00:00</t>
  </si>
  <si>
    <t>2019-01-11T07:00:00Z</t>
  </si>
  <si>
    <t>2019-01-11T08:00:00</t>
  </si>
  <si>
    <t>2019-01-11T08:00:00Z</t>
  </si>
  <si>
    <t>2019-01-11T09:00:00</t>
  </si>
  <si>
    <t>2019-01-11T09:00:00Z</t>
  </si>
  <si>
    <t>2019-01-11T10:00:00</t>
  </si>
  <si>
    <t>2019-01-11T10:00:00Z</t>
  </si>
  <si>
    <t>2019-01-11T11:00:00</t>
  </si>
  <si>
    <t>2019-01-11T11:00:00Z</t>
  </si>
  <si>
    <t>2019-01-11T12:00:00</t>
  </si>
  <si>
    <t>2019-01-11T12:00:00Z</t>
  </si>
  <si>
    <t>2019-01-11T13:00:00</t>
  </si>
  <si>
    <t>2019-01-11T13:00:00Z</t>
  </si>
  <si>
    <t>2019-01-11T14:00:00</t>
  </si>
  <si>
    <t>2019-01-11T14:00:00Z</t>
  </si>
  <si>
    <t>2019-01-11T15:00:00</t>
  </si>
  <si>
    <t>2019-01-11T15:00:00Z</t>
  </si>
  <si>
    <t>2019-01-11T16:00:00</t>
  </si>
  <si>
    <t>2019-01-11T16:00:00Z</t>
  </si>
  <si>
    <t>2019-01-11T17:00:00</t>
  </si>
  <si>
    <t>2019-01-11T17:00:00Z</t>
  </si>
  <si>
    <t>2019-01-11T18:00:00</t>
  </si>
  <si>
    <t>2019-01-11T18:00:00Z</t>
  </si>
  <si>
    <t>2019-01-11T19:00:00</t>
  </si>
  <si>
    <t>2019-01-11T19:00:00Z</t>
  </si>
  <si>
    <t>2019-01-11T20:00:00</t>
  </si>
  <si>
    <t>2019-01-11T20:00:00Z</t>
  </si>
  <si>
    <t>2019-01-11T21:00:00</t>
  </si>
  <si>
    <t>2019-01-11T21:00:00Z</t>
  </si>
  <si>
    <t>2019-01-11T22:00:00</t>
  </si>
  <si>
    <t>2019-01-11T22:00:00Z</t>
  </si>
  <si>
    <t>2019-01-11T23:00:00</t>
  </si>
  <si>
    <t>2019-01-11T23:00:00Z</t>
  </si>
  <si>
    <t>2019-01-12T00:00:00</t>
  </si>
  <si>
    <t>2019-01-12T00:00:00Z</t>
  </si>
  <si>
    <t>2019-01-12T01:00:00</t>
  </si>
  <si>
    <t>2019-01-12T01:00:00Z</t>
  </si>
  <si>
    <t>2019-01-12T02:00:00</t>
  </si>
  <si>
    <t>2019-01-12T02:00:00Z</t>
  </si>
  <si>
    <t>2019-01-12T03:00:00</t>
  </si>
  <si>
    <t>2019-01-12T03:00:00Z</t>
  </si>
  <si>
    <t>2019-01-12T04:00:00</t>
  </si>
  <si>
    <t>2019-01-12T04:00:00Z</t>
  </si>
  <si>
    <t>2019-01-12T05:00:00</t>
  </si>
  <si>
    <t>2019-01-12T05:00:00Z</t>
  </si>
  <si>
    <t>2019-01-12T06:00:00</t>
  </si>
  <si>
    <t>2019-01-12T06:00:00Z</t>
  </si>
  <si>
    <t>2019-01-12T07:00:00</t>
  </si>
  <si>
    <t>2019-01-12T07:00:00Z</t>
  </si>
  <si>
    <t>2019-01-12T08:00:00</t>
  </si>
  <si>
    <t>2019-01-12T08:00:00Z</t>
  </si>
  <si>
    <t>2019-01-12T09:00:00</t>
  </si>
  <si>
    <t>2019-01-12T09:00:00Z</t>
  </si>
  <si>
    <t>2019-01-12T10:00:00</t>
  </si>
  <si>
    <t>2019-01-12T10:00:00Z</t>
  </si>
  <si>
    <t>2019-01-12T11:00:00</t>
  </si>
  <si>
    <t>2019-01-12T11:00:00Z</t>
  </si>
  <si>
    <t>2019-01-12T12:00:00</t>
  </si>
  <si>
    <t>2019-01-12T12:00:00Z</t>
  </si>
  <si>
    <t>2019-01-12T13:00:00</t>
  </si>
  <si>
    <t>2019-01-12T13:00:00Z</t>
  </si>
  <si>
    <t>2019-01-12T14:00:00</t>
  </si>
  <si>
    <t>2019-01-12T14:00:00Z</t>
  </si>
  <si>
    <t>2019-01-12T15:00:00</t>
  </si>
  <si>
    <t>2019-01-12T15:00:00Z</t>
  </si>
  <si>
    <t>2019-01-12T16:00:00</t>
  </si>
  <si>
    <t>2019-01-12T16:00:00Z</t>
  </si>
  <si>
    <t>2019-01-12T17:00:00</t>
  </si>
  <si>
    <t>2019-01-12T17:00:00Z</t>
  </si>
  <si>
    <t>2019-01-12T18:00:00</t>
  </si>
  <si>
    <t>2019-01-12T18:00:00Z</t>
  </si>
  <si>
    <t>2019-01-12T19:00:00</t>
  </si>
  <si>
    <t>2019-01-12T19:00:00Z</t>
  </si>
  <si>
    <t>2019-01-12T20:00:00</t>
  </si>
  <si>
    <t>2019-01-12T20:00:00Z</t>
  </si>
  <si>
    <t>2019-01-12T21:00:00</t>
  </si>
  <si>
    <t>2019-01-12T21:00:00Z</t>
  </si>
  <si>
    <t>2019-01-12T22:00:00</t>
  </si>
  <si>
    <t>2019-01-12T22:00:00Z</t>
  </si>
  <si>
    <t>2019-01-12T23:00:00</t>
  </si>
  <si>
    <t>2019-01-12T23:00:00Z</t>
  </si>
  <si>
    <t>2019-01-13T00:00:00</t>
  </si>
  <si>
    <t>2019-01-13T00:00:00Z</t>
  </si>
  <si>
    <t>2019-01-13T01:00:00</t>
  </si>
  <si>
    <t>2019-01-13T01:00:00Z</t>
  </si>
  <si>
    <t>2019-01-13T02:00:00</t>
  </si>
  <si>
    <t>2019-01-13T02:00:00Z</t>
  </si>
  <si>
    <t>2019-01-13T03:00:00</t>
  </si>
  <si>
    <t>2019-01-13T03:00:00Z</t>
  </si>
  <si>
    <t>2019-01-13T04:00:00</t>
  </si>
  <si>
    <t>2019-01-13T04:00:00Z</t>
  </si>
  <si>
    <t>2019-01-13T05:00:00</t>
  </si>
  <si>
    <t>2019-01-13T05:00:00Z</t>
  </si>
  <si>
    <t>2019-01-13T06:00:00</t>
  </si>
  <si>
    <t>2019-01-13T06:00:00Z</t>
  </si>
  <si>
    <t>2019-01-13T07:00:00</t>
  </si>
  <si>
    <t>2019-01-13T07:00:00Z</t>
  </si>
  <si>
    <t>2019-01-13T08:00:00</t>
  </si>
  <si>
    <t>2019-01-13T08:00:00Z</t>
  </si>
  <si>
    <t>2019-01-13T09:00:00</t>
  </si>
  <si>
    <t>2019-01-13T09:00:00Z</t>
  </si>
  <si>
    <t>2019-01-13T10:00:00</t>
  </si>
  <si>
    <t>2019-01-13T10:00:00Z</t>
  </si>
  <si>
    <t>2019-01-13T11:00:00</t>
  </si>
  <si>
    <t>2019-01-13T11:00:00Z</t>
  </si>
  <si>
    <t>2019-01-13T12:00:00</t>
  </si>
  <si>
    <t>2019-01-13T12:00:00Z</t>
  </si>
  <si>
    <t>2019-01-13T13:00:00</t>
  </si>
  <si>
    <t>2019-01-13T13:00:00Z</t>
  </si>
  <si>
    <t>2019-01-13T14:00:00</t>
  </si>
  <si>
    <t>2019-01-13T14:00:00Z</t>
  </si>
  <si>
    <t>2019-01-13T15:00:00</t>
  </si>
  <si>
    <t>2019-01-13T15:00:00Z</t>
  </si>
  <si>
    <t>2019-01-13T16:00:00</t>
  </si>
  <si>
    <t>2019-01-13T16:00:00Z</t>
  </si>
  <si>
    <t>2019-01-13T17:00:00</t>
  </si>
  <si>
    <t>2019-01-13T17:00:00Z</t>
  </si>
  <si>
    <t>2019-01-13T18:00:00</t>
  </si>
  <si>
    <t>2019-01-13T18:00:00Z</t>
  </si>
  <si>
    <t>2019-01-13T19:00:00</t>
  </si>
  <si>
    <t>2019-01-13T19:00:00Z</t>
  </si>
  <si>
    <t>2019-01-13T20:00:00</t>
  </si>
  <si>
    <t>2019-01-13T20:00:00Z</t>
  </si>
  <si>
    <t>2019-01-13T21:00:00</t>
  </si>
  <si>
    <t>2019-01-13T21:00:00Z</t>
  </si>
  <si>
    <t>2019-01-13T22:00:00</t>
  </si>
  <si>
    <t>2019-01-13T22:00:00Z</t>
  </si>
  <si>
    <t>2019-01-13T23:00:00</t>
  </si>
  <si>
    <t>2019-01-13T23:00:00Z</t>
  </si>
  <si>
    <t>2019-01-14T00:00:00</t>
  </si>
  <si>
    <t>2019-01-14T00:00:00Z</t>
  </si>
  <si>
    <t>2019-01-14T01:00:00</t>
  </si>
  <si>
    <t>2019-01-14T01:00:00Z</t>
  </si>
  <si>
    <t>2019-01-14T02:00:00</t>
  </si>
  <si>
    <t>2019-01-14T02:00:00Z</t>
  </si>
  <si>
    <t>2019-01-14T03:00:00</t>
  </si>
  <si>
    <t>2019-01-14T03:00:00Z</t>
  </si>
  <si>
    <t>2019-01-14T04:00:00</t>
  </si>
  <si>
    <t>2019-01-14T04:00:00Z</t>
  </si>
  <si>
    <t>2019-01-14T05:00:00</t>
  </si>
  <si>
    <t>2019-01-14T05:00:00Z</t>
  </si>
  <si>
    <t>2019-01-14T06:00:00</t>
  </si>
  <si>
    <t>2019-01-14T06:00:00Z</t>
  </si>
  <si>
    <t>2019-01-14T07:00:00</t>
  </si>
  <si>
    <t>2019-01-14T07:00:00Z</t>
  </si>
  <si>
    <t>2019-01-14T08:00:00</t>
  </si>
  <si>
    <t>2019-01-14T08:00:00Z</t>
  </si>
  <si>
    <t>2019-01-14T09:00:00</t>
  </si>
  <si>
    <t>2019-01-14T09:00:00Z</t>
  </si>
  <si>
    <t>2019-01-14T10:00:00</t>
  </si>
  <si>
    <t>2019-01-14T10:00:00Z</t>
  </si>
  <si>
    <t>2019-01-14T11:00:00</t>
  </si>
  <si>
    <t>2019-01-14T11:00:00Z</t>
  </si>
  <si>
    <t>2019-01-14T12:00:00</t>
  </si>
  <si>
    <t>2019-01-14T12:00:00Z</t>
  </si>
  <si>
    <t>2019-01-14T13:00:00</t>
  </si>
  <si>
    <t>2019-01-14T13:00:00Z</t>
  </si>
  <si>
    <t>2019-01-14T14:00:00</t>
  </si>
  <si>
    <t>2019-01-14T14:00:00Z</t>
  </si>
  <si>
    <t>2019-01-14T15:00:00</t>
  </si>
  <si>
    <t>2019-01-14T15:00:00Z</t>
  </si>
  <si>
    <t>2019-01-14T16:00:00</t>
  </si>
  <si>
    <t>2019-01-14T16:00:00Z</t>
  </si>
  <si>
    <t>2019-01-14T17:00:00</t>
  </si>
  <si>
    <t>2019-01-14T17:00:00Z</t>
  </si>
  <si>
    <t>2019-01-14T18:00:00</t>
  </si>
  <si>
    <t>2019-01-14T18:00:00Z</t>
  </si>
  <si>
    <t>2019-01-14T19:00:00</t>
  </si>
  <si>
    <t>2019-01-14T19:00:00Z</t>
  </si>
  <si>
    <t>2019-01-14T20:00:00</t>
  </si>
  <si>
    <t>2019-01-14T20:00:00Z</t>
  </si>
  <si>
    <t>2019-01-14T21:00:00</t>
  </si>
  <si>
    <t>2019-01-14T21:00:00Z</t>
  </si>
  <si>
    <t>2019-01-14T22:00:00</t>
  </si>
  <si>
    <t>2019-01-14T22:00:00Z</t>
  </si>
  <si>
    <t>2019-01-14T23:00:00</t>
  </si>
  <si>
    <t>2019-01-14T23:00:00Z</t>
  </si>
  <si>
    <t>2019-01-15T00:00:00</t>
  </si>
  <si>
    <t>2019-01-15T00:00:00Z</t>
  </si>
  <si>
    <t>2019-01-15T01:00:00</t>
  </si>
  <si>
    <t>2019-01-15T01:00:00Z</t>
  </si>
  <si>
    <t>2019-01-15T02:00:00</t>
  </si>
  <si>
    <t>2019-01-15T02:00:00Z</t>
  </si>
  <si>
    <t>2019-01-15T03:00:00</t>
  </si>
  <si>
    <t>2019-01-15T03:00:00Z</t>
  </si>
  <si>
    <t>2019-01-15T04:00:00</t>
  </si>
  <si>
    <t>2019-01-15T04:00:00Z</t>
  </si>
  <si>
    <t>2019-01-15T05:00:00</t>
  </si>
  <si>
    <t>2019-01-15T05:00:00Z</t>
  </si>
  <si>
    <t>2019-01-15T06:00:00</t>
  </si>
  <si>
    <t>2019-01-15T06:00:00Z</t>
  </si>
  <si>
    <t>2019-01-15T07:00:00</t>
  </si>
  <si>
    <t>2019-01-15T07:00:00Z</t>
  </si>
  <si>
    <t>2019-01-15T08:00:00</t>
  </si>
  <si>
    <t>2019-01-15T08:00:00Z</t>
  </si>
  <si>
    <t>2019-01-15T09:00:00</t>
  </si>
  <si>
    <t>2019-01-15T09:00:00Z</t>
  </si>
  <si>
    <t>2019-01-15T10:00:00</t>
  </si>
  <si>
    <t>2019-01-15T10:00:00Z</t>
  </si>
  <si>
    <t>2019-01-15T11:00:00</t>
  </si>
  <si>
    <t>2019-01-15T11:00:00Z</t>
  </si>
  <si>
    <t>2019-01-15T12:00:00</t>
  </si>
  <si>
    <t>2019-01-15T12:00:00Z</t>
  </si>
  <si>
    <t>2019-01-15T13:00:00</t>
  </si>
  <si>
    <t>2019-01-15T13:00:00Z</t>
  </si>
  <si>
    <t>2019-01-15T14:00:00</t>
  </si>
  <si>
    <t>2019-01-15T14:00:00Z</t>
  </si>
  <si>
    <t>2019-01-15T15:00:00</t>
  </si>
  <si>
    <t>2019-01-15T15:00:00Z</t>
  </si>
  <si>
    <t>2019-01-15T16:00:00</t>
  </si>
  <si>
    <t>2019-01-15T16:00:00Z</t>
  </si>
  <si>
    <t>2019-01-15T17:00:00</t>
  </si>
  <si>
    <t>2019-01-15T17:00:00Z</t>
  </si>
  <si>
    <t>2019-01-15T18:00:00</t>
  </si>
  <si>
    <t>2019-01-15T18:00:00Z</t>
  </si>
  <si>
    <t>2019-01-15T19:00:00</t>
  </si>
  <si>
    <t>2019-01-15T19:00:00Z</t>
  </si>
  <si>
    <t>2019-01-15T20:00:00</t>
  </si>
  <si>
    <t>2019-01-15T20:00:00Z</t>
  </si>
  <si>
    <t>2019-01-15T21:00:00</t>
  </si>
  <si>
    <t>2019-01-15T21:00:00Z</t>
  </si>
  <si>
    <t>2019-01-15T22:00:00</t>
  </si>
  <si>
    <t>2019-01-15T22:00:00Z</t>
  </si>
  <si>
    <t>2019-01-15T23:00:00</t>
  </si>
  <si>
    <t>2019-01-15T23:00:00Z</t>
  </si>
  <si>
    <t>2019-01-16T00:00:00</t>
  </si>
  <si>
    <t>2019-01-16T00:00:00Z</t>
  </si>
  <si>
    <t>2019-01-16T01:00:00</t>
  </si>
  <si>
    <t>2019-01-16T01:00:00Z</t>
  </si>
  <si>
    <t>2019-01-16T02:00:00</t>
  </si>
  <si>
    <t>2019-01-16T02:00:00Z</t>
  </si>
  <si>
    <t>2019-01-16T03:00:00</t>
  </si>
  <si>
    <t>2019-01-16T03:00:00Z</t>
  </si>
  <si>
    <t>2019-01-16T04:00:00</t>
  </si>
  <si>
    <t>2019-01-16T04:00:00Z</t>
  </si>
  <si>
    <t>2019-01-16T05:00:00</t>
  </si>
  <si>
    <t>2019-01-16T05:00:00Z</t>
  </si>
  <si>
    <t>2019-01-16T06:00:00</t>
  </si>
  <si>
    <t>2019-01-16T06:00:00Z</t>
  </si>
  <si>
    <t>2019-01-16T07:00:00</t>
  </si>
  <si>
    <t>2019-01-16T07:00:00Z</t>
  </si>
  <si>
    <t>2019-01-16T08:00:00</t>
  </si>
  <si>
    <t>2019-01-16T08:00:00Z</t>
  </si>
  <si>
    <t>2019-01-16T09:00:00</t>
  </si>
  <si>
    <t>2019-01-16T09:00:00Z</t>
  </si>
  <si>
    <t>2019-01-16T10:00:00</t>
  </si>
  <si>
    <t>2019-01-16T10:00:00Z</t>
  </si>
  <si>
    <t>2019-01-16T11:00:00</t>
  </si>
  <si>
    <t>2019-01-16T11:00:00Z</t>
  </si>
  <si>
    <t>2019-01-16T12:00:00</t>
  </si>
  <si>
    <t>2019-01-16T12:00:00Z</t>
  </si>
  <si>
    <t>2019-01-16T13:00:00</t>
  </si>
  <si>
    <t>2019-01-16T13:00:00Z</t>
  </si>
  <si>
    <t>2019-01-16T14:00:00</t>
  </si>
  <si>
    <t>2019-01-16T14:00:00Z</t>
  </si>
  <si>
    <t>2019-01-16T15:00:00</t>
  </si>
  <si>
    <t>2019-01-16T15:00:00Z</t>
  </si>
  <si>
    <t>2019-01-16T16:00:00</t>
  </si>
  <si>
    <t>2019-01-16T16:00:00Z</t>
  </si>
  <si>
    <t>2019-01-16T17:00:00</t>
  </si>
  <si>
    <t>2019-01-16T17:00:00Z</t>
  </si>
  <si>
    <t>2019-01-16T18:00:00</t>
  </si>
  <si>
    <t>2019-01-16T18:00:00Z</t>
  </si>
  <si>
    <t>2019-01-16T19:00:00</t>
  </si>
  <si>
    <t>2019-01-16T19:00:00Z</t>
  </si>
  <si>
    <t>2019-01-16T20:00:00</t>
  </si>
  <si>
    <t>2019-01-16T20:00:00Z</t>
  </si>
  <si>
    <t>2019-01-16T21:00:00</t>
  </si>
  <si>
    <t>2019-01-16T21:00:00Z</t>
  </si>
  <si>
    <t>2019-01-16T22:00:00</t>
  </si>
  <si>
    <t>2019-01-16T22:00:00Z</t>
  </si>
  <si>
    <t>2019-01-16T23:00:00</t>
  </si>
  <si>
    <t>2019-01-16T23:00:00Z</t>
  </si>
  <si>
    <t>2019-01-17T00:00:00</t>
  </si>
  <si>
    <t>2019-01-17T00:00:00Z</t>
  </si>
  <si>
    <t>2019-01-17T01:00:00</t>
  </si>
  <si>
    <t>2019-01-17T01:00:00Z</t>
  </si>
  <si>
    <t>2019-01-17T02:00:00</t>
  </si>
  <si>
    <t>2019-01-17T02:00:00Z</t>
  </si>
  <si>
    <t>2019-01-17T03:00:00</t>
  </si>
  <si>
    <t>2019-01-17T03:00:00Z</t>
  </si>
  <si>
    <t>2019-01-17T04:00:00</t>
  </si>
  <si>
    <t>2019-01-17T04:00:00Z</t>
  </si>
  <si>
    <t>2019-01-17T05:00:00</t>
  </si>
  <si>
    <t>2019-01-17T05:00:00Z</t>
  </si>
  <si>
    <t>2019-01-17T06:00:00</t>
  </si>
  <si>
    <t>2019-01-17T06:00:00Z</t>
  </si>
  <si>
    <t>2019-01-17T07:00:00</t>
  </si>
  <si>
    <t>2019-01-17T07:00:00Z</t>
  </si>
  <si>
    <t>2019-01-17T08:00:00</t>
  </si>
  <si>
    <t>2019-01-17T08:00:00Z</t>
  </si>
  <si>
    <t>2019-01-17T09:00:00</t>
  </si>
  <si>
    <t>2019-01-17T09:00:00Z</t>
  </si>
  <si>
    <t>2019-01-17T10:00:00</t>
  </si>
  <si>
    <t>2019-01-17T10:00:00Z</t>
  </si>
  <si>
    <t>2019-01-17T11:00:00</t>
  </si>
  <si>
    <t>2019-01-17T11:00:00Z</t>
  </si>
  <si>
    <t>2019-01-17T12:00:00</t>
  </si>
  <si>
    <t>2019-01-17T12:00:00Z</t>
  </si>
  <si>
    <t>2019-01-17T13:00:00</t>
  </si>
  <si>
    <t>2019-01-17T13:00:00Z</t>
  </si>
  <si>
    <t>2019-01-17T14:00:00</t>
  </si>
  <si>
    <t>2019-01-17T14:00:00Z</t>
  </si>
  <si>
    <t>2019-01-17T15:00:00</t>
  </si>
  <si>
    <t>2019-01-17T15:00:00Z</t>
  </si>
  <si>
    <t>2019-01-17T16:00:00</t>
  </si>
  <si>
    <t>2019-01-17T16:00:00Z</t>
  </si>
  <si>
    <t>2019-01-17T17:00:00</t>
  </si>
  <si>
    <t>2019-01-17T17:00:00Z</t>
  </si>
  <si>
    <t>2019-01-17T18:00:00</t>
  </si>
  <si>
    <t>2019-01-17T18:00:00Z</t>
  </si>
  <si>
    <t>2019-01-17T19:00:00</t>
  </si>
  <si>
    <t>2019-01-17T19:00:00Z</t>
  </si>
  <si>
    <t>2019-01-17T20:00:00</t>
  </si>
  <si>
    <t>2019-01-17T20:00:00Z</t>
  </si>
  <si>
    <t>2019-01-17T21:00:00</t>
  </si>
  <si>
    <t>2019-01-17T21:00:00Z</t>
  </si>
  <si>
    <t>2019-01-17T22:00:00</t>
  </si>
  <si>
    <t>2019-01-17T22:00:00Z</t>
  </si>
  <si>
    <t>2019-01-17T23:00:00</t>
  </si>
  <si>
    <t>2019-01-17T23:00:00Z</t>
  </si>
  <si>
    <t>2019-01-18T00:00:00</t>
  </si>
  <si>
    <t>2019-01-18T00:00:00Z</t>
  </si>
  <si>
    <t>2019-01-18T01:00:00</t>
  </si>
  <si>
    <t>2019-01-18T01:00:00Z</t>
  </si>
  <si>
    <t>2019-01-18T02:00:00</t>
  </si>
  <si>
    <t>2019-01-18T02:00:00Z</t>
  </si>
  <si>
    <t>2019-01-18T03:00:00</t>
  </si>
  <si>
    <t>2019-01-18T03:00:00Z</t>
  </si>
  <si>
    <t>2019-01-18T04:00:00</t>
  </si>
  <si>
    <t>2019-01-18T04:00:00Z</t>
  </si>
  <si>
    <t>2019-01-18T05:00:00</t>
  </si>
  <si>
    <t>2019-01-18T05:00:00Z</t>
  </si>
  <si>
    <t>2019-01-18T06:00:00</t>
  </si>
  <si>
    <t>2019-01-18T06:00:00Z</t>
  </si>
  <si>
    <t>2019-01-18T07:00:00</t>
  </si>
  <si>
    <t>2019-01-18T07:00:00Z</t>
  </si>
  <si>
    <t>2019-01-18T08:00:00</t>
  </si>
  <si>
    <t>2019-01-18T08:00:00Z</t>
  </si>
  <si>
    <t>2019-01-18T09:00:00</t>
  </si>
  <si>
    <t>2019-01-18T09:00:00Z</t>
  </si>
  <si>
    <t>2019-01-18T10:00:00</t>
  </si>
  <si>
    <t>2019-01-18T10:00:00Z</t>
  </si>
  <si>
    <t>2019-01-18T11:00:00</t>
  </si>
  <si>
    <t>2019-01-18T11:00:00Z</t>
  </si>
  <si>
    <t>2019-01-18T12:00:00</t>
  </si>
  <si>
    <t>2019-01-18T12:00:00Z</t>
  </si>
  <si>
    <t>2019-01-18T13:00:00</t>
  </si>
  <si>
    <t>2019-01-18T13:00:00Z</t>
  </si>
  <si>
    <t>2019-01-18T14:00:00</t>
  </si>
  <si>
    <t>2019-01-18T14:00:00Z</t>
  </si>
  <si>
    <t>2019-01-18T15:00:00</t>
  </si>
  <si>
    <t>2019-01-18T15:00:00Z</t>
  </si>
  <si>
    <t>2019-01-18T16:00:00</t>
  </si>
  <si>
    <t>2019-01-18T16:00:00Z</t>
  </si>
  <si>
    <t>2019-01-18T17:00:00</t>
  </si>
  <si>
    <t>2019-01-18T17:00:00Z</t>
  </si>
  <si>
    <t>2019-01-18T18:00:00</t>
  </si>
  <si>
    <t>2019-01-18T18:00:00Z</t>
  </si>
  <si>
    <t>2019-01-18T19:00:00</t>
  </si>
  <si>
    <t>2019-01-18T19:00:00Z</t>
  </si>
  <si>
    <t>2019-01-18T20:00:00</t>
  </si>
  <si>
    <t>2019-01-18T20:00:00Z</t>
  </si>
  <si>
    <t>2019-01-18T21:00:00</t>
  </si>
  <si>
    <t>2019-01-18T21:00:00Z</t>
  </si>
  <si>
    <t>2019-01-18T22:00:00</t>
  </si>
  <si>
    <t>2019-01-18T22:00:00Z</t>
  </si>
  <si>
    <t>2019-01-18T23:00:00</t>
  </si>
  <si>
    <t>2019-01-18T23:00:00Z</t>
  </si>
  <si>
    <t>2019-01-19T00:00:00</t>
  </si>
  <si>
    <t>2019-01-19T00:00:00Z</t>
  </si>
  <si>
    <t>2019-01-19T01:00:00</t>
  </si>
  <si>
    <t>2019-01-19T01:00:00Z</t>
  </si>
  <si>
    <t>2019-01-19T02:00:00</t>
  </si>
  <si>
    <t>2019-01-19T02:00:00Z</t>
  </si>
  <si>
    <t>2019-01-19T03:00:00</t>
  </si>
  <si>
    <t>2019-01-19T03:00:00Z</t>
  </si>
  <si>
    <t>2019-01-19T04:00:00</t>
  </si>
  <si>
    <t>2019-01-19T04:00:00Z</t>
  </si>
  <si>
    <t>2019-01-19T05:00:00</t>
  </si>
  <si>
    <t>2019-01-19T05:00:00Z</t>
  </si>
  <si>
    <t>2019-01-19T06:00:00</t>
  </si>
  <si>
    <t>2019-01-19T06:00:00Z</t>
  </si>
  <si>
    <t>2019-01-19T07:00:00</t>
  </si>
  <si>
    <t>2019-01-19T07:00:00Z</t>
  </si>
  <si>
    <t>2019-01-19T08:00:00</t>
  </si>
  <si>
    <t>2019-01-19T08:00:00Z</t>
  </si>
  <si>
    <t>2019-01-19T09:00:00</t>
  </si>
  <si>
    <t>2019-01-19T09:00:00Z</t>
  </si>
  <si>
    <t>2019-01-19T10:00:00</t>
  </si>
  <si>
    <t>2019-01-19T10:00:00Z</t>
  </si>
  <si>
    <t>2019-01-19T11:00:00</t>
  </si>
  <si>
    <t>2019-01-19T11:00:00Z</t>
  </si>
  <si>
    <t>2019-01-19T12:00:00</t>
  </si>
  <si>
    <t>2019-01-19T12:00:00Z</t>
  </si>
  <si>
    <t>2019-01-19T13:00:00</t>
  </si>
  <si>
    <t>2019-01-19T13:00:00Z</t>
  </si>
  <si>
    <t>2019-01-19T14:00:00</t>
  </si>
  <si>
    <t>2019-01-19T14:00:00Z</t>
  </si>
  <si>
    <t>2019-01-19T15:00:00</t>
  </si>
  <si>
    <t>2019-01-19T15:00:00Z</t>
  </si>
  <si>
    <t>2019-01-19T16:00:00</t>
  </si>
  <si>
    <t>2019-01-19T16:00:00Z</t>
  </si>
  <si>
    <t>2019-01-19T17:00:00</t>
  </si>
  <si>
    <t>2019-01-19T17:00:00Z</t>
  </si>
  <si>
    <t>2019-01-19T18:00:00</t>
  </si>
  <si>
    <t>2019-01-19T18:00:00Z</t>
  </si>
  <si>
    <t>2019-01-19T19:00:00</t>
  </si>
  <si>
    <t>2019-01-19T19:00:00Z</t>
  </si>
  <si>
    <t>2019-01-19T20:00:00</t>
  </si>
  <si>
    <t>2019-01-19T20:00:00Z</t>
  </si>
  <si>
    <t>2019-01-19T21:00:00</t>
  </si>
  <si>
    <t>2019-01-19T21:00:00Z</t>
  </si>
  <si>
    <t>2019-01-19T22:00:00</t>
  </si>
  <si>
    <t>2019-01-19T22:00:00Z</t>
  </si>
  <si>
    <t>2019-01-19T23:00:00</t>
  </si>
  <si>
    <t>2019-01-19T23:00:00Z</t>
  </si>
  <si>
    <t>2019-01-20T00:00:00</t>
  </si>
  <si>
    <t>2019-01-20T00:00:00Z</t>
  </si>
  <si>
    <t>2019-01-20T01:00:00</t>
  </si>
  <si>
    <t>2019-01-20T01:00:00Z</t>
  </si>
  <si>
    <t>2019-01-20T02:00:00</t>
  </si>
  <si>
    <t>2019-01-20T02:00:00Z</t>
  </si>
  <si>
    <t>2019-01-20T03:00:00</t>
  </si>
  <si>
    <t>2019-01-20T03:00:00Z</t>
  </si>
  <si>
    <t>2019-01-20T04:00:00</t>
  </si>
  <si>
    <t>2019-01-20T04:00:00Z</t>
  </si>
  <si>
    <t>2019-01-20T05:00:00</t>
  </si>
  <si>
    <t>2019-01-20T05:00:00Z</t>
  </si>
  <si>
    <t>2019-01-20T06:00:00</t>
  </si>
  <si>
    <t>2019-01-20T06:00:00Z</t>
  </si>
  <si>
    <t>2019-01-20T07:00:00</t>
  </si>
  <si>
    <t>2019-01-20T07:00:00Z</t>
  </si>
  <si>
    <t>2019-01-20T08:00:00</t>
  </si>
  <si>
    <t>2019-01-20T08:00:00Z</t>
  </si>
  <si>
    <t>2019-01-20T09:00:00</t>
  </si>
  <si>
    <t>2019-01-20T09:00:00Z</t>
  </si>
  <si>
    <t>2019-01-20T10:00:00</t>
  </si>
  <si>
    <t>2019-01-20T10:00:00Z</t>
  </si>
  <si>
    <t>2019-01-20T11:00:00</t>
  </si>
  <si>
    <t>2019-01-20T11:00:00Z</t>
  </si>
  <si>
    <t>2019-01-20T12:00:00</t>
  </si>
  <si>
    <t>2019-01-20T12:00:00Z</t>
  </si>
  <si>
    <t>2019-01-20T13:00:00</t>
  </si>
  <si>
    <t>2019-01-20T13:00:00Z</t>
  </si>
  <si>
    <t>2019-01-20T14:00:00</t>
  </si>
  <si>
    <t>2019-01-20T14:00:00Z</t>
  </si>
  <si>
    <t>2019-01-20T15:00:00</t>
  </si>
  <si>
    <t>2019-01-20T15:00:00Z</t>
  </si>
  <si>
    <t>2019-01-20T16:00:00</t>
  </si>
  <si>
    <t>2019-01-20T16:00:00Z</t>
  </si>
  <si>
    <t>2019-01-20T17:00:00</t>
  </si>
  <si>
    <t>2019-01-20T17:00:00Z</t>
  </si>
  <si>
    <t>2019-01-20T18:00:00</t>
  </si>
  <si>
    <t>2019-01-20T18:00:00Z</t>
  </si>
  <si>
    <t>2019-01-20T19:00:00</t>
  </si>
  <si>
    <t>2019-01-20T19:00:00Z</t>
  </si>
  <si>
    <t>2019-01-20T20:00:00</t>
  </si>
  <si>
    <t>2019-01-20T20:00:00Z</t>
  </si>
  <si>
    <t>2019-01-20T21:00:00</t>
  </si>
  <si>
    <t>2019-01-20T21:00:00Z</t>
  </si>
  <si>
    <t>2019-01-20T22:00:00</t>
  </si>
  <si>
    <t>2019-01-20T22:00:00Z</t>
  </si>
  <si>
    <t>2019-01-20T23:00:00</t>
  </si>
  <si>
    <t>2019-01-20T23:00:00Z</t>
  </si>
  <si>
    <t>2019-01-21T00:00:00</t>
  </si>
  <si>
    <t>2019-01-21T00:00:00Z</t>
  </si>
  <si>
    <t>2019-01-21T01:00:00</t>
  </si>
  <si>
    <t>2019-01-21T01:00:00Z</t>
  </si>
  <si>
    <t>2019-01-21T02:00:00</t>
  </si>
  <si>
    <t>2019-01-21T02:00:00Z</t>
  </si>
  <si>
    <t>2019-01-21T03:00:00</t>
  </si>
  <si>
    <t>2019-01-21T03:00:00Z</t>
  </si>
  <si>
    <t>2019-01-21T04:00:00</t>
  </si>
  <si>
    <t>2019-01-21T04:00:00Z</t>
  </si>
  <si>
    <t>2019-01-21T05:00:00</t>
  </si>
  <si>
    <t>2019-01-21T05:00:00Z</t>
  </si>
  <si>
    <t>2019-01-21T06:00:00</t>
  </si>
  <si>
    <t>2019-01-21T06:00:00Z</t>
  </si>
  <si>
    <t>2019-01-21T07:00:00</t>
  </si>
  <si>
    <t>2019-01-21T07:00:00Z</t>
  </si>
  <si>
    <t>2019-01-21T08:00:00</t>
  </si>
  <si>
    <t>2019-01-21T08:00:00Z</t>
  </si>
  <si>
    <t>2019-01-21T09:00:00</t>
  </si>
  <si>
    <t>2019-01-21T09:00:00Z</t>
  </si>
  <si>
    <t>2019-01-21T10:00:00</t>
  </si>
  <si>
    <t>2019-01-21T10:00:00Z</t>
  </si>
  <si>
    <t>2019-01-21T11:00:00</t>
  </si>
  <si>
    <t>2019-01-21T11:00:00Z</t>
  </si>
  <si>
    <t>2019-01-21T12:00:00</t>
  </si>
  <si>
    <t>2019-01-21T12:00:00Z</t>
  </si>
  <si>
    <t>2019-01-21T13:00:00</t>
  </si>
  <si>
    <t>2019-01-21T13:00:00Z</t>
  </si>
  <si>
    <t>2019-01-21T14:00:00</t>
  </si>
  <si>
    <t>2019-01-21T14:00:00Z</t>
  </si>
  <si>
    <t>2019-01-21T15:00:00</t>
  </si>
  <si>
    <t>2019-01-21T15:00:00Z</t>
  </si>
  <si>
    <t>2019-01-21T16:00:00</t>
  </si>
  <si>
    <t>2019-01-21T16:00:00Z</t>
  </si>
  <si>
    <t>2019-01-21T17:00:00</t>
  </si>
  <si>
    <t>2019-01-21T17:00:00Z</t>
  </si>
  <si>
    <t>2019-01-21T18:00:00</t>
  </si>
  <si>
    <t>2019-01-21T18:00:00Z</t>
  </si>
  <si>
    <t>2019-01-21T19:00:00</t>
  </si>
  <si>
    <t>2019-01-21T19:00:00Z</t>
  </si>
  <si>
    <t>2019-01-21T20:00:00</t>
  </si>
  <si>
    <t>2019-01-21T20:00:00Z</t>
  </si>
  <si>
    <t>2019-01-21T21:00:00</t>
  </si>
  <si>
    <t>2019-01-21T21:00:00Z</t>
  </si>
  <si>
    <t>2019-01-21T22:00:00</t>
  </si>
  <si>
    <t>2019-01-21T22:00:00Z</t>
  </si>
  <si>
    <t>2019-01-21T23:00:00</t>
  </si>
  <si>
    <t>2019-01-21T23:00:00Z</t>
  </si>
  <si>
    <t>2019-01-22T00:00:00</t>
  </si>
  <si>
    <t>2019-01-22T00:00:00Z</t>
  </si>
  <si>
    <t>2019-01-22T01:00:00</t>
  </si>
  <si>
    <t>2019-01-22T01:00:00Z</t>
  </si>
  <si>
    <t>2019-01-22T02:00:00</t>
  </si>
  <si>
    <t>2019-01-22T02:00:00Z</t>
  </si>
  <si>
    <t>2019-01-22T03:00:00</t>
  </si>
  <si>
    <t>2019-01-22T03:00:00Z</t>
  </si>
  <si>
    <t>2019-01-22T04:00:00</t>
  </si>
  <si>
    <t>2019-01-22T04:00:00Z</t>
  </si>
  <si>
    <t>2019-01-22T05:00:00</t>
  </si>
  <si>
    <t>2019-01-22T05:00:00Z</t>
  </si>
  <si>
    <t>2019-01-22T06:00:00</t>
  </si>
  <si>
    <t>2019-01-22T06:00:00Z</t>
  </si>
  <si>
    <t>2019-01-22T07:00:00</t>
  </si>
  <si>
    <t>2019-01-22T07:00:00Z</t>
  </si>
  <si>
    <t>2019-01-22T08:00:00</t>
  </si>
  <si>
    <t>2019-01-22T08:00:00Z</t>
  </si>
  <si>
    <t>2019-01-22T09:00:00</t>
  </si>
  <si>
    <t>2019-01-22T09:00:00Z</t>
  </si>
  <si>
    <t>2019-01-22T10:00:00</t>
  </si>
  <si>
    <t>2019-01-22T10:00:00Z</t>
  </si>
  <si>
    <t>2019-01-22T11:00:00</t>
  </si>
  <si>
    <t>2019-01-22T11:00:00Z</t>
  </si>
  <si>
    <t>2019-01-22T12:00:00</t>
  </si>
  <si>
    <t>2019-01-22T12:00:00Z</t>
  </si>
  <si>
    <t>2019-01-22T13:00:00</t>
  </si>
  <si>
    <t>2019-01-22T13:00:00Z</t>
  </si>
  <si>
    <t>2019-01-22T14:00:00</t>
  </si>
  <si>
    <t>2019-01-22T14:00:00Z</t>
  </si>
  <si>
    <t>2019-01-22T15:00:00</t>
  </si>
  <si>
    <t>2019-01-22T15:00:00Z</t>
  </si>
  <si>
    <t>2019-01-22T16:00:00</t>
  </si>
  <si>
    <t>2019-01-22T16:00:00Z</t>
  </si>
  <si>
    <t>2019-01-22T17:00:00</t>
  </si>
  <si>
    <t>2019-01-22T17:00:00Z</t>
  </si>
  <si>
    <t>2019-01-22T18:00:00</t>
  </si>
  <si>
    <t>2019-01-22T18:00:00Z</t>
  </si>
  <si>
    <t>2019-01-22T19:00:00</t>
  </si>
  <si>
    <t>2019-01-22T19:00:00Z</t>
  </si>
  <si>
    <t>2019-01-22T20:00:00</t>
  </si>
  <si>
    <t>2019-01-22T20:00:00Z</t>
  </si>
  <si>
    <t>2019-01-22T21:00:00</t>
  </si>
  <si>
    <t>2019-01-22T21:00:00Z</t>
  </si>
  <si>
    <t>2019-01-22T22:00:00</t>
  </si>
  <si>
    <t>2019-01-22T22:00:00Z</t>
  </si>
  <si>
    <t>2019-01-22T23:00:00</t>
  </si>
  <si>
    <t>2019-01-22T23:00:00Z</t>
  </si>
  <si>
    <t>2019-01-23T00:00:00</t>
  </si>
  <si>
    <t>2019-01-23T00:00:00Z</t>
  </si>
  <si>
    <t>2019-01-23T01:00:00</t>
  </si>
  <si>
    <t>2019-01-23T01:00:00Z</t>
  </si>
  <si>
    <t>2019-01-23T02:00:00</t>
  </si>
  <si>
    <t>2019-01-23T02:00:00Z</t>
  </si>
  <si>
    <t>2019-01-23T03:00:00</t>
  </si>
  <si>
    <t>2019-01-23T03:00:00Z</t>
  </si>
  <si>
    <t>2019-01-23T04:00:00</t>
  </si>
  <si>
    <t>2019-01-23T04:00:00Z</t>
  </si>
  <si>
    <t>2019-01-23T05:00:00</t>
  </si>
  <si>
    <t>2019-01-23T05:00:00Z</t>
  </si>
  <si>
    <t>2019-01-23T06:00:00</t>
  </si>
  <si>
    <t>2019-01-23T06:00:00Z</t>
  </si>
  <si>
    <t>2019-01-23T07:00:00</t>
  </si>
  <si>
    <t>2019-01-23T07:00:00Z</t>
  </si>
  <si>
    <t>2019-01-23T08:00:00</t>
  </si>
  <si>
    <t>2019-01-23T08:00:00Z</t>
  </si>
  <si>
    <t>2019-01-23T09:00:00</t>
  </si>
  <si>
    <t>2019-01-23T09:00:00Z</t>
  </si>
  <si>
    <t>2019-01-23T10:00:00</t>
  </si>
  <si>
    <t>2019-01-23T10:00:00Z</t>
  </si>
  <si>
    <t>2019-01-23T11:00:00</t>
  </si>
  <si>
    <t>2019-01-23T11:00:00Z</t>
  </si>
  <si>
    <t>2019-01-23T12:00:00</t>
  </si>
  <si>
    <t>2019-01-23T12:00:00Z</t>
  </si>
  <si>
    <t>2019-01-23T13:00:00</t>
  </si>
  <si>
    <t>2019-01-23T13:00:00Z</t>
  </si>
  <si>
    <t>2019-01-23T14:00:00</t>
  </si>
  <si>
    <t>2019-01-23T14:00:00Z</t>
  </si>
  <si>
    <t>2019-01-23T15:00:00</t>
  </si>
  <si>
    <t>2019-01-23T15:00:00Z</t>
  </si>
  <si>
    <t>2019-01-23T16:00:00</t>
  </si>
  <si>
    <t>2019-01-23T16:00:00Z</t>
  </si>
  <si>
    <t>2019-01-23T17:00:00</t>
  </si>
  <si>
    <t>2019-01-23T17:00:00Z</t>
  </si>
  <si>
    <t>2019-01-23T18:00:00</t>
  </si>
  <si>
    <t>2019-01-23T18:00:00Z</t>
  </si>
  <si>
    <t>2019-01-23T19:00:00</t>
  </si>
  <si>
    <t>2019-01-23T19:00:00Z</t>
  </si>
  <si>
    <t>2019-01-23T20:00:00</t>
  </si>
  <si>
    <t>2019-01-23T20:00:00Z</t>
  </si>
  <si>
    <t>2019-01-23T21:00:00</t>
  </si>
  <si>
    <t>2019-01-23T21:00:00Z</t>
  </si>
  <si>
    <t>2019-01-23T22:00:00</t>
  </si>
  <si>
    <t>2019-01-23T22:00:00Z</t>
  </si>
  <si>
    <t>2019-01-23T23:00:00</t>
  </si>
  <si>
    <t>2019-01-23T23:00:00Z</t>
  </si>
  <si>
    <t>2019-01-24T00:00:00</t>
  </si>
  <si>
    <t>2019-01-24T00:00:00Z</t>
  </si>
  <si>
    <t>2019-01-24T01:00:00</t>
  </si>
  <si>
    <t>2019-01-24T01:00:00Z</t>
  </si>
  <si>
    <t>2019-01-24T02:00:00</t>
  </si>
  <si>
    <t>2019-01-24T02:00:00Z</t>
  </si>
  <si>
    <t>2019-01-24T03:00:00</t>
  </si>
  <si>
    <t>2019-01-24T03:00:00Z</t>
  </si>
  <si>
    <t>2019-01-24T04:00:00</t>
  </si>
  <si>
    <t>2019-01-24T04:00:00Z</t>
  </si>
  <si>
    <t>2019-01-24T05:00:00</t>
  </si>
  <si>
    <t>2019-01-24T05:00:00Z</t>
  </si>
  <si>
    <t>2019-01-24T06:00:00</t>
  </si>
  <si>
    <t>2019-01-24T06:00:00Z</t>
  </si>
  <si>
    <t>2019-01-24T07:00:00</t>
  </si>
  <si>
    <t>2019-01-24T07:00:00Z</t>
  </si>
  <si>
    <t>2019-01-24T08:00:00</t>
  </si>
  <si>
    <t>2019-01-24T08:00:00Z</t>
  </si>
  <si>
    <t>2019-01-24T09:00:00</t>
  </si>
  <si>
    <t>2019-01-24T09:00:00Z</t>
  </si>
  <si>
    <t>2019-01-24T10:00:00</t>
  </si>
  <si>
    <t>2019-01-24T10:00:00Z</t>
  </si>
  <si>
    <t>2019-01-24T11:00:00</t>
  </si>
  <si>
    <t>2019-01-24T11:00:00Z</t>
  </si>
  <si>
    <t>2019-01-24T12:00:00</t>
  </si>
  <si>
    <t>2019-01-24T12:00:00Z</t>
  </si>
  <si>
    <t>2019-01-24T13:00:00</t>
  </si>
  <si>
    <t>2019-01-24T13:00:00Z</t>
  </si>
  <si>
    <t>2019-01-24T14:00:00</t>
  </si>
  <si>
    <t>2019-01-24T14:00:00Z</t>
  </si>
  <si>
    <t>2019-01-24T15:00:00</t>
  </si>
  <si>
    <t>2019-01-24T15:00:00Z</t>
  </si>
  <si>
    <t>2019-01-24T16:00:00</t>
  </si>
  <si>
    <t>2019-01-24T16:00:00Z</t>
  </si>
  <si>
    <t>2019-01-24T17:00:00</t>
  </si>
  <si>
    <t>2019-01-24T17:00:00Z</t>
  </si>
  <si>
    <t>2019-01-24T18:00:00</t>
  </si>
  <si>
    <t>2019-01-24T18:00:00Z</t>
  </si>
  <si>
    <t>2019-01-24T19:00:00</t>
  </si>
  <si>
    <t>2019-01-24T19:00:00Z</t>
  </si>
  <si>
    <t>2019-01-24T20:00:00</t>
  </si>
  <si>
    <t>2019-01-24T20:00:00Z</t>
  </si>
  <si>
    <t>2019-01-24T21:00:00</t>
  </si>
  <si>
    <t>2019-01-24T21:00:00Z</t>
  </si>
  <si>
    <t>2019-01-24T22:00:00</t>
  </si>
  <si>
    <t>2019-01-24T22:00:00Z</t>
  </si>
  <si>
    <t>2019-01-24T23:00:00</t>
  </si>
  <si>
    <t>2019-01-24T23:00:00Z</t>
  </si>
  <si>
    <t>2019-01-25T00:00:00</t>
  </si>
  <si>
    <t>2019-01-25T00:00:00Z</t>
  </si>
  <si>
    <t>2019-01-25T01:00:00</t>
  </si>
  <si>
    <t>2019-01-25T01:00:00Z</t>
  </si>
  <si>
    <t>2019-01-25T02:00:00</t>
  </si>
  <si>
    <t>2019-01-25T02:00:00Z</t>
  </si>
  <si>
    <t>2019-01-25T03:00:00</t>
  </si>
  <si>
    <t>2019-01-25T03:00:00Z</t>
  </si>
  <si>
    <t>2019-01-25T04:00:00</t>
  </si>
  <si>
    <t>2019-01-25T04:00:00Z</t>
  </si>
  <si>
    <t>2019-01-25T05:00:00</t>
  </si>
  <si>
    <t>2019-01-25T05:00:00Z</t>
  </si>
  <si>
    <t>2019-01-25T06:00:00</t>
  </si>
  <si>
    <t>2019-01-25T06:00:00Z</t>
  </si>
  <si>
    <t>2019-01-25T07:00:00</t>
  </si>
  <si>
    <t>2019-01-25T07:00:00Z</t>
  </si>
  <si>
    <t>2019-01-25T08:00:00</t>
  </si>
  <si>
    <t>2019-01-25T08:00:00Z</t>
  </si>
  <si>
    <t>2019-01-25T09:00:00</t>
  </si>
  <si>
    <t>2019-01-25T09:00:00Z</t>
  </si>
  <si>
    <t>2019-01-25T10:00:00</t>
  </si>
  <si>
    <t>2019-01-25T10:00:00Z</t>
  </si>
  <si>
    <t>2019-01-25T11:00:00</t>
  </si>
  <si>
    <t>2019-01-25T11:00:00Z</t>
  </si>
  <si>
    <t>2019-01-25T12:00:00</t>
  </si>
  <si>
    <t>2019-01-25T12:00:00Z</t>
  </si>
  <si>
    <t>2019-01-25T13:00:00</t>
  </si>
  <si>
    <t>2019-01-25T13:00:00Z</t>
  </si>
  <si>
    <t>2019-01-25T14:00:00</t>
  </si>
  <si>
    <t>2019-01-25T14:00:00Z</t>
  </si>
  <si>
    <t>2019-01-25T15:00:00</t>
  </si>
  <si>
    <t>2019-01-25T15:00:00Z</t>
  </si>
  <si>
    <t>2019-01-25T16:00:00</t>
  </si>
  <si>
    <t>2019-01-25T16:00:00Z</t>
  </si>
  <si>
    <t>2019-01-25T17:00:00</t>
  </si>
  <si>
    <t>2019-01-25T17:00:00Z</t>
  </si>
  <si>
    <t>2019-01-25T18:00:00</t>
  </si>
  <si>
    <t>2019-01-25T18:00:00Z</t>
  </si>
  <si>
    <t>2019-01-25T19:00:00</t>
  </si>
  <si>
    <t>2019-01-25T19:00:00Z</t>
  </si>
  <si>
    <t>2019-01-25T20:00:00</t>
  </si>
  <si>
    <t>2019-01-25T20:00:00Z</t>
  </si>
  <si>
    <t>2019-01-25T21:00:00</t>
  </si>
  <si>
    <t>2019-01-25T21:00:00Z</t>
  </si>
  <si>
    <t>2019-01-25T22:00:00</t>
  </si>
  <si>
    <t>2019-01-25T22:00:00Z</t>
  </si>
  <si>
    <t>2019-01-25T23:00:00</t>
  </si>
  <si>
    <t>2019-01-25T23:00:00Z</t>
  </si>
  <si>
    <t>2019-01-26T00:00:00</t>
  </si>
  <si>
    <t>2019-01-26T00:00:00Z</t>
  </si>
  <si>
    <t>2019-01-26T01:00:00</t>
  </si>
  <si>
    <t>2019-01-26T01:00:00Z</t>
  </si>
  <si>
    <t>2019-01-26T02:00:00</t>
  </si>
  <si>
    <t>2019-01-26T02:00:00Z</t>
  </si>
  <si>
    <t>2019-01-26T03:00:00</t>
  </si>
  <si>
    <t>2019-01-26T03:00:00Z</t>
  </si>
  <si>
    <t>2019-01-26T04:00:00</t>
  </si>
  <si>
    <t>2019-01-26T04:00:00Z</t>
  </si>
  <si>
    <t>2019-01-26T05:00:00</t>
  </si>
  <si>
    <t>2019-01-26T05:00:00Z</t>
  </si>
  <si>
    <t>2019-01-26T06:00:00</t>
  </si>
  <si>
    <t>2019-01-26T06:00:00Z</t>
  </si>
  <si>
    <t>2019-01-26T07:00:00</t>
  </si>
  <si>
    <t>2019-01-26T07:00:00Z</t>
  </si>
  <si>
    <t>2019-01-26T08:00:00</t>
  </si>
  <si>
    <t>2019-01-26T08:00:00Z</t>
  </si>
  <si>
    <t>2019-01-26T09:00:00</t>
  </si>
  <si>
    <t>2019-01-26T09:00:00Z</t>
  </si>
  <si>
    <t>2019-01-26T10:00:00</t>
  </si>
  <si>
    <t>2019-01-26T10:00:00Z</t>
  </si>
  <si>
    <t>2019-01-26T11:00:00</t>
  </si>
  <si>
    <t>2019-01-26T11:00:00Z</t>
  </si>
  <si>
    <t>2019-01-26T12:00:00</t>
  </si>
  <si>
    <t>2019-01-26T12:00:00Z</t>
  </si>
  <si>
    <t>2019-01-26T13:00:00</t>
  </si>
  <si>
    <t>2019-01-26T13:00:00Z</t>
  </si>
  <si>
    <t>2019-01-26T14:00:00</t>
  </si>
  <si>
    <t>2019-01-26T14:00:00Z</t>
  </si>
  <si>
    <t>2019-01-26T15:00:00</t>
  </si>
  <si>
    <t>2019-01-26T15:00:00Z</t>
  </si>
  <si>
    <t>2019-01-26T16:00:00</t>
  </si>
  <si>
    <t>2019-01-26T16:00:00Z</t>
  </si>
  <si>
    <t>2019-01-26T17:00:00</t>
  </si>
  <si>
    <t>2019-01-26T17:00:00Z</t>
  </si>
  <si>
    <t>2019-01-26T18:00:00</t>
  </si>
  <si>
    <t>2019-01-26T18:00:00Z</t>
  </si>
  <si>
    <t>2019-01-26T19:00:00</t>
  </si>
  <si>
    <t>2019-01-26T19:00:00Z</t>
  </si>
  <si>
    <t>2019-01-26T20:00:00</t>
  </si>
  <si>
    <t>2019-01-26T20:00:00Z</t>
  </si>
  <si>
    <t>2019-01-26T21:00:00</t>
  </si>
  <si>
    <t>2019-01-26T21:00:00Z</t>
  </si>
  <si>
    <t>2019-01-26T22:00:00</t>
  </si>
  <si>
    <t>2019-01-26T22:00:00Z</t>
  </si>
  <si>
    <t>2019-01-26T23:00:00</t>
  </si>
  <si>
    <t>2019-01-26T23:00:00Z</t>
  </si>
  <si>
    <t>2019-01-27T00:00:00</t>
  </si>
  <si>
    <t>2019-01-27T00:00:00Z</t>
  </si>
  <si>
    <t>2019-01-27T01:00:00</t>
  </si>
  <si>
    <t>2019-01-27T01:00:00Z</t>
  </si>
  <si>
    <t>2019-01-27T02:00:00</t>
  </si>
  <si>
    <t>2019-01-27T02:00:00Z</t>
  </si>
  <si>
    <t>2019-01-27T03:00:00</t>
  </si>
  <si>
    <t>2019-01-27T03:00:00Z</t>
  </si>
  <si>
    <t>2019-01-27T04:00:00</t>
  </si>
  <si>
    <t>2019-01-27T04:00:00Z</t>
  </si>
  <si>
    <t>2019-01-27T05:00:00</t>
  </si>
  <si>
    <t>2019-01-27T05:00:00Z</t>
  </si>
  <si>
    <t>2019-01-27T06:00:00</t>
  </si>
  <si>
    <t>2019-01-27T06:00:00Z</t>
  </si>
  <si>
    <t>2019-01-27T07:00:00</t>
  </si>
  <si>
    <t>2019-01-27T07:00:00Z</t>
  </si>
  <si>
    <t>2019-01-27T08:00:00</t>
  </si>
  <si>
    <t>2019-01-27T08:00:00Z</t>
  </si>
  <si>
    <t>2019-01-27T09:00:00</t>
  </si>
  <si>
    <t>2019-01-27T09:00:00Z</t>
  </si>
  <si>
    <t>2019-01-27T10:00:00</t>
  </si>
  <si>
    <t>2019-01-27T10:00:00Z</t>
  </si>
  <si>
    <t>2019-01-27T11:00:00</t>
  </si>
  <si>
    <t>2019-01-27T11:00:00Z</t>
  </si>
  <si>
    <t>2019-01-27T12:00:00</t>
  </si>
  <si>
    <t>2019-01-27T12:00:00Z</t>
  </si>
  <si>
    <t>2019-01-27T13:00:00</t>
  </si>
  <si>
    <t>2019-01-27T13:00:00Z</t>
  </si>
  <si>
    <t>2019-01-27T14:00:00</t>
  </si>
  <si>
    <t>2019-01-27T14:00:00Z</t>
  </si>
  <si>
    <t>2019-01-27T15:00:00</t>
  </si>
  <si>
    <t>2019-01-27T15:00:00Z</t>
  </si>
  <si>
    <t>2019-01-27T16:00:00</t>
  </si>
  <si>
    <t>2019-01-27T16:00:00Z</t>
  </si>
  <si>
    <t>2019-01-27T17:00:00</t>
  </si>
  <si>
    <t>2019-01-27T17:00:00Z</t>
  </si>
  <si>
    <t>2019-01-27T18:00:00</t>
  </si>
  <si>
    <t>2019-01-27T18:00:00Z</t>
  </si>
  <si>
    <t>2019-01-27T19:00:00</t>
  </si>
  <si>
    <t>2019-01-27T19:00:00Z</t>
  </si>
  <si>
    <t>2019-01-27T20:00:00</t>
  </si>
  <si>
    <t>2019-01-27T20:00:00Z</t>
  </si>
  <si>
    <t>2019-01-27T21:00:00</t>
  </si>
  <si>
    <t>2019-01-27T21:00:00Z</t>
  </si>
  <si>
    <t>2019-01-27T22:00:00</t>
  </si>
  <si>
    <t>2019-01-27T22:00:00Z</t>
  </si>
  <si>
    <t>2019-01-27T23:00:00</t>
  </si>
  <si>
    <t>2019-01-27T23:00:00Z</t>
  </si>
  <si>
    <t>2019-01-28T00:00:00</t>
  </si>
  <si>
    <t>2019-01-28T00:00:00Z</t>
  </si>
  <si>
    <t>2019-01-28T01:00:00</t>
  </si>
  <si>
    <t>2019-01-28T01:00:00Z</t>
  </si>
  <si>
    <t>2019-01-28T02:00:00</t>
  </si>
  <si>
    <t>2019-01-28T02:00:00Z</t>
  </si>
  <si>
    <t>2019-01-28T03:00:00</t>
  </si>
  <si>
    <t>2019-01-28T03:00:00Z</t>
  </si>
  <si>
    <t>2019-01-28T04:00:00</t>
  </si>
  <si>
    <t>2019-01-28T04:00:00Z</t>
  </si>
  <si>
    <t>2019-01-28T05:00:00</t>
  </si>
  <si>
    <t>2019-01-28T05:00:00Z</t>
  </si>
  <si>
    <t>2019-01-28T06:00:00</t>
  </si>
  <si>
    <t>2019-01-28T06:00:00Z</t>
  </si>
  <si>
    <t>2019-01-28T07:00:00</t>
  </si>
  <si>
    <t>2019-01-28T07:00:00Z</t>
  </si>
  <si>
    <t>2019-01-28T08:00:00</t>
  </si>
  <si>
    <t>2019-01-28T08:00:00Z</t>
  </si>
  <si>
    <t>2019-01-28T09:00:00</t>
  </si>
  <si>
    <t>2019-01-28T09:00:00Z</t>
  </si>
  <si>
    <t>2019-01-28T10:00:00</t>
  </si>
  <si>
    <t>2019-01-28T10:00:00Z</t>
  </si>
  <si>
    <t>2019-01-28T11:00:00</t>
  </si>
  <si>
    <t>2019-01-28T11:00:00Z</t>
  </si>
  <si>
    <t>2019-01-28T12:00:00</t>
  </si>
  <si>
    <t>2019-01-28T12:00:00Z</t>
  </si>
  <si>
    <t>2019-01-28T13:00:00</t>
  </si>
  <si>
    <t>2019-01-28T13:00:00Z</t>
  </si>
  <si>
    <t>2019-01-28T14:00:00</t>
  </si>
  <si>
    <t>2019-01-28T14:00:00Z</t>
  </si>
  <si>
    <t>2019-01-28T15:00:00</t>
  </si>
  <si>
    <t>2019-01-28T15:00:00Z</t>
  </si>
  <si>
    <t>2019-01-28T16:00:00</t>
  </si>
  <si>
    <t>2019-01-28T16:00:00Z</t>
  </si>
  <si>
    <t>2019-01-28T17:00:00</t>
  </si>
  <si>
    <t>2019-01-28T17:00:00Z</t>
  </si>
  <si>
    <t>2019-01-28T18:00:00</t>
  </si>
  <si>
    <t>2019-01-28T18:00:00Z</t>
  </si>
  <si>
    <t>2019-01-28T19:00:00</t>
  </si>
  <si>
    <t>2019-01-28T19:00:00Z</t>
  </si>
  <si>
    <t>2019-01-28T20:00:00</t>
  </si>
  <si>
    <t>2019-01-28T20:00:00Z</t>
  </si>
  <si>
    <t>2019-01-28T21:00:00</t>
  </si>
  <si>
    <t>2019-01-28T21:00:00Z</t>
  </si>
  <si>
    <t>2019-01-28T22:00:00</t>
  </si>
  <si>
    <t>2019-01-28T22:00:00Z</t>
  </si>
  <si>
    <t>2019-01-28T23:00:00</t>
  </si>
  <si>
    <t>2019-01-28T23:00:00Z</t>
  </si>
  <si>
    <t>2019-01-29T00:00:00</t>
  </si>
  <si>
    <t>2019-01-29T00:00:00Z</t>
  </si>
  <si>
    <t>2019-01-29T01:00:00</t>
  </si>
  <si>
    <t>2019-01-29T01:00:00Z</t>
  </si>
  <si>
    <t>2019-01-29T02:00:00</t>
  </si>
  <si>
    <t>2019-01-29T02:00:00Z</t>
  </si>
  <si>
    <t>2019-01-29T03:00:00</t>
  </si>
  <si>
    <t>2019-01-29T03:00:00Z</t>
  </si>
  <si>
    <t>2019-01-29T04:00:00</t>
  </si>
  <si>
    <t>2019-01-29T04:00:00Z</t>
  </si>
  <si>
    <t>2019-01-29T05:00:00</t>
  </si>
  <si>
    <t>2019-01-29T05:00:00Z</t>
  </si>
  <si>
    <t>2019-01-29T06:00:00</t>
  </si>
  <si>
    <t>2019-01-29T06:00:00Z</t>
  </si>
  <si>
    <t>2019-01-29T07:00:00</t>
  </si>
  <si>
    <t>2019-01-29T07:00:00Z</t>
  </si>
  <si>
    <t>2019-01-29T08:00:00</t>
  </si>
  <si>
    <t>2019-01-29T08:00:00Z</t>
  </si>
  <si>
    <t>2019-01-29T09:00:00</t>
  </si>
  <si>
    <t>2019-01-29T09:00:00Z</t>
  </si>
  <si>
    <t>2019-01-29T10:00:00</t>
  </si>
  <si>
    <t>2019-01-29T10:00:00Z</t>
  </si>
  <si>
    <t>2019-01-29T11:00:00</t>
  </si>
  <si>
    <t>2019-01-29T11:00:00Z</t>
  </si>
  <si>
    <t>2019-01-29T12:00:00</t>
  </si>
  <si>
    <t>2019-01-29T12:00:00Z</t>
  </si>
  <si>
    <t>2019-01-29T13:00:00</t>
  </si>
  <si>
    <t>2019-01-29T13:00:00Z</t>
  </si>
  <si>
    <t>2019-01-29T14:00:00</t>
  </si>
  <si>
    <t>2019-01-29T14:00:00Z</t>
  </si>
  <si>
    <t>2019-01-29T15:00:00</t>
  </si>
  <si>
    <t>2019-01-29T15:00:00Z</t>
  </si>
  <si>
    <t>2019-01-29T16:00:00</t>
  </si>
  <si>
    <t>2019-01-29T16:00:00Z</t>
  </si>
  <si>
    <t>2019-01-29T17:00:00</t>
  </si>
  <si>
    <t>2019-01-29T17:00:00Z</t>
  </si>
  <si>
    <t>2019-01-29T18:00:00</t>
  </si>
  <si>
    <t>2019-01-29T18:00:00Z</t>
  </si>
  <si>
    <t>2019-01-29T19:00:00</t>
  </si>
  <si>
    <t>2019-01-29T19:00:00Z</t>
  </si>
  <si>
    <t>2019-01-29T20:00:00</t>
  </si>
  <si>
    <t>2019-01-29T20:00:00Z</t>
  </si>
  <si>
    <t>2019-01-29T21:00:00</t>
  </si>
  <si>
    <t>2019-01-29T21:00:00Z</t>
  </si>
  <si>
    <t>2019-01-29T22:00:00</t>
  </si>
  <si>
    <t>2019-01-29T22:00:00Z</t>
  </si>
  <si>
    <t>2019-01-29T23:00:00</t>
  </si>
  <si>
    <t>2019-01-29T23:00:00Z</t>
  </si>
  <si>
    <t>2019-01-30T00:00:00</t>
  </si>
  <si>
    <t>2019-01-30T00:00:00Z</t>
  </si>
  <si>
    <t>2019-01-30T01:00:00</t>
  </si>
  <si>
    <t>2019-01-30T01:00:00Z</t>
  </si>
  <si>
    <t>2019-01-30T02:00:00</t>
  </si>
  <si>
    <t>2019-01-30T02:00:00Z</t>
  </si>
  <si>
    <t>2019-01-30T03:00:00</t>
  </si>
  <si>
    <t>2019-01-30T03:00:00Z</t>
  </si>
  <si>
    <t>2019-01-30T04:00:00</t>
  </si>
  <si>
    <t>2019-01-30T04:00:00Z</t>
  </si>
  <si>
    <t>2019-01-30T05:00:00</t>
  </si>
  <si>
    <t>2019-01-30T05:00:00Z</t>
  </si>
  <si>
    <t>2019-01-30T06:00:00</t>
  </si>
  <si>
    <t>2019-01-30T06:00:00Z</t>
  </si>
  <si>
    <t>2019-01-30T07:00:00</t>
  </si>
  <si>
    <t>2019-01-30T07:00:00Z</t>
  </si>
  <si>
    <t>2019-01-30T08:00:00</t>
  </si>
  <si>
    <t>2019-01-30T08:00:00Z</t>
  </si>
  <si>
    <t>2019-01-30T09:00:00</t>
  </si>
  <si>
    <t>2019-01-30T09:00:00Z</t>
  </si>
  <si>
    <t>2019-01-30T10:00:00</t>
  </si>
  <si>
    <t>2019-01-30T10:00:00Z</t>
  </si>
  <si>
    <t>2019-01-30T11:00:00</t>
  </si>
  <si>
    <t>2019-01-30T11:00:00Z</t>
  </si>
  <si>
    <t>2019-01-30T12:00:00</t>
  </si>
  <si>
    <t>2019-01-30T12:00:00Z</t>
  </si>
  <si>
    <t>2019-01-30T13:00:00</t>
  </si>
  <si>
    <t>2019-01-30T13:00:00Z</t>
  </si>
  <si>
    <t>2019-01-30T14:00:00</t>
  </si>
  <si>
    <t>2019-01-30T14:00:00Z</t>
  </si>
  <si>
    <t>2019-01-30T15:00:00</t>
  </si>
  <si>
    <t>2019-01-30T15:00:00Z</t>
  </si>
  <si>
    <t>2019-01-30T16:00:00</t>
  </si>
  <si>
    <t>2019-01-30T16:00:00Z</t>
  </si>
  <si>
    <t>2019-01-30T17:00:00</t>
  </si>
  <si>
    <t>2019-01-30T17:00:00Z</t>
  </si>
  <si>
    <t>2019-01-30T18:00:00</t>
  </si>
  <si>
    <t>2019-01-30T18:00:00Z</t>
  </si>
  <si>
    <t>2019-01-30T19:00:00</t>
  </si>
  <si>
    <t>2019-01-30T19:00:00Z</t>
  </si>
  <si>
    <t>2019-01-30T20:00:00</t>
  </si>
  <si>
    <t>2019-01-30T20:00:00Z</t>
  </si>
  <si>
    <t>2019-01-30T21:00:00</t>
  </si>
  <si>
    <t>2019-01-30T21:00:00Z</t>
  </si>
  <si>
    <t>2019-01-30T22:00:00</t>
  </si>
  <si>
    <t>2019-01-30T22:00:00Z</t>
  </si>
  <si>
    <t>2019-01-30T23:00:00</t>
  </si>
  <si>
    <t>2019-01-30T23:00:00Z</t>
  </si>
  <si>
    <t>2019-01-31T00:00:00</t>
  </si>
  <si>
    <t>2019-01-31T00:00:00Z</t>
  </si>
  <si>
    <t>2019-01-31T01:00:00</t>
  </si>
  <si>
    <t>2019-01-31T01:00:00Z</t>
  </si>
  <si>
    <t>2019-01-31T02:00:00</t>
  </si>
  <si>
    <t>2019-01-31T02:00:00Z</t>
  </si>
  <si>
    <t>2019-01-31T03:00:00</t>
  </si>
  <si>
    <t>2019-01-31T03:00:00Z</t>
  </si>
  <si>
    <t>2019-01-31T04:00:00</t>
  </si>
  <si>
    <t>2019-01-31T04:00:00Z</t>
  </si>
  <si>
    <t>2019-01-31T05:00:00</t>
  </si>
  <si>
    <t>2019-01-31T05:00:00Z</t>
  </si>
  <si>
    <t>2019-01-31T06:00:00</t>
  </si>
  <si>
    <t>2019-01-31T06:00:00Z</t>
  </si>
  <si>
    <t>2019-01-31T07:00:00</t>
  </si>
  <si>
    <t>2019-01-31T07:00:00Z</t>
  </si>
  <si>
    <t>2019-01-31T08:00:00</t>
  </si>
  <si>
    <t>2019-01-31T08:00:00Z</t>
  </si>
  <si>
    <t>2019-01-31T09:00:00</t>
  </si>
  <si>
    <t>2019-01-31T09:00:00Z</t>
  </si>
  <si>
    <t>2019-01-31T10:00:00</t>
  </si>
  <si>
    <t>2019-01-31T10:00:00Z</t>
  </si>
  <si>
    <t>2019-01-31T11:00:00</t>
  </si>
  <si>
    <t>2019-01-31T11:00:00Z</t>
  </si>
  <si>
    <t>2019-01-31T12:00:00</t>
  </si>
  <si>
    <t>2019-01-31T12:00:00Z</t>
  </si>
  <si>
    <t>2019-01-31T13:00:00</t>
  </si>
  <si>
    <t>2019-01-31T13:00:00Z</t>
  </si>
  <si>
    <t>2019-01-31T14:00:00</t>
  </si>
  <si>
    <t>2019-01-31T14:00:00Z</t>
  </si>
  <si>
    <t>2019-01-31T15:00:00</t>
  </si>
  <si>
    <t>2019-01-31T15:00:00Z</t>
  </si>
  <si>
    <t>2019-01-31T16:00:00</t>
  </si>
  <si>
    <t>2019-01-31T16:00:00Z</t>
  </si>
  <si>
    <t>2019-01-31T17:00:00</t>
  </si>
  <si>
    <t>2019-01-31T17:00:00Z</t>
  </si>
  <si>
    <t>2019-01-31T18:00:00</t>
  </si>
  <si>
    <t>2019-01-31T18:00:00Z</t>
  </si>
  <si>
    <t>2019-01-31T19:00:00</t>
  </si>
  <si>
    <t>2019-01-31T19:00:00Z</t>
  </si>
  <si>
    <t>2019-01-31T20:00:00</t>
  </si>
  <si>
    <t>2019-01-31T20:00:00Z</t>
  </si>
  <si>
    <t>2019-01-31T21:00:00</t>
  </si>
  <si>
    <t>2019-01-31T21:00:00Z</t>
  </si>
  <si>
    <t>2019-01-31T22:00:00</t>
  </si>
  <si>
    <t>2019-01-31T22:00:00Z</t>
  </si>
  <si>
    <t>2019-01-31T23:00:00</t>
  </si>
  <si>
    <t>2019-01-31T23:00:00Z</t>
  </si>
  <si>
    <t>2019-02-01T00:00:00</t>
  </si>
  <si>
    <t>2019-02-01T00:00:00Z</t>
  </si>
  <si>
    <t>2019-02-01T01:00:00</t>
  </si>
  <si>
    <t>2019-02-01T01:00:00Z</t>
  </si>
  <si>
    <t>2019-02-01T02:00:00</t>
  </si>
  <si>
    <t>2019-02-01T02:00:00Z</t>
  </si>
  <si>
    <t>2019-02-01T03:00:00</t>
  </si>
  <si>
    <t>2019-02-01T03:00:00Z</t>
  </si>
  <si>
    <t>2019-02-01T04:00:00</t>
  </si>
  <si>
    <t>2019-02-01T04:00:00Z</t>
  </si>
  <si>
    <t>2019-02-01T05:00:00</t>
  </si>
  <si>
    <t>2019-02-01T05:00:00Z</t>
  </si>
  <si>
    <t>2019-02-01T06:00:00</t>
  </si>
  <si>
    <t>2019-02-01T06:00:00Z</t>
  </si>
  <si>
    <t>2019-02-01T07:00:00</t>
  </si>
  <si>
    <t>2019-02-01T07:00:00Z</t>
  </si>
  <si>
    <t>2019-02-01T08:00:00</t>
  </si>
  <si>
    <t>2019-02-01T08:00:00Z</t>
  </si>
  <si>
    <t>2019-02-01T09:00:00</t>
  </si>
  <si>
    <t>2019-02-01T09:00:00Z</t>
  </si>
  <si>
    <t>2019-02-01T10:00:00</t>
  </si>
  <si>
    <t>2019-02-01T10:00:00Z</t>
  </si>
  <si>
    <t>2019-02-01T11:00:00</t>
  </si>
  <si>
    <t>2019-02-01T11:00:00Z</t>
  </si>
  <si>
    <t>2019-02-01T12:00:00</t>
  </si>
  <si>
    <t>2019-02-01T12:00:00Z</t>
  </si>
  <si>
    <t>2019-02-01T13:00:00</t>
  </si>
  <si>
    <t>2019-02-01T13:00:00Z</t>
  </si>
  <si>
    <t>2019-02-01T14:00:00</t>
  </si>
  <si>
    <t>2019-02-01T14:00:00Z</t>
  </si>
  <si>
    <t>2019-02-01T15:00:00</t>
  </si>
  <si>
    <t>2019-02-01T15:00:00Z</t>
  </si>
  <si>
    <t>2019-02-01T16:00:00</t>
  </si>
  <si>
    <t>2019-02-01T16:00:00Z</t>
  </si>
  <si>
    <t>2019-02-01T17:00:00</t>
  </si>
  <si>
    <t>2019-02-01T17:00:00Z</t>
  </si>
  <si>
    <t>2019-02-01T18:00:00</t>
  </si>
  <si>
    <t>2019-02-01T18:00:00Z</t>
  </si>
  <si>
    <t>2019-02-01T19:00:00</t>
  </si>
  <si>
    <t>2019-02-01T19:00:00Z</t>
  </si>
  <si>
    <t>2019-02-01T20:00:00</t>
  </si>
  <si>
    <t>2019-02-01T20:00:00Z</t>
  </si>
  <si>
    <t>2019-02-01T21:00:00</t>
  </si>
  <si>
    <t>2019-02-01T21:00:00Z</t>
  </si>
  <si>
    <t>2019-02-01T22:00:00</t>
  </si>
  <si>
    <t>2019-02-01T22:00:00Z</t>
  </si>
  <si>
    <t>2019-02-01T23:00:00</t>
  </si>
  <si>
    <t>2019-02-01T23:00:00Z</t>
  </si>
  <si>
    <t>2019-02-02T00:00:00</t>
  </si>
  <si>
    <t>2019-02-02T00:00:00Z</t>
  </si>
  <si>
    <t>2019-02-02T01:00:00</t>
  </si>
  <si>
    <t>2019-02-02T01:00:00Z</t>
  </si>
  <si>
    <t>2019-02-02T02:00:00</t>
  </si>
  <si>
    <t>2019-02-02T02:00:00Z</t>
  </si>
  <si>
    <t>2019-02-02T03:00:00</t>
  </si>
  <si>
    <t>2019-02-02T03:00:00Z</t>
  </si>
  <si>
    <t>2019-02-02T04:00:00</t>
  </si>
  <si>
    <t>2019-02-02T04:00:00Z</t>
  </si>
  <si>
    <t>2019-02-02T05:00:00</t>
  </si>
  <si>
    <t>2019-02-02T05:00:00Z</t>
  </si>
  <si>
    <t>2019-02-02T06:00:00</t>
  </si>
  <si>
    <t>2019-02-02T06:00:00Z</t>
  </si>
  <si>
    <t>2019-02-02T07:00:00</t>
  </si>
  <si>
    <t>2019-02-02T07:00:00Z</t>
  </si>
  <si>
    <t>2019-02-02T08:00:00</t>
  </si>
  <si>
    <t>2019-02-02T08:00:00Z</t>
  </si>
  <si>
    <t>2019-02-02T09:00:00</t>
  </si>
  <si>
    <t>2019-02-02T09:00:00Z</t>
  </si>
  <si>
    <t>2019-02-02T10:00:00</t>
  </si>
  <si>
    <t>2019-02-02T10:00:00Z</t>
  </si>
  <si>
    <t>2019-02-02T11:00:00</t>
  </si>
  <si>
    <t>2019-02-02T11:00:00Z</t>
  </si>
  <si>
    <t>2019-02-02T12:00:00</t>
  </si>
  <si>
    <t>2019-02-02T12:00:00Z</t>
  </si>
  <si>
    <t>2019-02-02T13:00:00</t>
  </si>
  <si>
    <t>2019-02-02T13:00:00Z</t>
  </si>
  <si>
    <t>2019-02-02T14:00:00</t>
  </si>
  <si>
    <t>2019-02-02T14:00:00Z</t>
  </si>
  <si>
    <t>2019-02-02T15:00:00</t>
  </si>
  <si>
    <t>2019-02-02T15:00:00Z</t>
  </si>
  <si>
    <t>2019-02-02T16:00:00</t>
  </si>
  <si>
    <t>2019-02-02T16:00:00Z</t>
  </si>
  <si>
    <t>2019-02-02T17:00:00</t>
  </si>
  <si>
    <t>2019-02-02T17:00:00Z</t>
  </si>
  <si>
    <t>2019-02-02T18:00:00</t>
  </si>
  <si>
    <t>2019-02-02T18:00:00Z</t>
  </si>
  <si>
    <t>2019-02-02T19:00:00</t>
  </si>
  <si>
    <t>2019-02-02T19:00:00Z</t>
  </si>
  <si>
    <t>2019-02-02T20:00:00</t>
  </si>
  <si>
    <t>2019-02-02T20:00:00Z</t>
  </si>
  <si>
    <t>2019-02-02T21:00:00</t>
  </si>
  <si>
    <t>2019-02-02T21:00:00Z</t>
  </si>
  <si>
    <t>2019-02-02T22:00:00</t>
  </si>
  <si>
    <t>2019-02-02T22:00:00Z</t>
  </si>
  <si>
    <t>2019-02-02T23:00:00</t>
  </si>
  <si>
    <t>2019-02-02T23:00:00Z</t>
  </si>
  <si>
    <t>2019-02-03T00:00:00</t>
  </si>
  <si>
    <t>2019-02-03T00:00:00Z</t>
  </si>
  <si>
    <t>2019-02-03T01:00:00</t>
  </si>
  <si>
    <t>2019-02-03T01:00:00Z</t>
  </si>
  <si>
    <t>2019-02-03T02:00:00</t>
  </si>
  <si>
    <t>2019-02-03T02:00:00Z</t>
  </si>
  <si>
    <t>2019-02-03T03:00:00</t>
  </si>
  <si>
    <t>2019-02-03T03:00:00Z</t>
  </si>
  <si>
    <t>2019-02-03T04:00:00</t>
  </si>
  <si>
    <t>2019-02-03T04:00:00Z</t>
  </si>
  <si>
    <t>2019-02-03T05:00:00</t>
  </si>
  <si>
    <t>2019-02-03T05:00:00Z</t>
  </si>
  <si>
    <t>2019-02-03T06:00:00</t>
  </si>
  <si>
    <t>2019-02-03T06:00:00Z</t>
  </si>
  <si>
    <t>2019-02-03T07:00:00</t>
  </si>
  <si>
    <t>2019-02-03T07:00:00Z</t>
  </si>
  <si>
    <t>2019-02-03T08:00:00</t>
  </si>
  <si>
    <t>2019-02-03T08:00:00Z</t>
  </si>
  <si>
    <t>2019-02-03T09:00:00</t>
  </si>
  <si>
    <t>2019-02-03T09:00:00Z</t>
  </si>
  <si>
    <t>2019-02-03T10:00:00</t>
  </si>
  <si>
    <t>2019-02-03T10:00:00Z</t>
  </si>
  <si>
    <t>2019-02-03T11:00:00</t>
  </si>
  <si>
    <t>2019-02-03T11:00:00Z</t>
  </si>
  <si>
    <t>2019-02-03T12:00:00</t>
  </si>
  <si>
    <t>2019-02-03T12:00:00Z</t>
  </si>
  <si>
    <t>2019-02-03T13:00:00</t>
  </si>
  <si>
    <t>2019-02-03T13:00:00Z</t>
  </si>
  <si>
    <t>2019-02-03T14:00:00</t>
  </si>
  <si>
    <t>2019-02-03T14:00:00Z</t>
  </si>
  <si>
    <t>2019-02-03T15:00:00</t>
  </si>
  <si>
    <t>2019-02-03T15:00:00Z</t>
  </si>
  <si>
    <t>2019-02-03T16:00:00</t>
  </si>
  <si>
    <t>2019-02-03T16:00:00Z</t>
  </si>
  <si>
    <t>2019-02-03T17:00:00</t>
  </si>
  <si>
    <t>2019-02-03T17:00:00Z</t>
  </si>
  <si>
    <t>2019-02-03T18:00:00</t>
  </si>
  <si>
    <t>2019-02-03T18:00:00Z</t>
  </si>
  <si>
    <t>2019-02-03T19:00:00</t>
  </si>
  <si>
    <t>2019-02-03T19:00:00Z</t>
  </si>
  <si>
    <t>2019-02-03T20:00:00</t>
  </si>
  <si>
    <t>2019-02-03T20:00:00Z</t>
  </si>
  <si>
    <t>2019-02-03T21:00:00</t>
  </si>
  <si>
    <t>2019-02-03T21:00:00Z</t>
  </si>
  <si>
    <t>2019-02-03T22:00:00</t>
  </si>
  <si>
    <t>2019-02-03T22:00:00Z</t>
  </si>
  <si>
    <t>2019-02-03T23:00:00</t>
  </si>
  <si>
    <t>2019-02-03T23:00:00Z</t>
  </si>
  <si>
    <t>2019-02-04T00:00:00</t>
  </si>
  <si>
    <t>2019-02-04T00:00:00Z</t>
  </si>
  <si>
    <t>2019-02-04T01:00:00</t>
  </si>
  <si>
    <t>2019-02-04T01:00:00Z</t>
  </si>
  <si>
    <t>2019-02-04T02:00:00</t>
  </si>
  <si>
    <t>2019-02-04T02:00:00Z</t>
  </si>
  <si>
    <t>2019-02-04T03:00:00</t>
  </si>
  <si>
    <t>2019-02-04T03:00:00Z</t>
  </si>
  <si>
    <t>2019-02-04T04:00:00</t>
  </si>
  <si>
    <t>2019-02-04T04:00:00Z</t>
  </si>
  <si>
    <t>2019-02-04T05:00:00</t>
  </si>
  <si>
    <t>2019-02-04T05:00:00Z</t>
  </si>
  <si>
    <t>2019-02-04T06:00:00</t>
  </si>
  <si>
    <t>2019-02-04T06:00:00Z</t>
  </si>
  <si>
    <t>2019-02-04T07:00:00</t>
  </si>
  <si>
    <t>2019-02-04T07:00:00Z</t>
  </si>
  <si>
    <t>2019-02-04T08:00:00</t>
  </si>
  <si>
    <t>2019-02-04T08:00:00Z</t>
  </si>
  <si>
    <t>2019-02-04T09:00:00</t>
  </si>
  <si>
    <t>2019-02-04T09:00:00Z</t>
  </si>
  <si>
    <t>2019-02-04T10:00:00</t>
  </si>
  <si>
    <t>2019-02-04T10:00:00Z</t>
  </si>
  <si>
    <t>2019-02-04T11:00:00</t>
  </si>
  <si>
    <t>2019-02-04T11:00:00Z</t>
  </si>
  <si>
    <t>2019-02-04T12:00:00</t>
  </si>
  <si>
    <t>2019-02-04T12:00:00Z</t>
  </si>
  <si>
    <t>2019-02-04T13:00:00</t>
  </si>
  <si>
    <t>2019-02-04T13:00:00Z</t>
  </si>
  <si>
    <t>2019-02-04T14:00:00</t>
  </si>
  <si>
    <t>2019-02-04T14:00:00Z</t>
  </si>
  <si>
    <t>2019-02-04T15:00:00</t>
  </si>
  <si>
    <t>2019-02-04T15:00:00Z</t>
  </si>
  <si>
    <t>2019-02-04T16:00:00</t>
  </si>
  <si>
    <t>2019-02-04T16:00:00Z</t>
  </si>
  <si>
    <t>2019-02-04T17:00:00</t>
  </si>
  <si>
    <t>2019-02-04T17:00:00Z</t>
  </si>
  <si>
    <t>2019-02-04T18:00:00</t>
  </si>
  <si>
    <t>2019-02-04T18:00:00Z</t>
  </si>
  <si>
    <t>2019-02-04T19:00:00</t>
  </si>
  <si>
    <t>2019-02-04T19:00:00Z</t>
  </si>
  <si>
    <t>2019-02-04T20:00:00</t>
  </si>
  <si>
    <t>2019-02-04T20:00:00Z</t>
  </si>
  <si>
    <t>2019-02-04T21:00:00</t>
  </si>
  <si>
    <t>2019-02-04T21:00:00Z</t>
  </si>
  <si>
    <t>2019-02-04T22:00:00</t>
  </si>
  <si>
    <t>2019-02-04T22:00:00Z</t>
  </si>
  <si>
    <t>2019-02-04T23:00:00</t>
  </si>
  <si>
    <t>2019-02-04T23:00:00Z</t>
  </si>
  <si>
    <t>2019-02-05T00:00:00</t>
  </si>
  <si>
    <t>2019-02-05T00:00:00Z</t>
  </si>
  <si>
    <t>2019-02-05T01:00:00</t>
  </si>
  <si>
    <t>2019-02-05T01:00:00Z</t>
  </si>
  <si>
    <t>2019-02-05T02:00:00</t>
  </si>
  <si>
    <t>2019-02-05T02:00:00Z</t>
  </si>
  <si>
    <t>2019-02-05T03:00:00</t>
  </si>
  <si>
    <t>2019-02-05T03:00:00Z</t>
  </si>
  <si>
    <t>2019-02-05T04:00:00</t>
  </si>
  <si>
    <t>2019-02-05T04:00:00Z</t>
  </si>
  <si>
    <t>2019-02-05T05:00:00</t>
  </si>
  <si>
    <t>2019-02-05T05:00:00Z</t>
  </si>
  <si>
    <t>2019-02-05T06:00:00</t>
  </si>
  <si>
    <t>2019-02-05T06:00:00Z</t>
  </si>
  <si>
    <t>2019-02-05T07:00:00</t>
  </si>
  <si>
    <t>2019-02-05T07:00:00Z</t>
  </si>
  <si>
    <t>2019-02-05T08:00:00</t>
  </si>
  <si>
    <t>2019-02-05T08:00:00Z</t>
  </si>
  <si>
    <t>2019-02-05T09:00:00</t>
  </si>
  <si>
    <t>2019-02-05T09:00:00Z</t>
  </si>
  <si>
    <t>2019-02-05T10:00:00</t>
  </si>
  <si>
    <t>2019-02-05T10:00:00Z</t>
  </si>
  <si>
    <t>2019-02-05T11:00:00</t>
  </si>
  <si>
    <t>2019-02-05T11:00:00Z</t>
  </si>
  <si>
    <t>2019-02-05T12:00:00</t>
  </si>
  <si>
    <t>2019-02-05T12:00:00Z</t>
  </si>
  <si>
    <t>2019-02-05T13:00:00</t>
  </si>
  <si>
    <t>2019-02-05T13:00:00Z</t>
  </si>
  <si>
    <t>2019-02-05T14:00:00</t>
  </si>
  <si>
    <t>2019-02-05T14:00:00Z</t>
  </si>
  <si>
    <t>2019-02-05T15:00:00</t>
  </si>
  <si>
    <t>2019-02-05T15:00:00Z</t>
  </si>
  <si>
    <t>2019-02-05T16:00:00</t>
  </si>
  <si>
    <t>2019-02-05T16:00:00Z</t>
  </si>
  <si>
    <t>2019-02-05T17:00:00</t>
  </si>
  <si>
    <t>2019-02-05T17:00:00Z</t>
  </si>
  <si>
    <t>2019-02-05T18:00:00</t>
  </si>
  <si>
    <t>2019-02-05T18:00:00Z</t>
  </si>
  <si>
    <t>2019-02-05T19:00:00</t>
  </si>
  <si>
    <t>2019-02-05T19:00:00Z</t>
  </si>
  <si>
    <t>2019-02-05T20:00:00</t>
  </si>
  <si>
    <t>2019-02-05T20:00:00Z</t>
  </si>
  <si>
    <t>2019-02-05T21:00:00</t>
  </si>
  <si>
    <t>2019-02-05T21:00:00Z</t>
  </si>
  <si>
    <t>2019-02-05T22:00:00</t>
  </si>
  <si>
    <t>2019-02-05T22:00:00Z</t>
  </si>
  <si>
    <t>2019-02-05T23:00:00</t>
  </si>
  <si>
    <t>2019-02-05T23:00:00Z</t>
  </si>
  <si>
    <t>2019-02-06T00:00:00</t>
  </si>
  <si>
    <t>2019-02-06T00:00:00Z</t>
  </si>
  <si>
    <t>2019-02-06T01:00:00</t>
  </si>
  <si>
    <t>2019-02-06T01:00:00Z</t>
  </si>
  <si>
    <t>2019-02-06T02:00:00</t>
  </si>
  <si>
    <t>2019-02-06T02:00:00Z</t>
  </si>
  <si>
    <t>2019-02-06T03:00:00</t>
  </si>
  <si>
    <t>2019-02-06T03:00:00Z</t>
  </si>
  <si>
    <t>2019-02-06T04:00:00</t>
  </si>
  <si>
    <t>2019-02-06T04:00:00Z</t>
  </si>
  <si>
    <t>2019-02-06T05:00:00</t>
  </si>
  <si>
    <t>2019-02-06T05:00:00Z</t>
  </si>
  <si>
    <t>2019-02-06T06:00:00</t>
  </si>
  <si>
    <t>2019-02-06T06:00:00Z</t>
  </si>
  <si>
    <t>2019-02-06T07:00:00</t>
  </si>
  <si>
    <t>2019-02-06T07:00:00Z</t>
  </si>
  <si>
    <t>2019-02-06T08:00:00</t>
  </si>
  <si>
    <t>2019-02-06T08:00:00Z</t>
  </si>
  <si>
    <t>2019-02-06T09:00:00</t>
  </si>
  <si>
    <t>2019-02-06T09:00:00Z</t>
  </si>
  <si>
    <t>2019-02-06T10:00:00</t>
  </si>
  <si>
    <t>2019-02-06T10:00:00Z</t>
  </si>
  <si>
    <t>2019-02-06T11:00:00</t>
  </si>
  <si>
    <t>2019-02-06T11:00:00Z</t>
  </si>
  <si>
    <t>2019-02-06T12:00:00</t>
  </si>
  <si>
    <t>2019-02-06T12:00:00Z</t>
  </si>
  <si>
    <t>2019-02-06T13:00:00</t>
  </si>
  <si>
    <t>2019-02-06T13:00:00Z</t>
  </si>
  <si>
    <t>2019-02-06T14:00:00</t>
  </si>
  <si>
    <t>2019-02-06T14:00:00Z</t>
  </si>
  <si>
    <t>2019-02-06T15:00:00</t>
  </si>
  <si>
    <t>2019-02-06T15:00:00Z</t>
  </si>
  <si>
    <t>2019-02-06T16:00:00</t>
  </si>
  <si>
    <t>2019-02-06T16:00:00Z</t>
  </si>
  <si>
    <t>2019-02-06T17:00:00</t>
  </si>
  <si>
    <t>2019-02-06T17:00:00Z</t>
  </si>
  <si>
    <t>2019-02-06T18:00:00</t>
  </si>
  <si>
    <t>2019-02-06T18:00:00Z</t>
  </si>
  <si>
    <t>2019-02-06T19:00:00</t>
  </si>
  <si>
    <t>2019-02-06T19:00:00Z</t>
  </si>
  <si>
    <t>2019-02-06T20:00:00</t>
  </si>
  <si>
    <t>2019-02-06T20:00:00Z</t>
  </si>
  <si>
    <t>2019-02-06T21:00:00</t>
  </si>
  <si>
    <t>2019-02-06T21:00:00Z</t>
  </si>
  <si>
    <t>2019-02-06T22:00:00</t>
  </si>
  <si>
    <t>2019-02-06T22:00:00Z</t>
  </si>
  <si>
    <t>2019-02-06T23:00:00</t>
  </si>
  <si>
    <t>2019-02-06T23:00:00Z</t>
  </si>
  <si>
    <t>2019-02-07T00:00:00</t>
  </si>
  <si>
    <t>2019-02-07T00:00:00Z</t>
  </si>
  <si>
    <t>2019-02-07T01:00:00</t>
  </si>
  <si>
    <t>2019-02-07T01:00:00Z</t>
  </si>
  <si>
    <t>2019-02-07T02:00:00</t>
  </si>
  <si>
    <t>2019-02-07T02:00:00Z</t>
  </si>
  <si>
    <t>2019-02-07T03:00:00</t>
  </si>
  <si>
    <t>2019-02-07T03:00:00Z</t>
  </si>
  <si>
    <t>2019-02-07T04:00:00</t>
  </si>
  <si>
    <t>2019-02-07T04:00:00Z</t>
  </si>
  <si>
    <t>2019-02-07T05:00:00</t>
  </si>
  <si>
    <t>2019-02-07T05:00:00Z</t>
  </si>
  <si>
    <t>2019-02-07T06:00:00</t>
  </si>
  <si>
    <t>2019-02-07T06:00:00Z</t>
  </si>
  <si>
    <t>2019-02-07T07:00:00</t>
  </si>
  <si>
    <t>2019-02-07T07:00:00Z</t>
  </si>
  <si>
    <t>2019-02-07T08:00:00</t>
  </si>
  <si>
    <t>2019-02-07T08:00:00Z</t>
  </si>
  <si>
    <t>2019-02-07T09:00:00</t>
  </si>
  <si>
    <t>2019-02-07T09:00:00Z</t>
  </si>
  <si>
    <t>2019-02-07T10:00:00</t>
  </si>
  <si>
    <t>2019-02-07T10:00:00Z</t>
  </si>
  <si>
    <t>2019-02-07T11:00:00</t>
  </si>
  <si>
    <t>2019-02-07T11:00:00Z</t>
  </si>
  <si>
    <t>2019-02-07T12:00:00</t>
  </si>
  <si>
    <t>2019-02-07T12:00:00Z</t>
  </si>
  <si>
    <t>2019-02-07T13:00:00</t>
  </si>
  <si>
    <t>2019-02-07T13:00:00Z</t>
  </si>
  <si>
    <t>2019-02-07T14:00:00</t>
  </si>
  <si>
    <t>2019-02-07T14:00:00Z</t>
  </si>
  <si>
    <t>2019-02-07T15:00:00</t>
  </si>
  <si>
    <t>2019-02-07T15:00:00Z</t>
  </si>
  <si>
    <t>2019-02-07T16:00:00</t>
  </si>
  <si>
    <t>2019-02-07T16:00:00Z</t>
  </si>
  <si>
    <t>2019-02-07T17:00:00</t>
  </si>
  <si>
    <t>2019-02-07T17:00:00Z</t>
  </si>
  <si>
    <t>2019-02-07T18:00:00</t>
  </si>
  <si>
    <t>2019-02-07T18:00:00Z</t>
  </si>
  <si>
    <t>2019-02-07T19:00:00</t>
  </si>
  <si>
    <t>2019-02-07T19:00:00Z</t>
  </si>
  <si>
    <t>2019-02-07T20:00:00</t>
  </si>
  <si>
    <t>2019-02-07T20:00:00Z</t>
  </si>
  <si>
    <t>2019-02-07T21:00:00</t>
  </si>
  <si>
    <t>2019-02-07T21:00:00Z</t>
  </si>
  <si>
    <t>2019-02-07T22:00:00</t>
  </si>
  <si>
    <t>2019-02-07T22:00:00Z</t>
  </si>
  <si>
    <t>2019-02-07T23:00:00</t>
  </si>
  <si>
    <t>2019-02-07T23:00:00Z</t>
  </si>
  <si>
    <t>2019-02-08T00:00:00</t>
  </si>
  <si>
    <t>2019-02-08T00:00:00Z</t>
  </si>
  <si>
    <t>2019-02-08T01:00:00</t>
  </si>
  <si>
    <t>2019-02-08T01:00:00Z</t>
  </si>
  <si>
    <t>2019-02-08T02:00:00</t>
  </si>
  <si>
    <t>2019-02-08T02:00:00Z</t>
  </si>
  <si>
    <t>2019-02-08T03:00:00</t>
  </si>
  <si>
    <t>2019-02-08T03:00:00Z</t>
  </si>
  <si>
    <t>2019-02-08T04:00:00</t>
  </si>
  <si>
    <t>2019-02-08T04:00:00Z</t>
  </si>
  <si>
    <t>2019-02-08T05:00:00</t>
  </si>
  <si>
    <t>2019-02-08T05:00:00Z</t>
  </si>
  <si>
    <t>2019-02-08T06:00:00</t>
  </si>
  <si>
    <t>2019-02-08T06:00:00Z</t>
  </si>
  <si>
    <t>2019-02-08T07:00:00</t>
  </si>
  <si>
    <t>2019-02-08T07:00:00Z</t>
  </si>
  <si>
    <t>2019-02-08T08:00:00</t>
  </si>
  <si>
    <t>2019-02-08T08:00:00Z</t>
  </si>
  <si>
    <t>2019-02-08T09:00:00</t>
  </si>
  <si>
    <t>2019-02-08T09:00:00Z</t>
  </si>
  <si>
    <t>2019-02-08T10:00:00</t>
  </si>
  <si>
    <t>2019-02-08T10:00:00Z</t>
  </si>
  <si>
    <t>2019-02-08T11:00:00</t>
  </si>
  <si>
    <t>2019-02-08T11:00:00Z</t>
  </si>
  <si>
    <t>2019-02-08T12:00:00</t>
  </si>
  <si>
    <t>2019-02-08T12:00:00Z</t>
  </si>
  <si>
    <t>2019-02-08T13:00:00</t>
  </si>
  <si>
    <t>2019-02-08T13:00:00Z</t>
  </si>
  <si>
    <t>2019-02-08T14:00:00</t>
  </si>
  <si>
    <t>2019-02-08T14:00:00Z</t>
  </si>
  <si>
    <t>2019-02-08T15:00:00</t>
  </si>
  <si>
    <t>2019-02-08T15:00:00Z</t>
  </si>
  <si>
    <t>2019-02-08T16:00:00</t>
  </si>
  <si>
    <t>2019-02-08T16:00:00Z</t>
  </si>
  <si>
    <t>2019-02-08T17:00:00</t>
  </si>
  <si>
    <t>2019-02-08T17:00:00Z</t>
  </si>
  <si>
    <t>2019-02-08T18:00:00</t>
  </si>
  <si>
    <t>2019-02-08T18:00:00Z</t>
  </si>
  <si>
    <t>2019-02-08T19:00:00</t>
  </si>
  <si>
    <t>2019-02-08T19:00:00Z</t>
  </si>
  <si>
    <t>2019-02-08T20:00:00</t>
  </si>
  <si>
    <t>2019-02-08T20:00:00Z</t>
  </si>
  <si>
    <t>2019-02-08T21:00:00</t>
  </si>
  <si>
    <t>2019-02-08T21:00:00Z</t>
  </si>
  <si>
    <t>2019-02-08T22:00:00</t>
  </si>
  <si>
    <t>2019-02-08T22:00:00Z</t>
  </si>
  <si>
    <t>2019-02-08T23:00:00</t>
  </si>
  <si>
    <t>2019-02-08T23:00:00Z</t>
  </si>
  <si>
    <t>2019-02-09T00:00:00</t>
  </si>
  <si>
    <t>2019-02-09T00:00:00Z</t>
  </si>
  <si>
    <t>2019-02-09T01:00:00</t>
  </si>
  <si>
    <t>2019-02-09T01:00:00Z</t>
  </si>
  <si>
    <t>2019-02-09T02:00:00</t>
  </si>
  <si>
    <t>2019-02-09T02:00:00Z</t>
  </si>
  <si>
    <t>2019-02-09T03:00:00</t>
  </si>
  <si>
    <t>2019-02-09T03:00:00Z</t>
  </si>
  <si>
    <t>2019-02-09T04:00:00</t>
  </si>
  <si>
    <t>2019-02-09T04:00:00Z</t>
  </si>
  <si>
    <t>2019-02-09T05:00:00</t>
  </si>
  <si>
    <t>2019-02-09T05:00:00Z</t>
  </si>
  <si>
    <t>2019-02-09T06:00:00</t>
  </si>
  <si>
    <t>2019-02-09T06:00:00Z</t>
  </si>
  <si>
    <t>2019-02-09T07:00:00</t>
  </si>
  <si>
    <t>2019-02-09T07:00:00Z</t>
  </si>
  <si>
    <t>2019-02-09T08:00:00</t>
  </si>
  <si>
    <t>2019-02-09T08:00:00Z</t>
  </si>
  <si>
    <t>2019-02-09T09:00:00</t>
  </si>
  <si>
    <t>2019-02-09T09:00:00Z</t>
  </si>
  <si>
    <t>2019-02-09T10:00:00</t>
  </si>
  <si>
    <t>2019-02-09T10:00:00Z</t>
  </si>
  <si>
    <t>2019-02-09T11:00:00</t>
  </si>
  <si>
    <t>2019-02-09T11:00:00Z</t>
  </si>
  <si>
    <t>2019-02-09T12:00:00</t>
  </si>
  <si>
    <t>2019-02-09T12:00:00Z</t>
  </si>
  <si>
    <t>2019-02-09T13:00:00</t>
  </si>
  <si>
    <t>2019-02-09T13:00:00Z</t>
  </si>
  <si>
    <t>2019-02-09T14:00:00</t>
  </si>
  <si>
    <t>2019-02-09T14:00:00Z</t>
  </si>
  <si>
    <t>2019-02-09T15:00:00</t>
  </si>
  <si>
    <t>2019-02-09T15:00:00Z</t>
  </si>
  <si>
    <t>2019-02-09T16:00:00</t>
  </si>
  <si>
    <t>2019-02-09T16:00:00Z</t>
  </si>
  <si>
    <t>2019-02-09T17:00:00</t>
  </si>
  <si>
    <t>2019-02-09T17:00:00Z</t>
  </si>
  <si>
    <t>2019-02-09T18:00:00</t>
  </si>
  <si>
    <t>2019-02-09T18:00:00Z</t>
  </si>
  <si>
    <t>2019-02-09T19:00:00</t>
  </si>
  <si>
    <t>2019-02-09T19:00:00Z</t>
  </si>
  <si>
    <t>2019-02-09T20:00:00</t>
  </si>
  <si>
    <t>2019-02-09T20:00:00Z</t>
  </si>
  <si>
    <t>2019-02-09T21:00:00</t>
  </si>
  <si>
    <t>2019-02-09T21:00:00Z</t>
  </si>
  <si>
    <t>2019-02-09T22:00:00</t>
  </si>
  <si>
    <t>2019-02-09T22:00:00Z</t>
  </si>
  <si>
    <t>2019-02-09T23:00:00</t>
  </si>
  <si>
    <t>2019-02-09T23:00:00Z</t>
  </si>
  <si>
    <t>2019-02-10T00:00:00</t>
  </si>
  <si>
    <t>2019-02-10T00:00:00Z</t>
  </si>
  <si>
    <t>2019-02-10T01:00:00</t>
  </si>
  <si>
    <t>2019-02-10T01:00:00Z</t>
  </si>
  <si>
    <t>2019-02-10T02:00:00</t>
  </si>
  <si>
    <t>2019-02-10T02:00:00Z</t>
  </si>
  <si>
    <t>2019-02-10T03:00:00</t>
  </si>
  <si>
    <t>2019-02-10T03:00:00Z</t>
  </si>
  <si>
    <t>2019-02-10T04:00:00</t>
  </si>
  <si>
    <t>2019-02-10T04:00:00Z</t>
  </si>
  <si>
    <t>2019-02-10T05:00:00</t>
  </si>
  <si>
    <t>2019-02-10T05:00:00Z</t>
  </si>
  <si>
    <t>2019-02-10T06:00:00</t>
  </si>
  <si>
    <t>2019-02-10T06:00:00Z</t>
  </si>
  <si>
    <t>2019-02-10T07:00:00</t>
  </si>
  <si>
    <t>2019-02-10T07:00:00Z</t>
  </si>
  <si>
    <t>2019-02-10T08:00:00</t>
  </si>
  <si>
    <t>2019-02-10T08:00:00Z</t>
  </si>
  <si>
    <t>2019-02-10T09:00:00</t>
  </si>
  <si>
    <t>2019-02-10T09:00:00Z</t>
  </si>
  <si>
    <t>2019-02-10T10:00:00</t>
  </si>
  <si>
    <t>2019-02-10T10:00:00Z</t>
  </si>
  <si>
    <t>2019-02-10T11:00:00</t>
  </si>
  <si>
    <t>2019-02-10T11:00:00Z</t>
  </si>
  <si>
    <t>2019-02-10T12:00:00</t>
  </si>
  <si>
    <t>2019-02-10T12:00:00Z</t>
  </si>
  <si>
    <t>2019-02-10T13:00:00</t>
  </si>
  <si>
    <t>2019-02-10T13:00:00Z</t>
  </si>
  <si>
    <t>2019-02-10T14:00:00</t>
  </si>
  <si>
    <t>2019-02-10T14:00:00Z</t>
  </si>
  <si>
    <t>2019-02-10T15:00:00</t>
  </si>
  <si>
    <t>2019-02-10T15:00:00Z</t>
  </si>
  <si>
    <t>2019-02-10T16:00:00</t>
  </si>
  <si>
    <t>2019-02-10T16:00:00Z</t>
  </si>
  <si>
    <t>2019-02-10T17:00:00</t>
  </si>
  <si>
    <t>2019-02-10T17:00:00Z</t>
  </si>
  <si>
    <t>2019-02-10T18:00:00</t>
  </si>
  <si>
    <t>2019-02-10T18:00:00Z</t>
  </si>
  <si>
    <t>2019-02-10T19:00:00</t>
  </si>
  <si>
    <t>2019-02-10T19:00:00Z</t>
  </si>
  <si>
    <t>2019-02-10T20:00:00</t>
  </si>
  <si>
    <t>2019-02-10T20:00:00Z</t>
  </si>
  <si>
    <t>2019-02-10T21:00:00</t>
  </si>
  <si>
    <t>2019-02-10T21:00:00Z</t>
  </si>
  <si>
    <t>2019-02-10T22:00:00</t>
  </si>
  <si>
    <t>2019-02-10T22:00:00Z</t>
  </si>
  <si>
    <t>2019-02-10T23:00:00</t>
  </si>
  <si>
    <t>2019-02-10T23:00:00Z</t>
  </si>
  <si>
    <t>2019-02-11T00:00:00</t>
  </si>
  <si>
    <t>2019-02-11T00:00:00Z</t>
  </si>
  <si>
    <t>2019-02-11T01:00:00</t>
  </si>
  <si>
    <t>2019-02-11T01:00:00Z</t>
  </si>
  <si>
    <t>2019-02-11T02:00:00</t>
  </si>
  <si>
    <t>2019-02-11T02:00:00Z</t>
  </si>
  <si>
    <t>2019-02-11T03:00:00</t>
  </si>
  <si>
    <t>2019-02-11T03:00:00Z</t>
  </si>
  <si>
    <t>2019-02-11T04:00:00</t>
  </si>
  <si>
    <t>2019-02-11T04:00:00Z</t>
  </si>
  <si>
    <t>2019-02-11T05:00:00</t>
  </si>
  <si>
    <t>2019-02-11T05:00:00Z</t>
  </si>
  <si>
    <t>2019-02-11T06:00:00</t>
  </si>
  <si>
    <t>2019-02-11T06:00:00Z</t>
  </si>
  <si>
    <t>2019-02-11T07:00:00</t>
  </si>
  <si>
    <t>2019-02-11T07:00:00Z</t>
  </si>
  <si>
    <t>2019-02-11T08:00:00</t>
  </si>
  <si>
    <t>2019-02-11T08:00:00Z</t>
  </si>
  <si>
    <t>2019-02-11T09:00:00</t>
  </si>
  <si>
    <t>2019-02-11T09:00:00Z</t>
  </si>
  <si>
    <t>2019-02-11T10:00:00</t>
  </si>
  <si>
    <t>2019-02-11T10:00:00Z</t>
  </si>
  <si>
    <t>2019-02-11T11:00:00</t>
  </si>
  <si>
    <t>2019-02-11T11:00:00Z</t>
  </si>
  <si>
    <t>2019-02-11T12:00:00</t>
  </si>
  <si>
    <t>2019-02-11T12:00:00Z</t>
  </si>
  <si>
    <t>2019-02-11T13:00:00</t>
  </si>
  <si>
    <t>2019-02-11T13:00:00Z</t>
  </si>
  <si>
    <t>2019-02-11T14:00:00</t>
  </si>
  <si>
    <t>2019-02-11T14:00:00Z</t>
  </si>
  <si>
    <t>2019-02-11T15:00:00</t>
  </si>
  <si>
    <t>2019-02-11T15:00:00Z</t>
  </si>
  <si>
    <t>2019-02-11T16:00:00</t>
  </si>
  <si>
    <t>2019-02-11T16:00:00Z</t>
  </si>
  <si>
    <t>2019-02-11T17:00:00</t>
  </si>
  <si>
    <t>2019-02-11T17:00:00Z</t>
  </si>
  <si>
    <t>2019-02-11T18:00:00</t>
  </si>
  <si>
    <t>2019-02-11T18:00:00Z</t>
  </si>
  <si>
    <t>2019-02-11T19:00:00</t>
  </si>
  <si>
    <t>2019-02-11T19:00:00Z</t>
  </si>
  <si>
    <t>2019-02-11T20:00:00</t>
  </si>
  <si>
    <t>2019-02-11T20:00:00Z</t>
  </si>
  <si>
    <t>2019-02-11T21:00:00</t>
  </si>
  <si>
    <t>2019-02-11T21:00:00Z</t>
  </si>
  <si>
    <t>2019-02-11T22:00:00</t>
  </si>
  <si>
    <t>2019-02-11T22:00:00Z</t>
  </si>
  <si>
    <t>2019-02-11T23:00:00</t>
  </si>
  <si>
    <t>2019-02-11T23:00:00Z</t>
  </si>
  <si>
    <t>2019-02-12T00:00:00</t>
  </si>
  <si>
    <t>2019-02-12T00:00:00Z</t>
  </si>
  <si>
    <t>2019-02-12T01:00:00</t>
  </si>
  <si>
    <t>2019-02-12T01:00:00Z</t>
  </si>
  <si>
    <t>2019-02-12T02:00:00</t>
  </si>
  <si>
    <t>2019-02-12T02:00:00Z</t>
  </si>
  <si>
    <t>2019-02-12T03:00:00</t>
  </si>
  <si>
    <t>2019-02-12T03:00:00Z</t>
  </si>
  <si>
    <t>2019-02-12T04:00:00</t>
  </si>
  <si>
    <t>2019-02-12T04:00:00Z</t>
  </si>
  <si>
    <t>2019-02-12T05:00:00</t>
  </si>
  <si>
    <t>2019-02-12T05:00:00Z</t>
  </si>
  <si>
    <t>2019-02-12T06:00:00</t>
  </si>
  <si>
    <t>2019-02-12T06:00:00Z</t>
  </si>
  <si>
    <t>2019-02-12T07:00:00</t>
  </si>
  <si>
    <t>2019-02-12T07:00:00Z</t>
  </si>
  <si>
    <t>2019-02-12T08:00:00</t>
  </si>
  <si>
    <t>2019-02-12T08:00:00Z</t>
  </si>
  <si>
    <t>2019-02-12T09:00:00</t>
  </si>
  <si>
    <t>2019-02-12T09:00:00Z</t>
  </si>
  <si>
    <t>2019-02-12T10:00:00</t>
  </si>
  <si>
    <t>2019-02-12T10:00:00Z</t>
  </si>
  <si>
    <t>2019-02-12T11:00:00</t>
  </si>
  <si>
    <t>2019-02-12T11:00:00Z</t>
  </si>
  <si>
    <t>2019-02-12T12:00:00</t>
  </si>
  <si>
    <t>2019-02-12T12:00:00Z</t>
  </si>
  <si>
    <t>2019-02-12T13:00:00</t>
  </si>
  <si>
    <t>2019-02-12T13:00:00Z</t>
  </si>
  <si>
    <t>2019-02-12T14:00:00</t>
  </si>
  <si>
    <t>2019-02-12T14:00:00Z</t>
  </si>
  <si>
    <t>2019-02-12T15:00:00</t>
  </si>
  <si>
    <t>2019-02-12T15:00:00Z</t>
  </si>
  <si>
    <t>2019-02-12T16:00:00</t>
  </si>
  <si>
    <t>2019-02-12T16:00:00Z</t>
  </si>
  <si>
    <t>2019-02-12T17:00:00</t>
  </si>
  <si>
    <t>2019-02-12T17:00:00Z</t>
  </si>
  <si>
    <t>2019-02-12T18:00:00</t>
  </si>
  <si>
    <t>2019-02-12T18:00:00Z</t>
  </si>
  <si>
    <t>2019-02-12T19:00:00</t>
  </si>
  <si>
    <t>2019-02-12T19:00:00Z</t>
  </si>
  <si>
    <t>2019-02-12T20:00:00</t>
  </si>
  <si>
    <t>2019-02-12T20:00:00Z</t>
  </si>
  <si>
    <t>2019-02-12T21:00:00</t>
  </si>
  <si>
    <t>2019-02-12T21:00:00Z</t>
  </si>
  <si>
    <t>2019-02-12T22:00:00</t>
  </si>
  <si>
    <t>2019-02-12T22:00:00Z</t>
  </si>
  <si>
    <t>2019-02-12T23:00:00</t>
  </si>
  <si>
    <t>2019-02-12T23:00:00Z</t>
  </si>
  <si>
    <t>2019-02-13T00:00:00</t>
  </si>
  <si>
    <t>2019-02-13T00:00:00Z</t>
  </si>
  <si>
    <t>2019-02-13T01:00:00</t>
  </si>
  <si>
    <t>2019-02-13T01:00:00Z</t>
  </si>
  <si>
    <t>2019-02-13T02:00:00</t>
  </si>
  <si>
    <t>2019-02-13T02:00:00Z</t>
  </si>
  <si>
    <t>2019-02-13T03:00:00</t>
  </si>
  <si>
    <t>2019-02-13T03:00:00Z</t>
  </si>
  <si>
    <t>2019-02-13T04:00:00</t>
  </si>
  <si>
    <t>2019-02-13T04:00:00Z</t>
  </si>
  <si>
    <t>2019-02-13T05:00:00</t>
  </si>
  <si>
    <t>2019-02-13T05:00:00Z</t>
  </si>
  <si>
    <t>2019-02-13T06:00:00</t>
  </si>
  <si>
    <t>2019-02-13T06:00:00Z</t>
  </si>
  <si>
    <t>2019-02-13T07:00:00</t>
  </si>
  <si>
    <t>2019-02-13T07:00:00Z</t>
  </si>
  <si>
    <t>2019-02-13T08:00:00</t>
  </si>
  <si>
    <t>2019-02-13T08:00:00Z</t>
  </si>
  <si>
    <t>2019-02-13T09:00:00</t>
  </si>
  <si>
    <t>2019-02-13T09:00:00Z</t>
  </si>
  <si>
    <t>2019-02-13T10:00:00</t>
  </si>
  <si>
    <t>2019-02-13T10:00:00Z</t>
  </si>
  <si>
    <t>2019-02-13T11:00:00</t>
  </si>
  <si>
    <t>2019-02-13T11:00:00Z</t>
  </si>
  <si>
    <t>2019-02-13T12:00:00</t>
  </si>
  <si>
    <t>2019-02-13T12:00:00Z</t>
  </si>
  <si>
    <t>2019-02-13T13:00:00</t>
  </si>
  <si>
    <t>2019-02-13T13:00:00Z</t>
  </si>
  <si>
    <t>2019-02-13T14:00:00</t>
  </si>
  <si>
    <t>2019-02-13T14:00:00Z</t>
  </si>
  <si>
    <t>2019-02-13T15:00:00</t>
  </si>
  <si>
    <t>2019-02-13T15:00:00Z</t>
  </si>
  <si>
    <t>2019-02-13T16:00:00</t>
  </si>
  <si>
    <t>2019-02-13T16:00:00Z</t>
  </si>
  <si>
    <t>2019-02-13T17:00:00</t>
  </si>
  <si>
    <t>2019-02-13T17:00:00Z</t>
  </si>
  <si>
    <t>2019-02-13T18:00:00</t>
  </si>
  <si>
    <t>2019-02-13T18:00:00Z</t>
  </si>
  <si>
    <t>2019-02-13T19:00:00</t>
  </si>
  <si>
    <t>2019-02-13T19:00:00Z</t>
  </si>
  <si>
    <t>2019-02-13T20:00:00</t>
  </si>
  <si>
    <t>2019-02-13T20:00:00Z</t>
  </si>
  <si>
    <t>2019-02-13T21:00:00</t>
  </si>
  <si>
    <t>2019-02-13T21:00:00Z</t>
  </si>
  <si>
    <t>2019-02-13T22:00:00</t>
  </si>
  <si>
    <t>2019-02-13T22:00:00Z</t>
  </si>
  <si>
    <t>2019-02-13T23:00:00</t>
  </si>
  <si>
    <t>2019-02-13T23:00:00Z</t>
  </si>
  <si>
    <t>2019-02-14T00:00:00</t>
  </si>
  <si>
    <t>2019-02-14T00:00:00Z</t>
  </si>
  <si>
    <t>2019-02-14T01:00:00</t>
  </si>
  <si>
    <t>2019-02-14T01:00:00Z</t>
  </si>
  <si>
    <t>2019-02-14T02:00:00</t>
  </si>
  <si>
    <t>2019-02-14T02:00:00Z</t>
  </si>
  <si>
    <t>2019-02-14T03:00:00</t>
  </si>
  <si>
    <t>2019-02-14T03:00:00Z</t>
  </si>
  <si>
    <t>2019-02-14T04:00:00</t>
  </si>
  <si>
    <t>2019-02-14T04:00:00Z</t>
  </si>
  <si>
    <t>2019-02-14T05:00:00</t>
  </si>
  <si>
    <t>2019-02-14T05:00:00Z</t>
  </si>
  <si>
    <t>2019-02-14T06:00:00</t>
  </si>
  <si>
    <t>2019-02-14T06:00:00Z</t>
  </si>
  <si>
    <t>2019-02-14T07:00:00</t>
  </si>
  <si>
    <t>2019-02-14T07:00:00Z</t>
  </si>
  <si>
    <t>2019-02-14T08:00:00</t>
  </si>
  <si>
    <t>2019-02-14T08:00:00Z</t>
  </si>
  <si>
    <t>2019-02-14T09:00:00</t>
  </si>
  <si>
    <t>2019-02-14T09:00:00Z</t>
  </si>
  <si>
    <t>2019-02-14T10:00:00</t>
  </si>
  <si>
    <t>2019-02-14T10:00:00Z</t>
  </si>
  <si>
    <t>2019-02-14T11:00:00</t>
  </si>
  <si>
    <t>2019-02-14T11:00:00Z</t>
  </si>
  <si>
    <t>2019-02-14T12:00:00</t>
  </si>
  <si>
    <t>2019-02-14T12:00:00Z</t>
  </si>
  <si>
    <t>2019-02-14T13:00:00</t>
  </si>
  <si>
    <t>2019-02-14T13:00:00Z</t>
  </si>
  <si>
    <t>2019-02-14T14:00:00</t>
  </si>
  <si>
    <t>2019-02-14T14:00:00Z</t>
  </si>
  <si>
    <t>2019-02-14T15:00:00</t>
  </si>
  <si>
    <t>2019-02-14T15:00:00Z</t>
  </si>
  <si>
    <t>2019-02-14T16:00:00</t>
  </si>
  <si>
    <t>2019-02-14T16:00:00Z</t>
  </si>
  <si>
    <t>2019-02-14T17:00:00</t>
  </si>
  <si>
    <t>2019-02-14T17:00:00Z</t>
  </si>
  <si>
    <t>2019-02-14T18:00:00</t>
  </si>
  <si>
    <t>2019-02-14T18:00:00Z</t>
  </si>
  <si>
    <t>2019-02-14T19:00:00</t>
  </si>
  <si>
    <t>2019-02-14T19:00:00Z</t>
  </si>
  <si>
    <t>2019-02-14T20:00:00</t>
  </si>
  <si>
    <t>2019-02-14T20:00:00Z</t>
  </si>
  <si>
    <t>2019-02-14T21:00:00</t>
  </si>
  <si>
    <t>2019-02-14T21:00:00Z</t>
  </si>
  <si>
    <t>2019-02-14T22:00:00</t>
  </si>
  <si>
    <t>2019-02-14T22:00:00Z</t>
  </si>
  <si>
    <t>2019-02-14T23:00:00</t>
  </si>
  <si>
    <t>2019-02-14T23:00:00Z</t>
  </si>
  <si>
    <t>2019-02-15T00:00:00</t>
  </si>
  <si>
    <t>2019-02-15T00:00:00Z</t>
  </si>
  <si>
    <t>2019-02-15T01:00:00</t>
  </si>
  <si>
    <t>2019-02-15T01:00:00Z</t>
  </si>
  <si>
    <t>2019-02-15T02:00:00</t>
  </si>
  <si>
    <t>2019-02-15T02:00:00Z</t>
  </si>
  <si>
    <t>2019-02-15T03:00:00</t>
  </si>
  <si>
    <t>2019-02-15T03:00:00Z</t>
  </si>
  <si>
    <t>2019-02-15T04:00:00</t>
  </si>
  <si>
    <t>2019-02-15T04:00:00Z</t>
  </si>
  <si>
    <t>2019-02-15T05:00:00</t>
  </si>
  <si>
    <t>2019-02-15T05:00:00Z</t>
  </si>
  <si>
    <t>2019-02-15T06:00:00</t>
  </si>
  <si>
    <t>2019-02-15T06:00:00Z</t>
  </si>
  <si>
    <t>2019-02-15T07:00:00</t>
  </si>
  <si>
    <t>2019-02-15T07:00:00Z</t>
  </si>
  <si>
    <t>2019-02-15T08:00:00</t>
  </si>
  <si>
    <t>2019-02-15T08:00:00Z</t>
  </si>
  <si>
    <t>2019-02-15T09:00:00</t>
  </si>
  <si>
    <t>2019-02-15T09:00:00Z</t>
  </si>
  <si>
    <t>2019-02-15T10:00:00</t>
  </si>
  <si>
    <t>2019-02-15T10:00:00Z</t>
  </si>
  <si>
    <t>2019-02-15T11:00:00</t>
  </si>
  <si>
    <t>2019-02-15T11:00:00Z</t>
  </si>
  <si>
    <t>2019-02-15T12:00:00</t>
  </si>
  <si>
    <t>2019-02-15T12:00:00Z</t>
  </si>
  <si>
    <t>2019-02-15T13:00:00</t>
  </si>
  <si>
    <t>2019-02-15T13:00:00Z</t>
  </si>
  <si>
    <t>2019-02-15T14:00:00</t>
  </si>
  <si>
    <t>2019-02-15T14:00:00Z</t>
  </si>
  <si>
    <t>2019-02-15T15:00:00</t>
  </si>
  <si>
    <t>2019-02-15T15:00:00Z</t>
  </si>
  <si>
    <t>2019-02-15T16:00:00</t>
  </si>
  <si>
    <t>2019-02-15T16:00:00Z</t>
  </si>
  <si>
    <t>2019-02-15T17:00:00</t>
  </si>
  <si>
    <t>2019-02-15T17:00:00Z</t>
  </si>
  <si>
    <t>2019-02-15T18:00:00</t>
  </si>
  <si>
    <t>2019-02-15T18:00:00Z</t>
  </si>
  <si>
    <t>2019-02-15T19:00:00</t>
  </si>
  <si>
    <t>2019-02-15T19:00:00Z</t>
  </si>
  <si>
    <t>2019-02-15T20:00:00</t>
  </si>
  <si>
    <t>2019-02-15T20:00:00Z</t>
  </si>
  <si>
    <t>2019-02-15T21:00:00</t>
  </si>
  <si>
    <t>2019-02-15T21:00:00Z</t>
  </si>
  <si>
    <t>2019-02-15T22:00:00</t>
  </si>
  <si>
    <t>2019-02-15T22:00:00Z</t>
  </si>
  <si>
    <t>2019-02-15T23:00:00</t>
  </si>
  <si>
    <t>2019-02-15T23:00:00Z</t>
  </si>
  <si>
    <t>2019-02-16T00:00:00</t>
  </si>
  <si>
    <t>2019-02-16T00:00:00Z</t>
  </si>
  <si>
    <t>2019-02-16T01:00:00</t>
  </si>
  <si>
    <t>2019-02-16T01:00:00Z</t>
  </si>
  <si>
    <t>2019-02-16T02:00:00</t>
  </si>
  <si>
    <t>2019-02-16T02:00:00Z</t>
  </si>
  <si>
    <t>2019-02-16T03:00:00</t>
  </si>
  <si>
    <t>2019-02-16T03:00:00Z</t>
  </si>
  <si>
    <t>2019-02-16T04:00:00</t>
  </si>
  <si>
    <t>2019-02-16T04:00:00Z</t>
  </si>
  <si>
    <t>2019-02-16T05:00:00</t>
  </si>
  <si>
    <t>2019-02-16T05:00:00Z</t>
  </si>
  <si>
    <t>2019-02-16T06:00:00</t>
  </si>
  <si>
    <t>2019-02-16T06:00:00Z</t>
  </si>
  <si>
    <t>2019-02-16T07:00:00</t>
  </si>
  <si>
    <t>2019-02-16T07:00:00Z</t>
  </si>
  <si>
    <t>2019-02-16T08:00:00</t>
  </si>
  <si>
    <t>2019-02-16T08:00:00Z</t>
  </si>
  <si>
    <t>2019-02-16T09:00:00</t>
  </si>
  <si>
    <t>2019-02-16T09:00:00Z</t>
  </si>
  <si>
    <t>2019-02-16T10:00:00</t>
  </si>
  <si>
    <t>2019-02-16T10:00:00Z</t>
  </si>
  <si>
    <t>2019-02-16T11:00:00</t>
  </si>
  <si>
    <t>2019-02-16T11:00:00Z</t>
  </si>
  <si>
    <t>2019-02-16T12:00:00</t>
  </si>
  <si>
    <t>2019-02-16T12:00:00Z</t>
  </si>
  <si>
    <t>2019-02-16T13:00:00</t>
  </si>
  <si>
    <t>2019-02-16T13:00:00Z</t>
  </si>
  <si>
    <t>2019-02-16T14:00:00</t>
  </si>
  <si>
    <t>2019-02-16T14:00:00Z</t>
  </si>
  <si>
    <t>2019-02-16T15:00:00</t>
  </si>
  <si>
    <t>2019-02-16T15:00:00Z</t>
  </si>
  <si>
    <t>2019-02-16T16:00:00</t>
  </si>
  <si>
    <t>2019-02-16T16:00:00Z</t>
  </si>
  <si>
    <t>2019-02-16T17:00:00</t>
  </si>
  <si>
    <t>2019-02-16T17:00:00Z</t>
  </si>
  <si>
    <t>2019-02-16T18:00:00</t>
  </si>
  <si>
    <t>2019-02-16T18:00:00Z</t>
  </si>
  <si>
    <t>2019-02-16T19:00:00</t>
  </si>
  <si>
    <t>2019-02-16T19:00:00Z</t>
  </si>
  <si>
    <t>2019-02-16T20:00:00</t>
  </si>
  <si>
    <t>2019-02-16T20:00:00Z</t>
  </si>
  <si>
    <t>2019-02-16T21:00:00</t>
  </si>
  <si>
    <t>2019-02-16T21:00:00Z</t>
  </si>
  <si>
    <t>2019-02-16T22:00:00</t>
  </si>
  <si>
    <t>2019-02-16T22:00:00Z</t>
  </si>
  <si>
    <t>2019-02-16T23:00:00</t>
  </si>
  <si>
    <t>2019-02-16T23:00:00Z</t>
  </si>
  <si>
    <t>2019-02-17T00:00:00</t>
  </si>
  <si>
    <t>2019-02-17T00:00:00Z</t>
  </si>
  <si>
    <t>2019-02-17T01:00:00</t>
  </si>
  <si>
    <t>2019-02-17T01:00:00Z</t>
  </si>
  <si>
    <t>2019-02-17T02:00:00</t>
  </si>
  <si>
    <t>2019-02-17T02:00:00Z</t>
  </si>
  <si>
    <t>2019-02-17T03:00:00</t>
  </si>
  <si>
    <t>2019-02-17T03:00:00Z</t>
  </si>
  <si>
    <t>2019-02-17T04:00:00</t>
  </si>
  <si>
    <t>2019-02-17T04:00:00Z</t>
  </si>
  <si>
    <t>2019-02-17T05:00:00</t>
  </si>
  <si>
    <t>2019-02-17T05:00:00Z</t>
  </si>
  <si>
    <t>2019-02-17T06:00:00</t>
  </si>
  <si>
    <t>2019-02-17T06:00:00Z</t>
  </si>
  <si>
    <t>2019-02-17T07:00:00</t>
  </si>
  <si>
    <t>2019-02-17T07:00:00Z</t>
  </si>
  <si>
    <t>2019-02-17T08:00:00</t>
  </si>
  <si>
    <t>2019-02-17T08:00:00Z</t>
  </si>
  <si>
    <t>2019-02-17T09:00:00</t>
  </si>
  <si>
    <t>2019-02-17T09:00:00Z</t>
  </si>
  <si>
    <t>2019-02-17T10:00:00</t>
  </si>
  <si>
    <t>2019-02-17T10:00:00Z</t>
  </si>
  <si>
    <t>2019-02-17T11:00:00</t>
  </si>
  <si>
    <t>2019-02-17T11:00:00Z</t>
  </si>
  <si>
    <t>2019-02-17T12:00:00</t>
  </si>
  <si>
    <t>2019-02-17T12:00:00Z</t>
  </si>
  <si>
    <t>2019-02-17T13:00:00</t>
  </si>
  <si>
    <t>2019-02-17T13:00:00Z</t>
  </si>
  <si>
    <t>2019-02-17T14:00:00</t>
  </si>
  <si>
    <t>2019-02-17T14:00:00Z</t>
  </si>
  <si>
    <t>2019-02-17T15:00:00</t>
  </si>
  <si>
    <t>2019-02-17T15:00:00Z</t>
  </si>
  <si>
    <t>2019-02-17T16:00:00</t>
  </si>
  <si>
    <t>2019-02-17T16:00:00Z</t>
  </si>
  <si>
    <t>2019-02-17T17:00:00</t>
  </si>
  <si>
    <t>2019-02-17T17:00:00Z</t>
  </si>
  <si>
    <t>2019-02-17T18:00:00</t>
  </si>
  <si>
    <t>2019-02-17T18:00:00Z</t>
  </si>
  <si>
    <t>2019-02-17T19:00:00</t>
  </si>
  <si>
    <t>2019-02-17T19:00:00Z</t>
  </si>
  <si>
    <t>2019-02-17T20:00:00</t>
  </si>
  <si>
    <t>2019-02-17T20:00:00Z</t>
  </si>
  <si>
    <t>2019-02-17T21:00:00</t>
  </si>
  <si>
    <t>2019-02-17T21:00:00Z</t>
  </si>
  <si>
    <t>2019-02-17T22:00:00</t>
  </si>
  <si>
    <t>2019-02-17T22:00:00Z</t>
  </si>
  <si>
    <t>2019-02-17T23:00:00</t>
  </si>
  <si>
    <t>2019-02-17T23:00:00Z</t>
  </si>
  <si>
    <t>2019-02-18T00:00:00</t>
  </si>
  <si>
    <t>2019-02-18T00:00:00Z</t>
  </si>
  <si>
    <t>2019-02-18T01:00:00</t>
  </si>
  <si>
    <t>2019-02-18T01:00:00Z</t>
  </si>
  <si>
    <t>2019-02-18T02:00:00</t>
  </si>
  <si>
    <t>2019-02-18T02:00:00Z</t>
  </si>
  <si>
    <t>2019-02-18T03:00:00</t>
  </si>
  <si>
    <t>2019-02-18T03:00:00Z</t>
  </si>
  <si>
    <t>2019-02-18T04:00:00</t>
  </si>
  <si>
    <t>2019-02-18T04:00:00Z</t>
  </si>
  <si>
    <t>2019-02-18T05:00:00</t>
  </si>
  <si>
    <t>2019-02-18T05:00:00Z</t>
  </si>
  <si>
    <t>2019-02-18T06:00:00</t>
  </si>
  <si>
    <t>2019-02-18T06:00:00Z</t>
  </si>
  <si>
    <t>2019-02-18T07:00:00</t>
  </si>
  <si>
    <t>2019-02-18T07:00:00Z</t>
  </si>
  <si>
    <t>2019-02-18T08:00:00</t>
  </si>
  <si>
    <t>2019-02-18T08:00:00Z</t>
  </si>
  <si>
    <t>2019-02-18T09:00:00</t>
  </si>
  <si>
    <t>2019-02-18T09:00:00Z</t>
  </si>
  <si>
    <t>2019-02-18T10:00:00</t>
  </si>
  <si>
    <t>2019-02-18T10:00:00Z</t>
  </si>
  <si>
    <t>2019-02-18T11:00:00</t>
  </si>
  <si>
    <t>2019-02-18T11:00:00Z</t>
  </si>
  <si>
    <t>2019-02-18T12:00:00</t>
  </si>
  <si>
    <t>2019-02-18T12:00:00Z</t>
  </si>
  <si>
    <t>2019-02-18T13:00:00</t>
  </si>
  <si>
    <t>2019-02-18T13:00:00Z</t>
  </si>
  <si>
    <t>2019-02-18T14:00:00</t>
  </si>
  <si>
    <t>2019-02-18T14:00:00Z</t>
  </si>
  <si>
    <t>2019-02-18T15:00:00</t>
  </si>
  <si>
    <t>2019-02-18T15:00:00Z</t>
  </si>
  <si>
    <t>2019-02-18T16:00:00</t>
  </si>
  <si>
    <t>2019-02-18T16:00:00Z</t>
  </si>
  <si>
    <t>2019-02-18T17:00:00</t>
  </si>
  <si>
    <t>2019-02-18T17:00:00Z</t>
  </si>
  <si>
    <t>2019-02-18T18:00:00</t>
  </si>
  <si>
    <t>2019-02-18T18:00:00Z</t>
  </si>
  <si>
    <t>2019-02-18T19:00:00</t>
  </si>
  <si>
    <t>2019-02-18T19:00:00Z</t>
  </si>
  <si>
    <t>2019-02-18T20:00:00</t>
  </si>
  <si>
    <t>2019-02-18T20:00:00Z</t>
  </si>
  <si>
    <t>2019-02-18T21:00:00</t>
  </si>
  <si>
    <t>2019-02-18T21:00:00Z</t>
  </si>
  <si>
    <t>2019-02-18T22:00:00</t>
  </si>
  <si>
    <t>2019-02-18T22:00:00Z</t>
  </si>
  <si>
    <t>2019-02-18T23:00:00</t>
  </si>
  <si>
    <t>2019-02-18T23:00:00Z</t>
  </si>
  <si>
    <t>2019-02-19T00:00:00</t>
  </si>
  <si>
    <t>2019-02-19T00:00:00Z</t>
  </si>
  <si>
    <t>2019-02-19T01:00:00</t>
  </si>
  <si>
    <t>2019-02-19T01:00:00Z</t>
  </si>
  <si>
    <t>2019-02-19T02:00:00</t>
  </si>
  <si>
    <t>2019-02-19T02:00:00Z</t>
  </si>
  <si>
    <t>2019-02-19T03:00:00</t>
  </si>
  <si>
    <t>2019-02-19T03:00:00Z</t>
  </si>
  <si>
    <t>2019-02-19T04:00:00</t>
  </si>
  <si>
    <t>2019-02-19T04:00:00Z</t>
  </si>
  <si>
    <t>2019-02-19T05:00:00</t>
  </si>
  <si>
    <t>2019-02-19T05:00:00Z</t>
  </si>
  <si>
    <t>2019-02-19T06:00:00</t>
  </si>
  <si>
    <t>2019-02-19T06:00:00Z</t>
  </si>
  <si>
    <t>2019-02-19T07:00:00</t>
  </si>
  <si>
    <t>2019-02-19T07:00:00Z</t>
  </si>
  <si>
    <t>2019-02-19T08:00:00</t>
  </si>
  <si>
    <t>2019-02-19T08:00:00Z</t>
  </si>
  <si>
    <t>2019-02-19T09:00:00</t>
  </si>
  <si>
    <t>2019-02-19T09:00:00Z</t>
  </si>
  <si>
    <t>2019-02-19T10:00:00</t>
  </si>
  <si>
    <t>2019-02-19T10:00:00Z</t>
  </si>
  <si>
    <t>2019-02-19T11:00:00</t>
  </si>
  <si>
    <t>2019-02-19T11:00:00Z</t>
  </si>
  <si>
    <t>2019-02-19T12:00:00</t>
  </si>
  <si>
    <t>2019-02-19T12:00:00Z</t>
  </si>
  <si>
    <t>2019-02-19T13:00:00</t>
  </si>
  <si>
    <t>2019-02-19T13:00:00Z</t>
  </si>
  <si>
    <t>2019-02-19T14:00:00</t>
  </si>
  <si>
    <t>2019-02-19T14:00:00Z</t>
  </si>
  <si>
    <t>2019-02-19T15:00:00</t>
  </si>
  <si>
    <t>2019-02-19T15:00:00Z</t>
  </si>
  <si>
    <t>2019-02-19T16:00:00</t>
  </si>
  <si>
    <t>2019-02-19T16:00:00Z</t>
  </si>
  <si>
    <t>2019-02-19T17:00:00</t>
  </si>
  <si>
    <t>2019-02-19T17:00:00Z</t>
  </si>
  <si>
    <t>2019-02-19T18:00:00</t>
  </si>
  <si>
    <t>2019-02-19T18:00:00Z</t>
  </si>
  <si>
    <t>2019-02-19T19:00:00</t>
  </si>
  <si>
    <t>2019-02-19T19:00:00Z</t>
  </si>
  <si>
    <t>2019-02-19T20:00:00</t>
  </si>
  <si>
    <t>2019-02-19T20:00:00Z</t>
  </si>
  <si>
    <t>2019-02-19T21:00:00</t>
  </si>
  <si>
    <t>2019-02-19T21:00:00Z</t>
  </si>
  <si>
    <t>2019-02-19T22:00:00</t>
  </si>
  <si>
    <t>2019-02-19T22:00:00Z</t>
  </si>
  <si>
    <t>2019-02-19T23:00:00</t>
  </si>
  <si>
    <t>2019-02-19T23:00:00Z</t>
  </si>
  <si>
    <t>2019-02-20T00:00:00</t>
  </si>
  <si>
    <t>2019-02-20T00:00:00Z</t>
  </si>
  <si>
    <t>2019-02-20T01:00:00</t>
  </si>
  <si>
    <t>2019-02-20T01:00:00Z</t>
  </si>
  <si>
    <t>2019-02-20T02:00:00</t>
  </si>
  <si>
    <t>2019-02-20T02:00:00Z</t>
  </si>
  <si>
    <t>2019-02-20T03:00:00</t>
  </si>
  <si>
    <t>2019-02-20T03:00:00Z</t>
  </si>
  <si>
    <t>2019-02-20T04:00:00</t>
  </si>
  <si>
    <t>2019-02-20T04:00:00Z</t>
  </si>
  <si>
    <t>2019-02-20T05:00:00</t>
  </si>
  <si>
    <t>2019-02-20T05:00:00Z</t>
  </si>
  <si>
    <t>2019-02-20T06:00:00</t>
  </si>
  <si>
    <t>2019-02-20T06:00:00Z</t>
  </si>
  <si>
    <t>2019-02-20T07:00:00</t>
  </si>
  <si>
    <t>2019-02-20T07:00:00Z</t>
  </si>
  <si>
    <t>2019-02-20T08:00:00</t>
  </si>
  <si>
    <t>2019-02-20T08:00:00Z</t>
  </si>
  <si>
    <t>2019-02-20T09:00:00</t>
  </si>
  <si>
    <t>2019-02-20T09:00:00Z</t>
  </si>
  <si>
    <t>2019-02-20T10:00:00</t>
  </si>
  <si>
    <t>2019-02-20T10:00:00Z</t>
  </si>
  <si>
    <t>2019-02-20T11:00:00</t>
  </si>
  <si>
    <t>2019-02-20T11:00:00Z</t>
  </si>
  <si>
    <t>2019-02-20T12:00:00</t>
  </si>
  <si>
    <t>2019-02-20T12:00:00Z</t>
  </si>
  <si>
    <t>2019-02-20T13:00:00</t>
  </si>
  <si>
    <t>2019-02-20T13:00:00Z</t>
  </si>
  <si>
    <t>2019-02-20T14:00:00</t>
  </si>
  <si>
    <t>2019-02-20T14:00:00Z</t>
  </si>
  <si>
    <t>2019-02-20T15:00:00</t>
  </si>
  <si>
    <t>2019-02-20T15:00:00Z</t>
  </si>
  <si>
    <t>2019-02-20T16:00:00</t>
  </si>
  <si>
    <t>2019-02-20T16:00:00Z</t>
  </si>
  <si>
    <t>2019-02-20T17:00:00</t>
  </si>
  <si>
    <t>2019-02-20T17:00:00Z</t>
  </si>
  <si>
    <t>2019-02-20T18:00:00</t>
  </si>
  <si>
    <t>2019-02-20T18:00:00Z</t>
  </si>
  <si>
    <t>2019-02-20T19:00:00</t>
  </si>
  <si>
    <t>2019-02-20T19:00:00Z</t>
  </si>
  <si>
    <t>2019-02-20T20:00:00</t>
  </si>
  <si>
    <t>2019-02-20T20:00:00Z</t>
  </si>
  <si>
    <t>2019-02-20T21:00:00</t>
  </si>
  <si>
    <t>2019-02-20T21:00:00Z</t>
  </si>
  <si>
    <t>2019-02-20T22:00:00</t>
  </si>
  <si>
    <t>2019-02-20T22:00:00Z</t>
  </si>
  <si>
    <t>2019-02-20T23:00:00</t>
  </si>
  <si>
    <t>2019-02-20T23:00:00Z</t>
  </si>
  <si>
    <t>2019-02-21T00:00:00</t>
  </si>
  <si>
    <t>2019-02-21T00:00:00Z</t>
  </si>
  <si>
    <t>2019-02-21T01:00:00</t>
  </si>
  <si>
    <t>2019-02-21T01:00:00Z</t>
  </si>
  <si>
    <t>2019-02-21T02:00:00</t>
  </si>
  <si>
    <t>2019-02-21T02:00:00Z</t>
  </si>
  <si>
    <t>2019-02-21T03:00:00</t>
  </si>
  <si>
    <t>2019-02-21T03:00:00Z</t>
  </si>
  <si>
    <t>2019-02-21T04:00:00</t>
  </si>
  <si>
    <t>2019-02-21T04:00:00Z</t>
  </si>
  <si>
    <t>2019-02-21T05:00:00</t>
  </si>
  <si>
    <t>2019-02-21T05:00:00Z</t>
  </si>
  <si>
    <t>2019-02-21T06:00:00</t>
  </si>
  <si>
    <t>2019-02-21T06:00:00Z</t>
  </si>
  <si>
    <t>2019-02-21T07:00:00</t>
  </si>
  <si>
    <t>2019-02-21T07:00:00Z</t>
  </si>
  <si>
    <t>2019-02-21T08:00:00</t>
  </si>
  <si>
    <t>2019-02-21T08:00:00Z</t>
  </si>
  <si>
    <t>2019-02-21T09:00:00</t>
  </si>
  <si>
    <t>2019-02-21T09:00:00Z</t>
  </si>
  <si>
    <t>2019-02-21T10:00:00</t>
  </si>
  <si>
    <t>2019-02-21T10:00:00Z</t>
  </si>
  <si>
    <t>2019-02-21T11:00:00</t>
  </si>
  <si>
    <t>2019-02-21T11:00:00Z</t>
  </si>
  <si>
    <t>2019-02-21T12:00:00</t>
  </si>
  <si>
    <t>2019-02-21T12:00:00Z</t>
  </si>
  <si>
    <t>2019-02-21T13:00:00</t>
  </si>
  <si>
    <t>2019-02-21T13:00:00Z</t>
  </si>
  <si>
    <t>2019-02-21T14:00:00</t>
  </si>
  <si>
    <t>2019-02-21T14:00:00Z</t>
  </si>
  <si>
    <t>2019-02-21T15:00:00</t>
  </si>
  <si>
    <t>2019-02-21T15:00:00Z</t>
  </si>
  <si>
    <t>2019-02-21T16:00:00</t>
  </si>
  <si>
    <t>2019-02-21T16:00:00Z</t>
  </si>
  <si>
    <t>2019-02-21T17:00:00</t>
  </si>
  <si>
    <t>2019-02-21T17:00:00Z</t>
  </si>
  <si>
    <t>2019-02-21T18:00:00</t>
  </si>
  <si>
    <t>2019-02-21T18:00:00Z</t>
  </si>
  <si>
    <t>2019-02-21T19:00:00</t>
  </si>
  <si>
    <t>2019-02-21T19:00:00Z</t>
  </si>
  <si>
    <t>2019-02-21T20:00:00</t>
  </si>
  <si>
    <t>2019-02-21T20:00:00Z</t>
  </si>
  <si>
    <t>2019-02-21T21:00:00</t>
  </si>
  <si>
    <t>2019-02-21T21:00:00Z</t>
  </si>
  <si>
    <t>2019-02-21T22:00:00</t>
  </si>
  <si>
    <t>2019-02-21T22:00:00Z</t>
  </si>
  <si>
    <t>2019-02-21T23:00:00</t>
  </si>
  <si>
    <t>2019-02-21T23:00:00Z</t>
  </si>
  <si>
    <t>2019-02-22T00:00:00</t>
  </si>
  <si>
    <t>2019-02-22T00:00:00Z</t>
  </si>
  <si>
    <t>2019-02-22T01:00:00</t>
  </si>
  <si>
    <t>2019-02-22T01:00:00Z</t>
  </si>
  <si>
    <t>2019-02-22T02:00:00</t>
  </si>
  <si>
    <t>2019-02-22T02:00:00Z</t>
  </si>
  <si>
    <t>2019-02-22T03:00:00</t>
  </si>
  <si>
    <t>2019-02-22T03:00:00Z</t>
  </si>
  <si>
    <t>2019-02-22T04:00:00</t>
  </si>
  <si>
    <t>2019-02-22T04:00:00Z</t>
  </si>
  <si>
    <t>2019-02-22T05:00:00</t>
  </si>
  <si>
    <t>2019-02-22T05:00:00Z</t>
  </si>
  <si>
    <t>2019-02-22T06:00:00</t>
  </si>
  <si>
    <t>2019-02-22T06:00:00Z</t>
  </si>
  <si>
    <t>2019-02-22T07:00:00</t>
  </si>
  <si>
    <t>2019-02-22T07:00:00Z</t>
  </si>
  <si>
    <t>2019-02-22T08:00:00</t>
  </si>
  <si>
    <t>2019-02-22T08:00:00Z</t>
  </si>
  <si>
    <t>2019-02-22T09:00:00</t>
  </si>
  <si>
    <t>2019-02-22T09:00:00Z</t>
  </si>
  <si>
    <t>2019-02-22T10:00:00</t>
  </si>
  <si>
    <t>2019-02-22T10:00:00Z</t>
  </si>
  <si>
    <t>2019-02-22T11:00:00</t>
  </si>
  <si>
    <t>2019-02-22T11:00:00Z</t>
  </si>
  <si>
    <t>2019-02-22T12:00:00</t>
  </si>
  <si>
    <t>2019-02-22T12:00:00Z</t>
  </si>
  <si>
    <t>2019-02-22T13:00:00</t>
  </si>
  <si>
    <t>2019-02-22T13:00:00Z</t>
  </si>
  <si>
    <t>2019-02-22T14:00:00</t>
  </si>
  <si>
    <t>2019-02-22T14:00:00Z</t>
  </si>
  <si>
    <t>2019-02-22T15:00:00</t>
  </si>
  <si>
    <t>2019-02-22T15:00:00Z</t>
  </si>
  <si>
    <t>2019-02-22T16:00:00</t>
  </si>
  <si>
    <t>2019-02-22T16:00:00Z</t>
  </si>
  <si>
    <t>2019-02-22T17:00:00</t>
  </si>
  <si>
    <t>2019-02-22T17:00:00Z</t>
  </si>
  <si>
    <t>2019-02-22T18:00:00</t>
  </si>
  <si>
    <t>2019-02-22T18:00:00Z</t>
  </si>
  <si>
    <t>2019-02-22T19:00:00</t>
  </si>
  <si>
    <t>2019-02-22T19:00:00Z</t>
  </si>
  <si>
    <t>2019-02-22T20:00:00</t>
  </si>
  <si>
    <t>2019-02-22T20:00:00Z</t>
  </si>
  <si>
    <t>2019-02-22T21:00:00</t>
  </si>
  <si>
    <t>2019-02-22T21:00:00Z</t>
  </si>
  <si>
    <t>2019-02-22T22:00:00</t>
  </si>
  <si>
    <t>2019-02-22T22:00:00Z</t>
  </si>
  <si>
    <t>2019-02-22T23:00:00</t>
  </si>
  <si>
    <t>2019-02-22T23:00:00Z</t>
  </si>
  <si>
    <t>2019-02-23T00:00:00</t>
  </si>
  <si>
    <t>2019-02-23T00:00:00Z</t>
  </si>
  <si>
    <t>2019-02-23T01:00:00</t>
  </si>
  <si>
    <t>2019-02-23T01:00:00Z</t>
  </si>
  <si>
    <t>2019-02-23T02:00:00</t>
  </si>
  <si>
    <t>2019-02-23T02:00:00Z</t>
  </si>
  <si>
    <t>2019-02-23T03:00:00</t>
  </si>
  <si>
    <t>2019-02-23T03:00:00Z</t>
  </si>
  <si>
    <t>2019-02-23T04:00:00</t>
  </si>
  <si>
    <t>2019-02-23T04:00:00Z</t>
  </si>
  <si>
    <t>2019-02-23T05:00:00</t>
  </si>
  <si>
    <t>2019-02-23T05:00:00Z</t>
  </si>
  <si>
    <t>2019-02-23T06:00:00</t>
  </si>
  <si>
    <t>2019-02-23T06:00:00Z</t>
  </si>
  <si>
    <t>2019-02-23T07:00:00</t>
  </si>
  <si>
    <t>2019-02-23T07:00:00Z</t>
  </si>
  <si>
    <t>2019-02-23T08:00:00</t>
  </si>
  <si>
    <t>2019-02-23T08:00:00Z</t>
  </si>
  <si>
    <t>2019-02-23T09:00:00</t>
  </si>
  <si>
    <t>2019-02-23T09:00:00Z</t>
  </si>
  <si>
    <t>2019-02-23T10:00:00</t>
  </si>
  <si>
    <t>2019-02-23T10:00:00Z</t>
  </si>
  <si>
    <t>2019-02-23T11:00:00</t>
  </si>
  <si>
    <t>2019-02-23T11:00:00Z</t>
  </si>
  <si>
    <t>2019-02-23T12:00:00</t>
  </si>
  <si>
    <t>2019-02-23T12:00:00Z</t>
  </si>
  <si>
    <t>2019-02-23T13:00:00</t>
  </si>
  <si>
    <t>2019-02-23T13:00:00Z</t>
  </si>
  <si>
    <t>2019-02-23T14:00:00</t>
  </si>
  <si>
    <t>2019-02-23T14:00:00Z</t>
  </si>
  <si>
    <t>2019-02-23T15:00:00</t>
  </si>
  <si>
    <t>2019-02-23T15:00:00Z</t>
  </si>
  <si>
    <t>2019-02-23T16:00:00</t>
  </si>
  <si>
    <t>2019-02-23T16:00:00Z</t>
  </si>
  <si>
    <t>2019-02-23T17:00:00</t>
  </si>
  <si>
    <t>2019-02-23T17:00:00Z</t>
  </si>
  <si>
    <t>2019-02-23T18:00:00</t>
  </si>
  <si>
    <t>2019-02-23T18:00:00Z</t>
  </si>
  <si>
    <t>2019-02-23T19:00:00</t>
  </si>
  <si>
    <t>2019-02-23T19:00:00Z</t>
  </si>
  <si>
    <t>2019-02-23T20:00:00</t>
  </si>
  <si>
    <t>2019-02-23T20:00:00Z</t>
  </si>
  <si>
    <t>2019-02-23T21:00:00</t>
  </si>
  <si>
    <t>2019-02-23T21:00:00Z</t>
  </si>
  <si>
    <t>2019-02-23T22:00:00</t>
  </si>
  <si>
    <t>2019-02-23T22:00:00Z</t>
  </si>
  <si>
    <t>2019-02-23T23:00:00</t>
  </si>
  <si>
    <t>2019-02-23T23:00:00Z</t>
  </si>
  <si>
    <t>2019-02-24T00:00:00</t>
  </si>
  <si>
    <t>2019-02-24T00:00:00Z</t>
  </si>
  <si>
    <t>2019-02-24T01:00:00</t>
  </si>
  <si>
    <t>2019-02-24T01:00:00Z</t>
  </si>
  <si>
    <t>2019-02-24T02:00:00</t>
  </si>
  <si>
    <t>2019-02-24T02:00:00Z</t>
  </si>
  <si>
    <t>2019-02-24T03:00:00</t>
  </si>
  <si>
    <t>2019-02-24T03:00:00Z</t>
  </si>
  <si>
    <t>2019-02-24T04:00:00</t>
  </si>
  <si>
    <t>2019-02-24T04:00:00Z</t>
  </si>
  <si>
    <t>2019-02-24T05:00:00</t>
  </si>
  <si>
    <t>2019-02-24T05:00:00Z</t>
  </si>
  <si>
    <t>2019-02-24T06:00:00</t>
  </si>
  <si>
    <t>2019-02-24T06:00:00Z</t>
  </si>
  <si>
    <t>2019-02-24T07:00:00</t>
  </si>
  <si>
    <t>2019-02-24T07:00:00Z</t>
  </si>
  <si>
    <t>2019-02-24T08:00:00</t>
  </si>
  <si>
    <t>2019-02-24T08:00:00Z</t>
  </si>
  <si>
    <t>2019-02-24T09:00:00</t>
  </si>
  <si>
    <t>2019-02-24T09:00:00Z</t>
  </si>
  <si>
    <t>2019-02-24T10:00:00</t>
  </si>
  <si>
    <t>2019-02-24T10:00:00Z</t>
  </si>
  <si>
    <t>2019-02-24T11:00:00</t>
  </si>
  <si>
    <t>2019-02-24T11:00:00Z</t>
  </si>
  <si>
    <t>2019-02-24T12:00:00</t>
  </si>
  <si>
    <t>2019-02-24T12:00:00Z</t>
  </si>
  <si>
    <t>2019-02-24T13:00:00</t>
  </si>
  <si>
    <t>2019-02-24T13:00:00Z</t>
  </si>
  <si>
    <t>2019-02-24T14:00:00</t>
  </si>
  <si>
    <t>2019-02-24T14:00:00Z</t>
  </si>
  <si>
    <t>2019-02-24T15:00:00</t>
  </si>
  <si>
    <t>2019-02-24T15:00:00Z</t>
  </si>
  <si>
    <t>2019-02-24T16:00:00</t>
  </si>
  <si>
    <t>2019-02-24T16:00:00Z</t>
  </si>
  <si>
    <t>2019-02-24T17:00:00</t>
  </si>
  <si>
    <t>2019-02-24T17:00:00Z</t>
  </si>
  <si>
    <t>2019-02-24T18:00:00</t>
  </si>
  <si>
    <t>2019-02-24T18:00:00Z</t>
  </si>
  <si>
    <t>2019-02-24T19:00:00</t>
  </si>
  <si>
    <t>2019-02-24T19:00:00Z</t>
  </si>
  <si>
    <t>2019-02-24T20:00:00</t>
  </si>
  <si>
    <t>2019-02-24T20:00:00Z</t>
  </si>
  <si>
    <t>2019-02-24T21:00:00</t>
  </si>
  <si>
    <t>2019-02-24T21:00:00Z</t>
  </si>
  <si>
    <t>2019-02-24T22:00:00</t>
  </si>
  <si>
    <t>2019-02-24T22:00:00Z</t>
  </si>
  <si>
    <t>2019-02-24T23:00:00</t>
  </si>
  <si>
    <t>2019-02-24T23:00:00Z</t>
  </si>
  <si>
    <t>2019-02-25T00:00:00</t>
  </si>
  <si>
    <t>2019-02-25T00:00:00Z</t>
  </si>
  <si>
    <t>2019-02-25T01:00:00</t>
  </si>
  <si>
    <t>2019-02-25T01:00:00Z</t>
  </si>
  <si>
    <t>2019-02-25T02:00:00</t>
  </si>
  <si>
    <t>2019-02-25T02:00:00Z</t>
  </si>
  <si>
    <t>2019-02-25T03:00:00</t>
  </si>
  <si>
    <t>2019-02-25T03:00:00Z</t>
  </si>
  <si>
    <t>2019-02-25T04:00:00</t>
  </si>
  <si>
    <t>2019-02-25T04:00:00Z</t>
  </si>
  <si>
    <t>2019-02-25T05:00:00</t>
  </si>
  <si>
    <t>2019-02-25T05:00:00Z</t>
  </si>
  <si>
    <t>2019-02-25T06:00:00</t>
  </si>
  <si>
    <t>2019-02-25T06:00:00Z</t>
  </si>
  <si>
    <t>2019-02-25T07:00:00</t>
  </si>
  <si>
    <t>2019-02-25T07:00:00Z</t>
  </si>
  <si>
    <t>2019-02-25T08:00:00</t>
  </si>
  <si>
    <t>2019-02-25T08:00:00Z</t>
  </si>
  <si>
    <t>2019-02-25T09:00:00</t>
  </si>
  <si>
    <t>2019-02-25T09:00:00Z</t>
  </si>
  <si>
    <t>2019-02-25T10:00:00</t>
  </si>
  <si>
    <t>2019-02-25T10:00:00Z</t>
  </si>
  <si>
    <t>2019-02-25T11:00:00</t>
  </si>
  <si>
    <t>2019-02-25T11:00:00Z</t>
  </si>
  <si>
    <t>2019-02-25T12:00:00</t>
  </si>
  <si>
    <t>2019-02-25T12:00:00Z</t>
  </si>
  <si>
    <t>2019-02-25T13:00:00</t>
  </si>
  <si>
    <t>2019-02-25T13:00:00Z</t>
  </si>
  <si>
    <t>2019-02-25T14:00:00</t>
  </si>
  <si>
    <t>2019-02-25T14:00:00Z</t>
  </si>
  <si>
    <t>2019-02-25T15:00:00</t>
  </si>
  <si>
    <t>2019-02-25T15:00:00Z</t>
  </si>
  <si>
    <t>2019-02-25T16:00:00</t>
  </si>
  <si>
    <t>2019-02-25T16:00:00Z</t>
  </si>
  <si>
    <t>2019-02-25T17:00:00</t>
  </si>
  <si>
    <t>2019-02-25T17:00:00Z</t>
  </si>
  <si>
    <t>2019-02-25T18:00:00</t>
  </si>
  <si>
    <t>2019-02-25T18:00:00Z</t>
  </si>
  <si>
    <t>2019-02-25T19:00:00</t>
  </si>
  <si>
    <t>2019-02-25T19:00:00Z</t>
  </si>
  <si>
    <t>2019-02-25T20:00:00</t>
  </si>
  <si>
    <t>2019-02-25T20:00:00Z</t>
  </si>
  <si>
    <t>2019-02-25T21:00:00</t>
  </si>
  <si>
    <t>2019-02-25T21:00:00Z</t>
  </si>
  <si>
    <t>2019-02-25T22:00:00</t>
  </si>
  <si>
    <t>2019-02-25T22:00:00Z</t>
  </si>
  <si>
    <t>2019-02-25T23:00:00</t>
  </si>
  <si>
    <t>2019-02-25T23:00:00Z</t>
  </si>
  <si>
    <t>2019-02-26T00:00:00</t>
  </si>
  <si>
    <t>2019-02-26T00:00:00Z</t>
  </si>
  <si>
    <t>2019-02-26T01:00:00</t>
  </si>
  <si>
    <t>2019-02-26T01:00:00Z</t>
  </si>
  <si>
    <t>2019-02-26T02:00:00</t>
  </si>
  <si>
    <t>2019-02-26T02:00:00Z</t>
  </si>
  <si>
    <t>2019-02-26T03:00:00</t>
  </si>
  <si>
    <t>2019-02-26T03:00:00Z</t>
  </si>
  <si>
    <t>2019-02-26T04:00:00</t>
  </si>
  <si>
    <t>2019-02-26T04:00:00Z</t>
  </si>
  <si>
    <t>2019-02-26T05:00:00</t>
  </si>
  <si>
    <t>2019-02-26T05:00:00Z</t>
  </si>
  <si>
    <t>2019-02-26T06:00:00</t>
  </si>
  <si>
    <t>2019-02-26T06:00:00Z</t>
  </si>
  <si>
    <t>2019-02-26T07:00:00</t>
  </si>
  <si>
    <t>2019-02-26T07:00:00Z</t>
  </si>
  <si>
    <t>2019-02-26T08:00:00</t>
  </si>
  <si>
    <t>2019-02-26T08:00:00Z</t>
  </si>
  <si>
    <t>2019-02-26T09:00:00</t>
  </si>
  <si>
    <t>2019-02-26T09:00:00Z</t>
  </si>
  <si>
    <t>2019-02-26T10:00:00</t>
  </si>
  <si>
    <t>2019-02-26T10:00:00Z</t>
  </si>
  <si>
    <t>2019-02-26T11:00:00</t>
  </si>
  <si>
    <t>2019-02-26T11:00:00Z</t>
  </si>
  <si>
    <t>2019-02-26T12:00:00</t>
  </si>
  <si>
    <t>2019-02-26T12:00:00Z</t>
  </si>
  <si>
    <t>2019-02-26T13:00:00</t>
  </si>
  <si>
    <t>2019-02-26T13:00:00Z</t>
  </si>
  <si>
    <t>2019-02-26T14:00:00</t>
  </si>
  <si>
    <t>2019-02-26T14:00:00Z</t>
  </si>
  <si>
    <t>2019-02-26T15:00:00</t>
  </si>
  <si>
    <t>2019-02-26T15:00:00Z</t>
  </si>
  <si>
    <t>2019-02-26T16:00:00</t>
  </si>
  <si>
    <t>2019-02-26T16:00:00Z</t>
  </si>
  <si>
    <t>2019-02-26T17:00:00</t>
  </si>
  <si>
    <t>2019-02-26T17:00:00Z</t>
  </si>
  <si>
    <t>2019-02-26T18:00:00</t>
  </si>
  <si>
    <t>2019-02-26T18:00:00Z</t>
  </si>
  <si>
    <t>2019-02-26T19:00:00</t>
  </si>
  <si>
    <t>2019-02-26T19:00:00Z</t>
  </si>
  <si>
    <t>2019-02-26T20:00:00</t>
  </si>
  <si>
    <t>2019-02-26T20:00:00Z</t>
  </si>
  <si>
    <t>2019-02-26T21:00:00</t>
  </si>
  <si>
    <t>2019-02-26T21:00:00Z</t>
  </si>
  <si>
    <t>2019-02-26T22:00:00</t>
  </si>
  <si>
    <t>2019-02-26T22:00:00Z</t>
  </si>
  <si>
    <t>2019-02-26T23:00:00</t>
  </si>
  <si>
    <t>2019-02-26T23:00:00Z</t>
  </si>
  <si>
    <t>2019-02-27T00:00:00</t>
  </si>
  <si>
    <t>2019-02-27T00:00:00Z</t>
  </si>
  <si>
    <t>2019-02-27T01:00:00</t>
  </si>
  <si>
    <t>2019-02-27T01:00:00Z</t>
  </si>
  <si>
    <t>2019-02-27T02:00:00</t>
  </si>
  <si>
    <t>2019-02-27T02:00:00Z</t>
  </si>
  <si>
    <t>2019-02-27T03:00:00</t>
  </si>
  <si>
    <t>2019-02-27T03:00:00Z</t>
  </si>
  <si>
    <t>2019-02-27T04:00:00</t>
  </si>
  <si>
    <t>2019-02-27T04:00:00Z</t>
  </si>
  <si>
    <t>2019-02-27T05:00:00</t>
  </si>
  <si>
    <t>2019-02-27T05:00:00Z</t>
  </si>
  <si>
    <t>2019-02-27T06:00:00</t>
  </si>
  <si>
    <t>2019-02-27T06:00:00Z</t>
  </si>
  <si>
    <t>2019-02-27T07:00:00</t>
  </si>
  <si>
    <t>2019-02-27T07:00:00Z</t>
  </si>
  <si>
    <t>2019-02-27T08:00:00</t>
  </si>
  <si>
    <t>2019-02-27T08:00:00Z</t>
  </si>
  <si>
    <t>2019-02-27T09:00:00</t>
  </si>
  <si>
    <t>2019-02-27T09:00:00Z</t>
  </si>
  <si>
    <t>2019-02-27T10:00:00</t>
  </si>
  <si>
    <t>2019-02-27T10:00:00Z</t>
  </si>
  <si>
    <t>2019-02-27T11:00:00</t>
  </si>
  <si>
    <t>2019-02-27T11:00:00Z</t>
  </si>
  <si>
    <t>2019-02-27T12:00:00</t>
  </si>
  <si>
    <t>2019-02-27T12:00:00Z</t>
  </si>
  <si>
    <t>2019-02-27T13:00:00</t>
  </si>
  <si>
    <t>2019-02-27T13:00:00Z</t>
  </si>
  <si>
    <t>2019-02-27T14:00:00</t>
  </si>
  <si>
    <t>2019-02-27T14:00:00Z</t>
  </si>
  <si>
    <t>2019-02-27T15:00:00</t>
  </si>
  <si>
    <t>2019-02-27T15:00:00Z</t>
  </si>
  <si>
    <t>2019-02-27T16:00:00</t>
  </si>
  <si>
    <t>2019-02-27T16:00:00Z</t>
  </si>
  <si>
    <t>2019-02-27T17:00:00</t>
  </si>
  <si>
    <t>2019-02-27T17:00:00Z</t>
  </si>
  <si>
    <t>2019-02-27T18:00:00</t>
  </si>
  <si>
    <t>2019-02-27T18:00:00Z</t>
  </si>
  <si>
    <t>2019-02-27T19:00:00</t>
  </si>
  <si>
    <t>2019-02-27T19:00:00Z</t>
  </si>
  <si>
    <t>2019-02-27T20:00:00</t>
  </si>
  <si>
    <t>2019-02-27T20:00:00Z</t>
  </si>
  <si>
    <t>2019-02-27T21:00:00</t>
  </si>
  <si>
    <t>2019-02-27T21:00:00Z</t>
  </si>
  <si>
    <t>2019-02-27T22:00:00</t>
  </si>
  <si>
    <t>2019-02-27T22:00:00Z</t>
  </si>
  <si>
    <t>2019-02-27T23:00:00</t>
  </si>
  <si>
    <t>2019-02-27T23:00:00Z</t>
  </si>
  <si>
    <t>2019-02-28T00:00:00</t>
  </si>
  <si>
    <t>2019-02-28T00:00:00Z</t>
  </si>
  <si>
    <t>2019-02-28T01:00:00</t>
  </si>
  <si>
    <t>2019-02-28T01:00:00Z</t>
  </si>
  <si>
    <t>2019-02-28T02:00:00</t>
  </si>
  <si>
    <t>2019-02-28T02:00:00Z</t>
  </si>
  <si>
    <t>2019-02-28T03:00:00</t>
  </si>
  <si>
    <t>2019-02-28T03:00:00Z</t>
  </si>
  <si>
    <t>2019-02-28T04:00:00</t>
  </si>
  <si>
    <t>2019-02-28T04:00:00Z</t>
  </si>
  <si>
    <t>2019-02-28T05:00:00</t>
  </si>
  <si>
    <t>2019-02-28T05:00:00Z</t>
  </si>
  <si>
    <t>2019-02-28T06:00:00</t>
  </si>
  <si>
    <t>2019-02-28T06:00:00Z</t>
  </si>
  <si>
    <t>2019-02-28T07:00:00</t>
  </si>
  <si>
    <t>2019-02-28T07:00:00Z</t>
  </si>
  <si>
    <t>2019-02-28T08:00:00</t>
  </si>
  <si>
    <t>2019-02-28T08:00:00Z</t>
  </si>
  <si>
    <t>2019-02-28T09:00:00</t>
  </si>
  <si>
    <t>2019-02-28T09:00:00Z</t>
  </si>
  <si>
    <t>2019-02-28T10:00:00</t>
  </si>
  <si>
    <t>2019-02-28T10:00:00Z</t>
  </si>
  <si>
    <t>2019-02-28T11:00:00</t>
  </si>
  <si>
    <t>2019-02-28T11:00:00Z</t>
  </si>
  <si>
    <t>2019-02-28T12:00:00</t>
  </si>
  <si>
    <t>2019-02-28T12:00:00Z</t>
  </si>
  <si>
    <t>2019-02-28T13:00:00</t>
  </si>
  <si>
    <t>2019-02-28T13:00:00Z</t>
  </si>
  <si>
    <t>2019-02-28T14:00:00</t>
  </si>
  <si>
    <t>2019-02-28T14:00:00Z</t>
  </si>
  <si>
    <t>2019-02-28T15:00:00</t>
  </si>
  <si>
    <t>2019-02-28T15:00:00Z</t>
  </si>
  <si>
    <t>2019-02-28T16:00:00</t>
  </si>
  <si>
    <t>2019-02-28T16:00:00Z</t>
  </si>
  <si>
    <t>2019-02-28T17:00:00</t>
  </si>
  <si>
    <t>2019-02-28T17:00:00Z</t>
  </si>
  <si>
    <t>2019-02-28T18:00:00</t>
  </si>
  <si>
    <t>2019-02-28T18:00:00Z</t>
  </si>
  <si>
    <t>2019-02-28T19:00:00</t>
  </si>
  <si>
    <t>2019-02-28T19:00:00Z</t>
  </si>
  <si>
    <t>2019-02-28T20:00:00</t>
  </si>
  <si>
    <t>2019-02-28T20:00:00Z</t>
  </si>
  <si>
    <t>2019-02-28T21:00:00</t>
  </si>
  <si>
    <t>2019-02-28T21:00:00Z</t>
  </si>
  <si>
    <t>2019-02-28T22:00:00</t>
  </si>
  <si>
    <t>2019-02-28T22:00:00Z</t>
  </si>
  <si>
    <t>2019-02-28T23:00:00</t>
  </si>
  <si>
    <t>2019-02-28T23:00:00Z</t>
  </si>
  <si>
    <t>2019-03-01T00:00:00</t>
  </si>
  <si>
    <t>2019-03-01T00:00:00Z</t>
  </si>
  <si>
    <t>2019-03-01T01:00:00</t>
  </si>
  <si>
    <t>2019-03-01T01:00:00Z</t>
  </si>
  <si>
    <t>2019-03-01T02:00:00</t>
  </si>
  <si>
    <t>2019-03-01T02:00:00Z</t>
  </si>
  <si>
    <t>2019-03-01T03:00:00</t>
  </si>
  <si>
    <t>2019-03-01T03:00:00Z</t>
  </si>
  <si>
    <t>2019-03-01T04:00:00</t>
  </si>
  <si>
    <t>2019-03-01T04:00:00Z</t>
  </si>
  <si>
    <t>2019-03-01T05:00:00</t>
  </si>
  <si>
    <t>2019-03-01T05:00:00Z</t>
  </si>
  <si>
    <t>2019-03-01T06:00:00</t>
  </si>
  <si>
    <t>2019-03-01T06:00:00Z</t>
  </si>
  <si>
    <t>2019-03-01T07:00:00</t>
  </si>
  <si>
    <t>2019-03-01T07:00:00Z</t>
  </si>
  <si>
    <t>2019-03-01T08:00:00</t>
  </si>
  <si>
    <t>2019-03-01T08:00:00Z</t>
  </si>
  <si>
    <t>2019-03-01T09:00:00</t>
  </si>
  <si>
    <t>2019-03-01T09:00:00Z</t>
  </si>
  <si>
    <t>2019-03-01T10:00:00</t>
  </si>
  <si>
    <t>2019-03-01T10:00:00Z</t>
  </si>
  <si>
    <t>2019-03-01T11:00:00</t>
  </si>
  <si>
    <t>2019-03-01T11:00:00Z</t>
  </si>
  <si>
    <t>2019-03-01T12:00:00</t>
  </si>
  <si>
    <t>2019-03-01T12:00:00Z</t>
  </si>
  <si>
    <t>2019-03-01T13:00:00</t>
  </si>
  <si>
    <t>2019-03-01T13:00:00Z</t>
  </si>
  <si>
    <t>2019-03-01T14:00:00</t>
  </si>
  <si>
    <t>2019-03-01T14:00:00Z</t>
  </si>
  <si>
    <t>2019-03-01T15:00:00</t>
  </si>
  <si>
    <t>2019-03-01T15:00:00Z</t>
  </si>
  <si>
    <t>2019-03-01T16:00:00</t>
  </si>
  <si>
    <t>2019-03-01T16:00:00Z</t>
  </si>
  <si>
    <t>2019-03-01T17:00:00</t>
  </si>
  <si>
    <t>2019-03-01T17:00:00Z</t>
  </si>
  <si>
    <t>2019-03-01T18:00:00</t>
  </si>
  <si>
    <t>2019-03-01T18:00:00Z</t>
  </si>
  <si>
    <t>2019-03-01T19:00:00</t>
  </si>
  <si>
    <t>2019-03-01T19:00:00Z</t>
  </si>
  <si>
    <t>2019-03-01T20:00:00</t>
  </si>
  <si>
    <t>2019-03-01T20:00:00Z</t>
  </si>
  <si>
    <t>2019-03-01T21:00:00</t>
  </si>
  <si>
    <t>2019-03-01T21:00:00Z</t>
  </si>
  <si>
    <t>2019-03-01T22:00:00</t>
  </si>
  <si>
    <t>2019-03-01T22:00:00Z</t>
  </si>
  <si>
    <t>2019-03-01T23:00:00</t>
  </si>
  <si>
    <t>2019-03-01T23:00:00Z</t>
  </si>
  <si>
    <t>2019-03-02T00:00:00</t>
  </si>
  <si>
    <t>2019-03-02T00:00:00Z</t>
  </si>
  <si>
    <t>2019-03-02T01:00:00</t>
  </si>
  <si>
    <t>2019-03-02T01:00:00Z</t>
  </si>
  <si>
    <t>2019-03-02T02:00:00</t>
  </si>
  <si>
    <t>2019-03-02T02:00:00Z</t>
  </si>
  <si>
    <t>2019-03-02T03:00:00</t>
  </si>
  <si>
    <t>2019-03-02T03:00:00Z</t>
  </si>
  <si>
    <t>2019-03-02T04:00:00</t>
  </si>
  <si>
    <t>2019-03-02T04:00:00Z</t>
  </si>
  <si>
    <t>2019-03-02T05:00:00</t>
  </si>
  <si>
    <t>2019-03-02T05:00:00Z</t>
  </si>
  <si>
    <t>2019-03-02T06:00:00</t>
  </si>
  <si>
    <t>2019-03-02T06:00:00Z</t>
  </si>
  <si>
    <t>2019-03-02T07:00:00</t>
  </si>
  <si>
    <t>2019-03-02T07:00:00Z</t>
  </si>
  <si>
    <t>2019-03-02T08:00:00</t>
  </si>
  <si>
    <t>2019-03-02T08:00:00Z</t>
  </si>
  <si>
    <t>2019-03-02T09:00:00</t>
  </si>
  <si>
    <t>2019-03-02T09:00:00Z</t>
  </si>
  <si>
    <t>2019-03-02T10:00:00</t>
  </si>
  <si>
    <t>2019-03-02T10:00:00Z</t>
  </si>
  <si>
    <t>2019-03-02T11:00:00</t>
  </si>
  <si>
    <t>2019-03-02T11:00:00Z</t>
  </si>
  <si>
    <t>2019-03-02T12:00:00</t>
  </si>
  <si>
    <t>2019-03-02T12:00:00Z</t>
  </si>
  <si>
    <t>2019-03-02T13:00:00</t>
  </si>
  <si>
    <t>2019-03-02T13:00:00Z</t>
  </si>
  <si>
    <t>2019-03-02T14:00:00</t>
  </si>
  <si>
    <t>2019-03-02T14:00:00Z</t>
  </si>
  <si>
    <t>2019-03-02T15:00:00</t>
  </si>
  <si>
    <t>2019-03-02T15:00:00Z</t>
  </si>
  <si>
    <t>2019-03-02T16:00:00</t>
  </si>
  <si>
    <t>2019-03-02T16:00:00Z</t>
  </si>
  <si>
    <t>2019-03-02T17:00:00</t>
  </si>
  <si>
    <t>2019-03-02T17:00:00Z</t>
  </si>
  <si>
    <t>2019-03-02T18:00:00</t>
  </si>
  <si>
    <t>2019-03-02T18:00:00Z</t>
  </si>
  <si>
    <t>2019-03-02T19:00:00</t>
  </si>
  <si>
    <t>2019-03-02T19:00:00Z</t>
  </si>
  <si>
    <t>2019-03-02T20:00:00</t>
  </si>
  <si>
    <t>2019-03-02T20:00:00Z</t>
  </si>
  <si>
    <t>2019-03-02T21:00:00</t>
  </si>
  <si>
    <t>2019-03-02T21:00:00Z</t>
  </si>
  <si>
    <t>2019-03-02T22:00:00</t>
  </si>
  <si>
    <t>2019-03-02T22:00:00Z</t>
  </si>
  <si>
    <t>2019-03-02T23:00:00</t>
  </si>
  <si>
    <t>2019-03-02T23:00:00Z</t>
  </si>
  <si>
    <t>2019-03-03T00:00:00</t>
  </si>
  <si>
    <t>2019-03-03T00:00:00Z</t>
  </si>
  <si>
    <t>2019-03-03T01:00:00</t>
  </si>
  <si>
    <t>2019-03-03T01:00:00Z</t>
  </si>
  <si>
    <t>2019-03-03T02:00:00</t>
  </si>
  <si>
    <t>2019-03-03T02:00:00Z</t>
  </si>
  <si>
    <t>2019-03-03T03:00:00</t>
  </si>
  <si>
    <t>2019-03-03T03:00:00Z</t>
  </si>
  <si>
    <t>2019-03-03T04:00:00</t>
  </si>
  <si>
    <t>2019-03-03T04:00:00Z</t>
  </si>
  <si>
    <t>2019-03-03T05:00:00</t>
  </si>
  <si>
    <t>2019-03-03T05:00:00Z</t>
  </si>
  <si>
    <t>2019-03-03T06:00:00</t>
  </si>
  <si>
    <t>2019-03-03T06:00:00Z</t>
  </si>
  <si>
    <t>2019-03-03T07:00:00</t>
  </si>
  <si>
    <t>2019-03-03T07:00:00Z</t>
  </si>
  <si>
    <t>2019-03-03T08:00:00</t>
  </si>
  <si>
    <t>2019-03-03T08:00:00Z</t>
  </si>
  <si>
    <t>2019-03-03T09:00:00</t>
  </si>
  <si>
    <t>2019-03-03T09:00:00Z</t>
  </si>
  <si>
    <t>2019-03-03T10:00:00</t>
  </si>
  <si>
    <t>2019-03-03T10:00:00Z</t>
  </si>
  <si>
    <t>2019-03-03T11:00:00</t>
  </si>
  <si>
    <t>2019-03-03T11:00:00Z</t>
  </si>
  <si>
    <t>2019-03-03T12:00:00</t>
  </si>
  <si>
    <t>2019-03-03T12:00:00Z</t>
  </si>
  <si>
    <t>2019-03-03T13:00:00</t>
  </si>
  <si>
    <t>2019-03-03T13:00:00Z</t>
  </si>
  <si>
    <t>2019-03-03T14:00:00</t>
  </si>
  <si>
    <t>2019-03-03T14:00:00Z</t>
  </si>
  <si>
    <t>2019-03-03T15:00:00</t>
  </si>
  <si>
    <t>2019-03-03T15:00:00Z</t>
  </si>
  <si>
    <t>2019-03-03T16:00:00</t>
  </si>
  <si>
    <t>2019-03-03T16:00:00Z</t>
  </si>
  <si>
    <t>2019-03-03T17:00:00</t>
  </si>
  <si>
    <t>2019-03-03T17:00:00Z</t>
  </si>
  <si>
    <t>2019-03-03T18:00:00</t>
  </si>
  <si>
    <t>2019-03-03T18:00:00Z</t>
  </si>
  <si>
    <t>2019-03-03T19:00:00</t>
  </si>
  <si>
    <t>2019-03-03T19:00:00Z</t>
  </si>
  <si>
    <t>2019-03-03T20:00:00</t>
  </si>
  <si>
    <t>2019-03-03T20:00:00Z</t>
  </si>
  <si>
    <t>2019-03-03T21:00:00</t>
  </si>
  <si>
    <t>2019-03-03T21:00:00Z</t>
  </si>
  <si>
    <t>2019-03-03T22:00:00</t>
  </si>
  <si>
    <t>2019-03-03T22:00:00Z</t>
  </si>
  <si>
    <t>2019-03-03T23:00:00</t>
  </si>
  <si>
    <t>2019-03-03T23:00:00Z</t>
  </si>
  <si>
    <t>2019-03-04T00:00:00</t>
  </si>
  <si>
    <t>2019-03-04T00:00:00Z</t>
  </si>
  <si>
    <t>2019-03-04T01:00:00</t>
  </si>
  <si>
    <t>2019-03-04T01:00:00Z</t>
  </si>
  <si>
    <t>2019-03-04T02:00:00</t>
  </si>
  <si>
    <t>2019-03-04T02:00:00Z</t>
  </si>
  <si>
    <t>2019-03-04T03:00:00</t>
  </si>
  <si>
    <t>2019-03-04T03:00:00Z</t>
  </si>
  <si>
    <t>2019-03-04T04:00:00</t>
  </si>
  <si>
    <t>2019-03-04T04:00:00Z</t>
  </si>
  <si>
    <t>2019-03-04T05:00:00</t>
  </si>
  <si>
    <t>2019-03-04T05:00:00Z</t>
  </si>
  <si>
    <t>2019-03-04T06:00:00</t>
  </si>
  <si>
    <t>2019-03-04T06:00:00Z</t>
  </si>
  <si>
    <t>2019-03-04T07:00:00</t>
  </si>
  <si>
    <t>2019-03-04T07:00:00Z</t>
  </si>
  <si>
    <t>2019-03-04T08:00:00</t>
  </si>
  <si>
    <t>2019-03-04T08:00:00Z</t>
  </si>
  <si>
    <t>2019-03-04T09:00:00</t>
  </si>
  <si>
    <t>2019-03-04T09:00:00Z</t>
  </si>
  <si>
    <t>2019-03-04T10:00:00</t>
  </si>
  <si>
    <t>2019-03-04T10:00:00Z</t>
  </si>
  <si>
    <t>2019-03-04T11:00:00</t>
  </si>
  <si>
    <t>2019-03-04T11:00:00Z</t>
  </si>
  <si>
    <t>2019-03-04T12:00:00</t>
  </si>
  <si>
    <t>2019-03-04T12:00:00Z</t>
  </si>
  <si>
    <t>2019-03-04T13:00:00</t>
  </si>
  <si>
    <t>2019-03-04T13:00:00Z</t>
  </si>
  <si>
    <t>2019-03-04T14:00:00</t>
  </si>
  <si>
    <t>2019-03-04T14:00:00Z</t>
  </si>
  <si>
    <t>2019-03-04T15:00:00</t>
  </si>
  <si>
    <t>2019-03-04T15:00:00Z</t>
  </si>
  <si>
    <t>2019-03-04T16:00:00</t>
  </si>
  <si>
    <t>2019-03-04T16:00:00Z</t>
  </si>
  <si>
    <t>2019-03-04T17:00:00</t>
  </si>
  <si>
    <t>2019-03-04T17:00:00Z</t>
  </si>
  <si>
    <t>2019-03-04T18:00:00</t>
  </si>
  <si>
    <t>2019-03-04T18:00:00Z</t>
  </si>
  <si>
    <t>2019-03-04T19:00:00</t>
  </si>
  <si>
    <t>2019-03-04T19:00:00Z</t>
  </si>
  <si>
    <t>2019-03-04T20:00:00</t>
  </si>
  <si>
    <t>2019-03-04T20:00:00Z</t>
  </si>
  <si>
    <t>2019-03-04T21:00:00</t>
  </si>
  <si>
    <t>2019-03-04T21:00:00Z</t>
  </si>
  <si>
    <t>2019-03-04T22:00:00</t>
  </si>
  <si>
    <t>2019-03-04T22:00:00Z</t>
  </si>
  <si>
    <t>2019-03-04T23:00:00</t>
  </si>
  <si>
    <t>2019-03-04T23:00:00Z</t>
  </si>
  <si>
    <t>2019-03-05T00:00:00</t>
  </si>
  <si>
    <t>2019-03-05T00:00:00Z</t>
  </si>
  <si>
    <t>2019-03-05T01:00:00</t>
  </si>
  <si>
    <t>2019-03-05T01:00:00Z</t>
  </si>
  <si>
    <t>2019-03-05T02:00:00</t>
  </si>
  <si>
    <t>2019-03-05T02:00:00Z</t>
  </si>
  <si>
    <t>2019-03-05T03:00:00</t>
  </si>
  <si>
    <t>2019-03-05T03:00:00Z</t>
  </si>
  <si>
    <t>2019-03-05T04:00:00</t>
  </si>
  <si>
    <t>2019-03-05T04:00:00Z</t>
  </si>
  <si>
    <t>2019-03-05T05:00:00</t>
  </si>
  <si>
    <t>2019-03-05T05:00:00Z</t>
  </si>
  <si>
    <t>2019-03-05T06:00:00</t>
  </si>
  <si>
    <t>2019-03-05T06:00:00Z</t>
  </si>
  <si>
    <t>2019-03-05T07:00:00</t>
  </si>
  <si>
    <t>2019-03-05T07:00:00Z</t>
  </si>
  <si>
    <t>2019-03-05T08:00:00</t>
  </si>
  <si>
    <t>2019-03-05T08:00:00Z</t>
  </si>
  <si>
    <t>2019-03-05T09:00:00</t>
  </si>
  <si>
    <t>2019-03-05T09:00:00Z</t>
  </si>
  <si>
    <t>2019-03-05T10:00:00</t>
  </si>
  <si>
    <t>2019-03-05T10:00:00Z</t>
  </si>
  <si>
    <t>2019-03-05T11:00:00</t>
  </si>
  <si>
    <t>2019-03-05T11:00:00Z</t>
  </si>
  <si>
    <t>2019-03-05T12:00:00</t>
  </si>
  <si>
    <t>2019-03-05T12:00:00Z</t>
  </si>
  <si>
    <t>2019-03-05T13:00:00</t>
  </si>
  <si>
    <t>2019-03-05T13:00:00Z</t>
  </si>
  <si>
    <t>2019-03-05T14:00:00</t>
  </si>
  <si>
    <t>2019-03-05T14:00:00Z</t>
  </si>
  <si>
    <t>2019-03-05T15:00:00</t>
  </si>
  <si>
    <t>2019-03-05T15:00:00Z</t>
  </si>
  <si>
    <t>2019-03-05T16:00:00</t>
  </si>
  <si>
    <t>2019-03-05T16:00:00Z</t>
  </si>
  <si>
    <t>2019-03-05T17:00:00</t>
  </si>
  <si>
    <t>2019-03-05T17:00:00Z</t>
  </si>
  <si>
    <t>2019-03-05T18:00:00</t>
  </si>
  <si>
    <t>2019-03-05T18:00:00Z</t>
  </si>
  <si>
    <t>2019-03-05T19:00:00</t>
  </si>
  <si>
    <t>2019-03-05T19:00:00Z</t>
  </si>
  <si>
    <t>2019-03-05T20:00:00</t>
  </si>
  <si>
    <t>2019-03-05T20:00:00Z</t>
  </si>
  <si>
    <t>2019-03-05T21:00:00</t>
  </si>
  <si>
    <t>2019-03-05T21:00:00Z</t>
  </si>
  <si>
    <t>2019-03-05T22:00:00</t>
  </si>
  <si>
    <t>2019-03-05T22:00:00Z</t>
  </si>
  <si>
    <t>2019-03-05T23:00:00</t>
  </si>
  <si>
    <t>2019-03-05T23:00:00Z</t>
  </si>
  <si>
    <t>2019-03-06T00:00:00</t>
  </si>
  <si>
    <t>2019-03-06T00:00:00Z</t>
  </si>
  <si>
    <t>2019-03-06T01:00:00</t>
  </si>
  <si>
    <t>2019-03-06T01:00:00Z</t>
  </si>
  <si>
    <t>2019-03-06T02:00:00</t>
  </si>
  <si>
    <t>2019-03-06T02:00:00Z</t>
  </si>
  <si>
    <t>2019-03-06T03:00:00</t>
  </si>
  <si>
    <t>2019-03-06T03:00:00Z</t>
  </si>
  <si>
    <t>2019-03-06T04:00:00</t>
  </si>
  <si>
    <t>2019-03-06T04:00:00Z</t>
  </si>
  <si>
    <t>2019-03-06T05:00:00</t>
  </si>
  <si>
    <t>2019-03-06T05:00:00Z</t>
  </si>
  <si>
    <t>2019-03-06T06:00:00</t>
  </si>
  <si>
    <t>2019-03-06T06:00:00Z</t>
  </si>
  <si>
    <t>2019-03-06T07:00:00</t>
  </si>
  <si>
    <t>2019-03-06T07:00:00Z</t>
  </si>
  <si>
    <t>2019-03-06T08:00:00</t>
  </si>
  <si>
    <t>2019-03-06T08:00:00Z</t>
  </si>
  <si>
    <t>2019-03-06T09:00:00</t>
  </si>
  <si>
    <t>2019-03-06T09:00:00Z</t>
  </si>
  <si>
    <t>2019-03-06T10:00:00</t>
  </si>
  <si>
    <t>2019-03-06T10:00:00Z</t>
  </si>
  <si>
    <t>2019-03-06T11:00:00</t>
  </si>
  <si>
    <t>2019-03-06T11:00:00Z</t>
  </si>
  <si>
    <t>2019-03-06T12:00:00</t>
  </si>
  <si>
    <t>2019-03-06T12:00:00Z</t>
  </si>
  <si>
    <t>2019-03-06T13:00:00</t>
  </si>
  <si>
    <t>2019-03-06T13:00:00Z</t>
  </si>
  <si>
    <t>2019-03-06T14:00:00</t>
  </si>
  <si>
    <t>2019-03-06T14:00:00Z</t>
  </si>
  <si>
    <t>2019-03-06T15:00:00</t>
  </si>
  <si>
    <t>2019-03-06T15:00:00Z</t>
  </si>
  <si>
    <t>2019-03-06T16:00:00</t>
  </si>
  <si>
    <t>2019-03-06T16:00:00Z</t>
  </si>
  <si>
    <t>2019-03-06T17:00:00</t>
  </si>
  <si>
    <t>2019-03-06T17:00:00Z</t>
  </si>
  <si>
    <t>2019-03-06T18:00:00</t>
  </si>
  <si>
    <t>2019-03-06T18:00:00Z</t>
  </si>
  <si>
    <t>2019-03-06T19:00:00</t>
  </si>
  <si>
    <t>2019-03-06T19:00:00Z</t>
  </si>
  <si>
    <t>2019-03-06T20:00:00</t>
  </si>
  <si>
    <t>2019-03-06T20:00:00Z</t>
  </si>
  <si>
    <t>2019-03-06T21:00:00</t>
  </si>
  <si>
    <t>2019-03-06T21:00:00Z</t>
  </si>
  <si>
    <t>2019-03-06T22:00:00</t>
  </si>
  <si>
    <t>2019-03-06T22:00:00Z</t>
  </si>
  <si>
    <t>2019-03-06T23:00:00</t>
  </si>
  <si>
    <t>2019-03-06T23:00:00Z</t>
  </si>
  <si>
    <t>2019-03-07T00:00:00</t>
  </si>
  <si>
    <t>2019-03-07T00:00:00Z</t>
  </si>
  <si>
    <t>2019-03-07T01:00:00</t>
  </si>
  <si>
    <t>2019-03-07T01:00:00Z</t>
  </si>
  <si>
    <t>2019-03-07T02:00:00</t>
  </si>
  <si>
    <t>2019-03-07T02:00:00Z</t>
  </si>
  <si>
    <t>2019-03-07T03:00:00</t>
  </si>
  <si>
    <t>2019-03-07T03:00:00Z</t>
  </si>
  <si>
    <t>2019-03-07T04:00:00</t>
  </si>
  <si>
    <t>2019-03-07T04:00:00Z</t>
  </si>
  <si>
    <t>2019-03-07T05:00:00</t>
  </si>
  <si>
    <t>2019-03-07T05:00:00Z</t>
  </si>
  <si>
    <t>2019-03-07T06:00:00</t>
  </si>
  <si>
    <t>2019-03-07T06:00:00Z</t>
  </si>
  <si>
    <t>2019-03-07T07:00:00</t>
  </si>
  <si>
    <t>2019-03-07T07:00:00Z</t>
  </si>
  <si>
    <t>2019-03-07T08:00:00</t>
  </si>
  <si>
    <t>2019-03-07T08:00:00Z</t>
  </si>
  <si>
    <t>2019-03-07T09:00:00</t>
  </si>
  <si>
    <t>2019-03-07T09:00:00Z</t>
  </si>
  <si>
    <t>2019-03-07T10:00:00</t>
  </si>
  <si>
    <t>2019-03-07T10:00:00Z</t>
  </si>
  <si>
    <t>2019-03-07T11:00:00</t>
  </si>
  <si>
    <t>2019-03-07T11:00:00Z</t>
  </si>
  <si>
    <t>2019-03-07T12:00:00</t>
  </si>
  <si>
    <t>2019-03-07T12:00:00Z</t>
  </si>
  <si>
    <t>2019-03-07T13:00:00</t>
  </si>
  <si>
    <t>2019-03-07T13:00:00Z</t>
  </si>
  <si>
    <t>2019-03-07T14:00:00</t>
  </si>
  <si>
    <t>2019-03-07T14:00:00Z</t>
  </si>
  <si>
    <t>2019-03-07T15:00:00</t>
  </si>
  <si>
    <t>2019-03-07T15:00:00Z</t>
  </si>
  <si>
    <t>2019-03-07T16:00:00</t>
  </si>
  <si>
    <t>2019-03-07T16:00:00Z</t>
  </si>
  <si>
    <t>2019-03-07T17:00:00</t>
  </si>
  <si>
    <t>2019-03-07T17:00:00Z</t>
  </si>
  <si>
    <t>2019-03-07T18:00:00</t>
  </si>
  <si>
    <t>2019-03-07T18:00:00Z</t>
  </si>
  <si>
    <t>2019-03-07T19:00:00</t>
  </si>
  <si>
    <t>2019-03-07T19:00:00Z</t>
  </si>
  <si>
    <t>2019-03-07T20:00:00</t>
  </si>
  <si>
    <t>2019-03-07T20:00:00Z</t>
  </si>
  <si>
    <t>2019-03-07T21:00:00</t>
  </si>
  <si>
    <t>2019-03-07T21:00:00Z</t>
  </si>
  <si>
    <t>2019-03-07T22:00:00</t>
  </si>
  <si>
    <t>2019-03-07T22:00:00Z</t>
  </si>
  <si>
    <t>2019-03-07T23:00:00</t>
  </si>
  <si>
    <t>2019-03-07T23:00:00Z</t>
  </si>
  <si>
    <t>2019-03-08T00:00:00</t>
  </si>
  <si>
    <t>2019-03-08T00:00:00Z</t>
  </si>
  <si>
    <t>2019-03-08T01:00:00</t>
  </si>
  <si>
    <t>2019-03-08T01:00:00Z</t>
  </si>
  <si>
    <t>2019-03-08T02:00:00</t>
  </si>
  <si>
    <t>2019-03-08T02:00:00Z</t>
  </si>
  <si>
    <t>2019-03-08T03:00:00</t>
  </si>
  <si>
    <t>2019-03-08T03:00:00Z</t>
  </si>
  <si>
    <t>2019-03-08T04:00:00</t>
  </si>
  <si>
    <t>2019-03-08T04:00:00Z</t>
  </si>
  <si>
    <t>2019-03-08T05:00:00</t>
  </si>
  <si>
    <t>2019-03-08T05:00:00Z</t>
  </si>
  <si>
    <t>2019-03-08T06:00:00</t>
  </si>
  <si>
    <t>2019-03-08T06:00:00Z</t>
  </si>
  <si>
    <t>2019-03-08T07:00:00</t>
  </si>
  <si>
    <t>2019-03-08T07:00:00Z</t>
  </si>
  <si>
    <t>2019-03-08T08:00:00</t>
  </si>
  <si>
    <t>2019-03-08T08:00:00Z</t>
  </si>
  <si>
    <t>2019-03-08T09:00:00</t>
  </si>
  <si>
    <t>2019-03-08T09:00:00Z</t>
  </si>
  <si>
    <t>2019-03-08T10:00:00</t>
  </si>
  <si>
    <t>2019-03-08T10:00:00Z</t>
  </si>
  <si>
    <t>2019-03-08T11:00:00</t>
  </si>
  <si>
    <t>2019-03-08T11:00:00Z</t>
  </si>
  <si>
    <t>2019-03-08T12:00:00</t>
  </si>
  <si>
    <t>2019-03-08T12:00:00Z</t>
  </si>
  <si>
    <t>2019-03-08T13:00:00</t>
  </si>
  <si>
    <t>2019-03-08T13:00:00Z</t>
  </si>
  <si>
    <t>2019-03-08T14:00:00</t>
  </si>
  <si>
    <t>2019-03-08T14:00:00Z</t>
  </si>
  <si>
    <t>2019-03-08T15:00:00</t>
  </si>
  <si>
    <t>2019-03-08T15:00:00Z</t>
  </si>
  <si>
    <t>2019-03-08T16:00:00</t>
  </si>
  <si>
    <t>2019-03-08T16:00:00Z</t>
  </si>
  <si>
    <t>2019-03-08T17:00:00</t>
  </si>
  <si>
    <t>2019-03-08T17:00:00Z</t>
  </si>
  <si>
    <t>2019-03-08T18:00:00</t>
  </si>
  <si>
    <t>2019-03-08T18:00:00Z</t>
  </si>
  <si>
    <t>2019-03-08T19:00:00</t>
  </si>
  <si>
    <t>2019-03-08T19:00:00Z</t>
  </si>
  <si>
    <t>2019-03-08T20:00:00</t>
  </si>
  <si>
    <t>2019-03-08T20:00:00Z</t>
  </si>
  <si>
    <t>2019-03-08T21:00:00</t>
  </si>
  <si>
    <t>2019-03-08T21:00:00Z</t>
  </si>
  <si>
    <t>2019-03-08T22:00:00</t>
  </si>
  <si>
    <t>2019-03-08T22:00:00Z</t>
  </si>
  <si>
    <t>2019-03-08T23:00:00</t>
  </si>
  <si>
    <t>2019-03-08T23:00:00Z</t>
  </si>
  <si>
    <t>2019-03-09T00:00:00</t>
  </si>
  <si>
    <t>2019-03-09T00:00:00Z</t>
  </si>
  <si>
    <t>2019-03-09T01:00:00</t>
  </si>
  <si>
    <t>2019-03-09T01:00:00Z</t>
  </si>
  <si>
    <t>2019-03-09T02:00:00</t>
  </si>
  <si>
    <t>2019-03-09T02:00:00Z</t>
  </si>
  <si>
    <t>2019-03-09T03:00:00</t>
  </si>
  <si>
    <t>2019-03-09T03:00:00Z</t>
  </si>
  <si>
    <t>2019-03-09T04:00:00</t>
  </si>
  <si>
    <t>2019-03-09T04:00:00Z</t>
  </si>
  <si>
    <t>2019-03-09T05:00:00</t>
  </si>
  <si>
    <t>2019-03-09T05:00:00Z</t>
  </si>
  <si>
    <t>2019-03-09T06:00:00</t>
  </si>
  <si>
    <t>2019-03-09T06:00:00Z</t>
  </si>
  <si>
    <t>2019-03-09T07:00:00</t>
  </si>
  <si>
    <t>2019-03-09T07:00:00Z</t>
  </si>
  <si>
    <t>2019-03-09T08:00:00</t>
  </si>
  <si>
    <t>2019-03-09T08:00:00Z</t>
  </si>
  <si>
    <t>2019-03-09T09:00:00</t>
  </si>
  <si>
    <t>2019-03-09T09:00:00Z</t>
  </si>
  <si>
    <t>2019-03-09T10:00:00</t>
  </si>
  <si>
    <t>2019-03-09T10:00:00Z</t>
  </si>
  <si>
    <t>2019-03-09T11:00:00</t>
  </si>
  <si>
    <t>2019-03-09T11:00:00Z</t>
  </si>
  <si>
    <t>2019-03-09T12:00:00</t>
  </si>
  <si>
    <t>2019-03-09T12:00:00Z</t>
  </si>
  <si>
    <t>2019-03-09T13:00:00</t>
  </si>
  <si>
    <t>2019-03-09T13:00:00Z</t>
  </si>
  <si>
    <t>2019-03-09T14:00:00</t>
  </si>
  <si>
    <t>2019-03-09T14:00:00Z</t>
  </si>
  <si>
    <t>2019-03-09T15:00:00</t>
  </si>
  <si>
    <t>2019-03-09T15:00:00Z</t>
  </si>
  <si>
    <t>2019-03-09T16:00:00</t>
  </si>
  <si>
    <t>2019-03-09T16:00:00Z</t>
  </si>
  <si>
    <t>2019-03-09T17:00:00</t>
  </si>
  <si>
    <t>2019-03-09T17:00:00Z</t>
  </si>
  <si>
    <t>2019-03-09T18:00:00</t>
  </si>
  <si>
    <t>2019-03-09T18:00:00Z</t>
  </si>
  <si>
    <t>2019-03-09T19:00:00</t>
  </si>
  <si>
    <t>2019-03-09T19:00:00Z</t>
  </si>
  <si>
    <t>2019-03-09T20:00:00</t>
  </si>
  <si>
    <t>2019-03-09T20:00:00Z</t>
  </si>
  <si>
    <t>2019-03-09T21:00:00</t>
  </si>
  <si>
    <t>2019-03-09T21:00:00Z</t>
  </si>
  <si>
    <t>2019-03-09T22:00:00</t>
  </si>
  <si>
    <t>2019-03-09T22:00:00Z</t>
  </si>
  <si>
    <t>2019-03-09T23:00:00</t>
  </si>
  <si>
    <t>2019-03-09T23:00:00Z</t>
  </si>
  <si>
    <t>2019-03-10T00:00:00</t>
  </si>
  <si>
    <t>2019-03-10T00:00:00Z</t>
  </si>
  <si>
    <t>2019-03-10T01:00:00</t>
  </si>
  <si>
    <t>2019-03-10T01:00:00Z</t>
  </si>
  <si>
    <t>2019-03-10T02:00:00</t>
  </si>
  <si>
    <t>2019-03-10T02:00:00Z</t>
  </si>
  <si>
    <t>2019-03-10T03:00:00</t>
  </si>
  <si>
    <t>2019-03-10T03:00:00Z</t>
  </si>
  <si>
    <t>2019-03-10T04:00:00</t>
  </si>
  <si>
    <t>2019-03-10T04:00:00Z</t>
  </si>
  <si>
    <t>2019-03-10T05:00:00</t>
  </si>
  <si>
    <t>2019-03-10T05:00:00Z</t>
  </si>
  <si>
    <t>2019-03-10T06:00:00</t>
  </si>
  <si>
    <t>2019-03-10T06:00:00Z</t>
  </si>
  <si>
    <t>2019-03-10T07:00:00</t>
  </si>
  <si>
    <t>2019-03-10T07:00:00Z</t>
  </si>
  <si>
    <t>2019-03-10T08:00:00</t>
  </si>
  <si>
    <t>2019-03-10T08:00:00Z</t>
  </si>
  <si>
    <t>2019-03-10T09:00:00</t>
  </si>
  <si>
    <t>2019-03-10T09:00:00Z</t>
  </si>
  <si>
    <t>2019-03-10T10:00:00</t>
  </si>
  <si>
    <t>2019-03-10T10:00:00Z</t>
  </si>
  <si>
    <t>2019-03-10T11:00:00</t>
  </si>
  <si>
    <t>2019-03-10T11:00:00Z</t>
  </si>
  <si>
    <t>2019-03-10T12:00:00</t>
  </si>
  <si>
    <t>2019-03-10T12:00:00Z</t>
  </si>
  <si>
    <t>2019-03-10T13:00:00</t>
  </si>
  <si>
    <t>2019-03-10T13:00:00Z</t>
  </si>
  <si>
    <t>2019-03-10T14:00:00</t>
  </si>
  <si>
    <t>2019-03-10T14:00:00Z</t>
  </si>
  <si>
    <t>2019-03-10T15:00:00</t>
  </si>
  <si>
    <t>2019-03-10T15:00:00Z</t>
  </si>
  <si>
    <t>2019-03-10T16:00:00</t>
  </si>
  <si>
    <t>2019-03-10T16:00:00Z</t>
  </si>
  <si>
    <t>2019-03-10T17:00:00</t>
  </si>
  <si>
    <t>2019-03-10T17:00:00Z</t>
  </si>
  <si>
    <t>2019-03-10T18:00:00</t>
  </si>
  <si>
    <t>2019-03-10T18:00:00Z</t>
  </si>
  <si>
    <t>2019-03-10T19:00:00</t>
  </si>
  <si>
    <t>2019-03-10T19:00:00Z</t>
  </si>
  <si>
    <t>2019-03-10T20:00:00</t>
  </si>
  <si>
    <t>2019-03-10T20:00:00Z</t>
  </si>
  <si>
    <t>2019-03-10T21:00:00</t>
  </si>
  <si>
    <t>2019-03-10T21:00:00Z</t>
  </si>
  <si>
    <t>2019-03-10T22:00:00</t>
  </si>
  <si>
    <t>2019-03-10T22:00:00Z</t>
  </si>
  <si>
    <t>2019-03-10T23:00:00</t>
  </si>
  <si>
    <t>2019-03-10T23:00:00Z</t>
  </si>
  <si>
    <t>2019-03-11T00:00:00</t>
  </si>
  <si>
    <t>2019-03-11T00:00:00Z</t>
  </si>
  <si>
    <t>2019-03-11T01:00:00</t>
  </si>
  <si>
    <t>2019-03-11T01:00:00Z</t>
  </si>
  <si>
    <t>2019-03-11T02:00:00</t>
  </si>
  <si>
    <t>2019-03-11T02:00:00Z</t>
  </si>
  <si>
    <t>2019-03-11T03:00:00</t>
  </si>
  <si>
    <t>2019-03-11T03:00:00Z</t>
  </si>
  <si>
    <t>2019-03-11T04:00:00</t>
  </si>
  <si>
    <t>2019-03-11T04:00:00Z</t>
  </si>
  <si>
    <t>2019-03-11T05:00:00</t>
  </si>
  <si>
    <t>2019-03-11T05:00:00Z</t>
  </si>
  <si>
    <t>2019-03-11T06:00:00</t>
  </si>
  <si>
    <t>2019-03-11T06:00:00Z</t>
  </si>
  <si>
    <t>2019-03-11T07:00:00</t>
  </si>
  <si>
    <t>2019-03-11T07:00:00Z</t>
  </si>
  <si>
    <t>2019-03-11T08:00:00</t>
  </si>
  <si>
    <t>2019-03-11T08:00:00Z</t>
  </si>
  <si>
    <t>2019-03-11T09:00:00</t>
  </si>
  <si>
    <t>2019-03-11T09:00:00Z</t>
  </si>
  <si>
    <t>2019-03-11T10:00:00</t>
  </si>
  <si>
    <t>2019-03-11T10:00:00Z</t>
  </si>
  <si>
    <t>2019-03-11T11:00:00</t>
  </si>
  <si>
    <t>2019-03-11T11:00:00Z</t>
  </si>
  <si>
    <t>2019-03-11T12:00:00</t>
  </si>
  <si>
    <t>2019-03-11T12:00:00Z</t>
  </si>
  <si>
    <t>2019-03-11T13:00:00</t>
  </si>
  <si>
    <t>2019-03-11T13:00:00Z</t>
  </si>
  <si>
    <t>2019-03-11T14:00:00</t>
  </si>
  <si>
    <t>2019-03-11T14:00:00Z</t>
  </si>
  <si>
    <t>2019-03-11T15:00:00</t>
  </si>
  <si>
    <t>2019-03-11T15:00:00Z</t>
  </si>
  <si>
    <t>2019-03-11T16:00:00</t>
  </si>
  <si>
    <t>2019-03-11T16:00:00Z</t>
  </si>
  <si>
    <t>2019-03-11T17:00:00</t>
  </si>
  <si>
    <t>2019-03-11T17:00:00Z</t>
  </si>
  <si>
    <t>2019-03-11T18:00:00</t>
  </si>
  <si>
    <t>2019-03-11T18:00:00Z</t>
  </si>
  <si>
    <t>2019-03-11T19:00:00</t>
  </si>
  <si>
    <t>2019-03-11T19:00:00Z</t>
  </si>
  <si>
    <t>2019-03-11T20:00:00</t>
  </si>
  <si>
    <t>2019-03-11T20:00:00Z</t>
  </si>
  <si>
    <t>2019-03-11T21:00:00</t>
  </si>
  <si>
    <t>2019-03-11T21:00:00Z</t>
  </si>
  <si>
    <t>2019-03-11T22:00:00</t>
  </si>
  <si>
    <t>2019-03-11T22:00:00Z</t>
  </si>
  <si>
    <t>2019-03-11T23:00:00</t>
  </si>
  <si>
    <t>2019-03-11T23:00:00Z</t>
  </si>
  <si>
    <t>2019-03-12T00:00:00</t>
  </si>
  <si>
    <t>2019-03-12T00:00:00Z</t>
  </si>
  <si>
    <t>2019-03-12T01:00:00</t>
  </si>
  <si>
    <t>2019-03-12T01:00:00Z</t>
  </si>
  <si>
    <t>2019-03-12T02:00:00</t>
  </si>
  <si>
    <t>2019-03-12T02:00:00Z</t>
  </si>
  <si>
    <t>2019-03-12T03:00:00</t>
  </si>
  <si>
    <t>2019-03-12T03:00:00Z</t>
  </si>
  <si>
    <t>2019-03-12T04:00:00</t>
  </si>
  <si>
    <t>2019-03-12T04:00:00Z</t>
  </si>
  <si>
    <t>2019-03-12T05:00:00</t>
  </si>
  <si>
    <t>2019-03-12T05:00:00Z</t>
  </si>
  <si>
    <t>2019-03-12T06:00:00</t>
  </si>
  <si>
    <t>2019-03-12T06:00:00Z</t>
  </si>
  <si>
    <t>2019-03-12T07:00:00</t>
  </si>
  <si>
    <t>2019-03-12T07:00:00Z</t>
  </si>
  <si>
    <t>2019-03-12T08:00:00</t>
  </si>
  <si>
    <t>2019-03-12T08:00:00Z</t>
  </si>
  <si>
    <t>2019-03-12T09:00:00</t>
  </si>
  <si>
    <t>2019-03-12T09:00:00Z</t>
  </si>
  <si>
    <t>2019-03-12T10:00:00</t>
  </si>
  <si>
    <t>2019-03-12T10:00:00Z</t>
  </si>
  <si>
    <t>2019-03-12T11:00:00</t>
  </si>
  <si>
    <t>2019-03-12T11:00:00Z</t>
  </si>
  <si>
    <t>2019-03-12T12:00:00</t>
  </si>
  <si>
    <t>2019-03-12T12:00:00Z</t>
  </si>
  <si>
    <t>2019-03-12T13:00:00</t>
  </si>
  <si>
    <t>2019-03-12T13:00:00Z</t>
  </si>
  <si>
    <t>2019-03-12T14:00:00</t>
  </si>
  <si>
    <t>2019-03-12T14:00:00Z</t>
  </si>
  <si>
    <t>2019-03-12T15:00:00</t>
  </si>
  <si>
    <t>2019-03-12T15:00:00Z</t>
  </si>
  <si>
    <t>2019-03-12T16:00:00</t>
  </si>
  <si>
    <t>2019-03-12T16:00:00Z</t>
  </si>
  <si>
    <t>2019-03-12T17:00:00</t>
  </si>
  <si>
    <t>2019-03-12T17:00:00Z</t>
  </si>
  <si>
    <t>2019-03-12T18:00:00</t>
  </si>
  <si>
    <t>2019-03-12T18:00:00Z</t>
  </si>
  <si>
    <t>2019-03-12T19:00:00</t>
  </si>
  <si>
    <t>2019-03-12T19:00:00Z</t>
  </si>
  <si>
    <t>2019-03-12T20:00:00</t>
  </si>
  <si>
    <t>2019-03-12T20:00:00Z</t>
  </si>
  <si>
    <t>2019-03-12T21:00:00</t>
  </si>
  <si>
    <t>2019-03-12T21:00:00Z</t>
  </si>
  <si>
    <t>2019-03-12T22:00:00</t>
  </si>
  <si>
    <t>2019-03-12T22:00:00Z</t>
  </si>
  <si>
    <t>2019-03-12T23:00:00</t>
  </si>
  <si>
    <t>2019-03-12T23:00:00Z</t>
  </si>
  <si>
    <t>2019-03-13T00:00:00</t>
  </si>
  <si>
    <t>2019-03-13T00:00:00Z</t>
  </si>
  <si>
    <t>2019-03-13T01:00:00</t>
  </si>
  <si>
    <t>2019-03-13T01:00:00Z</t>
  </si>
  <si>
    <t>2019-03-13T02:00:00</t>
  </si>
  <si>
    <t>2019-03-13T02:00:00Z</t>
  </si>
  <si>
    <t>2019-03-13T03:00:00</t>
  </si>
  <si>
    <t>2019-03-13T03:00:00Z</t>
  </si>
  <si>
    <t>2019-03-13T04:00:00</t>
  </si>
  <si>
    <t>2019-03-13T04:00:00Z</t>
  </si>
  <si>
    <t>2019-03-13T05:00:00</t>
  </si>
  <si>
    <t>2019-03-13T05:00:00Z</t>
  </si>
  <si>
    <t>2019-03-13T06:00:00</t>
  </si>
  <si>
    <t>2019-03-13T06:00:00Z</t>
  </si>
  <si>
    <t>2019-03-13T07:00:00</t>
  </si>
  <si>
    <t>2019-03-13T07:00:00Z</t>
  </si>
  <si>
    <t>2019-03-13T08:00:00</t>
  </si>
  <si>
    <t>2019-03-13T08:00:00Z</t>
  </si>
  <si>
    <t>2019-03-13T09:00:00</t>
  </si>
  <si>
    <t>2019-03-13T09:00:00Z</t>
  </si>
  <si>
    <t>2019-03-13T10:00:00</t>
  </si>
  <si>
    <t>2019-03-13T10:00:00Z</t>
  </si>
  <si>
    <t>2019-03-13T11:00:00</t>
  </si>
  <si>
    <t>2019-03-13T11:00:00Z</t>
  </si>
  <si>
    <t>2019-03-13T12:00:00</t>
  </si>
  <si>
    <t>2019-03-13T12:00:00Z</t>
  </si>
  <si>
    <t>2019-03-13T13:00:00</t>
  </si>
  <si>
    <t>2019-03-13T13:00:00Z</t>
  </si>
  <si>
    <t>2019-03-13T14:00:00</t>
  </si>
  <si>
    <t>2019-03-13T14:00:00Z</t>
  </si>
  <si>
    <t>2019-03-13T15:00:00</t>
  </si>
  <si>
    <t>2019-03-13T15:00:00Z</t>
  </si>
  <si>
    <t>2019-03-13T16:00:00</t>
  </si>
  <si>
    <t>2019-03-13T16:00:00Z</t>
  </si>
  <si>
    <t>2019-03-13T17:00:00</t>
  </si>
  <si>
    <t>2019-03-13T17:00:00Z</t>
  </si>
  <si>
    <t>2019-03-13T18:00:00</t>
  </si>
  <si>
    <t>2019-03-13T18:00:00Z</t>
  </si>
  <si>
    <t>2019-03-13T19:00:00</t>
  </si>
  <si>
    <t>2019-03-13T19:00:00Z</t>
  </si>
  <si>
    <t>2019-03-13T20:00:00</t>
  </si>
  <si>
    <t>2019-03-13T20:00:00Z</t>
  </si>
  <si>
    <t>2019-03-13T21:00:00</t>
  </si>
  <si>
    <t>2019-03-13T21:00:00Z</t>
  </si>
  <si>
    <t>2019-03-13T22:00:00</t>
  </si>
  <si>
    <t>2019-03-13T22:00:00Z</t>
  </si>
  <si>
    <t>2019-03-13T23:00:00</t>
  </si>
  <si>
    <t>2019-03-13T23:00:00Z</t>
  </si>
  <si>
    <t>2019-03-14T00:00:00</t>
  </si>
  <si>
    <t>2019-03-14T00:00:00Z</t>
  </si>
  <si>
    <t>2019-03-14T01:00:00</t>
  </si>
  <si>
    <t>2019-03-14T01:00:00Z</t>
  </si>
  <si>
    <t>2019-03-14T02:00:00</t>
  </si>
  <si>
    <t>2019-03-14T02:00:00Z</t>
  </si>
  <si>
    <t>2019-03-14T03:00:00</t>
  </si>
  <si>
    <t>2019-03-14T03:00:00Z</t>
  </si>
  <si>
    <t>2019-03-14T04:00:00</t>
  </si>
  <si>
    <t>2019-03-14T04:00:00Z</t>
  </si>
  <si>
    <t>2019-03-14T05:00:00</t>
  </si>
  <si>
    <t>2019-03-14T05:00:00Z</t>
  </si>
  <si>
    <t>2019-03-14T06:00:00</t>
  </si>
  <si>
    <t>2019-03-14T06:00:00Z</t>
  </si>
  <si>
    <t>2019-03-14T07:00:00</t>
  </si>
  <si>
    <t>2019-03-14T07:00:00Z</t>
  </si>
  <si>
    <t>2019-03-14T08:00:00</t>
  </si>
  <si>
    <t>2019-03-14T08:00:00Z</t>
  </si>
  <si>
    <t>2019-03-14T09:00:00</t>
  </si>
  <si>
    <t>2019-03-14T09:00:00Z</t>
  </si>
  <si>
    <t>2019-03-14T10:00:00</t>
  </si>
  <si>
    <t>2019-03-14T10:00:00Z</t>
  </si>
  <si>
    <t>2019-03-14T11:00:00</t>
  </si>
  <si>
    <t>2019-03-14T11:00:00Z</t>
  </si>
  <si>
    <t>2019-03-14T12:00:00</t>
  </si>
  <si>
    <t>2019-03-14T12:00:00Z</t>
  </si>
  <si>
    <t>2019-03-14T13:00:00</t>
  </si>
  <si>
    <t>2019-03-14T13:00:00Z</t>
  </si>
  <si>
    <t>2019-03-14T14:00:00</t>
  </si>
  <si>
    <t>2019-03-14T14:00:00Z</t>
  </si>
  <si>
    <t>2019-03-14T15:00:00</t>
  </si>
  <si>
    <t>2019-03-14T15:00:00Z</t>
  </si>
  <si>
    <t>2019-03-14T16:00:00</t>
  </si>
  <si>
    <t>2019-03-14T16:00:00Z</t>
  </si>
  <si>
    <t>2019-03-14T17:00:00</t>
  </si>
  <si>
    <t>2019-03-14T17:00:00Z</t>
  </si>
  <si>
    <t>2019-03-14T18:00:00</t>
  </si>
  <si>
    <t>2019-03-14T18:00:00Z</t>
  </si>
  <si>
    <t>2019-03-14T19:00:00</t>
  </si>
  <si>
    <t>2019-03-14T19:00:00Z</t>
  </si>
  <si>
    <t>2019-03-14T20:00:00</t>
  </si>
  <si>
    <t>2019-03-14T20:00:00Z</t>
  </si>
  <si>
    <t>2019-03-14T21:00:00</t>
  </si>
  <si>
    <t>2019-03-14T21:00:00Z</t>
  </si>
  <si>
    <t>2019-03-14T22:00:00</t>
  </si>
  <si>
    <t>2019-03-14T22:00:00Z</t>
  </si>
  <si>
    <t>2019-03-14T23:00:00</t>
  </si>
  <si>
    <t>2019-03-14T23:00:00Z</t>
  </si>
  <si>
    <t>2019-03-15T00:00:00</t>
  </si>
  <si>
    <t>2019-03-15T00:00:00Z</t>
  </si>
  <si>
    <t>2019-03-15T01:00:00</t>
  </si>
  <si>
    <t>2019-03-15T01:00:00Z</t>
  </si>
  <si>
    <t>2019-03-15T02:00:00</t>
  </si>
  <si>
    <t>2019-03-15T02:00:00Z</t>
  </si>
  <si>
    <t>2019-03-15T03:00:00</t>
  </si>
  <si>
    <t>2019-03-15T03:00:00Z</t>
  </si>
  <si>
    <t>2019-03-15T04:00:00</t>
  </si>
  <si>
    <t>2019-03-15T04:00:00Z</t>
  </si>
  <si>
    <t>2019-03-15T05:00:00</t>
  </si>
  <si>
    <t>2019-03-15T05:00:00Z</t>
  </si>
  <si>
    <t>2019-03-15T06:00:00</t>
  </si>
  <si>
    <t>2019-03-15T06:00:00Z</t>
  </si>
  <si>
    <t>2019-03-15T07:00:00</t>
  </si>
  <si>
    <t>2019-03-15T07:00:00Z</t>
  </si>
  <si>
    <t>2019-03-15T08:00:00</t>
  </si>
  <si>
    <t>2019-03-15T08:00:00Z</t>
  </si>
  <si>
    <t>2019-03-15T09:00:00</t>
  </si>
  <si>
    <t>2019-03-15T09:00:00Z</t>
  </si>
  <si>
    <t>2019-03-15T10:00:00</t>
  </si>
  <si>
    <t>2019-03-15T10:00:00Z</t>
  </si>
  <si>
    <t>2019-03-15T11:00:00</t>
  </si>
  <si>
    <t>2019-03-15T11:00:00Z</t>
  </si>
  <si>
    <t>2019-03-15T12:00:00</t>
  </si>
  <si>
    <t>2019-03-15T12:00:00Z</t>
  </si>
  <si>
    <t>2019-03-15T13:00:00</t>
  </si>
  <si>
    <t>2019-03-15T13:00:00Z</t>
  </si>
  <si>
    <t>2019-03-15T14:00:00</t>
  </si>
  <si>
    <t>2019-03-15T14:00:00Z</t>
  </si>
  <si>
    <t>2019-03-15T15:00:00</t>
  </si>
  <si>
    <t>2019-03-15T15:00:00Z</t>
  </si>
  <si>
    <t>2019-03-15T16:00:00</t>
  </si>
  <si>
    <t>2019-03-15T16:00:00Z</t>
  </si>
  <si>
    <t>2019-03-15T17:00:00</t>
  </si>
  <si>
    <t>2019-03-15T17:00:00Z</t>
  </si>
  <si>
    <t>2019-03-15T18:00:00</t>
  </si>
  <si>
    <t>2019-03-15T18:00:00Z</t>
  </si>
  <si>
    <t>2019-03-15T19:00:00</t>
  </si>
  <si>
    <t>2019-03-15T19:00:00Z</t>
  </si>
  <si>
    <t>2019-03-15T20:00:00</t>
  </si>
  <si>
    <t>2019-03-15T20:00:00Z</t>
  </si>
  <si>
    <t>2019-03-15T21:00:00</t>
  </si>
  <si>
    <t>2019-03-15T21:00:00Z</t>
  </si>
  <si>
    <t>2019-03-15T22:00:00</t>
  </si>
  <si>
    <t>2019-03-15T22:00:00Z</t>
  </si>
  <si>
    <t>2019-03-15T23:00:00</t>
  </si>
  <si>
    <t>2019-03-15T23:00:00Z</t>
  </si>
  <si>
    <t>2019-03-16T00:00:00</t>
  </si>
  <si>
    <t>2019-03-16T00:00:00Z</t>
  </si>
  <si>
    <t>2019-03-16T01:00:00</t>
  </si>
  <si>
    <t>2019-03-16T01:00:00Z</t>
  </si>
  <si>
    <t>2019-03-16T02:00:00</t>
  </si>
  <si>
    <t>2019-03-16T02:00:00Z</t>
  </si>
  <si>
    <t>2019-03-16T03:00:00</t>
  </si>
  <si>
    <t>2019-03-16T03:00:00Z</t>
  </si>
  <si>
    <t>2019-03-16T04:00:00</t>
  </si>
  <si>
    <t>2019-03-16T04:00:00Z</t>
  </si>
  <si>
    <t>2019-03-16T05:00:00</t>
  </si>
  <si>
    <t>2019-03-16T05:00:00Z</t>
  </si>
  <si>
    <t>2019-03-16T06:00:00</t>
  </si>
  <si>
    <t>2019-03-16T06:00:00Z</t>
  </si>
  <si>
    <t>2019-03-16T07:00:00</t>
  </si>
  <si>
    <t>2019-03-16T07:00:00Z</t>
  </si>
  <si>
    <t>2019-03-16T08:00:00</t>
  </si>
  <si>
    <t>2019-03-16T08:00:00Z</t>
  </si>
  <si>
    <t>2019-03-16T09:00:00</t>
  </si>
  <si>
    <t>2019-03-16T09:00:00Z</t>
  </si>
  <si>
    <t>2019-03-16T10:00:00</t>
  </si>
  <si>
    <t>2019-03-16T10:00:00Z</t>
  </si>
  <si>
    <t>2019-03-16T11:00:00</t>
  </si>
  <si>
    <t>2019-03-16T11:00:00Z</t>
  </si>
  <si>
    <t>2019-03-16T12:00:00</t>
  </si>
  <si>
    <t>2019-03-16T12:00:00Z</t>
  </si>
  <si>
    <t>2019-03-16T13:00:00</t>
  </si>
  <si>
    <t>2019-03-16T13:00:00Z</t>
  </si>
  <si>
    <t>2019-03-16T14:00:00</t>
  </si>
  <si>
    <t>2019-03-16T14:00:00Z</t>
  </si>
  <si>
    <t>2019-03-16T15:00:00</t>
  </si>
  <si>
    <t>2019-03-16T15:00:00Z</t>
  </si>
  <si>
    <t>2019-03-16T16:00:00</t>
  </si>
  <si>
    <t>2019-03-16T16:00:00Z</t>
  </si>
  <si>
    <t>2019-03-16T17:00:00</t>
  </si>
  <si>
    <t>2019-03-16T17:00:00Z</t>
  </si>
  <si>
    <t>2019-03-16T18:00:00</t>
  </si>
  <si>
    <t>2019-03-16T18:00:00Z</t>
  </si>
  <si>
    <t>2019-03-16T19:00:00</t>
  </si>
  <si>
    <t>2019-03-16T19:00:00Z</t>
  </si>
  <si>
    <t>2019-03-16T20:00:00</t>
  </si>
  <si>
    <t>2019-03-16T20:00:00Z</t>
  </si>
  <si>
    <t>2019-03-16T21:00:00</t>
  </si>
  <si>
    <t>2019-03-16T21:00:00Z</t>
  </si>
  <si>
    <t>2019-03-16T22:00:00</t>
  </si>
  <si>
    <t>2019-03-16T22:00:00Z</t>
  </si>
  <si>
    <t>2019-03-16T23:00:00</t>
  </si>
  <si>
    <t>2019-03-16T23:00:00Z</t>
  </si>
  <si>
    <t>2019-03-17T00:00:00</t>
  </si>
  <si>
    <t>2019-03-17T00:00:00Z</t>
  </si>
  <si>
    <t>2019-03-17T01:00:00</t>
  </si>
  <si>
    <t>2019-03-17T01:00:00Z</t>
  </si>
  <si>
    <t>2019-03-17T02:00:00</t>
  </si>
  <si>
    <t>2019-03-17T02:00:00Z</t>
  </si>
  <si>
    <t>2019-03-17T03:00:00</t>
  </si>
  <si>
    <t>2019-03-17T03:00:00Z</t>
  </si>
  <si>
    <t>2019-03-17T04:00:00</t>
  </si>
  <si>
    <t>2019-03-17T04:00:00Z</t>
  </si>
  <si>
    <t>2019-03-17T05:00:00</t>
  </si>
  <si>
    <t>2019-03-17T05:00:00Z</t>
  </si>
  <si>
    <t>2019-03-17T06:00:00</t>
  </si>
  <si>
    <t>2019-03-17T06:00:00Z</t>
  </si>
  <si>
    <t>2019-03-17T07:00:00</t>
  </si>
  <si>
    <t>2019-03-17T07:00:00Z</t>
  </si>
  <si>
    <t>2019-03-17T08:00:00</t>
  </si>
  <si>
    <t>2019-03-17T08:00:00Z</t>
  </si>
  <si>
    <t>2019-03-17T09:00:00</t>
  </si>
  <si>
    <t>2019-03-17T09:00:00Z</t>
  </si>
  <si>
    <t>2019-03-17T10:00:00</t>
  </si>
  <si>
    <t>2019-03-17T10:00:00Z</t>
  </si>
  <si>
    <t>2019-03-17T11:00:00</t>
  </si>
  <si>
    <t>2019-03-17T11:00:00Z</t>
  </si>
  <si>
    <t>2019-03-17T12:00:00</t>
  </si>
  <si>
    <t>2019-03-17T12:00:00Z</t>
  </si>
  <si>
    <t>2019-03-17T13:00:00</t>
  </si>
  <si>
    <t>2019-03-17T13:00:00Z</t>
  </si>
  <si>
    <t>2019-03-17T14:00:00</t>
  </si>
  <si>
    <t>2019-03-17T14:00:00Z</t>
  </si>
  <si>
    <t>2019-03-17T15:00:00</t>
  </si>
  <si>
    <t>2019-03-17T15:00:00Z</t>
  </si>
  <si>
    <t>2019-03-17T16:00:00</t>
  </si>
  <si>
    <t>2019-03-17T16:00:00Z</t>
  </si>
  <si>
    <t>2019-03-17T17:00:00</t>
  </si>
  <si>
    <t>2019-03-17T17:00:00Z</t>
  </si>
  <si>
    <t>2019-03-17T18:00:00</t>
  </si>
  <si>
    <t>2019-03-17T18:00:00Z</t>
  </si>
  <si>
    <t>2019-03-17T19:00:00</t>
  </si>
  <si>
    <t>2019-03-17T19:00:00Z</t>
  </si>
  <si>
    <t>2019-03-17T20:00:00</t>
  </si>
  <si>
    <t>2019-03-17T20:00:00Z</t>
  </si>
  <si>
    <t>2019-03-17T21:00:00</t>
  </si>
  <si>
    <t>2019-03-17T21:00:00Z</t>
  </si>
  <si>
    <t>2019-03-17T22:00:00</t>
  </si>
  <si>
    <t>2019-03-17T22:00:00Z</t>
  </si>
  <si>
    <t>2019-03-17T23:00:00</t>
  </si>
  <si>
    <t>2019-03-17T23:00:00Z</t>
  </si>
  <si>
    <t>2019-03-18T00:00:00</t>
  </si>
  <si>
    <t>2019-03-18T00:00:00Z</t>
  </si>
  <si>
    <t>2019-03-18T01:00:00</t>
  </si>
  <si>
    <t>2019-03-18T01:00:00Z</t>
  </si>
  <si>
    <t>2019-03-18T02:00:00</t>
  </si>
  <si>
    <t>2019-03-18T02:00:00Z</t>
  </si>
  <si>
    <t>2019-03-18T03:00:00</t>
  </si>
  <si>
    <t>2019-03-18T03:00:00Z</t>
  </si>
  <si>
    <t>2019-03-18T04:00:00</t>
  </si>
  <si>
    <t>2019-03-18T04:00:00Z</t>
  </si>
  <si>
    <t>2019-03-18T05:00:00</t>
  </si>
  <si>
    <t>2019-03-18T05:00:00Z</t>
  </si>
  <si>
    <t>2019-03-18T06:00:00</t>
  </si>
  <si>
    <t>2019-03-18T06:00:00Z</t>
  </si>
  <si>
    <t>2019-03-18T07:00:00</t>
  </si>
  <si>
    <t>2019-03-18T07:00:00Z</t>
  </si>
  <si>
    <t>2019-03-18T08:00:00</t>
  </si>
  <si>
    <t>2019-03-18T08:00:00Z</t>
  </si>
  <si>
    <t>2019-03-18T09:00:00</t>
  </si>
  <si>
    <t>2019-03-18T09:00:00Z</t>
  </si>
  <si>
    <t>2019-03-18T10:00:00</t>
  </si>
  <si>
    <t>2019-03-18T10:00:00Z</t>
  </si>
  <si>
    <t>2019-03-18T11:00:00</t>
  </si>
  <si>
    <t>2019-03-18T11:00:00Z</t>
  </si>
  <si>
    <t>2019-03-18T12:00:00</t>
  </si>
  <si>
    <t>2019-03-18T12:00:00Z</t>
  </si>
  <si>
    <t>2019-03-18T13:00:00</t>
  </si>
  <si>
    <t>2019-03-18T13:00:00Z</t>
  </si>
  <si>
    <t>2019-03-18T14:00:00</t>
  </si>
  <si>
    <t>2019-03-18T14:00:00Z</t>
  </si>
  <si>
    <t>2019-03-18T15:00:00</t>
  </si>
  <si>
    <t>2019-03-18T15:00:00Z</t>
  </si>
  <si>
    <t>2019-03-18T16:00:00</t>
  </si>
  <si>
    <t>2019-03-18T16:00:00Z</t>
  </si>
  <si>
    <t>2019-03-18T17:00:00</t>
  </si>
  <si>
    <t>2019-03-18T17:00:00Z</t>
  </si>
  <si>
    <t>2019-03-18T18:00:00</t>
  </si>
  <si>
    <t>2019-03-18T18:00:00Z</t>
  </si>
  <si>
    <t>2019-03-18T19:00:00</t>
  </si>
  <si>
    <t>2019-03-18T19:00:00Z</t>
  </si>
  <si>
    <t>2019-03-18T20:00:00</t>
  </si>
  <si>
    <t>2019-03-18T20:00:00Z</t>
  </si>
  <si>
    <t>2019-03-18T21:00:00</t>
  </si>
  <si>
    <t>2019-03-18T21:00:00Z</t>
  </si>
  <si>
    <t>2019-03-18T22:00:00</t>
  </si>
  <si>
    <t>2019-03-18T22:00:00Z</t>
  </si>
  <si>
    <t>2019-03-18T23:00:00</t>
  </si>
  <si>
    <t>2019-03-18T23:00:00Z</t>
  </si>
  <si>
    <t>2019-03-19T00:00:00</t>
  </si>
  <si>
    <t>2019-03-19T00:00:00Z</t>
  </si>
  <si>
    <t>2019-03-19T01:00:00</t>
  </si>
  <si>
    <t>2019-03-19T01:00:00Z</t>
  </si>
  <si>
    <t>2019-03-19T02:00:00</t>
  </si>
  <si>
    <t>2019-03-19T02:00:00Z</t>
  </si>
  <si>
    <t>2019-03-19T03:00:00</t>
  </si>
  <si>
    <t>2019-03-19T03:00:00Z</t>
  </si>
  <si>
    <t>2019-03-19T04:00:00</t>
  </si>
  <si>
    <t>2019-03-19T04:00:00Z</t>
  </si>
  <si>
    <t>2019-03-19T05:00:00</t>
  </si>
  <si>
    <t>2019-03-19T05:00:00Z</t>
  </si>
  <si>
    <t>2019-03-19T06:00:00</t>
  </si>
  <si>
    <t>2019-03-19T06:00:00Z</t>
  </si>
  <si>
    <t>2019-03-19T07:00:00</t>
  </si>
  <si>
    <t>2019-03-19T07:00:00Z</t>
  </si>
  <si>
    <t>2019-03-19T08:00:00</t>
  </si>
  <si>
    <t>2019-03-19T08:00:00Z</t>
  </si>
  <si>
    <t>2019-03-19T09:00:00</t>
  </si>
  <si>
    <t>2019-03-19T09:00:00Z</t>
  </si>
  <si>
    <t>2019-03-19T10:00:00</t>
  </si>
  <si>
    <t>2019-03-19T10:00:00Z</t>
  </si>
  <si>
    <t>2019-03-19T11:00:00</t>
  </si>
  <si>
    <t>2019-03-19T11:00:00Z</t>
  </si>
  <si>
    <t>2019-03-19T12:00:00</t>
  </si>
  <si>
    <t>2019-03-19T12:00:00Z</t>
  </si>
  <si>
    <t>2019-03-19T13:00:00</t>
  </si>
  <si>
    <t>2019-03-19T13:00:00Z</t>
  </si>
  <si>
    <t>2019-03-19T14:00:00</t>
  </si>
  <si>
    <t>2019-03-19T14:00:00Z</t>
  </si>
  <si>
    <t>2019-03-19T15:00:00</t>
  </si>
  <si>
    <t>2019-03-19T15:00:00Z</t>
  </si>
  <si>
    <t>2019-03-19T16:00:00</t>
  </si>
  <si>
    <t>2019-03-19T16:00:00Z</t>
  </si>
  <si>
    <t>2019-03-19T17:00:00</t>
  </si>
  <si>
    <t>2019-03-19T17:00:00Z</t>
  </si>
  <si>
    <t>2019-03-19T18:00:00</t>
  </si>
  <si>
    <t>2019-03-19T18:00:00Z</t>
  </si>
  <si>
    <t>2019-03-19T19:00:00</t>
  </si>
  <si>
    <t>2019-03-19T19:00:00Z</t>
  </si>
  <si>
    <t>2019-03-19T20:00:00</t>
  </si>
  <si>
    <t>2019-03-19T20:00:00Z</t>
  </si>
  <si>
    <t>2019-03-19T21:00:00</t>
  </si>
  <si>
    <t>2019-03-19T21:00:00Z</t>
  </si>
  <si>
    <t>2019-03-19T22:00:00</t>
  </si>
  <si>
    <t>2019-03-19T22:00:00Z</t>
  </si>
  <si>
    <t>2019-03-19T23:00:00</t>
  </si>
  <si>
    <t>2019-03-19T23:00:00Z</t>
  </si>
  <si>
    <t>2019-03-20T00:00:00</t>
  </si>
  <si>
    <t>2019-03-20T00:00:00Z</t>
  </si>
  <si>
    <t>2019-03-20T01:00:00</t>
  </si>
  <si>
    <t>2019-03-20T01:00:00Z</t>
  </si>
  <si>
    <t>2019-03-20T02:00:00</t>
  </si>
  <si>
    <t>2019-03-20T02:00:00Z</t>
  </si>
  <si>
    <t>2019-03-20T03:00:00</t>
  </si>
  <si>
    <t>2019-03-20T03:00:00Z</t>
  </si>
  <si>
    <t>2019-03-20T04:00:00</t>
  </si>
  <si>
    <t>2019-03-20T04:00:00Z</t>
  </si>
  <si>
    <t>2019-03-20T05:00:00</t>
  </si>
  <si>
    <t>2019-03-20T05:00:00Z</t>
  </si>
  <si>
    <t>2019-03-20T06:00:00</t>
  </si>
  <si>
    <t>2019-03-20T06:00:00Z</t>
  </si>
  <si>
    <t>2019-03-20T07:00:00</t>
  </si>
  <si>
    <t>2019-03-20T07:00:00Z</t>
  </si>
  <si>
    <t>2019-03-20T08:00:00</t>
  </si>
  <si>
    <t>2019-03-20T08:00:00Z</t>
  </si>
  <si>
    <t>2019-03-20T09:00:00</t>
  </si>
  <si>
    <t>2019-03-20T09:00:00Z</t>
  </si>
  <si>
    <t>2019-03-20T10:00:00</t>
  </si>
  <si>
    <t>2019-03-20T10:00:00Z</t>
  </si>
  <si>
    <t>2019-03-20T11:00:00</t>
  </si>
  <si>
    <t>2019-03-20T11:00:00Z</t>
  </si>
  <si>
    <t>2019-03-20T12:00:00</t>
  </si>
  <si>
    <t>2019-03-20T12:00:00Z</t>
  </si>
  <si>
    <t>2019-03-20T13:00:00</t>
  </si>
  <si>
    <t>2019-03-20T13:00:00Z</t>
  </si>
  <si>
    <t>2019-03-20T14:00:00</t>
  </si>
  <si>
    <t>2019-03-20T14:00:00Z</t>
  </si>
  <si>
    <t>2019-03-20T15:00:00</t>
  </si>
  <si>
    <t>2019-03-20T15:00:00Z</t>
  </si>
  <si>
    <t>2019-03-20T16:00:00</t>
  </si>
  <si>
    <t>2019-03-20T16:00:00Z</t>
  </si>
  <si>
    <t>2019-03-20T17:00:00</t>
  </si>
  <si>
    <t>2019-03-20T17:00:00Z</t>
  </si>
  <si>
    <t>2019-03-20T18:00:00</t>
  </si>
  <si>
    <t>2019-03-20T18:00:00Z</t>
  </si>
  <si>
    <t>2019-03-20T19:00:00</t>
  </si>
  <si>
    <t>2019-03-20T19:00:00Z</t>
  </si>
  <si>
    <t>2019-03-20T20:00:00</t>
  </si>
  <si>
    <t>2019-03-20T20:00:00Z</t>
  </si>
  <si>
    <t>2019-03-20T21:00:00</t>
  </si>
  <si>
    <t>2019-03-20T21:00:00Z</t>
  </si>
  <si>
    <t>2019-03-20T22:00:00</t>
  </si>
  <si>
    <t>2019-03-20T22:00:00Z</t>
  </si>
  <si>
    <t>2019-03-20T23:00:00</t>
  </si>
  <si>
    <t>2019-03-20T23:00:00Z</t>
  </si>
  <si>
    <t>2019-03-21T00:00:00</t>
  </si>
  <si>
    <t>2019-03-21T00:00:00Z</t>
  </si>
  <si>
    <t>2019-03-21T01:00:00</t>
  </si>
  <si>
    <t>2019-03-21T01:00:00Z</t>
  </si>
  <si>
    <t>2019-03-21T02:00:00</t>
  </si>
  <si>
    <t>2019-03-21T02:00:00Z</t>
  </si>
  <si>
    <t>2019-03-21T03:00:00</t>
  </si>
  <si>
    <t>2019-03-21T03:00:00Z</t>
  </si>
  <si>
    <t>2019-03-21T04:00:00</t>
  </si>
  <si>
    <t>2019-03-21T04:00:00Z</t>
  </si>
  <si>
    <t>2019-03-21T05:00:00</t>
  </si>
  <si>
    <t>2019-03-21T05:00:00Z</t>
  </si>
  <si>
    <t>2019-03-21T06:00:00</t>
  </si>
  <si>
    <t>2019-03-21T06:00:00Z</t>
  </si>
  <si>
    <t>2019-03-21T07:00:00</t>
  </si>
  <si>
    <t>2019-03-21T07:00:00Z</t>
  </si>
  <si>
    <t>2019-03-21T08:00:00</t>
  </si>
  <si>
    <t>2019-03-21T08:00:00Z</t>
  </si>
  <si>
    <t>2019-03-21T09:00:00</t>
  </si>
  <si>
    <t>2019-03-21T09:00:00Z</t>
  </si>
  <si>
    <t>2019-03-21T10:00:00</t>
  </si>
  <si>
    <t>2019-03-21T10:00:00Z</t>
  </si>
  <si>
    <t>2019-03-21T11:00:00</t>
  </si>
  <si>
    <t>2019-03-21T11:00:00Z</t>
  </si>
  <si>
    <t>2019-03-21T12:00:00</t>
  </si>
  <si>
    <t>2019-03-21T12:00:00Z</t>
  </si>
  <si>
    <t>2019-03-21T13:00:00</t>
  </si>
  <si>
    <t>2019-03-21T13:00:00Z</t>
  </si>
  <si>
    <t>2019-03-21T14:00:00</t>
  </si>
  <si>
    <t>2019-03-21T14:00:00Z</t>
  </si>
  <si>
    <t>2019-03-21T15:00:00</t>
  </si>
  <si>
    <t>2019-03-21T15:00:00Z</t>
  </si>
  <si>
    <t>2019-03-21T16:00:00</t>
  </si>
  <si>
    <t>2019-03-21T16:00:00Z</t>
  </si>
  <si>
    <t>2019-03-21T17:00:00</t>
  </si>
  <si>
    <t>2019-03-21T17:00:00Z</t>
  </si>
  <si>
    <t>2019-03-21T18:00:00</t>
  </si>
  <si>
    <t>2019-03-21T18:00:00Z</t>
  </si>
  <si>
    <t>2019-03-21T19:00:00</t>
  </si>
  <si>
    <t>2019-03-21T19:00:00Z</t>
  </si>
  <si>
    <t>2019-03-21T20:00:00</t>
  </si>
  <si>
    <t>2019-03-21T20:00:00Z</t>
  </si>
  <si>
    <t>2019-03-21T21:00:00</t>
  </si>
  <si>
    <t>2019-03-21T21:00:00Z</t>
  </si>
  <si>
    <t>2019-03-21T22:00:00</t>
  </si>
  <si>
    <t>2019-03-21T22:00:00Z</t>
  </si>
  <si>
    <t>2019-03-21T23:00:00</t>
  </si>
  <si>
    <t>2019-03-21T23:00:00Z</t>
  </si>
  <si>
    <t>2019-03-22T00:00:00</t>
  </si>
  <si>
    <t>2019-03-22T00:00:00Z</t>
  </si>
  <si>
    <t>2019-03-22T01:00:00</t>
  </si>
  <si>
    <t>2019-03-22T01:00:00Z</t>
  </si>
  <si>
    <t>2019-03-22T02:00:00</t>
  </si>
  <si>
    <t>2019-03-22T02:00:00Z</t>
  </si>
  <si>
    <t>2019-03-22T03:00:00</t>
  </si>
  <si>
    <t>2019-03-22T03:00:00Z</t>
  </si>
  <si>
    <t>2019-03-22T04:00:00</t>
  </si>
  <si>
    <t>2019-03-22T04:00:00Z</t>
  </si>
  <si>
    <t>2019-03-22T05:00:00</t>
  </si>
  <si>
    <t>2019-03-22T05:00:00Z</t>
  </si>
  <si>
    <t>2019-03-22T06:00:00</t>
  </si>
  <si>
    <t>2019-03-22T06:00:00Z</t>
  </si>
  <si>
    <t>2019-03-22T07:00:00</t>
  </si>
  <si>
    <t>2019-03-22T07:00:00Z</t>
  </si>
  <si>
    <t>2019-03-22T08:00:00</t>
  </si>
  <si>
    <t>2019-03-22T08:00:00Z</t>
  </si>
  <si>
    <t>2019-03-22T09:00:00</t>
  </si>
  <si>
    <t>2019-03-22T09:00:00Z</t>
  </si>
  <si>
    <t>2019-03-22T10:00:00</t>
  </si>
  <si>
    <t>2019-03-22T10:00:00Z</t>
  </si>
  <si>
    <t>2019-03-22T11:00:00</t>
  </si>
  <si>
    <t>2019-03-22T11:00:00Z</t>
  </si>
  <si>
    <t>2019-03-22T12:00:00</t>
  </si>
  <si>
    <t>2019-03-22T12:00:00Z</t>
  </si>
  <si>
    <t>2019-03-22T13:00:00</t>
  </si>
  <si>
    <t>2019-03-22T13:00:00Z</t>
  </si>
  <si>
    <t>2019-03-22T14:00:00</t>
  </si>
  <si>
    <t>2019-03-22T14:00:00Z</t>
  </si>
  <si>
    <t>2019-03-22T15:00:00</t>
  </si>
  <si>
    <t>2019-03-22T15:00:00Z</t>
  </si>
  <si>
    <t>2019-03-22T16:00:00</t>
  </si>
  <si>
    <t>2019-03-22T16:00:00Z</t>
  </si>
  <si>
    <t>2019-03-22T17:00:00</t>
  </si>
  <si>
    <t>2019-03-22T17:00:00Z</t>
  </si>
  <si>
    <t>2019-03-22T18:00:00</t>
  </si>
  <si>
    <t>2019-03-22T18:00:00Z</t>
  </si>
  <si>
    <t>2019-03-22T19:00:00</t>
  </si>
  <si>
    <t>2019-03-22T19:00:00Z</t>
  </si>
  <si>
    <t>2019-03-22T20:00:00</t>
  </si>
  <si>
    <t>2019-03-22T20:00:00Z</t>
  </si>
  <si>
    <t>2019-03-22T21:00:00</t>
  </si>
  <si>
    <t>2019-03-22T21:00:00Z</t>
  </si>
  <si>
    <t>2019-03-22T22:00:00</t>
  </si>
  <si>
    <t>2019-03-22T22:00:00Z</t>
  </si>
  <si>
    <t>2019-03-22T23:00:00</t>
  </si>
  <si>
    <t>2019-03-22T23:00:00Z</t>
  </si>
  <si>
    <t>2019-03-23T00:00:00</t>
  </si>
  <si>
    <t>2019-03-23T00:00:00Z</t>
  </si>
  <si>
    <t>2019-03-23T01:00:00</t>
  </si>
  <si>
    <t>2019-03-23T01:00:00Z</t>
  </si>
  <si>
    <t>2019-03-23T02:00:00</t>
  </si>
  <si>
    <t>2019-03-23T02:00:00Z</t>
  </si>
  <si>
    <t>2019-03-23T03:00:00</t>
  </si>
  <si>
    <t>2019-03-23T03:00:00Z</t>
  </si>
  <si>
    <t>2019-03-23T04:00:00</t>
  </si>
  <si>
    <t>2019-03-23T04:00:00Z</t>
  </si>
  <si>
    <t>2019-03-23T05:00:00</t>
  </si>
  <si>
    <t>2019-03-23T05:00:00Z</t>
  </si>
  <si>
    <t>2019-03-23T06:00:00</t>
  </si>
  <si>
    <t>2019-03-23T06:00:00Z</t>
  </si>
  <si>
    <t>2019-03-23T07:00:00</t>
  </si>
  <si>
    <t>2019-03-23T07:00:00Z</t>
  </si>
  <si>
    <t>2019-03-23T08:00:00</t>
  </si>
  <si>
    <t>2019-03-23T08:00:00Z</t>
  </si>
  <si>
    <t>2019-03-23T09:00:00</t>
  </si>
  <si>
    <t>2019-03-23T09:00:00Z</t>
  </si>
  <si>
    <t>2019-03-23T10:00:00</t>
  </si>
  <si>
    <t>2019-03-23T10:00:00Z</t>
  </si>
  <si>
    <t>2019-03-23T11:00:00</t>
  </si>
  <si>
    <t>2019-03-23T11:00:00Z</t>
  </si>
  <si>
    <t>2019-03-23T12:00:00</t>
  </si>
  <si>
    <t>2019-03-23T12:00:00Z</t>
  </si>
  <si>
    <t>2019-03-23T13:00:00</t>
  </si>
  <si>
    <t>2019-03-23T13:00:00Z</t>
  </si>
  <si>
    <t>2019-03-23T14:00:00</t>
  </si>
  <si>
    <t>2019-03-23T14:00:00Z</t>
  </si>
  <si>
    <t>2019-03-23T15:00:00</t>
  </si>
  <si>
    <t>2019-03-23T15:00:00Z</t>
  </si>
  <si>
    <t>2019-03-23T16:00:00</t>
  </si>
  <si>
    <t>2019-03-23T16:00:00Z</t>
  </si>
  <si>
    <t>2019-03-23T17:00:00</t>
  </si>
  <si>
    <t>2019-03-23T17:00:00Z</t>
  </si>
  <si>
    <t>2019-03-23T18:00:00</t>
  </si>
  <si>
    <t>2019-03-23T18:00:00Z</t>
  </si>
  <si>
    <t>2019-03-23T19:00:00</t>
  </si>
  <si>
    <t>2019-03-23T19:00:00Z</t>
  </si>
  <si>
    <t>2019-03-23T20:00:00</t>
  </si>
  <si>
    <t>2019-03-23T20:00:00Z</t>
  </si>
  <si>
    <t>2019-03-23T21:00:00</t>
  </si>
  <si>
    <t>2019-03-23T21:00:00Z</t>
  </si>
  <si>
    <t>2019-03-23T22:00:00</t>
  </si>
  <si>
    <t>2019-03-23T22:00:00Z</t>
  </si>
  <si>
    <t>2019-03-23T23:00:00</t>
  </si>
  <si>
    <t>2019-03-23T23:00:00Z</t>
  </si>
  <si>
    <t>2019-03-24T00:00:00</t>
  </si>
  <si>
    <t>2019-03-24T00:00:00Z</t>
  </si>
  <si>
    <t>2019-03-24T01:00:00</t>
  </si>
  <si>
    <t>2019-03-24T01:00:00Z</t>
  </si>
  <si>
    <t>2019-03-24T02:00:00</t>
  </si>
  <si>
    <t>2019-03-24T02:00:00Z</t>
  </si>
  <si>
    <t>2019-03-24T03:00:00</t>
  </si>
  <si>
    <t>2019-03-24T03:00:00Z</t>
  </si>
  <si>
    <t>2019-03-24T04:00:00</t>
  </si>
  <si>
    <t>2019-03-24T04:00:00Z</t>
  </si>
  <si>
    <t>2019-03-24T05:00:00</t>
  </si>
  <si>
    <t>2019-03-24T05:00:00Z</t>
  </si>
  <si>
    <t>2019-03-24T06:00:00</t>
  </si>
  <si>
    <t>2019-03-24T06:00:00Z</t>
  </si>
  <si>
    <t>2019-03-24T07:00:00</t>
  </si>
  <si>
    <t>2019-03-24T07:00:00Z</t>
  </si>
  <si>
    <t>2019-03-24T08:00:00</t>
  </si>
  <si>
    <t>2019-03-24T08:00:00Z</t>
  </si>
  <si>
    <t>2019-03-24T09:00:00</t>
  </si>
  <si>
    <t>2019-03-24T09:00:00Z</t>
  </si>
  <si>
    <t>2019-03-24T10:00:00</t>
  </si>
  <si>
    <t>2019-03-24T10:00:00Z</t>
  </si>
  <si>
    <t>2019-03-24T11:00:00</t>
  </si>
  <si>
    <t>2019-03-24T11:00:00Z</t>
  </si>
  <si>
    <t>2019-03-24T12:00:00</t>
  </si>
  <si>
    <t>2019-03-24T12:00:00Z</t>
  </si>
  <si>
    <t>2019-03-24T13:00:00</t>
  </si>
  <si>
    <t>2019-03-24T13:00:00Z</t>
  </si>
  <si>
    <t>2019-03-24T14:00:00</t>
  </si>
  <si>
    <t>2019-03-24T14:00:00Z</t>
  </si>
  <si>
    <t>2019-03-24T15:00:00</t>
  </si>
  <si>
    <t>2019-03-24T15:00:00Z</t>
  </si>
  <si>
    <t>2019-03-24T16:00:00</t>
  </si>
  <si>
    <t>2019-03-24T16:00:00Z</t>
  </si>
  <si>
    <t>2019-03-24T17:00:00</t>
  </si>
  <si>
    <t>2019-03-24T17:00:00Z</t>
  </si>
  <si>
    <t>2019-03-24T18:00:00</t>
  </si>
  <si>
    <t>2019-03-24T18:00:00Z</t>
  </si>
  <si>
    <t>2019-03-24T19:00:00</t>
  </si>
  <si>
    <t>2019-03-24T19:00:00Z</t>
  </si>
  <si>
    <t>2019-03-24T20:00:00</t>
  </si>
  <si>
    <t>2019-03-24T20:00:00Z</t>
  </si>
  <si>
    <t>2019-03-24T21:00:00</t>
  </si>
  <si>
    <t>2019-03-24T21:00:00Z</t>
  </si>
  <si>
    <t>2019-03-24T22:00:00</t>
  </si>
  <si>
    <t>2019-03-24T22:00:00Z</t>
  </si>
  <si>
    <t>2019-03-24T23:00:00</t>
  </si>
  <si>
    <t>2019-03-24T23:00:00Z</t>
  </si>
  <si>
    <t>2019-03-25T00:00:00</t>
  </si>
  <si>
    <t>2019-03-25T00:00:00Z</t>
  </si>
  <si>
    <t>2019-03-25T01:00:00</t>
  </si>
  <si>
    <t>2019-03-25T01:00:00Z</t>
  </si>
  <si>
    <t>2019-03-25T02:00:00</t>
  </si>
  <si>
    <t>2019-03-25T02:00:00Z</t>
  </si>
  <si>
    <t>2019-03-25T03:00:00</t>
  </si>
  <si>
    <t>2019-03-25T03:00:00Z</t>
  </si>
  <si>
    <t>2019-03-25T04:00:00</t>
  </si>
  <si>
    <t>2019-03-25T04:00:00Z</t>
  </si>
  <si>
    <t>2019-03-25T05:00:00</t>
  </si>
  <si>
    <t>2019-03-25T05:00:00Z</t>
  </si>
  <si>
    <t>2019-03-25T06:00:00</t>
  </si>
  <si>
    <t>2019-03-25T06:00:00Z</t>
  </si>
  <si>
    <t>2019-03-25T07:00:00</t>
  </si>
  <si>
    <t>2019-03-25T07:00:00Z</t>
  </si>
  <si>
    <t>2019-03-25T08:00:00</t>
  </si>
  <si>
    <t>2019-03-25T08:00:00Z</t>
  </si>
  <si>
    <t>2019-03-25T09:00:00</t>
  </si>
  <si>
    <t>2019-03-25T09:00:00Z</t>
  </si>
  <si>
    <t>2019-03-25T10:00:00</t>
  </si>
  <si>
    <t>2019-03-25T10:00:00Z</t>
  </si>
  <si>
    <t>2019-03-25T11:00:00</t>
  </si>
  <si>
    <t>2019-03-25T11:00:00Z</t>
  </si>
  <si>
    <t>2019-03-25T12:00:00</t>
  </si>
  <si>
    <t>2019-03-25T12:00:00Z</t>
  </si>
  <si>
    <t>2019-03-25T13:00:00</t>
  </si>
  <si>
    <t>2019-03-25T13:00:00Z</t>
  </si>
  <si>
    <t>2019-03-25T14:00:00</t>
  </si>
  <si>
    <t>2019-03-25T14:00:00Z</t>
  </si>
  <si>
    <t>2019-03-25T15:00:00</t>
  </si>
  <si>
    <t>2019-03-25T15:00:00Z</t>
  </si>
  <si>
    <t>2019-03-25T16:00:00</t>
  </si>
  <si>
    <t>2019-03-25T16:00:00Z</t>
  </si>
  <si>
    <t>2019-03-25T17:00:00</t>
  </si>
  <si>
    <t>2019-03-25T17:00:00Z</t>
  </si>
  <si>
    <t>2019-03-25T18:00:00</t>
  </si>
  <si>
    <t>2019-03-25T18:00:00Z</t>
  </si>
  <si>
    <t>2019-03-25T19:00:00</t>
  </si>
  <si>
    <t>2019-03-25T19:00:00Z</t>
  </si>
  <si>
    <t>2019-03-25T20:00:00</t>
  </si>
  <si>
    <t>2019-03-25T20:00:00Z</t>
  </si>
  <si>
    <t>2019-03-25T21:00:00</t>
  </si>
  <si>
    <t>2019-03-25T21:00:00Z</t>
  </si>
  <si>
    <t>2019-03-25T22:00:00</t>
  </si>
  <si>
    <t>2019-03-25T22:00:00Z</t>
  </si>
  <si>
    <t>2019-03-25T23:00:00</t>
  </si>
  <si>
    <t>2019-03-25T23:00:00Z</t>
  </si>
  <si>
    <t>2019-03-26T00:00:00</t>
  </si>
  <si>
    <t>2019-03-26T00:00:00Z</t>
  </si>
  <si>
    <t>2019-03-26T01:00:00</t>
  </si>
  <si>
    <t>2019-03-26T01:00:00Z</t>
  </si>
  <si>
    <t>2019-03-26T02:00:00</t>
  </si>
  <si>
    <t>2019-03-26T02:00:00Z</t>
  </si>
  <si>
    <t>2019-03-26T03:00:00</t>
  </si>
  <si>
    <t>2019-03-26T03:00:00Z</t>
  </si>
  <si>
    <t>2019-03-26T04:00:00</t>
  </si>
  <si>
    <t>2019-03-26T04:00:00Z</t>
  </si>
  <si>
    <t>2019-03-26T05:00:00</t>
  </si>
  <si>
    <t>2019-03-26T05:00:00Z</t>
  </si>
  <si>
    <t>2019-03-26T06:00:00</t>
  </si>
  <si>
    <t>2019-03-26T06:00:00Z</t>
  </si>
  <si>
    <t>2019-03-26T07:00:00</t>
  </si>
  <si>
    <t>2019-03-26T07:00:00Z</t>
  </si>
  <si>
    <t>2019-03-26T08:00:00</t>
  </si>
  <si>
    <t>2019-03-26T08:00:00Z</t>
  </si>
  <si>
    <t>2019-03-26T09:00:00</t>
  </si>
  <si>
    <t>2019-03-26T09:00:00Z</t>
  </si>
  <si>
    <t>2019-03-26T10:00:00</t>
  </si>
  <si>
    <t>2019-03-26T10:00:00Z</t>
  </si>
  <si>
    <t>2019-03-26T11:00:00</t>
  </si>
  <si>
    <t>2019-03-26T11:00:00Z</t>
  </si>
  <si>
    <t>2019-03-26T12:00:00</t>
  </si>
  <si>
    <t>2019-03-26T12:00:00Z</t>
  </si>
  <si>
    <t>2019-03-26T13:00:00</t>
  </si>
  <si>
    <t>2019-03-26T13:00:00Z</t>
  </si>
  <si>
    <t>2019-03-26T14:00:00</t>
  </si>
  <si>
    <t>2019-03-26T14:00:00Z</t>
  </si>
  <si>
    <t>2019-03-26T15:00:00</t>
  </si>
  <si>
    <t>2019-03-26T15:00:00Z</t>
  </si>
  <si>
    <t>2019-03-26T16:00:00</t>
  </si>
  <si>
    <t>2019-03-26T16:00:00Z</t>
  </si>
  <si>
    <t>2019-03-26T17:00:00</t>
  </si>
  <si>
    <t>2019-03-26T17:00:00Z</t>
  </si>
  <si>
    <t>2019-03-26T18:00:00</t>
  </si>
  <si>
    <t>2019-03-26T18:00:00Z</t>
  </si>
  <si>
    <t>2019-03-26T19:00:00</t>
  </si>
  <si>
    <t>2019-03-26T19:00:00Z</t>
  </si>
  <si>
    <t>2019-03-26T20:00:00</t>
  </si>
  <si>
    <t>2019-03-26T20:00:00Z</t>
  </si>
  <si>
    <t>2019-03-26T21:00:00</t>
  </si>
  <si>
    <t>2019-03-26T21:00:00Z</t>
  </si>
  <si>
    <t>2019-03-26T22:00:00</t>
  </si>
  <si>
    <t>2019-03-26T22:00:00Z</t>
  </si>
  <si>
    <t>2019-03-26T23:00:00</t>
  </si>
  <si>
    <t>2019-03-26T23:00:00Z</t>
  </si>
  <si>
    <t>2019-03-27T00:00:00</t>
  </si>
  <si>
    <t>2019-03-27T00:00:00Z</t>
  </si>
  <si>
    <t>2019-03-27T01:00:00</t>
  </si>
  <si>
    <t>2019-03-27T01:00:00Z</t>
  </si>
  <si>
    <t>2019-03-27T02:00:00</t>
  </si>
  <si>
    <t>2019-03-27T02:00:00Z</t>
  </si>
  <si>
    <t>2019-03-27T03:00:00</t>
  </si>
  <si>
    <t>2019-03-27T03:00:00Z</t>
  </si>
  <si>
    <t>2019-03-27T04:00:00</t>
  </si>
  <si>
    <t>2019-03-27T04:00:00Z</t>
  </si>
  <si>
    <t>2019-03-27T05:00:00</t>
  </si>
  <si>
    <t>2019-03-27T05:00:00Z</t>
  </si>
  <si>
    <t>2019-03-27T06:00:00</t>
  </si>
  <si>
    <t>2019-03-27T06:00:00Z</t>
  </si>
  <si>
    <t>2019-03-27T07:00:00</t>
  </si>
  <si>
    <t>2019-03-27T07:00:00Z</t>
  </si>
  <si>
    <t>2019-03-27T08:00:00</t>
  </si>
  <si>
    <t>2019-03-27T08:00:00Z</t>
  </si>
  <si>
    <t>2019-03-27T09:00:00</t>
  </si>
  <si>
    <t>2019-03-27T09:00:00Z</t>
  </si>
  <si>
    <t>2019-03-27T10:00:00</t>
  </si>
  <si>
    <t>2019-03-27T10:00:00Z</t>
  </si>
  <si>
    <t>2019-03-27T11:00:00</t>
  </si>
  <si>
    <t>2019-03-27T11:00:00Z</t>
  </si>
  <si>
    <t>2019-03-27T12:00:00</t>
  </si>
  <si>
    <t>2019-03-27T12:00:00Z</t>
  </si>
  <si>
    <t>2019-03-27T13:00:00</t>
  </si>
  <si>
    <t>2019-03-27T13:00:00Z</t>
  </si>
  <si>
    <t>2019-03-27T14:00:00</t>
  </si>
  <si>
    <t>2019-03-27T14:00:00Z</t>
  </si>
  <si>
    <t>2019-03-27T15:00:00</t>
  </si>
  <si>
    <t>2019-03-27T15:00:00Z</t>
  </si>
  <si>
    <t>2019-03-27T16:00:00</t>
  </si>
  <si>
    <t>2019-03-27T16:00:00Z</t>
  </si>
  <si>
    <t>2019-03-27T17:00:00</t>
  </si>
  <si>
    <t>2019-03-27T17:00:00Z</t>
  </si>
  <si>
    <t>2019-03-27T18:00:00</t>
  </si>
  <si>
    <t>2019-03-27T18:00:00Z</t>
  </si>
  <si>
    <t>2019-03-27T19:00:00</t>
  </si>
  <si>
    <t>2019-03-27T19:00:00Z</t>
  </si>
  <si>
    <t>2019-03-27T20:00:00</t>
  </si>
  <si>
    <t>2019-03-27T20:00:00Z</t>
  </si>
  <si>
    <t>2019-03-27T21:00:00</t>
  </si>
  <si>
    <t>2019-03-27T21:00:00Z</t>
  </si>
  <si>
    <t>2019-03-27T22:00:00</t>
  </si>
  <si>
    <t>2019-03-27T22:00:00Z</t>
  </si>
  <si>
    <t>2019-03-27T23:00:00</t>
  </si>
  <si>
    <t>2019-03-27T23:00:00Z</t>
  </si>
  <si>
    <t>2019-03-28T00:00:00</t>
  </si>
  <si>
    <t>2019-03-28T00:00:00Z</t>
  </si>
  <si>
    <t>2019-03-28T01:00:00</t>
  </si>
  <si>
    <t>2019-03-28T01:00:00Z</t>
  </si>
  <si>
    <t>2019-03-28T02:00:00</t>
  </si>
  <si>
    <t>2019-03-28T02:00:00Z</t>
  </si>
  <si>
    <t>2019-03-28T03:00:00</t>
  </si>
  <si>
    <t>2019-03-28T03:00:00Z</t>
  </si>
  <si>
    <t>2019-03-28T04:00:00</t>
  </si>
  <si>
    <t>2019-03-28T04:00:00Z</t>
  </si>
  <si>
    <t>2019-03-28T05:00:00</t>
  </si>
  <si>
    <t>2019-03-28T05:00:00Z</t>
  </si>
  <si>
    <t>2019-03-28T06:00:00</t>
  </si>
  <si>
    <t>2019-03-28T06:00:00Z</t>
  </si>
  <si>
    <t>2019-03-28T07:00:00</t>
  </si>
  <si>
    <t>2019-03-28T07:00:00Z</t>
  </si>
  <si>
    <t>2019-03-28T08:00:00</t>
  </si>
  <si>
    <t>2019-03-28T08:00:00Z</t>
  </si>
  <si>
    <t>2019-03-28T09:00:00</t>
  </si>
  <si>
    <t>2019-03-28T09:00:00Z</t>
  </si>
  <si>
    <t>2019-03-28T10:00:00</t>
  </si>
  <si>
    <t>2019-03-28T10:00:00Z</t>
  </si>
  <si>
    <t>2019-03-28T11:00:00</t>
  </si>
  <si>
    <t>2019-03-28T11:00:00Z</t>
  </si>
  <si>
    <t>2019-03-28T12:00:00</t>
  </si>
  <si>
    <t>2019-03-28T12:00:00Z</t>
  </si>
  <si>
    <t>2019-03-28T13:00:00</t>
  </si>
  <si>
    <t>2019-03-28T13:00:00Z</t>
  </si>
  <si>
    <t>2019-03-28T14:00:00</t>
  </si>
  <si>
    <t>2019-03-28T14:00:00Z</t>
  </si>
  <si>
    <t>2019-03-28T15:00:00</t>
  </si>
  <si>
    <t>2019-03-28T15:00:00Z</t>
  </si>
  <si>
    <t>2019-03-28T16:00:00</t>
  </si>
  <si>
    <t>2019-03-28T16:00:00Z</t>
  </si>
  <si>
    <t>2019-03-28T17:00:00</t>
  </si>
  <si>
    <t>2019-03-28T17:00:00Z</t>
  </si>
  <si>
    <t>2019-03-28T18:00:00</t>
  </si>
  <si>
    <t>2019-03-28T18:00:00Z</t>
  </si>
  <si>
    <t>2019-03-28T19:00:00</t>
  </si>
  <si>
    <t>2019-03-28T19:00:00Z</t>
  </si>
  <si>
    <t>2019-03-28T20:00:00</t>
  </si>
  <si>
    <t>2019-03-28T20:00:00Z</t>
  </si>
  <si>
    <t>2019-03-28T21:00:00</t>
  </si>
  <si>
    <t>2019-03-28T21:00:00Z</t>
  </si>
  <si>
    <t>2019-03-28T22:00:00</t>
  </si>
  <si>
    <t>2019-03-28T22:00:00Z</t>
  </si>
  <si>
    <t>2019-03-28T23:00:00</t>
  </si>
  <si>
    <t>2019-03-28T23:00:00Z</t>
  </si>
  <si>
    <t>2019-03-29T00:00:00</t>
  </si>
  <si>
    <t>2019-03-29T00:00:00Z</t>
  </si>
  <si>
    <t>2019-03-29T01:00:00</t>
  </si>
  <si>
    <t>2019-03-29T01:00:00Z</t>
  </si>
  <si>
    <t>2019-03-29T02:00:00</t>
  </si>
  <si>
    <t>2019-03-29T02:00:00Z</t>
  </si>
  <si>
    <t>2019-03-29T03:00:00</t>
  </si>
  <si>
    <t>2019-03-29T03:00:00Z</t>
  </si>
  <si>
    <t>2019-03-29T04:00:00</t>
  </si>
  <si>
    <t>2019-03-29T04:00:00Z</t>
  </si>
  <si>
    <t>2019-03-29T05:00:00</t>
  </si>
  <si>
    <t>2019-03-29T05:00:00Z</t>
  </si>
  <si>
    <t>2019-03-29T06:00:00</t>
  </si>
  <si>
    <t>2019-03-29T06:00:00Z</t>
  </si>
  <si>
    <t>2019-03-29T07:00:00</t>
  </si>
  <si>
    <t>2019-03-29T07:00:00Z</t>
  </si>
  <si>
    <t>2019-03-29T08:00:00</t>
  </si>
  <si>
    <t>2019-03-29T08:00:00Z</t>
  </si>
  <si>
    <t>2019-03-29T09:00:00</t>
  </si>
  <si>
    <t>2019-03-29T09:00:00Z</t>
  </si>
  <si>
    <t>2019-03-29T10:00:00</t>
  </si>
  <si>
    <t>2019-03-29T10:00:00Z</t>
  </si>
  <si>
    <t>2019-03-29T11:00:00</t>
  </si>
  <si>
    <t>2019-03-29T11:00:00Z</t>
  </si>
  <si>
    <t>2019-03-29T12:00:00</t>
  </si>
  <si>
    <t>2019-03-29T12:00:00Z</t>
  </si>
  <si>
    <t>2019-03-29T13:00:00</t>
  </si>
  <si>
    <t>2019-03-29T13:00:00Z</t>
  </si>
  <si>
    <t>2019-03-29T14:00:00</t>
  </si>
  <si>
    <t>2019-03-29T14:00:00Z</t>
  </si>
  <si>
    <t>2019-03-29T15:00:00</t>
  </si>
  <si>
    <t>2019-03-29T15:00:00Z</t>
  </si>
  <si>
    <t>2019-03-29T16:00:00</t>
  </si>
  <si>
    <t>2019-03-29T16:00:00Z</t>
  </si>
  <si>
    <t>2019-03-29T17:00:00</t>
  </si>
  <si>
    <t>2019-03-29T17:00:00Z</t>
  </si>
  <si>
    <t>2019-03-29T18:00:00</t>
  </si>
  <si>
    <t>2019-03-29T18:00:00Z</t>
  </si>
  <si>
    <t>2019-03-29T19:00:00</t>
  </si>
  <si>
    <t>2019-03-29T19:00:00Z</t>
  </si>
  <si>
    <t>2019-03-29T20:00:00</t>
  </si>
  <si>
    <t>2019-03-29T20:00:00Z</t>
  </si>
  <si>
    <t>2019-03-29T21:00:00</t>
  </si>
  <si>
    <t>2019-03-29T21:00:00Z</t>
  </si>
  <si>
    <t>2019-03-29T22:00:00</t>
  </si>
  <si>
    <t>2019-03-29T22:00:00Z</t>
  </si>
  <si>
    <t>2019-03-29T23:00:00</t>
  </si>
  <si>
    <t>2019-03-29T23:00:00Z</t>
  </si>
  <si>
    <t>2019-03-30T00:00:00</t>
  </si>
  <si>
    <t>2019-03-30T00:00:00Z</t>
  </si>
  <si>
    <t>2019-03-30T01:00:00</t>
  </si>
  <si>
    <t>2019-03-30T01:00:00Z</t>
  </si>
  <si>
    <t>2019-03-30T02:00:00</t>
  </si>
  <si>
    <t>2019-03-30T02:00:00Z</t>
  </si>
  <si>
    <t>2019-03-30T03:00:00</t>
  </si>
  <si>
    <t>2019-03-30T03:00:00Z</t>
  </si>
  <si>
    <t>2019-03-30T04:00:00</t>
  </si>
  <si>
    <t>2019-03-30T04:00:00Z</t>
  </si>
  <si>
    <t>2019-03-30T05:00:00</t>
  </si>
  <si>
    <t>2019-03-30T05:00:00Z</t>
  </si>
  <si>
    <t>2019-03-30T06:00:00</t>
  </si>
  <si>
    <t>2019-03-30T06:00:00Z</t>
  </si>
  <si>
    <t>2019-03-30T07:00:00</t>
  </si>
  <si>
    <t>2019-03-30T07:00:00Z</t>
  </si>
  <si>
    <t>2019-03-30T08:00:00</t>
  </si>
  <si>
    <t>2019-03-30T08:00:00Z</t>
  </si>
  <si>
    <t>2019-03-30T09:00:00</t>
  </si>
  <si>
    <t>2019-03-30T09:00:00Z</t>
  </si>
  <si>
    <t>2019-03-30T10:00:00</t>
  </si>
  <si>
    <t>2019-03-30T10:00:00Z</t>
  </si>
  <si>
    <t>2019-03-30T11:00:00</t>
  </si>
  <si>
    <t>2019-03-30T11:00:00Z</t>
  </si>
  <si>
    <t>2019-03-30T12:00:00</t>
  </si>
  <si>
    <t>2019-03-30T12:00:00Z</t>
  </si>
  <si>
    <t>2019-03-30T13:00:00</t>
  </si>
  <si>
    <t>2019-03-30T13:00:00Z</t>
  </si>
  <si>
    <t>2019-03-30T14:00:00</t>
  </si>
  <si>
    <t>2019-03-30T14:00:00Z</t>
  </si>
  <si>
    <t>2019-03-30T15:00:00</t>
  </si>
  <si>
    <t>2019-03-30T15:00:00Z</t>
  </si>
  <si>
    <t>2019-03-30T16:00:00</t>
  </si>
  <si>
    <t>2019-03-30T16:00:00Z</t>
  </si>
  <si>
    <t>2019-03-30T17:00:00</t>
  </si>
  <si>
    <t>2019-03-30T17:00:00Z</t>
  </si>
  <si>
    <t>2019-03-30T18:00:00</t>
  </si>
  <si>
    <t>2019-03-30T18:00:00Z</t>
  </si>
  <si>
    <t>2019-03-30T19:00:00</t>
  </si>
  <si>
    <t>2019-03-30T19:00:00Z</t>
  </si>
  <si>
    <t>2019-03-30T20:00:00</t>
  </si>
  <si>
    <t>2019-03-30T20:00:00Z</t>
  </si>
  <si>
    <t>2019-03-30T21:00:00</t>
  </si>
  <si>
    <t>2019-03-30T21:00:00Z</t>
  </si>
  <si>
    <t>2019-03-30T22:00:00</t>
  </si>
  <si>
    <t>2019-03-30T22:00:00Z</t>
  </si>
  <si>
    <t>2019-03-30T23:00:00</t>
  </si>
  <si>
    <t>2019-03-30T23:00:00Z</t>
  </si>
  <si>
    <t>2019-03-31T00:00:00</t>
  </si>
  <si>
    <t>2019-03-31T00:00:00Z</t>
  </si>
  <si>
    <t>2019-03-31T01:00:00</t>
  </si>
  <si>
    <t>2019-03-31T01:00:00Z</t>
  </si>
  <si>
    <t>2019-03-31T03:00:00</t>
  </si>
  <si>
    <t>2019-03-31T02:00:00Z</t>
  </si>
  <si>
    <t>2019-03-31T04:00:00</t>
  </si>
  <si>
    <t>2019-03-31T03:00:00Z</t>
  </si>
  <si>
    <t>2019-03-31T05:00:00</t>
  </si>
  <si>
    <t>2019-03-31T04:00:00Z</t>
  </si>
  <si>
    <t>2019-03-31T06:00:00</t>
  </si>
  <si>
    <t>2019-03-31T05:00:00Z</t>
  </si>
  <si>
    <t>2019-03-31T07:00:00</t>
  </si>
  <si>
    <t>2019-03-31T06:00:00Z</t>
  </si>
  <si>
    <t>2019-03-31T08:00:00</t>
  </si>
  <si>
    <t>2019-03-31T07:00:00Z</t>
  </si>
  <si>
    <t>2019-03-31T09:00:00</t>
  </si>
  <si>
    <t>2019-03-31T08:00:00Z</t>
  </si>
  <si>
    <t>2019-03-31T10:00:00</t>
  </si>
  <si>
    <t>2019-03-31T09:00:00Z</t>
  </si>
  <si>
    <t>2019-03-31T11:00:00</t>
  </si>
  <si>
    <t>2019-03-31T10:00:00Z</t>
  </si>
  <si>
    <t>2019-03-31T12:00:00</t>
  </si>
  <si>
    <t>2019-03-31T11:00:00Z</t>
  </si>
  <si>
    <t>2019-03-31T13:00:00</t>
  </si>
  <si>
    <t>2019-03-31T12:00:00Z</t>
  </si>
  <si>
    <t>2019-03-31T14:00:00</t>
  </si>
  <si>
    <t>2019-03-31T13:00:00Z</t>
  </si>
  <si>
    <t>2019-03-31T15:00:00</t>
  </si>
  <si>
    <t>2019-03-31T14:00:00Z</t>
  </si>
  <si>
    <t>2019-03-31T16:00:00</t>
  </si>
  <si>
    <t>2019-03-31T15:00:00Z</t>
  </si>
  <si>
    <t>2019-03-31T17:00:00</t>
  </si>
  <si>
    <t>2019-03-31T16:00:00Z</t>
  </si>
  <si>
    <t>2019-03-31T18:00:00</t>
  </si>
  <si>
    <t>2019-03-31T17:00:00Z</t>
  </si>
  <si>
    <t>2019-03-31T19:00:00</t>
  </si>
  <si>
    <t>2019-03-31T18:00:00Z</t>
  </si>
  <si>
    <t>2019-03-31T20:00:00</t>
  </si>
  <si>
    <t>2019-03-31T19:00:00Z</t>
  </si>
  <si>
    <t>2019-03-31T21:00:00</t>
  </si>
  <si>
    <t>2019-03-31T20:00:00Z</t>
  </si>
  <si>
    <t>2019-03-31T22:00:00</t>
  </si>
  <si>
    <t>2019-03-31T21:00:00Z</t>
  </si>
  <si>
    <t>2019-03-31T23:00:00</t>
  </si>
  <si>
    <t>2019-03-31T22:00:00Z</t>
  </si>
  <si>
    <t>2019-04-01T00:00:00</t>
  </si>
  <si>
    <t>2019-03-31T23:00:00Z</t>
  </si>
  <si>
    <t>2019-04-01T01:00:00</t>
  </si>
  <si>
    <t>2019-04-01T00:00:00Z</t>
  </si>
  <si>
    <t>2019-04-01T02:00:00</t>
  </si>
  <si>
    <t>2019-04-01T01:00:00Z</t>
  </si>
  <si>
    <t>2019-04-01T03:00:00</t>
  </si>
  <si>
    <t>2019-04-01T02:00:00Z</t>
  </si>
  <si>
    <t>2019-04-01T04:00:00</t>
  </si>
  <si>
    <t>2019-04-01T03:00:00Z</t>
  </si>
  <si>
    <t>2019-04-01T05:00:00</t>
  </si>
  <si>
    <t>2019-04-01T04:00:00Z</t>
  </si>
  <si>
    <t>2019-04-01T06:00:00</t>
  </si>
  <si>
    <t>2019-04-01T05:00:00Z</t>
  </si>
  <si>
    <t>2019-04-01T07:00:00</t>
  </si>
  <si>
    <t>2019-04-01T06:00:00Z</t>
  </si>
  <si>
    <t>2019-04-01T08:00:00</t>
  </si>
  <si>
    <t>2019-04-01T07:00:00Z</t>
  </si>
  <si>
    <t>2019-04-01T09:00:00</t>
  </si>
  <si>
    <t>2019-04-01T08:00:00Z</t>
  </si>
  <si>
    <t>2019-04-01T10:00:00</t>
  </si>
  <si>
    <t>2019-04-01T09:00:00Z</t>
  </si>
  <si>
    <t>2019-04-01T11:00:00</t>
  </si>
  <si>
    <t>2019-04-01T10:00:00Z</t>
  </si>
  <si>
    <t>2019-04-01T12:00:00</t>
  </si>
  <si>
    <t>2019-04-01T11:00:00Z</t>
  </si>
  <si>
    <t>2019-04-01T13:00:00</t>
  </si>
  <si>
    <t>2019-04-01T12:00:00Z</t>
  </si>
  <si>
    <t>2019-04-01T14:00:00</t>
  </si>
  <si>
    <t>2019-04-01T13:00:00Z</t>
  </si>
  <si>
    <t>2019-04-01T15:00:00</t>
  </si>
  <si>
    <t>2019-04-01T14:00:00Z</t>
  </si>
  <si>
    <t>2019-04-01T16:00:00</t>
  </si>
  <si>
    <t>2019-04-01T15:00:00Z</t>
  </si>
  <si>
    <t>2019-04-01T17:00:00</t>
  </si>
  <si>
    <t>2019-04-01T16:00:00Z</t>
  </si>
  <si>
    <t>2019-04-01T18:00:00</t>
  </si>
  <si>
    <t>2019-04-01T17:00:00Z</t>
  </si>
  <si>
    <t>2019-04-01T19:00:00</t>
  </si>
  <si>
    <t>2019-04-01T18:00:00Z</t>
  </si>
  <si>
    <t>2019-04-01T20:00:00</t>
  </si>
  <si>
    <t>2019-04-01T19:00:00Z</t>
  </si>
  <si>
    <t>2019-04-01T21:00:00</t>
  </si>
  <si>
    <t>2019-04-01T20:00:00Z</t>
  </si>
  <si>
    <t>2019-04-01T22:00:00</t>
  </si>
  <si>
    <t>2019-04-01T21:00:00Z</t>
  </si>
  <si>
    <t>2019-04-01T23:00:00</t>
  </si>
  <si>
    <t>2019-04-01T22:00:00Z</t>
  </si>
  <si>
    <t>2019-04-02T00:00:00</t>
  </si>
  <si>
    <t>2019-04-01T23:00:00Z</t>
  </si>
  <si>
    <t>2019-04-02T01:00:00</t>
  </si>
  <si>
    <t>2019-04-02T00:00:00Z</t>
  </si>
  <si>
    <t>2019-04-02T02:00:00</t>
  </si>
  <si>
    <t>2019-04-02T01:00:00Z</t>
  </si>
  <si>
    <t>2019-04-02T03:00:00</t>
  </si>
  <si>
    <t>2019-04-02T02:00:00Z</t>
  </si>
  <si>
    <t>2019-04-02T04:00:00</t>
  </si>
  <si>
    <t>2019-04-02T03:00:00Z</t>
  </si>
  <si>
    <t>2019-04-02T05:00:00</t>
  </si>
  <si>
    <t>2019-04-02T04:00:00Z</t>
  </si>
  <si>
    <t>2019-04-02T06:00:00</t>
  </si>
  <si>
    <t>2019-04-02T05:00:00Z</t>
  </si>
  <si>
    <t>2019-04-02T07:00:00</t>
  </si>
  <si>
    <t>2019-04-02T06:00:00Z</t>
  </si>
  <si>
    <t>2019-04-02T08:00:00</t>
  </si>
  <si>
    <t>2019-04-02T07:00:00Z</t>
  </si>
  <si>
    <t>2019-04-02T09:00:00</t>
  </si>
  <si>
    <t>2019-04-02T08:00:00Z</t>
  </si>
  <si>
    <t>2019-04-02T10:00:00</t>
  </si>
  <si>
    <t>2019-04-02T09:00:00Z</t>
  </si>
  <si>
    <t>2019-04-02T11:00:00</t>
  </si>
  <si>
    <t>2019-04-02T10:00:00Z</t>
  </si>
  <si>
    <t>2019-04-02T12:00:00</t>
  </si>
  <si>
    <t>2019-04-02T11:00:00Z</t>
  </si>
  <si>
    <t>2019-04-02T13:00:00</t>
  </si>
  <si>
    <t>2019-04-02T12:00:00Z</t>
  </si>
  <si>
    <t>2019-04-02T14:00:00</t>
  </si>
  <si>
    <t>2019-04-02T13:00:00Z</t>
  </si>
  <si>
    <t>2019-04-02T15:00:00</t>
  </si>
  <si>
    <t>2019-04-02T14:00:00Z</t>
  </si>
  <si>
    <t>2019-04-02T16:00:00</t>
  </si>
  <si>
    <t>2019-04-02T15:00:00Z</t>
  </si>
  <si>
    <t>2019-04-02T17:00:00</t>
  </si>
  <si>
    <t>2019-04-02T16:00:00Z</t>
  </si>
  <si>
    <t>2019-04-02T18:00:00</t>
  </si>
  <si>
    <t>2019-04-02T17:00:00Z</t>
  </si>
  <si>
    <t>2019-04-02T19:00:00</t>
  </si>
  <si>
    <t>2019-04-02T18:00:00Z</t>
  </si>
  <si>
    <t>2019-04-02T20:00:00</t>
  </si>
  <si>
    <t>2019-04-02T19:00:00Z</t>
  </si>
  <si>
    <t>2019-04-02T21:00:00</t>
  </si>
  <si>
    <t>2019-04-02T20:00:00Z</t>
  </si>
  <si>
    <t>2019-04-02T22:00:00</t>
  </si>
  <si>
    <t>2019-04-02T21:00:00Z</t>
  </si>
  <si>
    <t>2019-04-02T23:00:00</t>
  </si>
  <si>
    <t>2019-04-02T22:00:00Z</t>
  </si>
  <si>
    <t>2019-04-03T00:00:00</t>
  </si>
  <si>
    <t>2019-04-02T23:00:00Z</t>
  </si>
  <si>
    <t>2019-04-03T01:00:00</t>
  </si>
  <si>
    <t>2019-04-03T00:00:00Z</t>
  </si>
  <si>
    <t>2019-04-03T02:00:00</t>
  </si>
  <si>
    <t>2019-04-03T01:00:00Z</t>
  </si>
  <si>
    <t>2019-04-03T03:00:00</t>
  </si>
  <si>
    <t>2019-04-03T02:00:00Z</t>
  </si>
  <si>
    <t>2019-04-03T04:00:00</t>
  </si>
  <si>
    <t>2019-04-03T03:00:00Z</t>
  </si>
  <si>
    <t>2019-04-03T05:00:00</t>
  </si>
  <si>
    <t>2019-04-03T04:00:00Z</t>
  </si>
  <si>
    <t>2019-04-03T06:00:00</t>
  </si>
  <si>
    <t>2019-04-03T05:00:00Z</t>
  </si>
  <si>
    <t>2019-04-03T07:00:00</t>
  </si>
  <si>
    <t>2019-04-03T06:00:00Z</t>
  </si>
  <si>
    <t>2019-04-03T08:00:00</t>
  </si>
  <si>
    <t>2019-04-03T07:00:00Z</t>
  </si>
  <si>
    <t>2019-04-03T09:00:00</t>
  </si>
  <si>
    <t>2019-04-03T08:00:00Z</t>
  </si>
  <si>
    <t>2019-04-03T10:00:00</t>
  </si>
  <si>
    <t>2019-04-03T09:00:00Z</t>
  </si>
  <si>
    <t>2019-04-03T11:00:00</t>
  </si>
  <si>
    <t>2019-04-03T10:00:00Z</t>
  </si>
  <si>
    <t>2019-04-03T12:00:00</t>
  </si>
  <si>
    <t>2019-04-03T11:00:00Z</t>
  </si>
  <si>
    <t>2019-04-03T13:00:00</t>
  </si>
  <si>
    <t>2019-04-03T12:00:00Z</t>
  </si>
  <si>
    <t>2019-04-03T14:00:00</t>
  </si>
  <si>
    <t>2019-04-03T13:00:00Z</t>
  </si>
  <si>
    <t>2019-04-03T15:00:00</t>
  </si>
  <si>
    <t>2019-04-03T14:00:00Z</t>
  </si>
  <si>
    <t>2019-04-03T16:00:00</t>
  </si>
  <si>
    <t>2019-04-03T15:00:00Z</t>
  </si>
  <si>
    <t>2019-04-03T17:00:00</t>
  </si>
  <si>
    <t>2019-04-03T16:00:00Z</t>
  </si>
  <si>
    <t>2019-04-03T18:00:00</t>
  </si>
  <si>
    <t>2019-04-03T17:00:00Z</t>
  </si>
  <si>
    <t>2019-04-03T19:00:00</t>
  </si>
  <si>
    <t>2019-04-03T18:00:00Z</t>
  </si>
  <si>
    <t>2019-04-03T20:00:00</t>
  </si>
  <si>
    <t>2019-04-03T19:00:00Z</t>
  </si>
  <si>
    <t>2019-04-03T21:00:00</t>
  </si>
  <si>
    <t>2019-04-03T20:00:00Z</t>
  </si>
  <si>
    <t>2019-04-03T22:00:00</t>
  </si>
  <si>
    <t>2019-04-03T21:00:00Z</t>
  </si>
  <si>
    <t>2019-04-03T23:00:00</t>
  </si>
  <si>
    <t>2019-04-03T22:00:00Z</t>
  </si>
  <si>
    <t>2019-04-04T00:00:00</t>
  </si>
  <si>
    <t>2019-04-03T23:00:00Z</t>
  </si>
  <si>
    <t>2019-04-04T01:00:00</t>
  </si>
  <si>
    <t>2019-04-04T00:00:00Z</t>
  </si>
  <si>
    <t>2019-04-04T02:00:00</t>
  </si>
  <si>
    <t>2019-04-04T01:00:00Z</t>
  </si>
  <si>
    <t>2019-04-04T03:00:00</t>
  </si>
  <si>
    <t>2019-04-04T02:00:00Z</t>
  </si>
  <si>
    <t>2019-04-04T04:00:00</t>
  </si>
  <si>
    <t>2019-04-04T03:00:00Z</t>
  </si>
  <si>
    <t>2019-04-04T05:00:00</t>
  </si>
  <si>
    <t>2019-04-04T04:00:00Z</t>
  </si>
  <si>
    <t>2019-04-04T06:00:00</t>
  </si>
  <si>
    <t>2019-04-04T05:00:00Z</t>
  </si>
  <si>
    <t>2019-04-04T07:00:00</t>
  </si>
  <si>
    <t>2019-04-04T06:00:00Z</t>
  </si>
  <si>
    <t>2019-04-04T08:00:00</t>
  </si>
  <si>
    <t>2019-04-04T07:00:00Z</t>
  </si>
  <si>
    <t>2019-04-04T09:00:00</t>
  </si>
  <si>
    <t>2019-04-04T08:00:00Z</t>
  </si>
  <si>
    <t>2019-04-04T10:00:00</t>
  </si>
  <si>
    <t>2019-04-04T09:00:00Z</t>
  </si>
  <si>
    <t>2019-04-04T11:00:00</t>
  </si>
  <si>
    <t>2019-04-04T10:00:00Z</t>
  </si>
  <si>
    <t>2019-04-04T12:00:00</t>
  </si>
  <si>
    <t>2019-04-04T11:00:00Z</t>
  </si>
  <si>
    <t>2019-04-04T13:00:00</t>
  </si>
  <si>
    <t>2019-04-04T12:00:00Z</t>
  </si>
  <si>
    <t>2019-04-04T14:00:00</t>
  </si>
  <si>
    <t>2019-04-04T13:00:00Z</t>
  </si>
  <si>
    <t>2019-04-04T15:00:00</t>
  </si>
  <si>
    <t>2019-04-04T14:00:00Z</t>
  </si>
  <si>
    <t>2019-04-04T16:00:00</t>
  </si>
  <si>
    <t>2019-04-04T15:00:00Z</t>
  </si>
  <si>
    <t>2019-04-04T17:00:00</t>
  </si>
  <si>
    <t>2019-04-04T16:00:00Z</t>
  </si>
  <si>
    <t>2019-04-04T18:00:00</t>
  </si>
  <si>
    <t>2019-04-04T17:00:00Z</t>
  </si>
  <si>
    <t>2019-04-04T19:00:00</t>
  </si>
  <si>
    <t>2019-04-04T18:00:00Z</t>
  </si>
  <si>
    <t>2019-04-04T20:00:00</t>
  </si>
  <si>
    <t>2019-04-04T19:00:00Z</t>
  </si>
  <si>
    <t>2019-04-04T21:00:00</t>
  </si>
  <si>
    <t>2019-04-04T20:00:00Z</t>
  </si>
  <si>
    <t>2019-04-04T22:00:00</t>
  </si>
  <si>
    <t>2019-04-04T21:00:00Z</t>
  </si>
  <si>
    <t>2019-04-04T23:00:00</t>
  </si>
  <si>
    <t>2019-04-04T22:00:00Z</t>
  </si>
  <si>
    <t>2019-04-05T00:00:00</t>
  </si>
  <si>
    <t>2019-04-04T23:00:00Z</t>
  </si>
  <si>
    <t>2019-04-05T01:00:00</t>
  </si>
  <si>
    <t>2019-04-05T00:00:00Z</t>
  </si>
  <si>
    <t>2019-04-05T02:00:00</t>
  </si>
  <si>
    <t>2019-04-05T01:00:00Z</t>
  </si>
  <si>
    <t>2019-04-05T03:00:00</t>
  </si>
  <si>
    <t>2019-04-05T02:00:00Z</t>
  </si>
  <si>
    <t>2019-04-05T04:00:00</t>
  </si>
  <si>
    <t>2019-04-05T03:00:00Z</t>
  </si>
  <si>
    <t>2019-04-05T05:00:00</t>
  </si>
  <si>
    <t>2019-04-05T04:00:00Z</t>
  </si>
  <si>
    <t>2019-04-05T06:00:00</t>
  </si>
  <si>
    <t>2019-04-05T05:00:00Z</t>
  </si>
  <si>
    <t>2019-04-05T07:00:00</t>
  </si>
  <si>
    <t>2019-04-05T06:00:00Z</t>
  </si>
  <si>
    <t>2019-04-05T08:00:00</t>
  </si>
  <si>
    <t>2019-04-05T07:00:00Z</t>
  </si>
  <si>
    <t>2019-04-05T09:00:00</t>
  </si>
  <si>
    <t>2019-04-05T08:00:00Z</t>
  </si>
  <si>
    <t>2019-04-05T10:00:00</t>
  </si>
  <si>
    <t>2019-04-05T09:00:00Z</t>
  </si>
  <si>
    <t>2019-04-05T11:00:00</t>
  </si>
  <si>
    <t>2019-04-05T10:00:00Z</t>
  </si>
  <si>
    <t>2019-04-05T12:00:00</t>
  </si>
  <si>
    <t>2019-04-05T11:00:00Z</t>
  </si>
  <si>
    <t>2019-04-05T13:00:00</t>
  </si>
  <si>
    <t>2019-04-05T12:00:00Z</t>
  </si>
  <si>
    <t>2019-04-05T14:00:00</t>
  </si>
  <si>
    <t>2019-04-05T13:00:00Z</t>
  </si>
  <si>
    <t>2019-04-05T15:00:00</t>
  </si>
  <si>
    <t>2019-04-05T14:00:00Z</t>
  </si>
  <si>
    <t>2019-04-05T16:00:00</t>
  </si>
  <si>
    <t>2019-04-05T15:00:00Z</t>
  </si>
  <si>
    <t>2019-04-05T17:00:00</t>
  </si>
  <si>
    <t>2019-04-05T16:00:00Z</t>
  </si>
  <si>
    <t>2019-04-05T18:00:00</t>
  </si>
  <si>
    <t>2019-04-05T17:00:00Z</t>
  </si>
  <si>
    <t>2019-04-05T19:00:00</t>
  </si>
  <si>
    <t>2019-04-05T18:00:00Z</t>
  </si>
  <si>
    <t>2019-04-05T20:00:00</t>
  </si>
  <si>
    <t>2019-04-05T19:00:00Z</t>
  </si>
  <si>
    <t>2019-04-05T21:00:00</t>
  </si>
  <si>
    <t>2019-04-05T20:00:00Z</t>
  </si>
  <si>
    <t>2019-04-05T22:00:00</t>
  </si>
  <si>
    <t>2019-04-05T21:00:00Z</t>
  </si>
  <si>
    <t>2019-04-05T23:00:00</t>
  </si>
  <si>
    <t>2019-04-05T22:00:00Z</t>
  </si>
  <si>
    <t>2019-04-06T00:00:00</t>
  </si>
  <si>
    <t>2019-04-05T23:00:00Z</t>
  </si>
  <si>
    <t>2019-04-06T01:00:00</t>
  </si>
  <si>
    <t>2019-04-06T00:00:00Z</t>
  </si>
  <si>
    <t>2019-04-06T02:00:00</t>
  </si>
  <si>
    <t>2019-04-06T01:00:00Z</t>
  </si>
  <si>
    <t>2019-04-06T03:00:00</t>
  </si>
  <si>
    <t>2019-04-06T02:00:00Z</t>
  </si>
  <si>
    <t>2019-04-06T04:00:00</t>
  </si>
  <si>
    <t>2019-04-06T03:00:00Z</t>
  </si>
  <si>
    <t>2019-04-06T05:00:00</t>
  </si>
  <si>
    <t>2019-04-06T04:00:00Z</t>
  </si>
  <si>
    <t>2019-04-06T06:00:00</t>
  </si>
  <si>
    <t>2019-04-06T05:00:00Z</t>
  </si>
  <si>
    <t>2019-04-06T07:00:00</t>
  </si>
  <si>
    <t>2019-04-06T06:00:00Z</t>
  </si>
  <si>
    <t>2019-04-06T08:00:00</t>
  </si>
  <si>
    <t>2019-04-06T07:00:00Z</t>
  </si>
  <si>
    <t>2019-04-06T09:00:00</t>
  </si>
  <si>
    <t>2019-04-06T08:00:00Z</t>
  </si>
  <si>
    <t>2019-04-06T10:00:00</t>
  </si>
  <si>
    <t>2019-04-06T09:00:00Z</t>
  </si>
  <si>
    <t>2019-04-06T11:00:00</t>
  </si>
  <si>
    <t>2019-04-06T10:00:00Z</t>
  </si>
  <si>
    <t>2019-04-06T12:00:00</t>
  </si>
  <si>
    <t>2019-04-06T11:00:00Z</t>
  </si>
  <si>
    <t>2019-04-06T13:00:00</t>
  </si>
  <si>
    <t>2019-04-06T12:00:00Z</t>
  </si>
  <si>
    <t>2019-04-06T14:00:00</t>
  </si>
  <si>
    <t>2019-04-06T13:00:00Z</t>
  </si>
  <si>
    <t>2019-04-06T15:00:00</t>
  </si>
  <si>
    <t>2019-04-06T14:00:00Z</t>
  </si>
  <si>
    <t>2019-04-06T16:00:00</t>
  </si>
  <si>
    <t>2019-04-06T15:00:00Z</t>
  </si>
  <si>
    <t>2019-04-06T17:00:00</t>
  </si>
  <si>
    <t>2019-04-06T16:00:00Z</t>
  </si>
  <si>
    <t>2019-04-06T18:00:00</t>
  </si>
  <si>
    <t>2019-04-06T17:00:00Z</t>
  </si>
  <si>
    <t>2019-04-06T19:00:00</t>
  </si>
  <si>
    <t>2019-04-06T18:00:00Z</t>
  </si>
  <si>
    <t>2019-04-06T20:00:00</t>
  </si>
  <si>
    <t>2019-04-06T19:00:00Z</t>
  </si>
  <si>
    <t>2019-04-06T21:00:00</t>
  </si>
  <si>
    <t>2019-04-06T20:00:00Z</t>
  </si>
  <si>
    <t>2019-04-06T22:00:00</t>
  </si>
  <si>
    <t>2019-04-06T21:00:00Z</t>
  </si>
  <si>
    <t>2019-04-06T23:00:00</t>
  </si>
  <si>
    <t>2019-04-06T22:00:00Z</t>
  </si>
  <si>
    <t>2019-04-07T00:00:00</t>
  </si>
  <si>
    <t>2019-04-06T23:00:00Z</t>
  </si>
  <si>
    <t>2019-04-07T01:00:00</t>
  </si>
  <si>
    <t>2019-04-07T00:00:00Z</t>
  </si>
  <si>
    <t>2019-04-07T02:00:00</t>
  </si>
  <si>
    <t>2019-04-07T01:00:00Z</t>
  </si>
  <si>
    <t>2019-04-07T03:00:00</t>
  </si>
  <si>
    <t>2019-04-07T02:00:00Z</t>
  </si>
  <si>
    <t>2019-04-07T04:00:00</t>
  </si>
  <si>
    <t>2019-04-07T03:00:00Z</t>
  </si>
  <si>
    <t>2019-04-07T05:00:00</t>
  </si>
  <si>
    <t>2019-04-07T04:00:00Z</t>
  </si>
  <si>
    <t>2019-04-07T06:00:00</t>
  </si>
  <si>
    <t>2019-04-07T05:00:00Z</t>
  </si>
  <si>
    <t>2019-04-07T07:00:00</t>
  </si>
  <si>
    <t>2019-04-07T06:00:00Z</t>
  </si>
  <si>
    <t>2019-04-07T08:00:00</t>
  </si>
  <si>
    <t>2019-04-07T07:00:00Z</t>
  </si>
  <si>
    <t>2019-04-07T09:00:00</t>
  </si>
  <si>
    <t>2019-04-07T08:00:00Z</t>
  </si>
  <si>
    <t>2019-04-07T10:00:00</t>
  </si>
  <si>
    <t>2019-04-07T09:00:00Z</t>
  </si>
  <si>
    <t>2019-04-07T11:00:00</t>
  </si>
  <si>
    <t>2019-04-07T10:00:00Z</t>
  </si>
  <si>
    <t>2019-04-07T12:00:00</t>
  </si>
  <si>
    <t>2019-04-07T11:00:00Z</t>
  </si>
  <si>
    <t>2019-04-07T13:00:00</t>
  </si>
  <si>
    <t>2019-04-07T12:00:00Z</t>
  </si>
  <si>
    <t>2019-04-07T14:00:00</t>
  </si>
  <si>
    <t>2019-04-07T13:00:00Z</t>
  </si>
  <si>
    <t>2019-04-07T15:00:00</t>
  </si>
  <si>
    <t>2019-04-07T14:00:00Z</t>
  </si>
  <si>
    <t>2019-04-07T16:00:00</t>
  </si>
  <si>
    <t>2019-04-07T15:00:00Z</t>
  </si>
  <si>
    <t>2019-04-07T17:00:00</t>
  </si>
  <si>
    <t>2019-04-07T16:00:00Z</t>
  </si>
  <si>
    <t>2019-04-07T18:00:00</t>
  </si>
  <si>
    <t>2019-04-07T17:00:00Z</t>
  </si>
  <si>
    <t>2019-04-07T19:00:00</t>
  </si>
  <si>
    <t>2019-04-07T18:00:00Z</t>
  </si>
  <si>
    <t>2019-04-07T20:00:00</t>
  </si>
  <si>
    <t>2019-04-07T19:00:00Z</t>
  </si>
  <si>
    <t>2019-04-07T21:00:00</t>
  </si>
  <si>
    <t>2019-04-07T20:00:00Z</t>
  </si>
  <si>
    <t>2019-04-07T22:00:00</t>
  </si>
  <si>
    <t>2019-04-07T21:00:00Z</t>
  </si>
  <si>
    <t>2019-04-07T23:00:00</t>
  </si>
  <si>
    <t>2019-04-07T22:00:00Z</t>
  </si>
  <si>
    <t>2019-04-08T00:00:00</t>
  </si>
  <si>
    <t>2019-04-07T23:00:00Z</t>
  </si>
  <si>
    <t>2019-04-08T01:00:00</t>
  </si>
  <si>
    <t>2019-04-08T00:00:00Z</t>
  </si>
  <si>
    <t>2019-04-08T02:00:00</t>
  </si>
  <si>
    <t>2019-04-08T01:00:00Z</t>
  </si>
  <si>
    <t>2019-04-08T03:00:00</t>
  </si>
  <si>
    <t>2019-04-08T02:00:00Z</t>
  </si>
  <si>
    <t>2019-04-08T04:00:00</t>
  </si>
  <si>
    <t>2019-04-08T03:00:00Z</t>
  </si>
  <si>
    <t>2019-04-08T05:00:00</t>
  </si>
  <si>
    <t>2019-04-08T04:00:00Z</t>
  </si>
  <si>
    <t>2019-04-08T06:00:00</t>
  </si>
  <si>
    <t>2019-04-08T05:00:00Z</t>
  </si>
  <si>
    <t>2019-04-08T07:00:00</t>
  </si>
  <si>
    <t>2019-04-08T06:00:00Z</t>
  </si>
  <si>
    <t>2019-04-08T08:00:00</t>
  </si>
  <si>
    <t>2019-04-08T07:00:00Z</t>
  </si>
  <si>
    <t>2019-04-08T09:00:00</t>
  </si>
  <si>
    <t>2019-04-08T08:00:00Z</t>
  </si>
  <si>
    <t>2019-04-08T10:00:00</t>
  </si>
  <si>
    <t>2019-04-08T09:00:00Z</t>
  </si>
  <si>
    <t>2019-04-08T11:00:00</t>
  </si>
  <si>
    <t>2019-04-08T10:00:00Z</t>
  </si>
  <si>
    <t>2019-04-08T12:00:00</t>
  </si>
  <si>
    <t>2019-04-08T11:00:00Z</t>
  </si>
  <si>
    <t>2019-04-08T13:00:00</t>
  </si>
  <si>
    <t>2019-04-08T12:00:00Z</t>
  </si>
  <si>
    <t>2019-04-08T14:00:00</t>
  </si>
  <si>
    <t>2019-04-08T13:00:00Z</t>
  </si>
  <si>
    <t>2019-04-08T15:00:00</t>
  </si>
  <si>
    <t>2019-04-08T14:00:00Z</t>
  </si>
  <si>
    <t>2019-04-08T16:00:00</t>
  </si>
  <si>
    <t>2019-04-08T15:00:00Z</t>
  </si>
  <si>
    <t>2019-04-08T17:00:00</t>
  </si>
  <si>
    <t>2019-04-08T16:00:00Z</t>
  </si>
  <si>
    <t>2019-04-08T18:00:00</t>
  </si>
  <si>
    <t>2019-04-08T17:00:00Z</t>
  </si>
  <si>
    <t>2019-04-08T19:00:00</t>
  </si>
  <si>
    <t>2019-04-08T18:00:00Z</t>
  </si>
  <si>
    <t>2019-04-08T20:00:00</t>
  </si>
  <si>
    <t>2019-04-08T19:00:00Z</t>
  </si>
  <si>
    <t>2019-04-08T21:00:00</t>
  </si>
  <si>
    <t>2019-04-08T20:00:00Z</t>
  </si>
  <si>
    <t>2019-04-08T22:00:00</t>
  </si>
  <si>
    <t>2019-04-08T21:00:00Z</t>
  </si>
  <si>
    <t>2019-04-08T23:00:00</t>
  </si>
  <si>
    <t>2019-04-08T22:00:00Z</t>
  </si>
  <si>
    <t>2019-04-09T00:00:00</t>
  </si>
  <si>
    <t>2019-04-08T23:00:00Z</t>
  </si>
  <si>
    <t>2019-04-09T01:00:00</t>
  </si>
  <si>
    <t>2019-04-09T00:00:00Z</t>
  </si>
  <si>
    <t>2019-04-09T02:00:00</t>
  </si>
  <si>
    <t>2019-04-09T01:00:00Z</t>
  </si>
  <si>
    <t>2019-04-09T03:00:00</t>
  </si>
  <si>
    <t>2019-04-09T02:00:00Z</t>
  </si>
  <si>
    <t>2019-04-09T04:00:00</t>
  </si>
  <si>
    <t>2019-04-09T03:00:00Z</t>
  </si>
  <si>
    <t>2019-04-09T05:00:00</t>
  </si>
  <si>
    <t>2019-04-09T04:00:00Z</t>
  </si>
  <si>
    <t>2019-04-09T06:00:00</t>
  </si>
  <si>
    <t>2019-04-09T05:00:00Z</t>
  </si>
  <si>
    <t>2019-04-09T07:00:00</t>
  </si>
  <si>
    <t>2019-04-09T06:00:00Z</t>
  </si>
  <si>
    <t>2019-04-09T08:00:00</t>
  </si>
  <si>
    <t>2019-04-09T07:00:00Z</t>
  </si>
  <si>
    <t>2019-04-09T09:00:00</t>
  </si>
  <si>
    <t>2019-04-09T08:00:00Z</t>
  </si>
  <si>
    <t>2019-04-09T10:00:00</t>
  </si>
  <si>
    <t>2019-04-09T09:00:00Z</t>
  </si>
  <si>
    <t>2019-04-09T11:00:00</t>
  </si>
  <si>
    <t>2019-04-09T10:00:00Z</t>
  </si>
  <si>
    <t>2019-04-09T12:00:00</t>
  </si>
  <si>
    <t>2019-04-09T11:00:00Z</t>
  </si>
  <si>
    <t>2019-04-09T13:00:00</t>
  </si>
  <si>
    <t>2019-04-09T12:00:00Z</t>
  </si>
  <si>
    <t>2019-04-09T14:00:00</t>
  </si>
  <si>
    <t>2019-04-09T13:00:00Z</t>
  </si>
  <si>
    <t>2019-04-09T15:00:00</t>
  </si>
  <si>
    <t>2019-04-09T14:00:00Z</t>
  </si>
  <si>
    <t>2019-04-09T16:00:00</t>
  </si>
  <si>
    <t>2019-04-09T15:00:00Z</t>
  </si>
  <si>
    <t>2019-04-09T17:00:00</t>
  </si>
  <si>
    <t>2019-04-09T16:00:00Z</t>
  </si>
  <si>
    <t>2019-04-09T18:00:00</t>
  </si>
  <si>
    <t>2019-04-09T17:00:00Z</t>
  </si>
  <si>
    <t>2019-04-09T19:00:00</t>
  </si>
  <si>
    <t>2019-04-09T18:00:00Z</t>
  </si>
  <si>
    <t>2019-04-09T20:00:00</t>
  </si>
  <si>
    <t>2019-04-09T19:00:00Z</t>
  </si>
  <si>
    <t>2019-04-09T21:00:00</t>
  </si>
  <si>
    <t>2019-04-09T20:00:00Z</t>
  </si>
  <si>
    <t>2019-04-09T22:00:00</t>
  </si>
  <si>
    <t>2019-04-09T21:00:00Z</t>
  </si>
  <si>
    <t>2019-04-09T23:00:00</t>
  </si>
  <si>
    <t>2019-04-09T22:00:00Z</t>
  </si>
  <si>
    <t>2019-04-10T00:00:00</t>
  </si>
  <si>
    <t>2019-04-09T23:00:00Z</t>
  </si>
  <si>
    <t>2019-04-10T01:00:00</t>
  </si>
  <si>
    <t>2019-04-10T00:00:00Z</t>
  </si>
  <si>
    <t>2019-04-10T02:00:00</t>
  </si>
  <si>
    <t>2019-04-10T01:00:00Z</t>
  </si>
  <si>
    <t>2019-04-10T03:00:00</t>
  </si>
  <si>
    <t>2019-04-10T02:00:00Z</t>
  </si>
  <si>
    <t>2019-04-10T04:00:00</t>
  </si>
  <si>
    <t>2019-04-10T03:00:00Z</t>
  </si>
  <si>
    <t>2019-04-10T05:00:00</t>
  </si>
  <si>
    <t>2019-04-10T04:00:00Z</t>
  </si>
  <si>
    <t>2019-04-10T06:00:00</t>
  </si>
  <si>
    <t>2019-04-10T05:00:00Z</t>
  </si>
  <si>
    <t>2019-04-10T07:00:00</t>
  </si>
  <si>
    <t>2019-04-10T06:00:00Z</t>
  </si>
  <si>
    <t>2019-04-10T08:00:00</t>
  </si>
  <si>
    <t>2019-04-10T07:00:00Z</t>
  </si>
  <si>
    <t>2019-04-10T09:00:00</t>
  </si>
  <si>
    <t>2019-04-10T08:00:00Z</t>
  </si>
  <si>
    <t>2019-04-10T10:00:00</t>
  </si>
  <si>
    <t>2019-04-10T09:00:00Z</t>
  </si>
  <si>
    <t>2019-04-10T11:00:00</t>
  </si>
  <si>
    <t>2019-04-10T10:00:00Z</t>
  </si>
  <si>
    <t>2019-04-10T12:00:00</t>
  </si>
  <si>
    <t>2019-04-10T11:00:00Z</t>
  </si>
  <si>
    <t>2019-04-10T13:00:00</t>
  </si>
  <si>
    <t>2019-04-10T12:00:00Z</t>
  </si>
  <si>
    <t>2019-04-10T14:00:00</t>
  </si>
  <si>
    <t>2019-04-10T13:00:00Z</t>
  </si>
  <si>
    <t>2019-04-10T15:00:00</t>
  </si>
  <si>
    <t>2019-04-10T14:00:00Z</t>
  </si>
  <si>
    <t>2019-04-10T16:00:00</t>
  </si>
  <si>
    <t>2019-04-10T15:00:00Z</t>
  </si>
  <si>
    <t>2019-04-10T17:00:00</t>
  </si>
  <si>
    <t>2019-04-10T16:00:00Z</t>
  </si>
  <si>
    <t>2019-04-10T18:00:00</t>
  </si>
  <si>
    <t>2019-04-10T17:00:00Z</t>
  </si>
  <si>
    <t>2019-04-10T19:00:00</t>
  </si>
  <si>
    <t>2019-04-10T18:00:00Z</t>
  </si>
  <si>
    <t>2019-04-10T20:00:00</t>
  </si>
  <si>
    <t>2019-04-10T19:00:00Z</t>
  </si>
  <si>
    <t>2019-04-10T21:00:00</t>
  </si>
  <si>
    <t>2019-04-10T20:00:00Z</t>
  </si>
  <si>
    <t>2019-04-10T22:00:00</t>
  </si>
  <si>
    <t>2019-04-10T21:00:00Z</t>
  </si>
  <si>
    <t>2019-04-10T23:00:00</t>
  </si>
  <si>
    <t>2019-04-10T22:00:00Z</t>
  </si>
  <si>
    <t>2019-04-11T00:00:00</t>
  </si>
  <si>
    <t>2019-04-10T23:00:00Z</t>
  </si>
  <si>
    <t>2019-04-11T01:00:00</t>
  </si>
  <si>
    <t>2019-04-11T00:00:00Z</t>
  </si>
  <si>
    <t>2019-04-11T02:00:00</t>
  </si>
  <si>
    <t>2019-04-11T01:00:00Z</t>
  </si>
  <si>
    <t>2019-04-11T03:00:00</t>
  </si>
  <si>
    <t>2019-04-11T02:00:00Z</t>
  </si>
  <si>
    <t>2019-04-11T04:00:00</t>
  </si>
  <si>
    <t>2019-04-11T03:00:00Z</t>
  </si>
  <si>
    <t>2019-04-11T05:00:00</t>
  </si>
  <si>
    <t>2019-04-11T04:00:00Z</t>
  </si>
  <si>
    <t>2019-04-11T06:00:00</t>
  </si>
  <si>
    <t>2019-04-11T05:00:00Z</t>
  </si>
  <si>
    <t>2019-04-11T07:00:00</t>
  </si>
  <si>
    <t>2019-04-11T06:00:00Z</t>
  </si>
  <si>
    <t>2019-04-11T08:00:00</t>
  </si>
  <si>
    <t>2019-04-11T07:00:00Z</t>
  </si>
  <si>
    <t>2019-04-11T09:00:00</t>
  </si>
  <si>
    <t>2019-04-11T08:00:00Z</t>
  </si>
  <si>
    <t>2019-04-11T10:00:00</t>
  </si>
  <si>
    <t>2019-04-11T09:00:00Z</t>
  </si>
  <si>
    <t>2019-04-11T11:00:00</t>
  </si>
  <si>
    <t>2019-04-11T10:00:00Z</t>
  </si>
  <si>
    <t>2019-04-11T12:00:00</t>
  </si>
  <si>
    <t>2019-04-11T11:00:00Z</t>
  </si>
  <si>
    <t>2019-04-11T13:00:00</t>
  </si>
  <si>
    <t>2019-04-11T12:00:00Z</t>
  </si>
  <si>
    <t>2019-04-11T14:00:00</t>
  </si>
  <si>
    <t>2019-04-11T13:00:00Z</t>
  </si>
  <si>
    <t>2019-04-11T15:00:00</t>
  </si>
  <si>
    <t>2019-04-11T14:00:00Z</t>
  </si>
  <si>
    <t>2019-04-11T16:00:00</t>
  </si>
  <si>
    <t>2019-04-11T15:00:00Z</t>
  </si>
  <si>
    <t>2019-04-11T17:00:00</t>
  </si>
  <si>
    <t>2019-04-11T16:00:00Z</t>
  </si>
  <si>
    <t>2019-04-11T18:00:00</t>
  </si>
  <si>
    <t>2019-04-11T17:00:00Z</t>
  </si>
  <si>
    <t>2019-04-11T19:00:00</t>
  </si>
  <si>
    <t>2019-04-11T18:00:00Z</t>
  </si>
  <si>
    <t>2019-04-11T20:00:00</t>
  </si>
  <si>
    <t>2019-04-11T19:00:00Z</t>
  </si>
  <si>
    <t>2019-04-11T21:00:00</t>
  </si>
  <si>
    <t>2019-04-11T20:00:00Z</t>
  </si>
  <si>
    <t>2019-04-11T22:00:00</t>
  </si>
  <si>
    <t>2019-04-11T21:00:00Z</t>
  </si>
  <si>
    <t>2019-04-11T23:00:00</t>
  </si>
  <si>
    <t>2019-04-11T22:00:00Z</t>
  </si>
  <si>
    <t>2019-04-12T00:00:00</t>
  </si>
  <si>
    <t>2019-04-11T23:00:00Z</t>
  </si>
  <si>
    <t>2019-04-12T01:00:00</t>
  </si>
  <si>
    <t>2019-04-12T00:00:00Z</t>
  </si>
  <si>
    <t>2019-04-12T02:00:00</t>
  </si>
  <si>
    <t>2019-04-12T01:00:00Z</t>
  </si>
  <si>
    <t>2019-04-12T03:00:00</t>
  </si>
  <si>
    <t>2019-04-12T02:00:00Z</t>
  </si>
  <si>
    <t>2019-04-12T04:00:00</t>
  </si>
  <si>
    <t>2019-04-12T03:00:00Z</t>
  </si>
  <si>
    <t>2019-04-12T05:00:00</t>
  </si>
  <si>
    <t>2019-04-12T04:00:00Z</t>
  </si>
  <si>
    <t>2019-04-12T06:00:00</t>
  </si>
  <si>
    <t>2019-04-12T05:00:00Z</t>
  </si>
  <si>
    <t>2019-04-12T07:00:00</t>
  </si>
  <si>
    <t>2019-04-12T06:00:00Z</t>
  </si>
  <si>
    <t>2019-04-12T08:00:00</t>
  </si>
  <si>
    <t>2019-04-12T07:00:00Z</t>
  </si>
  <si>
    <t>2019-04-12T09:00:00</t>
  </si>
  <si>
    <t>2019-04-12T08:00:00Z</t>
  </si>
  <si>
    <t>2019-04-12T10:00:00</t>
  </si>
  <si>
    <t>2019-04-12T09:00:00Z</t>
  </si>
  <si>
    <t>2019-04-12T11:00:00</t>
  </si>
  <si>
    <t>2019-04-12T10:00:00Z</t>
  </si>
  <si>
    <t>2019-04-12T12:00:00</t>
  </si>
  <si>
    <t>2019-04-12T11:00:00Z</t>
  </si>
  <si>
    <t>2019-04-12T13:00:00</t>
  </si>
  <si>
    <t>2019-04-12T12:00:00Z</t>
  </si>
  <si>
    <t>2019-04-12T14:00:00</t>
  </si>
  <si>
    <t>2019-04-12T13:00:00Z</t>
  </si>
  <si>
    <t>2019-04-12T15:00:00</t>
  </si>
  <si>
    <t>2019-04-12T14:00:00Z</t>
  </si>
  <si>
    <t>2019-04-12T16:00:00</t>
  </si>
  <si>
    <t>2019-04-12T15:00:00Z</t>
  </si>
  <si>
    <t>2019-04-12T17:00:00</t>
  </si>
  <si>
    <t>2019-04-12T16:00:00Z</t>
  </si>
  <si>
    <t>2019-04-12T18:00:00</t>
  </si>
  <si>
    <t>2019-04-12T17:00:00Z</t>
  </si>
  <si>
    <t>2019-04-12T19:00:00</t>
  </si>
  <si>
    <t>2019-04-12T18:00:00Z</t>
  </si>
  <si>
    <t>2019-04-12T20:00:00</t>
  </si>
  <si>
    <t>2019-04-12T19:00:00Z</t>
  </si>
  <si>
    <t>2019-04-12T21:00:00</t>
  </si>
  <si>
    <t>2019-04-12T20:00:00Z</t>
  </si>
  <si>
    <t>2019-04-12T22:00:00</t>
  </si>
  <si>
    <t>2019-04-12T21:00:00Z</t>
  </si>
  <si>
    <t>2019-04-12T23:00:00</t>
  </si>
  <si>
    <t>2019-04-12T22:00:00Z</t>
  </si>
  <si>
    <t>2019-04-13T00:00:00</t>
  </si>
  <si>
    <t>2019-04-12T23:00:00Z</t>
  </si>
  <si>
    <t>2019-04-13T01:00:00</t>
  </si>
  <si>
    <t>2019-04-13T00:00:00Z</t>
  </si>
  <si>
    <t>2019-04-13T02:00:00</t>
  </si>
  <si>
    <t>2019-04-13T01:00:00Z</t>
  </si>
  <si>
    <t>2019-04-13T03:00:00</t>
  </si>
  <si>
    <t>2019-04-13T02:00:00Z</t>
  </si>
  <si>
    <t>2019-04-13T04:00:00</t>
  </si>
  <si>
    <t>2019-04-13T03:00:00Z</t>
  </si>
  <si>
    <t>2019-04-13T05:00:00</t>
  </si>
  <si>
    <t>2019-04-13T04:00:00Z</t>
  </si>
  <si>
    <t>2019-04-13T06:00:00</t>
  </si>
  <si>
    <t>2019-04-13T05:00:00Z</t>
  </si>
  <si>
    <t>2019-04-13T07:00:00</t>
  </si>
  <si>
    <t>2019-04-13T06:00:00Z</t>
  </si>
  <si>
    <t>2019-04-13T08:00:00</t>
  </si>
  <si>
    <t>2019-04-13T07:00:00Z</t>
  </si>
  <si>
    <t>2019-04-13T09:00:00</t>
  </si>
  <si>
    <t>2019-04-13T08:00:00Z</t>
  </si>
  <si>
    <t>2019-04-13T10:00:00</t>
  </si>
  <si>
    <t>2019-04-13T09:00:00Z</t>
  </si>
  <si>
    <t>2019-04-13T11:00:00</t>
  </si>
  <si>
    <t>2019-04-13T10:00:00Z</t>
  </si>
  <si>
    <t>2019-04-13T12:00:00</t>
  </si>
  <si>
    <t>2019-04-13T11:00:00Z</t>
  </si>
  <si>
    <t>2019-04-13T13:00:00</t>
  </si>
  <si>
    <t>2019-04-13T12:00:00Z</t>
  </si>
  <si>
    <t>2019-04-13T14:00:00</t>
  </si>
  <si>
    <t>2019-04-13T13:00:00Z</t>
  </si>
  <si>
    <t>2019-04-13T15:00:00</t>
  </si>
  <si>
    <t>2019-04-13T14:00:00Z</t>
  </si>
  <si>
    <t>2019-04-13T16:00:00</t>
  </si>
  <si>
    <t>2019-04-13T15:00:00Z</t>
  </si>
  <si>
    <t>2019-04-13T17:00:00</t>
  </si>
  <si>
    <t>2019-04-13T16:00:00Z</t>
  </si>
  <si>
    <t>2019-04-13T18:00:00</t>
  </si>
  <si>
    <t>2019-04-13T17:00:00Z</t>
  </si>
  <si>
    <t>2019-04-13T19:00:00</t>
  </si>
  <si>
    <t>2019-04-13T18:00:00Z</t>
  </si>
  <si>
    <t>2019-04-13T20:00:00</t>
  </si>
  <si>
    <t>2019-04-13T19:00:00Z</t>
  </si>
  <si>
    <t>2019-04-13T21:00:00</t>
  </si>
  <si>
    <t>2019-04-13T20:00:00Z</t>
  </si>
  <si>
    <t>2019-04-13T22:00:00</t>
  </si>
  <si>
    <t>2019-04-13T21:00:00Z</t>
  </si>
  <si>
    <t>2019-04-13T23:00:00</t>
  </si>
  <si>
    <t>2019-04-13T22:00:00Z</t>
  </si>
  <si>
    <t>2019-04-14T00:00:00</t>
  </si>
  <si>
    <t>2019-04-13T23:00:00Z</t>
  </si>
  <si>
    <t>2019-04-14T01:00:00</t>
  </si>
  <si>
    <t>2019-04-14T00:00:00Z</t>
  </si>
  <si>
    <t>2019-04-14T02:00:00</t>
  </si>
  <si>
    <t>2019-04-14T01:00:00Z</t>
  </si>
  <si>
    <t>2019-04-14T03:00:00</t>
  </si>
  <si>
    <t>2019-04-14T02:00:00Z</t>
  </si>
  <si>
    <t>2019-04-14T04:00:00</t>
  </si>
  <si>
    <t>2019-04-14T03:00:00Z</t>
  </si>
  <si>
    <t>2019-04-14T05:00:00</t>
  </si>
  <si>
    <t>2019-04-14T04:00:00Z</t>
  </si>
  <si>
    <t>2019-04-14T06:00:00</t>
  </si>
  <si>
    <t>2019-04-14T05:00:00Z</t>
  </si>
  <si>
    <t>2019-04-14T07:00:00</t>
  </si>
  <si>
    <t>2019-04-14T06:00:00Z</t>
  </si>
  <si>
    <t>2019-04-14T08:00:00</t>
  </si>
  <si>
    <t>2019-04-14T07:00:00Z</t>
  </si>
  <si>
    <t>2019-04-14T09:00:00</t>
  </si>
  <si>
    <t>2019-04-14T08:00:00Z</t>
  </si>
  <si>
    <t>2019-04-14T10:00:00</t>
  </si>
  <si>
    <t>2019-04-14T09:00:00Z</t>
  </si>
  <si>
    <t>2019-04-14T11:00:00</t>
  </si>
  <si>
    <t>2019-04-14T10:00:00Z</t>
  </si>
  <si>
    <t>2019-04-14T12:00:00</t>
  </si>
  <si>
    <t>2019-04-14T11:00:00Z</t>
  </si>
  <si>
    <t>2019-04-14T13:00:00</t>
  </si>
  <si>
    <t>2019-04-14T12:00:00Z</t>
  </si>
  <si>
    <t>2019-04-14T14:00:00</t>
  </si>
  <si>
    <t>2019-04-14T13:00:00Z</t>
  </si>
  <si>
    <t>2019-04-14T15:00:00</t>
  </si>
  <si>
    <t>2019-04-14T14:00:00Z</t>
  </si>
  <si>
    <t>2019-04-14T16:00:00</t>
  </si>
  <si>
    <t>2019-04-14T15:00:00Z</t>
  </si>
  <si>
    <t>2019-04-14T17:00:00</t>
  </si>
  <si>
    <t>2019-04-14T16:00:00Z</t>
  </si>
  <si>
    <t>2019-04-14T18:00:00</t>
  </si>
  <si>
    <t>2019-04-14T17:00:00Z</t>
  </si>
  <si>
    <t>2019-04-14T19:00:00</t>
  </si>
  <si>
    <t>2019-04-14T18:00:00Z</t>
  </si>
  <si>
    <t>2019-04-14T20:00:00</t>
  </si>
  <si>
    <t>2019-04-14T19:00:00Z</t>
  </si>
  <si>
    <t>2019-04-14T21:00:00</t>
  </si>
  <si>
    <t>2019-04-14T20:00:00Z</t>
  </si>
  <si>
    <t>2019-04-14T22:00:00</t>
  </si>
  <si>
    <t>2019-04-14T21:00:00Z</t>
  </si>
  <si>
    <t>2019-04-14T23:00:00</t>
  </si>
  <si>
    <t>2019-04-14T22:00:00Z</t>
  </si>
  <si>
    <t>2019-04-15T00:00:00</t>
  </si>
  <si>
    <t>2019-04-14T23:00:00Z</t>
  </si>
  <si>
    <t>2019-04-15T01:00:00</t>
  </si>
  <si>
    <t>2019-04-15T00:00:00Z</t>
  </si>
  <si>
    <t>2019-04-15T02:00:00</t>
  </si>
  <si>
    <t>2019-04-15T01:00:00Z</t>
  </si>
  <si>
    <t>2019-04-15T03:00:00</t>
  </si>
  <si>
    <t>2019-04-15T02:00:00Z</t>
  </si>
  <si>
    <t>2019-04-15T04:00:00</t>
  </si>
  <si>
    <t>2019-04-15T03:00:00Z</t>
  </si>
  <si>
    <t>2019-04-15T05:00:00</t>
  </si>
  <si>
    <t>2019-04-15T04:00:00Z</t>
  </si>
  <si>
    <t>2019-04-15T06:00:00</t>
  </si>
  <si>
    <t>2019-04-15T05:00:00Z</t>
  </si>
  <si>
    <t>2019-04-15T07:00:00</t>
  </si>
  <si>
    <t>2019-04-15T06:00:00Z</t>
  </si>
  <si>
    <t>2019-04-15T08:00:00</t>
  </si>
  <si>
    <t>2019-04-15T07:00:00Z</t>
  </si>
  <si>
    <t>2019-04-15T09:00:00</t>
  </si>
  <si>
    <t>2019-04-15T08:00:00Z</t>
  </si>
  <si>
    <t>2019-04-15T10:00:00</t>
  </si>
  <si>
    <t>2019-04-15T09:00:00Z</t>
  </si>
  <si>
    <t>2019-04-15T11:00:00</t>
  </si>
  <si>
    <t>2019-04-15T10:00:00Z</t>
  </si>
  <si>
    <t>2019-04-15T12:00:00</t>
  </si>
  <si>
    <t>2019-04-15T11:00:00Z</t>
  </si>
  <si>
    <t>2019-04-15T13:00:00</t>
  </si>
  <si>
    <t>2019-04-15T12:00:00Z</t>
  </si>
  <si>
    <t>2019-04-15T14:00:00</t>
  </si>
  <si>
    <t>2019-04-15T13:00:00Z</t>
  </si>
  <si>
    <t>2019-04-15T15:00:00</t>
  </si>
  <si>
    <t>2019-04-15T14:00:00Z</t>
  </si>
  <si>
    <t>2019-04-15T16:00:00</t>
  </si>
  <si>
    <t>2019-04-15T15:00:00Z</t>
  </si>
  <si>
    <t>2019-04-15T17:00:00</t>
  </si>
  <si>
    <t>2019-04-15T16:00:00Z</t>
  </si>
  <si>
    <t>2019-04-15T18:00:00</t>
  </si>
  <si>
    <t>2019-04-15T17:00:00Z</t>
  </si>
  <si>
    <t>2019-04-15T19:00:00</t>
  </si>
  <si>
    <t>2019-04-15T18:00:00Z</t>
  </si>
  <si>
    <t>2019-04-15T20:00:00</t>
  </si>
  <si>
    <t>2019-04-15T19:00:00Z</t>
  </si>
  <si>
    <t>2019-04-15T21:00:00</t>
  </si>
  <si>
    <t>2019-04-15T20:00:00Z</t>
  </si>
  <si>
    <t>2019-04-15T22:00:00</t>
  </si>
  <si>
    <t>2019-04-15T21:00:00Z</t>
  </si>
  <si>
    <t>2019-04-15T23:00:00</t>
  </si>
  <si>
    <t>2019-04-15T22:00:00Z</t>
  </si>
  <si>
    <t>2019-04-16T00:00:00</t>
  </si>
  <si>
    <t>2019-04-15T23:00:00Z</t>
  </si>
  <si>
    <t>2019-04-16T01:00:00</t>
  </si>
  <si>
    <t>2019-04-16T00:00:00Z</t>
  </si>
  <si>
    <t>2019-04-16T02:00:00</t>
  </si>
  <si>
    <t>2019-04-16T01:00:00Z</t>
  </si>
  <si>
    <t>2019-04-16T03:00:00</t>
  </si>
  <si>
    <t>2019-04-16T02:00:00Z</t>
  </si>
  <si>
    <t>2019-04-16T04:00:00</t>
  </si>
  <si>
    <t>2019-04-16T03:00:00Z</t>
  </si>
  <si>
    <t>2019-04-16T05:00:00</t>
  </si>
  <si>
    <t>2019-04-16T04:00:00Z</t>
  </si>
  <si>
    <t>2019-04-16T06:00:00</t>
  </si>
  <si>
    <t>2019-04-16T05:00:00Z</t>
  </si>
  <si>
    <t>2019-04-16T07:00:00</t>
  </si>
  <si>
    <t>2019-04-16T06:00:00Z</t>
  </si>
  <si>
    <t>2019-04-16T08:00:00</t>
  </si>
  <si>
    <t>2019-04-16T07:00:00Z</t>
  </si>
  <si>
    <t>2019-04-16T09:00:00</t>
  </si>
  <si>
    <t>2019-04-16T08:00:00Z</t>
  </si>
  <si>
    <t>2019-04-16T10:00:00</t>
  </si>
  <si>
    <t>2019-04-16T09:00:00Z</t>
  </si>
  <si>
    <t>2019-04-16T11:00:00</t>
  </si>
  <si>
    <t>2019-04-16T10:00:00Z</t>
  </si>
  <si>
    <t>2019-04-16T12:00:00</t>
  </si>
  <si>
    <t>2019-04-16T11:00:00Z</t>
  </si>
  <si>
    <t>2019-04-16T13:00:00</t>
  </si>
  <si>
    <t>2019-04-16T12:00:00Z</t>
  </si>
  <si>
    <t>2019-04-16T14:00:00</t>
  </si>
  <si>
    <t>2019-04-16T13:00:00Z</t>
  </si>
  <si>
    <t>2019-04-16T15:00:00</t>
  </si>
  <si>
    <t>2019-04-16T14:00:00Z</t>
  </si>
  <si>
    <t>2019-04-16T16:00:00</t>
  </si>
  <si>
    <t>2019-04-16T15:00:00Z</t>
  </si>
  <si>
    <t>2019-04-16T17:00:00</t>
  </si>
  <si>
    <t>2019-04-16T16:00:00Z</t>
  </si>
  <si>
    <t>2019-04-16T18:00:00</t>
  </si>
  <si>
    <t>2019-04-16T17:00:00Z</t>
  </si>
  <si>
    <t>2019-04-16T19:00:00</t>
  </si>
  <si>
    <t>2019-04-16T18:00:00Z</t>
  </si>
  <si>
    <t>2019-04-16T20:00:00</t>
  </si>
  <si>
    <t>2019-04-16T19:00:00Z</t>
  </si>
  <si>
    <t>2019-04-16T21:00:00</t>
  </si>
  <si>
    <t>2019-04-16T20:00:00Z</t>
  </si>
  <si>
    <t>2019-04-16T22:00:00</t>
  </si>
  <si>
    <t>2019-04-16T21:00:00Z</t>
  </si>
  <si>
    <t>2019-04-16T23:00:00</t>
  </si>
  <si>
    <t>2019-04-16T22:00:00Z</t>
  </si>
  <si>
    <t>2019-04-17T00:00:00</t>
  </si>
  <si>
    <t>2019-04-16T23:00:00Z</t>
  </si>
  <si>
    <t>2019-04-17T01:00:00</t>
  </si>
  <si>
    <t>2019-04-17T00:00:00Z</t>
  </si>
  <si>
    <t>2019-04-17T02:00:00</t>
  </si>
  <si>
    <t>2019-04-17T01:00:00Z</t>
  </si>
  <si>
    <t>2019-04-17T03:00:00</t>
  </si>
  <si>
    <t>2019-04-17T02:00:00Z</t>
  </si>
  <si>
    <t>2019-04-17T04:00:00</t>
  </si>
  <si>
    <t>2019-04-17T03:00:00Z</t>
  </si>
  <si>
    <t>2019-04-17T05:00:00</t>
  </si>
  <si>
    <t>2019-04-17T04:00:00Z</t>
  </si>
  <si>
    <t>2019-04-17T06:00:00</t>
  </si>
  <si>
    <t>2019-04-17T05:00:00Z</t>
  </si>
  <si>
    <t>2019-04-17T07:00:00</t>
  </si>
  <si>
    <t>2019-04-17T06:00:00Z</t>
  </si>
  <si>
    <t>2019-04-17T08:00:00</t>
  </si>
  <si>
    <t>2019-04-17T07:00:00Z</t>
  </si>
  <si>
    <t>2019-04-17T09:00:00</t>
  </si>
  <si>
    <t>2019-04-17T08:00:00Z</t>
  </si>
  <si>
    <t>2019-04-17T10:00:00</t>
  </si>
  <si>
    <t>2019-04-17T09:00:00Z</t>
  </si>
  <si>
    <t>2019-04-17T11:00:00</t>
  </si>
  <si>
    <t>2019-04-17T10:00:00Z</t>
  </si>
  <si>
    <t>2019-04-17T12:00:00</t>
  </si>
  <si>
    <t>2019-04-17T11:00:00Z</t>
  </si>
  <si>
    <t>2019-04-17T13:00:00</t>
  </si>
  <si>
    <t>2019-04-17T12:00:00Z</t>
  </si>
  <si>
    <t>2019-04-17T14:00:00</t>
  </si>
  <si>
    <t>2019-04-17T13:00:00Z</t>
  </si>
  <si>
    <t>2019-04-17T15:00:00</t>
  </si>
  <si>
    <t>2019-04-17T14:00:00Z</t>
  </si>
  <si>
    <t>2019-04-17T16:00:00</t>
  </si>
  <si>
    <t>2019-04-17T15:00:00Z</t>
  </si>
  <si>
    <t>2019-04-17T17:00:00</t>
  </si>
  <si>
    <t>2019-04-17T16:00:00Z</t>
  </si>
  <si>
    <t>2019-04-17T18:00:00</t>
  </si>
  <si>
    <t>2019-04-17T17:00:00Z</t>
  </si>
  <si>
    <t>2019-04-17T19:00:00</t>
  </si>
  <si>
    <t>2019-04-17T18:00:00Z</t>
  </si>
  <si>
    <t>2019-04-17T20:00:00</t>
  </si>
  <si>
    <t>2019-04-17T19:00:00Z</t>
  </si>
  <si>
    <t>2019-04-17T21:00:00</t>
  </si>
  <si>
    <t>2019-04-17T20:00:00Z</t>
  </si>
  <si>
    <t>2019-04-17T22:00:00</t>
  </si>
  <si>
    <t>2019-04-17T21:00:00Z</t>
  </si>
  <si>
    <t>2019-04-17T23:00:00</t>
  </si>
  <si>
    <t>2019-04-17T22:00:00Z</t>
  </si>
  <si>
    <t>2019-04-18T00:00:00</t>
  </si>
  <si>
    <t>2019-04-17T23:00:00Z</t>
  </si>
  <si>
    <t>2019-04-18T01:00:00</t>
  </si>
  <si>
    <t>2019-04-18T00:00:00Z</t>
  </si>
  <si>
    <t>2019-04-18T02:00:00</t>
  </si>
  <si>
    <t>2019-04-18T01:00:00Z</t>
  </si>
  <si>
    <t>2019-04-18T03:00:00</t>
  </si>
  <si>
    <t>2019-04-18T02:00:00Z</t>
  </si>
  <si>
    <t>2019-04-18T04:00:00</t>
  </si>
  <si>
    <t>2019-04-18T03:00:00Z</t>
  </si>
  <si>
    <t>2019-04-18T05:00:00</t>
  </si>
  <si>
    <t>2019-04-18T04:00:00Z</t>
  </si>
  <si>
    <t>2019-04-18T06:00:00</t>
  </si>
  <si>
    <t>2019-04-18T05:00:00Z</t>
  </si>
  <si>
    <t>2019-04-18T07:00:00</t>
  </si>
  <si>
    <t>2019-04-18T06:00:00Z</t>
  </si>
  <si>
    <t>2019-04-18T08:00:00</t>
  </si>
  <si>
    <t>2019-04-18T07:00:00Z</t>
  </si>
  <si>
    <t>2019-04-18T09:00:00</t>
  </si>
  <si>
    <t>2019-04-18T08:00:00Z</t>
  </si>
  <si>
    <t>2019-04-18T10:00:00</t>
  </si>
  <si>
    <t>2019-04-18T09:00:00Z</t>
  </si>
  <si>
    <t>2019-04-18T11:00:00</t>
  </si>
  <si>
    <t>2019-04-18T10:00:00Z</t>
  </si>
  <si>
    <t>2019-04-18T12:00:00</t>
  </si>
  <si>
    <t>2019-04-18T11:00:00Z</t>
  </si>
  <si>
    <t>2019-04-18T13:00:00</t>
  </si>
  <si>
    <t>2019-04-18T12:00:00Z</t>
  </si>
  <si>
    <t>2019-04-18T14:00:00</t>
  </si>
  <si>
    <t>2019-04-18T13:00:00Z</t>
  </si>
  <si>
    <t>2019-04-18T15:00:00</t>
  </si>
  <si>
    <t>2019-04-18T14:00:00Z</t>
  </si>
  <si>
    <t>2019-04-18T16:00:00</t>
  </si>
  <si>
    <t>2019-04-18T15:00:00Z</t>
  </si>
  <si>
    <t>2019-04-18T17:00:00</t>
  </si>
  <si>
    <t>2019-04-18T16:00:00Z</t>
  </si>
  <si>
    <t>2019-04-18T18:00:00</t>
  </si>
  <si>
    <t>2019-04-18T17:00:00Z</t>
  </si>
  <si>
    <t>2019-04-18T19:00:00</t>
  </si>
  <si>
    <t>2019-04-18T18:00:00Z</t>
  </si>
  <si>
    <t>2019-04-18T20:00:00</t>
  </si>
  <si>
    <t>2019-04-18T19:00:00Z</t>
  </si>
  <si>
    <t>2019-04-18T21:00:00</t>
  </si>
  <si>
    <t>2019-04-18T20:00:00Z</t>
  </si>
  <si>
    <t>2019-04-18T22:00:00</t>
  </si>
  <si>
    <t>2019-04-18T21:00:00Z</t>
  </si>
  <si>
    <t>2019-04-18T23:00:00</t>
  </si>
  <si>
    <t>2019-04-18T22:00:00Z</t>
  </si>
  <si>
    <t>2019-04-19T00:00:00</t>
  </si>
  <si>
    <t>2019-04-18T23:00:00Z</t>
  </si>
  <si>
    <t>2019-04-19T01:00:00</t>
  </si>
  <si>
    <t>2019-04-19T00:00:00Z</t>
  </si>
  <si>
    <t>2019-04-19T02:00:00</t>
  </si>
  <si>
    <t>2019-04-19T01:00:00Z</t>
  </si>
  <si>
    <t>2019-04-19T03:00:00</t>
  </si>
  <si>
    <t>2019-04-19T02:00:00Z</t>
  </si>
  <si>
    <t>2019-04-19T04:00:00</t>
  </si>
  <si>
    <t>2019-04-19T03:00:00Z</t>
  </si>
  <si>
    <t>2019-04-19T05:00:00</t>
  </si>
  <si>
    <t>2019-04-19T04:00:00Z</t>
  </si>
  <si>
    <t>2019-04-19T06:00:00</t>
  </si>
  <si>
    <t>2019-04-19T05:00:00Z</t>
  </si>
  <si>
    <t>2019-04-19T07:00:00</t>
  </si>
  <si>
    <t>2019-04-19T06:00:00Z</t>
  </si>
  <si>
    <t>2019-04-19T08:00:00</t>
  </si>
  <si>
    <t>2019-04-19T07:00:00Z</t>
  </si>
  <si>
    <t>2019-04-19T09:00:00</t>
  </si>
  <si>
    <t>2019-04-19T08:00:00Z</t>
  </si>
  <si>
    <t>2019-04-19T10:00:00</t>
  </si>
  <si>
    <t>2019-04-19T09:00:00Z</t>
  </si>
  <si>
    <t>2019-04-19T11:00:00</t>
  </si>
  <si>
    <t>2019-04-19T10:00:00Z</t>
  </si>
  <si>
    <t>2019-04-19T12:00:00</t>
  </si>
  <si>
    <t>2019-04-19T11:00:00Z</t>
  </si>
  <si>
    <t>2019-04-19T13:00:00</t>
  </si>
  <si>
    <t>2019-04-19T12:00:00Z</t>
  </si>
  <si>
    <t>2019-04-19T14:00:00</t>
  </si>
  <si>
    <t>2019-04-19T13:00:00Z</t>
  </si>
  <si>
    <t>2019-04-19T15:00:00</t>
  </si>
  <si>
    <t>2019-04-19T14:00:00Z</t>
  </si>
  <si>
    <t>2019-04-19T16:00:00</t>
  </si>
  <si>
    <t>2019-04-19T15:00:00Z</t>
  </si>
  <si>
    <t>2019-04-19T17:00:00</t>
  </si>
  <si>
    <t>2019-04-19T16:00:00Z</t>
  </si>
  <si>
    <t>2019-04-19T18:00:00</t>
  </si>
  <si>
    <t>2019-04-19T17:00:00Z</t>
  </si>
  <si>
    <t>2019-04-19T19:00:00</t>
  </si>
  <si>
    <t>2019-04-19T18:00:00Z</t>
  </si>
  <si>
    <t>2019-04-19T20:00:00</t>
  </si>
  <si>
    <t>2019-04-19T19:00:00Z</t>
  </si>
  <si>
    <t>2019-04-19T21:00:00</t>
  </si>
  <si>
    <t>2019-04-19T20:00:00Z</t>
  </si>
  <si>
    <t>2019-04-19T22:00:00</t>
  </si>
  <si>
    <t>2019-04-19T21:00:00Z</t>
  </si>
  <si>
    <t>2019-04-19T23:00:00</t>
  </si>
  <si>
    <t>2019-04-19T22:00:00Z</t>
  </si>
  <si>
    <t>2019-04-20T00:00:00</t>
  </si>
  <si>
    <t>2019-04-19T23:00:00Z</t>
  </si>
  <si>
    <t>2019-04-20T01:00:00</t>
  </si>
  <si>
    <t>2019-04-20T00:00:00Z</t>
  </si>
  <si>
    <t>2019-04-20T02:00:00</t>
  </si>
  <si>
    <t>2019-04-20T01:00:00Z</t>
  </si>
  <si>
    <t>2019-04-20T03:00:00</t>
  </si>
  <si>
    <t>2019-04-20T02:00:00Z</t>
  </si>
  <si>
    <t>2019-04-20T04:00:00</t>
  </si>
  <si>
    <t>2019-04-20T03:00:00Z</t>
  </si>
  <si>
    <t>2019-04-20T05:00:00</t>
  </si>
  <si>
    <t>2019-04-20T04:00:00Z</t>
  </si>
  <si>
    <t>2019-04-20T06:00:00</t>
  </si>
  <si>
    <t>2019-04-20T05:00:00Z</t>
  </si>
  <si>
    <t>2019-04-20T07:00:00</t>
  </si>
  <si>
    <t>2019-04-20T06:00:00Z</t>
  </si>
  <si>
    <t>2019-04-20T08:00:00</t>
  </si>
  <si>
    <t>2019-04-20T07:00:00Z</t>
  </si>
  <si>
    <t>2019-04-20T09:00:00</t>
  </si>
  <si>
    <t>2019-04-20T08:00:00Z</t>
  </si>
  <si>
    <t>2019-04-20T10:00:00</t>
  </si>
  <si>
    <t>2019-04-20T09:00:00Z</t>
  </si>
  <si>
    <t>2019-04-20T11:00:00</t>
  </si>
  <si>
    <t>2019-04-20T10:00:00Z</t>
  </si>
  <si>
    <t>2019-04-20T12:00:00</t>
  </si>
  <si>
    <t>2019-04-20T11:00:00Z</t>
  </si>
  <si>
    <t>2019-04-20T13:00:00</t>
  </si>
  <si>
    <t>2019-04-20T12:00:00Z</t>
  </si>
  <si>
    <t>2019-04-20T14:00:00</t>
  </si>
  <si>
    <t>2019-04-20T13:00:00Z</t>
  </si>
  <si>
    <t>2019-04-20T15:00:00</t>
  </si>
  <si>
    <t>2019-04-20T14:00:00Z</t>
  </si>
  <si>
    <t>2019-04-20T16:00:00</t>
  </si>
  <si>
    <t>2019-04-20T15:00:00Z</t>
  </si>
  <si>
    <t>2019-04-20T17:00:00</t>
  </si>
  <si>
    <t>2019-04-20T16:00:00Z</t>
  </si>
  <si>
    <t>2019-04-20T18:00:00</t>
  </si>
  <si>
    <t>2019-04-20T17:00:00Z</t>
  </si>
  <si>
    <t>2019-04-20T19:00:00</t>
  </si>
  <si>
    <t>2019-04-20T18:00:00Z</t>
  </si>
  <si>
    <t>2019-04-20T20:00:00</t>
  </si>
  <si>
    <t>2019-04-20T19:00:00Z</t>
  </si>
  <si>
    <t>2019-04-20T21:00:00</t>
  </si>
  <si>
    <t>2019-04-20T20:00:00Z</t>
  </si>
  <si>
    <t>2019-04-20T22:00:00</t>
  </si>
  <si>
    <t>2019-04-20T21:00:00Z</t>
  </si>
  <si>
    <t>2019-04-20T23:00:00</t>
  </si>
  <si>
    <t>2019-04-20T22:00:00Z</t>
  </si>
  <si>
    <t>2019-04-21T00:00:00</t>
  </si>
  <si>
    <t>2019-04-20T23:00:00Z</t>
  </si>
  <si>
    <t>2019-04-21T01:00:00</t>
  </si>
  <si>
    <t>2019-04-21T00:00:00Z</t>
  </si>
  <si>
    <t>2019-04-21T02:00:00</t>
  </si>
  <si>
    <t>2019-04-21T01:00:00Z</t>
  </si>
  <si>
    <t>2019-04-21T03:00:00</t>
  </si>
  <si>
    <t>2019-04-21T02:00:00Z</t>
  </si>
  <si>
    <t>2019-04-21T04:00:00</t>
  </si>
  <si>
    <t>2019-04-21T03:00:00Z</t>
  </si>
  <si>
    <t>2019-04-21T05:00:00</t>
  </si>
  <si>
    <t>2019-04-21T04:00:00Z</t>
  </si>
  <si>
    <t>2019-04-21T06:00:00</t>
  </si>
  <si>
    <t>2019-04-21T05:00:00Z</t>
  </si>
  <si>
    <t>2019-04-21T07:00:00</t>
  </si>
  <si>
    <t>2019-04-21T06:00:00Z</t>
  </si>
  <si>
    <t>2019-04-21T08:00:00</t>
  </si>
  <si>
    <t>2019-04-21T07:00:00Z</t>
  </si>
  <si>
    <t>2019-04-21T09:00:00</t>
  </si>
  <si>
    <t>2019-04-21T08:00:00Z</t>
  </si>
  <si>
    <t>2019-04-21T10:00:00</t>
  </si>
  <si>
    <t>2019-04-21T09:00:00Z</t>
  </si>
  <si>
    <t>2019-04-21T11:00:00</t>
  </si>
  <si>
    <t>2019-04-21T10:00:00Z</t>
  </si>
  <si>
    <t>2019-04-21T12:00:00</t>
  </si>
  <si>
    <t>2019-04-21T11:00:00Z</t>
  </si>
  <si>
    <t>2019-04-21T13:00:00</t>
  </si>
  <si>
    <t>2019-04-21T12:00:00Z</t>
  </si>
  <si>
    <t>2019-04-21T14:00:00</t>
  </si>
  <si>
    <t>2019-04-21T13:00:00Z</t>
  </si>
  <si>
    <t>2019-04-21T15:00:00</t>
  </si>
  <si>
    <t>2019-04-21T14:00:00Z</t>
  </si>
  <si>
    <t>2019-04-21T16:00:00</t>
  </si>
  <si>
    <t>2019-04-21T15:00:00Z</t>
  </si>
  <si>
    <t>2019-04-21T17:00:00</t>
  </si>
  <si>
    <t>2019-04-21T16:00:00Z</t>
  </si>
  <si>
    <t>2019-04-21T18:00:00</t>
  </si>
  <si>
    <t>2019-04-21T17:00:00Z</t>
  </si>
  <si>
    <t>2019-04-21T19:00:00</t>
  </si>
  <si>
    <t>2019-04-21T18:00:00Z</t>
  </si>
  <si>
    <t>2019-04-21T20:00:00</t>
  </si>
  <si>
    <t>2019-04-21T19:00:00Z</t>
  </si>
  <si>
    <t>2019-04-21T21:00:00</t>
  </si>
  <si>
    <t>2019-04-21T20:00:00Z</t>
  </si>
  <si>
    <t>2019-04-21T22:00:00</t>
  </si>
  <si>
    <t>2019-04-21T21:00:00Z</t>
  </si>
  <si>
    <t>2019-04-21T23:00:00</t>
  </si>
  <si>
    <t>2019-04-21T22:00:00Z</t>
  </si>
  <si>
    <t>2019-04-22T00:00:00</t>
  </si>
  <si>
    <t>2019-04-21T23:00:00Z</t>
  </si>
  <si>
    <t>2019-04-22T01:00:00</t>
  </si>
  <si>
    <t>2019-04-22T00:00:00Z</t>
  </si>
  <si>
    <t>2019-04-22T02:00:00</t>
  </si>
  <si>
    <t>2019-04-22T01:00:00Z</t>
  </si>
  <si>
    <t>2019-04-22T03:00:00</t>
  </si>
  <si>
    <t>2019-04-22T02:00:00Z</t>
  </si>
  <si>
    <t>2019-04-22T04:00:00</t>
  </si>
  <si>
    <t>2019-04-22T03:00:00Z</t>
  </si>
  <si>
    <t>2019-04-22T05:00:00</t>
  </si>
  <si>
    <t>2019-04-22T04:00:00Z</t>
  </si>
  <si>
    <t>2019-04-22T06:00:00</t>
  </si>
  <si>
    <t>2019-04-22T05:00:00Z</t>
  </si>
  <si>
    <t>2019-04-22T07:00:00</t>
  </si>
  <si>
    <t>2019-04-22T06:00:00Z</t>
  </si>
  <si>
    <t>2019-04-22T08:00:00</t>
  </si>
  <si>
    <t>2019-04-22T07:00:00Z</t>
  </si>
  <si>
    <t>2019-04-22T09:00:00</t>
  </si>
  <si>
    <t>2019-04-22T08:00:00Z</t>
  </si>
  <si>
    <t>2019-04-22T10:00:00</t>
  </si>
  <si>
    <t>2019-04-22T09:00:00Z</t>
  </si>
  <si>
    <t>2019-04-22T11:00:00</t>
  </si>
  <si>
    <t>2019-04-22T10:00:00Z</t>
  </si>
  <si>
    <t>2019-04-22T12:00:00</t>
  </si>
  <si>
    <t>2019-04-22T11:00:00Z</t>
  </si>
  <si>
    <t>2019-04-22T13:00:00</t>
  </si>
  <si>
    <t>2019-04-22T12:00:00Z</t>
  </si>
  <si>
    <t>2019-04-22T14:00:00</t>
  </si>
  <si>
    <t>2019-04-22T13:00:00Z</t>
  </si>
  <si>
    <t>2019-04-22T15:00:00</t>
  </si>
  <si>
    <t>2019-04-22T14:00:00Z</t>
  </si>
  <si>
    <t>2019-04-22T16:00:00</t>
  </si>
  <si>
    <t>2019-04-22T15:00:00Z</t>
  </si>
  <si>
    <t>2019-04-22T17:00:00</t>
  </si>
  <si>
    <t>2019-04-22T16:00:00Z</t>
  </si>
  <si>
    <t>2019-04-22T18:00:00</t>
  </si>
  <si>
    <t>2019-04-22T17:00:00Z</t>
  </si>
  <si>
    <t>2019-04-22T19:00:00</t>
  </si>
  <si>
    <t>2019-04-22T18:00:00Z</t>
  </si>
  <si>
    <t>2019-04-22T20:00:00</t>
  </si>
  <si>
    <t>2019-04-22T19:00:00Z</t>
  </si>
  <si>
    <t>2019-04-22T21:00:00</t>
  </si>
  <si>
    <t>2019-04-22T20:00:00Z</t>
  </si>
  <si>
    <t>2019-04-22T22:00:00</t>
  </si>
  <si>
    <t>2019-04-22T21:00:00Z</t>
  </si>
  <si>
    <t>2019-04-22T23:00:00</t>
  </si>
  <si>
    <t>2019-04-22T22:00:00Z</t>
  </si>
  <si>
    <t>2019-04-23T00:00:00</t>
  </si>
  <si>
    <t>2019-04-22T23:00:00Z</t>
  </si>
  <si>
    <t>2019-04-23T01:00:00</t>
  </si>
  <si>
    <t>2019-04-23T00:00:00Z</t>
  </si>
  <si>
    <t>2019-04-23T02:00:00</t>
  </si>
  <si>
    <t>2019-04-23T01:00:00Z</t>
  </si>
  <si>
    <t>2019-04-23T03:00:00</t>
  </si>
  <si>
    <t>2019-04-23T02:00:00Z</t>
  </si>
  <si>
    <t>2019-04-23T04:00:00</t>
  </si>
  <si>
    <t>2019-04-23T03:00:00Z</t>
  </si>
  <si>
    <t>2019-04-23T05:00:00</t>
  </si>
  <si>
    <t>2019-04-23T04:00:00Z</t>
  </si>
  <si>
    <t>2019-04-23T06:00:00</t>
  </si>
  <si>
    <t>2019-04-23T05:00:00Z</t>
  </si>
  <si>
    <t>2019-04-23T07:00:00</t>
  </si>
  <si>
    <t>2019-04-23T06:00:00Z</t>
  </si>
  <si>
    <t>2019-04-23T08:00:00</t>
  </si>
  <si>
    <t>2019-04-23T07:00:00Z</t>
  </si>
  <si>
    <t>2019-04-23T09:00:00</t>
  </si>
  <si>
    <t>2019-04-23T08:00:00Z</t>
  </si>
  <si>
    <t>2019-04-23T10:00:00</t>
  </si>
  <si>
    <t>2019-04-23T09:00:00Z</t>
  </si>
  <si>
    <t>2019-04-23T11:00:00</t>
  </si>
  <si>
    <t>2019-04-23T10:00:00Z</t>
  </si>
  <si>
    <t>2019-04-23T12:00:00</t>
  </si>
  <si>
    <t>2019-04-23T11:00:00Z</t>
  </si>
  <si>
    <t>2019-04-23T13:00:00</t>
  </si>
  <si>
    <t>2019-04-23T12:00:00Z</t>
  </si>
  <si>
    <t>2019-04-23T14:00:00</t>
  </si>
  <si>
    <t>2019-04-23T13:00:00Z</t>
  </si>
  <si>
    <t>2019-04-23T15:00:00</t>
  </si>
  <si>
    <t>2019-04-23T14:00:00Z</t>
  </si>
  <si>
    <t>2019-04-23T16:00:00</t>
  </si>
  <si>
    <t>2019-04-23T15:00:00Z</t>
  </si>
  <si>
    <t>2019-04-23T17:00:00</t>
  </si>
  <si>
    <t>2019-04-23T16:00:00Z</t>
  </si>
  <si>
    <t>2019-04-23T18:00:00</t>
  </si>
  <si>
    <t>2019-04-23T17:00:00Z</t>
  </si>
  <si>
    <t>2019-04-23T19:00:00</t>
  </si>
  <si>
    <t>2019-04-23T18:00:00Z</t>
  </si>
  <si>
    <t>2019-04-23T20:00:00</t>
  </si>
  <si>
    <t>2019-04-23T19:00:00Z</t>
  </si>
  <si>
    <t>2019-04-23T21:00:00</t>
  </si>
  <si>
    <t>2019-04-23T20:00:00Z</t>
  </si>
  <si>
    <t>2019-04-23T22:00:00</t>
  </si>
  <si>
    <t>2019-04-23T21:00:00Z</t>
  </si>
  <si>
    <t>2019-04-23T23:00:00</t>
  </si>
  <si>
    <t>2019-04-23T22:00:00Z</t>
  </si>
  <si>
    <t>2019-04-24T00:00:00</t>
  </si>
  <si>
    <t>2019-04-23T23:00:00Z</t>
  </si>
  <si>
    <t>2019-04-24T01:00:00</t>
  </si>
  <si>
    <t>2019-04-24T00:00:00Z</t>
  </si>
  <si>
    <t>2019-04-24T02:00:00</t>
  </si>
  <si>
    <t>2019-04-24T01:00:00Z</t>
  </si>
  <si>
    <t>2019-04-24T03:00:00</t>
  </si>
  <si>
    <t>2019-04-24T02:00:00Z</t>
  </si>
  <si>
    <t>2019-04-24T04:00:00</t>
  </si>
  <si>
    <t>2019-04-24T03:00:00Z</t>
  </si>
  <si>
    <t>2019-04-24T05:00:00</t>
  </si>
  <si>
    <t>2019-04-24T04:00:00Z</t>
  </si>
  <si>
    <t>2019-04-24T06:00:00</t>
  </si>
  <si>
    <t>2019-04-24T05:00:00Z</t>
  </si>
  <si>
    <t>2019-04-24T07:00:00</t>
  </si>
  <si>
    <t>2019-04-24T06:00:00Z</t>
  </si>
  <si>
    <t>2019-04-24T08:00:00</t>
  </si>
  <si>
    <t>2019-04-24T07:00:00Z</t>
  </si>
  <si>
    <t>2019-04-24T09:00:00</t>
  </si>
  <si>
    <t>2019-04-24T08:00:00Z</t>
  </si>
  <si>
    <t>2019-04-24T10:00:00</t>
  </si>
  <si>
    <t>2019-04-24T09:00:00Z</t>
  </si>
  <si>
    <t>2019-04-24T11:00:00</t>
  </si>
  <si>
    <t>2019-04-24T10:00:00Z</t>
  </si>
  <si>
    <t>2019-04-24T12:00:00</t>
  </si>
  <si>
    <t>2019-04-24T11:00:00Z</t>
  </si>
  <si>
    <t>2019-04-24T13:00:00</t>
  </si>
  <si>
    <t>2019-04-24T12:00:00Z</t>
  </si>
  <si>
    <t>2019-04-24T14:00:00</t>
  </si>
  <si>
    <t>2019-04-24T13:00:00Z</t>
  </si>
  <si>
    <t>2019-04-24T15:00:00</t>
  </si>
  <si>
    <t>2019-04-24T14:00:00Z</t>
  </si>
  <si>
    <t>2019-04-24T16:00:00</t>
  </si>
  <si>
    <t>2019-04-24T15:00:00Z</t>
  </si>
  <si>
    <t>2019-04-24T17:00:00</t>
  </si>
  <si>
    <t>2019-04-24T16:00:00Z</t>
  </si>
  <si>
    <t>2019-04-24T18:00:00</t>
  </si>
  <si>
    <t>2019-04-24T17:00:00Z</t>
  </si>
  <si>
    <t>2019-04-24T19:00:00</t>
  </si>
  <si>
    <t>2019-04-24T18:00:00Z</t>
  </si>
  <si>
    <t>2019-04-24T20:00:00</t>
  </si>
  <si>
    <t>2019-04-24T19:00:00Z</t>
  </si>
  <si>
    <t>2019-04-24T21:00:00</t>
  </si>
  <si>
    <t>2019-04-24T20:00:00Z</t>
  </si>
  <si>
    <t>2019-04-24T22:00:00</t>
  </si>
  <si>
    <t>2019-04-24T21:00:00Z</t>
  </si>
  <si>
    <t>2019-04-24T23:00:00</t>
  </si>
  <si>
    <t>2019-04-24T22:00:00Z</t>
  </si>
  <si>
    <t>2019-04-25T00:00:00</t>
  </si>
  <si>
    <t>2019-04-24T23:00:00Z</t>
  </si>
  <si>
    <t>2019-04-25T01:00:00</t>
  </si>
  <si>
    <t>2019-04-25T00:00:00Z</t>
  </si>
  <si>
    <t>2019-04-25T02:00:00</t>
  </si>
  <si>
    <t>2019-04-25T01:00:00Z</t>
  </si>
  <si>
    <t>2019-04-25T03:00:00</t>
  </si>
  <si>
    <t>2019-04-25T02:00:00Z</t>
  </si>
  <si>
    <t>2019-04-25T04:00:00</t>
  </si>
  <si>
    <t>2019-04-25T03:00:00Z</t>
  </si>
  <si>
    <t>2019-04-25T05:00:00</t>
  </si>
  <si>
    <t>2019-04-25T04:00:00Z</t>
  </si>
  <si>
    <t>2019-04-25T06:00:00</t>
  </si>
  <si>
    <t>2019-04-25T05:00:00Z</t>
  </si>
  <si>
    <t>2019-04-25T07:00:00</t>
  </si>
  <si>
    <t>2019-04-25T06:00:00Z</t>
  </si>
  <si>
    <t>2019-04-25T08:00:00</t>
  </si>
  <si>
    <t>2019-04-25T07:00:00Z</t>
  </si>
  <si>
    <t>2019-04-25T09:00:00</t>
  </si>
  <si>
    <t>2019-04-25T08:00:00Z</t>
  </si>
  <si>
    <t>2019-04-25T10:00:00</t>
  </si>
  <si>
    <t>2019-04-25T09:00:00Z</t>
  </si>
  <si>
    <t>2019-04-25T11:00:00</t>
  </si>
  <si>
    <t>2019-04-25T10:00:00Z</t>
  </si>
  <si>
    <t>2019-04-25T12:00:00</t>
  </si>
  <si>
    <t>2019-04-25T11:00:00Z</t>
  </si>
  <si>
    <t>2019-04-25T13:00:00</t>
  </si>
  <si>
    <t>2019-04-25T12:00:00Z</t>
  </si>
  <si>
    <t>2019-04-25T14:00:00</t>
  </si>
  <si>
    <t>2019-04-25T13:00:00Z</t>
  </si>
  <si>
    <t>2019-04-25T15:00:00</t>
  </si>
  <si>
    <t>2019-04-25T14:00:00Z</t>
  </si>
  <si>
    <t>2019-04-25T16:00:00</t>
  </si>
  <si>
    <t>2019-04-25T15:00:00Z</t>
  </si>
  <si>
    <t>2019-04-25T17:00:00</t>
  </si>
  <si>
    <t>2019-04-25T16:00:00Z</t>
  </si>
  <si>
    <t>2019-04-25T18:00:00</t>
  </si>
  <si>
    <t>2019-04-25T17:00:00Z</t>
  </si>
  <si>
    <t>2019-04-25T19:00:00</t>
  </si>
  <si>
    <t>2019-04-25T18:00:00Z</t>
  </si>
  <si>
    <t>2019-04-25T20:00:00</t>
  </si>
  <si>
    <t>2019-04-25T19:00:00Z</t>
  </si>
  <si>
    <t>2019-04-25T21:00:00</t>
  </si>
  <si>
    <t>2019-04-25T20:00:00Z</t>
  </si>
  <si>
    <t>2019-04-25T22:00:00</t>
  </si>
  <si>
    <t>2019-04-25T21:00:00Z</t>
  </si>
  <si>
    <t>2019-04-25T23:00:00</t>
  </si>
  <si>
    <t>2019-04-25T22:00:00Z</t>
  </si>
  <si>
    <t>2019-04-26T00:00:00</t>
  </si>
  <si>
    <t>2019-04-25T23:00:00Z</t>
  </si>
  <si>
    <t>2019-04-26T01:00:00</t>
  </si>
  <si>
    <t>2019-04-26T00:00:00Z</t>
  </si>
  <si>
    <t>2019-04-26T02:00:00</t>
  </si>
  <si>
    <t>2019-04-26T01:00:00Z</t>
  </si>
  <si>
    <t>2019-04-26T03:00:00</t>
  </si>
  <si>
    <t>2019-04-26T02:00:00Z</t>
  </si>
  <si>
    <t>2019-04-26T04:00:00</t>
  </si>
  <si>
    <t>2019-04-26T03:00:00Z</t>
  </si>
  <si>
    <t>2019-04-26T05:00:00</t>
  </si>
  <si>
    <t>2019-04-26T04:00:00Z</t>
  </si>
  <si>
    <t>2019-04-26T06:00:00</t>
  </si>
  <si>
    <t>2019-04-26T05:00:00Z</t>
  </si>
  <si>
    <t>2019-04-26T07:00:00</t>
  </si>
  <si>
    <t>2019-04-26T06:00:00Z</t>
  </si>
  <si>
    <t>2019-04-26T08:00:00</t>
  </si>
  <si>
    <t>2019-04-26T07:00:00Z</t>
  </si>
  <si>
    <t>2019-04-26T09:00:00</t>
  </si>
  <si>
    <t>2019-04-26T08:00:00Z</t>
  </si>
  <si>
    <t>2019-04-26T10:00:00</t>
  </si>
  <si>
    <t>2019-04-26T09:00:00Z</t>
  </si>
  <si>
    <t>2019-04-26T11:00:00</t>
  </si>
  <si>
    <t>2019-04-26T10:00:00Z</t>
  </si>
  <si>
    <t>2019-04-26T12:00:00</t>
  </si>
  <si>
    <t>2019-04-26T11:00:00Z</t>
  </si>
  <si>
    <t>2019-04-26T13:00:00</t>
  </si>
  <si>
    <t>2019-04-26T12:00:00Z</t>
  </si>
  <si>
    <t>2019-04-26T14:00:00</t>
  </si>
  <si>
    <t>2019-04-26T13:00:00Z</t>
  </si>
  <si>
    <t>2019-04-26T15:00:00</t>
  </si>
  <si>
    <t>2019-04-26T14:00:00Z</t>
  </si>
  <si>
    <t>2019-04-26T16:00:00</t>
  </si>
  <si>
    <t>2019-04-26T15:00:00Z</t>
  </si>
  <si>
    <t>2019-04-26T17:00:00</t>
  </si>
  <si>
    <t>2019-04-26T16:00:00Z</t>
  </si>
  <si>
    <t>2019-04-26T18:00:00</t>
  </si>
  <si>
    <t>2019-04-26T17:00:00Z</t>
  </si>
  <si>
    <t>2019-04-26T19:00:00</t>
  </si>
  <si>
    <t>2019-04-26T18:00:00Z</t>
  </si>
  <si>
    <t>2019-04-26T20:00:00</t>
  </si>
  <si>
    <t>2019-04-26T19:00:00Z</t>
  </si>
  <si>
    <t>2019-04-26T21:00:00</t>
  </si>
  <si>
    <t>2019-04-26T20:00:00Z</t>
  </si>
  <si>
    <t>2019-04-26T22:00:00</t>
  </si>
  <si>
    <t>2019-04-26T21:00:00Z</t>
  </si>
  <si>
    <t>2019-04-26T23:00:00</t>
  </si>
  <si>
    <t>2019-04-26T22:00:00Z</t>
  </si>
  <si>
    <t>2019-04-27T00:00:00</t>
  </si>
  <si>
    <t>2019-04-26T23:00:00Z</t>
  </si>
  <si>
    <t>2019-04-27T01:00:00</t>
  </si>
  <si>
    <t>2019-04-27T00:00:00Z</t>
  </si>
  <si>
    <t>2019-04-27T02:00:00</t>
  </si>
  <si>
    <t>2019-04-27T01:00:00Z</t>
  </si>
  <si>
    <t>2019-04-27T03:00:00</t>
  </si>
  <si>
    <t>2019-04-27T02:00:00Z</t>
  </si>
  <si>
    <t>2019-04-27T04:00:00</t>
  </si>
  <si>
    <t>2019-04-27T03:00:00Z</t>
  </si>
  <si>
    <t>2019-04-27T05:00:00</t>
  </si>
  <si>
    <t>2019-04-27T04:00:00Z</t>
  </si>
  <si>
    <t>2019-04-27T06:00:00</t>
  </si>
  <si>
    <t>2019-04-27T05:00:00Z</t>
  </si>
  <si>
    <t>2019-04-27T07:00:00</t>
  </si>
  <si>
    <t>2019-04-27T06:00:00Z</t>
  </si>
  <si>
    <t>2019-04-27T08:00:00</t>
  </si>
  <si>
    <t>2019-04-27T07:00:00Z</t>
  </si>
  <si>
    <t>2019-04-27T09:00:00</t>
  </si>
  <si>
    <t>2019-04-27T08:00:00Z</t>
  </si>
  <si>
    <t>2019-04-27T10:00:00</t>
  </si>
  <si>
    <t>2019-04-27T09:00:00Z</t>
  </si>
  <si>
    <t>2019-04-27T11:00:00</t>
  </si>
  <si>
    <t>2019-04-27T10:00:00Z</t>
  </si>
  <si>
    <t>2019-04-27T12:00:00</t>
  </si>
  <si>
    <t>2019-04-27T11:00:00Z</t>
  </si>
  <si>
    <t>2019-04-27T13:00:00</t>
  </si>
  <si>
    <t>2019-04-27T12:00:00Z</t>
  </si>
  <si>
    <t>2019-04-27T14:00:00</t>
  </si>
  <si>
    <t>2019-04-27T13:00:00Z</t>
  </si>
  <si>
    <t>2019-04-27T15:00:00</t>
  </si>
  <si>
    <t>2019-04-27T14:00:00Z</t>
  </si>
  <si>
    <t>2019-04-27T16:00:00</t>
  </si>
  <si>
    <t>2019-04-27T15:00:00Z</t>
  </si>
  <si>
    <t>2019-04-27T17:00:00</t>
  </si>
  <si>
    <t>2019-04-27T16:00:00Z</t>
  </si>
  <si>
    <t>2019-04-27T18:00:00</t>
  </si>
  <si>
    <t>2019-04-27T17:00:00Z</t>
  </si>
  <si>
    <t>2019-04-27T19:00:00</t>
  </si>
  <si>
    <t>2019-04-27T18:00:00Z</t>
  </si>
  <si>
    <t>2019-04-27T20:00:00</t>
  </si>
  <si>
    <t>2019-04-27T19:00:00Z</t>
  </si>
  <si>
    <t>2019-04-27T21:00:00</t>
  </si>
  <si>
    <t>2019-04-27T20:00:00Z</t>
  </si>
  <si>
    <t>2019-04-27T22:00:00</t>
  </si>
  <si>
    <t>2019-04-27T21:00:00Z</t>
  </si>
  <si>
    <t>2019-04-27T23:00:00</t>
  </si>
  <si>
    <t>2019-04-27T22:00:00Z</t>
  </si>
  <si>
    <t>2019-04-28T00:00:00</t>
  </si>
  <si>
    <t>2019-04-27T23:00:00Z</t>
  </si>
  <si>
    <t>2019-04-28T01:00:00</t>
  </si>
  <si>
    <t>2019-04-28T00:00:00Z</t>
  </si>
  <si>
    <t>2019-04-28T02:00:00</t>
  </si>
  <si>
    <t>2019-04-28T01:00:00Z</t>
  </si>
  <si>
    <t>2019-04-28T03:00:00</t>
  </si>
  <si>
    <t>2019-04-28T02:00:00Z</t>
  </si>
  <si>
    <t>2019-04-28T04:00:00</t>
  </si>
  <si>
    <t>2019-04-28T03:00:00Z</t>
  </si>
  <si>
    <t>2019-04-28T05:00:00</t>
  </si>
  <si>
    <t>2019-04-28T04:00:00Z</t>
  </si>
  <si>
    <t>2019-04-28T06:00:00</t>
  </si>
  <si>
    <t>2019-04-28T05:00:00Z</t>
  </si>
  <si>
    <t>2019-04-28T07:00:00</t>
  </si>
  <si>
    <t>2019-04-28T06:00:00Z</t>
  </si>
  <si>
    <t>2019-04-28T08:00:00</t>
  </si>
  <si>
    <t>2019-04-28T07:00:00Z</t>
  </si>
  <si>
    <t>2019-04-28T09:00:00</t>
  </si>
  <si>
    <t>2019-04-28T08:00:00Z</t>
  </si>
  <si>
    <t>2019-04-28T10:00:00</t>
  </si>
  <si>
    <t>2019-04-28T09:00:00Z</t>
  </si>
  <si>
    <t>2019-04-28T11:00:00</t>
  </si>
  <si>
    <t>2019-04-28T10:00:00Z</t>
  </si>
  <si>
    <t>2019-04-28T12:00:00</t>
  </si>
  <si>
    <t>2019-04-28T11:00:00Z</t>
  </si>
  <si>
    <t>2019-04-28T13:00:00</t>
  </si>
  <si>
    <t>2019-04-28T12:00:00Z</t>
  </si>
  <si>
    <t>2019-04-28T14:00:00</t>
  </si>
  <si>
    <t>2019-04-28T13:00:00Z</t>
  </si>
  <si>
    <t>2019-04-28T15:00:00</t>
  </si>
  <si>
    <t>2019-04-28T14:00:00Z</t>
  </si>
  <si>
    <t>2019-04-28T16:00:00</t>
  </si>
  <si>
    <t>2019-04-28T15:00:00Z</t>
  </si>
  <si>
    <t>2019-04-28T17:00:00</t>
  </si>
  <si>
    <t>2019-04-28T16:00:00Z</t>
  </si>
  <si>
    <t>2019-04-28T18:00:00</t>
  </si>
  <si>
    <t>2019-04-28T17:00:00Z</t>
  </si>
  <si>
    <t>2019-04-28T19:00:00</t>
  </si>
  <si>
    <t>2019-04-28T18:00:00Z</t>
  </si>
  <si>
    <t>2019-04-28T20:00:00</t>
  </si>
  <si>
    <t>2019-04-28T19:00:00Z</t>
  </si>
  <si>
    <t>2019-04-28T21:00:00</t>
  </si>
  <si>
    <t>2019-04-28T20:00:00Z</t>
  </si>
  <si>
    <t>2019-04-28T22:00:00</t>
  </si>
  <si>
    <t>2019-04-28T21:00:00Z</t>
  </si>
  <si>
    <t>2019-04-28T23:00:00</t>
  </si>
  <si>
    <t>2019-04-28T22:00:00Z</t>
  </si>
  <si>
    <t>2019-04-29T00:00:00</t>
  </si>
  <si>
    <t>2019-04-28T23:00:00Z</t>
  </si>
  <si>
    <t>2019-04-29T01:00:00</t>
  </si>
  <si>
    <t>2019-04-29T00:00:00Z</t>
  </si>
  <si>
    <t>2019-04-29T02:00:00</t>
  </si>
  <si>
    <t>2019-04-29T01:00:00Z</t>
  </si>
  <si>
    <t>2019-04-29T03:00:00</t>
  </si>
  <si>
    <t>2019-04-29T02:00:00Z</t>
  </si>
  <si>
    <t>2019-04-29T04:00:00</t>
  </si>
  <si>
    <t>2019-04-29T03:00:00Z</t>
  </si>
  <si>
    <t>2019-04-29T05:00:00</t>
  </si>
  <si>
    <t>2019-04-29T04:00:00Z</t>
  </si>
  <si>
    <t>2019-04-29T06:00:00</t>
  </si>
  <si>
    <t>2019-04-29T05:00:00Z</t>
  </si>
  <si>
    <t>2019-04-29T07:00:00</t>
  </si>
  <si>
    <t>2019-04-29T06:00:00Z</t>
  </si>
  <si>
    <t>2019-04-29T08:00:00</t>
  </si>
  <si>
    <t>2019-04-29T07:00:00Z</t>
  </si>
  <si>
    <t>2019-04-29T09:00:00</t>
  </si>
  <si>
    <t>2019-04-29T08:00:00Z</t>
  </si>
  <si>
    <t>2019-04-29T10:00:00</t>
  </si>
  <si>
    <t>2019-04-29T09:00:00Z</t>
  </si>
  <si>
    <t>2019-04-29T11:00:00</t>
  </si>
  <si>
    <t>2019-04-29T10:00:00Z</t>
  </si>
  <si>
    <t>2019-04-29T12:00:00</t>
  </si>
  <si>
    <t>2019-04-29T11:00:00Z</t>
  </si>
  <si>
    <t>2019-04-29T13:00:00</t>
  </si>
  <si>
    <t>2019-04-29T12:00:00Z</t>
  </si>
  <si>
    <t>2019-04-29T14:00:00</t>
  </si>
  <si>
    <t>2019-04-29T13:00:00Z</t>
  </si>
  <si>
    <t>2019-04-29T15:00:00</t>
  </si>
  <si>
    <t>2019-04-29T14:00:00Z</t>
  </si>
  <si>
    <t>2019-04-29T16:00:00</t>
  </si>
  <si>
    <t>2019-04-29T15:00:00Z</t>
  </si>
  <si>
    <t>2019-04-29T17:00:00</t>
  </si>
  <si>
    <t>2019-04-29T16:00:00Z</t>
  </si>
  <si>
    <t>2019-04-29T18:00:00</t>
  </si>
  <si>
    <t>2019-04-29T17:00:00Z</t>
  </si>
  <si>
    <t>2019-04-29T19:00:00</t>
  </si>
  <si>
    <t>2019-04-29T18:00:00Z</t>
  </si>
  <si>
    <t>2019-04-29T20:00:00</t>
  </si>
  <si>
    <t>2019-04-29T19:00:00Z</t>
  </si>
  <si>
    <t>2019-04-29T21:00:00</t>
  </si>
  <si>
    <t>2019-04-29T20:00:00Z</t>
  </si>
  <si>
    <t>2019-04-29T22:00:00</t>
  </si>
  <si>
    <t>2019-04-29T21:00:00Z</t>
  </si>
  <si>
    <t>2019-04-29T23:00:00</t>
  </si>
  <si>
    <t>2019-04-29T22:00:00Z</t>
  </si>
  <si>
    <t>2019-04-30T00:00:00</t>
  </si>
  <si>
    <t>2019-04-29T23:00:00Z</t>
  </si>
  <si>
    <t>2019-04-30T01:00:00</t>
  </si>
  <si>
    <t>2019-04-30T00:00:00Z</t>
  </si>
  <si>
    <t>2019-04-30T02:00:00</t>
  </si>
  <si>
    <t>2019-04-30T01:00:00Z</t>
  </si>
  <si>
    <t>2019-04-30T03:00:00</t>
  </si>
  <si>
    <t>2019-04-30T02:00:00Z</t>
  </si>
  <si>
    <t>2019-04-30T04:00:00</t>
  </si>
  <si>
    <t>2019-04-30T03:00:00Z</t>
  </si>
  <si>
    <t>2019-04-30T05:00:00</t>
  </si>
  <si>
    <t>2019-04-30T04:00:00Z</t>
  </si>
  <si>
    <t>2019-04-30T06:00:00</t>
  </si>
  <si>
    <t>2019-04-30T05:00:00Z</t>
  </si>
  <si>
    <t>2019-04-30T07:00:00</t>
  </si>
  <si>
    <t>2019-04-30T06:00:00Z</t>
  </si>
  <si>
    <t>2019-04-30T08:00:00</t>
  </si>
  <si>
    <t>2019-04-30T07:00:00Z</t>
  </si>
  <si>
    <t>2019-04-30T09:00:00</t>
  </si>
  <si>
    <t>2019-04-30T08:00:00Z</t>
  </si>
  <si>
    <t>2019-04-30T10:00:00</t>
  </si>
  <si>
    <t>2019-04-30T09:00:00Z</t>
  </si>
  <si>
    <t>2019-04-30T11:00:00</t>
  </si>
  <si>
    <t>2019-04-30T10:00:00Z</t>
  </si>
  <si>
    <t>2019-04-30T12:00:00</t>
  </si>
  <si>
    <t>2019-04-30T11:00:00Z</t>
  </si>
  <si>
    <t>2019-04-30T13:00:00</t>
  </si>
  <si>
    <t>2019-04-30T12:00:00Z</t>
  </si>
  <si>
    <t>2019-04-30T14:00:00</t>
  </si>
  <si>
    <t>2019-04-30T13:00:00Z</t>
  </si>
  <si>
    <t>2019-04-30T15:00:00</t>
  </si>
  <si>
    <t>2019-04-30T14:00:00Z</t>
  </si>
  <si>
    <t>2019-04-30T16:00:00</t>
  </si>
  <si>
    <t>2019-04-30T15:00:00Z</t>
  </si>
  <si>
    <t>2019-04-30T17:00:00</t>
  </si>
  <si>
    <t>2019-04-30T16:00:00Z</t>
  </si>
  <si>
    <t>2019-04-30T18:00:00</t>
  </si>
  <si>
    <t>2019-04-30T17:00:00Z</t>
  </si>
  <si>
    <t>2019-04-30T19:00:00</t>
  </si>
  <si>
    <t>2019-04-30T18:00:00Z</t>
  </si>
  <si>
    <t>2019-04-30T20:00:00</t>
  </si>
  <si>
    <t>2019-04-30T19:00:00Z</t>
  </si>
  <si>
    <t>2019-04-30T21:00:00</t>
  </si>
  <si>
    <t>2019-04-30T20:00:00Z</t>
  </si>
  <si>
    <t>2019-04-30T22:00:00</t>
  </si>
  <si>
    <t>2019-04-30T21:00:00Z</t>
  </si>
  <si>
    <t>2019-04-30T23:00:00</t>
  </si>
  <si>
    <t>2019-04-30T22:00:00Z</t>
  </si>
  <si>
    <t>2019-05-01T00:00:00</t>
  </si>
  <si>
    <t>2019-04-30T23:00:00Z</t>
  </si>
  <si>
    <t>2019-05-01T01:00:00</t>
  </si>
  <si>
    <t>2019-05-01T00:00:00Z</t>
  </si>
  <si>
    <t>2019-05-01T02:00:00</t>
  </si>
  <si>
    <t>2019-05-01T01:00:00Z</t>
  </si>
  <si>
    <t>2019-05-01T03:00:00</t>
  </si>
  <si>
    <t>2019-05-01T02:00:00Z</t>
  </si>
  <si>
    <t>2019-05-01T04:00:00</t>
  </si>
  <si>
    <t>2019-05-01T03:00:00Z</t>
  </si>
  <si>
    <t>2019-05-01T05:00:00</t>
  </si>
  <si>
    <t>2019-05-01T04:00:00Z</t>
  </si>
  <si>
    <t>2019-05-01T06:00:00</t>
  </si>
  <si>
    <t>2019-05-01T05:00:00Z</t>
  </si>
  <si>
    <t>2019-05-01T07:00:00</t>
  </si>
  <si>
    <t>2019-05-01T06:00:00Z</t>
  </si>
  <si>
    <t>2019-05-01T08:00:00</t>
  </si>
  <si>
    <t>2019-05-01T07:00:00Z</t>
  </si>
  <si>
    <t>2019-05-01T09:00:00</t>
  </si>
  <si>
    <t>2019-05-01T08:00:00Z</t>
  </si>
  <si>
    <t>2019-05-01T10:00:00</t>
  </si>
  <si>
    <t>2019-05-01T09:00:00Z</t>
  </si>
  <si>
    <t>2019-05-01T11:00:00</t>
  </si>
  <si>
    <t>2019-05-01T10:00:00Z</t>
  </si>
  <si>
    <t>2019-05-01T12:00:00</t>
  </si>
  <si>
    <t>2019-05-01T11:00:00Z</t>
  </si>
  <si>
    <t>2019-05-01T13:00:00</t>
  </si>
  <si>
    <t>2019-05-01T12:00:00Z</t>
  </si>
  <si>
    <t>2019-05-01T14:00:00</t>
  </si>
  <si>
    <t>2019-05-01T13:00:00Z</t>
  </si>
  <si>
    <t>2019-05-01T15:00:00</t>
  </si>
  <si>
    <t>2019-05-01T14:00:00Z</t>
  </si>
  <si>
    <t>2019-05-01T16:00:00</t>
  </si>
  <si>
    <t>2019-05-01T15:00:00Z</t>
  </si>
  <si>
    <t>2019-05-01T17:00:00</t>
  </si>
  <si>
    <t>2019-05-01T16:00:00Z</t>
  </si>
  <si>
    <t>2019-05-01T18:00:00</t>
  </si>
  <si>
    <t>2019-05-01T17:00:00Z</t>
  </si>
  <si>
    <t>2019-05-01T19:00:00</t>
  </si>
  <si>
    <t>2019-05-01T18:00:00Z</t>
  </si>
  <si>
    <t>2019-05-01T20:00:00</t>
  </si>
  <si>
    <t>2019-05-01T19:00:00Z</t>
  </si>
  <si>
    <t>2019-05-01T21:00:00</t>
  </si>
  <si>
    <t>2019-05-01T20:00:00Z</t>
  </si>
  <si>
    <t>2019-05-01T22:00:00</t>
  </si>
  <si>
    <t>2019-05-01T21:00:00Z</t>
  </si>
  <si>
    <t>2019-05-01T23:00:00</t>
  </si>
  <si>
    <t>2019-05-01T22:00:00Z</t>
  </si>
  <si>
    <t>2019-05-02T00:00:00</t>
  </si>
  <si>
    <t>2019-05-01T23:00:00Z</t>
  </si>
  <si>
    <t>2019-05-02T01:00:00</t>
  </si>
  <si>
    <t>2019-05-02T00:00:00Z</t>
  </si>
  <si>
    <t>2019-05-02T02:00:00</t>
  </si>
  <si>
    <t>2019-05-02T01:00:00Z</t>
  </si>
  <si>
    <t>2019-05-02T03:00:00</t>
  </si>
  <si>
    <t>2019-05-02T02:00:00Z</t>
  </si>
  <si>
    <t>2019-05-02T04:00:00</t>
  </si>
  <si>
    <t>2019-05-02T03:00:00Z</t>
  </si>
  <si>
    <t>2019-05-02T05:00:00</t>
  </si>
  <si>
    <t>2019-05-02T04:00:00Z</t>
  </si>
  <si>
    <t>2019-05-02T06:00:00</t>
  </si>
  <si>
    <t>2019-05-02T05:00:00Z</t>
  </si>
  <si>
    <t>2019-05-02T07:00:00</t>
  </si>
  <si>
    <t>2019-05-02T06:00:00Z</t>
  </si>
  <si>
    <t>2019-05-02T08:00:00</t>
  </si>
  <si>
    <t>2019-05-02T07:00:00Z</t>
  </si>
  <si>
    <t>2019-05-02T09:00:00</t>
  </si>
  <si>
    <t>2019-05-02T08:00:00Z</t>
  </si>
  <si>
    <t>2019-05-02T10:00:00</t>
  </si>
  <si>
    <t>2019-05-02T09:00:00Z</t>
  </si>
  <si>
    <t>2019-05-02T11:00:00</t>
  </si>
  <si>
    <t>2019-05-02T10:00:00Z</t>
  </si>
  <si>
    <t>2019-05-02T12:00:00</t>
  </si>
  <si>
    <t>2019-05-02T11:00:00Z</t>
  </si>
  <si>
    <t>2019-05-02T13:00:00</t>
  </si>
  <si>
    <t>2019-05-02T12:00:00Z</t>
  </si>
  <si>
    <t>2019-05-02T14:00:00</t>
  </si>
  <si>
    <t>2019-05-02T13:00:00Z</t>
  </si>
  <si>
    <t>2019-05-02T15:00:00</t>
  </si>
  <si>
    <t>2019-05-02T14:00:00Z</t>
  </si>
  <si>
    <t>2019-05-02T16:00:00</t>
  </si>
  <si>
    <t>2019-05-02T15:00:00Z</t>
  </si>
  <si>
    <t>2019-05-02T17:00:00</t>
  </si>
  <si>
    <t>2019-05-02T16:00:00Z</t>
  </si>
  <si>
    <t>2019-05-02T18:00:00</t>
  </si>
  <si>
    <t>2019-05-02T17:00:00Z</t>
  </si>
  <si>
    <t>2019-05-02T19:00:00</t>
  </si>
  <si>
    <t>2019-05-02T18:00:00Z</t>
  </si>
  <si>
    <t>2019-05-02T20:00:00</t>
  </si>
  <si>
    <t>2019-05-02T19:00:00Z</t>
  </si>
  <si>
    <t>2019-05-02T21:00:00</t>
  </si>
  <si>
    <t>2019-05-02T20:00:00Z</t>
  </si>
  <si>
    <t>2019-05-02T22:00:00</t>
  </si>
  <si>
    <t>2019-05-02T21:00:00Z</t>
  </si>
  <si>
    <t>2019-05-02T23:00:00</t>
  </si>
  <si>
    <t>2019-05-02T22:00:00Z</t>
  </si>
  <si>
    <t>2019-05-03T00:00:00</t>
  </si>
  <si>
    <t>2019-05-02T23:00:00Z</t>
  </si>
  <si>
    <t>2019-05-03T01:00:00</t>
  </si>
  <si>
    <t>2019-05-03T00:00:00Z</t>
  </si>
  <si>
    <t>2019-05-03T02:00:00</t>
  </si>
  <si>
    <t>2019-05-03T01:00:00Z</t>
  </si>
  <si>
    <t>2019-05-03T03:00:00</t>
  </si>
  <si>
    <t>2019-05-03T02:00:00Z</t>
  </si>
  <si>
    <t>2019-05-03T04:00:00</t>
  </si>
  <si>
    <t>2019-05-03T03:00:00Z</t>
  </si>
  <si>
    <t>2019-05-03T05:00:00</t>
  </si>
  <si>
    <t>2019-05-03T04:00:00Z</t>
  </si>
  <si>
    <t>2019-05-03T06:00:00</t>
  </si>
  <si>
    <t>2019-05-03T05:00:00Z</t>
  </si>
  <si>
    <t>2019-05-03T07:00:00</t>
  </si>
  <si>
    <t>2019-05-03T06:00:00Z</t>
  </si>
  <si>
    <t>2019-05-03T08:00:00</t>
  </si>
  <si>
    <t>2019-05-03T07:00:00Z</t>
  </si>
  <si>
    <t>2019-05-03T09:00:00</t>
  </si>
  <si>
    <t>2019-05-03T08:00:00Z</t>
  </si>
  <si>
    <t>2019-05-03T10:00:00</t>
  </si>
  <si>
    <t>2019-05-03T09:00:00Z</t>
  </si>
  <si>
    <t>2019-05-03T11:00:00</t>
  </si>
  <si>
    <t>2019-05-03T10:00:00Z</t>
  </si>
  <si>
    <t>2019-05-03T12:00:00</t>
  </si>
  <si>
    <t>2019-05-03T11:00:00Z</t>
  </si>
  <si>
    <t>2019-05-03T13:00:00</t>
  </si>
  <si>
    <t>2019-05-03T12:00:00Z</t>
  </si>
  <si>
    <t>2019-05-03T14:00:00</t>
  </si>
  <si>
    <t>2019-05-03T13:00:00Z</t>
  </si>
  <si>
    <t>2019-05-03T15:00:00</t>
  </si>
  <si>
    <t>2019-05-03T14:00:00Z</t>
  </si>
  <si>
    <t>2019-05-03T16:00:00</t>
  </si>
  <si>
    <t>2019-05-03T15:00:00Z</t>
  </si>
  <si>
    <t>2019-05-03T17:00:00</t>
  </si>
  <si>
    <t>2019-05-03T16:00:00Z</t>
  </si>
  <si>
    <t>2019-05-03T18:00:00</t>
  </si>
  <si>
    <t>2019-05-03T17:00:00Z</t>
  </si>
  <si>
    <t>2019-05-03T19:00:00</t>
  </si>
  <si>
    <t>2019-05-03T18:00:00Z</t>
  </si>
  <si>
    <t>2019-05-03T20:00:00</t>
  </si>
  <si>
    <t>2019-05-03T19:00:00Z</t>
  </si>
  <si>
    <t>2019-05-03T21:00:00</t>
  </si>
  <si>
    <t>2019-05-03T20:00:00Z</t>
  </si>
  <si>
    <t>2019-05-03T22:00:00</t>
  </si>
  <si>
    <t>2019-05-03T21:00:00Z</t>
  </si>
  <si>
    <t>2019-05-03T23:00:00</t>
  </si>
  <si>
    <t>2019-05-03T22:00:00Z</t>
  </si>
  <si>
    <t>2019-05-04T00:00:00</t>
  </si>
  <si>
    <t>2019-05-03T23:00:00Z</t>
  </si>
  <si>
    <t>2019-05-04T01:00:00</t>
  </si>
  <si>
    <t>2019-05-04T00:00:00Z</t>
  </si>
  <si>
    <t>2019-05-04T02:00:00</t>
  </si>
  <si>
    <t>2019-05-04T01:00:00Z</t>
  </si>
  <si>
    <t>2019-05-04T03:00:00</t>
  </si>
  <si>
    <t>2019-05-04T02:00:00Z</t>
  </si>
  <si>
    <t>2019-05-04T04:00:00</t>
  </si>
  <si>
    <t>2019-05-04T03:00:00Z</t>
  </si>
  <si>
    <t>2019-05-04T05:00:00</t>
  </si>
  <si>
    <t>2019-05-04T04:00:00Z</t>
  </si>
  <si>
    <t>2019-05-04T06:00:00</t>
  </si>
  <si>
    <t>2019-05-04T05:00:00Z</t>
  </si>
  <si>
    <t>2019-05-04T07:00:00</t>
  </si>
  <si>
    <t>2019-05-04T06:00:00Z</t>
  </si>
  <si>
    <t>2019-05-04T08:00:00</t>
  </si>
  <si>
    <t>2019-05-04T07:00:00Z</t>
  </si>
  <si>
    <t>2019-05-04T09:00:00</t>
  </si>
  <si>
    <t>2019-05-04T08:00:00Z</t>
  </si>
  <si>
    <t>2019-05-04T10:00:00</t>
  </si>
  <si>
    <t>2019-05-04T09:00:00Z</t>
  </si>
  <si>
    <t>2019-05-04T11:00:00</t>
  </si>
  <si>
    <t>2019-05-04T10:00:00Z</t>
  </si>
  <si>
    <t>2019-05-04T12:00:00</t>
  </si>
  <si>
    <t>2019-05-04T11:00:00Z</t>
  </si>
  <si>
    <t>2019-05-04T13:00:00</t>
  </si>
  <si>
    <t>2019-05-04T12:00:00Z</t>
  </si>
  <si>
    <t>2019-05-04T14:00:00</t>
  </si>
  <si>
    <t>2019-05-04T13:00:00Z</t>
  </si>
  <si>
    <t>2019-05-04T15:00:00</t>
  </si>
  <si>
    <t>2019-05-04T14:00:00Z</t>
  </si>
  <si>
    <t>2019-05-04T16:00:00</t>
  </si>
  <si>
    <t>2019-05-04T15:00:00Z</t>
  </si>
  <si>
    <t>2019-05-04T17:00:00</t>
  </si>
  <si>
    <t>2019-05-04T16:00:00Z</t>
  </si>
  <si>
    <t>2019-05-04T18:00:00</t>
  </si>
  <si>
    <t>2019-05-04T17:00:00Z</t>
  </si>
  <si>
    <t>2019-05-04T19:00:00</t>
  </si>
  <si>
    <t>2019-05-04T18:00:00Z</t>
  </si>
  <si>
    <t>2019-05-04T20:00:00</t>
  </si>
  <si>
    <t>2019-05-04T19:00:00Z</t>
  </si>
  <si>
    <t>2019-05-04T21:00:00</t>
  </si>
  <si>
    <t>2019-05-04T20:00:00Z</t>
  </si>
  <si>
    <t>2019-05-04T22:00:00</t>
  </si>
  <si>
    <t>2019-05-04T21:00:00Z</t>
  </si>
  <si>
    <t>2019-05-04T23:00:00</t>
  </si>
  <si>
    <t>2019-05-04T22:00:00Z</t>
  </si>
  <si>
    <t>2019-05-05T00:00:00</t>
  </si>
  <si>
    <t>2019-05-04T23:00:00Z</t>
  </si>
  <si>
    <t>2019-05-05T01:00:00</t>
  </si>
  <si>
    <t>2019-05-05T00:00:00Z</t>
  </si>
  <si>
    <t>2019-05-05T02:00:00</t>
  </si>
  <si>
    <t>2019-05-05T01:00:00Z</t>
  </si>
  <si>
    <t>2019-05-05T03:00:00</t>
  </si>
  <si>
    <t>2019-05-05T02:00:00Z</t>
  </si>
  <si>
    <t>2019-05-05T04:00:00</t>
  </si>
  <si>
    <t>2019-05-05T03:00:00Z</t>
  </si>
  <si>
    <t>2019-05-05T05:00:00</t>
  </si>
  <si>
    <t>2019-05-05T04:00:00Z</t>
  </si>
  <si>
    <t>2019-05-05T06:00:00</t>
  </si>
  <si>
    <t>2019-05-05T05:00:00Z</t>
  </si>
  <si>
    <t>2019-05-05T07:00:00</t>
  </si>
  <si>
    <t>2019-05-05T06:00:00Z</t>
  </si>
  <si>
    <t>2019-05-05T08:00:00</t>
  </si>
  <si>
    <t>2019-05-05T07:00:00Z</t>
  </si>
  <si>
    <t>2019-05-05T09:00:00</t>
  </si>
  <si>
    <t>2019-05-05T08:00:00Z</t>
  </si>
  <si>
    <t>2019-05-05T10:00:00</t>
  </si>
  <si>
    <t>2019-05-05T09:00:00Z</t>
  </si>
  <si>
    <t>2019-05-05T11:00:00</t>
  </si>
  <si>
    <t>2019-05-05T10:00:00Z</t>
  </si>
  <si>
    <t>2019-05-05T12:00:00</t>
  </si>
  <si>
    <t>2019-05-05T11:00:00Z</t>
  </si>
  <si>
    <t>2019-05-05T13:00:00</t>
  </si>
  <si>
    <t>2019-05-05T12:00:00Z</t>
  </si>
  <si>
    <t>2019-05-05T14:00:00</t>
  </si>
  <si>
    <t>2019-05-05T13:00:00Z</t>
  </si>
  <si>
    <t>2019-05-05T15:00:00</t>
  </si>
  <si>
    <t>2019-05-05T14:00:00Z</t>
  </si>
  <si>
    <t>2019-05-05T16:00:00</t>
  </si>
  <si>
    <t>2019-05-05T15:00:00Z</t>
  </si>
  <si>
    <t>2019-05-05T17:00:00</t>
  </si>
  <si>
    <t>2019-05-05T16:00:00Z</t>
  </si>
  <si>
    <t>2019-05-05T18:00:00</t>
  </si>
  <si>
    <t>2019-05-05T17:00:00Z</t>
  </si>
  <si>
    <t>2019-05-05T19:00:00</t>
  </si>
  <si>
    <t>2019-05-05T18:00:00Z</t>
  </si>
  <si>
    <t>2019-05-05T20:00:00</t>
  </si>
  <si>
    <t>2019-05-05T19:00:00Z</t>
  </si>
  <si>
    <t>2019-05-05T21:00:00</t>
  </si>
  <si>
    <t>2019-05-05T20:00:00Z</t>
  </si>
  <si>
    <t>2019-05-05T22:00:00</t>
  </si>
  <si>
    <t>2019-05-05T21:00:00Z</t>
  </si>
  <si>
    <t>2019-05-05T23:00:00</t>
  </si>
  <si>
    <t>2019-05-05T22:00:00Z</t>
  </si>
  <si>
    <t>2019-05-06T00:00:00</t>
  </si>
  <si>
    <t>2019-05-05T23:00:00Z</t>
  </si>
  <si>
    <t>2019-05-06T01:00:00</t>
  </si>
  <si>
    <t>2019-05-06T00:00:00Z</t>
  </si>
  <si>
    <t>2019-05-06T02:00:00</t>
  </si>
  <si>
    <t>2019-05-06T01:00:00Z</t>
  </si>
  <si>
    <t>2019-05-06T03:00:00</t>
  </si>
  <si>
    <t>2019-05-06T02:00:00Z</t>
  </si>
  <si>
    <t>2019-05-06T04:00:00</t>
  </si>
  <si>
    <t>2019-05-06T03:00:00Z</t>
  </si>
  <si>
    <t>2019-05-06T05:00:00</t>
  </si>
  <si>
    <t>2019-05-06T04:00:00Z</t>
  </si>
  <si>
    <t>2019-05-06T06:00:00</t>
  </si>
  <si>
    <t>2019-05-06T05:00:00Z</t>
  </si>
  <si>
    <t>2019-05-06T07:00:00</t>
  </si>
  <si>
    <t>2019-05-06T06:00:00Z</t>
  </si>
  <si>
    <t>2019-05-06T08:00:00</t>
  </si>
  <si>
    <t>2019-05-06T07:00:00Z</t>
  </si>
  <si>
    <t>2019-05-06T09:00:00</t>
  </si>
  <si>
    <t>2019-05-06T08:00:00Z</t>
  </si>
  <si>
    <t>2019-05-06T10:00:00</t>
  </si>
  <si>
    <t>2019-05-06T09:00:00Z</t>
  </si>
  <si>
    <t>2019-05-06T11:00:00</t>
  </si>
  <si>
    <t>2019-05-06T10:00:00Z</t>
  </si>
  <si>
    <t>2019-05-06T12:00:00</t>
  </si>
  <si>
    <t>2019-05-06T11:00:00Z</t>
  </si>
  <si>
    <t>2019-05-06T13:00:00</t>
  </si>
  <si>
    <t>2019-05-06T12:00:00Z</t>
  </si>
  <si>
    <t>2019-05-06T14:00:00</t>
  </si>
  <si>
    <t>2019-05-06T13:00:00Z</t>
  </si>
  <si>
    <t>2019-05-06T15:00:00</t>
  </si>
  <si>
    <t>2019-05-06T14:00:00Z</t>
  </si>
  <si>
    <t>2019-05-06T16:00:00</t>
  </si>
  <si>
    <t>2019-05-06T15:00:00Z</t>
  </si>
  <si>
    <t>2019-05-06T17:00:00</t>
  </si>
  <si>
    <t>2019-05-06T16:00:00Z</t>
  </si>
  <si>
    <t>2019-05-06T18:00:00</t>
  </si>
  <si>
    <t>2019-05-06T17:00:00Z</t>
  </si>
  <si>
    <t>2019-05-06T19:00:00</t>
  </si>
  <si>
    <t>2019-05-06T18:00:00Z</t>
  </si>
  <si>
    <t>2019-05-06T20:00:00</t>
  </si>
  <si>
    <t>2019-05-06T19:00:00Z</t>
  </si>
  <si>
    <t>2019-05-06T21:00:00</t>
  </si>
  <si>
    <t>2019-05-06T20:00:00Z</t>
  </si>
  <si>
    <t>2019-05-06T22:00:00</t>
  </si>
  <si>
    <t>2019-05-06T21:00:00Z</t>
  </si>
  <si>
    <t>2019-05-06T23:00:00</t>
  </si>
  <si>
    <t>2019-05-06T22:00:00Z</t>
  </si>
  <si>
    <t>2019-05-07T00:00:00</t>
  </si>
  <si>
    <t>2019-05-06T23:00:00Z</t>
  </si>
  <si>
    <t>2019-05-07T01:00:00</t>
  </si>
  <si>
    <t>2019-05-07T00:00:00Z</t>
  </si>
  <si>
    <t>2019-05-07T02:00:00</t>
  </si>
  <si>
    <t>2019-05-07T01:00:00Z</t>
  </si>
  <si>
    <t>2019-05-07T03:00:00</t>
  </si>
  <si>
    <t>2019-05-07T02:00:00Z</t>
  </si>
  <si>
    <t>2019-05-07T04:00:00</t>
  </si>
  <si>
    <t>2019-05-07T03:00:00Z</t>
  </si>
  <si>
    <t>2019-05-07T05:00:00</t>
  </si>
  <si>
    <t>2019-05-07T04:00:00Z</t>
  </si>
  <si>
    <t>2019-05-07T06:00:00</t>
  </si>
  <si>
    <t>2019-05-07T05:00:00Z</t>
  </si>
  <si>
    <t>2019-05-07T07:00:00</t>
  </si>
  <si>
    <t>2019-05-07T06:00:00Z</t>
  </si>
  <si>
    <t>2019-05-07T08:00:00</t>
  </si>
  <si>
    <t>2019-05-07T07:00:00Z</t>
  </si>
  <si>
    <t>2019-05-07T09:00:00</t>
  </si>
  <si>
    <t>2019-05-07T08:00:00Z</t>
  </si>
  <si>
    <t>2019-05-07T10:00:00</t>
  </si>
  <si>
    <t>2019-05-07T09:00:00Z</t>
  </si>
  <si>
    <t>2019-05-07T11:00:00</t>
  </si>
  <si>
    <t>2019-05-07T10:00:00Z</t>
  </si>
  <si>
    <t>2019-05-07T12:00:00</t>
  </si>
  <si>
    <t>2019-05-07T11:00:00Z</t>
  </si>
  <si>
    <t>2019-05-07T13:00:00</t>
  </si>
  <si>
    <t>2019-05-07T12:00:00Z</t>
  </si>
  <si>
    <t>2019-05-07T14:00:00</t>
  </si>
  <si>
    <t>2019-05-07T13:00:00Z</t>
  </si>
  <si>
    <t>2019-05-07T15:00:00</t>
  </si>
  <si>
    <t>2019-05-07T14:00:00Z</t>
  </si>
  <si>
    <t>2019-05-07T16:00:00</t>
  </si>
  <si>
    <t>2019-05-07T15:00:00Z</t>
  </si>
  <si>
    <t>2019-05-07T17:00:00</t>
  </si>
  <si>
    <t>2019-05-07T16:00:00Z</t>
  </si>
  <si>
    <t>2019-05-07T18:00:00</t>
  </si>
  <si>
    <t>2019-05-07T17:00:00Z</t>
  </si>
  <si>
    <t>2019-05-07T19:00:00</t>
  </si>
  <si>
    <t>2019-05-07T18:00:00Z</t>
  </si>
  <si>
    <t>2019-05-07T20:00:00</t>
  </si>
  <si>
    <t>2019-05-07T19:00:00Z</t>
  </si>
  <si>
    <t>2019-05-07T21:00:00</t>
  </si>
  <si>
    <t>2019-05-07T20:00:00Z</t>
  </si>
  <si>
    <t>2019-05-07T22:00:00</t>
  </si>
  <si>
    <t>2019-05-07T21:00:00Z</t>
  </si>
  <si>
    <t>2019-05-07T23:00:00</t>
  </si>
  <si>
    <t>2019-05-07T22:00:00Z</t>
  </si>
  <si>
    <t>2019-05-08T00:00:00</t>
  </si>
  <si>
    <t>2019-05-07T23:00:00Z</t>
  </si>
  <si>
    <t>2019-05-08T01:00:00</t>
  </si>
  <si>
    <t>2019-05-08T00:00:00Z</t>
  </si>
  <si>
    <t>2019-05-08T02:00:00</t>
  </si>
  <si>
    <t>2019-05-08T01:00:00Z</t>
  </si>
  <si>
    <t>2019-05-08T03:00:00</t>
  </si>
  <si>
    <t>2019-05-08T02:00:00Z</t>
  </si>
  <si>
    <t>2019-05-08T04:00:00</t>
  </si>
  <si>
    <t>2019-05-08T03:00:00Z</t>
  </si>
  <si>
    <t>2019-05-08T05:00:00</t>
  </si>
  <si>
    <t>2019-05-08T04:00:00Z</t>
  </si>
  <si>
    <t>2019-05-08T06:00:00</t>
  </si>
  <si>
    <t>2019-05-08T05:00:00Z</t>
  </si>
  <si>
    <t>2019-05-08T07:00:00</t>
  </si>
  <si>
    <t>2019-05-08T06:00:00Z</t>
  </si>
  <si>
    <t>2019-05-08T08:00:00</t>
  </si>
  <si>
    <t>2019-05-08T07:00:00Z</t>
  </si>
  <si>
    <t>2019-05-08T09:00:00</t>
  </si>
  <si>
    <t>2019-05-08T08:00:00Z</t>
  </si>
  <si>
    <t>2019-05-08T10:00:00</t>
  </si>
  <si>
    <t>2019-05-08T09:00:00Z</t>
  </si>
  <si>
    <t>2019-05-08T11:00:00</t>
  </si>
  <si>
    <t>2019-05-08T10:00:00Z</t>
  </si>
  <si>
    <t>2019-05-08T12:00:00</t>
  </si>
  <si>
    <t>2019-05-08T11:00:00Z</t>
  </si>
  <si>
    <t>2019-05-08T13:00:00</t>
  </si>
  <si>
    <t>2019-05-08T12:00:00Z</t>
  </si>
  <si>
    <t>2019-05-08T14:00:00</t>
  </si>
  <si>
    <t>2019-05-08T13:00:00Z</t>
  </si>
  <si>
    <t>2019-05-08T15:00:00</t>
  </si>
  <si>
    <t>2019-05-08T14:00:00Z</t>
  </si>
  <si>
    <t>2019-05-08T16:00:00</t>
  </si>
  <si>
    <t>2019-05-08T15:00:00Z</t>
  </si>
  <si>
    <t>2019-05-08T17:00:00</t>
  </si>
  <si>
    <t>2019-05-08T16:00:00Z</t>
  </si>
  <si>
    <t>2019-05-08T18:00:00</t>
  </si>
  <si>
    <t>2019-05-08T17:00:00Z</t>
  </si>
  <si>
    <t>2019-05-08T19:00:00</t>
  </si>
  <si>
    <t>2019-05-08T18:00:00Z</t>
  </si>
  <si>
    <t>2019-05-08T20:00:00</t>
  </si>
  <si>
    <t>2019-05-08T19:00:00Z</t>
  </si>
  <si>
    <t>2019-05-08T21:00:00</t>
  </si>
  <si>
    <t>2019-05-08T20:00:00Z</t>
  </si>
  <si>
    <t>2019-05-08T22:00:00</t>
  </si>
  <si>
    <t>2019-05-08T21:00:00Z</t>
  </si>
  <si>
    <t>2019-05-08T23:00:00</t>
  </si>
  <si>
    <t>2019-05-08T22:00:00Z</t>
  </si>
  <si>
    <t>2019-05-09T00:00:00</t>
  </si>
  <si>
    <t>2019-05-08T23:00:00Z</t>
  </si>
  <si>
    <t>2019-05-09T01:00:00</t>
  </si>
  <si>
    <t>2019-05-09T00:00:00Z</t>
  </si>
  <si>
    <t>2019-05-09T02:00:00</t>
  </si>
  <si>
    <t>2019-05-09T01:00:00Z</t>
  </si>
  <si>
    <t>2019-05-09T03:00:00</t>
  </si>
  <si>
    <t>2019-05-09T02:00:00Z</t>
  </si>
  <si>
    <t>2019-05-09T04:00:00</t>
  </si>
  <si>
    <t>2019-05-09T03:00:00Z</t>
  </si>
  <si>
    <t>2019-05-09T05:00:00</t>
  </si>
  <si>
    <t>2019-05-09T04:00:00Z</t>
  </si>
  <si>
    <t>2019-05-09T06:00:00</t>
  </si>
  <si>
    <t>2019-05-09T05:00:00Z</t>
  </si>
  <si>
    <t>2019-05-09T07:00:00</t>
  </si>
  <si>
    <t>2019-05-09T06:00:00Z</t>
  </si>
  <si>
    <t>2019-05-09T08:00:00</t>
  </si>
  <si>
    <t>2019-05-09T07:00:00Z</t>
  </si>
  <si>
    <t>2019-05-09T09:00:00</t>
  </si>
  <si>
    <t>2019-05-09T08:00:00Z</t>
  </si>
  <si>
    <t>2019-05-09T10:00:00</t>
  </si>
  <si>
    <t>2019-05-09T09:00:00Z</t>
  </si>
  <si>
    <t>2019-05-09T11:00:00</t>
  </si>
  <si>
    <t>2019-05-09T10:00:00Z</t>
  </si>
  <si>
    <t>2019-05-09T12:00:00</t>
  </si>
  <si>
    <t>2019-05-09T11:00:00Z</t>
  </si>
  <si>
    <t>2019-05-09T13:00:00</t>
  </si>
  <si>
    <t>2019-05-09T12:00:00Z</t>
  </si>
  <si>
    <t>2019-05-09T14:00:00</t>
  </si>
  <si>
    <t>2019-05-09T13:00:00Z</t>
  </si>
  <si>
    <t>2019-05-09T15:00:00</t>
  </si>
  <si>
    <t>2019-05-09T14:00:00Z</t>
  </si>
  <si>
    <t>2019-05-09T16:00:00</t>
  </si>
  <si>
    <t>2019-05-09T15:00:00Z</t>
  </si>
  <si>
    <t>2019-05-09T17:00:00</t>
  </si>
  <si>
    <t>2019-05-09T16:00:00Z</t>
  </si>
  <si>
    <t>2019-05-09T18:00:00</t>
  </si>
  <si>
    <t>2019-05-09T17:00:00Z</t>
  </si>
  <si>
    <t>2019-05-09T19:00:00</t>
  </si>
  <si>
    <t>2019-05-09T18:00:00Z</t>
  </si>
  <si>
    <t>2019-05-09T20:00:00</t>
  </si>
  <si>
    <t>2019-05-09T19:00:00Z</t>
  </si>
  <si>
    <t>2019-05-09T21:00:00</t>
  </si>
  <si>
    <t>2019-05-09T20:00:00Z</t>
  </si>
  <si>
    <t>2019-05-09T22:00:00</t>
  </si>
  <si>
    <t>2019-05-09T21:00:00Z</t>
  </si>
  <si>
    <t>2019-05-09T23:00:00</t>
  </si>
  <si>
    <t>2019-05-09T22:00:00Z</t>
  </si>
  <si>
    <t>2019-05-10T00:00:00</t>
  </si>
  <si>
    <t>2019-05-09T23:00:00Z</t>
  </si>
  <si>
    <t>2019-05-10T01:00:00</t>
  </si>
  <si>
    <t>2019-05-10T00:00:00Z</t>
  </si>
  <si>
    <t>2019-05-10T02:00:00</t>
  </si>
  <si>
    <t>2019-05-10T01:00:00Z</t>
  </si>
  <si>
    <t>2019-05-10T03:00:00</t>
  </si>
  <si>
    <t>2019-05-10T02:00:00Z</t>
  </si>
  <si>
    <t>2019-05-10T04:00:00</t>
  </si>
  <si>
    <t>2019-05-10T03:00:00Z</t>
  </si>
  <si>
    <t>2019-05-10T05:00:00</t>
  </si>
  <si>
    <t>2019-05-10T04:00:00Z</t>
  </si>
  <si>
    <t>2019-05-10T06:00:00</t>
  </si>
  <si>
    <t>2019-05-10T05:00:00Z</t>
  </si>
  <si>
    <t>2019-05-10T07:00:00</t>
  </si>
  <si>
    <t>2019-05-10T06:00:00Z</t>
  </si>
  <si>
    <t>2019-05-10T08:00:00</t>
  </si>
  <si>
    <t>2019-05-10T07:00:00Z</t>
  </si>
  <si>
    <t>2019-05-10T09:00:00</t>
  </si>
  <si>
    <t>2019-05-10T08:00:00Z</t>
  </si>
  <si>
    <t>2019-05-10T10:00:00</t>
  </si>
  <si>
    <t>2019-05-10T09:00:00Z</t>
  </si>
  <si>
    <t>2019-05-10T11:00:00</t>
  </si>
  <si>
    <t>2019-05-10T10:00:00Z</t>
  </si>
  <si>
    <t>2019-05-10T12:00:00</t>
  </si>
  <si>
    <t>2019-05-10T11:00:00Z</t>
  </si>
  <si>
    <t>2019-05-10T13:00:00</t>
  </si>
  <si>
    <t>2019-05-10T12:00:00Z</t>
  </si>
  <si>
    <t>2019-05-10T14:00:00</t>
  </si>
  <si>
    <t>2019-05-10T13:00:00Z</t>
  </si>
  <si>
    <t>2019-05-10T15:00:00</t>
  </si>
  <si>
    <t>2019-05-10T14:00:00Z</t>
  </si>
  <si>
    <t>2019-05-10T16:00:00</t>
  </si>
  <si>
    <t>2019-05-10T15:00:00Z</t>
  </si>
  <si>
    <t>2019-05-10T17:00:00</t>
  </si>
  <si>
    <t>2019-05-10T16:00:00Z</t>
  </si>
  <si>
    <t>2019-05-10T18:00:00</t>
  </si>
  <si>
    <t>2019-05-10T17:00:00Z</t>
  </si>
  <si>
    <t>2019-05-10T19:00:00</t>
  </si>
  <si>
    <t>2019-05-10T18:00:00Z</t>
  </si>
  <si>
    <t>2019-05-10T20:00:00</t>
  </si>
  <si>
    <t>2019-05-10T19:00:00Z</t>
  </si>
  <si>
    <t>2019-05-10T21:00:00</t>
  </si>
  <si>
    <t>2019-05-10T20:00:00Z</t>
  </si>
  <si>
    <t>2019-05-10T22:00:00</t>
  </si>
  <si>
    <t>2019-05-10T21:00:00Z</t>
  </si>
  <si>
    <t>2019-05-10T23:00:00</t>
  </si>
  <si>
    <t>2019-05-10T22:00:00Z</t>
  </si>
  <si>
    <t>2019-05-11T00:00:00</t>
  </si>
  <si>
    <t>2019-05-10T23:00:00Z</t>
  </si>
  <si>
    <t>2019-05-11T01:00:00</t>
  </si>
  <si>
    <t>2019-05-11T00:00:00Z</t>
  </si>
  <si>
    <t>2019-05-11T02:00:00</t>
  </si>
  <si>
    <t>2019-05-11T01:00:00Z</t>
  </si>
  <si>
    <t>2019-05-11T03:00:00</t>
  </si>
  <si>
    <t>2019-05-11T02:00:00Z</t>
  </si>
  <si>
    <t>2019-05-11T04:00:00</t>
  </si>
  <si>
    <t>2019-05-11T03:00:00Z</t>
  </si>
  <si>
    <t>2019-05-11T05:00:00</t>
  </si>
  <si>
    <t>2019-05-11T04:00:00Z</t>
  </si>
  <si>
    <t>2019-05-11T06:00:00</t>
  </si>
  <si>
    <t>2019-05-11T05:00:00Z</t>
  </si>
  <si>
    <t>2019-05-11T07:00:00</t>
  </si>
  <si>
    <t>2019-05-11T06:00:00Z</t>
  </si>
  <si>
    <t>2019-05-11T08:00:00</t>
  </si>
  <si>
    <t>2019-05-11T07:00:00Z</t>
  </si>
  <si>
    <t>2019-05-11T09:00:00</t>
  </si>
  <si>
    <t>2019-05-11T08:00:00Z</t>
  </si>
  <si>
    <t>2019-05-11T10:00:00</t>
  </si>
  <si>
    <t>2019-05-11T09:00:00Z</t>
  </si>
  <si>
    <t>2019-05-11T11:00:00</t>
  </si>
  <si>
    <t>2019-05-11T10:00:00Z</t>
  </si>
  <si>
    <t>2019-05-11T12:00:00</t>
  </si>
  <si>
    <t>2019-05-11T11:00:00Z</t>
  </si>
  <si>
    <t>2019-05-11T13:00:00</t>
  </si>
  <si>
    <t>2019-05-11T12:00:00Z</t>
  </si>
  <si>
    <t>2019-05-11T14:00:00</t>
  </si>
  <si>
    <t>2019-05-11T13:00:00Z</t>
  </si>
  <si>
    <t>2019-05-11T15:00:00</t>
  </si>
  <si>
    <t>2019-05-11T14:00:00Z</t>
  </si>
  <si>
    <t>2019-05-11T16:00:00</t>
  </si>
  <si>
    <t>2019-05-11T15:00:00Z</t>
  </si>
  <si>
    <t>2019-05-11T17:00:00</t>
  </si>
  <si>
    <t>2019-05-11T16:00:00Z</t>
  </si>
  <si>
    <t>2019-05-11T18:00:00</t>
  </si>
  <si>
    <t>2019-05-11T17:00:00Z</t>
  </si>
  <si>
    <t>2019-05-11T19:00:00</t>
  </si>
  <si>
    <t>2019-05-11T18:00:00Z</t>
  </si>
  <si>
    <t>2019-05-11T20:00:00</t>
  </si>
  <si>
    <t>2019-05-11T19:00:00Z</t>
  </si>
  <si>
    <t>2019-05-11T21:00:00</t>
  </si>
  <si>
    <t>2019-05-11T20:00:00Z</t>
  </si>
  <si>
    <t>2019-05-11T22:00:00</t>
  </si>
  <si>
    <t>2019-05-11T21:00:00Z</t>
  </si>
  <si>
    <t>2019-05-11T23:00:00</t>
  </si>
  <si>
    <t>2019-05-11T22:00:00Z</t>
  </si>
  <si>
    <t>2019-05-12T00:00:00</t>
  </si>
  <si>
    <t>2019-05-11T23:00:00Z</t>
  </si>
  <si>
    <t>2019-05-12T01:00:00</t>
  </si>
  <si>
    <t>2019-05-12T00:00:00Z</t>
  </si>
  <si>
    <t>2019-05-12T02:00:00</t>
  </si>
  <si>
    <t>2019-05-12T01:00:00Z</t>
  </si>
  <si>
    <t>2019-05-12T03:00:00</t>
  </si>
  <si>
    <t>2019-05-12T02:00:00Z</t>
  </si>
  <si>
    <t>2019-05-12T04:00:00</t>
  </si>
  <si>
    <t>2019-05-12T03:00:00Z</t>
  </si>
  <si>
    <t>2019-05-12T05:00:00</t>
  </si>
  <si>
    <t>2019-05-12T04:00:00Z</t>
  </si>
  <si>
    <t>2019-05-12T06:00:00</t>
  </si>
  <si>
    <t>2019-05-12T05:00:00Z</t>
  </si>
  <si>
    <t>2019-05-12T07:00:00</t>
  </si>
  <si>
    <t>2019-05-12T06:00:00Z</t>
  </si>
  <si>
    <t>2019-05-12T08:00:00</t>
  </si>
  <si>
    <t>2019-05-12T07:00:00Z</t>
  </si>
  <si>
    <t>2019-05-12T09:00:00</t>
  </si>
  <si>
    <t>2019-05-12T08:00:00Z</t>
  </si>
  <si>
    <t>2019-05-12T10:00:00</t>
  </si>
  <si>
    <t>2019-05-12T09:00:00Z</t>
  </si>
  <si>
    <t>2019-05-12T11:00:00</t>
  </si>
  <si>
    <t>2019-05-12T10:00:00Z</t>
  </si>
  <si>
    <t>2019-05-12T12:00:00</t>
  </si>
  <si>
    <t>2019-05-12T11:00:00Z</t>
  </si>
  <si>
    <t>2019-05-12T13:00:00</t>
  </si>
  <si>
    <t>2019-05-12T12:00:00Z</t>
  </si>
  <si>
    <t>2019-05-12T14:00:00</t>
  </si>
  <si>
    <t>2019-05-12T13:00:00Z</t>
  </si>
  <si>
    <t>2019-05-12T15:00:00</t>
  </si>
  <si>
    <t>2019-05-12T14:00:00Z</t>
  </si>
  <si>
    <t>2019-05-12T16:00:00</t>
  </si>
  <si>
    <t>2019-05-12T15:00:00Z</t>
  </si>
  <si>
    <t>2019-05-12T17:00:00</t>
  </si>
  <si>
    <t>2019-05-12T16:00:00Z</t>
  </si>
  <si>
    <t>2019-05-12T18:00:00</t>
  </si>
  <si>
    <t>2019-05-12T17:00:00Z</t>
  </si>
  <si>
    <t>2019-05-12T19:00:00</t>
  </si>
  <si>
    <t>2019-05-12T18:00:00Z</t>
  </si>
  <si>
    <t>2019-05-12T20:00:00</t>
  </si>
  <si>
    <t>2019-05-12T19:00:00Z</t>
  </si>
  <si>
    <t>2019-05-12T21:00:00</t>
  </si>
  <si>
    <t>2019-05-12T20:00:00Z</t>
  </si>
  <si>
    <t>2019-05-12T22:00:00</t>
  </si>
  <si>
    <t>2019-05-12T21:00:00Z</t>
  </si>
  <si>
    <t>2019-05-12T23:00:00</t>
  </si>
  <si>
    <t>2019-05-12T22:00:00Z</t>
  </si>
  <si>
    <t>2019-05-13T00:00:00</t>
  </si>
  <si>
    <t>2019-05-12T23:00:00Z</t>
  </si>
  <si>
    <t>2019-05-13T01:00:00</t>
  </si>
  <si>
    <t>2019-05-13T00:00:00Z</t>
  </si>
  <si>
    <t>2019-05-13T02:00:00</t>
  </si>
  <si>
    <t>2019-05-13T01:00:00Z</t>
  </si>
  <si>
    <t>2019-05-13T03:00:00</t>
  </si>
  <si>
    <t>2019-05-13T02:00:00Z</t>
  </si>
  <si>
    <t>2019-05-13T04:00:00</t>
  </si>
  <si>
    <t>2019-05-13T03:00:00Z</t>
  </si>
  <si>
    <t>2019-05-13T05:00:00</t>
  </si>
  <si>
    <t>2019-05-13T04:00:00Z</t>
  </si>
  <si>
    <t>2019-05-13T06:00:00</t>
  </si>
  <si>
    <t>2019-05-13T05:00:00Z</t>
  </si>
  <si>
    <t>2019-05-13T07:00:00</t>
  </si>
  <si>
    <t>2019-05-13T06:00:00Z</t>
  </si>
  <si>
    <t>2019-05-13T08:00:00</t>
  </si>
  <si>
    <t>2019-05-13T07:00:00Z</t>
  </si>
  <si>
    <t>2019-05-13T09:00:00</t>
  </si>
  <si>
    <t>2019-05-13T08:00:00Z</t>
  </si>
  <si>
    <t>2019-05-13T10:00:00</t>
  </si>
  <si>
    <t>2019-05-13T09:00:00Z</t>
  </si>
  <si>
    <t>2019-05-13T11:00:00</t>
  </si>
  <si>
    <t>2019-05-13T10:00:00Z</t>
  </si>
  <si>
    <t>2019-05-13T12:00:00</t>
  </si>
  <si>
    <t>2019-05-13T11:00:00Z</t>
  </si>
  <si>
    <t>2019-05-13T13:00:00</t>
  </si>
  <si>
    <t>2019-05-13T12:00:00Z</t>
  </si>
  <si>
    <t>2019-05-13T14:00:00</t>
  </si>
  <si>
    <t>2019-05-13T13:00:00Z</t>
  </si>
  <si>
    <t>2019-05-13T15:00:00</t>
  </si>
  <si>
    <t>2019-05-13T14:00:00Z</t>
  </si>
  <si>
    <t>2019-05-13T16:00:00</t>
  </si>
  <si>
    <t>2019-05-13T15:00:00Z</t>
  </si>
  <si>
    <t>2019-05-13T17:00:00</t>
  </si>
  <si>
    <t>2019-05-13T16:00:00Z</t>
  </si>
  <si>
    <t>2019-05-13T18:00:00</t>
  </si>
  <si>
    <t>2019-05-13T17:00:00Z</t>
  </si>
  <si>
    <t>2019-05-13T19:00:00</t>
  </si>
  <si>
    <t>2019-05-13T18:00:00Z</t>
  </si>
  <si>
    <t>2019-05-13T20:00:00</t>
  </si>
  <si>
    <t>2019-05-13T19:00:00Z</t>
  </si>
  <si>
    <t>2019-05-13T21:00:00</t>
  </si>
  <si>
    <t>2019-05-13T20:00:00Z</t>
  </si>
  <si>
    <t>2019-05-13T22:00:00</t>
  </si>
  <si>
    <t>2019-05-13T21:00:00Z</t>
  </si>
  <si>
    <t>2019-05-13T23:00:00</t>
  </si>
  <si>
    <t>2019-05-13T22:00:00Z</t>
  </si>
  <si>
    <t>2019-05-14T00:00:00</t>
  </si>
  <si>
    <t>2019-05-13T23:00:00Z</t>
  </si>
  <si>
    <t>2019-05-14T01:00:00</t>
  </si>
  <si>
    <t>2019-05-14T00:00:00Z</t>
  </si>
  <si>
    <t>2019-05-14T02:00:00</t>
  </si>
  <si>
    <t>2019-05-14T01:00:00Z</t>
  </si>
  <si>
    <t>2019-05-14T03:00:00</t>
  </si>
  <si>
    <t>2019-05-14T02:00:00Z</t>
  </si>
  <si>
    <t>2019-05-14T04:00:00</t>
  </si>
  <si>
    <t>2019-05-14T03:00:00Z</t>
  </si>
  <si>
    <t>2019-05-14T05:00:00</t>
  </si>
  <si>
    <t>2019-05-14T04:00:00Z</t>
  </si>
  <si>
    <t>2019-05-14T06:00:00</t>
  </si>
  <si>
    <t>2019-05-14T05:00:00Z</t>
  </si>
  <si>
    <t>2019-05-14T07:00:00</t>
  </si>
  <si>
    <t>2019-05-14T06:00:00Z</t>
  </si>
  <si>
    <t>2019-05-14T08:00:00</t>
  </si>
  <si>
    <t>2019-05-14T07:00:00Z</t>
  </si>
  <si>
    <t>2019-05-14T09:00:00</t>
  </si>
  <si>
    <t>2019-05-14T08:00:00Z</t>
  </si>
  <si>
    <t>2019-05-14T10:00:00</t>
  </si>
  <si>
    <t>2019-05-14T09:00:00Z</t>
  </si>
  <si>
    <t>2019-05-14T11:00:00</t>
  </si>
  <si>
    <t>2019-05-14T10:00:00Z</t>
  </si>
  <si>
    <t>2019-05-14T12:00:00</t>
  </si>
  <si>
    <t>2019-05-14T11:00:00Z</t>
  </si>
  <si>
    <t>2019-05-14T13:00:00</t>
  </si>
  <si>
    <t>2019-05-14T12:00:00Z</t>
  </si>
  <si>
    <t>2019-05-14T14:00:00</t>
  </si>
  <si>
    <t>2019-05-14T13:00:00Z</t>
  </si>
  <si>
    <t>2019-05-14T15:00:00</t>
  </si>
  <si>
    <t>2019-05-14T14:00:00Z</t>
  </si>
  <si>
    <t>2019-05-14T16:00:00</t>
  </si>
  <si>
    <t>2019-05-14T15:00:00Z</t>
  </si>
  <si>
    <t>2019-05-14T17:00:00</t>
  </si>
  <si>
    <t>2019-05-14T16:00:00Z</t>
  </si>
  <si>
    <t>2019-05-14T18:00:00</t>
  </si>
  <si>
    <t>2019-05-14T17:00:00Z</t>
  </si>
  <si>
    <t>2019-05-14T19:00:00</t>
  </si>
  <si>
    <t>2019-05-14T18:00:00Z</t>
  </si>
  <si>
    <t>2019-05-14T20:00:00</t>
  </si>
  <si>
    <t>2019-05-14T19:00:00Z</t>
  </si>
  <si>
    <t>2019-05-14T21:00:00</t>
  </si>
  <si>
    <t>2019-05-14T20:00:00Z</t>
  </si>
  <si>
    <t>2019-05-14T22:00:00</t>
  </si>
  <si>
    <t>2019-05-14T21:00:00Z</t>
  </si>
  <si>
    <t>2019-05-14T23:00:00</t>
  </si>
  <si>
    <t>2019-05-14T22:00:00Z</t>
  </si>
  <si>
    <t>2019-05-15T00:00:00</t>
  </si>
  <si>
    <t>2019-05-14T23:00:00Z</t>
  </si>
  <si>
    <t>2019-05-15T01:00:00</t>
  </si>
  <si>
    <t>2019-05-15T00:00:00Z</t>
  </si>
  <si>
    <t>2019-05-15T02:00:00</t>
  </si>
  <si>
    <t>2019-05-15T01:00:00Z</t>
  </si>
  <si>
    <t>2019-05-15T03:00:00</t>
  </si>
  <si>
    <t>2019-05-15T02:00:00Z</t>
  </si>
  <si>
    <t>2019-05-15T04:00:00</t>
  </si>
  <si>
    <t>2019-05-15T03:00:00Z</t>
  </si>
  <si>
    <t>2019-05-15T05:00:00</t>
  </si>
  <si>
    <t>2019-05-15T04:00:00Z</t>
  </si>
  <si>
    <t>2019-05-15T06:00:00</t>
  </si>
  <si>
    <t>2019-05-15T05:00:00Z</t>
  </si>
  <si>
    <t>2019-05-15T07:00:00</t>
  </si>
  <si>
    <t>2019-05-15T06:00:00Z</t>
  </si>
  <si>
    <t>2019-05-15T08:00:00</t>
  </si>
  <si>
    <t>2019-05-15T07:00:00Z</t>
  </si>
  <si>
    <t>2019-05-15T09:00:00</t>
  </si>
  <si>
    <t>2019-05-15T08:00:00Z</t>
  </si>
  <si>
    <t>2019-05-15T10:00:00</t>
  </si>
  <si>
    <t>2019-05-15T09:00:00Z</t>
  </si>
  <si>
    <t>2019-05-15T11:00:00</t>
  </si>
  <si>
    <t>2019-05-15T10:00:00Z</t>
  </si>
  <si>
    <t>2019-05-15T12:00:00</t>
  </si>
  <si>
    <t>2019-05-15T11:00:00Z</t>
  </si>
  <si>
    <t>2019-05-15T13:00:00</t>
  </si>
  <si>
    <t>2019-05-15T12:00:00Z</t>
  </si>
  <si>
    <t>2019-05-15T14:00:00</t>
  </si>
  <si>
    <t>2019-05-15T13:00:00Z</t>
  </si>
  <si>
    <t>2019-05-15T15:00:00</t>
  </si>
  <si>
    <t>2019-05-15T14:00:00Z</t>
  </si>
  <si>
    <t>2019-05-15T16:00:00</t>
  </si>
  <si>
    <t>2019-05-15T15:00:00Z</t>
  </si>
  <si>
    <t>2019-05-15T17:00:00</t>
  </si>
  <si>
    <t>2019-05-15T16:00:00Z</t>
  </si>
  <si>
    <t>2019-05-15T18:00:00</t>
  </si>
  <si>
    <t>2019-05-15T17:00:00Z</t>
  </si>
  <si>
    <t>2019-05-15T19:00:00</t>
  </si>
  <si>
    <t>2019-05-15T18:00:00Z</t>
  </si>
  <si>
    <t>2019-05-15T20:00:00</t>
  </si>
  <si>
    <t>2019-05-15T19:00:00Z</t>
  </si>
  <si>
    <t>2019-05-15T21:00:00</t>
  </si>
  <si>
    <t>2019-05-15T20:00:00Z</t>
  </si>
  <si>
    <t>2019-05-15T22:00:00</t>
  </si>
  <si>
    <t>2019-05-15T21:00:00Z</t>
  </si>
  <si>
    <t>2019-05-15T23:00:00</t>
  </si>
  <si>
    <t>2019-05-15T22:00:00Z</t>
  </si>
  <si>
    <t>2019-05-16T00:00:00</t>
  </si>
  <si>
    <t>2019-05-15T23:00:00Z</t>
  </si>
  <si>
    <t>2019-05-16T01:00:00</t>
  </si>
  <si>
    <t>2019-05-16T00:00:00Z</t>
  </si>
  <si>
    <t>2019-05-16T02:00:00</t>
  </si>
  <si>
    <t>2019-05-16T01:00:00Z</t>
  </si>
  <si>
    <t>2019-05-16T03:00:00</t>
  </si>
  <si>
    <t>2019-05-16T02:00:00Z</t>
  </si>
  <si>
    <t>2019-05-16T04:00:00</t>
  </si>
  <si>
    <t>2019-05-16T03:00:00Z</t>
  </si>
  <si>
    <t>2019-05-16T05:00:00</t>
  </si>
  <si>
    <t>2019-05-16T04:00:00Z</t>
  </si>
  <si>
    <t>2019-05-16T06:00:00</t>
  </si>
  <si>
    <t>2019-05-16T05:00:00Z</t>
  </si>
  <si>
    <t>2019-05-16T07:00:00</t>
  </si>
  <si>
    <t>2019-05-16T06:00:00Z</t>
  </si>
  <si>
    <t>2019-05-16T08:00:00</t>
  </si>
  <si>
    <t>2019-05-16T07:00:00Z</t>
  </si>
  <si>
    <t>2019-05-16T09:00:00</t>
  </si>
  <si>
    <t>2019-05-16T08:00:00Z</t>
  </si>
  <si>
    <t>2019-05-16T10:00:00</t>
  </si>
  <si>
    <t>2019-05-16T09:00:00Z</t>
  </si>
  <si>
    <t>2019-05-16T11:00:00</t>
  </si>
  <si>
    <t>2019-05-16T10:00:00Z</t>
  </si>
  <si>
    <t>2019-05-16T12:00:00</t>
  </si>
  <si>
    <t>2019-05-16T11:00:00Z</t>
  </si>
  <si>
    <t>2019-05-16T13:00:00</t>
  </si>
  <si>
    <t>2019-05-16T12:00:00Z</t>
  </si>
  <si>
    <t>2019-05-16T14:00:00</t>
  </si>
  <si>
    <t>2019-05-16T13:00:00Z</t>
  </si>
  <si>
    <t>2019-05-16T15:00:00</t>
  </si>
  <si>
    <t>2019-05-16T14:00:00Z</t>
  </si>
  <si>
    <t>2019-05-16T16:00:00</t>
  </si>
  <si>
    <t>2019-05-16T15:00:00Z</t>
  </si>
  <si>
    <t>2019-05-16T17:00:00</t>
  </si>
  <si>
    <t>2019-05-16T16:00:00Z</t>
  </si>
  <si>
    <t>2019-05-16T18:00:00</t>
  </si>
  <si>
    <t>2019-05-16T17:00:00Z</t>
  </si>
  <si>
    <t>2019-05-16T19:00:00</t>
  </si>
  <si>
    <t>2019-05-16T18:00:00Z</t>
  </si>
  <si>
    <t>2019-05-16T20:00:00</t>
  </si>
  <si>
    <t>2019-05-16T19:00:00Z</t>
  </si>
  <si>
    <t>2019-05-16T21:00:00</t>
  </si>
  <si>
    <t>2019-05-16T20:00:00Z</t>
  </si>
  <si>
    <t>2019-05-16T22:00:00</t>
  </si>
  <si>
    <t>2019-05-16T21:00:00Z</t>
  </si>
  <si>
    <t>2019-05-16T23:00:00</t>
  </si>
  <si>
    <t>2019-05-16T22:00:00Z</t>
  </si>
  <si>
    <t>2019-05-17T00:00:00</t>
  </si>
  <si>
    <t>2019-05-16T23:00:00Z</t>
  </si>
  <si>
    <t>2019-05-17T01:00:00</t>
  </si>
  <si>
    <t>2019-05-17T00:00:00Z</t>
  </si>
  <si>
    <t>2019-05-17T02:00:00</t>
  </si>
  <si>
    <t>2019-05-17T01:00:00Z</t>
  </si>
  <si>
    <t>2019-05-17T03:00:00</t>
  </si>
  <si>
    <t>2019-05-17T02:00:00Z</t>
  </si>
  <si>
    <t>2019-05-17T04:00:00</t>
  </si>
  <si>
    <t>2019-05-17T03:00:00Z</t>
  </si>
  <si>
    <t>2019-05-17T05:00:00</t>
  </si>
  <si>
    <t>2019-05-17T04:00:00Z</t>
  </si>
  <si>
    <t>2019-05-17T06:00:00</t>
  </si>
  <si>
    <t>2019-05-17T05:00:00Z</t>
  </si>
  <si>
    <t>2019-05-17T07:00:00</t>
  </si>
  <si>
    <t>2019-05-17T06:00:00Z</t>
  </si>
  <si>
    <t>2019-05-17T08:00:00</t>
  </si>
  <si>
    <t>2019-05-17T07:00:00Z</t>
  </si>
  <si>
    <t>2019-05-17T09:00:00</t>
  </si>
  <si>
    <t>2019-05-17T08:00:00Z</t>
  </si>
  <si>
    <t>2019-05-17T10:00:00</t>
  </si>
  <si>
    <t>2019-05-17T09:00:00Z</t>
  </si>
  <si>
    <t>2019-05-17T11:00:00</t>
  </si>
  <si>
    <t>2019-05-17T10:00:00Z</t>
  </si>
  <si>
    <t>2019-05-17T12:00:00</t>
  </si>
  <si>
    <t>2019-05-17T11:00:00Z</t>
  </si>
  <si>
    <t>2019-05-17T13:00:00</t>
  </si>
  <si>
    <t>2019-05-17T12:00:00Z</t>
  </si>
  <si>
    <t>2019-05-17T14:00:00</t>
  </si>
  <si>
    <t>2019-05-17T13:00:00Z</t>
  </si>
  <si>
    <t>2019-05-17T15:00:00</t>
  </si>
  <si>
    <t>2019-05-17T14:00:00Z</t>
  </si>
  <si>
    <t>2019-05-17T16:00:00</t>
  </si>
  <si>
    <t>2019-05-17T15:00:00Z</t>
  </si>
  <si>
    <t>2019-05-17T17:00:00</t>
  </si>
  <si>
    <t>2019-05-17T16:00:00Z</t>
  </si>
  <si>
    <t>2019-05-17T18:00:00</t>
  </si>
  <si>
    <t>2019-05-17T17:00:00Z</t>
  </si>
  <si>
    <t>2019-05-17T19:00:00</t>
  </si>
  <si>
    <t>2019-05-17T18:00:00Z</t>
  </si>
  <si>
    <t>2019-05-17T20:00:00</t>
  </si>
  <si>
    <t>2019-05-17T19:00:00Z</t>
  </si>
  <si>
    <t>2019-05-17T21:00:00</t>
  </si>
  <si>
    <t>2019-05-17T20:00:00Z</t>
  </si>
  <si>
    <t>2019-05-17T22:00:00</t>
  </si>
  <si>
    <t>2019-05-17T21:00:00Z</t>
  </si>
  <si>
    <t>2019-05-17T23:00:00</t>
  </si>
  <si>
    <t>2019-05-17T22:00:00Z</t>
  </si>
  <si>
    <t>2019-05-18T00:00:00</t>
  </si>
  <si>
    <t>2019-05-17T23:00:00Z</t>
  </si>
  <si>
    <t>2019-05-18T01:00:00</t>
  </si>
  <si>
    <t>2019-05-18T00:00:00Z</t>
  </si>
  <si>
    <t>2019-05-18T02:00:00</t>
  </si>
  <si>
    <t>2019-05-18T01:00:00Z</t>
  </si>
  <si>
    <t>2019-05-18T03:00:00</t>
  </si>
  <si>
    <t>2019-05-18T02:00:00Z</t>
  </si>
  <si>
    <t>2019-05-18T04:00:00</t>
  </si>
  <si>
    <t>2019-05-18T03:00:00Z</t>
  </si>
  <si>
    <t>2019-05-18T05:00:00</t>
  </si>
  <si>
    <t>2019-05-18T04:00:00Z</t>
  </si>
  <si>
    <t>2019-05-18T06:00:00</t>
  </si>
  <si>
    <t>2019-05-18T05:00:00Z</t>
  </si>
  <si>
    <t>2019-05-18T07:00:00</t>
  </si>
  <si>
    <t>2019-05-18T06:00:00Z</t>
  </si>
  <si>
    <t>2019-05-18T08:00:00</t>
  </si>
  <si>
    <t>2019-05-18T07:00:00Z</t>
  </si>
  <si>
    <t>2019-05-18T09:00:00</t>
  </si>
  <si>
    <t>2019-05-18T08:00:00Z</t>
  </si>
  <si>
    <t>2019-05-18T10:00:00</t>
  </si>
  <si>
    <t>2019-05-18T09:00:00Z</t>
  </si>
  <si>
    <t>2019-05-18T11:00:00</t>
  </si>
  <si>
    <t>2019-05-18T10:00:00Z</t>
  </si>
  <si>
    <t>2019-05-18T12:00:00</t>
  </si>
  <si>
    <t>2019-05-18T11:00:00Z</t>
  </si>
  <si>
    <t>2019-05-18T13:00:00</t>
  </si>
  <si>
    <t>2019-05-18T12:00:00Z</t>
  </si>
  <si>
    <t>2019-05-18T14:00:00</t>
  </si>
  <si>
    <t>2019-05-18T13:00:00Z</t>
  </si>
  <si>
    <t>2019-05-18T15:00:00</t>
  </si>
  <si>
    <t>2019-05-18T14:00:00Z</t>
  </si>
  <si>
    <t>2019-05-18T16:00:00</t>
  </si>
  <si>
    <t>2019-05-18T15:00:00Z</t>
  </si>
  <si>
    <t>2019-05-18T17:00:00</t>
  </si>
  <si>
    <t>2019-05-18T16:00:00Z</t>
  </si>
  <si>
    <t>2019-05-18T18:00:00</t>
  </si>
  <si>
    <t>2019-05-18T17:00:00Z</t>
  </si>
  <si>
    <t>2019-05-18T19:00:00</t>
  </si>
  <si>
    <t>2019-05-18T18:00:00Z</t>
  </si>
  <si>
    <t>2019-05-18T20:00:00</t>
  </si>
  <si>
    <t>2019-05-18T19:00:00Z</t>
  </si>
  <si>
    <t>2019-05-18T21:00:00</t>
  </si>
  <si>
    <t>2019-05-18T20:00:00Z</t>
  </si>
  <si>
    <t>2019-05-18T22:00:00</t>
  </si>
  <si>
    <t>2019-05-18T21:00:00Z</t>
  </si>
  <si>
    <t>2019-05-18T23:00:00</t>
  </si>
  <si>
    <t>2019-05-18T22:00:00Z</t>
  </si>
  <si>
    <t>2019-05-19T00:00:00</t>
  </si>
  <si>
    <t>2019-05-18T23:00:00Z</t>
  </si>
  <si>
    <t>2019-05-19T01:00:00</t>
  </si>
  <si>
    <t>2019-05-19T00:00:00Z</t>
  </si>
  <si>
    <t>2019-05-19T02:00:00</t>
  </si>
  <si>
    <t>2019-05-19T01:00:00Z</t>
  </si>
  <si>
    <t>2019-05-19T03:00:00</t>
  </si>
  <si>
    <t>2019-05-19T02:00:00Z</t>
  </si>
  <si>
    <t>2019-05-19T04:00:00</t>
  </si>
  <si>
    <t>2019-05-19T03:00:00Z</t>
  </si>
  <si>
    <t>2019-05-19T05:00:00</t>
  </si>
  <si>
    <t>2019-05-19T04:00:00Z</t>
  </si>
  <si>
    <t>2019-05-19T06:00:00</t>
  </si>
  <si>
    <t>2019-05-19T05:00:00Z</t>
  </si>
  <si>
    <t>2019-05-19T07:00:00</t>
  </si>
  <si>
    <t>2019-05-19T06:00:00Z</t>
  </si>
  <si>
    <t>2019-05-19T08:00:00</t>
  </si>
  <si>
    <t>2019-05-19T07:00:00Z</t>
  </si>
  <si>
    <t>2019-05-19T09:00:00</t>
  </si>
  <si>
    <t>2019-05-19T08:00:00Z</t>
  </si>
  <si>
    <t>2019-05-19T10:00:00</t>
  </si>
  <si>
    <t>2019-05-19T09:00:00Z</t>
  </si>
  <si>
    <t>2019-05-19T11:00:00</t>
  </si>
  <si>
    <t>2019-05-19T10:00:00Z</t>
  </si>
  <si>
    <t>2019-05-19T12:00:00</t>
  </si>
  <si>
    <t>2019-05-19T11:00:00Z</t>
  </si>
  <si>
    <t>2019-05-19T13:00:00</t>
  </si>
  <si>
    <t>2019-05-19T12:00:00Z</t>
  </si>
  <si>
    <t>2019-05-19T14:00:00</t>
  </si>
  <si>
    <t>2019-05-19T13:00:00Z</t>
  </si>
  <si>
    <t>2019-05-19T15:00:00</t>
  </si>
  <si>
    <t>2019-05-19T14:00:00Z</t>
  </si>
  <si>
    <t>2019-05-19T16:00:00</t>
  </si>
  <si>
    <t>2019-05-19T15:00:00Z</t>
  </si>
  <si>
    <t>2019-05-19T17:00:00</t>
  </si>
  <si>
    <t>2019-05-19T16:00:00Z</t>
  </si>
  <si>
    <t>2019-05-19T18:00:00</t>
  </si>
  <si>
    <t>2019-05-19T17:00:00Z</t>
  </si>
  <si>
    <t>2019-05-19T19:00:00</t>
  </si>
  <si>
    <t>2019-05-19T18:00:00Z</t>
  </si>
  <si>
    <t>2019-05-19T20:00:00</t>
  </si>
  <si>
    <t>2019-05-19T19:00:00Z</t>
  </si>
  <si>
    <t>2019-05-19T21:00:00</t>
  </si>
  <si>
    <t>2019-05-19T20:00:00Z</t>
  </si>
  <si>
    <t>2019-05-19T22:00:00</t>
  </si>
  <si>
    <t>2019-05-19T21:00:00Z</t>
  </si>
  <si>
    <t>2019-05-19T23:00:00</t>
  </si>
  <si>
    <t>2019-05-19T22:00:00Z</t>
  </si>
  <si>
    <t>2019-05-20T00:00:00</t>
  </si>
  <si>
    <t>2019-05-19T23:00:00Z</t>
  </si>
  <si>
    <t>2019-05-20T01:00:00</t>
  </si>
  <si>
    <t>2019-05-20T00:00:00Z</t>
  </si>
  <si>
    <t>2019-05-20T02:00:00</t>
  </si>
  <si>
    <t>2019-05-20T01:00:00Z</t>
  </si>
  <si>
    <t>2019-05-20T03:00:00</t>
  </si>
  <si>
    <t>2019-05-20T02:00:00Z</t>
  </si>
  <si>
    <t>2019-05-20T04:00:00</t>
  </si>
  <si>
    <t>2019-05-20T03:00:00Z</t>
  </si>
  <si>
    <t>2019-05-20T05:00:00</t>
  </si>
  <si>
    <t>2019-05-20T04:00:00Z</t>
  </si>
  <si>
    <t>2019-05-20T06:00:00</t>
  </si>
  <si>
    <t>2019-05-20T05:00:00Z</t>
  </si>
  <si>
    <t>2019-05-20T07:00:00</t>
  </si>
  <si>
    <t>2019-05-20T06:00:00Z</t>
  </si>
  <si>
    <t>2019-05-20T08:00:00</t>
  </si>
  <si>
    <t>2019-05-20T07:00:00Z</t>
  </si>
  <si>
    <t>2019-05-20T09:00:00</t>
  </si>
  <si>
    <t>2019-05-20T08:00:00Z</t>
  </si>
  <si>
    <t>2019-05-20T10:00:00</t>
  </si>
  <si>
    <t>2019-05-20T09:00:00Z</t>
  </si>
  <si>
    <t>2019-05-20T11:00:00</t>
  </si>
  <si>
    <t>2019-05-20T10:00:00Z</t>
  </si>
  <si>
    <t>2019-05-20T12:00:00</t>
  </si>
  <si>
    <t>2019-05-20T11:00:00Z</t>
  </si>
  <si>
    <t>2019-05-20T13:00:00</t>
  </si>
  <si>
    <t>2019-05-20T12:00:00Z</t>
  </si>
  <si>
    <t>2019-05-20T14:00:00</t>
  </si>
  <si>
    <t>2019-05-20T13:00:00Z</t>
  </si>
  <si>
    <t>2019-05-20T15:00:00</t>
  </si>
  <si>
    <t>2019-05-20T14:00:00Z</t>
  </si>
  <si>
    <t>2019-05-20T16:00:00</t>
  </si>
  <si>
    <t>2019-05-20T15:00:00Z</t>
  </si>
  <si>
    <t>2019-05-20T17:00:00</t>
  </si>
  <si>
    <t>2019-05-20T16:00:00Z</t>
  </si>
  <si>
    <t>2019-05-20T18:00:00</t>
  </si>
  <si>
    <t>2019-05-20T17:00:00Z</t>
  </si>
  <si>
    <t>2019-05-20T19:00:00</t>
  </si>
  <si>
    <t>2019-05-20T18:00:00Z</t>
  </si>
  <si>
    <t>2019-05-20T20:00:00</t>
  </si>
  <si>
    <t>2019-05-20T19:00:00Z</t>
  </si>
  <si>
    <t>2019-05-20T21:00:00</t>
  </si>
  <si>
    <t>2019-05-20T20:00:00Z</t>
  </si>
  <si>
    <t>2019-05-20T22:00:00</t>
  </si>
  <si>
    <t>2019-05-20T21:00:00Z</t>
  </si>
  <si>
    <t>2019-05-20T23:00:00</t>
  </si>
  <si>
    <t>2019-05-20T22:00:00Z</t>
  </si>
  <si>
    <t>2019-05-21T00:00:00</t>
  </si>
  <si>
    <t>2019-05-20T23:00:00Z</t>
  </si>
  <si>
    <t>2019-05-21T01:00:00</t>
  </si>
  <si>
    <t>2019-05-21T00:00:00Z</t>
  </si>
  <si>
    <t>2019-05-21T02:00:00</t>
  </si>
  <si>
    <t>2019-05-21T01:00:00Z</t>
  </si>
  <si>
    <t>2019-05-21T03:00:00</t>
  </si>
  <si>
    <t>2019-05-21T02:00:00Z</t>
  </si>
  <si>
    <t>2019-05-21T04:00:00</t>
  </si>
  <si>
    <t>2019-05-21T03:00:00Z</t>
  </si>
  <si>
    <t>2019-05-21T05:00:00</t>
  </si>
  <si>
    <t>2019-05-21T04:00:00Z</t>
  </si>
  <si>
    <t>2019-05-21T06:00:00</t>
  </si>
  <si>
    <t>2019-05-21T05:00:00Z</t>
  </si>
  <si>
    <t>2019-05-21T07:00:00</t>
  </si>
  <si>
    <t>2019-05-21T06:00:00Z</t>
  </si>
  <si>
    <t>2019-05-21T08:00:00</t>
  </si>
  <si>
    <t>2019-05-21T07:00:00Z</t>
  </si>
  <si>
    <t>2019-05-21T09:00:00</t>
  </si>
  <si>
    <t>2019-05-21T08:00:00Z</t>
  </si>
  <si>
    <t>2019-05-21T10:00:00</t>
  </si>
  <si>
    <t>2019-05-21T09:00:00Z</t>
  </si>
  <si>
    <t>2019-05-21T11:00:00</t>
  </si>
  <si>
    <t>2019-05-21T10:00:00Z</t>
  </si>
  <si>
    <t>2019-05-21T12:00:00</t>
  </si>
  <si>
    <t>2019-05-21T11:00:00Z</t>
  </si>
  <si>
    <t>2019-05-21T13:00:00</t>
  </si>
  <si>
    <t>2019-05-21T12:00:00Z</t>
  </si>
  <si>
    <t>2019-05-21T14:00:00</t>
  </si>
  <si>
    <t>2019-05-21T13:00:00Z</t>
  </si>
  <si>
    <t>2019-05-21T15:00:00</t>
  </si>
  <si>
    <t>2019-05-21T14:00:00Z</t>
  </si>
  <si>
    <t>2019-05-21T16:00:00</t>
  </si>
  <si>
    <t>2019-05-21T15:00:00Z</t>
  </si>
  <si>
    <t>2019-05-21T17:00:00</t>
  </si>
  <si>
    <t>2019-05-21T16:00:00Z</t>
  </si>
  <si>
    <t>2019-05-21T18:00:00</t>
  </si>
  <si>
    <t>2019-05-21T17:00:00Z</t>
  </si>
  <si>
    <t>2019-05-21T19:00:00</t>
  </si>
  <si>
    <t>2019-05-21T18:00:00Z</t>
  </si>
  <si>
    <t>2019-05-21T20:00:00</t>
  </si>
  <si>
    <t>2019-05-21T19:00:00Z</t>
  </si>
  <si>
    <t>2019-05-21T21:00:00</t>
  </si>
  <si>
    <t>2019-05-21T20:00:00Z</t>
  </si>
  <si>
    <t>2019-05-21T22:00:00</t>
  </si>
  <si>
    <t>2019-05-21T21:00:00Z</t>
  </si>
  <si>
    <t>2019-05-21T23:00:00</t>
  </si>
  <si>
    <t>2019-05-21T22:00:00Z</t>
  </si>
  <si>
    <t>2019-05-22T00:00:00</t>
  </si>
  <si>
    <t>2019-05-21T23:00:00Z</t>
  </si>
  <si>
    <t>2019-05-22T01:00:00</t>
  </si>
  <si>
    <t>2019-05-22T00:00:00Z</t>
  </si>
  <si>
    <t>2019-05-22T02:00:00</t>
  </si>
  <si>
    <t>2019-05-22T01:00:00Z</t>
  </si>
  <si>
    <t>2019-05-22T03:00:00</t>
  </si>
  <si>
    <t>2019-05-22T02:00:00Z</t>
  </si>
  <si>
    <t>2019-05-22T04:00:00</t>
  </si>
  <si>
    <t>2019-05-22T03:00:00Z</t>
  </si>
  <si>
    <t>2019-05-22T05:00:00</t>
  </si>
  <si>
    <t>2019-05-22T04:00:00Z</t>
  </si>
  <si>
    <t>2019-05-22T06:00:00</t>
  </si>
  <si>
    <t>2019-05-22T05:00:00Z</t>
  </si>
  <si>
    <t>2019-05-22T07:00:00</t>
  </si>
  <si>
    <t>2019-05-22T06:00:00Z</t>
  </si>
  <si>
    <t>2019-05-22T08:00:00</t>
  </si>
  <si>
    <t>2019-05-22T07:00:00Z</t>
  </si>
  <si>
    <t>2019-05-22T09:00:00</t>
  </si>
  <si>
    <t>2019-05-22T08:00:00Z</t>
  </si>
  <si>
    <t>2019-05-22T10:00:00</t>
  </si>
  <si>
    <t>2019-05-22T09:00:00Z</t>
  </si>
  <si>
    <t>2019-05-22T11:00:00</t>
  </si>
  <si>
    <t>2019-05-22T10:00:00Z</t>
  </si>
  <si>
    <t>2019-05-22T12:00:00</t>
  </si>
  <si>
    <t>2019-05-22T11:00:00Z</t>
  </si>
  <si>
    <t>2019-05-22T13:00:00</t>
  </si>
  <si>
    <t>2019-05-22T12:00:00Z</t>
  </si>
  <si>
    <t>2019-05-22T14:00:00</t>
  </si>
  <si>
    <t>2019-05-22T13:00:00Z</t>
  </si>
  <si>
    <t>2019-05-22T15:00:00</t>
  </si>
  <si>
    <t>2019-05-22T14:00:00Z</t>
  </si>
  <si>
    <t>2019-05-22T16:00:00</t>
  </si>
  <si>
    <t>2019-05-22T15:00:00Z</t>
  </si>
  <si>
    <t>2019-05-22T17:00:00</t>
  </si>
  <si>
    <t>2019-05-22T16:00:00Z</t>
  </si>
  <si>
    <t>2019-05-22T18:00:00</t>
  </si>
  <si>
    <t>2019-05-22T17:00:00Z</t>
  </si>
  <si>
    <t>2019-05-22T19:00:00</t>
  </si>
  <si>
    <t>2019-05-22T18:00:00Z</t>
  </si>
  <si>
    <t>2019-05-22T20:00:00</t>
  </si>
  <si>
    <t>2019-05-22T19:00:00Z</t>
  </si>
  <si>
    <t>2019-05-22T21:00:00</t>
  </si>
  <si>
    <t>2019-05-22T20:00:00Z</t>
  </si>
  <si>
    <t>2019-05-22T22:00:00</t>
  </si>
  <si>
    <t>2019-05-22T21:00:00Z</t>
  </si>
  <si>
    <t>2019-05-22T23:00:00</t>
  </si>
  <si>
    <t>2019-05-22T22:00:00Z</t>
  </si>
  <si>
    <t>2019-05-23T00:00:00</t>
  </si>
  <si>
    <t>2019-05-22T23:00:00Z</t>
  </si>
  <si>
    <t>2019-05-23T01:00:00</t>
  </si>
  <si>
    <t>2019-05-23T00:00:00Z</t>
  </si>
  <si>
    <t>2019-05-23T02:00:00</t>
  </si>
  <si>
    <t>2019-05-23T01:00:00Z</t>
  </si>
  <si>
    <t>2019-05-23T03:00:00</t>
  </si>
  <si>
    <t>2019-05-23T02:00:00Z</t>
  </si>
  <si>
    <t>2019-05-23T04:00:00</t>
  </si>
  <si>
    <t>2019-05-23T03:00:00Z</t>
  </si>
  <si>
    <t>2019-05-23T05:00:00</t>
  </si>
  <si>
    <t>2019-05-23T04:00:00Z</t>
  </si>
  <si>
    <t>2019-05-23T06:00:00</t>
  </si>
  <si>
    <t>2019-05-23T05:00:00Z</t>
  </si>
  <si>
    <t>2019-05-23T07:00:00</t>
  </si>
  <si>
    <t>2019-05-23T06:00:00Z</t>
  </si>
  <si>
    <t>2019-05-23T08:00:00</t>
  </si>
  <si>
    <t>2019-05-23T07:00:00Z</t>
  </si>
  <si>
    <t>2019-05-23T09:00:00</t>
  </si>
  <si>
    <t>2019-05-23T08:00:00Z</t>
  </si>
  <si>
    <t>2019-05-23T10:00:00</t>
  </si>
  <si>
    <t>2019-05-23T09:00:00Z</t>
  </si>
  <si>
    <t>2019-05-23T11:00:00</t>
  </si>
  <si>
    <t>2019-05-23T10:00:00Z</t>
  </si>
  <si>
    <t>2019-05-23T12:00:00</t>
  </si>
  <si>
    <t>2019-05-23T11:00:00Z</t>
  </si>
  <si>
    <t>2019-05-23T13:00:00</t>
  </si>
  <si>
    <t>2019-05-23T12:00:00Z</t>
  </si>
  <si>
    <t>2019-05-23T14:00:00</t>
  </si>
  <si>
    <t>2019-05-23T13:00:00Z</t>
  </si>
  <si>
    <t>2019-05-23T15:00:00</t>
  </si>
  <si>
    <t>2019-05-23T14:00:00Z</t>
  </si>
  <si>
    <t>2019-05-23T16:00:00</t>
  </si>
  <si>
    <t>2019-05-23T15:00:00Z</t>
  </si>
  <si>
    <t>2019-05-23T17:00:00</t>
  </si>
  <si>
    <t>2019-05-23T16:00:00Z</t>
  </si>
  <si>
    <t>2019-05-23T18:00:00</t>
  </si>
  <si>
    <t>2019-05-23T17:00:00Z</t>
  </si>
  <si>
    <t>2019-05-23T19:00:00</t>
  </si>
  <si>
    <t>2019-05-23T18:00:00Z</t>
  </si>
  <si>
    <t>2019-05-23T20:00:00</t>
  </si>
  <si>
    <t>2019-05-23T19:00:00Z</t>
  </si>
  <si>
    <t>2019-05-23T21:00:00</t>
  </si>
  <si>
    <t>2019-05-23T20:00:00Z</t>
  </si>
  <si>
    <t>2019-05-23T22:00:00</t>
  </si>
  <si>
    <t>2019-05-23T21:00:00Z</t>
  </si>
  <si>
    <t>2019-05-23T23:00:00</t>
  </si>
  <si>
    <t>2019-05-23T22:00:00Z</t>
  </si>
  <si>
    <t>2019-05-24T00:00:00</t>
  </si>
  <si>
    <t>2019-05-23T23:00:00Z</t>
  </si>
  <si>
    <t>2019-05-24T01:00:00</t>
  </si>
  <si>
    <t>2019-05-24T00:00:00Z</t>
  </si>
  <si>
    <t>2019-05-24T02:00:00</t>
  </si>
  <si>
    <t>2019-05-24T01:00:00Z</t>
  </si>
  <si>
    <t>2019-05-24T03:00:00</t>
  </si>
  <si>
    <t>2019-05-24T02:00:00Z</t>
  </si>
  <si>
    <t>2019-05-24T04:00:00</t>
  </si>
  <si>
    <t>2019-05-24T03:00:00Z</t>
  </si>
  <si>
    <t>2019-05-24T05:00:00</t>
  </si>
  <si>
    <t>2019-05-24T04:00:00Z</t>
  </si>
  <si>
    <t>2019-05-24T06:00:00</t>
  </si>
  <si>
    <t>2019-05-24T05:00:00Z</t>
  </si>
  <si>
    <t>2019-05-24T07:00:00</t>
  </si>
  <si>
    <t>2019-05-24T06:00:00Z</t>
  </si>
  <si>
    <t>2019-05-24T08:00:00</t>
  </si>
  <si>
    <t>2019-05-24T07:00:00Z</t>
  </si>
  <si>
    <t>2019-05-24T09:00:00</t>
  </si>
  <si>
    <t>2019-05-24T08:00:00Z</t>
  </si>
  <si>
    <t>2019-05-24T10:00:00</t>
  </si>
  <si>
    <t>2019-05-24T09:00:00Z</t>
  </si>
  <si>
    <t>2019-05-24T11:00:00</t>
  </si>
  <si>
    <t>2019-05-24T10:00:00Z</t>
  </si>
  <si>
    <t>2019-05-24T12:00:00</t>
  </si>
  <si>
    <t>2019-05-24T11:00:00Z</t>
  </si>
  <si>
    <t>2019-05-24T13:00:00</t>
  </si>
  <si>
    <t>2019-05-24T12:00:00Z</t>
  </si>
  <si>
    <t>2019-05-24T14:00:00</t>
  </si>
  <si>
    <t>2019-05-24T13:00:00Z</t>
  </si>
  <si>
    <t>2019-05-24T15:00:00</t>
  </si>
  <si>
    <t>2019-05-24T14:00:00Z</t>
  </si>
  <si>
    <t>2019-05-24T16:00:00</t>
  </si>
  <si>
    <t>2019-05-24T15:00:00Z</t>
  </si>
  <si>
    <t>2019-05-24T17:00:00</t>
  </si>
  <si>
    <t>2019-05-24T16:00:00Z</t>
  </si>
  <si>
    <t>2019-05-24T18:00:00</t>
  </si>
  <si>
    <t>2019-05-24T17:00:00Z</t>
  </si>
  <si>
    <t>2019-05-24T19:00:00</t>
  </si>
  <si>
    <t>2019-05-24T18:00:00Z</t>
  </si>
  <si>
    <t>2019-05-24T20:00:00</t>
  </si>
  <si>
    <t>2019-05-24T19:00:00Z</t>
  </si>
  <si>
    <t>2019-05-24T21:00:00</t>
  </si>
  <si>
    <t>2019-05-24T20:00:00Z</t>
  </si>
  <si>
    <t>2019-05-24T22:00:00</t>
  </si>
  <si>
    <t>2019-05-24T21:00:00Z</t>
  </si>
  <si>
    <t>2019-05-24T23:00:00</t>
  </si>
  <si>
    <t>2019-05-24T22:00:00Z</t>
  </si>
  <si>
    <t>2019-05-25T00:00:00</t>
  </si>
  <si>
    <t>2019-05-24T23:00:00Z</t>
  </si>
  <si>
    <t>2019-05-25T01:00:00</t>
  </si>
  <si>
    <t>2019-05-25T00:00:00Z</t>
  </si>
  <si>
    <t>2019-05-25T02:00:00</t>
  </si>
  <si>
    <t>2019-05-25T01:00:00Z</t>
  </si>
  <si>
    <t>2019-05-25T03:00:00</t>
  </si>
  <si>
    <t>2019-05-25T02:00:00Z</t>
  </si>
  <si>
    <t>2019-05-25T04:00:00</t>
  </si>
  <si>
    <t>2019-05-25T03:00:00Z</t>
  </si>
  <si>
    <t>2019-05-25T05:00:00</t>
  </si>
  <si>
    <t>2019-05-25T04:00:00Z</t>
  </si>
  <si>
    <t>2019-05-25T06:00:00</t>
  </si>
  <si>
    <t>2019-05-25T05:00:00Z</t>
  </si>
  <si>
    <t>2019-05-25T07:00:00</t>
  </si>
  <si>
    <t>2019-05-25T06:00:00Z</t>
  </si>
  <si>
    <t>2019-05-25T08:00:00</t>
  </si>
  <si>
    <t>2019-05-25T07:00:00Z</t>
  </si>
  <si>
    <t>2019-05-25T09:00:00</t>
  </si>
  <si>
    <t>2019-05-25T08:00:00Z</t>
  </si>
  <si>
    <t>2019-05-25T10:00:00</t>
  </si>
  <si>
    <t>2019-05-25T09:00:00Z</t>
  </si>
  <si>
    <t>2019-05-25T11:00:00</t>
  </si>
  <si>
    <t>2019-05-25T10:00:00Z</t>
  </si>
  <si>
    <t>2019-05-25T12:00:00</t>
  </si>
  <si>
    <t>2019-05-25T11:00:00Z</t>
  </si>
  <si>
    <t>2019-05-25T13:00:00</t>
  </si>
  <si>
    <t>2019-05-25T12:00:00Z</t>
  </si>
  <si>
    <t>2019-05-25T14:00:00</t>
  </si>
  <si>
    <t>2019-05-25T13:00:00Z</t>
  </si>
  <si>
    <t>2019-05-25T15:00:00</t>
  </si>
  <si>
    <t>2019-05-25T14:00:00Z</t>
  </si>
  <si>
    <t>2019-05-25T16:00:00</t>
  </si>
  <si>
    <t>2019-05-25T15:00:00Z</t>
  </si>
  <si>
    <t>2019-05-25T17:00:00</t>
  </si>
  <si>
    <t>2019-05-25T16:00:00Z</t>
  </si>
  <si>
    <t>2019-05-25T18:00:00</t>
  </si>
  <si>
    <t>2019-05-25T17:00:00Z</t>
  </si>
  <si>
    <t>2019-05-25T19:00:00</t>
  </si>
  <si>
    <t>2019-05-25T18:00:00Z</t>
  </si>
  <si>
    <t>2019-05-25T20:00:00</t>
  </si>
  <si>
    <t>2019-05-25T19:00:00Z</t>
  </si>
  <si>
    <t>2019-05-25T21:00:00</t>
  </si>
  <si>
    <t>2019-05-25T20:00:00Z</t>
  </si>
  <si>
    <t>2019-05-25T22:00:00</t>
  </si>
  <si>
    <t>2019-05-25T21:00:00Z</t>
  </si>
  <si>
    <t>2019-05-25T23:00:00</t>
  </si>
  <si>
    <t>2019-05-25T22:00:00Z</t>
  </si>
  <si>
    <t>2019-05-26T00:00:00</t>
  </si>
  <si>
    <t>2019-05-25T23:00:00Z</t>
  </si>
  <si>
    <t>2019-05-26T01:00:00</t>
  </si>
  <si>
    <t>2019-05-26T00:00:00Z</t>
  </si>
  <si>
    <t>2019-05-26T02:00:00</t>
  </si>
  <si>
    <t>2019-05-26T01:00:00Z</t>
  </si>
  <si>
    <t>2019-05-26T03:00:00</t>
  </si>
  <si>
    <t>2019-05-26T02:00:00Z</t>
  </si>
  <si>
    <t>2019-05-26T04:00:00</t>
  </si>
  <si>
    <t>2019-05-26T03:00:00Z</t>
  </si>
  <si>
    <t>2019-05-26T05:00:00</t>
  </si>
  <si>
    <t>2019-05-26T04:00:00Z</t>
  </si>
  <si>
    <t>2019-05-26T06:00:00</t>
  </si>
  <si>
    <t>2019-05-26T05:00:00Z</t>
  </si>
  <si>
    <t>2019-05-26T07:00:00</t>
  </si>
  <si>
    <t>2019-05-26T06:00:00Z</t>
  </si>
  <si>
    <t>2019-05-26T08:00:00</t>
  </si>
  <si>
    <t>2019-05-26T07:00:00Z</t>
  </si>
  <si>
    <t>2019-05-26T09:00:00</t>
  </si>
  <si>
    <t>2019-05-26T08:00:00Z</t>
  </si>
  <si>
    <t>2019-05-26T10:00:00</t>
  </si>
  <si>
    <t>2019-05-26T09:00:00Z</t>
  </si>
  <si>
    <t>2019-05-26T11:00:00</t>
  </si>
  <si>
    <t>2019-05-26T10:00:00Z</t>
  </si>
  <si>
    <t>2019-05-26T12:00:00</t>
  </si>
  <si>
    <t>2019-05-26T11:00:00Z</t>
  </si>
  <si>
    <t>2019-05-26T13:00:00</t>
  </si>
  <si>
    <t>2019-05-26T12:00:00Z</t>
  </si>
  <si>
    <t>2019-05-26T14:00:00</t>
  </si>
  <si>
    <t>2019-05-26T13:00:00Z</t>
  </si>
  <si>
    <t>2019-05-26T15:00:00</t>
  </si>
  <si>
    <t>2019-05-26T14:00:00Z</t>
  </si>
  <si>
    <t>2019-05-26T16:00:00</t>
  </si>
  <si>
    <t>2019-05-26T15:00:00Z</t>
  </si>
  <si>
    <t>2019-05-26T17:00:00</t>
  </si>
  <si>
    <t>2019-05-26T16:00:00Z</t>
  </si>
  <si>
    <t>2019-05-26T18:00:00</t>
  </si>
  <si>
    <t>2019-05-26T17:00:00Z</t>
  </si>
  <si>
    <t>2019-05-26T19:00:00</t>
  </si>
  <si>
    <t>2019-05-26T18:00:00Z</t>
  </si>
  <si>
    <t>2019-05-26T20:00:00</t>
  </si>
  <si>
    <t>2019-05-26T19:00:00Z</t>
  </si>
  <si>
    <t>2019-05-26T21:00:00</t>
  </si>
  <si>
    <t>2019-05-26T20:00:00Z</t>
  </si>
  <si>
    <t>2019-05-26T22:00:00</t>
  </si>
  <si>
    <t>2019-05-26T21:00:00Z</t>
  </si>
  <si>
    <t>2019-05-26T23:00:00</t>
  </si>
  <si>
    <t>2019-05-26T22:00:00Z</t>
  </si>
  <si>
    <t>2019-05-27T00:00:00</t>
  </si>
  <si>
    <t>2019-05-26T23:00:00Z</t>
  </si>
  <si>
    <t>2019-05-27T01:00:00</t>
  </si>
  <si>
    <t>2019-05-27T00:00:00Z</t>
  </si>
  <si>
    <t>2019-05-27T02:00:00</t>
  </si>
  <si>
    <t>2019-05-27T01:00:00Z</t>
  </si>
  <si>
    <t>2019-05-27T03:00:00</t>
  </si>
  <si>
    <t>2019-05-27T02:00:00Z</t>
  </si>
  <si>
    <t>2019-05-27T04:00:00</t>
  </si>
  <si>
    <t>2019-05-27T03:00:00Z</t>
  </si>
  <si>
    <t>2019-05-27T05:00:00</t>
  </si>
  <si>
    <t>2019-05-27T04:00:00Z</t>
  </si>
  <si>
    <t>2019-05-27T06:00:00</t>
  </si>
  <si>
    <t>2019-05-27T05:00:00Z</t>
  </si>
  <si>
    <t>2019-05-27T07:00:00</t>
  </si>
  <si>
    <t>2019-05-27T06:00:00Z</t>
  </si>
  <si>
    <t>2019-05-27T08:00:00</t>
  </si>
  <si>
    <t>2019-05-27T07:00:00Z</t>
  </si>
  <si>
    <t>2019-05-27T09:00:00</t>
  </si>
  <si>
    <t>2019-05-27T08:00:00Z</t>
  </si>
  <si>
    <t>2019-05-27T10:00:00</t>
  </si>
  <si>
    <t>2019-05-27T09:00:00Z</t>
  </si>
  <si>
    <t>2019-05-27T11:00:00</t>
  </si>
  <si>
    <t>2019-05-27T10:00:00Z</t>
  </si>
  <si>
    <t>2019-05-27T12:00:00</t>
  </si>
  <si>
    <t>2019-05-27T11:00:00Z</t>
  </si>
  <si>
    <t>2019-05-27T13:00:00</t>
  </si>
  <si>
    <t>2019-05-27T12:00:00Z</t>
  </si>
  <si>
    <t>2019-05-27T14:00:00</t>
  </si>
  <si>
    <t>2019-05-27T13:00:00Z</t>
  </si>
  <si>
    <t>2019-05-27T15:00:00</t>
  </si>
  <si>
    <t>2019-05-27T14:00:00Z</t>
  </si>
  <si>
    <t>2019-05-27T16:00:00</t>
  </si>
  <si>
    <t>2019-05-27T15:00:00Z</t>
  </si>
  <si>
    <t>2019-05-27T17:00:00</t>
  </si>
  <si>
    <t>2019-05-27T16:00:00Z</t>
  </si>
  <si>
    <t>2019-05-27T18:00:00</t>
  </si>
  <si>
    <t>2019-05-27T17:00:00Z</t>
  </si>
  <si>
    <t>2019-05-27T19:00:00</t>
  </si>
  <si>
    <t>2019-05-27T18:00:00Z</t>
  </si>
  <si>
    <t>2019-05-27T20:00:00</t>
  </si>
  <si>
    <t>2019-05-27T19:00:00Z</t>
  </si>
  <si>
    <t>2019-05-27T21:00:00</t>
  </si>
  <si>
    <t>2019-05-27T20:00:00Z</t>
  </si>
  <si>
    <t>2019-05-27T22:00:00</t>
  </si>
  <si>
    <t>2019-05-27T21:00:00Z</t>
  </si>
  <si>
    <t>2019-05-27T23:00:00</t>
  </si>
  <si>
    <t>2019-05-27T22:00:00Z</t>
  </si>
  <si>
    <t>2019-05-28T00:00:00</t>
  </si>
  <si>
    <t>2019-05-27T23:00:00Z</t>
  </si>
  <si>
    <t>2019-05-28T01:00:00</t>
  </si>
  <si>
    <t>2019-05-28T00:00:00Z</t>
  </si>
  <si>
    <t>2019-05-28T02:00:00</t>
  </si>
  <si>
    <t>2019-05-28T01:00:00Z</t>
  </si>
  <si>
    <t>2019-05-28T03:00:00</t>
  </si>
  <si>
    <t>2019-05-28T02:00:00Z</t>
  </si>
  <si>
    <t>2019-05-28T04:00:00</t>
  </si>
  <si>
    <t>2019-05-28T03:00:00Z</t>
  </si>
  <si>
    <t>2019-05-28T05:00:00</t>
  </si>
  <si>
    <t>2019-05-28T04:00:00Z</t>
  </si>
  <si>
    <t>2019-05-28T06:00:00</t>
  </si>
  <si>
    <t>2019-05-28T05:00:00Z</t>
  </si>
  <si>
    <t>2019-05-28T07:00:00</t>
  </si>
  <si>
    <t>2019-05-28T06:00:00Z</t>
  </si>
  <si>
    <t>2019-05-28T08:00:00</t>
  </si>
  <si>
    <t>2019-05-28T07:00:00Z</t>
  </si>
  <si>
    <t>2019-05-28T09:00:00</t>
  </si>
  <si>
    <t>2019-05-28T08:00:00Z</t>
  </si>
  <si>
    <t>2019-05-28T10:00:00</t>
  </si>
  <si>
    <t>2019-05-28T09:00:00Z</t>
  </si>
  <si>
    <t>2019-05-28T11:00:00</t>
  </si>
  <si>
    <t>2019-05-28T10:00:00Z</t>
  </si>
  <si>
    <t>2019-05-28T12:00:00</t>
  </si>
  <si>
    <t>2019-05-28T11:00:00Z</t>
  </si>
  <si>
    <t>2019-05-28T13:00:00</t>
  </si>
  <si>
    <t>2019-05-28T12:00:00Z</t>
  </si>
  <si>
    <t>2019-05-28T14:00:00</t>
  </si>
  <si>
    <t>2019-05-28T13:00:00Z</t>
  </si>
  <si>
    <t>2019-05-28T15:00:00</t>
  </si>
  <si>
    <t>2019-05-28T14:00:00Z</t>
  </si>
  <si>
    <t>2019-05-28T16:00:00</t>
  </si>
  <si>
    <t>2019-05-28T15:00:00Z</t>
  </si>
  <si>
    <t>2019-05-28T17:00:00</t>
  </si>
  <si>
    <t>2019-05-28T16:00:00Z</t>
  </si>
  <si>
    <t>2019-05-28T18:00:00</t>
  </si>
  <si>
    <t>2019-05-28T17:00:00Z</t>
  </si>
  <si>
    <t>2019-05-28T19:00:00</t>
  </si>
  <si>
    <t>2019-05-28T18:00:00Z</t>
  </si>
  <si>
    <t>2019-05-28T20:00:00</t>
  </si>
  <si>
    <t>2019-05-28T19:00:00Z</t>
  </si>
  <si>
    <t>2019-05-28T21:00:00</t>
  </si>
  <si>
    <t>2019-05-28T20:00:00Z</t>
  </si>
  <si>
    <t>2019-05-28T22:00:00</t>
  </si>
  <si>
    <t>2019-05-28T21:00:00Z</t>
  </si>
  <si>
    <t>2019-05-28T23:00:00</t>
  </si>
  <si>
    <t>2019-05-28T22:00:00Z</t>
  </si>
  <si>
    <t>2019-05-29T00:00:00</t>
  </si>
  <si>
    <t>2019-05-28T23:00:00Z</t>
  </si>
  <si>
    <t>2019-05-29T01:00:00</t>
  </si>
  <si>
    <t>2019-05-29T00:00:00Z</t>
  </si>
  <si>
    <t>2019-05-29T02:00:00</t>
  </si>
  <si>
    <t>2019-05-29T01:00:00Z</t>
  </si>
  <si>
    <t>2019-05-29T03:00:00</t>
  </si>
  <si>
    <t>2019-05-29T02:00:00Z</t>
  </si>
  <si>
    <t>2019-05-29T04:00:00</t>
  </si>
  <si>
    <t>2019-05-29T03:00:00Z</t>
  </si>
  <si>
    <t>2019-05-29T05:00:00</t>
  </si>
  <si>
    <t>2019-05-29T04:00:00Z</t>
  </si>
  <si>
    <t>2019-05-29T06:00:00</t>
  </si>
  <si>
    <t>2019-05-29T05:00:00Z</t>
  </si>
  <si>
    <t>2019-05-29T07:00:00</t>
  </si>
  <si>
    <t>2019-05-29T06:00:00Z</t>
  </si>
  <si>
    <t>2019-05-29T08:00:00</t>
  </si>
  <si>
    <t>2019-05-29T07:00:00Z</t>
  </si>
  <si>
    <t>2019-05-29T09:00:00</t>
  </si>
  <si>
    <t>2019-05-29T08:00:00Z</t>
  </si>
  <si>
    <t>2019-05-29T10:00:00</t>
  </si>
  <si>
    <t>2019-05-29T09:00:00Z</t>
  </si>
  <si>
    <t>2019-05-29T11:00:00</t>
  </si>
  <si>
    <t>2019-05-29T10:00:00Z</t>
  </si>
  <si>
    <t>2019-05-29T12:00:00</t>
  </si>
  <si>
    <t>2019-05-29T11:00:00Z</t>
  </si>
  <si>
    <t>2019-05-29T13:00:00</t>
  </si>
  <si>
    <t>2019-05-29T12:00:00Z</t>
  </si>
  <si>
    <t>2019-05-29T14:00:00</t>
  </si>
  <si>
    <t>2019-05-29T13:00:00Z</t>
  </si>
  <si>
    <t>2019-05-29T15:00:00</t>
  </si>
  <si>
    <t>2019-05-29T14:00:00Z</t>
  </si>
  <si>
    <t>2019-05-29T16:00:00</t>
  </si>
  <si>
    <t>2019-05-29T15:00:00Z</t>
  </si>
  <si>
    <t>2019-05-29T17:00:00</t>
  </si>
  <si>
    <t>2019-05-29T16:00:00Z</t>
  </si>
  <si>
    <t>2019-05-29T18:00:00</t>
  </si>
  <si>
    <t>2019-05-29T17:00:00Z</t>
  </si>
  <si>
    <t>2019-05-29T19:00:00</t>
  </si>
  <si>
    <t>2019-05-29T18:00:00Z</t>
  </si>
  <si>
    <t>2019-05-29T20:00:00</t>
  </si>
  <si>
    <t>2019-05-29T19:00:00Z</t>
  </si>
  <si>
    <t>2019-05-29T21:00:00</t>
  </si>
  <si>
    <t>2019-05-29T20:00:00Z</t>
  </si>
  <si>
    <t>2019-05-29T22:00:00</t>
  </si>
  <si>
    <t>2019-05-29T21:00:00Z</t>
  </si>
  <si>
    <t>2019-05-29T23:00:00</t>
  </si>
  <si>
    <t>2019-05-29T22:00:00Z</t>
  </si>
  <si>
    <t>2019-05-30T00:00:00</t>
  </si>
  <si>
    <t>2019-05-29T23:00:00Z</t>
  </si>
  <si>
    <t>2019-05-30T01:00:00</t>
  </si>
  <si>
    <t>2019-05-30T00:00:00Z</t>
  </si>
  <si>
    <t>2019-05-30T02:00:00</t>
  </si>
  <si>
    <t>2019-05-30T01:00:00Z</t>
  </si>
  <si>
    <t>2019-05-30T03:00:00</t>
  </si>
  <si>
    <t>2019-05-30T02:00:00Z</t>
  </si>
  <si>
    <t>2019-05-30T04:00:00</t>
  </si>
  <si>
    <t>2019-05-30T03:00:00Z</t>
  </si>
  <si>
    <t>2019-05-30T05:00:00</t>
  </si>
  <si>
    <t>2019-05-30T04:00:00Z</t>
  </si>
  <si>
    <t>2019-05-30T06:00:00</t>
  </si>
  <si>
    <t>2019-05-30T05:00:00Z</t>
  </si>
  <si>
    <t>2019-05-30T07:00:00</t>
  </si>
  <si>
    <t>2019-05-30T06:00:00Z</t>
  </si>
  <si>
    <t>2019-05-30T08:00:00</t>
  </si>
  <si>
    <t>2019-05-30T07:00:00Z</t>
  </si>
  <si>
    <t>2019-05-30T09:00:00</t>
  </si>
  <si>
    <t>2019-05-30T08:00:00Z</t>
  </si>
  <si>
    <t>2019-05-30T10:00:00</t>
  </si>
  <si>
    <t>2019-05-30T09:00:00Z</t>
  </si>
  <si>
    <t>2019-05-30T11:00:00</t>
  </si>
  <si>
    <t>2019-05-30T10:00:00Z</t>
  </si>
  <si>
    <t>2019-05-30T12:00:00</t>
  </si>
  <si>
    <t>2019-05-30T11:00:00Z</t>
  </si>
  <si>
    <t>2019-05-30T13:00:00</t>
  </si>
  <si>
    <t>2019-05-30T12:00:00Z</t>
  </si>
  <si>
    <t>2019-05-30T14:00:00</t>
  </si>
  <si>
    <t>2019-05-30T13:00:00Z</t>
  </si>
  <si>
    <t>2019-05-30T15:00:00</t>
  </si>
  <si>
    <t>2019-05-30T14:00:00Z</t>
  </si>
  <si>
    <t>2019-05-30T16:00:00</t>
  </si>
  <si>
    <t>2019-05-30T15:00:00Z</t>
  </si>
  <si>
    <t>2019-05-30T17:00:00</t>
  </si>
  <si>
    <t>2019-05-30T16:00:00Z</t>
  </si>
  <si>
    <t>2019-05-30T18:00:00</t>
  </si>
  <si>
    <t>2019-05-30T17:00:00Z</t>
  </si>
  <si>
    <t>2019-05-30T19:00:00</t>
  </si>
  <si>
    <t>2019-05-30T18:00:00Z</t>
  </si>
  <si>
    <t>2019-05-30T20:00:00</t>
  </si>
  <si>
    <t>2019-05-30T19:00:00Z</t>
  </si>
  <si>
    <t>2019-05-30T21:00:00</t>
  </si>
  <si>
    <t>2019-05-30T20:00:00Z</t>
  </si>
  <si>
    <t>2019-05-30T22:00:00</t>
  </si>
  <si>
    <t>2019-05-30T21:00:00Z</t>
  </si>
  <si>
    <t>2019-05-30T23:00:00</t>
  </si>
  <si>
    <t>2019-05-30T22:00:00Z</t>
  </si>
  <si>
    <t>2019-05-31T00:00:00</t>
  </si>
  <si>
    <t>2019-05-30T23:00:00Z</t>
  </si>
  <si>
    <t>2019-05-31T01:00:00</t>
  </si>
  <si>
    <t>2019-05-31T00:00:00Z</t>
  </si>
  <si>
    <t>2019-05-31T02:00:00</t>
  </si>
  <si>
    <t>2019-05-31T01:00:00Z</t>
  </si>
  <si>
    <t>2019-05-31T03:00:00</t>
  </si>
  <si>
    <t>2019-05-31T02:00:00Z</t>
  </si>
  <si>
    <t>2019-05-31T04:00:00</t>
  </si>
  <si>
    <t>2019-05-31T03:00:00Z</t>
  </si>
  <si>
    <t>2019-05-31T05:00:00</t>
  </si>
  <si>
    <t>2019-05-31T04:00:00Z</t>
  </si>
  <si>
    <t>2019-05-31T06:00:00</t>
  </si>
  <si>
    <t>2019-05-31T05:00:00Z</t>
  </si>
  <si>
    <t>2019-05-31T07:00:00</t>
  </si>
  <si>
    <t>2019-05-31T06:00:00Z</t>
  </si>
  <si>
    <t>2019-05-31T08:00:00</t>
  </si>
  <si>
    <t>2019-05-31T07:00:00Z</t>
  </si>
  <si>
    <t>2019-05-31T09:00:00</t>
  </si>
  <si>
    <t>2019-05-31T08:00:00Z</t>
  </si>
  <si>
    <t>2019-05-31T10:00:00</t>
  </si>
  <si>
    <t>2019-05-31T09:00:00Z</t>
  </si>
  <si>
    <t>2019-05-31T11:00:00</t>
  </si>
  <si>
    <t>2019-05-31T10:00:00Z</t>
  </si>
  <si>
    <t>2019-05-31T12:00:00</t>
  </si>
  <si>
    <t>2019-05-31T11:00:00Z</t>
  </si>
  <si>
    <t>2019-05-31T13:00:00</t>
  </si>
  <si>
    <t>2019-05-31T12:00:00Z</t>
  </si>
  <si>
    <t>2019-05-31T14:00:00</t>
  </si>
  <si>
    <t>2019-05-31T13:00:00Z</t>
  </si>
  <si>
    <t>2019-05-31T15:00:00</t>
  </si>
  <si>
    <t>2019-05-31T14:00:00Z</t>
  </si>
  <si>
    <t>2019-05-31T16:00:00</t>
  </si>
  <si>
    <t>2019-05-31T15:00:00Z</t>
  </si>
  <si>
    <t>2019-05-31T17:00:00</t>
  </si>
  <si>
    <t>2019-05-31T16:00:00Z</t>
  </si>
  <si>
    <t>2019-05-31T18:00:00</t>
  </si>
  <si>
    <t>2019-05-31T17:00:00Z</t>
  </si>
  <si>
    <t>2019-05-31T19:00:00</t>
  </si>
  <si>
    <t>2019-05-31T18:00:00Z</t>
  </si>
  <si>
    <t>2019-05-31T20:00:00</t>
  </si>
  <si>
    <t>2019-05-31T19:00:00Z</t>
  </si>
  <si>
    <t>2019-05-31T21:00:00</t>
  </si>
  <si>
    <t>2019-05-31T20:00:00Z</t>
  </si>
  <si>
    <t>2019-05-31T22:00:00</t>
  </si>
  <si>
    <t>2019-05-31T21:00:00Z</t>
  </si>
  <si>
    <t>2019-05-31T23:00:00</t>
  </si>
  <si>
    <t>2019-05-31T22:00:00Z</t>
  </si>
  <si>
    <t>2019-06-01T00:00:00</t>
  </si>
  <si>
    <t>2019-05-31T23:00:00Z</t>
  </si>
  <si>
    <t>2019-06-01T01:00:00</t>
  </si>
  <si>
    <t>2019-06-01T00:00:00Z</t>
  </si>
  <si>
    <t>2019-06-01T02:00:00</t>
  </si>
  <si>
    <t>2019-06-01T01:00:00Z</t>
  </si>
  <si>
    <t>2019-06-01T03:00:00</t>
  </si>
  <si>
    <t>2019-06-01T02:00:00Z</t>
  </si>
  <si>
    <t>2019-06-01T04:00:00</t>
  </si>
  <si>
    <t>2019-06-01T03:00:00Z</t>
  </si>
  <si>
    <t>2019-06-01T05:00:00</t>
  </si>
  <si>
    <t>2019-06-01T04:00:00Z</t>
  </si>
  <si>
    <t>2019-06-01T06:00:00</t>
  </si>
  <si>
    <t>2019-06-01T05:00:00Z</t>
  </si>
  <si>
    <t>2019-06-01T07:00:00</t>
  </si>
  <si>
    <t>2019-06-01T06:00:00Z</t>
  </si>
  <si>
    <t>2019-06-01T08:00:00</t>
  </si>
  <si>
    <t>2019-06-01T07:00:00Z</t>
  </si>
  <si>
    <t>2019-06-01T09:00:00</t>
  </si>
  <si>
    <t>2019-06-01T08:00:00Z</t>
  </si>
  <si>
    <t>2019-06-01T10:00:00</t>
  </si>
  <si>
    <t>2019-06-01T09:00:00Z</t>
  </si>
  <si>
    <t>2019-06-01T11:00:00</t>
  </si>
  <si>
    <t>2019-06-01T10:00:00Z</t>
  </si>
  <si>
    <t>2019-06-01T12:00:00</t>
  </si>
  <si>
    <t>2019-06-01T11:00:00Z</t>
  </si>
  <si>
    <t>2019-06-01T13:00:00</t>
  </si>
  <si>
    <t>2019-06-01T12:00:00Z</t>
  </si>
  <si>
    <t>2019-06-01T14:00:00</t>
  </si>
  <si>
    <t>2019-06-01T13:00:00Z</t>
  </si>
  <si>
    <t>2019-06-01T15:00:00</t>
  </si>
  <si>
    <t>2019-06-01T14:00:00Z</t>
  </si>
  <si>
    <t>2019-06-01T16:00:00</t>
  </si>
  <si>
    <t>2019-06-01T15:00:00Z</t>
  </si>
  <si>
    <t>2019-06-01T17:00:00</t>
  </si>
  <si>
    <t>2019-06-01T16:00:00Z</t>
  </si>
  <si>
    <t>2019-06-01T18:00:00</t>
  </si>
  <si>
    <t>2019-06-01T17:00:00Z</t>
  </si>
  <si>
    <t>2019-06-01T19:00:00</t>
  </si>
  <si>
    <t>2019-06-01T18:00:00Z</t>
  </si>
  <si>
    <t>2019-06-01T20:00:00</t>
  </si>
  <si>
    <t>2019-06-01T19:00:00Z</t>
  </si>
  <si>
    <t>2019-06-01T21:00:00</t>
  </si>
  <si>
    <t>2019-06-01T20:00:00Z</t>
  </si>
  <si>
    <t>2019-06-01T22:00:00</t>
  </si>
  <si>
    <t>2019-06-01T21:00:00Z</t>
  </si>
  <si>
    <t>2019-06-01T23:00:00</t>
  </si>
  <si>
    <t>2019-06-01T22:00:00Z</t>
  </si>
  <si>
    <t>2019-06-02T00:00:00</t>
  </si>
  <si>
    <t>2019-06-01T23:00:00Z</t>
  </si>
  <si>
    <t>2019-06-02T01:00:00</t>
  </si>
  <si>
    <t>2019-06-02T00:00:00Z</t>
  </si>
  <si>
    <t>2019-06-02T02:00:00</t>
  </si>
  <si>
    <t>2019-06-02T01:00:00Z</t>
  </si>
  <si>
    <t>2019-06-02T03:00:00</t>
  </si>
  <si>
    <t>2019-06-02T02:00:00Z</t>
  </si>
  <si>
    <t>2019-06-02T04:00:00</t>
  </si>
  <si>
    <t>2019-06-02T03:00:00Z</t>
  </si>
  <si>
    <t>2019-06-02T05:00:00</t>
  </si>
  <si>
    <t>2019-06-02T04:00:00Z</t>
  </si>
  <si>
    <t>2019-06-02T06:00:00</t>
  </si>
  <si>
    <t>2019-06-02T05:00:00Z</t>
  </si>
  <si>
    <t>2019-06-02T07:00:00</t>
  </si>
  <si>
    <t>2019-06-02T06:00:00Z</t>
  </si>
  <si>
    <t>2019-06-02T08:00:00</t>
  </si>
  <si>
    <t>2019-06-02T07:00:00Z</t>
  </si>
  <si>
    <t>2019-06-02T09:00:00</t>
  </si>
  <si>
    <t>2019-06-02T08:00:00Z</t>
  </si>
  <si>
    <t>2019-06-02T10:00:00</t>
  </si>
  <si>
    <t>2019-06-02T09:00:00Z</t>
  </si>
  <si>
    <t>2019-06-02T11:00:00</t>
  </si>
  <si>
    <t>2019-06-02T10:00:00Z</t>
  </si>
  <si>
    <t>2019-06-02T12:00:00</t>
  </si>
  <si>
    <t>2019-06-02T11:00:00Z</t>
  </si>
  <si>
    <t>2019-06-02T13:00:00</t>
  </si>
  <si>
    <t>2019-06-02T12:00:00Z</t>
  </si>
  <si>
    <t>2019-06-02T14:00:00</t>
  </si>
  <si>
    <t>2019-06-02T13:00:00Z</t>
  </si>
  <si>
    <t>2019-06-02T15:00:00</t>
  </si>
  <si>
    <t>2019-06-02T14:00:00Z</t>
  </si>
  <si>
    <t>2019-06-02T16:00:00</t>
  </si>
  <si>
    <t>2019-06-02T15:00:00Z</t>
  </si>
  <si>
    <t>2019-06-02T17:00:00</t>
  </si>
  <si>
    <t>2019-06-02T16:00:00Z</t>
  </si>
  <si>
    <t>2019-06-02T18:00:00</t>
  </si>
  <si>
    <t>2019-06-02T17:00:00Z</t>
  </si>
  <si>
    <t>2019-06-02T19:00:00</t>
  </si>
  <si>
    <t>2019-06-02T18:00:00Z</t>
  </si>
  <si>
    <t>2019-06-02T20:00:00</t>
  </si>
  <si>
    <t>2019-06-02T19:00:00Z</t>
  </si>
  <si>
    <t>2019-06-02T21:00:00</t>
  </si>
  <si>
    <t>2019-06-02T20:00:00Z</t>
  </si>
  <si>
    <t>2019-06-02T22:00:00</t>
  </si>
  <si>
    <t>2019-06-02T21:00:00Z</t>
  </si>
  <si>
    <t>2019-06-02T23:00:00</t>
  </si>
  <si>
    <t>2019-06-02T22:00:00Z</t>
  </si>
  <si>
    <t>2019-06-03T00:00:00</t>
  </si>
  <si>
    <t>2019-06-02T23:00:00Z</t>
  </si>
  <si>
    <t>2019-06-03T01:00:00</t>
  </si>
  <si>
    <t>2019-06-03T00:00:00Z</t>
  </si>
  <si>
    <t>2019-06-03T02:00:00</t>
  </si>
  <si>
    <t>2019-06-03T01:00:00Z</t>
  </si>
  <si>
    <t>2019-06-03T03:00:00</t>
  </si>
  <si>
    <t>2019-06-03T02:00:00Z</t>
  </si>
  <si>
    <t>2019-06-03T04:00:00</t>
  </si>
  <si>
    <t>2019-06-03T03:00:00Z</t>
  </si>
  <si>
    <t>2019-06-03T05:00:00</t>
  </si>
  <si>
    <t>2019-06-03T04:00:00Z</t>
  </si>
  <si>
    <t>2019-06-03T06:00:00</t>
  </si>
  <si>
    <t>2019-06-03T05:00:00Z</t>
  </si>
  <si>
    <t>2019-06-03T07:00:00</t>
  </si>
  <si>
    <t>2019-06-03T06:00:00Z</t>
  </si>
  <si>
    <t>2019-06-03T08:00:00</t>
  </si>
  <si>
    <t>2019-06-03T07:00:00Z</t>
  </si>
  <si>
    <t>2019-06-03T09:00:00</t>
  </si>
  <si>
    <t>2019-06-03T08:00:00Z</t>
  </si>
  <si>
    <t>2019-06-03T10:00:00</t>
  </si>
  <si>
    <t>2019-06-03T09:00:00Z</t>
  </si>
  <si>
    <t>2019-06-03T11:00:00</t>
  </si>
  <si>
    <t>2019-06-03T10:00:00Z</t>
  </si>
  <si>
    <t>2019-06-03T12:00:00</t>
  </si>
  <si>
    <t>2019-06-03T11:00:00Z</t>
  </si>
  <si>
    <t>2019-06-03T13:00:00</t>
  </si>
  <si>
    <t>2019-06-03T12:00:00Z</t>
  </si>
  <si>
    <t>2019-06-03T14:00:00</t>
  </si>
  <si>
    <t>2019-06-03T13:00:00Z</t>
  </si>
  <si>
    <t>2019-06-03T15:00:00</t>
  </si>
  <si>
    <t>2019-06-03T14:00:00Z</t>
  </si>
  <si>
    <t>2019-06-03T16:00:00</t>
  </si>
  <si>
    <t>2019-06-03T15:00:00Z</t>
  </si>
  <si>
    <t>2019-06-03T17:00:00</t>
  </si>
  <si>
    <t>2019-06-03T16:00:00Z</t>
  </si>
  <si>
    <t>2019-06-03T18:00:00</t>
  </si>
  <si>
    <t>2019-06-03T17:00:00Z</t>
  </si>
  <si>
    <t>2019-06-03T19:00:00</t>
  </si>
  <si>
    <t>2019-06-03T18:00:00Z</t>
  </si>
  <si>
    <t>2019-06-03T20:00:00</t>
  </si>
  <si>
    <t>2019-06-03T19:00:00Z</t>
  </si>
  <si>
    <t>2019-06-03T21:00:00</t>
  </si>
  <si>
    <t>2019-06-03T20:00:00Z</t>
  </si>
  <si>
    <t>2019-06-03T22:00:00</t>
  </si>
  <si>
    <t>2019-06-03T21:00:00Z</t>
  </si>
  <si>
    <t>2019-06-03T23:00:00</t>
  </si>
  <si>
    <t>2019-06-03T22:00:00Z</t>
  </si>
  <si>
    <t>2019-06-04T00:00:00</t>
  </si>
  <si>
    <t>2019-06-03T23:00:00Z</t>
  </si>
  <si>
    <t>2019-06-04T01:00:00</t>
  </si>
  <si>
    <t>2019-06-04T00:00:00Z</t>
  </si>
  <si>
    <t>2019-06-04T02:00:00</t>
  </si>
  <si>
    <t>2019-06-04T01:00:00Z</t>
  </si>
  <si>
    <t>2019-06-04T03:00:00</t>
  </si>
  <si>
    <t>2019-06-04T02:00:00Z</t>
  </si>
  <si>
    <t>2019-06-04T04:00:00</t>
  </si>
  <si>
    <t>2019-06-04T03:00:00Z</t>
  </si>
  <si>
    <t>2019-06-04T05:00:00</t>
  </si>
  <si>
    <t>2019-06-04T04:00:00Z</t>
  </si>
  <si>
    <t>2019-06-04T06:00:00</t>
  </si>
  <si>
    <t>2019-06-04T05:00:00Z</t>
  </si>
  <si>
    <t>2019-06-04T07:00:00</t>
  </si>
  <si>
    <t>2019-06-04T06:00:00Z</t>
  </si>
  <si>
    <t>2019-06-04T08:00:00</t>
  </si>
  <si>
    <t>2019-06-04T07:00:00Z</t>
  </si>
  <si>
    <t>2019-06-04T09:00:00</t>
  </si>
  <si>
    <t>2019-06-04T08:00:00Z</t>
  </si>
  <si>
    <t>2019-06-04T10:00:00</t>
  </si>
  <si>
    <t>2019-06-04T09:00:00Z</t>
  </si>
  <si>
    <t>2019-06-04T11:00:00</t>
  </si>
  <si>
    <t>2019-06-04T10:00:00Z</t>
  </si>
  <si>
    <t>2019-06-04T12:00:00</t>
  </si>
  <si>
    <t>2019-06-04T11:00:00Z</t>
  </si>
  <si>
    <t>2019-06-04T13:00:00</t>
  </si>
  <si>
    <t>2019-06-04T12:00:00Z</t>
  </si>
  <si>
    <t>2019-06-04T14:00:00</t>
  </si>
  <si>
    <t>2019-06-04T13:00:00Z</t>
  </si>
  <si>
    <t>2019-06-04T15:00:00</t>
  </si>
  <si>
    <t>2019-06-04T14:00:00Z</t>
  </si>
  <si>
    <t>2019-06-04T16:00:00</t>
  </si>
  <si>
    <t>2019-06-04T15:00:00Z</t>
  </si>
  <si>
    <t>2019-06-04T17:00:00</t>
  </si>
  <si>
    <t>2019-06-04T16:00:00Z</t>
  </si>
  <si>
    <t>2019-06-04T18:00:00</t>
  </si>
  <si>
    <t>2019-06-04T17:00:00Z</t>
  </si>
  <si>
    <t>2019-06-04T19:00:00</t>
  </si>
  <si>
    <t>2019-06-04T18:00:00Z</t>
  </si>
  <si>
    <t>2019-06-04T20:00:00</t>
  </si>
  <si>
    <t>2019-06-04T19:00:00Z</t>
  </si>
  <si>
    <t>2019-06-04T21:00:00</t>
  </si>
  <si>
    <t>2019-06-04T20:00:00Z</t>
  </si>
  <si>
    <t>2019-06-04T22:00:00</t>
  </si>
  <si>
    <t>2019-06-04T21:00:00Z</t>
  </si>
  <si>
    <t>2019-06-04T23:00:00</t>
  </si>
  <si>
    <t>2019-06-04T22:00:00Z</t>
  </si>
  <si>
    <t>2019-06-05T00:00:00</t>
  </si>
  <si>
    <t>2019-06-04T23:00:00Z</t>
  </si>
  <si>
    <t>2019-06-05T01:00:00</t>
  </si>
  <si>
    <t>2019-06-05T00:00:00Z</t>
  </si>
  <si>
    <t>2019-06-05T02:00:00</t>
  </si>
  <si>
    <t>2019-06-05T01:00:00Z</t>
  </si>
  <si>
    <t>2019-06-05T03:00:00</t>
  </si>
  <si>
    <t>2019-06-05T02:00:00Z</t>
  </si>
  <si>
    <t>2019-06-05T04:00:00</t>
  </si>
  <si>
    <t>2019-06-05T03:00:00Z</t>
  </si>
  <si>
    <t>2019-06-05T05:00:00</t>
  </si>
  <si>
    <t>2019-06-05T04:00:00Z</t>
  </si>
  <si>
    <t>2019-06-05T06:00:00</t>
  </si>
  <si>
    <t>2019-06-05T05:00:00Z</t>
  </si>
  <si>
    <t>2019-06-05T07:00:00</t>
  </si>
  <si>
    <t>2019-06-05T06:00:00Z</t>
  </si>
  <si>
    <t>2019-06-05T08:00:00</t>
  </si>
  <si>
    <t>2019-06-05T07:00:00Z</t>
  </si>
  <si>
    <t>2019-06-05T09:00:00</t>
  </si>
  <si>
    <t>2019-06-05T08:00:00Z</t>
  </si>
  <si>
    <t>2019-06-05T10:00:00</t>
  </si>
  <si>
    <t>2019-06-05T09:00:00Z</t>
  </si>
  <si>
    <t>2019-06-05T11:00:00</t>
  </si>
  <si>
    <t>2019-06-05T10:00:00Z</t>
  </si>
  <si>
    <t>2019-06-05T12:00:00</t>
  </si>
  <si>
    <t>2019-06-05T11:00:00Z</t>
  </si>
  <si>
    <t>2019-06-05T13:00:00</t>
  </si>
  <si>
    <t>2019-06-05T12:00:00Z</t>
  </si>
  <si>
    <t>2019-06-05T14:00:00</t>
  </si>
  <si>
    <t>2019-06-05T13:00:00Z</t>
  </si>
  <si>
    <t>2019-06-05T15:00:00</t>
  </si>
  <si>
    <t>2019-06-05T14:00:00Z</t>
  </si>
  <si>
    <t>2019-06-05T16:00:00</t>
  </si>
  <si>
    <t>2019-06-05T15:00:00Z</t>
  </si>
  <si>
    <t>2019-06-05T17:00:00</t>
  </si>
  <si>
    <t>2019-06-05T16:00:00Z</t>
  </si>
  <si>
    <t>2019-06-05T18:00:00</t>
  </si>
  <si>
    <t>2019-06-05T17:00:00Z</t>
  </si>
  <si>
    <t>2019-06-05T19:00:00</t>
  </si>
  <si>
    <t>2019-06-05T18:00:00Z</t>
  </si>
  <si>
    <t>2019-06-05T20:00:00</t>
  </si>
  <si>
    <t>2019-06-05T19:00:00Z</t>
  </si>
  <si>
    <t>2019-06-05T21:00:00</t>
  </si>
  <si>
    <t>2019-06-05T20:00:00Z</t>
  </si>
  <si>
    <t>2019-06-05T22:00:00</t>
  </si>
  <si>
    <t>2019-06-05T21:00:00Z</t>
  </si>
  <si>
    <t>2019-06-05T23:00:00</t>
  </si>
  <si>
    <t>2019-06-05T22:00:00Z</t>
  </si>
  <si>
    <t>2019-06-06T00:00:00</t>
  </si>
  <si>
    <t>2019-06-05T23:00:00Z</t>
  </si>
  <si>
    <t>2019-06-06T01:00:00</t>
  </si>
  <si>
    <t>2019-06-06T00:00:00Z</t>
  </si>
  <si>
    <t>2019-06-06T02:00:00</t>
  </si>
  <si>
    <t>2019-06-06T01:00:00Z</t>
  </si>
  <si>
    <t>2019-06-06T03:00:00</t>
  </si>
  <si>
    <t>2019-06-06T02:00:00Z</t>
  </si>
  <si>
    <t>2019-06-06T04:00:00</t>
  </si>
  <si>
    <t>2019-06-06T03:00:00Z</t>
  </si>
  <si>
    <t>2019-06-06T05:00:00</t>
  </si>
  <si>
    <t>2019-06-06T04:00:00Z</t>
  </si>
  <si>
    <t>2019-06-06T06:00:00</t>
  </si>
  <si>
    <t>2019-06-06T05:00:00Z</t>
  </si>
  <si>
    <t>2019-06-06T07:00:00</t>
  </si>
  <si>
    <t>2019-06-06T06:00:00Z</t>
  </si>
  <si>
    <t>2019-06-06T08:00:00</t>
  </si>
  <si>
    <t>2019-06-06T07:00:00Z</t>
  </si>
  <si>
    <t>2019-06-06T09:00:00</t>
  </si>
  <si>
    <t>2019-06-06T08:00:00Z</t>
  </si>
  <si>
    <t>2019-06-06T10:00:00</t>
  </si>
  <si>
    <t>2019-06-06T09:00:00Z</t>
  </si>
  <si>
    <t>2019-06-06T11:00:00</t>
  </si>
  <si>
    <t>2019-06-06T10:00:00Z</t>
  </si>
  <si>
    <t>2019-06-06T12:00:00</t>
  </si>
  <si>
    <t>2019-06-06T11:00:00Z</t>
  </si>
  <si>
    <t>2019-06-06T13:00:00</t>
  </si>
  <si>
    <t>2019-06-06T12:00:00Z</t>
  </si>
  <si>
    <t>2019-06-06T14:00:00</t>
  </si>
  <si>
    <t>2019-06-06T13:00:00Z</t>
  </si>
  <si>
    <t>2019-06-06T15:00:00</t>
  </si>
  <si>
    <t>2019-06-06T14:00:00Z</t>
  </si>
  <si>
    <t>2019-06-06T16:00:00</t>
  </si>
  <si>
    <t>2019-06-06T15:00:00Z</t>
  </si>
  <si>
    <t>2019-06-06T17:00:00</t>
  </si>
  <si>
    <t>2019-06-06T16:00:00Z</t>
  </si>
  <si>
    <t>2019-06-06T18:00:00</t>
  </si>
  <si>
    <t>2019-06-06T17:00:00Z</t>
  </si>
  <si>
    <t>2019-06-06T19:00:00</t>
  </si>
  <si>
    <t>2019-06-06T18:00:00Z</t>
  </si>
  <si>
    <t>2019-06-06T20:00:00</t>
  </si>
  <si>
    <t>2019-06-06T19:00:00Z</t>
  </si>
  <si>
    <t>2019-06-06T21:00:00</t>
  </si>
  <si>
    <t>2019-06-06T20:00:00Z</t>
  </si>
  <si>
    <t>2019-06-06T22:00:00</t>
  </si>
  <si>
    <t>2019-06-06T21:00:00Z</t>
  </si>
  <si>
    <t>2019-06-06T23:00:00</t>
  </si>
  <si>
    <t>2019-06-06T22:00:00Z</t>
  </si>
  <si>
    <t>2019-06-07T00:00:00</t>
  </si>
  <si>
    <t>2019-06-06T23:00:00Z</t>
  </si>
  <si>
    <t>2019-06-07T01:00:00</t>
  </si>
  <si>
    <t>2019-06-07T00:00:00Z</t>
  </si>
  <si>
    <t>2019-06-07T02:00:00</t>
  </si>
  <si>
    <t>2019-06-07T01:00:00Z</t>
  </si>
  <si>
    <t>2019-06-07T03:00:00</t>
  </si>
  <si>
    <t>2019-06-07T02:00:00Z</t>
  </si>
  <si>
    <t>2019-06-07T04:00:00</t>
  </si>
  <si>
    <t>2019-06-07T03:00:00Z</t>
  </si>
  <si>
    <t>2019-06-07T05:00:00</t>
  </si>
  <si>
    <t>2019-06-07T04:00:00Z</t>
  </si>
  <si>
    <t>2019-06-07T06:00:00</t>
  </si>
  <si>
    <t>2019-06-07T05:00:00Z</t>
  </si>
  <si>
    <t>2019-06-07T07:00:00</t>
  </si>
  <si>
    <t>2019-06-07T06:00:00Z</t>
  </si>
  <si>
    <t>2019-06-07T08:00:00</t>
  </si>
  <si>
    <t>2019-06-07T07:00:00Z</t>
  </si>
  <si>
    <t>2019-06-07T09:00:00</t>
  </si>
  <si>
    <t>2019-06-07T08:00:00Z</t>
  </si>
  <si>
    <t>2019-06-07T10:00:00</t>
  </si>
  <si>
    <t>2019-06-07T09:00:00Z</t>
  </si>
  <si>
    <t>2019-06-07T11:00:00</t>
  </si>
  <si>
    <t>2019-06-07T10:00:00Z</t>
  </si>
  <si>
    <t>2019-06-07T12:00:00</t>
  </si>
  <si>
    <t>2019-06-07T11:00:00Z</t>
  </si>
  <si>
    <t>2019-06-07T13:00:00</t>
  </si>
  <si>
    <t>2019-06-07T12:00:00Z</t>
  </si>
  <si>
    <t>2019-06-07T14:00:00</t>
  </si>
  <si>
    <t>2019-06-07T13:00:00Z</t>
  </si>
  <si>
    <t>2019-06-07T15:00:00</t>
  </si>
  <si>
    <t>2019-06-07T14:00:00Z</t>
  </si>
  <si>
    <t>2019-06-07T16:00:00</t>
  </si>
  <si>
    <t>2019-06-07T15:00:00Z</t>
  </si>
  <si>
    <t>2019-06-07T17:00:00</t>
  </si>
  <si>
    <t>2019-06-07T16:00:00Z</t>
  </si>
  <si>
    <t>2019-06-07T18:00:00</t>
  </si>
  <si>
    <t>2019-06-07T17:00:00Z</t>
  </si>
  <si>
    <t>2019-06-07T19:00:00</t>
  </si>
  <si>
    <t>2019-06-07T18:00:00Z</t>
  </si>
  <si>
    <t>2019-06-07T20:00:00</t>
  </si>
  <si>
    <t>2019-06-07T19:00:00Z</t>
  </si>
  <si>
    <t>2019-06-07T21:00:00</t>
  </si>
  <si>
    <t>2019-06-07T20:00:00Z</t>
  </si>
  <si>
    <t>2019-06-07T22:00:00</t>
  </si>
  <si>
    <t>2019-06-07T21:00:00Z</t>
  </si>
  <si>
    <t>2019-06-07T23:00:00</t>
  </si>
  <si>
    <t>2019-06-07T22:00:00Z</t>
  </si>
  <si>
    <t>2019-06-08T00:00:00</t>
  </si>
  <si>
    <t>2019-06-07T23:00:00Z</t>
  </si>
  <si>
    <t>2019-06-08T01:00:00</t>
  </si>
  <si>
    <t>2019-06-08T00:00:00Z</t>
  </si>
  <si>
    <t>2019-06-08T02:00:00</t>
  </si>
  <si>
    <t>2019-06-08T01:00:00Z</t>
  </si>
  <si>
    <t>2019-06-08T03:00:00</t>
  </si>
  <si>
    <t>2019-06-08T02:00:00Z</t>
  </si>
  <si>
    <t>2019-06-08T04:00:00</t>
  </si>
  <si>
    <t>2019-06-08T03:00:00Z</t>
  </si>
  <si>
    <t>2019-06-08T05:00:00</t>
  </si>
  <si>
    <t>2019-06-08T04:00:00Z</t>
  </si>
  <si>
    <t>2019-06-08T06:00:00</t>
  </si>
  <si>
    <t>2019-06-08T05:00:00Z</t>
  </si>
  <si>
    <t>2019-06-08T07:00:00</t>
  </si>
  <si>
    <t>2019-06-08T06:00:00Z</t>
  </si>
  <si>
    <t>2019-06-08T08:00:00</t>
  </si>
  <si>
    <t>2019-06-08T07:00:00Z</t>
  </si>
  <si>
    <t>2019-06-08T09:00:00</t>
  </si>
  <si>
    <t>2019-06-08T08:00:00Z</t>
  </si>
  <si>
    <t>2019-06-08T10:00:00</t>
  </si>
  <si>
    <t>2019-06-08T09:00:00Z</t>
  </si>
  <si>
    <t>2019-06-08T11:00:00</t>
  </si>
  <si>
    <t>2019-06-08T10:00:00Z</t>
  </si>
  <si>
    <t>2019-06-08T12:00:00</t>
  </si>
  <si>
    <t>2019-06-08T11:00:00Z</t>
  </si>
  <si>
    <t>2019-06-08T13:00:00</t>
  </si>
  <si>
    <t>2019-06-08T12:00:00Z</t>
  </si>
  <si>
    <t>2019-06-08T14:00:00</t>
  </si>
  <si>
    <t>2019-06-08T13:00:00Z</t>
  </si>
  <si>
    <t>2019-06-08T15:00:00</t>
  </si>
  <si>
    <t>2019-06-08T14:00:00Z</t>
  </si>
  <si>
    <t>2019-06-08T16:00:00</t>
  </si>
  <si>
    <t>2019-06-08T15:00:00Z</t>
  </si>
  <si>
    <t>2019-06-08T17:00:00</t>
  </si>
  <si>
    <t>2019-06-08T16:00:00Z</t>
  </si>
  <si>
    <t>2019-06-08T18:00:00</t>
  </si>
  <si>
    <t>2019-06-08T17:00:00Z</t>
  </si>
  <si>
    <t>2019-06-08T19:00:00</t>
  </si>
  <si>
    <t>2019-06-08T18:00:00Z</t>
  </si>
  <si>
    <t>2019-06-08T20:00:00</t>
  </si>
  <si>
    <t>2019-06-08T19:00:00Z</t>
  </si>
  <si>
    <t>2019-06-08T21:00:00</t>
  </si>
  <si>
    <t>2019-06-08T20:00:00Z</t>
  </si>
  <si>
    <t>2019-06-08T22:00:00</t>
  </si>
  <si>
    <t>2019-06-08T21:00:00Z</t>
  </si>
  <si>
    <t>2019-06-08T23:00:00</t>
  </si>
  <si>
    <t>2019-06-08T22:00:00Z</t>
  </si>
  <si>
    <t>2019-06-09T00:00:00</t>
  </si>
  <si>
    <t>2019-06-08T23:00:00Z</t>
  </si>
  <si>
    <t>2019-06-09T01:00:00</t>
  </si>
  <si>
    <t>2019-06-09T00:00:00Z</t>
  </si>
  <si>
    <t>2019-06-09T02:00:00</t>
  </si>
  <si>
    <t>2019-06-09T01:00:00Z</t>
  </si>
  <si>
    <t>2019-06-09T03:00:00</t>
  </si>
  <si>
    <t>2019-06-09T02:00:00Z</t>
  </si>
  <si>
    <t>2019-06-09T04:00:00</t>
  </si>
  <si>
    <t>2019-06-09T03:00:00Z</t>
  </si>
  <si>
    <t>2019-06-09T05:00:00</t>
  </si>
  <si>
    <t>2019-06-09T04:00:00Z</t>
  </si>
  <si>
    <t>2019-06-09T06:00:00</t>
  </si>
  <si>
    <t>2019-06-09T05:00:00Z</t>
  </si>
  <si>
    <t>2019-06-09T07:00:00</t>
  </si>
  <si>
    <t>2019-06-09T06:00:00Z</t>
  </si>
  <si>
    <t>2019-06-09T08:00:00</t>
  </si>
  <si>
    <t>2019-06-09T07:00:00Z</t>
  </si>
  <si>
    <t>2019-06-09T09:00:00</t>
  </si>
  <si>
    <t>2019-06-09T08:00:00Z</t>
  </si>
  <si>
    <t>2019-06-09T10:00:00</t>
  </si>
  <si>
    <t>2019-06-09T09:00:00Z</t>
  </si>
  <si>
    <t>2019-06-09T11:00:00</t>
  </si>
  <si>
    <t>2019-06-09T10:00:00Z</t>
  </si>
  <si>
    <t>2019-06-09T12:00:00</t>
  </si>
  <si>
    <t>2019-06-09T11:00:00Z</t>
  </si>
  <si>
    <t>2019-06-09T13:00:00</t>
  </si>
  <si>
    <t>2019-06-09T12:00:00Z</t>
  </si>
  <si>
    <t>2019-06-09T14:00:00</t>
  </si>
  <si>
    <t>2019-06-09T13:00:00Z</t>
  </si>
  <si>
    <t>2019-06-09T15:00:00</t>
  </si>
  <si>
    <t>2019-06-09T14:00:00Z</t>
  </si>
  <si>
    <t>2019-06-09T16:00:00</t>
  </si>
  <si>
    <t>2019-06-09T15:00:00Z</t>
  </si>
  <si>
    <t>2019-06-09T17:00:00</t>
  </si>
  <si>
    <t>2019-06-09T16:00:00Z</t>
  </si>
  <si>
    <t>2019-06-09T18:00:00</t>
  </si>
  <si>
    <t>2019-06-09T17:00:00Z</t>
  </si>
  <si>
    <t>2019-06-09T19:00:00</t>
  </si>
  <si>
    <t>2019-06-09T18:00:00Z</t>
  </si>
  <si>
    <t>2019-06-09T20:00:00</t>
  </si>
  <si>
    <t>2019-06-09T19:00:00Z</t>
  </si>
  <si>
    <t>2019-06-09T21:00:00</t>
  </si>
  <si>
    <t>2019-06-09T20:00:00Z</t>
  </si>
  <si>
    <t>2019-06-09T22:00:00</t>
  </si>
  <si>
    <t>2019-06-09T21:00:00Z</t>
  </si>
  <si>
    <t>2019-06-09T23:00:00</t>
  </si>
  <si>
    <t>2019-06-09T22:00:00Z</t>
  </si>
  <si>
    <t>2019-06-10T00:00:00</t>
  </si>
  <si>
    <t>2019-06-09T23:00:00Z</t>
  </si>
  <si>
    <t>2019-06-10T01:00:00</t>
  </si>
  <si>
    <t>2019-06-10T00:00:00Z</t>
  </si>
  <si>
    <t>2019-06-10T02:00:00</t>
  </si>
  <si>
    <t>2019-06-10T01:00:00Z</t>
  </si>
  <si>
    <t>2019-06-10T03:00:00</t>
  </si>
  <si>
    <t>2019-06-10T02:00:00Z</t>
  </si>
  <si>
    <t>2019-06-10T04:00:00</t>
  </si>
  <si>
    <t>2019-06-10T03:00:00Z</t>
  </si>
  <si>
    <t>2019-06-10T05:00:00</t>
  </si>
  <si>
    <t>2019-06-10T04:00:00Z</t>
  </si>
  <si>
    <t>2019-06-10T06:00:00</t>
  </si>
  <si>
    <t>2019-06-10T05:00:00Z</t>
  </si>
  <si>
    <t>2019-06-10T07:00:00</t>
  </si>
  <si>
    <t>2019-06-10T06:00:00Z</t>
  </si>
  <si>
    <t>2019-06-10T08:00:00</t>
  </si>
  <si>
    <t>2019-06-10T07:00:00Z</t>
  </si>
  <si>
    <t>2019-06-10T09:00:00</t>
  </si>
  <si>
    <t>2019-06-10T08:00:00Z</t>
  </si>
  <si>
    <t>2019-06-10T10:00:00</t>
  </si>
  <si>
    <t>2019-06-10T09:00:00Z</t>
  </si>
  <si>
    <t>2019-06-10T11:00:00</t>
  </si>
  <si>
    <t>2019-06-10T10:00:00Z</t>
  </si>
  <si>
    <t>2019-06-10T12:00:00</t>
  </si>
  <si>
    <t>2019-06-10T11:00:00Z</t>
  </si>
  <si>
    <t>2019-06-10T13:00:00</t>
  </si>
  <si>
    <t>2019-06-10T12:00:00Z</t>
  </si>
  <si>
    <t>2019-06-10T14:00:00</t>
  </si>
  <si>
    <t>2019-06-10T13:00:00Z</t>
  </si>
  <si>
    <t>2019-06-10T15:00:00</t>
  </si>
  <si>
    <t>2019-06-10T14:00:00Z</t>
  </si>
  <si>
    <t>2019-06-10T16:00:00</t>
  </si>
  <si>
    <t>2019-06-10T15:00:00Z</t>
  </si>
  <si>
    <t>2019-06-10T17:00:00</t>
  </si>
  <si>
    <t>2019-06-10T16:00:00Z</t>
  </si>
  <si>
    <t>2019-06-10T18:00:00</t>
  </si>
  <si>
    <t>2019-06-10T17:00:00Z</t>
  </si>
  <si>
    <t>2019-06-10T19:00:00</t>
  </si>
  <si>
    <t>2019-06-10T18:00:00Z</t>
  </si>
  <si>
    <t>2019-06-10T20:00:00</t>
  </si>
  <si>
    <t>2019-06-10T19:00:00Z</t>
  </si>
  <si>
    <t>2019-06-10T21:00:00</t>
  </si>
  <si>
    <t>2019-06-10T20:00:00Z</t>
  </si>
  <si>
    <t>2019-06-10T22:00:00</t>
  </si>
  <si>
    <t>2019-06-10T21:00:00Z</t>
  </si>
  <si>
    <t>2019-06-10T23:00:00</t>
  </si>
  <si>
    <t>2019-06-10T22:00:00Z</t>
  </si>
  <si>
    <t>2019-06-11T00:00:00</t>
  </si>
  <si>
    <t>2019-06-10T23:00:00Z</t>
  </si>
  <si>
    <t>2019-06-11T01:00:00</t>
  </si>
  <si>
    <t>2019-06-11T00:00:00Z</t>
  </si>
  <si>
    <t>2019-06-11T02:00:00</t>
  </si>
  <si>
    <t>2019-06-11T01:00:00Z</t>
  </si>
  <si>
    <t>2019-06-11T03:00:00</t>
  </si>
  <si>
    <t>2019-06-11T02:00:00Z</t>
  </si>
  <si>
    <t>2019-06-11T04:00:00</t>
  </si>
  <si>
    <t>2019-06-11T03:00:00Z</t>
  </si>
  <si>
    <t>2019-06-11T05:00:00</t>
  </si>
  <si>
    <t>2019-06-11T04:00:00Z</t>
  </si>
  <si>
    <t>2019-06-11T06:00:00</t>
  </si>
  <si>
    <t>2019-06-11T05:00:00Z</t>
  </si>
  <si>
    <t>2019-06-11T07:00:00</t>
  </si>
  <si>
    <t>2019-06-11T06:00:00Z</t>
  </si>
  <si>
    <t>2019-06-11T08:00:00</t>
  </si>
  <si>
    <t>2019-06-11T07:00:00Z</t>
  </si>
  <si>
    <t>2019-06-11T09:00:00</t>
  </si>
  <si>
    <t>2019-06-11T08:00:00Z</t>
  </si>
  <si>
    <t>2019-06-11T10:00:00</t>
  </si>
  <si>
    <t>2019-06-11T09:00:00Z</t>
  </si>
  <si>
    <t>2019-06-11T11:00:00</t>
  </si>
  <si>
    <t>2019-06-11T10:00:00Z</t>
  </si>
  <si>
    <t>2019-06-11T12:00:00</t>
  </si>
  <si>
    <t>2019-06-11T11:00:00Z</t>
  </si>
  <si>
    <t>2019-06-11T13:00:00</t>
  </si>
  <si>
    <t>2019-06-11T12:00:00Z</t>
  </si>
  <si>
    <t>2019-06-11T14:00:00</t>
  </si>
  <si>
    <t>2019-06-11T13:00:00Z</t>
  </si>
  <si>
    <t>2019-06-11T15:00:00</t>
  </si>
  <si>
    <t>2019-06-11T14:00:00Z</t>
  </si>
  <si>
    <t>2019-06-11T16:00:00</t>
  </si>
  <si>
    <t>2019-06-11T15:00:00Z</t>
  </si>
  <si>
    <t>2019-06-11T17:00:00</t>
  </si>
  <si>
    <t>2019-06-11T16:00:00Z</t>
  </si>
  <si>
    <t>2019-06-11T18:00:00</t>
  </si>
  <si>
    <t>2019-06-11T17:00:00Z</t>
  </si>
  <si>
    <t>2019-06-11T19:00:00</t>
  </si>
  <si>
    <t>2019-06-11T18:00:00Z</t>
  </si>
  <si>
    <t>2019-06-11T20:00:00</t>
  </si>
  <si>
    <t>2019-06-11T19:00:00Z</t>
  </si>
  <si>
    <t>2019-06-11T21:00:00</t>
  </si>
  <si>
    <t>2019-06-11T20:00:00Z</t>
  </si>
  <si>
    <t>2019-06-11T22:00:00</t>
  </si>
  <si>
    <t>2019-06-11T21:00:00Z</t>
  </si>
  <si>
    <t>2019-06-11T23:00:00</t>
  </si>
  <si>
    <t>2019-06-11T22:00:00Z</t>
  </si>
  <si>
    <t>2019-06-12T00:00:00</t>
  </si>
  <si>
    <t>2019-06-11T23:00:00Z</t>
  </si>
  <si>
    <t>2019-06-12T01:00:00</t>
  </si>
  <si>
    <t>2019-06-12T00:00:00Z</t>
  </si>
  <si>
    <t>2019-06-12T02:00:00</t>
  </si>
  <si>
    <t>2019-06-12T01:00:00Z</t>
  </si>
  <si>
    <t>2019-06-12T03:00:00</t>
  </si>
  <si>
    <t>2019-06-12T02:00:00Z</t>
  </si>
  <si>
    <t>2019-06-12T04:00:00</t>
  </si>
  <si>
    <t>2019-06-12T03:00:00Z</t>
  </si>
  <si>
    <t>2019-06-12T05:00:00</t>
  </si>
  <si>
    <t>2019-06-12T04:00:00Z</t>
  </si>
  <si>
    <t>2019-06-12T06:00:00</t>
  </si>
  <si>
    <t>2019-06-12T05:00:00Z</t>
  </si>
  <si>
    <t>2019-06-12T07:00:00</t>
  </si>
  <si>
    <t>2019-06-12T06:00:00Z</t>
  </si>
  <si>
    <t>2019-06-12T08:00:00</t>
  </si>
  <si>
    <t>2019-06-12T07:00:00Z</t>
  </si>
  <si>
    <t>2019-06-12T09:00:00</t>
  </si>
  <si>
    <t>2019-06-12T08:00:00Z</t>
  </si>
  <si>
    <t>2019-06-12T10:00:00</t>
  </si>
  <si>
    <t>2019-06-12T09:00:00Z</t>
  </si>
  <si>
    <t>2019-06-12T11:00:00</t>
  </si>
  <si>
    <t>2019-06-12T10:00:00Z</t>
  </si>
  <si>
    <t>2019-06-12T12:00:00</t>
  </si>
  <si>
    <t>2019-06-12T11:00:00Z</t>
  </si>
  <si>
    <t>2019-06-12T13:00:00</t>
  </si>
  <si>
    <t>2019-06-12T12:00:00Z</t>
  </si>
  <si>
    <t>2019-06-12T14:00:00</t>
  </si>
  <si>
    <t>2019-06-12T13:00:00Z</t>
  </si>
  <si>
    <t>2019-06-12T15:00:00</t>
  </si>
  <si>
    <t>2019-06-12T14:00:00Z</t>
  </si>
  <si>
    <t>2019-06-12T16:00:00</t>
  </si>
  <si>
    <t>2019-06-12T15:00:00Z</t>
  </si>
  <si>
    <t>2019-06-12T17:00:00</t>
  </si>
  <si>
    <t>2019-06-12T16:00:00Z</t>
  </si>
  <si>
    <t>2019-06-12T18:00:00</t>
  </si>
  <si>
    <t>2019-06-12T17:00:00Z</t>
  </si>
  <si>
    <t>2019-06-12T19:00:00</t>
  </si>
  <si>
    <t>2019-06-12T18:00:00Z</t>
  </si>
  <si>
    <t>2019-06-12T20:00:00</t>
  </si>
  <si>
    <t>2019-06-12T19:00:00Z</t>
  </si>
  <si>
    <t>2019-06-12T21:00:00</t>
  </si>
  <si>
    <t>2019-06-12T20:00:00Z</t>
  </si>
  <si>
    <t>2019-06-12T22:00:00</t>
  </si>
  <si>
    <t>2019-06-12T21:00:00Z</t>
  </si>
  <si>
    <t>2019-06-12T23:00:00</t>
  </si>
  <si>
    <t>2019-06-12T22:00:00Z</t>
  </si>
  <si>
    <t>2019-06-13T00:00:00</t>
  </si>
  <si>
    <t>2019-06-12T23:00:00Z</t>
  </si>
  <si>
    <t>2019-06-13T01:00:00</t>
  </si>
  <si>
    <t>2019-06-13T00:00:00Z</t>
  </si>
  <si>
    <t>2019-06-13T02:00:00</t>
  </si>
  <si>
    <t>2019-06-13T01:00:00Z</t>
  </si>
  <si>
    <t>2019-06-13T03:00:00</t>
  </si>
  <si>
    <t>2019-06-13T02:00:00Z</t>
  </si>
  <si>
    <t>2019-06-13T04:00:00</t>
  </si>
  <si>
    <t>2019-06-13T03:00:00Z</t>
  </si>
  <si>
    <t>2019-06-13T05:00:00</t>
  </si>
  <si>
    <t>2019-06-13T04:00:00Z</t>
  </si>
  <si>
    <t>2019-06-13T06:00:00</t>
  </si>
  <si>
    <t>2019-06-13T05:00:00Z</t>
  </si>
  <si>
    <t>2019-06-13T07:00:00</t>
  </si>
  <si>
    <t>2019-06-13T06:00:00Z</t>
  </si>
  <si>
    <t>2019-06-13T08:00:00</t>
  </si>
  <si>
    <t>2019-06-13T07:00:00Z</t>
  </si>
  <si>
    <t>2019-06-13T09:00:00</t>
  </si>
  <si>
    <t>2019-06-13T08:00:00Z</t>
  </si>
  <si>
    <t>2019-06-13T10:00:00</t>
  </si>
  <si>
    <t>2019-06-13T09:00:00Z</t>
  </si>
  <si>
    <t>2019-06-13T11:00:00</t>
  </si>
  <si>
    <t>2019-06-13T10:00:00Z</t>
  </si>
  <si>
    <t>2019-06-13T12:00:00</t>
  </si>
  <si>
    <t>2019-06-13T11:00:00Z</t>
  </si>
  <si>
    <t>2019-06-13T13:00:00</t>
  </si>
  <si>
    <t>2019-06-13T12:00:00Z</t>
  </si>
  <si>
    <t>2019-06-13T14:00:00</t>
  </si>
  <si>
    <t>2019-06-13T13:00:00Z</t>
  </si>
  <si>
    <t>2019-06-13T15:00:00</t>
  </si>
  <si>
    <t>2019-06-13T14:00:00Z</t>
  </si>
  <si>
    <t>2019-06-13T16:00:00</t>
  </si>
  <si>
    <t>2019-06-13T15:00:00Z</t>
  </si>
  <si>
    <t>2019-06-13T17:00:00</t>
  </si>
  <si>
    <t>2019-06-13T16:00:00Z</t>
  </si>
  <si>
    <t>2019-06-13T18:00:00</t>
  </si>
  <si>
    <t>2019-06-13T17:00:00Z</t>
  </si>
  <si>
    <t>2019-06-13T19:00:00</t>
  </si>
  <si>
    <t>2019-06-13T18:00:00Z</t>
  </si>
  <si>
    <t>2019-06-13T20:00:00</t>
  </si>
  <si>
    <t>2019-06-13T19:00:00Z</t>
  </si>
  <si>
    <t>2019-06-13T21:00:00</t>
  </si>
  <si>
    <t>2019-06-13T20:00:00Z</t>
  </si>
  <si>
    <t>2019-06-13T22:00:00</t>
  </si>
  <si>
    <t>2019-06-13T21:00:00Z</t>
  </si>
  <si>
    <t>2019-06-13T23:00:00</t>
  </si>
  <si>
    <t>2019-06-13T22:00:00Z</t>
  </si>
  <si>
    <t>2019-06-14T00:00:00</t>
  </si>
  <si>
    <t>2019-06-13T23:00:00Z</t>
  </si>
  <si>
    <t>2019-06-14T01:00:00</t>
  </si>
  <si>
    <t>2019-06-14T00:00:00Z</t>
  </si>
  <si>
    <t>2019-06-14T02:00:00</t>
  </si>
  <si>
    <t>2019-06-14T01:00:00Z</t>
  </si>
  <si>
    <t>2019-06-14T03:00:00</t>
  </si>
  <si>
    <t>2019-06-14T02:00:00Z</t>
  </si>
  <si>
    <t>2019-06-14T04:00:00</t>
  </si>
  <si>
    <t>2019-06-14T03:00:00Z</t>
  </si>
  <si>
    <t>2019-06-14T05:00:00</t>
  </si>
  <si>
    <t>2019-06-14T04:00:00Z</t>
  </si>
  <si>
    <t>2019-06-14T06:00:00</t>
  </si>
  <si>
    <t>2019-06-14T05:00:00Z</t>
  </si>
  <si>
    <t>2019-06-14T07:00:00</t>
  </si>
  <si>
    <t>2019-06-14T06:00:00Z</t>
  </si>
  <si>
    <t>2019-06-14T08:00:00</t>
  </si>
  <si>
    <t>2019-06-14T07:00:00Z</t>
  </si>
  <si>
    <t>2019-06-14T09:00:00</t>
  </si>
  <si>
    <t>2019-06-14T08:00:00Z</t>
  </si>
  <si>
    <t>2019-06-14T10:00:00</t>
  </si>
  <si>
    <t>2019-06-14T09:00:00Z</t>
  </si>
  <si>
    <t>2019-06-14T11:00:00</t>
  </si>
  <si>
    <t>2019-06-14T10:00:00Z</t>
  </si>
  <si>
    <t>2019-06-14T12:00:00</t>
  </si>
  <si>
    <t>2019-06-14T11:00:00Z</t>
  </si>
  <si>
    <t>2019-06-14T13:00:00</t>
  </si>
  <si>
    <t>2019-06-14T12:00:00Z</t>
  </si>
  <si>
    <t>2019-06-14T14:00:00</t>
  </si>
  <si>
    <t>2019-06-14T13:00:00Z</t>
  </si>
  <si>
    <t>2019-06-14T15:00:00</t>
  </si>
  <si>
    <t>2019-06-14T14:00:00Z</t>
  </si>
  <si>
    <t>2019-06-14T16:00:00</t>
  </si>
  <si>
    <t>2019-06-14T15:00:00Z</t>
  </si>
  <si>
    <t>2019-06-14T17:00:00</t>
  </si>
  <si>
    <t>2019-06-14T16:00:00Z</t>
  </si>
  <si>
    <t>2019-06-14T18:00:00</t>
  </si>
  <si>
    <t>2019-06-14T17:00:00Z</t>
  </si>
  <si>
    <t>2019-06-14T19:00:00</t>
  </si>
  <si>
    <t>2019-06-14T18:00:00Z</t>
  </si>
  <si>
    <t>2019-06-14T20:00:00</t>
  </si>
  <si>
    <t>2019-06-14T19:00:00Z</t>
  </si>
  <si>
    <t>2019-06-14T21:00:00</t>
  </si>
  <si>
    <t>2019-06-14T20:00:00Z</t>
  </si>
  <si>
    <t>2019-06-14T22:00:00</t>
  </si>
  <si>
    <t>2019-06-14T21:00:00Z</t>
  </si>
  <si>
    <t>2019-06-14T23:00:00</t>
  </si>
  <si>
    <t>2019-06-14T22:00:00Z</t>
  </si>
  <si>
    <t>2019-06-15T00:00:00</t>
  </si>
  <si>
    <t>2019-06-14T23:00:00Z</t>
  </si>
  <si>
    <t>2019-06-15T01:00:00</t>
  </si>
  <si>
    <t>2019-06-15T00:00:00Z</t>
  </si>
  <si>
    <t>2019-06-15T02:00:00</t>
  </si>
  <si>
    <t>2019-06-15T01:00:00Z</t>
  </si>
  <si>
    <t>2019-06-15T03:00:00</t>
  </si>
  <si>
    <t>2019-06-15T02:00:00Z</t>
  </si>
  <si>
    <t>2019-06-15T04:00:00</t>
  </si>
  <si>
    <t>2019-06-15T03:00:00Z</t>
  </si>
  <si>
    <t>2019-06-15T05:00:00</t>
  </si>
  <si>
    <t>2019-06-15T04:00:00Z</t>
  </si>
  <si>
    <t>2019-06-15T06:00:00</t>
  </si>
  <si>
    <t>2019-06-15T05:00:00Z</t>
  </si>
  <si>
    <t>2019-06-15T07:00:00</t>
  </si>
  <si>
    <t>2019-06-15T06:00:00Z</t>
  </si>
  <si>
    <t>2019-06-15T08:00:00</t>
  </si>
  <si>
    <t>2019-06-15T07:00:00Z</t>
  </si>
  <si>
    <t>2019-06-15T09:00:00</t>
  </si>
  <si>
    <t>2019-06-15T08:00:00Z</t>
  </si>
  <si>
    <t>2019-06-15T10:00:00</t>
  </si>
  <si>
    <t>2019-06-15T09:00:00Z</t>
  </si>
  <si>
    <t>2019-06-15T11:00:00</t>
  </si>
  <si>
    <t>2019-06-15T10:00:00Z</t>
  </si>
  <si>
    <t>2019-06-15T12:00:00</t>
  </si>
  <si>
    <t>2019-06-15T11:00:00Z</t>
  </si>
  <si>
    <t>2019-06-15T13:00:00</t>
  </si>
  <si>
    <t>2019-06-15T12:00:00Z</t>
  </si>
  <si>
    <t>2019-06-15T14:00:00</t>
  </si>
  <si>
    <t>2019-06-15T13:00:00Z</t>
  </si>
  <si>
    <t>2019-06-15T15:00:00</t>
  </si>
  <si>
    <t>2019-06-15T14:00:00Z</t>
  </si>
  <si>
    <t>2019-06-15T16:00:00</t>
  </si>
  <si>
    <t>2019-06-15T15:00:00Z</t>
  </si>
  <si>
    <t>2019-06-15T17:00:00</t>
  </si>
  <si>
    <t>2019-06-15T16:00:00Z</t>
  </si>
  <si>
    <t>2019-06-15T18:00:00</t>
  </si>
  <si>
    <t>2019-06-15T17:00:00Z</t>
  </si>
  <si>
    <t>2019-06-15T19:00:00</t>
  </si>
  <si>
    <t>2019-06-15T18:00:00Z</t>
  </si>
  <si>
    <t>2019-06-15T20:00:00</t>
  </si>
  <si>
    <t>2019-06-15T19:00:00Z</t>
  </si>
  <si>
    <t>2019-06-15T21:00:00</t>
  </si>
  <si>
    <t>2019-06-15T20:00:00Z</t>
  </si>
  <si>
    <t>2019-06-15T22:00:00</t>
  </si>
  <si>
    <t>2019-06-15T21:00:00Z</t>
  </si>
  <si>
    <t>2019-06-15T23:00:00</t>
  </si>
  <si>
    <t>2019-06-15T22:00:00Z</t>
  </si>
  <si>
    <t>2019-06-16T00:00:00</t>
  </si>
  <si>
    <t>2019-06-15T23:00:00Z</t>
  </si>
  <si>
    <t>2019-06-16T01:00:00</t>
  </si>
  <si>
    <t>2019-06-16T00:00:00Z</t>
  </si>
  <si>
    <t>2019-06-16T02:00:00</t>
  </si>
  <si>
    <t>2019-06-16T01:00:00Z</t>
  </si>
  <si>
    <t>2019-06-16T03:00:00</t>
  </si>
  <si>
    <t>2019-06-16T02:00:00Z</t>
  </si>
  <si>
    <t>2019-06-16T04:00:00</t>
  </si>
  <si>
    <t>2019-06-16T03:00:00Z</t>
  </si>
  <si>
    <t>2019-06-16T05:00:00</t>
  </si>
  <si>
    <t>2019-06-16T04:00:00Z</t>
  </si>
  <si>
    <t>2019-06-16T06:00:00</t>
  </si>
  <si>
    <t>2019-06-16T05:00:00Z</t>
  </si>
  <si>
    <t>2019-06-16T07:00:00</t>
  </si>
  <si>
    <t>2019-06-16T06:00:00Z</t>
  </si>
  <si>
    <t>2019-06-16T08:00:00</t>
  </si>
  <si>
    <t>2019-06-16T07:00:00Z</t>
  </si>
  <si>
    <t>2019-06-16T09:00:00</t>
  </si>
  <si>
    <t>2019-06-16T08:00:00Z</t>
  </si>
  <si>
    <t>2019-06-16T10:00:00</t>
  </si>
  <si>
    <t>2019-06-16T09:00:00Z</t>
  </si>
  <si>
    <t>2019-06-16T11:00:00</t>
  </si>
  <si>
    <t>2019-06-16T10:00:00Z</t>
  </si>
  <si>
    <t>2019-06-16T12:00:00</t>
  </si>
  <si>
    <t>2019-06-16T11:00:00Z</t>
  </si>
  <si>
    <t>2019-06-16T13:00:00</t>
  </si>
  <si>
    <t>2019-06-16T12:00:00Z</t>
  </si>
  <si>
    <t>2019-06-16T14:00:00</t>
  </si>
  <si>
    <t>2019-06-16T13:00:00Z</t>
  </si>
  <si>
    <t>2019-06-16T15:00:00</t>
  </si>
  <si>
    <t>2019-06-16T14:00:00Z</t>
  </si>
  <si>
    <t>2019-06-16T16:00:00</t>
  </si>
  <si>
    <t>2019-06-16T15:00:00Z</t>
  </si>
  <si>
    <t>2019-06-16T17:00:00</t>
  </si>
  <si>
    <t>2019-06-16T16:00:00Z</t>
  </si>
  <si>
    <t>2019-06-16T18:00:00</t>
  </si>
  <si>
    <t>2019-06-16T17:00:00Z</t>
  </si>
  <si>
    <t>2019-06-16T19:00:00</t>
  </si>
  <si>
    <t>2019-06-16T18:00:00Z</t>
  </si>
  <si>
    <t>2019-06-16T20:00:00</t>
  </si>
  <si>
    <t>2019-06-16T19:00:00Z</t>
  </si>
  <si>
    <t>2019-06-16T21:00:00</t>
  </si>
  <si>
    <t>2019-06-16T20:00:00Z</t>
  </si>
  <si>
    <t>2019-06-16T22:00:00</t>
  </si>
  <si>
    <t>2019-06-16T21:00:00Z</t>
  </si>
  <si>
    <t>2019-06-16T23:00:00</t>
  </si>
  <si>
    <t>2019-06-16T22:00:00Z</t>
  </si>
  <si>
    <t>2019-06-17T00:00:00</t>
  </si>
  <si>
    <t>2019-06-16T23:00:00Z</t>
  </si>
  <si>
    <t>2019-06-17T01:00:00</t>
  </si>
  <si>
    <t>2019-06-17T00:00:00Z</t>
  </si>
  <si>
    <t>2019-06-17T02:00:00</t>
  </si>
  <si>
    <t>2019-06-17T01:00:00Z</t>
  </si>
  <si>
    <t>2019-06-17T03:00:00</t>
  </si>
  <si>
    <t>2019-06-17T02:00:00Z</t>
  </si>
  <si>
    <t>2019-06-17T04:00:00</t>
  </si>
  <si>
    <t>2019-06-17T03:00:00Z</t>
  </si>
  <si>
    <t>2019-06-17T05:00:00</t>
  </si>
  <si>
    <t>2019-06-17T04:00:00Z</t>
  </si>
  <si>
    <t>2019-06-17T06:00:00</t>
  </si>
  <si>
    <t>2019-06-17T05:00:00Z</t>
  </si>
  <si>
    <t>2019-06-17T07:00:00</t>
  </si>
  <si>
    <t>2019-06-17T06:00:00Z</t>
  </si>
  <si>
    <t>2019-06-17T08:00:00</t>
  </si>
  <si>
    <t>2019-06-17T07:00:00Z</t>
  </si>
  <si>
    <t>2019-06-17T09:00:00</t>
  </si>
  <si>
    <t>2019-06-17T08:00:00Z</t>
  </si>
  <si>
    <t>2019-06-17T10:00:00</t>
  </si>
  <si>
    <t>2019-06-17T09:00:00Z</t>
  </si>
  <si>
    <t>2019-06-17T11:00:00</t>
  </si>
  <si>
    <t>2019-06-17T10:00:00Z</t>
  </si>
  <si>
    <t>2019-06-17T12:00:00</t>
  </si>
  <si>
    <t>2019-06-17T11:00:00Z</t>
  </si>
  <si>
    <t>2019-06-17T13:00:00</t>
  </si>
  <si>
    <t>2019-06-17T12:00:00Z</t>
  </si>
  <si>
    <t>2019-06-17T14:00:00</t>
  </si>
  <si>
    <t>2019-06-17T13:00:00Z</t>
  </si>
  <si>
    <t>2019-06-17T15:00:00</t>
  </si>
  <si>
    <t>2019-06-17T14:00:00Z</t>
  </si>
  <si>
    <t>2019-06-17T16:00:00</t>
  </si>
  <si>
    <t>2019-06-17T15:00:00Z</t>
  </si>
  <si>
    <t>2019-06-17T17:00:00</t>
  </si>
  <si>
    <t>2019-06-17T16:00:00Z</t>
  </si>
  <si>
    <t>2019-06-17T18:00:00</t>
  </si>
  <si>
    <t>2019-06-17T17:00:00Z</t>
  </si>
  <si>
    <t>2019-06-17T19:00:00</t>
  </si>
  <si>
    <t>2019-06-17T18:00:00Z</t>
  </si>
  <si>
    <t>2019-06-17T20:00:00</t>
  </si>
  <si>
    <t>2019-06-17T19:00:00Z</t>
  </si>
  <si>
    <t>2019-06-17T21:00:00</t>
  </si>
  <si>
    <t>2019-06-17T20:00:00Z</t>
  </si>
  <si>
    <t>2019-06-17T22:00:00</t>
  </si>
  <si>
    <t>2019-06-17T21:00:00Z</t>
  </si>
  <si>
    <t>2019-06-17T23:00:00</t>
  </si>
  <si>
    <t>2019-06-17T22:00:00Z</t>
  </si>
  <si>
    <t>2019-06-18T00:00:00</t>
  </si>
  <si>
    <t>2019-06-17T23:00:00Z</t>
  </si>
  <si>
    <t>2019-06-18T01:00:00</t>
  </si>
  <si>
    <t>2019-06-18T00:00:00Z</t>
  </si>
  <si>
    <t>2019-06-18T02:00:00</t>
  </si>
  <si>
    <t>2019-06-18T01:00:00Z</t>
  </si>
  <si>
    <t>2019-06-18T03:00:00</t>
  </si>
  <si>
    <t>2019-06-18T02:00:00Z</t>
  </si>
  <si>
    <t>2019-06-18T04:00:00</t>
  </si>
  <si>
    <t>2019-06-18T03:00:00Z</t>
  </si>
  <si>
    <t>2019-06-18T05:00:00</t>
  </si>
  <si>
    <t>2019-06-18T04:00:00Z</t>
  </si>
  <si>
    <t>2019-06-18T06:00:00</t>
  </si>
  <si>
    <t>2019-06-18T05:00:00Z</t>
  </si>
  <si>
    <t>2019-06-18T07:00:00</t>
  </si>
  <si>
    <t>2019-06-18T06:00:00Z</t>
  </si>
  <si>
    <t>2019-06-18T08:00:00</t>
  </si>
  <si>
    <t>2019-06-18T07:00:00Z</t>
  </si>
  <si>
    <t>2019-06-18T09:00:00</t>
  </si>
  <si>
    <t>2019-06-18T08:00:00Z</t>
  </si>
  <si>
    <t>2019-06-18T10:00:00</t>
  </si>
  <si>
    <t>2019-06-18T09:00:00Z</t>
  </si>
  <si>
    <t>2019-06-18T11:00:00</t>
  </si>
  <si>
    <t>2019-06-18T10:00:00Z</t>
  </si>
  <si>
    <t>2019-06-18T12:00:00</t>
  </si>
  <si>
    <t>2019-06-18T11:00:00Z</t>
  </si>
  <si>
    <t>2019-06-18T13:00:00</t>
  </si>
  <si>
    <t>2019-06-18T12:00:00Z</t>
  </si>
  <si>
    <t>2019-06-18T14:00:00</t>
  </si>
  <si>
    <t>2019-06-18T13:00:00Z</t>
  </si>
  <si>
    <t>2019-06-18T15:00:00</t>
  </si>
  <si>
    <t>2019-06-18T14:00:00Z</t>
  </si>
  <si>
    <t>2019-06-18T16:00:00</t>
  </si>
  <si>
    <t>2019-06-18T15:00:00Z</t>
  </si>
  <si>
    <t>2019-06-18T17:00:00</t>
  </si>
  <si>
    <t>2019-06-18T16:00:00Z</t>
  </si>
  <si>
    <t>2019-06-18T18:00:00</t>
  </si>
  <si>
    <t>2019-06-18T17:00:00Z</t>
  </si>
  <si>
    <t>2019-06-18T19:00:00</t>
  </si>
  <si>
    <t>2019-06-18T18:00:00Z</t>
  </si>
  <si>
    <t>2019-06-18T20:00:00</t>
  </si>
  <si>
    <t>2019-06-18T19:00:00Z</t>
  </si>
  <si>
    <t>2019-06-18T21:00:00</t>
  </si>
  <si>
    <t>2019-06-18T20:00:00Z</t>
  </si>
  <si>
    <t>2019-06-18T22:00:00</t>
  </si>
  <si>
    <t>2019-06-18T21:00:00Z</t>
  </si>
  <si>
    <t>2019-06-18T23:00:00</t>
  </si>
  <si>
    <t>2019-06-18T22:00:00Z</t>
  </si>
  <si>
    <t>2019-06-19T00:00:00</t>
  </si>
  <si>
    <t>2019-06-18T23:00:00Z</t>
  </si>
  <si>
    <t>2019-06-19T01:00:00</t>
  </si>
  <si>
    <t>2019-06-19T00:00:00Z</t>
  </si>
  <si>
    <t>2019-06-19T02:00:00</t>
  </si>
  <si>
    <t>2019-06-19T01:00:00Z</t>
  </si>
  <si>
    <t>2019-06-19T03:00:00</t>
  </si>
  <si>
    <t>2019-06-19T02:00:00Z</t>
  </si>
  <si>
    <t>2019-06-19T04:00:00</t>
  </si>
  <si>
    <t>2019-06-19T03:00:00Z</t>
  </si>
  <si>
    <t>2019-06-19T05:00:00</t>
  </si>
  <si>
    <t>2019-06-19T04:00:00Z</t>
  </si>
  <si>
    <t>2019-06-19T06:00:00</t>
  </si>
  <si>
    <t>2019-06-19T05:00:00Z</t>
  </si>
  <si>
    <t>2019-06-19T07:00:00</t>
  </si>
  <si>
    <t>2019-06-19T06:00:00Z</t>
  </si>
  <si>
    <t>2019-06-19T08:00:00</t>
  </si>
  <si>
    <t>2019-06-19T07:00:00Z</t>
  </si>
  <si>
    <t>2019-06-19T09:00:00</t>
  </si>
  <si>
    <t>2019-06-19T08:00:00Z</t>
  </si>
  <si>
    <t>2019-06-19T10:00:00</t>
  </si>
  <si>
    <t>2019-06-19T09:00:00Z</t>
  </si>
  <si>
    <t>2019-06-19T11:00:00</t>
  </si>
  <si>
    <t>2019-06-19T10:00:00Z</t>
  </si>
  <si>
    <t>2019-06-19T12:00:00</t>
  </si>
  <si>
    <t>2019-06-19T11:00:00Z</t>
  </si>
  <si>
    <t>2019-06-19T13:00:00</t>
  </si>
  <si>
    <t>2019-06-19T12:00:00Z</t>
  </si>
  <si>
    <t>2019-06-19T14:00:00</t>
  </si>
  <si>
    <t>2019-06-19T13:00:00Z</t>
  </si>
  <si>
    <t>2019-06-19T15:00:00</t>
  </si>
  <si>
    <t>2019-06-19T14:00:00Z</t>
  </si>
  <si>
    <t>2019-06-19T16:00:00</t>
  </si>
  <si>
    <t>2019-06-19T15:00:00Z</t>
  </si>
  <si>
    <t>2019-06-19T17:00:00</t>
  </si>
  <si>
    <t>2019-06-19T16:00:00Z</t>
  </si>
  <si>
    <t>2019-06-19T18:00:00</t>
  </si>
  <si>
    <t>2019-06-19T17:00:00Z</t>
  </si>
  <si>
    <t>2019-06-19T19:00:00</t>
  </si>
  <si>
    <t>2019-06-19T18:00:00Z</t>
  </si>
  <si>
    <t>2019-06-19T20:00:00</t>
  </si>
  <si>
    <t>2019-06-19T19:00:00Z</t>
  </si>
  <si>
    <t>2019-06-19T21:00:00</t>
  </si>
  <si>
    <t>2019-06-19T20:00:00Z</t>
  </si>
  <si>
    <t>2019-06-19T22:00:00</t>
  </si>
  <si>
    <t>2019-06-19T21:00:00Z</t>
  </si>
  <si>
    <t>2019-06-19T23:00:00</t>
  </si>
  <si>
    <t>2019-06-19T22:00:00Z</t>
  </si>
  <si>
    <t>2019-06-20T00:00:00</t>
  </si>
  <si>
    <t>2019-06-19T23:00:00Z</t>
  </si>
  <si>
    <t>2019-06-20T01:00:00</t>
  </si>
  <si>
    <t>2019-06-20T00:00:00Z</t>
  </si>
  <si>
    <t>2019-06-20T02:00:00</t>
  </si>
  <si>
    <t>2019-06-20T01:00:00Z</t>
  </si>
  <si>
    <t>2019-06-20T03:00:00</t>
  </si>
  <si>
    <t>2019-06-20T02:00:00Z</t>
  </si>
  <si>
    <t>2019-06-20T04:00:00</t>
  </si>
  <si>
    <t>2019-06-20T03:00:00Z</t>
  </si>
  <si>
    <t>2019-06-20T05:00:00</t>
  </si>
  <si>
    <t>2019-06-20T04:00:00Z</t>
  </si>
  <si>
    <t>2019-06-20T06:00:00</t>
  </si>
  <si>
    <t>2019-06-20T05:00:00Z</t>
  </si>
  <si>
    <t>2019-06-20T07:00:00</t>
  </si>
  <si>
    <t>2019-06-20T06:00:00Z</t>
  </si>
  <si>
    <t>2019-06-20T08:00:00</t>
  </si>
  <si>
    <t>2019-06-20T07:00:00Z</t>
  </si>
  <si>
    <t>2019-06-20T09:00:00</t>
  </si>
  <si>
    <t>2019-06-20T08:00:00Z</t>
  </si>
  <si>
    <t>2019-06-20T10:00:00</t>
  </si>
  <si>
    <t>2019-06-20T09:00:00Z</t>
  </si>
  <si>
    <t>2019-06-20T11:00:00</t>
  </si>
  <si>
    <t>2019-06-20T10:00:00Z</t>
  </si>
  <si>
    <t>2019-06-20T12:00:00</t>
  </si>
  <si>
    <t>2019-06-20T11:00:00Z</t>
  </si>
  <si>
    <t>2019-06-20T13:00:00</t>
  </si>
  <si>
    <t>2019-06-20T12:00:00Z</t>
  </si>
  <si>
    <t>2019-06-20T14:00:00</t>
  </si>
  <si>
    <t>2019-06-20T13:00:00Z</t>
  </si>
  <si>
    <t>2019-06-20T15:00:00</t>
  </si>
  <si>
    <t>2019-06-20T14:00:00Z</t>
  </si>
  <si>
    <t>2019-06-20T16:00:00</t>
  </si>
  <si>
    <t>2019-06-20T15:00:00Z</t>
  </si>
  <si>
    <t>2019-06-20T17:00:00</t>
  </si>
  <si>
    <t>2019-06-20T16:00:00Z</t>
  </si>
  <si>
    <t>2019-06-20T18:00:00</t>
  </si>
  <si>
    <t>2019-06-20T17:00:00Z</t>
  </si>
  <si>
    <t>2019-06-20T19:00:00</t>
  </si>
  <si>
    <t>2019-06-20T18:00:00Z</t>
  </si>
  <si>
    <t>2019-06-20T20:00:00</t>
  </si>
  <si>
    <t>2019-06-20T19:00:00Z</t>
  </si>
  <si>
    <t>2019-06-20T21:00:00</t>
  </si>
  <si>
    <t>2019-06-20T20:00:00Z</t>
  </si>
  <si>
    <t>2019-06-20T22:00:00</t>
  </si>
  <si>
    <t>2019-06-20T21:00:00Z</t>
  </si>
  <si>
    <t>2019-06-20T23:00:00</t>
  </si>
  <si>
    <t>2019-06-20T22:00:00Z</t>
  </si>
  <si>
    <t>2019-06-21T00:00:00</t>
  </si>
  <si>
    <t>2019-06-20T23:00:00Z</t>
  </si>
  <si>
    <t>2019-06-21T01:00:00</t>
  </si>
  <si>
    <t>2019-06-21T00:00:00Z</t>
  </si>
  <si>
    <t>2019-06-21T02:00:00</t>
  </si>
  <si>
    <t>2019-06-21T01:00:00Z</t>
  </si>
  <si>
    <t>2019-06-21T03:00:00</t>
  </si>
  <si>
    <t>2019-06-21T02:00:00Z</t>
  </si>
  <si>
    <t>2019-06-21T04:00:00</t>
  </si>
  <si>
    <t>2019-06-21T03:00:00Z</t>
  </si>
  <si>
    <t>2019-06-21T05:00:00</t>
  </si>
  <si>
    <t>2019-06-21T04:00:00Z</t>
  </si>
  <si>
    <t>2019-06-21T06:00:00</t>
  </si>
  <si>
    <t>2019-06-21T05:00:00Z</t>
  </si>
  <si>
    <t>2019-06-21T07:00:00</t>
  </si>
  <si>
    <t>2019-06-21T06:00:00Z</t>
  </si>
  <si>
    <t>2019-06-21T08:00:00</t>
  </si>
  <si>
    <t>2019-06-21T07:00:00Z</t>
  </si>
  <si>
    <t>2019-06-21T09:00:00</t>
  </si>
  <si>
    <t>2019-06-21T08:00:00Z</t>
  </si>
  <si>
    <t>2019-06-21T10:00:00</t>
  </si>
  <si>
    <t>2019-06-21T09:00:00Z</t>
  </si>
  <si>
    <t>2019-06-21T11:00:00</t>
  </si>
  <si>
    <t>2019-06-21T10:00:00Z</t>
  </si>
  <si>
    <t>2019-06-21T12:00:00</t>
  </si>
  <si>
    <t>2019-06-21T11:00:00Z</t>
  </si>
  <si>
    <t>2019-06-21T13:00:00</t>
  </si>
  <si>
    <t>2019-06-21T12:00:00Z</t>
  </si>
  <si>
    <t>2019-06-21T14:00:00</t>
  </si>
  <si>
    <t>2019-06-21T13:00:00Z</t>
  </si>
  <si>
    <t>2019-06-21T15:00:00</t>
  </si>
  <si>
    <t>2019-06-21T14:00:00Z</t>
  </si>
  <si>
    <t>2019-06-21T16:00:00</t>
  </si>
  <si>
    <t>2019-06-21T15:00:00Z</t>
  </si>
  <si>
    <t>2019-06-21T17:00:00</t>
  </si>
  <si>
    <t>2019-06-21T16:00:00Z</t>
  </si>
  <si>
    <t>2019-06-21T18:00:00</t>
  </si>
  <si>
    <t>2019-06-21T17:00:00Z</t>
  </si>
  <si>
    <t>2019-06-21T19:00:00</t>
  </si>
  <si>
    <t>2019-06-21T18:00:00Z</t>
  </si>
  <si>
    <t>2019-06-21T20:00:00</t>
  </si>
  <si>
    <t>2019-06-21T19:00:00Z</t>
  </si>
  <si>
    <t>2019-06-21T21:00:00</t>
  </si>
  <si>
    <t>2019-06-21T20:00:00Z</t>
  </si>
  <si>
    <t>2019-06-21T22:00:00</t>
  </si>
  <si>
    <t>2019-06-21T21:00:00Z</t>
  </si>
  <si>
    <t>2019-06-21T23:00:00</t>
  </si>
  <si>
    <t>2019-06-21T22:00:00Z</t>
  </si>
  <si>
    <t>2019-06-22T00:00:00</t>
  </si>
  <si>
    <t>2019-06-21T23:00:00Z</t>
  </si>
  <si>
    <t>2019-06-22T01:00:00</t>
  </si>
  <si>
    <t>2019-06-22T00:00:00Z</t>
  </si>
  <si>
    <t>2019-06-22T02:00:00</t>
  </si>
  <si>
    <t>2019-06-22T01:00:00Z</t>
  </si>
  <si>
    <t>2019-06-22T03:00:00</t>
  </si>
  <si>
    <t>2019-06-22T02:00:00Z</t>
  </si>
  <si>
    <t>2019-06-22T04:00:00</t>
  </si>
  <si>
    <t>2019-06-22T03:00:00Z</t>
  </si>
  <si>
    <t>2019-06-22T05:00:00</t>
  </si>
  <si>
    <t>2019-06-22T04:00:00Z</t>
  </si>
  <si>
    <t>2019-06-22T06:00:00</t>
  </si>
  <si>
    <t>2019-06-22T05:00:00Z</t>
  </si>
  <si>
    <t>2019-06-22T07:00:00</t>
  </si>
  <si>
    <t>2019-06-22T06:00:00Z</t>
  </si>
  <si>
    <t>2019-06-22T08:00:00</t>
  </si>
  <si>
    <t>2019-06-22T07:00:00Z</t>
  </si>
  <si>
    <t>2019-06-22T09:00:00</t>
  </si>
  <si>
    <t>2019-06-22T08:00:00Z</t>
  </si>
  <si>
    <t>2019-06-22T10:00:00</t>
  </si>
  <si>
    <t>2019-06-22T09:00:00Z</t>
  </si>
  <si>
    <t>2019-06-22T11:00:00</t>
  </si>
  <si>
    <t>2019-06-22T10:00:00Z</t>
  </si>
  <si>
    <t>2019-06-22T12:00:00</t>
  </si>
  <si>
    <t>2019-06-22T11:00:00Z</t>
  </si>
  <si>
    <t>2019-06-22T13:00:00</t>
  </si>
  <si>
    <t>2019-06-22T12:00:00Z</t>
  </si>
  <si>
    <t>2019-06-22T14:00:00</t>
  </si>
  <si>
    <t>2019-06-22T13:00:00Z</t>
  </si>
  <si>
    <t>2019-06-22T15:00:00</t>
  </si>
  <si>
    <t>2019-06-22T14:00:00Z</t>
  </si>
  <si>
    <t>2019-06-22T16:00:00</t>
  </si>
  <si>
    <t>2019-06-22T15:00:00Z</t>
  </si>
  <si>
    <t>2019-06-22T17:00:00</t>
  </si>
  <si>
    <t>2019-06-22T16:00:00Z</t>
  </si>
  <si>
    <t>2019-06-22T18:00:00</t>
  </si>
  <si>
    <t>2019-06-22T17:00:00Z</t>
  </si>
  <si>
    <t>2019-06-22T19:00:00</t>
  </si>
  <si>
    <t>2019-06-22T18:00:00Z</t>
  </si>
  <si>
    <t>2019-06-22T20:00:00</t>
  </si>
  <si>
    <t>2019-06-22T19:00:00Z</t>
  </si>
  <si>
    <t>2019-06-22T21:00:00</t>
  </si>
  <si>
    <t>2019-06-22T20:00:00Z</t>
  </si>
  <si>
    <t>2019-06-22T22:00:00</t>
  </si>
  <si>
    <t>2019-06-22T21:00:00Z</t>
  </si>
  <si>
    <t>2019-06-22T23:00:00</t>
  </si>
  <si>
    <t>2019-06-22T22:00:00Z</t>
  </si>
  <si>
    <t>2019-06-23T00:00:00</t>
  </si>
  <si>
    <t>2019-06-22T23:00:00Z</t>
  </si>
  <si>
    <t>2019-06-23T01:00:00</t>
  </si>
  <si>
    <t>2019-06-23T00:00:00Z</t>
  </si>
  <si>
    <t>2019-06-23T02:00:00</t>
  </si>
  <si>
    <t>2019-06-23T01:00:00Z</t>
  </si>
  <si>
    <t>2019-06-23T03:00:00</t>
  </si>
  <si>
    <t>2019-06-23T02:00:00Z</t>
  </si>
  <si>
    <t>2019-06-23T04:00:00</t>
  </si>
  <si>
    <t>2019-06-23T03:00:00Z</t>
  </si>
  <si>
    <t>2019-06-23T05:00:00</t>
  </si>
  <si>
    <t>2019-06-23T04:00:00Z</t>
  </si>
  <si>
    <t>2019-06-23T06:00:00</t>
  </si>
  <si>
    <t>2019-06-23T05:00:00Z</t>
  </si>
  <si>
    <t>2019-06-23T07:00:00</t>
  </si>
  <si>
    <t>2019-06-23T06:00:00Z</t>
  </si>
  <si>
    <t>2019-06-23T08:00:00</t>
  </si>
  <si>
    <t>2019-06-23T07:00:00Z</t>
  </si>
  <si>
    <t>2019-06-23T09:00:00</t>
  </si>
  <si>
    <t>2019-06-23T08:00:00Z</t>
  </si>
  <si>
    <t>2019-06-23T10:00:00</t>
  </si>
  <si>
    <t>2019-06-23T09:00:00Z</t>
  </si>
  <si>
    <t>2019-06-23T11:00:00</t>
  </si>
  <si>
    <t>2019-06-23T10:00:00Z</t>
  </si>
  <si>
    <t>2019-06-23T12:00:00</t>
  </si>
  <si>
    <t>2019-06-23T11:00:00Z</t>
  </si>
  <si>
    <t>2019-06-23T13:00:00</t>
  </si>
  <si>
    <t>2019-06-23T12:00:00Z</t>
  </si>
  <si>
    <t>2019-06-23T14:00:00</t>
  </si>
  <si>
    <t>2019-06-23T13:00:00Z</t>
  </si>
  <si>
    <t>2019-06-23T15:00:00</t>
  </si>
  <si>
    <t>2019-06-23T14:00:00Z</t>
  </si>
  <si>
    <t>2019-06-23T16:00:00</t>
  </si>
  <si>
    <t>2019-06-23T15:00:00Z</t>
  </si>
  <si>
    <t>2019-06-23T17:00:00</t>
  </si>
  <si>
    <t>2019-06-23T16:00:00Z</t>
  </si>
  <si>
    <t>2019-06-23T18:00:00</t>
  </si>
  <si>
    <t>2019-06-23T17:00:00Z</t>
  </si>
  <si>
    <t>2019-06-23T19:00:00</t>
  </si>
  <si>
    <t>2019-06-23T18:00:00Z</t>
  </si>
  <si>
    <t>2019-06-23T20:00:00</t>
  </si>
  <si>
    <t>2019-06-23T19:00:00Z</t>
  </si>
  <si>
    <t>2019-06-23T21:00:00</t>
  </si>
  <si>
    <t>2019-06-23T20:00:00Z</t>
  </si>
  <si>
    <t>2019-06-23T22:00:00</t>
  </si>
  <si>
    <t>2019-06-23T21:00:00Z</t>
  </si>
  <si>
    <t>2019-06-23T23:00:00</t>
  </si>
  <si>
    <t>2019-06-23T22:00:00Z</t>
  </si>
  <si>
    <t>2019-06-24T00:00:00</t>
  </si>
  <si>
    <t>2019-06-23T23:00:00Z</t>
  </si>
  <si>
    <t>2019-06-24T01:00:00</t>
  </si>
  <si>
    <t>2019-06-24T00:00:00Z</t>
  </si>
  <si>
    <t>2019-06-24T02:00:00</t>
  </si>
  <si>
    <t>2019-06-24T01:00:00Z</t>
  </si>
  <si>
    <t>2019-06-24T03:00:00</t>
  </si>
  <si>
    <t>2019-06-24T02:00:00Z</t>
  </si>
  <si>
    <t>2019-06-24T04:00:00</t>
  </si>
  <si>
    <t>2019-06-24T03:00:00Z</t>
  </si>
  <si>
    <t>2019-06-24T05:00:00</t>
  </si>
  <si>
    <t>2019-06-24T04:00:00Z</t>
  </si>
  <si>
    <t>2019-06-24T06:00:00</t>
  </si>
  <si>
    <t>2019-06-24T05:00:00Z</t>
  </si>
  <si>
    <t>2019-06-24T07:00:00</t>
  </si>
  <si>
    <t>2019-06-24T06:00:00Z</t>
  </si>
  <si>
    <t>2019-06-24T08:00:00</t>
  </si>
  <si>
    <t>2019-06-24T07:00:00Z</t>
  </si>
  <si>
    <t>2019-06-24T09:00:00</t>
  </si>
  <si>
    <t>2019-06-24T08:00:00Z</t>
  </si>
  <si>
    <t>2019-06-24T10:00:00</t>
  </si>
  <si>
    <t>2019-06-24T09:00:00Z</t>
  </si>
  <si>
    <t>2019-06-24T11:00:00</t>
  </si>
  <si>
    <t>2019-06-24T10:00:00Z</t>
  </si>
  <si>
    <t>2019-06-24T12:00:00</t>
  </si>
  <si>
    <t>2019-06-24T11:00:00Z</t>
  </si>
  <si>
    <t>2019-06-24T13:00:00</t>
  </si>
  <si>
    <t>2019-06-24T12:00:00Z</t>
  </si>
  <si>
    <t>2019-06-24T14:00:00</t>
  </si>
  <si>
    <t>2019-06-24T13:00:00Z</t>
  </si>
  <si>
    <t>2019-06-24T15:00:00</t>
  </si>
  <si>
    <t>2019-06-24T14:00:00Z</t>
  </si>
  <si>
    <t>2019-06-24T16:00:00</t>
  </si>
  <si>
    <t>2019-06-24T15:00:00Z</t>
  </si>
  <si>
    <t>2019-06-24T17:00:00</t>
  </si>
  <si>
    <t>2019-06-24T16:00:00Z</t>
  </si>
  <si>
    <t>2019-06-24T18:00:00</t>
  </si>
  <si>
    <t>2019-06-24T17:00:00Z</t>
  </si>
  <si>
    <t>2019-06-24T19:00:00</t>
  </si>
  <si>
    <t>2019-06-24T18:00:00Z</t>
  </si>
  <si>
    <t>2019-06-24T20:00:00</t>
  </si>
  <si>
    <t>2019-06-24T19:00:00Z</t>
  </si>
  <si>
    <t>2019-06-24T21:00:00</t>
  </si>
  <si>
    <t>2019-06-24T20:00:00Z</t>
  </si>
  <si>
    <t>2019-06-24T22:00:00</t>
  </si>
  <si>
    <t>2019-06-24T21:00:00Z</t>
  </si>
  <si>
    <t>2019-06-24T23:00:00</t>
  </si>
  <si>
    <t>2019-06-24T22:00:00Z</t>
  </si>
  <si>
    <t>2019-06-25T00:00:00</t>
  </si>
  <si>
    <t>2019-06-24T23:00:00Z</t>
  </si>
  <si>
    <t>2019-06-25T01:00:00</t>
  </si>
  <si>
    <t>2019-06-25T00:00:00Z</t>
  </si>
  <si>
    <t>2019-06-25T02:00:00</t>
  </si>
  <si>
    <t>2019-06-25T01:00:00Z</t>
  </si>
  <si>
    <t>2019-06-25T03:00:00</t>
  </si>
  <si>
    <t>2019-06-25T02:00:00Z</t>
  </si>
  <si>
    <t>2019-06-25T04:00:00</t>
  </si>
  <si>
    <t>2019-06-25T03:00:00Z</t>
  </si>
  <si>
    <t>2019-06-25T05:00:00</t>
  </si>
  <si>
    <t>2019-06-25T04:00:00Z</t>
  </si>
  <si>
    <t>2019-06-25T06:00:00</t>
  </si>
  <si>
    <t>2019-06-25T05:00:00Z</t>
  </si>
  <si>
    <t>2019-06-25T07:00:00</t>
  </si>
  <si>
    <t>2019-06-25T06:00:00Z</t>
  </si>
  <si>
    <t>2019-06-25T08:00:00</t>
  </si>
  <si>
    <t>2019-06-25T07:00:00Z</t>
  </si>
  <si>
    <t>2019-06-25T09:00:00</t>
  </si>
  <si>
    <t>2019-06-25T08:00:00Z</t>
  </si>
  <si>
    <t>2019-06-25T10:00:00</t>
  </si>
  <si>
    <t>2019-06-25T09:00:00Z</t>
  </si>
  <si>
    <t>2019-06-25T11:00:00</t>
  </si>
  <si>
    <t>2019-06-25T10:00:00Z</t>
  </si>
  <si>
    <t>2019-06-25T12:00:00</t>
  </si>
  <si>
    <t>2019-06-25T11:00:00Z</t>
  </si>
  <si>
    <t>2019-06-25T13:00:00</t>
  </si>
  <si>
    <t>2019-06-25T12:00:00Z</t>
  </si>
  <si>
    <t>2019-06-25T14:00:00</t>
  </si>
  <si>
    <t>2019-06-25T13:00:00Z</t>
  </si>
  <si>
    <t>2019-06-25T15:00:00</t>
  </si>
  <si>
    <t>2019-06-25T14:00:00Z</t>
  </si>
  <si>
    <t>2019-06-25T16:00:00</t>
  </si>
  <si>
    <t>2019-06-25T15:00:00Z</t>
  </si>
  <si>
    <t>2019-06-25T17:00:00</t>
  </si>
  <si>
    <t>2019-06-25T16:00:00Z</t>
  </si>
  <si>
    <t>2019-06-25T18:00:00</t>
  </si>
  <si>
    <t>2019-06-25T17:00:00Z</t>
  </si>
  <si>
    <t>2019-06-25T19:00:00</t>
  </si>
  <si>
    <t>2019-06-25T18:00:00Z</t>
  </si>
  <si>
    <t>2019-06-25T20:00:00</t>
  </si>
  <si>
    <t>2019-06-25T19:00:00Z</t>
  </si>
  <si>
    <t>2019-06-25T21:00:00</t>
  </si>
  <si>
    <t>2019-06-25T20:00:00Z</t>
  </si>
  <si>
    <t>2019-06-25T22:00:00</t>
  </si>
  <si>
    <t>2019-06-25T21:00:00Z</t>
  </si>
  <si>
    <t>2019-06-25T23:00:00</t>
  </si>
  <si>
    <t>2019-06-25T22:00:00Z</t>
  </si>
  <si>
    <t>2019-06-26T00:00:00</t>
  </si>
  <si>
    <t>2019-06-25T23:00:00Z</t>
  </si>
  <si>
    <t>2019-06-26T01:00:00</t>
  </si>
  <si>
    <t>2019-06-26T00:00:00Z</t>
  </si>
  <si>
    <t>2019-06-26T02:00:00</t>
  </si>
  <si>
    <t>2019-06-26T01:00:00Z</t>
  </si>
  <si>
    <t>2019-06-26T03:00:00</t>
  </si>
  <si>
    <t>2019-06-26T02:00:00Z</t>
  </si>
  <si>
    <t>2019-06-26T04:00:00</t>
  </si>
  <si>
    <t>2019-06-26T03:00:00Z</t>
  </si>
  <si>
    <t>2019-06-26T05:00:00</t>
  </si>
  <si>
    <t>2019-06-26T04:00:00Z</t>
  </si>
  <si>
    <t>2019-06-26T06:00:00</t>
  </si>
  <si>
    <t>2019-06-26T05:00:00Z</t>
  </si>
  <si>
    <t>2019-06-26T07:00:00</t>
  </si>
  <si>
    <t>2019-06-26T06:00:00Z</t>
  </si>
  <si>
    <t>2019-06-26T08:00:00</t>
  </si>
  <si>
    <t>2019-06-26T07:00:00Z</t>
  </si>
  <si>
    <t>2019-06-26T09:00:00</t>
  </si>
  <si>
    <t>2019-06-26T08:00:00Z</t>
  </si>
  <si>
    <t>2019-06-26T10:00:00</t>
  </si>
  <si>
    <t>2019-06-26T09:00:00Z</t>
  </si>
  <si>
    <t>2019-06-26T11:00:00</t>
  </si>
  <si>
    <t>2019-06-26T10:00:00Z</t>
  </si>
  <si>
    <t>2019-06-26T12:00:00</t>
  </si>
  <si>
    <t>2019-06-26T11:00:00Z</t>
  </si>
  <si>
    <t>2019-06-26T13:00:00</t>
  </si>
  <si>
    <t>2019-06-26T12:00:00Z</t>
  </si>
  <si>
    <t>2019-06-26T14:00:00</t>
  </si>
  <si>
    <t>2019-06-26T13:00:00Z</t>
  </si>
  <si>
    <t>2019-06-26T15:00:00</t>
  </si>
  <si>
    <t>2019-06-26T14:00:00Z</t>
  </si>
  <si>
    <t>2019-06-26T16:00:00</t>
  </si>
  <si>
    <t>2019-06-26T15:00:00Z</t>
  </si>
  <si>
    <t>2019-06-26T17:00:00</t>
  </si>
  <si>
    <t>2019-06-26T16:00:00Z</t>
  </si>
  <si>
    <t>2019-06-26T18:00:00</t>
  </si>
  <si>
    <t>2019-06-26T17:00:00Z</t>
  </si>
  <si>
    <t>2019-06-26T19:00:00</t>
  </si>
  <si>
    <t>2019-06-26T18:00:00Z</t>
  </si>
  <si>
    <t>2019-06-26T20:00:00</t>
  </si>
  <si>
    <t>2019-06-26T19:00:00Z</t>
  </si>
  <si>
    <t>2019-06-26T21:00:00</t>
  </si>
  <si>
    <t>2019-06-26T20:00:00Z</t>
  </si>
  <si>
    <t>2019-06-26T22:00:00</t>
  </si>
  <si>
    <t>2019-06-26T21:00:00Z</t>
  </si>
  <si>
    <t>2019-06-26T23:00:00</t>
  </si>
  <si>
    <t>2019-06-26T22:00:00Z</t>
  </si>
  <si>
    <t>2019-06-27T00:00:00</t>
  </si>
  <si>
    <t>2019-06-26T23:00:00Z</t>
  </si>
  <si>
    <t>2019-06-27T01:00:00</t>
  </si>
  <si>
    <t>2019-06-27T00:00:00Z</t>
  </si>
  <si>
    <t>2019-06-27T02:00:00</t>
  </si>
  <si>
    <t>2019-06-27T01:00:00Z</t>
  </si>
  <si>
    <t>2019-06-27T03:00:00</t>
  </si>
  <si>
    <t>2019-06-27T02:00:00Z</t>
  </si>
  <si>
    <t>2019-06-27T04:00:00</t>
  </si>
  <si>
    <t>2019-06-27T03:00:00Z</t>
  </si>
  <si>
    <t>2019-06-27T05:00:00</t>
  </si>
  <si>
    <t>2019-06-27T04:00:00Z</t>
  </si>
  <si>
    <t>2019-06-27T06:00:00</t>
  </si>
  <si>
    <t>2019-06-27T05:00:00Z</t>
  </si>
  <si>
    <t>2019-06-27T07:00:00</t>
  </si>
  <si>
    <t>2019-06-27T06:00:00Z</t>
  </si>
  <si>
    <t>2019-06-27T08:00:00</t>
  </si>
  <si>
    <t>2019-06-27T07:00:00Z</t>
  </si>
  <si>
    <t>2019-06-27T09:00:00</t>
  </si>
  <si>
    <t>2019-06-27T08:00:00Z</t>
  </si>
  <si>
    <t>2019-06-27T10:00:00</t>
  </si>
  <si>
    <t>2019-06-27T09:00:00Z</t>
  </si>
  <si>
    <t>2019-06-27T11:00:00</t>
  </si>
  <si>
    <t>2019-06-27T10:00:00Z</t>
  </si>
  <si>
    <t>2019-06-27T12:00:00</t>
  </si>
  <si>
    <t>2019-06-27T11:00:00Z</t>
  </si>
  <si>
    <t>2019-06-27T13:00:00</t>
  </si>
  <si>
    <t>2019-06-27T12:00:00Z</t>
  </si>
  <si>
    <t>2019-06-27T14:00:00</t>
  </si>
  <si>
    <t>2019-06-27T13:00:00Z</t>
  </si>
  <si>
    <t>2019-06-27T15:00:00</t>
  </si>
  <si>
    <t>2019-06-27T14:00:00Z</t>
  </si>
  <si>
    <t>2019-06-27T16:00:00</t>
  </si>
  <si>
    <t>2019-06-27T15:00:00Z</t>
  </si>
  <si>
    <t>2019-06-27T17:00:00</t>
  </si>
  <si>
    <t>2019-06-27T16:00:00Z</t>
  </si>
  <si>
    <t>2019-06-27T18:00:00</t>
  </si>
  <si>
    <t>2019-06-27T17:00:00Z</t>
  </si>
  <si>
    <t>2019-06-27T19:00:00</t>
  </si>
  <si>
    <t>2019-06-27T18:00:00Z</t>
  </si>
  <si>
    <t>2019-06-27T20:00:00</t>
  </si>
  <si>
    <t>2019-06-27T19:00:00Z</t>
  </si>
  <si>
    <t>2019-06-27T21:00:00</t>
  </si>
  <si>
    <t>2019-06-27T20:00:00Z</t>
  </si>
  <si>
    <t>2019-06-27T22:00:00</t>
  </si>
  <si>
    <t>2019-06-27T21:00:00Z</t>
  </si>
  <si>
    <t>2019-06-27T23:00:00</t>
  </si>
  <si>
    <t>2019-06-27T22:00:00Z</t>
  </si>
  <si>
    <t>2019-06-28T00:00:00</t>
  </si>
  <si>
    <t>2019-06-27T23:00:00Z</t>
  </si>
  <si>
    <t>2019-06-28T01:00:00</t>
  </si>
  <si>
    <t>2019-06-28T00:00:00Z</t>
  </si>
  <si>
    <t>2019-06-28T02:00:00</t>
  </si>
  <si>
    <t>2019-06-28T01:00:00Z</t>
  </si>
  <si>
    <t>2019-06-28T03:00:00</t>
  </si>
  <si>
    <t>2019-06-28T02:00:00Z</t>
  </si>
  <si>
    <t>2019-06-28T04:00:00</t>
  </si>
  <si>
    <t>2019-06-28T03:00:00Z</t>
  </si>
  <si>
    <t>2019-06-28T05:00:00</t>
  </si>
  <si>
    <t>2019-06-28T04:00:00Z</t>
  </si>
  <si>
    <t>2019-06-28T06:00:00</t>
  </si>
  <si>
    <t>2019-06-28T05:00:00Z</t>
  </si>
  <si>
    <t>2019-06-28T07:00:00</t>
  </si>
  <si>
    <t>2019-06-28T06:00:00Z</t>
  </si>
  <si>
    <t>2019-06-28T08:00:00</t>
  </si>
  <si>
    <t>2019-06-28T07:00:00Z</t>
  </si>
  <si>
    <t>2019-06-28T09:00:00</t>
  </si>
  <si>
    <t>2019-06-28T08:00:00Z</t>
  </si>
  <si>
    <t>2019-06-28T10:00:00</t>
  </si>
  <si>
    <t>2019-06-28T09:00:00Z</t>
  </si>
  <si>
    <t>2019-06-28T11:00:00</t>
  </si>
  <si>
    <t>2019-06-28T10:00:00Z</t>
  </si>
  <si>
    <t>2019-06-28T12:00:00</t>
  </si>
  <si>
    <t>2019-06-28T11:00:00Z</t>
  </si>
  <si>
    <t>2019-06-28T13:00:00</t>
  </si>
  <si>
    <t>2019-06-28T12:00:00Z</t>
  </si>
  <si>
    <t>2019-06-28T14:00:00</t>
  </si>
  <si>
    <t>2019-06-28T13:00:00Z</t>
  </si>
  <si>
    <t>2019-06-28T15:00:00</t>
  </si>
  <si>
    <t>2019-06-28T14:00:00Z</t>
  </si>
  <si>
    <t>2019-06-28T16:00:00</t>
  </si>
  <si>
    <t>2019-06-28T15:00:00Z</t>
  </si>
  <si>
    <t>2019-06-28T17:00:00</t>
  </si>
  <si>
    <t>2019-06-28T16:00:00Z</t>
  </si>
  <si>
    <t>2019-06-28T18:00:00</t>
  </si>
  <si>
    <t>2019-06-28T17:00:00Z</t>
  </si>
  <si>
    <t>2019-06-28T19:00:00</t>
  </si>
  <si>
    <t>2019-06-28T18:00:00Z</t>
  </si>
  <si>
    <t>2019-06-28T20:00:00</t>
  </si>
  <si>
    <t>2019-06-28T19:00:00Z</t>
  </si>
  <si>
    <t>2019-06-28T21:00:00</t>
  </si>
  <si>
    <t>2019-06-28T20:00:00Z</t>
  </si>
  <si>
    <t>2019-06-28T22:00:00</t>
  </si>
  <si>
    <t>2019-06-28T21:00:00Z</t>
  </si>
  <si>
    <t>2019-06-28T23:00:00</t>
  </si>
  <si>
    <t>2019-06-28T22:00:00Z</t>
  </si>
  <si>
    <t>2019-06-29T00:00:00</t>
  </si>
  <si>
    <t>2019-06-28T23:00:00Z</t>
  </si>
  <si>
    <t>2019-06-29T01:00:00</t>
  </si>
  <si>
    <t>2019-06-29T00:00:00Z</t>
  </si>
  <si>
    <t>2019-06-29T02:00:00</t>
  </si>
  <si>
    <t>2019-06-29T01:00:00Z</t>
  </si>
  <si>
    <t>2019-06-29T03:00:00</t>
  </si>
  <si>
    <t>2019-06-29T02:00:00Z</t>
  </si>
  <si>
    <t>2019-06-29T04:00:00</t>
  </si>
  <si>
    <t>2019-06-29T03:00:00Z</t>
  </si>
  <si>
    <t>2019-06-29T05:00:00</t>
  </si>
  <si>
    <t>2019-06-29T04:00:00Z</t>
  </si>
  <si>
    <t>2019-06-29T06:00:00</t>
  </si>
  <si>
    <t>2019-06-29T05:00:00Z</t>
  </si>
  <si>
    <t>2019-06-29T07:00:00</t>
  </si>
  <si>
    <t>2019-06-29T06:00:00Z</t>
  </si>
  <si>
    <t>2019-06-29T08:00:00</t>
  </si>
  <si>
    <t>2019-06-29T07:00:00Z</t>
  </si>
  <si>
    <t>2019-06-29T09:00:00</t>
  </si>
  <si>
    <t>2019-06-29T08:00:00Z</t>
  </si>
  <si>
    <t>2019-06-29T10:00:00</t>
  </si>
  <si>
    <t>2019-06-29T09:00:00Z</t>
  </si>
  <si>
    <t>2019-06-29T11:00:00</t>
  </si>
  <si>
    <t>2019-06-29T10:00:00Z</t>
  </si>
  <si>
    <t>2019-06-29T12:00:00</t>
  </si>
  <si>
    <t>2019-06-29T11:00:00Z</t>
  </si>
  <si>
    <t>2019-06-29T13:00:00</t>
  </si>
  <si>
    <t>2019-06-29T12:00:00Z</t>
  </si>
  <si>
    <t>2019-06-29T14:00:00</t>
  </si>
  <si>
    <t>2019-06-29T13:00:00Z</t>
  </si>
  <si>
    <t>2019-06-29T15:00:00</t>
  </si>
  <si>
    <t>2019-06-29T14:00:00Z</t>
  </si>
  <si>
    <t>2019-06-29T16:00:00</t>
  </si>
  <si>
    <t>2019-06-29T15:00:00Z</t>
  </si>
  <si>
    <t>2019-06-29T17:00:00</t>
  </si>
  <si>
    <t>2019-06-29T16:00:00Z</t>
  </si>
  <si>
    <t>2019-06-29T18:00:00</t>
  </si>
  <si>
    <t>2019-06-29T17:00:00Z</t>
  </si>
  <si>
    <t>2019-06-29T19:00:00</t>
  </si>
  <si>
    <t>2019-06-29T18:00:00Z</t>
  </si>
  <si>
    <t>2019-06-29T20:00:00</t>
  </si>
  <si>
    <t>2019-06-29T19:00:00Z</t>
  </si>
  <si>
    <t>2019-06-29T21:00:00</t>
  </si>
  <si>
    <t>2019-06-29T20:00:00Z</t>
  </si>
  <si>
    <t>2019-06-29T22:00:00</t>
  </si>
  <si>
    <t>2019-06-29T21:00:00Z</t>
  </si>
  <si>
    <t>2019-06-29T23:00:00</t>
  </si>
  <si>
    <t>2019-06-29T22:00:00Z</t>
  </si>
  <si>
    <t>2019-06-30T00:00:00</t>
  </si>
  <si>
    <t>2019-06-29T23:00:00Z</t>
  </si>
  <si>
    <t>2019-06-30T01:00:00</t>
  </si>
  <si>
    <t>2019-06-30T00:00:00Z</t>
  </si>
  <si>
    <t>2019-06-30T02:00:00</t>
  </si>
  <si>
    <t>2019-06-30T01:00:00Z</t>
  </si>
  <si>
    <t>2019-06-30T03:00:00</t>
  </si>
  <si>
    <t>2019-06-30T02:00:00Z</t>
  </si>
  <si>
    <t>2019-06-30T04:00:00</t>
  </si>
  <si>
    <t>2019-06-30T03:00:00Z</t>
  </si>
  <si>
    <t>2019-06-30T05:00:00</t>
  </si>
  <si>
    <t>2019-06-30T04:00:00Z</t>
  </si>
  <si>
    <t>2019-06-30T06:00:00</t>
  </si>
  <si>
    <t>2019-06-30T05:00:00Z</t>
  </si>
  <si>
    <t>2019-06-30T07:00:00</t>
  </si>
  <si>
    <t>2019-06-30T06:00:00Z</t>
  </si>
  <si>
    <t>2019-06-30T08:00:00</t>
  </si>
  <si>
    <t>2019-06-30T07:00:00Z</t>
  </si>
  <si>
    <t>2019-06-30T09:00:00</t>
  </si>
  <si>
    <t>2019-06-30T08:00:00Z</t>
  </si>
  <si>
    <t>2019-06-30T10:00:00</t>
  </si>
  <si>
    <t>2019-06-30T09:00:00Z</t>
  </si>
  <si>
    <t>2019-06-30T11:00:00</t>
  </si>
  <si>
    <t>2019-06-30T10:00:00Z</t>
  </si>
  <si>
    <t>2019-06-30T12:00:00</t>
  </si>
  <si>
    <t>2019-06-30T11:00:00Z</t>
  </si>
  <si>
    <t>2019-06-30T13:00:00</t>
  </si>
  <si>
    <t>2019-06-30T12:00:00Z</t>
  </si>
  <si>
    <t>2019-06-30T14:00:00</t>
  </si>
  <si>
    <t>2019-06-30T13:00:00Z</t>
  </si>
  <si>
    <t>2019-06-30T15:00:00</t>
  </si>
  <si>
    <t>2019-06-30T14:00:00Z</t>
  </si>
  <si>
    <t>2019-06-30T16:00:00</t>
  </si>
  <si>
    <t>2019-06-30T15:00:00Z</t>
  </si>
  <si>
    <t>2019-06-30T17:00:00</t>
  </si>
  <si>
    <t>2019-06-30T16:00:00Z</t>
  </si>
  <si>
    <t>2019-06-30T18:00:00</t>
  </si>
  <si>
    <t>2019-06-30T17:00:00Z</t>
  </si>
  <si>
    <t>2019-06-30T19:00:00</t>
  </si>
  <si>
    <t>2019-06-30T18:00:00Z</t>
  </si>
  <si>
    <t>2019-06-30T20:00:00</t>
  </si>
  <si>
    <t>2019-06-30T19:00:00Z</t>
  </si>
  <si>
    <t>2019-06-30T21:00:00</t>
  </si>
  <si>
    <t>2019-06-30T20:00:00Z</t>
  </si>
  <si>
    <t>2019-06-30T22:00:00</t>
  </si>
  <si>
    <t>2019-06-30T21:00:00Z</t>
  </si>
  <si>
    <t>2019-06-30T23:00:00</t>
  </si>
  <si>
    <t>2019-06-30T22:00:00Z</t>
  </si>
  <si>
    <t>2019-07-01T00:00:00</t>
  </si>
  <si>
    <t>2019-06-30T23:00:00Z</t>
  </si>
  <si>
    <t>2019-07-01T01:00:00</t>
  </si>
  <si>
    <t>2019-07-01T00:00:00Z</t>
  </si>
  <si>
    <t>2019-07-01T02:00:00</t>
  </si>
  <si>
    <t>2019-07-01T01:00:00Z</t>
  </si>
  <si>
    <t>2019-07-01T03:00:00</t>
  </si>
  <si>
    <t>2019-07-01T02:00:00Z</t>
  </si>
  <si>
    <t>2019-07-01T04:00:00</t>
  </si>
  <si>
    <t>2019-07-01T03:00:00Z</t>
  </si>
  <si>
    <t>2019-07-01T05:00:00</t>
  </si>
  <si>
    <t>2019-07-01T04:00:00Z</t>
  </si>
  <si>
    <t>2019-07-01T06:00:00</t>
  </si>
  <si>
    <t>2019-07-01T05:00:00Z</t>
  </si>
  <si>
    <t>2019-07-01T07:00:00</t>
  </si>
  <si>
    <t>2019-07-01T06:00:00Z</t>
  </si>
  <si>
    <t>2019-07-01T08:00:00</t>
  </si>
  <si>
    <t>2019-07-01T07:00:00Z</t>
  </si>
  <si>
    <t>2019-07-01T09:00:00</t>
  </si>
  <si>
    <t>2019-07-01T08:00:00Z</t>
  </si>
  <si>
    <t>2019-07-01T10:00:00</t>
  </si>
  <si>
    <t>2019-07-01T09:00:00Z</t>
  </si>
  <si>
    <t>2019-07-01T11:00:00</t>
  </si>
  <si>
    <t>2019-07-01T10:00:00Z</t>
  </si>
  <si>
    <t>2019-07-01T12:00:00</t>
  </si>
  <si>
    <t>2019-07-01T11:00:00Z</t>
  </si>
  <si>
    <t>2019-07-01T13:00:00</t>
  </si>
  <si>
    <t>2019-07-01T12:00:00Z</t>
  </si>
  <si>
    <t>2019-07-01T14:00:00</t>
  </si>
  <si>
    <t>2019-07-01T13:00:00Z</t>
  </si>
  <si>
    <t>2019-07-01T15:00:00</t>
  </si>
  <si>
    <t>2019-07-01T14:00:00Z</t>
  </si>
  <si>
    <t>2019-07-01T16:00:00</t>
  </si>
  <si>
    <t>2019-07-01T15:00:00Z</t>
  </si>
  <si>
    <t>2019-07-01T17:00:00</t>
  </si>
  <si>
    <t>2019-07-01T16:00:00Z</t>
  </si>
  <si>
    <t>2019-07-01T18:00:00</t>
  </si>
  <si>
    <t>2019-07-01T17:00:00Z</t>
  </si>
  <si>
    <t>2019-07-01T19:00:00</t>
  </si>
  <si>
    <t>2019-07-01T18:00:00Z</t>
  </si>
  <si>
    <t>2019-07-01T20:00:00</t>
  </si>
  <si>
    <t>2019-07-01T19:00:00Z</t>
  </si>
  <si>
    <t>2019-07-01T21:00:00</t>
  </si>
  <si>
    <t>2019-07-01T20:00:00Z</t>
  </si>
  <si>
    <t>2019-07-01T22:00:00</t>
  </si>
  <si>
    <t>2019-07-01T21:00:00Z</t>
  </si>
  <si>
    <t>2019-07-01T23:00:00</t>
  </si>
  <si>
    <t>2019-07-01T22:00:00Z</t>
  </si>
  <si>
    <t>2019-07-02T00:00:00</t>
  </si>
  <si>
    <t>2019-07-01T23:00:00Z</t>
  </si>
  <si>
    <t>2019-07-02T01:00:00</t>
  </si>
  <si>
    <t>2019-07-02T00:00:00Z</t>
  </si>
  <si>
    <t>2019-07-02T02:00:00</t>
  </si>
  <si>
    <t>2019-07-02T01:00:00Z</t>
  </si>
  <si>
    <t>2019-07-02T03:00:00</t>
  </si>
  <si>
    <t>2019-07-02T02:00:00Z</t>
  </si>
  <si>
    <t>2019-07-02T04:00:00</t>
  </si>
  <si>
    <t>2019-07-02T03:00:00Z</t>
  </si>
  <si>
    <t>2019-07-02T05:00:00</t>
  </si>
  <si>
    <t>2019-07-02T04:00:00Z</t>
  </si>
  <si>
    <t>2019-07-02T06:00:00</t>
  </si>
  <si>
    <t>2019-07-02T05:00:00Z</t>
  </si>
  <si>
    <t>2019-07-02T07:00:00</t>
  </si>
  <si>
    <t>2019-07-02T06:00:00Z</t>
  </si>
  <si>
    <t>2019-07-02T08:00:00</t>
  </si>
  <si>
    <t>2019-07-02T07:00:00Z</t>
  </si>
  <si>
    <t>2019-07-02T09:00:00</t>
  </si>
  <si>
    <t>2019-07-02T08:00:00Z</t>
  </si>
  <si>
    <t>2019-07-02T10:00:00</t>
  </si>
  <si>
    <t>2019-07-02T09:00:00Z</t>
  </si>
  <si>
    <t>2019-07-02T11:00:00</t>
  </si>
  <si>
    <t>2019-07-02T10:00:00Z</t>
  </si>
  <si>
    <t>2019-07-02T12:00:00</t>
  </si>
  <si>
    <t>2019-07-02T11:00:00Z</t>
  </si>
  <si>
    <t>2019-07-02T13:00:00</t>
  </si>
  <si>
    <t>2019-07-02T12:00:00Z</t>
  </si>
  <si>
    <t>2019-07-02T14:00:00</t>
  </si>
  <si>
    <t>2019-07-02T13:00:00Z</t>
  </si>
  <si>
    <t>2019-07-02T15:00:00</t>
  </si>
  <si>
    <t>2019-07-02T14:00:00Z</t>
  </si>
  <si>
    <t>2019-07-02T16:00:00</t>
  </si>
  <si>
    <t>2019-07-02T15:00:00Z</t>
  </si>
  <si>
    <t>2019-07-02T17:00:00</t>
  </si>
  <si>
    <t>2019-07-02T16:00:00Z</t>
  </si>
  <si>
    <t>2019-07-02T18:00:00</t>
  </si>
  <si>
    <t>2019-07-02T17:00:00Z</t>
  </si>
  <si>
    <t>2019-07-02T19:00:00</t>
  </si>
  <si>
    <t>2019-07-02T18:00:00Z</t>
  </si>
  <si>
    <t>2019-07-02T20:00:00</t>
  </si>
  <si>
    <t>2019-07-02T19:00:00Z</t>
  </si>
  <si>
    <t>2019-07-02T21:00:00</t>
  </si>
  <si>
    <t>2019-07-02T20:00:00Z</t>
  </si>
  <si>
    <t>2019-07-02T22:00:00</t>
  </si>
  <si>
    <t>2019-07-02T21:00:00Z</t>
  </si>
  <si>
    <t>2019-07-02T23:00:00</t>
  </si>
  <si>
    <t>2019-07-02T22:00:00Z</t>
  </si>
  <si>
    <t>2019-07-03T00:00:00</t>
  </si>
  <si>
    <t>2019-07-02T23:00:00Z</t>
  </si>
  <si>
    <t>2019-07-03T01:00:00</t>
  </si>
  <si>
    <t>2019-07-03T00:00:00Z</t>
  </si>
  <si>
    <t>2019-07-03T02:00:00</t>
  </si>
  <si>
    <t>2019-07-03T01:00:00Z</t>
  </si>
  <si>
    <t>2019-07-03T03:00:00</t>
  </si>
  <si>
    <t>2019-07-03T02:00:00Z</t>
  </si>
  <si>
    <t>2019-07-03T04:00:00</t>
  </si>
  <si>
    <t>2019-07-03T03:00:00Z</t>
  </si>
  <si>
    <t>2019-07-03T05:00:00</t>
  </si>
  <si>
    <t>2019-07-03T04:00:00Z</t>
  </si>
  <si>
    <t>2019-07-03T06:00:00</t>
  </si>
  <si>
    <t>2019-07-03T05:00:00Z</t>
  </si>
  <si>
    <t>2019-07-03T07:00:00</t>
  </si>
  <si>
    <t>2019-07-03T06:00:00Z</t>
  </si>
  <si>
    <t>2019-07-03T08:00:00</t>
  </si>
  <si>
    <t>2019-07-03T07:00:00Z</t>
  </si>
  <si>
    <t>2019-07-03T09:00:00</t>
  </si>
  <si>
    <t>2019-07-03T08:00:00Z</t>
  </si>
  <si>
    <t>2019-07-03T10:00:00</t>
  </si>
  <si>
    <t>2019-07-03T09:00:00Z</t>
  </si>
  <si>
    <t>2019-07-03T11:00:00</t>
  </si>
  <si>
    <t>2019-07-03T10:00:00Z</t>
  </si>
  <si>
    <t>2019-07-03T12:00:00</t>
  </si>
  <si>
    <t>2019-07-03T11:00:00Z</t>
  </si>
  <si>
    <t>2019-07-03T13:00:00</t>
  </si>
  <si>
    <t>2019-07-03T12:00:00Z</t>
  </si>
  <si>
    <t>2019-07-03T14:00:00</t>
  </si>
  <si>
    <t>2019-07-03T13:00:00Z</t>
  </si>
  <si>
    <t>2019-07-03T15:00:00</t>
  </si>
  <si>
    <t>2019-07-03T14:00:00Z</t>
  </si>
  <si>
    <t>2019-07-03T16:00:00</t>
  </si>
  <si>
    <t>2019-07-03T15:00:00Z</t>
  </si>
  <si>
    <t>2019-07-03T17:00:00</t>
  </si>
  <si>
    <t>2019-07-03T16:00:00Z</t>
  </si>
  <si>
    <t>2019-07-03T18:00:00</t>
  </si>
  <si>
    <t>2019-07-03T17:00:00Z</t>
  </si>
  <si>
    <t>2019-07-03T19:00:00</t>
  </si>
  <si>
    <t>2019-07-03T18:00:00Z</t>
  </si>
  <si>
    <t>2019-07-03T20:00:00</t>
  </si>
  <si>
    <t>2019-07-03T19:00:00Z</t>
  </si>
  <si>
    <t>2019-07-03T21:00:00</t>
  </si>
  <si>
    <t>2019-07-03T20:00:00Z</t>
  </si>
  <si>
    <t>2019-07-03T22:00:00</t>
  </si>
  <si>
    <t>2019-07-03T21:00:00Z</t>
  </si>
  <si>
    <t>2019-07-03T23:00:00</t>
  </si>
  <si>
    <t>2019-07-03T22:00:00Z</t>
  </si>
  <si>
    <t>2019-07-04T00:00:00</t>
  </si>
  <si>
    <t>2019-07-03T23:00:00Z</t>
  </si>
  <si>
    <t>2019-07-04T01:00:00</t>
  </si>
  <si>
    <t>2019-07-04T00:00:00Z</t>
  </si>
  <si>
    <t>2019-07-04T02:00:00</t>
  </si>
  <si>
    <t>2019-07-04T01:00:00Z</t>
  </si>
  <si>
    <t>2019-07-04T03:00:00</t>
  </si>
  <si>
    <t>2019-07-04T02:00:00Z</t>
  </si>
  <si>
    <t>2019-07-04T04:00:00</t>
  </si>
  <si>
    <t>2019-07-04T03:00:00Z</t>
  </si>
  <si>
    <t>2019-07-04T05:00:00</t>
  </si>
  <si>
    <t>2019-07-04T04:00:00Z</t>
  </si>
  <si>
    <t>2019-07-04T06:00:00</t>
  </si>
  <si>
    <t>2019-07-04T05:00:00Z</t>
  </si>
  <si>
    <t>2019-07-04T07:00:00</t>
  </si>
  <si>
    <t>2019-07-04T06:00:00Z</t>
  </si>
  <si>
    <t>2019-07-04T08:00:00</t>
  </si>
  <si>
    <t>2019-07-04T07:00:00Z</t>
  </si>
  <si>
    <t>2019-07-04T09:00:00</t>
  </si>
  <si>
    <t>2019-07-04T08:00:00Z</t>
  </si>
  <si>
    <t>2019-07-04T10:00:00</t>
  </si>
  <si>
    <t>2019-07-04T09:00:00Z</t>
  </si>
  <si>
    <t>2019-07-04T11:00:00</t>
  </si>
  <si>
    <t>2019-07-04T10:00:00Z</t>
  </si>
  <si>
    <t>2019-07-04T12:00:00</t>
  </si>
  <si>
    <t>2019-07-04T11:00:00Z</t>
  </si>
  <si>
    <t>2019-07-04T13:00:00</t>
  </si>
  <si>
    <t>2019-07-04T12:00:00Z</t>
  </si>
  <si>
    <t>2019-07-04T14:00:00</t>
  </si>
  <si>
    <t>2019-07-04T13:00:00Z</t>
  </si>
  <si>
    <t>2019-07-04T15:00:00</t>
  </si>
  <si>
    <t>2019-07-04T14:00:00Z</t>
  </si>
  <si>
    <t>2019-07-04T16:00:00</t>
  </si>
  <si>
    <t>2019-07-04T15:00:00Z</t>
  </si>
  <si>
    <t>2019-07-04T17:00:00</t>
  </si>
  <si>
    <t>2019-07-04T16:00:00Z</t>
  </si>
  <si>
    <t>2019-07-04T18:00:00</t>
  </si>
  <si>
    <t>2019-07-04T17:00:00Z</t>
  </si>
  <si>
    <t>2019-07-04T19:00:00</t>
  </si>
  <si>
    <t>2019-07-04T18:00:00Z</t>
  </si>
  <si>
    <t>2019-07-04T20:00:00</t>
  </si>
  <si>
    <t>2019-07-04T19:00:00Z</t>
  </si>
  <si>
    <t>2019-07-04T21:00:00</t>
  </si>
  <si>
    <t>2019-07-04T20:00:00Z</t>
  </si>
  <si>
    <t>2019-07-04T22:00:00</t>
  </si>
  <si>
    <t>2019-07-04T21:00:00Z</t>
  </si>
  <si>
    <t>2019-07-04T23:00:00</t>
  </si>
  <si>
    <t>2019-07-04T22:00:00Z</t>
  </si>
  <si>
    <t>2019-07-05T00:00:00</t>
  </si>
  <si>
    <t>2019-07-04T23:00:00Z</t>
  </si>
  <si>
    <t>2019-07-05T01:00:00</t>
  </si>
  <si>
    <t>2019-07-05T00:00:00Z</t>
  </si>
  <si>
    <t>2019-07-05T02:00:00</t>
  </si>
  <si>
    <t>2019-07-05T01:00:00Z</t>
  </si>
  <si>
    <t>2019-07-05T03:00:00</t>
  </si>
  <si>
    <t>2019-07-05T02:00:00Z</t>
  </si>
  <si>
    <t>2019-07-05T04:00:00</t>
  </si>
  <si>
    <t>2019-07-05T03:00:00Z</t>
  </si>
  <si>
    <t>2019-07-05T05:00:00</t>
  </si>
  <si>
    <t>2019-07-05T04:00:00Z</t>
  </si>
  <si>
    <t>2019-07-05T06:00:00</t>
  </si>
  <si>
    <t>2019-07-05T05:00:00Z</t>
  </si>
  <si>
    <t>2019-07-05T07:00:00</t>
  </si>
  <si>
    <t>2019-07-05T06:00:00Z</t>
  </si>
  <si>
    <t>2019-07-05T08:00:00</t>
  </si>
  <si>
    <t>2019-07-05T07:00:00Z</t>
  </si>
  <si>
    <t>2019-07-05T09:00:00</t>
  </si>
  <si>
    <t>2019-07-05T08:00:00Z</t>
  </si>
  <si>
    <t>2019-07-05T10:00:00</t>
  </si>
  <si>
    <t>2019-07-05T09:00:00Z</t>
  </si>
  <si>
    <t>2019-07-05T11:00:00</t>
  </si>
  <si>
    <t>2019-07-05T10:00:00Z</t>
  </si>
  <si>
    <t>2019-07-05T12:00:00</t>
  </si>
  <si>
    <t>2019-07-05T11:00:00Z</t>
  </si>
  <si>
    <t>2019-07-05T13:00:00</t>
  </si>
  <si>
    <t>2019-07-05T12:00:00Z</t>
  </si>
  <si>
    <t>2019-07-05T14:00:00</t>
  </si>
  <si>
    <t>2019-07-05T13:00:00Z</t>
  </si>
  <si>
    <t>2019-07-05T15:00:00</t>
  </si>
  <si>
    <t>2019-07-05T14:00:00Z</t>
  </si>
  <si>
    <t>2019-07-05T16:00:00</t>
  </si>
  <si>
    <t>2019-07-05T15:00:00Z</t>
  </si>
  <si>
    <t>2019-07-05T17:00:00</t>
  </si>
  <si>
    <t>2019-07-05T16:00:00Z</t>
  </si>
  <si>
    <t>2019-07-05T18:00:00</t>
  </si>
  <si>
    <t>2019-07-05T17:00:00Z</t>
  </si>
  <si>
    <t>2019-07-05T19:00:00</t>
  </si>
  <si>
    <t>2019-07-05T18:00:00Z</t>
  </si>
  <si>
    <t>2019-07-05T20:00:00</t>
  </si>
  <si>
    <t>2019-07-05T19:00:00Z</t>
  </si>
  <si>
    <t>2019-07-05T21:00:00</t>
  </si>
  <si>
    <t>2019-07-05T20:00:00Z</t>
  </si>
  <si>
    <t>2019-07-05T22:00:00</t>
  </si>
  <si>
    <t>2019-07-05T21:00:00Z</t>
  </si>
  <si>
    <t>2019-07-05T23:00:00</t>
  </si>
  <si>
    <t>2019-07-05T22:00:00Z</t>
  </si>
  <si>
    <t>2019-07-06T00:00:00</t>
  </si>
  <si>
    <t>2019-07-05T23:00:00Z</t>
  </si>
  <si>
    <t>2019-07-06T01:00:00</t>
  </si>
  <si>
    <t>2019-07-06T00:00:00Z</t>
  </si>
  <si>
    <t>2019-07-06T02:00:00</t>
  </si>
  <si>
    <t>2019-07-06T01:00:00Z</t>
  </si>
  <si>
    <t>2019-07-06T03:00:00</t>
  </si>
  <si>
    <t>2019-07-06T02:00:00Z</t>
  </si>
  <si>
    <t>2019-07-06T04:00:00</t>
  </si>
  <si>
    <t>2019-07-06T03:00:00Z</t>
  </si>
  <si>
    <t>2019-07-06T05:00:00</t>
  </si>
  <si>
    <t>2019-07-06T04:00:00Z</t>
  </si>
  <si>
    <t>2019-07-06T06:00:00</t>
  </si>
  <si>
    <t>2019-07-06T05:00:00Z</t>
  </si>
  <si>
    <t>2019-07-06T07:00:00</t>
  </si>
  <si>
    <t>2019-07-06T06:00:00Z</t>
  </si>
  <si>
    <t>2019-07-06T08:00:00</t>
  </si>
  <si>
    <t>2019-07-06T07:00:00Z</t>
  </si>
  <si>
    <t>2019-07-06T09:00:00</t>
  </si>
  <si>
    <t>2019-07-06T08:00:00Z</t>
  </si>
  <si>
    <t>2019-07-06T10:00:00</t>
  </si>
  <si>
    <t>2019-07-06T09:00:00Z</t>
  </si>
  <si>
    <t>2019-07-06T11:00:00</t>
  </si>
  <si>
    <t>2019-07-06T10:00:00Z</t>
  </si>
  <si>
    <t>2019-07-06T12:00:00</t>
  </si>
  <si>
    <t>2019-07-06T11:00:00Z</t>
  </si>
  <si>
    <t>2019-07-06T13:00:00</t>
  </si>
  <si>
    <t>2019-07-06T12:00:00Z</t>
  </si>
  <si>
    <t>2019-07-06T14:00:00</t>
  </si>
  <si>
    <t>2019-07-06T13:00:00Z</t>
  </si>
  <si>
    <t>2019-07-06T15:00:00</t>
  </si>
  <si>
    <t>2019-07-06T14:00:00Z</t>
  </si>
  <si>
    <t>2019-07-06T16:00:00</t>
  </si>
  <si>
    <t>2019-07-06T15:00:00Z</t>
  </si>
  <si>
    <t>2019-07-06T17:00:00</t>
  </si>
  <si>
    <t>2019-07-06T16:00:00Z</t>
  </si>
  <si>
    <t>2019-07-06T18:00:00</t>
  </si>
  <si>
    <t>2019-07-06T17:00:00Z</t>
  </si>
  <si>
    <t>2019-07-06T19:00:00</t>
  </si>
  <si>
    <t>2019-07-06T18:00:00Z</t>
  </si>
  <si>
    <t>2019-07-06T20:00:00</t>
  </si>
  <si>
    <t>2019-07-06T19:00:00Z</t>
  </si>
  <si>
    <t>2019-07-06T21:00:00</t>
  </si>
  <si>
    <t>2019-07-06T20:00:00Z</t>
  </si>
  <si>
    <t>2019-07-06T22:00:00</t>
  </si>
  <si>
    <t>2019-07-06T21:00:00Z</t>
  </si>
  <si>
    <t>2019-07-06T23:00:00</t>
  </si>
  <si>
    <t>2019-07-06T22:00:00Z</t>
  </si>
  <si>
    <t>2019-07-07T00:00:00</t>
  </si>
  <si>
    <t>2019-07-06T23:00:00Z</t>
  </si>
  <si>
    <t>2019-07-07T01:00:00</t>
  </si>
  <si>
    <t>2019-07-07T00:00:00Z</t>
  </si>
  <si>
    <t>2019-07-07T02:00:00</t>
  </si>
  <si>
    <t>2019-07-07T01:00:00Z</t>
  </si>
  <si>
    <t>2019-07-07T03:00:00</t>
  </si>
  <si>
    <t>2019-07-07T02:00:00Z</t>
  </si>
  <si>
    <t>2019-07-07T04:00:00</t>
  </si>
  <si>
    <t>2019-07-07T03:00:00Z</t>
  </si>
  <si>
    <t>2019-07-07T05:00:00</t>
  </si>
  <si>
    <t>2019-07-07T04:00:00Z</t>
  </si>
  <si>
    <t>2019-07-07T06:00:00</t>
  </si>
  <si>
    <t>2019-07-07T05:00:00Z</t>
  </si>
  <si>
    <t>2019-07-07T07:00:00</t>
  </si>
  <si>
    <t>2019-07-07T06:00:00Z</t>
  </si>
  <si>
    <t>2019-07-07T08:00:00</t>
  </si>
  <si>
    <t>2019-07-07T07:00:00Z</t>
  </si>
  <si>
    <t>2019-07-07T09:00:00</t>
  </si>
  <si>
    <t>2019-07-07T08:00:00Z</t>
  </si>
  <si>
    <t>2019-07-07T10:00:00</t>
  </si>
  <si>
    <t>2019-07-07T09:00:00Z</t>
  </si>
  <si>
    <t>2019-07-07T11:00:00</t>
  </si>
  <si>
    <t>2019-07-07T10:00:00Z</t>
  </si>
  <si>
    <t>2019-07-07T12:00:00</t>
  </si>
  <si>
    <t>2019-07-07T11:00:00Z</t>
  </si>
  <si>
    <t>2019-07-07T13:00:00</t>
  </si>
  <si>
    <t>2019-07-07T12:00:00Z</t>
  </si>
  <si>
    <t>2019-07-07T14:00:00</t>
  </si>
  <si>
    <t>2019-07-07T13:00:00Z</t>
  </si>
  <si>
    <t>2019-07-07T15:00:00</t>
  </si>
  <si>
    <t>2019-07-07T14:00:00Z</t>
  </si>
  <si>
    <t>2019-07-07T16:00:00</t>
  </si>
  <si>
    <t>2019-07-07T15:00:00Z</t>
  </si>
  <si>
    <t>2019-07-07T17:00:00</t>
  </si>
  <si>
    <t>2019-07-07T16:00:00Z</t>
  </si>
  <si>
    <t>2019-07-07T18:00:00</t>
  </si>
  <si>
    <t>2019-07-07T17:00:00Z</t>
  </si>
  <si>
    <t>2019-07-07T19:00:00</t>
  </si>
  <si>
    <t>2019-07-07T18:00:00Z</t>
  </si>
  <si>
    <t>2019-07-07T20:00:00</t>
  </si>
  <si>
    <t>2019-07-07T19:00:00Z</t>
  </si>
  <si>
    <t>2019-07-07T21:00:00</t>
  </si>
  <si>
    <t>2019-07-07T20:00:00Z</t>
  </si>
  <si>
    <t>2019-07-07T22:00:00</t>
  </si>
  <si>
    <t>2019-07-07T21:00:00Z</t>
  </si>
  <si>
    <t>2019-07-07T23:00:00</t>
  </si>
  <si>
    <t>2019-07-07T22:00:00Z</t>
  </si>
  <si>
    <t>2019-07-08T00:00:00</t>
  </si>
  <si>
    <t>2019-07-07T23:00:00Z</t>
  </si>
  <si>
    <t>2019-07-08T01:00:00</t>
  </si>
  <si>
    <t>2019-07-08T00:00:00Z</t>
  </si>
  <si>
    <t>2019-07-08T02:00:00</t>
  </si>
  <si>
    <t>2019-07-08T01:00:00Z</t>
  </si>
  <si>
    <t>2019-07-08T03:00:00</t>
  </si>
  <si>
    <t>2019-07-08T02:00:00Z</t>
  </si>
  <si>
    <t>2019-07-08T04:00:00</t>
  </si>
  <si>
    <t>2019-07-08T03:00:00Z</t>
  </si>
  <si>
    <t>2019-07-08T05:00:00</t>
  </si>
  <si>
    <t>2019-07-08T04:00:00Z</t>
  </si>
  <si>
    <t>2019-07-08T06:00:00</t>
  </si>
  <si>
    <t>2019-07-08T05:00:00Z</t>
  </si>
  <si>
    <t>2019-07-08T07:00:00</t>
  </si>
  <si>
    <t>2019-07-08T06:00:00Z</t>
  </si>
  <si>
    <t>2019-07-08T08:00:00</t>
  </si>
  <si>
    <t>2019-07-08T07:00:00Z</t>
  </si>
  <si>
    <t>2019-07-08T09:00:00</t>
  </si>
  <si>
    <t>2019-07-08T08:00:00Z</t>
  </si>
  <si>
    <t>2019-07-08T10:00:00</t>
  </si>
  <si>
    <t>2019-07-08T09:00:00Z</t>
  </si>
  <si>
    <t>2019-07-08T11:00:00</t>
  </si>
  <si>
    <t>2019-07-08T10:00:00Z</t>
  </si>
  <si>
    <t>2019-07-08T12:00:00</t>
  </si>
  <si>
    <t>2019-07-08T11:00:00Z</t>
  </si>
  <si>
    <t>2019-07-08T13:00:00</t>
  </si>
  <si>
    <t>2019-07-08T12:00:00Z</t>
  </si>
  <si>
    <t>2019-07-08T14:00:00</t>
  </si>
  <si>
    <t>2019-07-08T13:00:00Z</t>
  </si>
  <si>
    <t>2019-07-08T15:00:00</t>
  </si>
  <si>
    <t>2019-07-08T14:00:00Z</t>
  </si>
  <si>
    <t>2019-07-08T16:00:00</t>
  </si>
  <si>
    <t>2019-07-08T15:00:00Z</t>
  </si>
  <si>
    <t>2019-07-08T17:00:00</t>
  </si>
  <si>
    <t>2019-07-08T16:00:00Z</t>
  </si>
  <si>
    <t>2019-07-08T18:00:00</t>
  </si>
  <si>
    <t>2019-07-08T17:00:00Z</t>
  </si>
  <si>
    <t>2019-07-08T19:00:00</t>
  </si>
  <si>
    <t>2019-07-08T18:00:00Z</t>
  </si>
  <si>
    <t>2019-07-08T20:00:00</t>
  </si>
  <si>
    <t>2019-07-08T19:00:00Z</t>
  </si>
  <si>
    <t>2019-07-08T21:00:00</t>
  </si>
  <si>
    <t>2019-07-08T20:00:00Z</t>
  </si>
  <si>
    <t>2019-07-08T22:00:00</t>
  </si>
  <si>
    <t>2019-07-08T21:00:00Z</t>
  </si>
  <si>
    <t>2019-07-08T23:00:00</t>
  </si>
  <si>
    <t>2019-07-08T22:00:00Z</t>
  </si>
  <si>
    <t>2019-07-09T00:00:00</t>
  </si>
  <si>
    <t>2019-07-08T23:00:00Z</t>
  </si>
  <si>
    <t>2019-07-09T01:00:00</t>
  </si>
  <si>
    <t>2019-07-09T00:00:00Z</t>
  </si>
  <si>
    <t>2019-07-09T02:00:00</t>
  </si>
  <si>
    <t>2019-07-09T01:00:00Z</t>
  </si>
  <si>
    <t>2019-07-09T03:00:00</t>
  </si>
  <si>
    <t>2019-07-09T02:00:00Z</t>
  </si>
  <si>
    <t>2019-07-09T04:00:00</t>
  </si>
  <si>
    <t>2019-07-09T03:00:00Z</t>
  </si>
  <si>
    <t>2019-07-09T05:00:00</t>
  </si>
  <si>
    <t>2019-07-09T04:00:00Z</t>
  </si>
  <si>
    <t>2019-07-09T06:00:00</t>
  </si>
  <si>
    <t>2019-07-09T05:00:00Z</t>
  </si>
  <si>
    <t>2019-07-09T07:00:00</t>
  </si>
  <si>
    <t>2019-07-09T06:00:00Z</t>
  </si>
  <si>
    <t>2019-07-09T08:00:00</t>
  </si>
  <si>
    <t>2019-07-09T07:00:00Z</t>
  </si>
  <si>
    <t>2019-07-09T09:00:00</t>
  </si>
  <si>
    <t>2019-07-09T08:00:00Z</t>
  </si>
  <si>
    <t>2019-07-09T10:00:00</t>
  </si>
  <si>
    <t>2019-07-09T09:00:00Z</t>
  </si>
  <si>
    <t>2019-07-09T11:00:00</t>
  </si>
  <si>
    <t>2019-07-09T10:00:00Z</t>
  </si>
  <si>
    <t>2019-07-09T12:00:00</t>
  </si>
  <si>
    <t>2019-07-09T11:00:00Z</t>
  </si>
  <si>
    <t>2019-07-09T13:00:00</t>
  </si>
  <si>
    <t>2019-07-09T12:00:00Z</t>
  </si>
  <si>
    <t>2019-07-09T14:00:00</t>
  </si>
  <si>
    <t>2019-07-09T13:00:00Z</t>
  </si>
  <si>
    <t>2019-07-09T15:00:00</t>
  </si>
  <si>
    <t>2019-07-09T14:00:00Z</t>
  </si>
  <si>
    <t>2019-07-09T16:00:00</t>
  </si>
  <si>
    <t>2019-07-09T15:00:00Z</t>
  </si>
  <si>
    <t>2019-07-09T17:00:00</t>
  </si>
  <si>
    <t>2019-07-09T16:00:00Z</t>
  </si>
  <si>
    <t>2019-07-09T18:00:00</t>
  </si>
  <si>
    <t>2019-07-09T17:00:00Z</t>
  </si>
  <si>
    <t>2019-07-09T19:00:00</t>
  </si>
  <si>
    <t>2019-07-09T18:00:00Z</t>
  </si>
  <si>
    <t>2019-07-09T20:00:00</t>
  </si>
  <si>
    <t>2019-07-09T19:00:00Z</t>
  </si>
  <si>
    <t>2019-07-09T21:00:00</t>
  </si>
  <si>
    <t>2019-07-09T20:00:00Z</t>
  </si>
  <si>
    <t>2019-07-09T22:00:00</t>
  </si>
  <si>
    <t>2019-07-09T21:00:00Z</t>
  </si>
  <si>
    <t>2019-07-09T23:00:00</t>
  </si>
  <si>
    <t>2019-07-09T22:00:00Z</t>
  </si>
  <si>
    <t>2019-07-10T00:00:00</t>
  </si>
  <si>
    <t>2019-07-09T23:00:00Z</t>
  </si>
  <si>
    <t>2019-07-10T01:00:00</t>
  </si>
  <si>
    <t>2019-07-10T00:00:00Z</t>
  </si>
  <si>
    <t>2019-07-10T02:00:00</t>
  </si>
  <si>
    <t>2019-07-10T01:00:00Z</t>
  </si>
  <si>
    <t>2019-07-10T03:00:00</t>
  </si>
  <si>
    <t>2019-07-10T02:00:00Z</t>
  </si>
  <si>
    <t>2019-07-10T04:00:00</t>
  </si>
  <si>
    <t>2019-07-10T03:00:00Z</t>
  </si>
  <si>
    <t>2019-07-10T05:00:00</t>
  </si>
  <si>
    <t>2019-07-10T04:00:00Z</t>
  </si>
  <si>
    <t>2019-07-10T06:00:00</t>
  </si>
  <si>
    <t>2019-07-10T05:00:00Z</t>
  </si>
  <si>
    <t>2019-07-10T07:00:00</t>
  </si>
  <si>
    <t>2019-07-10T06:00:00Z</t>
  </si>
  <si>
    <t>2019-07-10T08:00:00</t>
  </si>
  <si>
    <t>2019-07-10T07:00:00Z</t>
  </si>
  <si>
    <t>2019-07-10T09:00:00</t>
  </si>
  <si>
    <t>2019-07-10T08:00:00Z</t>
  </si>
  <si>
    <t>2019-07-10T10:00:00</t>
  </si>
  <si>
    <t>2019-07-10T09:00:00Z</t>
  </si>
  <si>
    <t>2019-07-10T11:00:00</t>
  </si>
  <si>
    <t>2019-07-10T10:00:00Z</t>
  </si>
  <si>
    <t>2019-07-10T12:00:00</t>
  </si>
  <si>
    <t>2019-07-10T11:00:00Z</t>
  </si>
  <si>
    <t>2019-07-10T13:00:00</t>
  </si>
  <si>
    <t>2019-07-10T12:00:00Z</t>
  </si>
  <si>
    <t>2019-07-10T14:00:00</t>
  </si>
  <si>
    <t>2019-07-10T13:00:00Z</t>
  </si>
  <si>
    <t>2019-07-10T15:00:00</t>
  </si>
  <si>
    <t>2019-07-10T14:00:00Z</t>
  </si>
  <si>
    <t>2019-07-10T16:00:00</t>
  </si>
  <si>
    <t>2019-07-10T15:00:00Z</t>
  </si>
  <si>
    <t>2019-07-10T17:00:00</t>
  </si>
  <si>
    <t>2019-07-10T16:00:00Z</t>
  </si>
  <si>
    <t>2019-07-10T18:00:00</t>
  </si>
  <si>
    <t>2019-07-10T17:00:00Z</t>
  </si>
  <si>
    <t>2019-07-10T19:00:00</t>
  </si>
  <si>
    <t>2019-07-10T18:00:00Z</t>
  </si>
  <si>
    <t>2019-07-10T20:00:00</t>
  </si>
  <si>
    <t>2019-07-10T19:00:00Z</t>
  </si>
  <si>
    <t>2019-07-10T21:00:00</t>
  </si>
  <si>
    <t>2019-07-10T20:00:00Z</t>
  </si>
  <si>
    <t>2019-07-10T22:00:00</t>
  </si>
  <si>
    <t>2019-07-10T21:00:00Z</t>
  </si>
  <si>
    <t>2019-07-10T23:00:00</t>
  </si>
  <si>
    <t>2019-07-10T22:00:00Z</t>
  </si>
  <si>
    <t>2019-07-11T00:00:00</t>
  </si>
  <si>
    <t>2019-07-10T23:00:00Z</t>
  </si>
  <si>
    <t>2019-07-11T01:00:00</t>
  </si>
  <si>
    <t>2019-07-11T00:00:00Z</t>
  </si>
  <si>
    <t>2019-07-11T02:00:00</t>
  </si>
  <si>
    <t>2019-07-11T01:00:00Z</t>
  </si>
  <si>
    <t>2019-07-11T03:00:00</t>
  </si>
  <si>
    <t>2019-07-11T02:00:00Z</t>
  </si>
  <si>
    <t>2019-07-11T04:00:00</t>
  </si>
  <si>
    <t>2019-07-11T03:00:00Z</t>
  </si>
  <si>
    <t>2019-07-11T05:00:00</t>
  </si>
  <si>
    <t>2019-07-11T04:00:00Z</t>
  </si>
  <si>
    <t>2019-07-11T06:00:00</t>
  </si>
  <si>
    <t>2019-07-11T05:00:00Z</t>
  </si>
  <si>
    <t>2019-07-11T07:00:00</t>
  </si>
  <si>
    <t>2019-07-11T06:00:00Z</t>
  </si>
  <si>
    <t>2019-07-11T08:00:00</t>
  </si>
  <si>
    <t>2019-07-11T07:00:00Z</t>
  </si>
  <si>
    <t>2019-07-11T09:00:00</t>
  </si>
  <si>
    <t>2019-07-11T08:00:00Z</t>
  </si>
  <si>
    <t>2019-07-11T10:00:00</t>
  </si>
  <si>
    <t>2019-07-11T09:00:00Z</t>
  </si>
  <si>
    <t>2019-07-11T11:00:00</t>
  </si>
  <si>
    <t>2019-07-11T10:00:00Z</t>
  </si>
  <si>
    <t>2019-07-11T12:00:00</t>
  </si>
  <si>
    <t>2019-07-11T11:00:00Z</t>
  </si>
  <si>
    <t>2019-07-11T13:00:00</t>
  </si>
  <si>
    <t>2019-07-11T12:00:00Z</t>
  </si>
  <si>
    <t>2019-07-11T14:00:00</t>
  </si>
  <si>
    <t>2019-07-11T13:00:00Z</t>
  </si>
  <si>
    <t>2019-07-11T15:00:00</t>
  </si>
  <si>
    <t>2019-07-11T14:00:00Z</t>
  </si>
  <si>
    <t>2019-07-11T16:00:00</t>
  </si>
  <si>
    <t>2019-07-11T15:00:00Z</t>
  </si>
  <si>
    <t>2019-07-11T17:00:00</t>
  </si>
  <si>
    <t>2019-07-11T16:00:00Z</t>
  </si>
  <si>
    <t>2019-07-11T18:00:00</t>
  </si>
  <si>
    <t>2019-07-11T17:00:00Z</t>
  </si>
  <si>
    <t>2019-07-11T19:00:00</t>
  </si>
  <si>
    <t>2019-07-11T18:00:00Z</t>
  </si>
  <si>
    <t>2019-07-11T20:00:00</t>
  </si>
  <si>
    <t>2019-07-11T19:00:00Z</t>
  </si>
  <si>
    <t>2019-07-11T21:00:00</t>
  </si>
  <si>
    <t>2019-07-11T20:00:00Z</t>
  </si>
  <si>
    <t>2019-07-11T22:00:00</t>
  </si>
  <si>
    <t>2019-07-11T21:00:00Z</t>
  </si>
  <si>
    <t>2019-07-11T23:00:00</t>
  </si>
  <si>
    <t>2019-07-11T22:00:00Z</t>
  </si>
  <si>
    <t>2019-07-12T00:00:00</t>
  </si>
  <si>
    <t>2019-07-11T23:00:00Z</t>
  </si>
  <si>
    <t>2019-07-12T01:00:00</t>
  </si>
  <si>
    <t>2019-07-12T00:00:00Z</t>
  </si>
  <si>
    <t>2019-07-12T02:00:00</t>
  </si>
  <si>
    <t>2019-07-12T01:00:00Z</t>
  </si>
  <si>
    <t>2019-07-12T03:00:00</t>
  </si>
  <si>
    <t>2019-07-12T02:00:00Z</t>
  </si>
  <si>
    <t>2019-07-12T04:00:00</t>
  </si>
  <si>
    <t>2019-07-12T03:00:00Z</t>
  </si>
  <si>
    <t>2019-07-12T05:00:00</t>
  </si>
  <si>
    <t>2019-07-12T04:00:00Z</t>
  </si>
  <si>
    <t>2019-07-12T06:00:00</t>
  </si>
  <si>
    <t>2019-07-12T05:00:00Z</t>
  </si>
  <si>
    <t>2019-07-12T07:00:00</t>
  </si>
  <si>
    <t>2019-07-12T06:00:00Z</t>
  </si>
  <si>
    <t>2019-07-12T08:00:00</t>
  </si>
  <si>
    <t>2019-07-12T07:00:00Z</t>
  </si>
  <si>
    <t>2019-07-12T09:00:00</t>
  </si>
  <si>
    <t>2019-07-12T08:00:00Z</t>
  </si>
  <si>
    <t>2019-07-12T10:00:00</t>
  </si>
  <si>
    <t>2019-07-12T09:00:00Z</t>
  </si>
  <si>
    <t>2019-07-12T11:00:00</t>
  </si>
  <si>
    <t>2019-07-12T10:00:00Z</t>
  </si>
  <si>
    <t>2019-07-12T12:00:00</t>
  </si>
  <si>
    <t>2019-07-12T11:00:00Z</t>
  </si>
  <si>
    <t>2019-07-12T13:00:00</t>
  </si>
  <si>
    <t>2019-07-12T12:00:00Z</t>
  </si>
  <si>
    <t>2019-07-12T14:00:00</t>
  </si>
  <si>
    <t>2019-07-12T13:00:00Z</t>
  </si>
  <si>
    <t>2019-07-12T15:00:00</t>
  </si>
  <si>
    <t>2019-07-12T14:00:00Z</t>
  </si>
  <si>
    <t>2019-07-12T16:00:00</t>
  </si>
  <si>
    <t>2019-07-12T15:00:00Z</t>
  </si>
  <si>
    <t>2019-07-12T17:00:00</t>
  </si>
  <si>
    <t>2019-07-12T16:00:00Z</t>
  </si>
  <si>
    <t>2019-07-12T18:00:00</t>
  </si>
  <si>
    <t>2019-07-12T17:00:00Z</t>
  </si>
  <si>
    <t>2019-07-12T19:00:00</t>
  </si>
  <si>
    <t>2019-07-12T18:00:00Z</t>
  </si>
  <si>
    <t>2019-07-12T20:00:00</t>
  </si>
  <si>
    <t>2019-07-12T19:00:00Z</t>
  </si>
  <si>
    <t>2019-07-12T21:00:00</t>
  </si>
  <si>
    <t>2019-07-12T20:00:00Z</t>
  </si>
  <si>
    <t>2019-07-12T22:00:00</t>
  </si>
  <si>
    <t>2019-07-12T21:00:00Z</t>
  </si>
  <si>
    <t>2019-07-12T23:00:00</t>
  </si>
  <si>
    <t>2019-07-12T22:00:00Z</t>
  </si>
  <si>
    <t>2019-07-13T00:00:00</t>
  </si>
  <si>
    <t>2019-07-12T23:00:00Z</t>
  </si>
  <si>
    <t>2019-07-13T01:00:00</t>
  </si>
  <si>
    <t>2019-07-13T00:00:00Z</t>
  </si>
  <si>
    <t>2019-07-13T02:00:00</t>
  </si>
  <si>
    <t>2019-07-13T01:00:00Z</t>
  </si>
  <si>
    <t>2019-07-13T03:00:00</t>
  </si>
  <si>
    <t>2019-07-13T02:00:00Z</t>
  </si>
  <si>
    <t>2019-07-13T04:00:00</t>
  </si>
  <si>
    <t>2019-07-13T03:00:00Z</t>
  </si>
  <si>
    <t>2019-07-13T05:00:00</t>
  </si>
  <si>
    <t>2019-07-13T04:00:00Z</t>
  </si>
  <si>
    <t>2019-07-13T06:00:00</t>
  </si>
  <si>
    <t>2019-07-13T05:00:00Z</t>
  </si>
  <si>
    <t>2019-07-13T07:00:00</t>
  </si>
  <si>
    <t>2019-07-13T06:00:00Z</t>
  </si>
  <si>
    <t>2019-07-13T08:00:00</t>
  </si>
  <si>
    <t>2019-07-13T07:00:00Z</t>
  </si>
  <si>
    <t>2019-07-13T09:00:00</t>
  </si>
  <si>
    <t>2019-07-13T08:00:00Z</t>
  </si>
  <si>
    <t>2019-07-13T10:00:00</t>
  </si>
  <si>
    <t>2019-07-13T09:00:00Z</t>
  </si>
  <si>
    <t>2019-07-13T11:00:00</t>
  </si>
  <si>
    <t>2019-07-13T10:00:00Z</t>
  </si>
  <si>
    <t>2019-07-13T12:00:00</t>
  </si>
  <si>
    <t>2019-07-13T11:00:00Z</t>
  </si>
  <si>
    <t>2019-07-13T13:00:00</t>
  </si>
  <si>
    <t>2019-07-13T12:00:00Z</t>
  </si>
  <si>
    <t>2019-07-13T14:00:00</t>
  </si>
  <si>
    <t>2019-07-13T13:00:00Z</t>
  </si>
  <si>
    <t>2019-07-13T15:00:00</t>
  </si>
  <si>
    <t>2019-07-13T14:00:00Z</t>
  </si>
  <si>
    <t>2019-07-13T16:00:00</t>
  </si>
  <si>
    <t>2019-07-13T15:00:00Z</t>
  </si>
  <si>
    <t>2019-07-13T17:00:00</t>
  </si>
  <si>
    <t>2019-07-13T16:00:00Z</t>
  </si>
  <si>
    <t>2019-07-13T18:00:00</t>
  </si>
  <si>
    <t>2019-07-13T17:00:00Z</t>
  </si>
  <si>
    <t>2019-07-13T19:00:00</t>
  </si>
  <si>
    <t>2019-07-13T18:00:00Z</t>
  </si>
  <si>
    <t>2019-07-13T20:00:00</t>
  </si>
  <si>
    <t>2019-07-13T19:00:00Z</t>
  </si>
  <si>
    <t>2019-07-13T21:00:00</t>
  </si>
  <si>
    <t>2019-07-13T20:00:00Z</t>
  </si>
  <si>
    <t>2019-07-13T22:00:00</t>
  </si>
  <si>
    <t>2019-07-13T21:00:00Z</t>
  </si>
  <si>
    <t>2019-07-13T23:00:00</t>
  </si>
  <si>
    <t>2019-07-13T22:00:00Z</t>
  </si>
  <si>
    <t>2019-07-14T00:00:00</t>
  </si>
  <si>
    <t>2019-07-13T23:00:00Z</t>
  </si>
  <si>
    <t>2019-07-14T01:00:00</t>
  </si>
  <si>
    <t>2019-07-14T00:00:00Z</t>
  </si>
  <si>
    <t>2019-07-14T02:00:00</t>
  </si>
  <si>
    <t>2019-07-14T01:00:00Z</t>
  </si>
  <si>
    <t>2019-07-14T03:00:00</t>
  </si>
  <si>
    <t>2019-07-14T02:00:00Z</t>
  </si>
  <si>
    <t>2019-07-14T04:00:00</t>
  </si>
  <si>
    <t>2019-07-14T03:00:00Z</t>
  </si>
  <si>
    <t>2019-07-14T05:00:00</t>
  </si>
  <si>
    <t>2019-07-14T04:00:00Z</t>
  </si>
  <si>
    <t>2019-07-14T06:00:00</t>
  </si>
  <si>
    <t>2019-07-14T05:00:00Z</t>
  </si>
  <si>
    <t>2019-07-14T07:00:00</t>
  </si>
  <si>
    <t>2019-07-14T06:00:00Z</t>
  </si>
  <si>
    <t>2019-07-14T08:00:00</t>
  </si>
  <si>
    <t>2019-07-14T07:00:00Z</t>
  </si>
  <si>
    <t>2019-07-14T09:00:00</t>
  </si>
  <si>
    <t>2019-07-14T08:00:00Z</t>
  </si>
  <si>
    <t>2019-07-14T10:00:00</t>
  </si>
  <si>
    <t>2019-07-14T09:00:00Z</t>
  </si>
  <si>
    <t>2019-07-14T11:00:00</t>
  </si>
  <si>
    <t>2019-07-14T10:00:00Z</t>
  </si>
  <si>
    <t>2019-07-14T12:00:00</t>
  </si>
  <si>
    <t>2019-07-14T11:00:00Z</t>
  </si>
  <si>
    <t>2019-07-14T13:00:00</t>
  </si>
  <si>
    <t>2019-07-14T12:00:00Z</t>
  </si>
  <si>
    <t>2019-07-14T14:00:00</t>
  </si>
  <si>
    <t>2019-07-14T13:00:00Z</t>
  </si>
  <si>
    <t>2019-07-14T15:00:00</t>
  </si>
  <si>
    <t>2019-07-14T14:00:00Z</t>
  </si>
  <si>
    <t>2019-07-14T16:00:00</t>
  </si>
  <si>
    <t>2019-07-14T15:00:00Z</t>
  </si>
  <si>
    <t>2019-07-14T17:00:00</t>
  </si>
  <si>
    <t>2019-07-14T16:00:00Z</t>
  </si>
  <si>
    <t>2019-07-14T18:00:00</t>
  </si>
  <si>
    <t>2019-07-14T17:00:00Z</t>
  </si>
  <si>
    <t>2019-07-14T19:00:00</t>
  </si>
  <si>
    <t>2019-07-14T18:00:00Z</t>
  </si>
  <si>
    <t>2019-07-14T20:00:00</t>
  </si>
  <si>
    <t>2019-07-14T19:00:00Z</t>
  </si>
  <si>
    <t>2019-07-14T21:00:00</t>
  </si>
  <si>
    <t>2019-07-14T20:00:00Z</t>
  </si>
  <si>
    <t>2019-07-14T22:00:00</t>
  </si>
  <si>
    <t>2019-07-14T21:00:00Z</t>
  </si>
  <si>
    <t>2019-07-14T23:00:00</t>
  </si>
  <si>
    <t>2019-07-14T22:00:00Z</t>
  </si>
  <si>
    <t>2019-07-15T00:00:00</t>
  </si>
  <si>
    <t>2019-07-14T23:00:00Z</t>
  </si>
  <si>
    <t>2019-07-15T01:00:00</t>
  </si>
  <si>
    <t>2019-07-15T00:00:00Z</t>
  </si>
  <si>
    <t>2019-07-15T02:00:00</t>
  </si>
  <si>
    <t>2019-07-15T01:00:00Z</t>
  </si>
  <si>
    <t>2019-07-15T03:00:00</t>
  </si>
  <si>
    <t>2019-07-15T02:00:00Z</t>
  </si>
  <si>
    <t>2019-07-15T04:00:00</t>
  </si>
  <si>
    <t>2019-07-15T03:00:00Z</t>
  </si>
  <si>
    <t>2019-07-15T05:00:00</t>
  </si>
  <si>
    <t>2019-07-15T04:00:00Z</t>
  </si>
  <si>
    <t>2019-07-15T06:00:00</t>
  </si>
  <si>
    <t>2019-07-15T05:00:00Z</t>
  </si>
  <si>
    <t>2019-07-15T07:00:00</t>
  </si>
  <si>
    <t>2019-07-15T06:00:00Z</t>
  </si>
  <si>
    <t>2019-07-15T08:00:00</t>
  </si>
  <si>
    <t>2019-07-15T07:00:00Z</t>
  </si>
  <si>
    <t>2019-07-15T09:00:00</t>
  </si>
  <si>
    <t>2019-07-15T08:00:00Z</t>
  </si>
  <si>
    <t>2019-07-15T10:00:00</t>
  </si>
  <si>
    <t>2019-07-15T09:00:00Z</t>
  </si>
  <si>
    <t>2019-07-15T11:00:00</t>
  </si>
  <si>
    <t>2019-07-15T10:00:00Z</t>
  </si>
  <si>
    <t>2019-07-15T12:00:00</t>
  </si>
  <si>
    <t>2019-07-15T11:00:00Z</t>
  </si>
  <si>
    <t>2019-07-15T13:00:00</t>
  </si>
  <si>
    <t>2019-07-15T12:00:00Z</t>
  </si>
  <si>
    <t>2019-07-15T14:00:00</t>
  </si>
  <si>
    <t>2019-07-15T13:00:00Z</t>
  </si>
  <si>
    <t>2019-07-15T15:00:00</t>
  </si>
  <si>
    <t>2019-07-15T14:00:00Z</t>
  </si>
  <si>
    <t>2019-07-15T16:00:00</t>
  </si>
  <si>
    <t>2019-07-15T15:00:00Z</t>
  </si>
  <si>
    <t>2019-07-15T17:00:00</t>
  </si>
  <si>
    <t>2019-07-15T16:00:00Z</t>
  </si>
  <si>
    <t>2019-07-15T18:00:00</t>
  </si>
  <si>
    <t>2019-07-15T17:00:00Z</t>
  </si>
  <si>
    <t>2019-07-15T19:00:00</t>
  </si>
  <si>
    <t>2019-07-15T18:00:00Z</t>
  </si>
  <si>
    <t>2019-07-15T20:00:00</t>
  </si>
  <si>
    <t>2019-07-15T19:00:00Z</t>
  </si>
  <si>
    <t>2019-07-15T21:00:00</t>
  </si>
  <si>
    <t>2019-07-15T20:00:00Z</t>
  </si>
  <si>
    <t>2019-07-15T22:00:00</t>
  </si>
  <si>
    <t>2019-07-15T21:00:00Z</t>
  </si>
  <si>
    <t>2019-07-15T23:00:00</t>
  </si>
  <si>
    <t>2019-07-15T22:00:00Z</t>
  </si>
  <si>
    <t>2019-07-16T00:00:00</t>
  </si>
  <si>
    <t>2019-07-15T23:00:00Z</t>
  </si>
  <si>
    <t>2019-07-16T01:00:00</t>
  </si>
  <si>
    <t>2019-07-16T00:00:00Z</t>
  </si>
  <si>
    <t>2019-07-16T02:00:00</t>
  </si>
  <si>
    <t>2019-07-16T01:00:00Z</t>
  </si>
  <si>
    <t>2019-07-16T03:00:00</t>
  </si>
  <si>
    <t>2019-07-16T02:00:00Z</t>
  </si>
  <si>
    <t>2019-07-16T04:00:00</t>
  </si>
  <si>
    <t>2019-07-16T03:00:00Z</t>
  </si>
  <si>
    <t>2019-07-16T05:00:00</t>
  </si>
  <si>
    <t>2019-07-16T04:00:00Z</t>
  </si>
  <si>
    <t>2019-07-16T06:00:00</t>
  </si>
  <si>
    <t>2019-07-16T05:00:00Z</t>
  </si>
  <si>
    <t>2019-07-16T07:00:00</t>
  </si>
  <si>
    <t>2019-07-16T06:00:00Z</t>
  </si>
  <si>
    <t>2019-07-16T08:00:00</t>
  </si>
  <si>
    <t>2019-07-16T07:00:00Z</t>
  </si>
  <si>
    <t>2019-07-16T09:00:00</t>
  </si>
  <si>
    <t>2019-07-16T08:00:00Z</t>
  </si>
  <si>
    <t>2019-07-16T10:00:00</t>
  </si>
  <si>
    <t>2019-07-16T09:00:00Z</t>
  </si>
  <si>
    <t>2019-07-16T11:00:00</t>
  </si>
  <si>
    <t>2019-07-16T10:00:00Z</t>
  </si>
  <si>
    <t>2019-07-16T12:00:00</t>
  </si>
  <si>
    <t>2019-07-16T11:00:00Z</t>
  </si>
  <si>
    <t>2019-07-16T13:00:00</t>
  </si>
  <si>
    <t>2019-07-16T12:00:00Z</t>
  </si>
  <si>
    <t>2019-07-16T14:00:00</t>
  </si>
  <si>
    <t>2019-07-16T13:00:00Z</t>
  </si>
  <si>
    <t>2019-07-16T15:00:00</t>
  </si>
  <si>
    <t>2019-07-16T14:00:00Z</t>
  </si>
  <si>
    <t>2019-07-16T16:00:00</t>
  </si>
  <si>
    <t>2019-07-16T15:00:00Z</t>
  </si>
  <si>
    <t>2019-07-16T17:00:00</t>
  </si>
  <si>
    <t>2019-07-16T16:00:00Z</t>
  </si>
  <si>
    <t>2019-07-16T18:00:00</t>
  </si>
  <si>
    <t>2019-07-16T17:00:00Z</t>
  </si>
  <si>
    <t>2019-07-16T19:00:00</t>
  </si>
  <si>
    <t>2019-07-16T18:00:00Z</t>
  </si>
  <si>
    <t>2019-07-16T20:00:00</t>
  </si>
  <si>
    <t>2019-07-16T19:00:00Z</t>
  </si>
  <si>
    <t>2019-07-16T21:00:00</t>
  </si>
  <si>
    <t>2019-07-16T20:00:00Z</t>
  </si>
  <si>
    <t>2019-07-16T22:00:00</t>
  </si>
  <si>
    <t>2019-07-16T21:00:00Z</t>
  </si>
  <si>
    <t>2019-07-16T23:00:00</t>
  </si>
  <si>
    <t>2019-07-16T22:00:00Z</t>
  </si>
  <si>
    <t>2019-07-17T00:00:00</t>
  </si>
  <si>
    <t>2019-07-16T23:00:00Z</t>
  </si>
  <si>
    <t>2019-07-17T01:00:00</t>
  </si>
  <si>
    <t>2019-07-17T00:00:00Z</t>
  </si>
  <si>
    <t>2019-07-17T02:00:00</t>
  </si>
  <si>
    <t>2019-07-17T01:00:00Z</t>
  </si>
  <si>
    <t>2019-07-17T03:00:00</t>
  </si>
  <si>
    <t>2019-07-17T02:00:00Z</t>
  </si>
  <si>
    <t>2019-07-17T04:00:00</t>
  </si>
  <si>
    <t>2019-07-17T03:00:00Z</t>
  </si>
  <si>
    <t>2019-07-17T05:00:00</t>
  </si>
  <si>
    <t>2019-07-17T04:00:00Z</t>
  </si>
  <si>
    <t>2019-07-17T06:00:00</t>
  </si>
  <si>
    <t>2019-07-17T05:00:00Z</t>
  </si>
  <si>
    <t>2019-07-17T07:00:00</t>
  </si>
  <si>
    <t>2019-07-17T06:00:00Z</t>
  </si>
  <si>
    <t>2019-07-17T08:00:00</t>
  </si>
  <si>
    <t>2019-07-17T07:00:00Z</t>
  </si>
  <si>
    <t>2019-07-17T09:00:00</t>
  </si>
  <si>
    <t>2019-07-17T08:00:00Z</t>
  </si>
  <si>
    <t>2019-07-17T10:00:00</t>
  </si>
  <si>
    <t>2019-07-17T09:00:00Z</t>
  </si>
  <si>
    <t>2019-07-17T11:00:00</t>
  </si>
  <si>
    <t>2019-07-17T10:00:00Z</t>
  </si>
  <si>
    <t>2019-07-17T12:00:00</t>
  </si>
  <si>
    <t>2019-07-17T11:00:00Z</t>
  </si>
  <si>
    <t>2019-07-17T13:00:00</t>
  </si>
  <si>
    <t>2019-07-17T12:00:00Z</t>
  </si>
  <si>
    <t>2019-07-17T14:00:00</t>
  </si>
  <si>
    <t>2019-07-17T13:00:00Z</t>
  </si>
  <si>
    <t>2019-07-17T15:00:00</t>
  </si>
  <si>
    <t>2019-07-17T14:00:00Z</t>
  </si>
  <si>
    <t>2019-07-17T16:00:00</t>
  </si>
  <si>
    <t>2019-07-17T15:00:00Z</t>
  </si>
  <si>
    <t>2019-07-17T17:00:00</t>
  </si>
  <si>
    <t>2019-07-17T16:00:00Z</t>
  </si>
  <si>
    <t>2019-07-17T18:00:00</t>
  </si>
  <si>
    <t>2019-07-17T17:00:00Z</t>
  </si>
  <si>
    <t>2019-07-17T19:00:00</t>
  </si>
  <si>
    <t>2019-07-17T18:00:00Z</t>
  </si>
  <si>
    <t>2019-07-17T20:00:00</t>
  </si>
  <si>
    <t>2019-07-17T19:00:00Z</t>
  </si>
  <si>
    <t>2019-07-17T21:00:00</t>
  </si>
  <si>
    <t>2019-07-17T20:00:00Z</t>
  </si>
  <si>
    <t>2019-07-17T22:00:00</t>
  </si>
  <si>
    <t>2019-07-17T21:00:00Z</t>
  </si>
  <si>
    <t>2019-07-17T23:00:00</t>
  </si>
  <si>
    <t>2019-07-17T22:00:00Z</t>
  </si>
  <si>
    <t>2019-07-18T00:00:00</t>
  </si>
  <si>
    <t>2019-07-17T23:00:00Z</t>
  </si>
  <si>
    <t>2019-07-18T01:00:00</t>
  </si>
  <si>
    <t>2019-07-18T00:00:00Z</t>
  </si>
  <si>
    <t>2019-07-18T02:00:00</t>
  </si>
  <si>
    <t>2019-07-18T01:00:00Z</t>
  </si>
  <si>
    <t>2019-07-18T03:00:00</t>
  </si>
  <si>
    <t>2019-07-18T02:00:00Z</t>
  </si>
  <si>
    <t>2019-07-18T04:00:00</t>
  </si>
  <si>
    <t>2019-07-18T03:00:00Z</t>
  </si>
  <si>
    <t>2019-07-18T05:00:00</t>
  </si>
  <si>
    <t>2019-07-18T04:00:00Z</t>
  </si>
  <si>
    <t>2019-07-18T06:00:00</t>
  </si>
  <si>
    <t>2019-07-18T05:00:00Z</t>
  </si>
  <si>
    <t>2019-07-18T07:00:00</t>
  </si>
  <si>
    <t>2019-07-18T06:00:00Z</t>
  </si>
  <si>
    <t>2019-07-18T08:00:00</t>
  </si>
  <si>
    <t>2019-07-18T07:00:00Z</t>
  </si>
  <si>
    <t>2019-07-18T09:00:00</t>
  </si>
  <si>
    <t>2019-07-18T08:00:00Z</t>
  </si>
  <si>
    <t>2019-07-18T10:00:00</t>
  </si>
  <si>
    <t>2019-07-18T09:00:00Z</t>
  </si>
  <si>
    <t>2019-07-18T11:00:00</t>
  </si>
  <si>
    <t>2019-07-18T10:00:00Z</t>
  </si>
  <si>
    <t>2019-07-18T12:00:00</t>
  </si>
  <si>
    <t>2019-07-18T11:00:00Z</t>
  </si>
  <si>
    <t>2019-07-18T13:00:00</t>
  </si>
  <si>
    <t>2019-07-18T12:00:00Z</t>
  </si>
  <si>
    <t>2019-07-18T14:00:00</t>
  </si>
  <si>
    <t>2019-07-18T13:00:00Z</t>
  </si>
  <si>
    <t>2019-07-18T15:00:00</t>
  </si>
  <si>
    <t>2019-07-18T14:00:00Z</t>
  </si>
  <si>
    <t>2019-07-18T16:00:00</t>
  </si>
  <si>
    <t>2019-07-18T15:00:00Z</t>
  </si>
  <si>
    <t>2019-07-18T17:00:00</t>
  </si>
  <si>
    <t>2019-07-18T16:00:00Z</t>
  </si>
  <si>
    <t>2019-07-18T18:00:00</t>
  </si>
  <si>
    <t>2019-07-18T17:00:00Z</t>
  </si>
  <si>
    <t>2019-07-18T19:00:00</t>
  </si>
  <si>
    <t>2019-07-18T18:00:00Z</t>
  </si>
  <si>
    <t>2019-07-18T20:00:00</t>
  </si>
  <si>
    <t>2019-07-18T19:00:00Z</t>
  </si>
  <si>
    <t>2019-07-18T21:00:00</t>
  </si>
  <si>
    <t>2019-07-18T20:00:00Z</t>
  </si>
  <si>
    <t>2019-07-18T22:00:00</t>
  </si>
  <si>
    <t>2019-07-18T21:00:00Z</t>
  </si>
  <si>
    <t>2019-07-18T23:00:00</t>
  </si>
  <si>
    <t>2019-07-18T22:00:00Z</t>
  </si>
  <si>
    <t>2019-07-19T00:00:00</t>
  </si>
  <si>
    <t>2019-07-18T23:00:00Z</t>
  </si>
  <si>
    <t>2019-07-19T01:00:00</t>
  </si>
  <si>
    <t>2019-07-19T00:00:00Z</t>
  </si>
  <si>
    <t>2019-07-19T02:00:00</t>
  </si>
  <si>
    <t>2019-07-19T01:00:00Z</t>
  </si>
  <si>
    <t>2019-07-19T03:00:00</t>
  </si>
  <si>
    <t>2019-07-19T02:00:00Z</t>
  </si>
  <si>
    <t>2019-07-19T04:00:00</t>
  </si>
  <si>
    <t>2019-07-19T03:00:00Z</t>
  </si>
  <si>
    <t>2019-07-19T05:00:00</t>
  </si>
  <si>
    <t>2019-07-19T04:00:00Z</t>
  </si>
  <si>
    <t>2019-07-19T06:00:00</t>
  </si>
  <si>
    <t>2019-07-19T05:00:00Z</t>
  </si>
  <si>
    <t>2019-07-19T07:00:00</t>
  </si>
  <si>
    <t>2019-07-19T06:00:00Z</t>
  </si>
  <si>
    <t>2019-07-19T08:00:00</t>
  </si>
  <si>
    <t>2019-07-19T07:00:00Z</t>
  </si>
  <si>
    <t>2019-07-19T09:00:00</t>
  </si>
  <si>
    <t>2019-07-19T08:00:00Z</t>
  </si>
  <si>
    <t>2019-07-19T10:00:00</t>
  </si>
  <si>
    <t>2019-07-19T09:00:00Z</t>
  </si>
  <si>
    <t>2019-07-19T11:00:00</t>
  </si>
  <si>
    <t>2019-07-19T10:00:00Z</t>
  </si>
  <si>
    <t>2019-07-19T12:00:00</t>
  </si>
  <si>
    <t>2019-07-19T11:00:00Z</t>
  </si>
  <si>
    <t>2019-07-19T13:00:00</t>
  </si>
  <si>
    <t>2019-07-19T12:00:00Z</t>
  </si>
  <si>
    <t>2019-07-19T14:00:00</t>
  </si>
  <si>
    <t>2019-07-19T13:00:00Z</t>
  </si>
  <si>
    <t>2019-07-19T15:00:00</t>
  </si>
  <si>
    <t>2019-07-19T14:00:00Z</t>
  </si>
  <si>
    <t>2019-07-19T16:00:00</t>
  </si>
  <si>
    <t>2019-07-19T15:00:00Z</t>
  </si>
  <si>
    <t>2019-07-19T17:00:00</t>
  </si>
  <si>
    <t>2019-07-19T16:00:00Z</t>
  </si>
  <si>
    <t>2019-07-19T18:00:00</t>
  </si>
  <si>
    <t>2019-07-19T17:00:00Z</t>
  </si>
  <si>
    <t>2019-07-19T19:00:00</t>
  </si>
  <si>
    <t>2019-07-19T18:00:00Z</t>
  </si>
  <si>
    <t>2019-07-19T20:00:00</t>
  </si>
  <si>
    <t>2019-07-19T19:00:00Z</t>
  </si>
  <si>
    <t>2019-07-19T21:00:00</t>
  </si>
  <si>
    <t>2019-07-19T20:00:00Z</t>
  </si>
  <si>
    <t>2019-07-19T22:00:00</t>
  </si>
  <si>
    <t>2019-07-19T21:00:00Z</t>
  </si>
  <si>
    <t>2019-07-19T23:00:00</t>
  </si>
  <si>
    <t>2019-07-19T22:00:00Z</t>
  </si>
  <si>
    <t>2019-07-20T00:00:00</t>
  </si>
  <si>
    <t>2019-07-19T23:00:00Z</t>
  </si>
  <si>
    <t>2019-07-20T01:00:00</t>
  </si>
  <si>
    <t>2019-07-20T00:00:00Z</t>
  </si>
  <si>
    <t>2019-07-20T02:00:00</t>
  </si>
  <si>
    <t>2019-07-20T01:00:00Z</t>
  </si>
  <si>
    <t>2019-07-20T03:00:00</t>
  </si>
  <si>
    <t>2019-07-20T02:00:00Z</t>
  </si>
  <si>
    <t>2019-07-20T04:00:00</t>
  </si>
  <si>
    <t>2019-07-20T03:00:00Z</t>
  </si>
  <si>
    <t>2019-07-20T05:00:00</t>
  </si>
  <si>
    <t>2019-07-20T04:00:00Z</t>
  </si>
  <si>
    <t>2019-07-20T06:00:00</t>
  </si>
  <si>
    <t>2019-07-20T05:00:00Z</t>
  </si>
  <si>
    <t>2019-07-20T07:00:00</t>
  </si>
  <si>
    <t>2019-07-20T06:00:00Z</t>
  </si>
  <si>
    <t>2019-07-20T08:00:00</t>
  </si>
  <si>
    <t>2019-07-20T07:00:00Z</t>
  </si>
  <si>
    <t>2019-07-20T09:00:00</t>
  </si>
  <si>
    <t>2019-07-20T08:00:00Z</t>
  </si>
  <si>
    <t>2019-07-20T10:00:00</t>
  </si>
  <si>
    <t>2019-07-20T09:00:00Z</t>
  </si>
  <si>
    <t>2019-07-20T11:00:00</t>
  </si>
  <si>
    <t>2019-07-20T10:00:00Z</t>
  </si>
  <si>
    <t>2019-07-20T12:00:00</t>
  </si>
  <si>
    <t>2019-07-20T11:00:00Z</t>
  </si>
  <si>
    <t>2019-07-20T13:00:00</t>
  </si>
  <si>
    <t>2019-07-20T12:00:00Z</t>
  </si>
  <si>
    <t>2019-07-20T14:00:00</t>
  </si>
  <si>
    <t>2019-07-20T13:00:00Z</t>
  </si>
  <si>
    <t>2019-07-20T15:00:00</t>
  </si>
  <si>
    <t>2019-07-20T14:00:00Z</t>
  </si>
  <si>
    <t>2019-07-20T16:00:00</t>
  </si>
  <si>
    <t>2019-07-20T15:00:00Z</t>
  </si>
  <si>
    <t>2019-07-20T17:00:00</t>
  </si>
  <si>
    <t>2019-07-20T16:00:00Z</t>
  </si>
  <si>
    <t>2019-07-20T18:00:00</t>
  </si>
  <si>
    <t>2019-07-20T17:00:00Z</t>
  </si>
  <si>
    <t>2019-07-20T19:00:00</t>
  </si>
  <si>
    <t>2019-07-20T18:00:00Z</t>
  </si>
  <si>
    <t>2019-07-20T20:00:00</t>
  </si>
  <si>
    <t>2019-07-20T19:00:00Z</t>
  </si>
  <si>
    <t>2019-07-20T21:00:00</t>
  </si>
  <si>
    <t>2019-07-20T20:00:00Z</t>
  </si>
  <si>
    <t>2019-07-20T22:00:00</t>
  </si>
  <si>
    <t>2019-07-20T21:00:00Z</t>
  </si>
  <si>
    <t>2019-07-20T23:00:00</t>
  </si>
  <si>
    <t>2019-07-20T22:00:00Z</t>
  </si>
  <si>
    <t>2019-07-21T00:00:00</t>
  </si>
  <si>
    <t>2019-07-20T23:00:00Z</t>
  </si>
  <si>
    <t>2019-07-21T01:00:00</t>
  </si>
  <si>
    <t>2019-07-21T00:00:00Z</t>
  </si>
  <si>
    <t>2019-07-21T02:00:00</t>
  </si>
  <si>
    <t>2019-07-21T01:00:00Z</t>
  </si>
  <si>
    <t>2019-07-21T03:00:00</t>
  </si>
  <si>
    <t>2019-07-21T02:00:00Z</t>
  </si>
  <si>
    <t>2019-07-21T04:00:00</t>
  </si>
  <si>
    <t>2019-07-21T03:00:00Z</t>
  </si>
  <si>
    <t>2019-07-21T05:00:00</t>
  </si>
  <si>
    <t>2019-07-21T04:00:00Z</t>
  </si>
  <si>
    <t>2019-07-21T06:00:00</t>
  </si>
  <si>
    <t>2019-07-21T05:00:00Z</t>
  </si>
  <si>
    <t>2019-07-21T07:00:00</t>
  </si>
  <si>
    <t>2019-07-21T06:00:00Z</t>
  </si>
  <si>
    <t>2019-07-21T08:00:00</t>
  </si>
  <si>
    <t>2019-07-21T07:00:00Z</t>
  </si>
  <si>
    <t>2019-07-21T09:00:00</t>
  </si>
  <si>
    <t>2019-07-21T08:00:00Z</t>
  </si>
  <si>
    <t>2019-07-21T10:00:00</t>
  </si>
  <si>
    <t>2019-07-21T09:00:00Z</t>
  </si>
  <si>
    <t>2019-07-21T11:00:00</t>
  </si>
  <si>
    <t>2019-07-21T10:00:00Z</t>
  </si>
  <si>
    <t>2019-07-21T12:00:00</t>
  </si>
  <si>
    <t>2019-07-21T11:00:00Z</t>
  </si>
  <si>
    <t>2019-07-21T13:00:00</t>
  </si>
  <si>
    <t>2019-07-21T12:00:00Z</t>
  </si>
  <si>
    <t>2019-07-21T14:00:00</t>
  </si>
  <si>
    <t>2019-07-21T13:00:00Z</t>
  </si>
  <si>
    <t>2019-07-21T15:00:00</t>
  </si>
  <si>
    <t>2019-07-21T14:00:00Z</t>
  </si>
  <si>
    <t>2019-07-21T16:00:00</t>
  </si>
  <si>
    <t>2019-07-21T15:00:00Z</t>
  </si>
  <si>
    <t>2019-07-21T17:00:00</t>
  </si>
  <si>
    <t>2019-07-21T16:00:00Z</t>
  </si>
  <si>
    <t>2019-07-21T18:00:00</t>
  </si>
  <si>
    <t>2019-07-21T17:00:00Z</t>
  </si>
  <si>
    <t>2019-07-21T19:00:00</t>
  </si>
  <si>
    <t>2019-07-21T18:00:00Z</t>
  </si>
  <si>
    <t>2019-07-21T20:00:00</t>
  </si>
  <si>
    <t>2019-07-21T19:00:00Z</t>
  </si>
  <si>
    <t>2019-07-21T21:00:00</t>
  </si>
  <si>
    <t>2019-07-21T20:00:00Z</t>
  </si>
  <si>
    <t>2019-07-21T22:00:00</t>
  </si>
  <si>
    <t>2019-07-21T21:00:00Z</t>
  </si>
  <si>
    <t>2019-07-21T23:00:00</t>
  </si>
  <si>
    <t>2019-07-21T22:00:00Z</t>
  </si>
  <si>
    <t>2019-07-22T00:00:00</t>
  </si>
  <si>
    <t>2019-07-21T23:00:00Z</t>
  </si>
  <si>
    <t>2019-07-22T01:00:00</t>
  </si>
  <si>
    <t>2019-07-22T00:00:00Z</t>
  </si>
  <si>
    <t>2019-07-22T02:00:00</t>
  </si>
  <si>
    <t>2019-07-22T01:00:00Z</t>
  </si>
  <si>
    <t>2019-07-22T03:00:00</t>
  </si>
  <si>
    <t>2019-07-22T02:00:00Z</t>
  </si>
  <si>
    <t>2019-07-22T04:00:00</t>
  </si>
  <si>
    <t>2019-07-22T03:00:00Z</t>
  </si>
  <si>
    <t>2019-07-22T05:00:00</t>
  </si>
  <si>
    <t>2019-07-22T04:00:00Z</t>
  </si>
  <si>
    <t>2019-07-22T06:00:00</t>
  </si>
  <si>
    <t>2019-07-22T05:00:00Z</t>
  </si>
  <si>
    <t>2019-07-22T07:00:00</t>
  </si>
  <si>
    <t>2019-07-22T06:00:00Z</t>
  </si>
  <si>
    <t>2019-07-22T08:00:00</t>
  </si>
  <si>
    <t>2019-07-22T07:00:00Z</t>
  </si>
  <si>
    <t>2019-07-22T09:00:00</t>
  </si>
  <si>
    <t>2019-07-22T08:00:00Z</t>
  </si>
  <si>
    <t>2019-07-22T10:00:00</t>
  </si>
  <si>
    <t>2019-07-22T09:00:00Z</t>
  </si>
  <si>
    <t>2019-07-22T11:00:00</t>
  </si>
  <si>
    <t>2019-07-22T10:00:00Z</t>
  </si>
  <si>
    <t>2019-07-22T12:00:00</t>
  </si>
  <si>
    <t>2019-07-22T11:00:00Z</t>
  </si>
  <si>
    <t>2019-07-22T13:00:00</t>
  </si>
  <si>
    <t>2019-07-22T12:00:00Z</t>
  </si>
  <si>
    <t>2019-07-22T14:00:00</t>
  </si>
  <si>
    <t>2019-07-22T13:00:00Z</t>
  </si>
  <si>
    <t>2019-07-22T15:00:00</t>
  </si>
  <si>
    <t>2019-07-22T14:00:00Z</t>
  </si>
  <si>
    <t>2019-07-22T16:00:00</t>
  </si>
  <si>
    <t>2019-07-22T15:00:00Z</t>
  </si>
  <si>
    <t>2019-07-22T17:00:00</t>
  </si>
  <si>
    <t>2019-07-22T16:00:00Z</t>
  </si>
  <si>
    <t>2019-07-22T18:00:00</t>
  </si>
  <si>
    <t>2019-07-22T17:00:00Z</t>
  </si>
  <si>
    <t>2019-07-22T19:00:00</t>
  </si>
  <si>
    <t>2019-07-22T18:00:00Z</t>
  </si>
  <si>
    <t>2019-07-22T20:00:00</t>
  </si>
  <si>
    <t>2019-07-22T19:00:00Z</t>
  </si>
  <si>
    <t>2019-07-22T21:00:00</t>
  </si>
  <si>
    <t>2019-07-22T20:00:00Z</t>
  </si>
  <si>
    <t>2019-07-22T22:00:00</t>
  </si>
  <si>
    <t>2019-07-22T21:00:00Z</t>
  </si>
  <si>
    <t>2019-07-22T23:00:00</t>
  </si>
  <si>
    <t>2019-07-22T22:00:00Z</t>
  </si>
  <si>
    <t>2019-07-23T00:00:00</t>
  </si>
  <si>
    <t>2019-07-22T23:00:00Z</t>
  </si>
  <si>
    <t>2019-07-23T01:00:00</t>
  </si>
  <si>
    <t>2019-07-23T00:00:00Z</t>
  </si>
  <si>
    <t>2019-07-23T02:00:00</t>
  </si>
  <si>
    <t>2019-07-23T01:00:00Z</t>
  </si>
  <si>
    <t>2019-07-23T03:00:00</t>
  </si>
  <si>
    <t>2019-07-23T02:00:00Z</t>
  </si>
  <si>
    <t>2019-07-23T04:00:00</t>
  </si>
  <si>
    <t>2019-07-23T03:00:00Z</t>
  </si>
  <si>
    <t>2019-07-23T05:00:00</t>
  </si>
  <si>
    <t>2019-07-23T04:00:00Z</t>
  </si>
  <si>
    <t>2019-07-23T06:00:00</t>
  </si>
  <si>
    <t>2019-07-23T05:00:00Z</t>
  </si>
  <si>
    <t>2019-07-23T07:00:00</t>
  </si>
  <si>
    <t>2019-07-23T06:00:00Z</t>
  </si>
  <si>
    <t>2019-07-23T08:00:00</t>
  </si>
  <si>
    <t>2019-07-23T07:00:00Z</t>
  </si>
  <si>
    <t>2019-07-23T09:00:00</t>
  </si>
  <si>
    <t>2019-07-23T08:00:00Z</t>
  </si>
  <si>
    <t>2019-07-23T10:00:00</t>
  </si>
  <si>
    <t>2019-07-23T09:00:00Z</t>
  </si>
  <si>
    <t>2019-07-23T11:00:00</t>
  </si>
  <si>
    <t>2019-07-23T10:00:00Z</t>
  </si>
  <si>
    <t>2019-07-23T12:00:00</t>
  </si>
  <si>
    <t>2019-07-23T11:00:00Z</t>
  </si>
  <si>
    <t>2019-07-23T13:00:00</t>
  </si>
  <si>
    <t>2019-07-23T12:00:00Z</t>
  </si>
  <si>
    <t>2019-07-23T14:00:00</t>
  </si>
  <si>
    <t>2019-07-23T13:00:00Z</t>
  </si>
  <si>
    <t>2019-07-23T15:00:00</t>
  </si>
  <si>
    <t>2019-07-23T14:00:00Z</t>
  </si>
  <si>
    <t>2019-07-23T16:00:00</t>
  </si>
  <si>
    <t>2019-07-23T15:00:00Z</t>
  </si>
  <si>
    <t>2019-07-23T17:00:00</t>
  </si>
  <si>
    <t>2019-07-23T16:00:00Z</t>
  </si>
  <si>
    <t>2019-07-23T18:00:00</t>
  </si>
  <si>
    <t>2019-07-23T17:00:00Z</t>
  </si>
  <si>
    <t>2019-07-23T19:00:00</t>
  </si>
  <si>
    <t>2019-07-23T18:00:00Z</t>
  </si>
  <si>
    <t>2019-07-23T20:00:00</t>
  </si>
  <si>
    <t>2019-07-23T19:00:00Z</t>
  </si>
  <si>
    <t>2019-07-23T21:00:00</t>
  </si>
  <si>
    <t>2019-07-23T20:00:00Z</t>
  </si>
  <si>
    <t>2019-07-23T22:00:00</t>
  </si>
  <si>
    <t>2019-07-23T21:00:00Z</t>
  </si>
  <si>
    <t>2019-07-23T23:00:00</t>
  </si>
  <si>
    <t>2019-07-23T22:00:00Z</t>
  </si>
  <si>
    <t>2019-07-24T00:00:00</t>
  </si>
  <si>
    <t>2019-07-23T23:00:00Z</t>
  </si>
  <si>
    <t>2019-07-24T01:00:00</t>
  </si>
  <si>
    <t>2019-07-24T00:00:00Z</t>
  </si>
  <si>
    <t>2019-07-24T02:00:00</t>
  </si>
  <si>
    <t>2019-07-24T01:00:00Z</t>
  </si>
  <si>
    <t>2019-07-24T03:00:00</t>
  </si>
  <si>
    <t>2019-07-24T02:00:00Z</t>
  </si>
  <si>
    <t>2019-07-24T04:00:00</t>
  </si>
  <si>
    <t>2019-07-24T03:00:00Z</t>
  </si>
  <si>
    <t>2019-07-24T05:00:00</t>
  </si>
  <si>
    <t>2019-07-24T04:00:00Z</t>
  </si>
  <si>
    <t>2019-07-24T06:00:00</t>
  </si>
  <si>
    <t>2019-07-24T05:00:00Z</t>
  </si>
  <si>
    <t>2019-07-24T07:00:00</t>
  </si>
  <si>
    <t>2019-07-24T06:00:00Z</t>
  </si>
  <si>
    <t>2019-07-24T08:00:00</t>
  </si>
  <si>
    <t>2019-07-24T07:00:00Z</t>
  </si>
  <si>
    <t>2019-07-24T09:00:00</t>
  </si>
  <si>
    <t>2019-07-24T08:00:00Z</t>
  </si>
  <si>
    <t>2019-07-24T10:00:00</t>
  </si>
  <si>
    <t>2019-07-24T09:00:00Z</t>
  </si>
  <si>
    <t>2019-07-24T11:00:00</t>
  </si>
  <si>
    <t>2019-07-24T10:00:00Z</t>
  </si>
  <si>
    <t>2019-07-24T12:00:00</t>
  </si>
  <si>
    <t>2019-07-24T11:00:00Z</t>
  </si>
  <si>
    <t>2019-07-24T13:00:00</t>
  </si>
  <si>
    <t>2019-07-24T12:00:00Z</t>
  </si>
  <si>
    <t>2019-07-24T14:00:00</t>
  </si>
  <si>
    <t>2019-07-24T13:00:00Z</t>
  </si>
  <si>
    <t>2019-07-24T15:00:00</t>
  </si>
  <si>
    <t>2019-07-24T14:00:00Z</t>
  </si>
  <si>
    <t>2019-07-24T16:00:00</t>
  </si>
  <si>
    <t>2019-07-24T15:00:00Z</t>
  </si>
  <si>
    <t>2019-07-24T17:00:00</t>
  </si>
  <si>
    <t>2019-07-24T16:00:00Z</t>
  </si>
  <si>
    <t>2019-07-24T18:00:00</t>
  </si>
  <si>
    <t>2019-07-24T17:00:00Z</t>
  </si>
  <si>
    <t>2019-07-24T19:00:00</t>
  </si>
  <si>
    <t>2019-07-24T18:00:00Z</t>
  </si>
  <si>
    <t>2019-07-24T20:00:00</t>
  </si>
  <si>
    <t>2019-07-24T19:00:00Z</t>
  </si>
  <si>
    <t>2019-07-24T21:00:00</t>
  </si>
  <si>
    <t>2019-07-24T20:00:00Z</t>
  </si>
  <si>
    <t>2019-07-24T22:00:00</t>
  </si>
  <si>
    <t>2019-07-24T21:00:00Z</t>
  </si>
  <si>
    <t>2019-07-24T23:00:00</t>
  </si>
  <si>
    <t>2019-07-24T22:00:00Z</t>
  </si>
  <si>
    <t>2019-07-25T00:00:00</t>
  </si>
  <si>
    <t>2019-07-24T23:00:00Z</t>
  </si>
  <si>
    <t>2019-07-25T01:00:00</t>
  </si>
  <si>
    <t>2019-07-25T00:00:00Z</t>
  </si>
  <si>
    <t>2019-07-25T02:00:00</t>
  </si>
  <si>
    <t>2019-07-25T01:00:00Z</t>
  </si>
  <si>
    <t>2019-07-25T03:00:00</t>
  </si>
  <si>
    <t>2019-07-25T02:00:00Z</t>
  </si>
  <si>
    <t>2019-07-25T04:00:00</t>
  </si>
  <si>
    <t>2019-07-25T03:00:00Z</t>
  </si>
  <si>
    <t>2019-07-25T05:00:00</t>
  </si>
  <si>
    <t>2019-07-25T04:00:00Z</t>
  </si>
  <si>
    <t>2019-07-25T06:00:00</t>
  </si>
  <si>
    <t>2019-07-25T05:00:00Z</t>
  </si>
  <si>
    <t>2019-07-25T07:00:00</t>
  </si>
  <si>
    <t>2019-07-25T06:00:00Z</t>
  </si>
  <si>
    <t>2019-07-25T08:00:00</t>
  </si>
  <si>
    <t>2019-07-25T07:00:00Z</t>
  </si>
  <si>
    <t>2019-07-25T09:00:00</t>
  </si>
  <si>
    <t>2019-07-25T08:00:00Z</t>
  </si>
  <si>
    <t>2019-07-25T10:00:00</t>
  </si>
  <si>
    <t>2019-07-25T09:00:00Z</t>
  </si>
  <si>
    <t>2019-07-25T11:00:00</t>
  </si>
  <si>
    <t>2019-07-25T10:00:00Z</t>
  </si>
  <si>
    <t>2019-07-25T12:00:00</t>
  </si>
  <si>
    <t>2019-07-25T11:00:00Z</t>
  </si>
  <si>
    <t>2019-07-25T13:00:00</t>
  </si>
  <si>
    <t>2019-07-25T12:00:00Z</t>
  </si>
  <si>
    <t>2019-07-25T14:00:00</t>
  </si>
  <si>
    <t>2019-07-25T13:00:00Z</t>
  </si>
  <si>
    <t>2019-07-25T15:00:00</t>
  </si>
  <si>
    <t>2019-07-25T14:00:00Z</t>
  </si>
  <si>
    <t>2019-07-25T16:00:00</t>
  </si>
  <si>
    <t>2019-07-25T15:00:00Z</t>
  </si>
  <si>
    <t>2019-07-25T17:00:00</t>
  </si>
  <si>
    <t>2019-07-25T16:00:00Z</t>
  </si>
  <si>
    <t>2019-07-25T18:00:00</t>
  </si>
  <si>
    <t>2019-07-25T17:00:00Z</t>
  </si>
  <si>
    <t>2019-07-25T19:00:00</t>
  </si>
  <si>
    <t>2019-07-25T18:00:00Z</t>
  </si>
  <si>
    <t>2019-07-25T20:00:00</t>
  </si>
  <si>
    <t>2019-07-25T19:00:00Z</t>
  </si>
  <si>
    <t>2019-07-25T21:00:00</t>
  </si>
  <si>
    <t>2019-07-25T20:00:00Z</t>
  </si>
  <si>
    <t>2019-07-25T22:00:00</t>
  </si>
  <si>
    <t>2019-07-25T21:00:00Z</t>
  </si>
  <si>
    <t>2019-07-25T23:00:00</t>
  </si>
  <si>
    <t>2019-07-25T22:00:00Z</t>
  </si>
  <si>
    <t>2019-07-26T00:00:00</t>
  </si>
  <si>
    <t>2019-07-25T23:00:00Z</t>
  </si>
  <si>
    <t>2019-07-26T01:00:00</t>
  </si>
  <si>
    <t>2019-07-26T00:00:00Z</t>
  </si>
  <si>
    <t>2019-07-26T02:00:00</t>
  </si>
  <si>
    <t>2019-07-26T01:00:00Z</t>
  </si>
  <si>
    <t>2019-07-26T03:00:00</t>
  </si>
  <si>
    <t>2019-07-26T02:00:00Z</t>
  </si>
  <si>
    <t>2019-07-26T04:00:00</t>
  </si>
  <si>
    <t>2019-07-26T03:00:00Z</t>
  </si>
  <si>
    <t>2019-07-26T05:00:00</t>
  </si>
  <si>
    <t>2019-07-26T04:00:00Z</t>
  </si>
  <si>
    <t>2019-07-26T06:00:00</t>
  </si>
  <si>
    <t>2019-07-26T05:00:00Z</t>
  </si>
  <si>
    <t>2019-07-26T07:00:00</t>
  </si>
  <si>
    <t>2019-07-26T06:00:00Z</t>
  </si>
  <si>
    <t>2019-07-26T08:00:00</t>
  </si>
  <si>
    <t>2019-07-26T07:00:00Z</t>
  </si>
  <si>
    <t>2019-07-26T09:00:00</t>
  </si>
  <si>
    <t>2019-07-26T08:00:00Z</t>
  </si>
  <si>
    <t>2019-07-26T10:00:00</t>
  </si>
  <si>
    <t>2019-07-26T09:00:00Z</t>
  </si>
  <si>
    <t>2019-07-26T11:00:00</t>
  </si>
  <si>
    <t>2019-07-26T10:00:00Z</t>
  </si>
  <si>
    <t>2019-07-26T12:00:00</t>
  </si>
  <si>
    <t>2019-07-26T11:00:00Z</t>
  </si>
  <si>
    <t>2019-07-26T13:00:00</t>
  </si>
  <si>
    <t>2019-07-26T12:00:00Z</t>
  </si>
  <si>
    <t>2019-07-26T14:00:00</t>
  </si>
  <si>
    <t>2019-07-26T13:00:00Z</t>
  </si>
  <si>
    <t>2019-07-26T15:00:00</t>
  </si>
  <si>
    <t>2019-07-26T14:00:00Z</t>
  </si>
  <si>
    <t>2019-07-26T16:00:00</t>
  </si>
  <si>
    <t>2019-07-26T15:00:00Z</t>
  </si>
  <si>
    <t>2019-07-26T17:00:00</t>
  </si>
  <si>
    <t>2019-07-26T16:00:00Z</t>
  </si>
  <si>
    <t>2019-07-26T18:00:00</t>
  </si>
  <si>
    <t>2019-07-26T17:00:00Z</t>
  </si>
  <si>
    <t>2019-07-26T19:00:00</t>
  </si>
  <si>
    <t>2019-07-26T18:00:00Z</t>
  </si>
  <si>
    <t>2019-07-26T20:00:00</t>
  </si>
  <si>
    <t>2019-07-26T19:00:00Z</t>
  </si>
  <si>
    <t>2019-07-26T21:00:00</t>
  </si>
  <si>
    <t>2019-07-26T20:00:00Z</t>
  </si>
  <si>
    <t>2019-07-26T22:00:00</t>
  </si>
  <si>
    <t>2019-07-26T21:00:00Z</t>
  </si>
  <si>
    <t>2019-07-26T23:00:00</t>
  </si>
  <si>
    <t>2019-07-26T22:00:00Z</t>
  </si>
  <si>
    <t>2019-07-27T00:00:00</t>
  </si>
  <si>
    <t>2019-07-26T23:00:00Z</t>
  </si>
  <si>
    <t>2019-07-27T01:00:00</t>
  </si>
  <si>
    <t>2019-07-27T00:00:00Z</t>
  </si>
  <si>
    <t>2019-07-27T02:00:00</t>
  </si>
  <si>
    <t>2019-07-27T01:00:00Z</t>
  </si>
  <si>
    <t>2019-07-27T03:00:00</t>
  </si>
  <si>
    <t>2019-07-27T02:00:00Z</t>
  </si>
  <si>
    <t>2019-07-27T04:00:00</t>
  </si>
  <si>
    <t>2019-07-27T03:00:00Z</t>
  </si>
  <si>
    <t>2019-07-27T05:00:00</t>
  </si>
  <si>
    <t>2019-07-27T04:00:00Z</t>
  </si>
  <si>
    <t>2019-07-27T06:00:00</t>
  </si>
  <si>
    <t>2019-07-27T05:00:00Z</t>
  </si>
  <si>
    <t>2019-07-27T07:00:00</t>
  </si>
  <si>
    <t>2019-07-27T06:00:00Z</t>
  </si>
  <si>
    <t>2019-07-27T08:00:00</t>
  </si>
  <si>
    <t>2019-07-27T07:00:00Z</t>
  </si>
  <si>
    <t>2019-07-27T09:00:00</t>
  </si>
  <si>
    <t>2019-07-27T08:00:00Z</t>
  </si>
  <si>
    <t>2019-07-27T10:00:00</t>
  </si>
  <si>
    <t>2019-07-27T09:00:00Z</t>
  </si>
  <si>
    <t>2019-07-27T11:00:00</t>
  </si>
  <si>
    <t>2019-07-27T10:00:00Z</t>
  </si>
  <si>
    <t>2019-07-27T12:00:00</t>
  </si>
  <si>
    <t>2019-07-27T11:00:00Z</t>
  </si>
  <si>
    <t>2019-07-27T13:00:00</t>
  </si>
  <si>
    <t>2019-07-27T12:00:00Z</t>
  </si>
  <si>
    <t>2019-07-27T14:00:00</t>
  </si>
  <si>
    <t>2019-07-27T13:00:00Z</t>
  </si>
  <si>
    <t>2019-07-27T15:00:00</t>
  </si>
  <si>
    <t>2019-07-27T14:00:00Z</t>
  </si>
  <si>
    <t>2019-07-27T16:00:00</t>
  </si>
  <si>
    <t>2019-07-27T15:00:00Z</t>
  </si>
  <si>
    <t>2019-07-27T17:00:00</t>
  </si>
  <si>
    <t>2019-07-27T16:00:00Z</t>
  </si>
  <si>
    <t>2019-07-27T18:00:00</t>
  </si>
  <si>
    <t>2019-07-27T17:00:00Z</t>
  </si>
  <si>
    <t>2019-07-27T19:00:00</t>
  </si>
  <si>
    <t>2019-07-27T18:00:00Z</t>
  </si>
  <si>
    <t>2019-07-27T20:00:00</t>
  </si>
  <si>
    <t>2019-07-27T19:00:00Z</t>
  </si>
  <si>
    <t>2019-07-27T21:00:00</t>
  </si>
  <si>
    <t>2019-07-27T20:00:00Z</t>
  </si>
  <si>
    <t>2019-07-27T22:00:00</t>
  </si>
  <si>
    <t>2019-07-27T21:00:00Z</t>
  </si>
  <si>
    <t>2019-07-27T23:00:00</t>
  </si>
  <si>
    <t>2019-07-27T22:00:00Z</t>
  </si>
  <si>
    <t>2019-07-28T00:00:00</t>
  </si>
  <si>
    <t>2019-07-27T23:00:00Z</t>
  </si>
  <si>
    <t>2019-07-28T01:00:00</t>
  </si>
  <si>
    <t>2019-07-28T00:00:00Z</t>
  </si>
  <si>
    <t>2019-07-28T02:00:00</t>
  </si>
  <si>
    <t>2019-07-28T01:00:00Z</t>
  </si>
  <si>
    <t>2019-07-28T03:00:00</t>
  </si>
  <si>
    <t>2019-07-28T02:00:00Z</t>
  </si>
  <si>
    <t>2019-07-28T04:00:00</t>
  </si>
  <si>
    <t>2019-07-28T03:00:00Z</t>
  </si>
  <si>
    <t>2019-07-28T05:00:00</t>
  </si>
  <si>
    <t>2019-07-28T04:00:00Z</t>
  </si>
  <si>
    <t>2019-07-28T06:00:00</t>
  </si>
  <si>
    <t>2019-07-28T05:00:00Z</t>
  </si>
  <si>
    <t>2019-07-28T07:00:00</t>
  </si>
  <si>
    <t>2019-07-28T06:00:00Z</t>
  </si>
  <si>
    <t>2019-07-28T08:00:00</t>
  </si>
  <si>
    <t>2019-07-28T07:00:00Z</t>
  </si>
  <si>
    <t>2019-07-28T09:00:00</t>
  </si>
  <si>
    <t>2019-07-28T08:00:00Z</t>
  </si>
  <si>
    <t>2019-07-28T10:00:00</t>
  </si>
  <si>
    <t>2019-07-28T09:00:00Z</t>
  </si>
  <si>
    <t>2019-07-28T11:00:00</t>
  </si>
  <si>
    <t>2019-07-28T10:00:00Z</t>
  </si>
  <si>
    <t>2019-07-28T12:00:00</t>
  </si>
  <si>
    <t>2019-07-28T11:00:00Z</t>
  </si>
  <si>
    <t>2019-07-28T13:00:00</t>
  </si>
  <si>
    <t>2019-07-28T12:00:00Z</t>
  </si>
  <si>
    <t>2019-07-28T14:00:00</t>
  </si>
  <si>
    <t>2019-07-28T13:00:00Z</t>
  </si>
  <si>
    <t>2019-07-28T15:00:00</t>
  </si>
  <si>
    <t>2019-07-28T14:00:00Z</t>
  </si>
  <si>
    <t>2019-07-28T16:00:00</t>
  </si>
  <si>
    <t>2019-07-28T15:00:00Z</t>
  </si>
  <si>
    <t>2019-07-28T17:00:00</t>
  </si>
  <si>
    <t>2019-07-28T16:00:00Z</t>
  </si>
  <si>
    <t>2019-07-28T18:00:00</t>
  </si>
  <si>
    <t>2019-07-28T17:00:00Z</t>
  </si>
  <si>
    <t>2019-07-28T19:00:00</t>
  </si>
  <si>
    <t>2019-07-28T18:00:00Z</t>
  </si>
  <si>
    <t>2019-07-28T20:00:00</t>
  </si>
  <si>
    <t>2019-07-28T19:00:00Z</t>
  </si>
  <si>
    <t>2019-07-28T21:00:00</t>
  </si>
  <si>
    <t>2019-07-28T20:00:00Z</t>
  </si>
  <si>
    <t>2019-07-28T22:00:00</t>
  </si>
  <si>
    <t>2019-07-28T21:00:00Z</t>
  </si>
  <si>
    <t>2019-07-28T23:00:00</t>
  </si>
  <si>
    <t>2019-07-28T22:00:00Z</t>
  </si>
  <si>
    <t>2019-07-29T00:00:00</t>
  </si>
  <si>
    <t>2019-07-28T23:00:00Z</t>
  </si>
  <si>
    <t>2019-07-29T01:00:00</t>
  </si>
  <si>
    <t>2019-07-29T00:00:00Z</t>
  </si>
  <si>
    <t>2019-07-29T02:00:00</t>
  </si>
  <si>
    <t>2019-07-29T01:00:00Z</t>
  </si>
  <si>
    <t>2019-07-29T03:00:00</t>
  </si>
  <si>
    <t>2019-07-29T02:00:00Z</t>
  </si>
  <si>
    <t>2019-07-29T04:00:00</t>
  </si>
  <si>
    <t>2019-07-29T03:00:00Z</t>
  </si>
  <si>
    <t>2019-07-29T05:00:00</t>
  </si>
  <si>
    <t>2019-07-29T04:00:00Z</t>
  </si>
  <si>
    <t>2019-07-29T06:00:00</t>
  </si>
  <si>
    <t>2019-07-29T05:00:00Z</t>
  </si>
  <si>
    <t>2019-07-29T07:00:00</t>
  </si>
  <si>
    <t>2019-07-29T06:00:00Z</t>
  </si>
  <si>
    <t>2019-07-29T08:00:00</t>
  </si>
  <si>
    <t>2019-07-29T07:00:00Z</t>
  </si>
  <si>
    <t>2019-07-29T09:00:00</t>
  </si>
  <si>
    <t>2019-07-29T08:00:00Z</t>
  </si>
  <si>
    <t>2019-07-29T10:00:00</t>
  </si>
  <si>
    <t>2019-07-29T09:00:00Z</t>
  </si>
  <si>
    <t>2019-07-29T11:00:00</t>
  </si>
  <si>
    <t>2019-07-29T10:00:00Z</t>
  </si>
  <si>
    <t>2019-07-29T12:00:00</t>
  </si>
  <si>
    <t>2019-07-29T11:00:00Z</t>
  </si>
  <si>
    <t>2019-07-29T13:00:00</t>
  </si>
  <si>
    <t>2019-07-29T12:00:00Z</t>
  </si>
  <si>
    <t>2019-07-29T14:00:00</t>
  </si>
  <si>
    <t>2019-07-29T13:00:00Z</t>
  </si>
  <si>
    <t>2019-07-29T15:00:00</t>
  </si>
  <si>
    <t>2019-07-29T14:00:00Z</t>
  </si>
  <si>
    <t>2019-07-29T16:00:00</t>
  </si>
  <si>
    <t>2019-07-29T15:00:00Z</t>
  </si>
  <si>
    <t>2019-07-29T17:00:00</t>
  </si>
  <si>
    <t>2019-07-29T16:00:00Z</t>
  </si>
  <si>
    <t>2019-07-29T18:00:00</t>
  </si>
  <si>
    <t>2019-07-29T17:00:00Z</t>
  </si>
  <si>
    <t>2019-07-29T19:00:00</t>
  </si>
  <si>
    <t>2019-07-29T18:00:00Z</t>
  </si>
  <si>
    <t>2019-07-29T20:00:00</t>
  </si>
  <si>
    <t>2019-07-29T19:00:00Z</t>
  </si>
  <si>
    <t>2019-07-29T21:00:00</t>
  </si>
  <si>
    <t>2019-07-29T20:00:00Z</t>
  </si>
  <si>
    <t>2019-07-29T22:00:00</t>
  </si>
  <si>
    <t>2019-07-29T21:00:00Z</t>
  </si>
  <si>
    <t>2019-07-29T23:00:00</t>
  </si>
  <si>
    <t>2019-07-29T22:00:00Z</t>
  </si>
  <si>
    <t>2019-07-30T00:00:00</t>
  </si>
  <si>
    <t>2019-07-29T23:00:00Z</t>
  </si>
  <si>
    <t>2019-07-30T01:00:00</t>
  </si>
  <si>
    <t>2019-07-30T00:00:00Z</t>
  </si>
  <si>
    <t>2019-07-30T02:00:00</t>
  </si>
  <si>
    <t>2019-07-30T01:00:00Z</t>
  </si>
  <si>
    <t>2019-07-30T03:00:00</t>
  </si>
  <si>
    <t>2019-07-30T02:00:00Z</t>
  </si>
  <si>
    <t>2019-07-30T04:00:00</t>
  </si>
  <si>
    <t>2019-07-30T03:00:00Z</t>
  </si>
  <si>
    <t>2019-07-30T05:00:00</t>
  </si>
  <si>
    <t>2019-07-30T04:00:00Z</t>
  </si>
  <si>
    <t>2019-07-30T06:00:00</t>
  </si>
  <si>
    <t>2019-07-30T05:00:00Z</t>
  </si>
  <si>
    <t>2019-07-30T07:00:00</t>
  </si>
  <si>
    <t>2019-07-30T06:00:00Z</t>
  </si>
  <si>
    <t>2019-07-30T08:00:00</t>
  </si>
  <si>
    <t>2019-07-30T07:00:00Z</t>
  </si>
  <si>
    <t>2019-07-30T09:00:00</t>
  </si>
  <si>
    <t>2019-07-30T08:00:00Z</t>
  </si>
  <si>
    <t>2019-07-30T10:00:00</t>
  </si>
  <si>
    <t>2019-07-30T09:00:00Z</t>
  </si>
  <si>
    <t>2019-07-30T11:00:00</t>
  </si>
  <si>
    <t>2019-07-30T10:00:00Z</t>
  </si>
  <si>
    <t>2019-07-30T12:00:00</t>
  </si>
  <si>
    <t>2019-07-30T11:00:00Z</t>
  </si>
  <si>
    <t>2019-07-30T13:00:00</t>
  </si>
  <si>
    <t>2019-07-30T12:00:00Z</t>
  </si>
  <si>
    <t>2019-07-30T14:00:00</t>
  </si>
  <si>
    <t>2019-07-30T13:00:00Z</t>
  </si>
  <si>
    <t>2019-07-30T15:00:00</t>
  </si>
  <si>
    <t>2019-07-30T14:00:00Z</t>
  </si>
  <si>
    <t>2019-07-30T16:00:00</t>
  </si>
  <si>
    <t>2019-07-30T15:00:00Z</t>
  </si>
  <si>
    <t>2019-07-30T17:00:00</t>
  </si>
  <si>
    <t>2019-07-30T16:00:00Z</t>
  </si>
  <si>
    <t>2019-07-30T18:00:00</t>
  </si>
  <si>
    <t>2019-07-30T17:00:00Z</t>
  </si>
  <si>
    <t>2019-07-30T19:00:00</t>
  </si>
  <si>
    <t>2019-07-30T18:00:00Z</t>
  </si>
  <si>
    <t>2019-07-30T20:00:00</t>
  </si>
  <si>
    <t>2019-07-30T19:00:00Z</t>
  </si>
  <si>
    <t>2019-07-30T21:00:00</t>
  </si>
  <si>
    <t>2019-07-30T20:00:00Z</t>
  </si>
  <si>
    <t>2019-07-30T22:00:00</t>
  </si>
  <si>
    <t>2019-07-30T21:00:00Z</t>
  </si>
  <si>
    <t>2019-07-30T23:00:00</t>
  </si>
  <si>
    <t>2019-07-30T22:00:00Z</t>
  </si>
  <si>
    <t>2019-07-31T00:00:00</t>
  </si>
  <si>
    <t>2019-07-30T23:00:00Z</t>
  </si>
  <si>
    <t>2019-07-31T01:00:00</t>
  </si>
  <si>
    <t>2019-07-31T00:00:00Z</t>
  </si>
  <si>
    <t>2019-07-31T02:00:00</t>
  </si>
  <si>
    <t>2019-07-31T01:00:00Z</t>
  </si>
  <si>
    <t>2019-07-31T03:00:00</t>
  </si>
  <si>
    <t>2019-07-31T02:00:00Z</t>
  </si>
  <si>
    <t>2019-07-31T04:00:00</t>
  </si>
  <si>
    <t>2019-07-31T03:00:00Z</t>
  </si>
  <si>
    <t>2019-07-31T05:00:00</t>
  </si>
  <si>
    <t>2019-07-31T04:00:00Z</t>
  </si>
  <si>
    <t>2019-07-31T06:00:00</t>
  </si>
  <si>
    <t>2019-07-31T05:00:00Z</t>
  </si>
  <si>
    <t>2019-07-31T07:00:00</t>
  </si>
  <si>
    <t>2019-07-31T06:00:00Z</t>
  </si>
  <si>
    <t>2019-07-31T08:00:00</t>
  </si>
  <si>
    <t>2019-07-31T07:00:00Z</t>
  </si>
  <si>
    <t>2019-07-31T09:00:00</t>
  </si>
  <si>
    <t>2019-07-31T08:00:00Z</t>
  </si>
  <si>
    <t>2019-07-31T10:00:00</t>
  </si>
  <si>
    <t>2019-07-31T09:00:00Z</t>
  </si>
  <si>
    <t>2019-07-31T11:00:00</t>
  </si>
  <si>
    <t>2019-07-31T10:00:00Z</t>
  </si>
  <si>
    <t>2019-07-31T12:00:00</t>
  </si>
  <si>
    <t>2019-07-31T11:00:00Z</t>
  </si>
  <si>
    <t>2019-07-31T13:00:00</t>
  </si>
  <si>
    <t>2019-07-31T12:00:00Z</t>
  </si>
  <si>
    <t>2019-07-31T14:00:00</t>
  </si>
  <si>
    <t>2019-07-31T13:00:00Z</t>
  </si>
  <si>
    <t>2019-07-31T15:00:00</t>
  </si>
  <si>
    <t>2019-07-31T14:00:00Z</t>
  </si>
  <si>
    <t>2019-07-31T16:00:00</t>
  </si>
  <si>
    <t>2019-07-31T15:00:00Z</t>
  </si>
  <si>
    <t>2019-07-31T17:00:00</t>
  </si>
  <si>
    <t>2019-07-31T16:00:00Z</t>
  </si>
  <si>
    <t>2019-07-31T18:00:00</t>
  </si>
  <si>
    <t>2019-07-31T17:00:00Z</t>
  </si>
  <si>
    <t>2019-07-31T19:00:00</t>
  </si>
  <si>
    <t>2019-07-31T18:00:00Z</t>
  </si>
  <si>
    <t>2019-07-31T20:00:00</t>
  </si>
  <si>
    <t>2019-07-31T19:00:00Z</t>
  </si>
  <si>
    <t>2019-07-31T21:00:00</t>
  </si>
  <si>
    <t>2019-07-31T20:00:00Z</t>
  </si>
  <si>
    <t>2019-07-31T22:00:00</t>
  </si>
  <si>
    <t>2019-07-31T21:00:00Z</t>
  </si>
  <si>
    <t>2019-07-31T23:00:00</t>
  </si>
  <si>
    <t>2019-07-31T22:00:00Z</t>
  </si>
  <si>
    <t>2019-08-01T00:00:00</t>
  </si>
  <si>
    <t>2019-07-31T23:00:00Z</t>
  </si>
  <si>
    <t>2019-08-01T01:00:00</t>
  </si>
  <si>
    <t>2019-08-01T00:00:00Z</t>
  </si>
  <si>
    <t>2019-08-01T02:00:00</t>
  </si>
  <si>
    <t>2019-08-01T01:00:00Z</t>
  </si>
  <si>
    <t>2019-08-01T03:00:00</t>
  </si>
  <si>
    <t>2019-08-01T02:00:00Z</t>
  </si>
  <si>
    <t>2019-08-01T04:00:00</t>
  </si>
  <si>
    <t>2019-08-01T03:00:00Z</t>
  </si>
  <si>
    <t>2019-08-01T05:00:00</t>
  </si>
  <si>
    <t>2019-08-01T04:00:00Z</t>
  </si>
  <si>
    <t>2019-08-01T06:00:00</t>
  </si>
  <si>
    <t>2019-08-01T05:00:00Z</t>
  </si>
  <si>
    <t>2019-08-01T07:00:00</t>
  </si>
  <si>
    <t>2019-08-01T06:00:00Z</t>
  </si>
  <si>
    <t>2019-08-01T08:00:00</t>
  </si>
  <si>
    <t>2019-08-01T07:00:00Z</t>
  </si>
  <si>
    <t>2019-08-01T09:00:00</t>
  </si>
  <si>
    <t>2019-08-01T08:00:00Z</t>
  </si>
  <si>
    <t>2019-08-01T10:00:00</t>
  </si>
  <si>
    <t>2019-08-01T09:00:00Z</t>
  </si>
  <si>
    <t>2019-08-01T11:00:00</t>
  </si>
  <si>
    <t>2019-08-01T10:00:00Z</t>
  </si>
  <si>
    <t>2019-08-01T12:00:00</t>
  </si>
  <si>
    <t>2019-08-01T11:00:00Z</t>
  </si>
  <si>
    <t>2019-08-01T13:00:00</t>
  </si>
  <si>
    <t>2019-08-01T12:00:00Z</t>
  </si>
  <si>
    <t>2019-08-01T14:00:00</t>
  </si>
  <si>
    <t>2019-08-01T13:00:00Z</t>
  </si>
  <si>
    <t>2019-08-01T15:00:00</t>
  </si>
  <si>
    <t>2019-08-01T14:00:00Z</t>
  </si>
  <si>
    <t>2019-08-01T16:00:00</t>
  </si>
  <si>
    <t>2019-08-01T15:00:00Z</t>
  </si>
  <si>
    <t>2019-08-01T17:00:00</t>
  </si>
  <si>
    <t>2019-08-01T16:00:00Z</t>
  </si>
  <si>
    <t>2019-08-01T18:00:00</t>
  </si>
  <si>
    <t>2019-08-01T17:00:00Z</t>
  </si>
  <si>
    <t>2019-08-01T19:00:00</t>
  </si>
  <si>
    <t>2019-08-01T18:00:00Z</t>
  </si>
  <si>
    <t>2019-08-01T20:00:00</t>
  </si>
  <si>
    <t>2019-08-01T19:00:00Z</t>
  </si>
  <si>
    <t>2019-08-01T21:00:00</t>
  </si>
  <si>
    <t>2019-08-01T20:00:00Z</t>
  </si>
  <si>
    <t>2019-08-01T22:00:00</t>
  </si>
  <si>
    <t>2019-08-01T21:00:00Z</t>
  </si>
  <si>
    <t>2019-08-01T23:00:00</t>
  </si>
  <si>
    <t>2019-08-01T22:00:00Z</t>
  </si>
  <si>
    <t>2019-08-02T00:00:00</t>
  </si>
  <si>
    <t>2019-08-01T23:00:00Z</t>
  </si>
  <si>
    <t>2019-08-02T01:00:00</t>
  </si>
  <si>
    <t>2019-08-02T00:00:00Z</t>
  </si>
  <si>
    <t>2019-08-02T02:00:00</t>
  </si>
  <si>
    <t>2019-08-02T01:00:00Z</t>
  </si>
  <si>
    <t>2019-08-02T03:00:00</t>
  </si>
  <si>
    <t>2019-08-02T02:00:00Z</t>
  </si>
  <si>
    <t>2019-08-02T04:00:00</t>
  </si>
  <si>
    <t>2019-08-02T03:00:00Z</t>
  </si>
  <si>
    <t>2019-08-02T05:00:00</t>
  </si>
  <si>
    <t>2019-08-02T04:00:00Z</t>
  </si>
  <si>
    <t>2019-08-02T06:00:00</t>
  </si>
  <si>
    <t>2019-08-02T05:00:00Z</t>
  </si>
  <si>
    <t>2019-08-02T07:00:00</t>
  </si>
  <si>
    <t>2019-08-02T06:00:00Z</t>
  </si>
  <si>
    <t>2019-08-02T08:00:00</t>
  </si>
  <si>
    <t>2019-08-02T07:00:00Z</t>
  </si>
  <si>
    <t>2019-08-02T09:00:00</t>
  </si>
  <si>
    <t>2019-08-02T08:00:00Z</t>
  </si>
  <si>
    <t>2019-08-02T10:00:00</t>
  </si>
  <si>
    <t>2019-08-02T09:00:00Z</t>
  </si>
  <si>
    <t>2019-08-02T11:00:00</t>
  </si>
  <si>
    <t>2019-08-02T10:00:00Z</t>
  </si>
  <si>
    <t>2019-08-02T12:00:00</t>
  </si>
  <si>
    <t>2019-08-02T11:00:00Z</t>
  </si>
  <si>
    <t>2019-08-02T13:00:00</t>
  </si>
  <si>
    <t>2019-08-02T12:00:00Z</t>
  </si>
  <si>
    <t>2019-08-02T14:00:00</t>
  </si>
  <si>
    <t>2019-08-02T13:00:00Z</t>
  </si>
  <si>
    <t>2019-08-02T15:00:00</t>
  </si>
  <si>
    <t>2019-08-02T14:00:00Z</t>
  </si>
  <si>
    <t>2019-08-02T16:00:00</t>
  </si>
  <si>
    <t>2019-08-02T15:00:00Z</t>
  </si>
  <si>
    <t>2019-08-02T17:00:00</t>
  </si>
  <si>
    <t>2019-08-02T16:00:00Z</t>
  </si>
  <si>
    <t>2019-08-02T18:00:00</t>
  </si>
  <si>
    <t>2019-08-02T17:00:00Z</t>
  </si>
  <si>
    <t>2019-08-02T19:00:00</t>
  </si>
  <si>
    <t>2019-08-02T18:00:00Z</t>
  </si>
  <si>
    <t>2019-08-02T20:00:00</t>
  </si>
  <si>
    <t>2019-08-02T19:00:00Z</t>
  </si>
  <si>
    <t>2019-08-02T21:00:00</t>
  </si>
  <si>
    <t>2019-08-02T20:00:00Z</t>
  </si>
  <si>
    <t>2019-08-02T22:00:00</t>
  </si>
  <si>
    <t>2019-08-02T21:00:00Z</t>
  </si>
  <si>
    <t>2019-08-02T23:00:00</t>
  </si>
  <si>
    <t>2019-08-02T22:00:00Z</t>
  </si>
  <si>
    <t>2019-08-03T00:00:00</t>
  </si>
  <si>
    <t>2019-08-02T23:00:00Z</t>
  </si>
  <si>
    <t>2019-08-03T01:00:00</t>
  </si>
  <si>
    <t>2019-08-03T00:00:00Z</t>
  </si>
  <si>
    <t>2019-08-03T02:00:00</t>
  </si>
  <si>
    <t>2019-08-03T01:00:00Z</t>
  </si>
  <si>
    <t>2019-08-03T03:00:00</t>
  </si>
  <si>
    <t>2019-08-03T02:00:00Z</t>
  </si>
  <si>
    <t>2019-08-03T04:00:00</t>
  </si>
  <si>
    <t>2019-08-03T03:00:00Z</t>
  </si>
  <si>
    <t>2019-08-03T05:00:00</t>
  </si>
  <si>
    <t>2019-08-03T04:00:00Z</t>
  </si>
  <si>
    <t>2019-08-03T06:00:00</t>
  </si>
  <si>
    <t>2019-08-03T05:00:00Z</t>
  </si>
  <si>
    <t>2019-08-03T07:00:00</t>
  </si>
  <si>
    <t>2019-08-03T06:00:00Z</t>
  </si>
  <si>
    <t>2019-08-03T08:00:00</t>
  </si>
  <si>
    <t>2019-08-03T07:00:00Z</t>
  </si>
  <si>
    <t>2019-08-03T09:00:00</t>
  </si>
  <si>
    <t>2019-08-03T08:00:00Z</t>
  </si>
  <si>
    <t>2019-08-03T10:00:00</t>
  </si>
  <si>
    <t>2019-08-03T09:00:00Z</t>
  </si>
  <si>
    <t>2019-08-03T11:00:00</t>
  </si>
  <si>
    <t>2019-08-03T10:00:00Z</t>
  </si>
  <si>
    <t>2019-08-03T12:00:00</t>
  </si>
  <si>
    <t>2019-08-03T11:00:00Z</t>
  </si>
  <si>
    <t>2019-08-03T13:00:00</t>
  </si>
  <si>
    <t>2019-08-03T12:00:00Z</t>
  </si>
  <si>
    <t>2019-08-03T14:00:00</t>
  </si>
  <si>
    <t>2019-08-03T13:00:00Z</t>
  </si>
  <si>
    <t>2019-08-03T15:00:00</t>
  </si>
  <si>
    <t>2019-08-03T14:00:00Z</t>
  </si>
  <si>
    <t>2019-08-03T16:00:00</t>
  </si>
  <si>
    <t>2019-08-03T15:00:00Z</t>
  </si>
  <si>
    <t>2019-08-03T17:00:00</t>
  </si>
  <si>
    <t>2019-08-03T16:00:00Z</t>
  </si>
  <si>
    <t>2019-08-03T18:00:00</t>
  </si>
  <si>
    <t>2019-08-03T17:00:00Z</t>
  </si>
  <si>
    <t>2019-08-03T19:00:00</t>
  </si>
  <si>
    <t>2019-08-03T18:00:00Z</t>
  </si>
  <si>
    <t>2019-08-03T20:00:00</t>
  </si>
  <si>
    <t>2019-08-03T19:00:00Z</t>
  </si>
  <si>
    <t>2019-08-03T21:00:00</t>
  </si>
  <si>
    <t>2019-08-03T20:00:00Z</t>
  </si>
  <si>
    <t>2019-08-03T22:00:00</t>
  </si>
  <si>
    <t>2019-08-03T21:00:00Z</t>
  </si>
  <si>
    <t>2019-08-03T23:00:00</t>
  </si>
  <si>
    <t>2019-08-03T22:00:00Z</t>
  </si>
  <si>
    <t>2019-08-04T00:00:00</t>
  </si>
  <si>
    <t>2019-08-03T23:00:00Z</t>
  </si>
  <si>
    <t>2019-08-04T01:00:00</t>
  </si>
  <si>
    <t>2019-08-04T00:00:00Z</t>
  </si>
  <si>
    <t>2019-08-04T02:00:00</t>
  </si>
  <si>
    <t>2019-08-04T01:00:00Z</t>
  </si>
  <si>
    <t>2019-08-04T03:00:00</t>
  </si>
  <si>
    <t>2019-08-04T02:00:00Z</t>
  </si>
  <si>
    <t>2019-08-04T04:00:00</t>
  </si>
  <si>
    <t>2019-08-04T03:00:00Z</t>
  </si>
  <si>
    <t>2019-08-04T05:00:00</t>
  </si>
  <si>
    <t>2019-08-04T04:00:00Z</t>
  </si>
  <si>
    <t>2019-08-04T06:00:00</t>
  </si>
  <si>
    <t>2019-08-04T05:00:00Z</t>
  </si>
  <si>
    <t>2019-08-04T07:00:00</t>
  </si>
  <si>
    <t>2019-08-04T06:00:00Z</t>
  </si>
  <si>
    <t>2019-08-04T08:00:00</t>
  </si>
  <si>
    <t>2019-08-04T07:00:00Z</t>
  </si>
  <si>
    <t>2019-08-04T09:00:00</t>
  </si>
  <si>
    <t>2019-08-04T08:00:00Z</t>
  </si>
  <si>
    <t>2019-08-04T10:00:00</t>
  </si>
  <si>
    <t>2019-08-04T09:00:00Z</t>
  </si>
  <si>
    <t>2019-08-04T11:00:00</t>
  </si>
  <si>
    <t>2019-08-04T10:00:00Z</t>
  </si>
  <si>
    <t>2019-08-04T12:00:00</t>
  </si>
  <si>
    <t>2019-08-04T11:00:00Z</t>
  </si>
  <si>
    <t>2019-08-04T13:00:00</t>
  </si>
  <si>
    <t>2019-08-04T12:00:00Z</t>
  </si>
  <si>
    <t>2019-08-04T14:00:00</t>
  </si>
  <si>
    <t>2019-08-04T13:00:00Z</t>
  </si>
  <si>
    <t>2019-08-04T15:00:00</t>
  </si>
  <si>
    <t>2019-08-04T14:00:00Z</t>
  </si>
  <si>
    <t>2019-08-04T16:00:00</t>
  </si>
  <si>
    <t>2019-08-04T15:00:00Z</t>
  </si>
  <si>
    <t>2019-08-04T17:00:00</t>
  </si>
  <si>
    <t>2019-08-04T16:00:00Z</t>
  </si>
  <si>
    <t>2019-08-04T18:00:00</t>
  </si>
  <si>
    <t>2019-08-04T17:00:00Z</t>
  </si>
  <si>
    <t>2019-08-04T19:00:00</t>
  </si>
  <si>
    <t>2019-08-04T18:00:00Z</t>
  </si>
  <si>
    <t>2019-08-04T20:00:00</t>
  </si>
  <si>
    <t>2019-08-04T19:00:00Z</t>
  </si>
  <si>
    <t>2019-08-04T21:00:00</t>
  </si>
  <si>
    <t>2019-08-04T20:00:00Z</t>
  </si>
  <si>
    <t>2019-08-04T22:00:00</t>
  </si>
  <si>
    <t>2019-08-04T21:00:00Z</t>
  </si>
  <si>
    <t>2019-08-04T23:00:00</t>
  </si>
  <si>
    <t>2019-08-04T22:00:00Z</t>
  </si>
  <si>
    <t>2019-08-05T00:00:00</t>
  </si>
  <si>
    <t>2019-08-04T23:00:00Z</t>
  </si>
  <si>
    <t>2019-08-05T01:00:00</t>
  </si>
  <si>
    <t>2019-08-05T00:00:00Z</t>
  </si>
  <si>
    <t>2019-08-05T02:00:00</t>
  </si>
  <si>
    <t>2019-08-05T01:00:00Z</t>
  </si>
  <si>
    <t>2019-08-05T03:00:00</t>
  </si>
  <si>
    <t>2019-08-05T02:00:00Z</t>
  </si>
  <si>
    <t>2019-08-05T04:00:00</t>
  </si>
  <si>
    <t>2019-08-05T03:00:00Z</t>
  </si>
  <si>
    <t>2019-08-05T05:00:00</t>
  </si>
  <si>
    <t>2019-08-05T04:00:00Z</t>
  </si>
  <si>
    <t>2019-08-05T06:00:00</t>
  </si>
  <si>
    <t>2019-08-05T05:00:00Z</t>
  </si>
  <si>
    <t>2019-08-05T07:00:00</t>
  </si>
  <si>
    <t>2019-08-05T06:00:00Z</t>
  </si>
  <si>
    <t>2019-08-05T08:00:00</t>
  </si>
  <si>
    <t>2019-08-05T07:00:00Z</t>
  </si>
  <si>
    <t>2019-08-05T09:00:00</t>
  </si>
  <si>
    <t>2019-08-05T08:00:00Z</t>
  </si>
  <si>
    <t>2019-08-05T10:00:00</t>
  </si>
  <si>
    <t>2019-08-05T09:00:00Z</t>
  </si>
  <si>
    <t>2019-08-05T11:00:00</t>
  </si>
  <si>
    <t>2019-08-05T10:00:00Z</t>
  </si>
  <si>
    <t>2019-08-05T12:00:00</t>
  </si>
  <si>
    <t>2019-08-05T11:00:00Z</t>
  </si>
  <si>
    <t>2019-08-05T13:00:00</t>
  </si>
  <si>
    <t>2019-08-05T12:00:00Z</t>
  </si>
  <si>
    <t>2019-08-05T14:00:00</t>
  </si>
  <si>
    <t>2019-08-05T13:00:00Z</t>
  </si>
  <si>
    <t>2019-08-05T15:00:00</t>
  </si>
  <si>
    <t>2019-08-05T14:00:00Z</t>
  </si>
  <si>
    <t>2019-08-05T16:00:00</t>
  </si>
  <si>
    <t>2019-08-05T15:00:00Z</t>
  </si>
  <si>
    <t>2019-08-05T17:00:00</t>
  </si>
  <si>
    <t>2019-08-05T16:00:00Z</t>
  </si>
  <si>
    <t>2019-08-05T18:00:00</t>
  </si>
  <si>
    <t>2019-08-05T17:00:00Z</t>
  </si>
  <si>
    <t>2019-08-05T19:00:00</t>
  </si>
  <si>
    <t>2019-08-05T18:00:00Z</t>
  </si>
  <si>
    <t>2019-08-05T20:00:00</t>
  </si>
  <si>
    <t>2019-08-05T19:00:00Z</t>
  </si>
  <si>
    <t>2019-08-05T21:00:00</t>
  </si>
  <si>
    <t>2019-08-05T20:00:00Z</t>
  </si>
  <si>
    <t>2019-08-05T22:00:00</t>
  </si>
  <si>
    <t>2019-08-05T21:00:00Z</t>
  </si>
  <si>
    <t>2019-08-05T23:00:00</t>
  </si>
  <si>
    <t>2019-08-05T22:00:00Z</t>
  </si>
  <si>
    <t>2019-08-06T00:00:00</t>
  </si>
  <si>
    <t>2019-08-05T23:00:00Z</t>
  </si>
  <si>
    <t>2019-08-06T01:00:00</t>
  </si>
  <si>
    <t>2019-08-06T00:00:00Z</t>
  </si>
  <si>
    <t>2019-08-06T02:00:00</t>
  </si>
  <si>
    <t>2019-08-06T01:00:00Z</t>
  </si>
  <si>
    <t>2019-08-06T03:00:00</t>
  </si>
  <si>
    <t>2019-08-06T02:00:00Z</t>
  </si>
  <si>
    <t>2019-08-06T04:00:00</t>
  </si>
  <si>
    <t>2019-08-06T03:00:00Z</t>
  </si>
  <si>
    <t>2019-08-06T05:00:00</t>
  </si>
  <si>
    <t>2019-08-06T04:00:00Z</t>
  </si>
  <si>
    <t>2019-08-06T06:00:00</t>
  </si>
  <si>
    <t>2019-08-06T05:00:00Z</t>
  </si>
  <si>
    <t>2019-08-06T07:00:00</t>
  </si>
  <si>
    <t>2019-08-06T06:00:00Z</t>
  </si>
  <si>
    <t>2019-08-06T08:00:00</t>
  </si>
  <si>
    <t>2019-08-06T07:00:00Z</t>
  </si>
  <si>
    <t>2019-08-06T09:00:00</t>
  </si>
  <si>
    <t>2019-08-06T08:00:00Z</t>
  </si>
  <si>
    <t>2019-08-06T10:00:00</t>
  </si>
  <si>
    <t>2019-08-06T09:00:00Z</t>
  </si>
  <si>
    <t>2019-08-06T11:00:00</t>
  </si>
  <si>
    <t>2019-08-06T10:00:00Z</t>
  </si>
  <si>
    <t>2019-08-06T12:00:00</t>
  </si>
  <si>
    <t>2019-08-06T11:00:00Z</t>
  </si>
  <si>
    <t>2019-08-06T13:00:00</t>
  </si>
  <si>
    <t>2019-08-06T12:00:00Z</t>
  </si>
  <si>
    <t>2019-08-06T14:00:00</t>
  </si>
  <si>
    <t>2019-08-06T13:00:00Z</t>
  </si>
  <si>
    <t>2019-08-06T15:00:00</t>
  </si>
  <si>
    <t>2019-08-06T14:00:00Z</t>
  </si>
  <si>
    <t>2019-08-06T16:00:00</t>
  </si>
  <si>
    <t>2019-08-06T15:00:00Z</t>
  </si>
  <si>
    <t>2019-08-06T17:00:00</t>
  </si>
  <si>
    <t>2019-08-06T16:00:00Z</t>
  </si>
  <si>
    <t>2019-08-06T18:00:00</t>
  </si>
  <si>
    <t>2019-08-06T17:00:00Z</t>
  </si>
  <si>
    <t>2019-08-06T19:00:00</t>
  </si>
  <si>
    <t>2019-08-06T18:00:00Z</t>
  </si>
  <si>
    <t>2019-08-06T20:00:00</t>
  </si>
  <si>
    <t>2019-08-06T19:00:00Z</t>
  </si>
  <si>
    <t>2019-08-06T21:00:00</t>
  </si>
  <si>
    <t>2019-08-06T20:00:00Z</t>
  </si>
  <si>
    <t>2019-08-06T22:00:00</t>
  </si>
  <si>
    <t>2019-08-06T21:00:00Z</t>
  </si>
  <si>
    <t>2019-08-06T23:00:00</t>
  </si>
  <si>
    <t>2019-08-06T22:00:00Z</t>
  </si>
  <si>
    <t>2019-08-07T00:00:00</t>
  </si>
  <si>
    <t>2019-08-06T23:00:00Z</t>
  </si>
  <si>
    <t>2019-08-07T01:00:00</t>
  </si>
  <si>
    <t>2019-08-07T00:00:00Z</t>
  </si>
  <si>
    <t>2019-08-07T02:00:00</t>
  </si>
  <si>
    <t>2019-08-07T01:00:00Z</t>
  </si>
  <si>
    <t>2019-08-07T03:00:00</t>
  </si>
  <si>
    <t>2019-08-07T02:00:00Z</t>
  </si>
  <si>
    <t>2019-08-07T04:00:00</t>
  </si>
  <si>
    <t>2019-08-07T03:00:00Z</t>
  </si>
  <si>
    <t>2019-08-07T05:00:00</t>
  </si>
  <si>
    <t>2019-08-07T04:00:00Z</t>
  </si>
  <si>
    <t>2019-08-07T06:00:00</t>
  </si>
  <si>
    <t>2019-08-07T05:00:00Z</t>
  </si>
  <si>
    <t>2019-08-07T07:00:00</t>
  </si>
  <si>
    <t>2019-08-07T06:00:00Z</t>
  </si>
  <si>
    <t>2019-08-07T08:00:00</t>
  </si>
  <si>
    <t>2019-08-07T07:00:00Z</t>
  </si>
  <si>
    <t>2019-08-07T09:00:00</t>
  </si>
  <si>
    <t>2019-08-07T08:00:00Z</t>
  </si>
  <si>
    <t>2019-08-07T10:00:00</t>
  </si>
  <si>
    <t>2019-08-07T09:00:00Z</t>
  </si>
  <si>
    <t>2019-08-07T11:00:00</t>
  </si>
  <si>
    <t>2019-08-07T10:00:00Z</t>
  </si>
  <si>
    <t>2019-08-07T12:00:00</t>
  </si>
  <si>
    <t>2019-08-07T11:00:00Z</t>
  </si>
  <si>
    <t>2019-08-07T13:00:00</t>
  </si>
  <si>
    <t>2019-08-07T12:00:00Z</t>
  </si>
  <si>
    <t>2019-08-07T14:00:00</t>
  </si>
  <si>
    <t>2019-08-07T13:00:00Z</t>
  </si>
  <si>
    <t>2019-08-07T15:00:00</t>
  </si>
  <si>
    <t>2019-08-07T14:00:00Z</t>
  </si>
  <si>
    <t>2019-08-07T16:00:00</t>
  </si>
  <si>
    <t>2019-08-07T15:00:00Z</t>
  </si>
  <si>
    <t>2019-08-07T17:00:00</t>
  </si>
  <si>
    <t>2019-08-07T16:00:00Z</t>
  </si>
  <si>
    <t>2019-08-07T18:00:00</t>
  </si>
  <si>
    <t>2019-08-07T17:00:00Z</t>
  </si>
  <si>
    <t>2019-08-07T19:00:00</t>
  </si>
  <si>
    <t>2019-08-07T18:00:00Z</t>
  </si>
  <si>
    <t>2019-08-07T20:00:00</t>
  </si>
  <si>
    <t>2019-08-07T19:00:00Z</t>
  </si>
  <si>
    <t>2019-08-07T21:00:00</t>
  </si>
  <si>
    <t>2019-08-07T20:00:00Z</t>
  </si>
  <si>
    <t>2019-08-07T22:00:00</t>
  </si>
  <si>
    <t>2019-08-07T21:00:00Z</t>
  </si>
  <si>
    <t>2019-08-07T23:00:00</t>
  </si>
  <si>
    <t>2019-08-07T22:00:00Z</t>
  </si>
  <si>
    <t>2019-08-08T00:00:00</t>
  </si>
  <si>
    <t>2019-08-07T23:00:00Z</t>
  </si>
  <si>
    <t>2019-08-08T01:00:00</t>
  </si>
  <si>
    <t>2019-08-08T00:00:00Z</t>
  </si>
  <si>
    <t>2019-08-08T02:00:00</t>
  </si>
  <si>
    <t>2019-08-08T01:00:00Z</t>
  </si>
  <si>
    <t>2019-08-08T03:00:00</t>
  </si>
  <si>
    <t>2019-08-08T02:00:00Z</t>
  </si>
  <si>
    <t>2019-08-08T04:00:00</t>
  </si>
  <si>
    <t>2019-08-08T03:00:00Z</t>
  </si>
  <si>
    <t>2019-08-08T05:00:00</t>
  </si>
  <si>
    <t>2019-08-08T04:00:00Z</t>
  </si>
  <si>
    <t>2019-08-08T06:00:00</t>
  </si>
  <si>
    <t>2019-08-08T05:00:00Z</t>
  </si>
  <si>
    <t>2019-08-08T07:00:00</t>
  </si>
  <si>
    <t>2019-08-08T06:00:00Z</t>
  </si>
  <si>
    <t>2019-08-08T08:00:00</t>
  </si>
  <si>
    <t>2019-08-08T07:00:00Z</t>
  </si>
  <si>
    <t>2019-08-08T09:00:00</t>
  </si>
  <si>
    <t>2019-08-08T08:00:00Z</t>
  </si>
  <si>
    <t>2019-08-08T10:00:00</t>
  </si>
  <si>
    <t>2019-08-08T09:00:00Z</t>
  </si>
  <si>
    <t>2019-08-08T11:00:00</t>
  </si>
  <si>
    <t>2019-08-08T10:00:00Z</t>
  </si>
  <si>
    <t>2019-08-08T12:00:00</t>
  </si>
  <si>
    <t>2019-08-08T11:00:00Z</t>
  </si>
  <si>
    <t>2019-08-08T13:00:00</t>
  </si>
  <si>
    <t>2019-08-08T12:00:00Z</t>
  </si>
  <si>
    <t>2019-08-08T14:00:00</t>
  </si>
  <si>
    <t>2019-08-08T13:00:00Z</t>
  </si>
  <si>
    <t>2019-08-08T15:00:00</t>
  </si>
  <si>
    <t>2019-08-08T14:00:00Z</t>
  </si>
  <si>
    <t>2019-08-08T16:00:00</t>
  </si>
  <si>
    <t>2019-08-08T15:00:00Z</t>
  </si>
  <si>
    <t>2019-08-08T17:00:00</t>
  </si>
  <si>
    <t>2019-08-08T16:00:00Z</t>
  </si>
  <si>
    <t>2019-08-08T18:00:00</t>
  </si>
  <si>
    <t>2019-08-08T17:00:00Z</t>
  </si>
  <si>
    <t>2019-08-08T19:00:00</t>
  </si>
  <si>
    <t>2019-08-08T18:00:00Z</t>
  </si>
  <si>
    <t>2019-08-08T20:00:00</t>
  </si>
  <si>
    <t>2019-08-08T19:00:00Z</t>
  </si>
  <si>
    <t>2019-08-08T21:00:00</t>
  </si>
  <si>
    <t>2019-08-08T20:00:00Z</t>
  </si>
  <si>
    <t>2019-08-08T22:00:00</t>
  </si>
  <si>
    <t>2019-08-08T21:00:00Z</t>
  </si>
  <si>
    <t>2019-08-08T23:00:00</t>
  </si>
  <si>
    <t>2019-08-08T22:00:00Z</t>
  </si>
  <si>
    <t>2019-08-09T00:00:00</t>
  </si>
  <si>
    <t>2019-08-08T23:00:00Z</t>
  </si>
  <si>
    <t>2019-08-09T01:00:00</t>
  </si>
  <si>
    <t>2019-08-09T00:00:00Z</t>
  </si>
  <si>
    <t>2019-08-09T02:00:00</t>
  </si>
  <si>
    <t>2019-08-09T01:00:00Z</t>
  </si>
  <si>
    <t>2019-08-09T03:00:00</t>
  </si>
  <si>
    <t>2019-08-09T02:00:00Z</t>
  </si>
  <si>
    <t>2019-08-09T04:00:00</t>
  </si>
  <si>
    <t>2019-08-09T03:00:00Z</t>
  </si>
  <si>
    <t>2019-08-09T05:00:00</t>
  </si>
  <si>
    <t>2019-08-09T04:00:00Z</t>
  </si>
  <si>
    <t>2019-08-09T06:00:00</t>
  </si>
  <si>
    <t>2019-08-09T05:00:00Z</t>
  </si>
  <si>
    <t>2019-08-09T07:00:00</t>
  </si>
  <si>
    <t>2019-08-09T06:00:00Z</t>
  </si>
  <si>
    <t>2019-08-09T08:00:00</t>
  </si>
  <si>
    <t>2019-08-09T07:00:00Z</t>
  </si>
  <si>
    <t>2019-08-09T09:00:00</t>
  </si>
  <si>
    <t>2019-08-09T08:00:00Z</t>
  </si>
  <si>
    <t>2019-08-09T10:00:00</t>
  </si>
  <si>
    <t>2019-08-09T09:00:00Z</t>
  </si>
  <si>
    <t>2019-08-09T11:00:00</t>
  </si>
  <si>
    <t>2019-08-09T10:00:00Z</t>
  </si>
  <si>
    <t>2019-08-09T12:00:00</t>
  </si>
  <si>
    <t>2019-08-09T11:00:00Z</t>
  </si>
  <si>
    <t>2019-08-09T13:00:00</t>
  </si>
  <si>
    <t>2019-08-09T12:00:00Z</t>
  </si>
  <si>
    <t>2019-08-09T14:00:00</t>
  </si>
  <si>
    <t>2019-08-09T13:00:00Z</t>
  </si>
  <si>
    <t>2019-08-09T15:00:00</t>
  </si>
  <si>
    <t>2019-08-09T14:00:00Z</t>
  </si>
  <si>
    <t>2019-08-09T16:00:00</t>
  </si>
  <si>
    <t>2019-08-09T15:00:00Z</t>
  </si>
  <si>
    <t>2019-08-09T17:00:00</t>
  </si>
  <si>
    <t>2019-08-09T16:00:00Z</t>
  </si>
  <si>
    <t>2019-08-09T18:00:00</t>
  </si>
  <si>
    <t>2019-08-09T17:00:00Z</t>
  </si>
  <si>
    <t>2019-08-09T19:00:00</t>
  </si>
  <si>
    <t>2019-08-09T18:00:00Z</t>
  </si>
  <si>
    <t>2019-08-09T20:00:00</t>
  </si>
  <si>
    <t>2019-08-09T19:00:00Z</t>
  </si>
  <si>
    <t>2019-08-09T21:00:00</t>
  </si>
  <si>
    <t>2019-08-09T20:00:00Z</t>
  </si>
  <si>
    <t>2019-08-09T22:00:00</t>
  </si>
  <si>
    <t>2019-08-09T21:00:00Z</t>
  </si>
  <si>
    <t>2019-08-09T23:00:00</t>
  </si>
  <si>
    <t>2019-08-09T22:00:00Z</t>
  </si>
  <si>
    <t>2019-08-10T00:00:00</t>
  </si>
  <si>
    <t>2019-08-09T23:00:00Z</t>
  </si>
  <si>
    <t>2019-08-10T01:00:00</t>
  </si>
  <si>
    <t>2019-08-10T00:00:00Z</t>
  </si>
  <si>
    <t>2019-08-10T02:00:00</t>
  </si>
  <si>
    <t>2019-08-10T01:00:00Z</t>
  </si>
  <si>
    <t>2019-08-10T03:00:00</t>
  </si>
  <si>
    <t>2019-08-10T02:00:00Z</t>
  </si>
  <si>
    <t>2019-08-10T04:00:00</t>
  </si>
  <si>
    <t>2019-08-10T03:00:00Z</t>
  </si>
  <si>
    <t>2019-08-10T05:00:00</t>
  </si>
  <si>
    <t>2019-08-10T04:00:00Z</t>
  </si>
  <si>
    <t>2019-08-10T06:00:00</t>
  </si>
  <si>
    <t>2019-08-10T05:00:00Z</t>
  </si>
  <si>
    <t>2019-08-10T07:00:00</t>
  </si>
  <si>
    <t>2019-08-10T06:00:00Z</t>
  </si>
  <si>
    <t>2019-08-10T08:00:00</t>
  </si>
  <si>
    <t>2019-08-10T07:00:00Z</t>
  </si>
  <si>
    <t>2019-08-10T09:00:00</t>
  </si>
  <si>
    <t>2019-08-10T08:00:00Z</t>
  </si>
  <si>
    <t>2019-08-10T10:00:00</t>
  </si>
  <si>
    <t>2019-08-10T09:00:00Z</t>
  </si>
  <si>
    <t>2019-08-10T11:00:00</t>
  </si>
  <si>
    <t>2019-08-10T10:00:00Z</t>
  </si>
  <si>
    <t>2019-08-10T12:00:00</t>
  </si>
  <si>
    <t>2019-08-10T11:00:00Z</t>
  </si>
  <si>
    <t>2019-08-10T13:00:00</t>
  </si>
  <si>
    <t>2019-08-10T12:00:00Z</t>
  </si>
  <si>
    <t>2019-08-10T14:00:00</t>
  </si>
  <si>
    <t>2019-08-10T13:00:00Z</t>
  </si>
  <si>
    <t>2019-08-10T15:00:00</t>
  </si>
  <si>
    <t>2019-08-10T14:00:00Z</t>
  </si>
  <si>
    <t>2019-08-10T16:00:00</t>
  </si>
  <si>
    <t>2019-08-10T15:00:00Z</t>
  </si>
  <si>
    <t>2019-08-10T17:00:00</t>
  </si>
  <si>
    <t>2019-08-10T16:00:00Z</t>
  </si>
  <si>
    <t>2019-08-10T18:00:00</t>
  </si>
  <si>
    <t>2019-08-10T17:00:00Z</t>
  </si>
  <si>
    <t>2019-08-10T19:00:00</t>
  </si>
  <si>
    <t>2019-08-10T18:00:00Z</t>
  </si>
  <si>
    <t>2019-08-10T20:00:00</t>
  </si>
  <si>
    <t>2019-08-10T19:00:00Z</t>
  </si>
  <si>
    <t>2019-08-10T21:00:00</t>
  </si>
  <si>
    <t>2019-08-10T20:00:00Z</t>
  </si>
  <si>
    <t>2019-08-10T22:00:00</t>
  </si>
  <si>
    <t>2019-08-10T21:00:00Z</t>
  </si>
  <si>
    <t>2019-08-10T23:00:00</t>
  </si>
  <si>
    <t>2019-08-10T22:00:00Z</t>
  </si>
  <si>
    <t>2019-08-11T00:00:00</t>
  </si>
  <si>
    <t>2019-08-10T23:00:00Z</t>
  </si>
  <si>
    <t>2019-08-11T01:00:00</t>
  </si>
  <si>
    <t>2019-08-11T00:00:00Z</t>
  </si>
  <si>
    <t>2019-08-11T02:00:00</t>
  </si>
  <si>
    <t>2019-08-11T01:00:00Z</t>
  </si>
  <si>
    <t>2019-08-11T03:00:00</t>
  </si>
  <si>
    <t>2019-08-11T02:00:00Z</t>
  </si>
  <si>
    <t>2019-08-11T04:00:00</t>
  </si>
  <si>
    <t>2019-08-11T03:00:00Z</t>
  </si>
  <si>
    <t>2019-08-11T05:00:00</t>
  </si>
  <si>
    <t>2019-08-11T04:00:00Z</t>
  </si>
  <si>
    <t>2019-08-11T06:00:00</t>
  </si>
  <si>
    <t>2019-08-11T05:00:00Z</t>
  </si>
  <si>
    <t>2019-08-11T07:00:00</t>
  </si>
  <si>
    <t>2019-08-11T06:00:00Z</t>
  </si>
  <si>
    <t>2019-08-11T08:00:00</t>
  </si>
  <si>
    <t>2019-08-11T07:00:00Z</t>
  </si>
  <si>
    <t>2019-08-11T09:00:00</t>
  </si>
  <si>
    <t>2019-08-11T08:00:00Z</t>
  </si>
  <si>
    <t>2019-08-11T10:00:00</t>
  </si>
  <si>
    <t>2019-08-11T09:00:00Z</t>
  </si>
  <si>
    <t>2019-08-11T11:00:00</t>
  </si>
  <si>
    <t>2019-08-11T10:00:00Z</t>
  </si>
  <si>
    <t>2019-08-11T12:00:00</t>
  </si>
  <si>
    <t>2019-08-11T11:00:00Z</t>
  </si>
  <si>
    <t>2019-08-11T13:00:00</t>
  </si>
  <si>
    <t>2019-08-11T12:00:00Z</t>
  </si>
  <si>
    <t>2019-08-11T14:00:00</t>
  </si>
  <si>
    <t>2019-08-11T13:00:00Z</t>
  </si>
  <si>
    <t>2019-08-11T15:00:00</t>
  </si>
  <si>
    <t>2019-08-11T14:00:00Z</t>
  </si>
  <si>
    <t>2019-08-11T16:00:00</t>
  </si>
  <si>
    <t>2019-08-11T15:00:00Z</t>
  </si>
  <si>
    <t>2019-08-11T17:00:00</t>
  </si>
  <si>
    <t>2019-08-11T16:00:00Z</t>
  </si>
  <si>
    <t>2019-08-11T18:00:00</t>
  </si>
  <si>
    <t>2019-08-11T17:00:00Z</t>
  </si>
  <si>
    <t>2019-08-11T19:00:00</t>
  </si>
  <si>
    <t>2019-08-11T18:00:00Z</t>
  </si>
  <si>
    <t>2019-08-11T20:00:00</t>
  </si>
  <si>
    <t>2019-08-11T19:00:00Z</t>
  </si>
  <si>
    <t>2019-08-11T21:00:00</t>
  </si>
  <si>
    <t>2019-08-11T20:00:00Z</t>
  </si>
  <si>
    <t>2019-08-11T22:00:00</t>
  </si>
  <si>
    <t>2019-08-11T21:00:00Z</t>
  </si>
  <si>
    <t>2019-08-11T23:00:00</t>
  </si>
  <si>
    <t>2019-08-11T22:00:00Z</t>
  </si>
  <si>
    <t>2019-08-12T00:00:00</t>
  </si>
  <si>
    <t>2019-08-11T23:00:00Z</t>
  </si>
  <si>
    <t>2019-08-12T01:00:00</t>
  </si>
  <si>
    <t>2019-08-12T00:00:00Z</t>
  </si>
  <si>
    <t>2019-08-12T02:00:00</t>
  </si>
  <si>
    <t>2019-08-12T01:00:00Z</t>
  </si>
  <si>
    <t>2019-08-12T03:00:00</t>
  </si>
  <si>
    <t>2019-08-12T02:00:00Z</t>
  </si>
  <si>
    <t>2019-08-12T04:00:00</t>
  </si>
  <si>
    <t>2019-08-12T03:00:00Z</t>
  </si>
  <si>
    <t>2019-08-12T05:00:00</t>
  </si>
  <si>
    <t>2019-08-12T04:00:00Z</t>
  </si>
  <si>
    <t>2019-08-12T06:00:00</t>
  </si>
  <si>
    <t>2019-08-12T05:00:00Z</t>
  </si>
  <si>
    <t>2019-08-12T07:00:00</t>
  </si>
  <si>
    <t>2019-08-12T06:00:00Z</t>
  </si>
  <si>
    <t>2019-08-12T08:00:00</t>
  </si>
  <si>
    <t>2019-08-12T07:00:00Z</t>
  </si>
  <si>
    <t>2019-08-12T09:00:00</t>
  </si>
  <si>
    <t>2019-08-12T08:00:00Z</t>
  </si>
  <si>
    <t>2019-08-12T10:00:00</t>
  </si>
  <si>
    <t>2019-08-12T09:00:00Z</t>
  </si>
  <si>
    <t>2019-08-12T11:00:00</t>
  </si>
  <si>
    <t>2019-08-12T10:00:00Z</t>
  </si>
  <si>
    <t>2019-08-12T12:00:00</t>
  </si>
  <si>
    <t>2019-08-12T11:00:00Z</t>
  </si>
  <si>
    <t>2019-08-12T13:00:00</t>
  </si>
  <si>
    <t>2019-08-12T12:00:00Z</t>
  </si>
  <si>
    <t>2019-08-12T14:00:00</t>
  </si>
  <si>
    <t>2019-08-12T13:00:00Z</t>
  </si>
  <si>
    <t>2019-08-12T15:00:00</t>
  </si>
  <si>
    <t>2019-08-12T14:00:00Z</t>
  </si>
  <si>
    <t>2019-08-12T16:00:00</t>
  </si>
  <si>
    <t>2019-08-12T15:00:00Z</t>
  </si>
  <si>
    <t>2019-08-12T17:00:00</t>
  </si>
  <si>
    <t>2019-08-12T16:00:00Z</t>
  </si>
  <si>
    <t>2019-08-12T18:00:00</t>
  </si>
  <si>
    <t>2019-08-12T17:00:00Z</t>
  </si>
  <si>
    <t>2019-08-12T19:00:00</t>
  </si>
  <si>
    <t>2019-08-12T18:00:00Z</t>
  </si>
  <si>
    <t>2019-08-12T20:00:00</t>
  </si>
  <si>
    <t>2019-08-12T19:00:00Z</t>
  </si>
  <si>
    <t>2019-08-12T21:00:00</t>
  </si>
  <si>
    <t>2019-08-12T20:00:00Z</t>
  </si>
  <si>
    <t>2019-08-12T22:00:00</t>
  </si>
  <si>
    <t>2019-08-12T21:00:00Z</t>
  </si>
  <si>
    <t>2019-08-12T23:00:00</t>
  </si>
  <si>
    <t>2019-08-12T22:00:00Z</t>
  </si>
  <si>
    <t>2019-08-13T00:00:00</t>
  </si>
  <si>
    <t>2019-08-12T23:00:00Z</t>
  </si>
  <si>
    <t>2019-08-13T01:00:00</t>
  </si>
  <si>
    <t>2019-08-13T00:00:00Z</t>
  </si>
  <si>
    <t>2019-08-13T02:00:00</t>
  </si>
  <si>
    <t>2019-08-13T01:00:00Z</t>
  </si>
  <si>
    <t>2019-08-13T03:00:00</t>
  </si>
  <si>
    <t>2019-08-13T02:00:00Z</t>
  </si>
  <si>
    <t>2019-08-13T04:00:00</t>
  </si>
  <si>
    <t>2019-08-13T03:00:00Z</t>
  </si>
  <si>
    <t>2019-08-13T05:00:00</t>
  </si>
  <si>
    <t>2019-08-13T04:00:00Z</t>
  </si>
  <si>
    <t>2019-08-13T06:00:00</t>
  </si>
  <si>
    <t>2019-08-13T05:00:00Z</t>
  </si>
  <si>
    <t>2019-08-13T07:00:00</t>
  </si>
  <si>
    <t>2019-08-13T06:00:00Z</t>
  </si>
  <si>
    <t>2019-08-13T08:00:00</t>
  </si>
  <si>
    <t>2019-08-13T07:00:00Z</t>
  </si>
  <si>
    <t>2019-08-13T09:00:00</t>
  </si>
  <si>
    <t>2019-08-13T08:00:00Z</t>
  </si>
  <si>
    <t>2019-08-13T10:00:00</t>
  </si>
  <si>
    <t>2019-08-13T09:00:00Z</t>
  </si>
  <si>
    <t>2019-08-13T11:00:00</t>
  </si>
  <si>
    <t>2019-08-13T10:00:00Z</t>
  </si>
  <si>
    <t>2019-08-13T12:00:00</t>
  </si>
  <si>
    <t>2019-08-13T11:00:00Z</t>
  </si>
  <si>
    <t>2019-08-13T13:00:00</t>
  </si>
  <si>
    <t>2019-08-13T12:00:00Z</t>
  </si>
  <si>
    <t>2019-08-13T14:00:00</t>
  </si>
  <si>
    <t>2019-08-13T13:00:00Z</t>
  </si>
  <si>
    <t>2019-08-13T15:00:00</t>
  </si>
  <si>
    <t>2019-08-13T14:00:00Z</t>
  </si>
  <si>
    <t>2019-08-13T16:00:00</t>
  </si>
  <si>
    <t>2019-08-13T15:00:00Z</t>
  </si>
  <si>
    <t>2019-08-13T17:00:00</t>
  </si>
  <si>
    <t>2019-08-13T16:00:00Z</t>
  </si>
  <si>
    <t>2019-08-13T18:00:00</t>
  </si>
  <si>
    <t>2019-08-13T17:00:00Z</t>
  </si>
  <si>
    <t>2019-08-13T19:00:00</t>
  </si>
  <si>
    <t>2019-08-13T18:00:00Z</t>
  </si>
  <si>
    <t>2019-08-13T20:00:00</t>
  </si>
  <si>
    <t>2019-08-13T19:00:00Z</t>
  </si>
  <si>
    <t>2019-08-13T21:00:00</t>
  </si>
  <si>
    <t>2019-08-13T20:00:00Z</t>
  </si>
  <si>
    <t>2019-08-13T22:00:00</t>
  </si>
  <si>
    <t>2019-08-13T21:00:00Z</t>
  </si>
  <si>
    <t>2019-08-13T23:00:00</t>
  </si>
  <si>
    <t>2019-08-13T22:00:00Z</t>
  </si>
  <si>
    <t>2019-08-14T00:00:00</t>
  </si>
  <si>
    <t>2019-08-13T23:00:00Z</t>
  </si>
  <si>
    <t>2019-08-14T01:00:00</t>
  </si>
  <si>
    <t>2019-08-14T00:00:00Z</t>
  </si>
  <si>
    <t>2019-08-14T02:00:00</t>
  </si>
  <si>
    <t>2019-08-14T01:00:00Z</t>
  </si>
  <si>
    <t>2019-08-14T03:00:00</t>
  </si>
  <si>
    <t>2019-08-14T02:00:00Z</t>
  </si>
  <si>
    <t>2019-08-14T04:00:00</t>
  </si>
  <si>
    <t>2019-08-14T03:00:00Z</t>
  </si>
  <si>
    <t>2019-08-14T05:00:00</t>
  </si>
  <si>
    <t>2019-08-14T04:00:00Z</t>
  </si>
  <si>
    <t>2019-08-14T06:00:00</t>
  </si>
  <si>
    <t>2019-08-14T05:00:00Z</t>
  </si>
  <si>
    <t>2019-08-14T07:00:00</t>
  </si>
  <si>
    <t>2019-08-14T06:00:00Z</t>
  </si>
  <si>
    <t>2019-08-14T08:00:00</t>
  </si>
  <si>
    <t>2019-08-14T07:00:00Z</t>
  </si>
  <si>
    <t>2019-08-14T09:00:00</t>
  </si>
  <si>
    <t>2019-08-14T08:00:00Z</t>
  </si>
  <si>
    <t>2019-08-14T10:00:00</t>
  </si>
  <si>
    <t>2019-08-14T09:00:00Z</t>
  </si>
  <si>
    <t>2019-08-14T11:00:00</t>
  </si>
  <si>
    <t>2019-08-14T10:00:00Z</t>
  </si>
  <si>
    <t>2019-08-14T12:00:00</t>
  </si>
  <si>
    <t>2019-08-14T11:00:00Z</t>
  </si>
  <si>
    <t>2019-08-14T13:00:00</t>
  </si>
  <si>
    <t>2019-08-14T12:00:00Z</t>
  </si>
  <si>
    <t>2019-08-14T14:00:00</t>
  </si>
  <si>
    <t>2019-08-14T13:00:00Z</t>
  </si>
  <si>
    <t>2019-08-14T15:00:00</t>
  </si>
  <si>
    <t>2019-08-14T14:00:00Z</t>
  </si>
  <si>
    <t>2019-08-14T16:00:00</t>
  </si>
  <si>
    <t>2019-08-14T15:00:00Z</t>
  </si>
  <si>
    <t>2019-08-14T17:00:00</t>
  </si>
  <si>
    <t>2019-08-14T16:00:00Z</t>
  </si>
  <si>
    <t>2019-08-14T18:00:00</t>
  </si>
  <si>
    <t>2019-08-14T17:00:00Z</t>
  </si>
  <si>
    <t>2019-08-14T19:00:00</t>
  </si>
  <si>
    <t>2019-08-14T18:00:00Z</t>
  </si>
  <si>
    <t>2019-08-14T20:00:00</t>
  </si>
  <si>
    <t>2019-08-14T19:00:00Z</t>
  </si>
  <si>
    <t>2019-08-14T21:00:00</t>
  </si>
  <si>
    <t>2019-08-14T20:00:00Z</t>
  </si>
  <si>
    <t>2019-08-14T22:00:00</t>
  </si>
  <si>
    <t>2019-08-14T21:00:00Z</t>
  </si>
  <si>
    <t>2019-08-14T23:00:00</t>
  </si>
  <si>
    <t>2019-08-14T22:00:00Z</t>
  </si>
  <si>
    <t>2019-08-15T00:00:00</t>
  </si>
  <si>
    <t>2019-08-14T23:00:00Z</t>
  </si>
  <si>
    <t>2019-08-15T01:00:00</t>
  </si>
  <si>
    <t>2019-08-15T00:00:00Z</t>
  </si>
  <si>
    <t>2019-08-15T02:00:00</t>
  </si>
  <si>
    <t>2019-08-15T01:00:00Z</t>
  </si>
  <si>
    <t>2019-08-15T03:00:00</t>
  </si>
  <si>
    <t>2019-08-15T02:00:00Z</t>
  </si>
  <si>
    <t>2019-08-15T04:00:00</t>
  </si>
  <si>
    <t>2019-08-15T03:00:00Z</t>
  </si>
  <si>
    <t>2019-08-15T05:00:00</t>
  </si>
  <si>
    <t>2019-08-15T04:00:00Z</t>
  </si>
  <si>
    <t>2019-08-15T06:00:00</t>
  </si>
  <si>
    <t>2019-08-15T05:00:00Z</t>
  </si>
  <si>
    <t>2019-08-15T07:00:00</t>
  </si>
  <si>
    <t>2019-08-15T06:00:00Z</t>
  </si>
  <si>
    <t>2019-08-15T08:00:00</t>
  </si>
  <si>
    <t>2019-08-15T07:00:00Z</t>
  </si>
  <si>
    <t>2019-08-15T09:00:00</t>
  </si>
  <si>
    <t>2019-08-15T08:00:00Z</t>
  </si>
  <si>
    <t>2019-08-15T10:00:00</t>
  </si>
  <si>
    <t>2019-08-15T09:00:00Z</t>
  </si>
  <si>
    <t>2019-08-15T11:00:00</t>
  </si>
  <si>
    <t>2019-08-15T10:00:00Z</t>
  </si>
  <si>
    <t>2019-08-15T12:00:00</t>
  </si>
  <si>
    <t>2019-08-15T11:00:00Z</t>
  </si>
  <si>
    <t>2019-08-15T13:00:00</t>
  </si>
  <si>
    <t>2019-08-15T12:00:00Z</t>
  </si>
  <si>
    <t>2019-08-15T14:00:00</t>
  </si>
  <si>
    <t>2019-08-15T13:00:00Z</t>
  </si>
  <si>
    <t>2019-08-15T15:00:00</t>
  </si>
  <si>
    <t>2019-08-15T14:00:00Z</t>
  </si>
  <si>
    <t>2019-08-15T16:00:00</t>
  </si>
  <si>
    <t>2019-08-15T15:00:00Z</t>
  </si>
  <si>
    <t>2019-08-15T17:00:00</t>
  </si>
  <si>
    <t>2019-08-15T16:00:00Z</t>
  </si>
  <si>
    <t>2019-08-15T18:00:00</t>
  </si>
  <si>
    <t>2019-08-15T17:00:00Z</t>
  </si>
  <si>
    <t>2019-08-15T19:00:00</t>
  </si>
  <si>
    <t>2019-08-15T18:00:00Z</t>
  </si>
  <si>
    <t>2019-08-15T20:00:00</t>
  </si>
  <si>
    <t>2019-08-15T19:00:00Z</t>
  </si>
  <si>
    <t>2019-08-15T21:00:00</t>
  </si>
  <si>
    <t>2019-08-15T20:00:00Z</t>
  </si>
  <si>
    <t>2019-08-15T22:00:00</t>
  </si>
  <si>
    <t>2019-08-15T21:00:00Z</t>
  </si>
  <si>
    <t>2019-08-15T23:00:00</t>
  </si>
  <si>
    <t>2019-08-15T22:00:00Z</t>
  </si>
  <si>
    <t>2019-08-16T00:00:00</t>
  </si>
  <si>
    <t>2019-08-15T23:00:00Z</t>
  </si>
  <si>
    <t>2019-08-16T01:00:00</t>
  </si>
  <si>
    <t>2019-08-16T00:00:00Z</t>
  </si>
  <si>
    <t>2019-08-16T02:00:00</t>
  </si>
  <si>
    <t>2019-08-16T01:00:00Z</t>
  </si>
  <si>
    <t>2019-08-16T03:00:00</t>
  </si>
  <si>
    <t>2019-08-16T02:00:00Z</t>
  </si>
  <si>
    <t>2019-08-16T04:00:00</t>
  </si>
  <si>
    <t>2019-08-16T03:00:00Z</t>
  </si>
  <si>
    <t>2019-08-16T05:00:00</t>
  </si>
  <si>
    <t>2019-08-16T04:00:00Z</t>
  </si>
  <si>
    <t>2019-08-16T06:00:00</t>
  </si>
  <si>
    <t>2019-08-16T05:00:00Z</t>
  </si>
  <si>
    <t>2019-08-16T07:00:00</t>
  </si>
  <si>
    <t>2019-08-16T06:00:00Z</t>
  </si>
  <si>
    <t>2019-08-16T08:00:00</t>
  </si>
  <si>
    <t>2019-08-16T07:00:00Z</t>
  </si>
  <si>
    <t>2019-08-16T09:00:00</t>
  </si>
  <si>
    <t>2019-08-16T08:00:00Z</t>
  </si>
  <si>
    <t>2019-08-16T10:00:00</t>
  </si>
  <si>
    <t>2019-08-16T09:00:00Z</t>
  </si>
  <si>
    <t>2019-08-16T11:00:00</t>
  </si>
  <si>
    <t>2019-08-16T10:00:00Z</t>
  </si>
  <si>
    <t>2019-08-16T12:00:00</t>
  </si>
  <si>
    <t>2019-08-16T11:00:00Z</t>
  </si>
  <si>
    <t>2019-08-16T13:00:00</t>
  </si>
  <si>
    <t>2019-08-16T12:00:00Z</t>
  </si>
  <si>
    <t>2019-08-16T14:00:00</t>
  </si>
  <si>
    <t>2019-08-16T13:00:00Z</t>
  </si>
  <si>
    <t>2019-08-16T15:00:00</t>
  </si>
  <si>
    <t>2019-08-16T14:00:00Z</t>
  </si>
  <si>
    <t>2019-08-16T16:00:00</t>
  </si>
  <si>
    <t>2019-08-16T15:00:00Z</t>
  </si>
  <si>
    <t>2019-08-16T17:00:00</t>
  </si>
  <si>
    <t>2019-08-16T16:00:00Z</t>
  </si>
  <si>
    <t>2019-08-16T18:00:00</t>
  </si>
  <si>
    <t>2019-08-16T17:00:00Z</t>
  </si>
  <si>
    <t>2019-08-16T19:00:00</t>
  </si>
  <si>
    <t>2019-08-16T18:00:00Z</t>
  </si>
  <si>
    <t>2019-08-16T20:00:00</t>
  </si>
  <si>
    <t>2019-08-16T19:00:00Z</t>
  </si>
  <si>
    <t>2019-08-16T21:00:00</t>
  </si>
  <si>
    <t>2019-08-16T20:00:00Z</t>
  </si>
  <si>
    <t>2019-08-16T22:00:00</t>
  </si>
  <si>
    <t>2019-08-16T21:00:00Z</t>
  </si>
  <si>
    <t>2019-08-16T23:00:00</t>
  </si>
  <si>
    <t>2019-08-16T22:00:00Z</t>
  </si>
  <si>
    <t>2019-08-17T00:00:00</t>
  </si>
  <si>
    <t>2019-08-16T23:00:00Z</t>
  </si>
  <si>
    <t>2019-08-17T01:00:00</t>
  </si>
  <si>
    <t>2019-08-17T00:00:00Z</t>
  </si>
  <si>
    <t>2019-08-17T02:00:00</t>
  </si>
  <si>
    <t>2019-08-17T01:00:00Z</t>
  </si>
  <si>
    <t>2019-08-17T03:00:00</t>
  </si>
  <si>
    <t>2019-08-17T02:00:00Z</t>
  </si>
  <si>
    <t>2019-08-17T04:00:00</t>
  </si>
  <si>
    <t>2019-08-17T03:00:00Z</t>
  </si>
  <si>
    <t>2019-08-17T05:00:00</t>
  </si>
  <si>
    <t>2019-08-17T04:00:00Z</t>
  </si>
  <si>
    <t>2019-08-17T06:00:00</t>
  </si>
  <si>
    <t>2019-08-17T05:00:00Z</t>
  </si>
  <si>
    <t>2019-08-17T07:00:00</t>
  </si>
  <si>
    <t>2019-08-17T06:00:00Z</t>
  </si>
  <si>
    <t>2019-08-17T08:00:00</t>
  </si>
  <si>
    <t>2019-08-17T07:00:00Z</t>
  </si>
  <si>
    <t>2019-08-17T09:00:00</t>
  </si>
  <si>
    <t>2019-08-17T08:00:00Z</t>
  </si>
  <si>
    <t>2019-08-17T10:00:00</t>
  </si>
  <si>
    <t>2019-08-17T09:00:00Z</t>
  </si>
  <si>
    <t>2019-08-17T11:00:00</t>
  </si>
  <si>
    <t>2019-08-17T10:00:00Z</t>
  </si>
  <si>
    <t>2019-08-17T12:00:00</t>
  </si>
  <si>
    <t>2019-08-17T11:00:00Z</t>
  </si>
  <si>
    <t>2019-08-17T13:00:00</t>
  </si>
  <si>
    <t>2019-08-17T12:00:00Z</t>
  </si>
  <si>
    <t>2019-08-17T14:00:00</t>
  </si>
  <si>
    <t>2019-08-17T13:00:00Z</t>
  </si>
  <si>
    <t>2019-08-17T15:00:00</t>
  </si>
  <si>
    <t>2019-08-17T14:00:00Z</t>
  </si>
  <si>
    <t>2019-08-17T16:00:00</t>
  </si>
  <si>
    <t>2019-08-17T15:00:00Z</t>
  </si>
  <si>
    <t>2019-08-17T17:00:00</t>
  </si>
  <si>
    <t>2019-08-17T16:00:00Z</t>
  </si>
  <si>
    <t>2019-08-17T18:00:00</t>
  </si>
  <si>
    <t>2019-08-17T17:00:00Z</t>
  </si>
  <si>
    <t>2019-08-17T19:00:00</t>
  </si>
  <si>
    <t>2019-08-17T18:00:00Z</t>
  </si>
  <si>
    <t>2019-08-17T20:00:00</t>
  </si>
  <si>
    <t>2019-08-17T19:00:00Z</t>
  </si>
  <si>
    <t>2019-08-17T21:00:00</t>
  </si>
  <si>
    <t>2019-08-17T20:00:00Z</t>
  </si>
  <si>
    <t>2019-08-17T22:00:00</t>
  </si>
  <si>
    <t>2019-08-17T21:00:00Z</t>
  </si>
  <si>
    <t>2019-08-17T23:00:00</t>
  </si>
  <si>
    <t>2019-08-17T22:00:00Z</t>
  </si>
  <si>
    <t>2019-08-18T00:00:00</t>
  </si>
  <si>
    <t>2019-08-17T23:00:00Z</t>
  </si>
  <si>
    <t>2019-08-18T01:00:00</t>
  </si>
  <si>
    <t>2019-08-18T00:00:00Z</t>
  </si>
  <si>
    <t>2019-08-18T02:00:00</t>
  </si>
  <si>
    <t>2019-08-18T01:00:00Z</t>
  </si>
  <si>
    <t>2019-08-18T03:00:00</t>
  </si>
  <si>
    <t>2019-08-18T02:00:00Z</t>
  </si>
  <si>
    <t>2019-08-18T04:00:00</t>
  </si>
  <si>
    <t>2019-08-18T03:00:00Z</t>
  </si>
  <si>
    <t>2019-08-18T05:00:00</t>
  </si>
  <si>
    <t>2019-08-18T04:00:00Z</t>
  </si>
  <si>
    <t>2019-08-18T06:00:00</t>
  </si>
  <si>
    <t>2019-08-18T05:00:00Z</t>
  </si>
  <si>
    <t>2019-08-18T07:00:00</t>
  </si>
  <si>
    <t>2019-08-18T06:00:00Z</t>
  </si>
  <si>
    <t>2019-08-18T08:00:00</t>
  </si>
  <si>
    <t>2019-08-18T07:00:00Z</t>
  </si>
  <si>
    <t>2019-08-18T09:00:00</t>
  </si>
  <si>
    <t>2019-08-18T08:00:00Z</t>
  </si>
  <si>
    <t>2019-08-18T10:00:00</t>
  </si>
  <si>
    <t>2019-08-18T09:00:00Z</t>
  </si>
  <si>
    <t>2019-08-18T11:00:00</t>
  </si>
  <si>
    <t>2019-08-18T10:00:00Z</t>
  </si>
  <si>
    <t>2019-08-18T12:00:00</t>
  </si>
  <si>
    <t>2019-08-18T11:00:00Z</t>
  </si>
  <si>
    <t>2019-08-18T13:00:00</t>
  </si>
  <si>
    <t>2019-08-18T12:00:00Z</t>
  </si>
  <si>
    <t>2019-08-18T14:00:00</t>
  </si>
  <si>
    <t>2019-08-18T13:00:00Z</t>
  </si>
  <si>
    <t>2019-08-18T15:00:00</t>
  </si>
  <si>
    <t>2019-08-18T14:00:00Z</t>
  </si>
  <si>
    <t>2019-08-18T16:00:00</t>
  </si>
  <si>
    <t>2019-08-18T15:00:00Z</t>
  </si>
  <si>
    <t>2019-08-18T17:00:00</t>
  </si>
  <si>
    <t>2019-08-18T16:00:00Z</t>
  </si>
  <si>
    <t>2019-08-18T18:00:00</t>
  </si>
  <si>
    <t>2019-08-18T17:00:00Z</t>
  </si>
  <si>
    <t>2019-08-18T19:00:00</t>
  </si>
  <si>
    <t>2019-08-18T18:00:00Z</t>
  </si>
  <si>
    <t>2019-08-18T20:00:00</t>
  </si>
  <si>
    <t>2019-08-18T19:00:00Z</t>
  </si>
  <si>
    <t>2019-08-18T21:00:00</t>
  </si>
  <si>
    <t>2019-08-18T20:00:00Z</t>
  </si>
  <si>
    <t>2019-08-18T22:00:00</t>
  </si>
  <si>
    <t>2019-08-18T21:00:00Z</t>
  </si>
  <si>
    <t>2019-08-18T23:00:00</t>
  </si>
  <si>
    <t>2019-08-18T22:00:00Z</t>
  </si>
  <si>
    <t>2019-08-19T00:00:00</t>
  </si>
  <si>
    <t>2019-08-18T23:00:00Z</t>
  </si>
  <si>
    <t>2019-08-19T01:00:00</t>
  </si>
  <si>
    <t>2019-08-19T00:00:00Z</t>
  </si>
  <si>
    <t>2019-08-19T02:00:00</t>
  </si>
  <si>
    <t>2019-08-19T01:00:00Z</t>
  </si>
  <si>
    <t>2019-08-19T03:00:00</t>
  </si>
  <si>
    <t>2019-08-19T02:00:00Z</t>
  </si>
  <si>
    <t>2019-08-19T04:00:00</t>
  </si>
  <si>
    <t>2019-08-19T03:00:00Z</t>
  </si>
  <si>
    <t>2019-08-19T05:00:00</t>
  </si>
  <si>
    <t>2019-08-19T04:00:00Z</t>
  </si>
  <si>
    <t>2019-08-19T06:00:00</t>
  </si>
  <si>
    <t>2019-08-19T05:00:00Z</t>
  </si>
  <si>
    <t>2019-08-19T07:00:00</t>
  </si>
  <si>
    <t>2019-08-19T06:00:00Z</t>
  </si>
  <si>
    <t>2019-08-19T08:00:00</t>
  </si>
  <si>
    <t>2019-08-19T07:00:00Z</t>
  </si>
  <si>
    <t>2019-08-19T09:00:00</t>
  </si>
  <si>
    <t>2019-08-19T08:00:00Z</t>
  </si>
  <si>
    <t>2019-08-19T10:00:00</t>
  </si>
  <si>
    <t>2019-08-19T09:00:00Z</t>
  </si>
  <si>
    <t>2019-08-19T11:00:00</t>
  </si>
  <si>
    <t>2019-08-19T10:00:00Z</t>
  </si>
  <si>
    <t>2019-08-19T12:00:00</t>
  </si>
  <si>
    <t>2019-08-19T11:00:00Z</t>
  </si>
  <si>
    <t>2019-08-19T13:00:00</t>
  </si>
  <si>
    <t>2019-08-19T12:00:00Z</t>
  </si>
  <si>
    <t>2019-08-19T14:00:00</t>
  </si>
  <si>
    <t>2019-08-19T13:00:00Z</t>
  </si>
  <si>
    <t>2019-08-19T15:00:00</t>
  </si>
  <si>
    <t>2019-08-19T14:00:00Z</t>
  </si>
  <si>
    <t>2019-08-19T16:00:00</t>
  </si>
  <si>
    <t>2019-08-19T15:00:00Z</t>
  </si>
  <si>
    <t>2019-08-19T17:00:00</t>
  </si>
  <si>
    <t>2019-08-19T16:00:00Z</t>
  </si>
  <si>
    <t>2019-08-19T18:00:00</t>
  </si>
  <si>
    <t>2019-08-19T17:00:00Z</t>
  </si>
  <si>
    <t>2019-08-19T19:00:00</t>
  </si>
  <si>
    <t>2019-08-19T18:00:00Z</t>
  </si>
  <si>
    <t>2019-08-19T20:00:00</t>
  </si>
  <si>
    <t>2019-08-19T19:00:00Z</t>
  </si>
  <si>
    <t>2019-08-19T21:00:00</t>
  </si>
  <si>
    <t>2019-08-19T20:00:00Z</t>
  </si>
  <si>
    <t>2019-08-19T22:00:00</t>
  </si>
  <si>
    <t>2019-08-19T21:00:00Z</t>
  </si>
  <si>
    <t>2019-08-19T23:00:00</t>
  </si>
  <si>
    <t>2019-08-19T22:00:00Z</t>
  </si>
  <si>
    <t>2019-08-20T00:00:00</t>
  </si>
  <si>
    <t>2019-08-19T23:00:00Z</t>
  </si>
  <si>
    <t>2019-08-20T01:00:00</t>
  </si>
  <si>
    <t>2019-08-20T00:00:00Z</t>
  </si>
  <si>
    <t>2019-08-20T02:00:00</t>
  </si>
  <si>
    <t>2019-08-20T01:00:00Z</t>
  </si>
  <si>
    <t>2019-08-20T03:00:00</t>
  </si>
  <si>
    <t>2019-08-20T02:00:00Z</t>
  </si>
  <si>
    <t>2019-08-20T04:00:00</t>
  </si>
  <si>
    <t>2019-08-20T03:00:00Z</t>
  </si>
  <si>
    <t>2019-08-20T05:00:00</t>
  </si>
  <si>
    <t>2019-08-20T04:00:00Z</t>
  </si>
  <si>
    <t>2019-08-20T06:00:00</t>
  </si>
  <si>
    <t>2019-08-20T05:00:00Z</t>
  </si>
  <si>
    <t>2019-08-20T07:00:00</t>
  </si>
  <si>
    <t>2019-08-20T06:00:00Z</t>
  </si>
  <si>
    <t>2019-08-20T08:00:00</t>
  </si>
  <si>
    <t>2019-08-20T07:00:00Z</t>
  </si>
  <si>
    <t>2019-08-20T09:00:00</t>
  </si>
  <si>
    <t>2019-08-20T08:00:00Z</t>
  </si>
  <si>
    <t>2019-08-20T10:00:00</t>
  </si>
  <si>
    <t>2019-08-20T09:00:00Z</t>
  </si>
  <si>
    <t>2019-08-20T11:00:00</t>
  </si>
  <si>
    <t>2019-08-20T10:00:00Z</t>
  </si>
  <si>
    <t>2019-08-20T12:00:00</t>
  </si>
  <si>
    <t>2019-08-20T11:00:00Z</t>
  </si>
  <si>
    <t>2019-08-20T13:00:00</t>
  </si>
  <si>
    <t>2019-08-20T12:00:00Z</t>
  </si>
  <si>
    <t>2019-08-20T14:00:00</t>
  </si>
  <si>
    <t>2019-08-20T13:00:00Z</t>
  </si>
  <si>
    <t>2019-08-20T15:00:00</t>
  </si>
  <si>
    <t>2019-08-20T14:00:00Z</t>
  </si>
  <si>
    <t>2019-08-20T16:00:00</t>
  </si>
  <si>
    <t>2019-08-20T15:00:00Z</t>
  </si>
  <si>
    <t>2019-08-20T17:00:00</t>
  </si>
  <si>
    <t>2019-08-20T16:00:00Z</t>
  </si>
  <si>
    <t>2019-08-20T18:00:00</t>
  </si>
  <si>
    <t>2019-08-20T17:00:00Z</t>
  </si>
  <si>
    <t>2019-08-20T19:00:00</t>
  </si>
  <si>
    <t>2019-08-20T18:00:00Z</t>
  </si>
  <si>
    <t>2019-08-20T20:00:00</t>
  </si>
  <si>
    <t>2019-08-20T19:00:00Z</t>
  </si>
  <si>
    <t>2019-08-20T21:00:00</t>
  </si>
  <si>
    <t>2019-08-20T20:00:00Z</t>
  </si>
  <si>
    <t>2019-08-20T22:00:00</t>
  </si>
  <si>
    <t>2019-08-20T21:00:00Z</t>
  </si>
  <si>
    <t>2019-08-20T23:00:00</t>
  </si>
  <si>
    <t>2019-08-20T22:00:00Z</t>
  </si>
  <si>
    <t>2019-08-21T00:00:00</t>
  </si>
  <si>
    <t>2019-08-20T23:00:00Z</t>
  </si>
  <si>
    <t>2019-08-21T01:00:00</t>
  </si>
  <si>
    <t>2019-08-21T00:00:00Z</t>
  </si>
  <si>
    <t>2019-08-21T02:00:00</t>
  </si>
  <si>
    <t>2019-08-21T01:00:00Z</t>
  </si>
  <si>
    <t>2019-08-21T03:00:00</t>
  </si>
  <si>
    <t>2019-08-21T02:00:00Z</t>
  </si>
  <si>
    <t>2019-08-21T04:00:00</t>
  </si>
  <si>
    <t>2019-08-21T03:00:00Z</t>
  </si>
  <si>
    <t>2019-08-21T05:00:00</t>
  </si>
  <si>
    <t>2019-08-21T04:00:00Z</t>
  </si>
  <si>
    <t>2019-08-21T06:00:00</t>
  </si>
  <si>
    <t>2019-08-21T05:00:00Z</t>
  </si>
  <si>
    <t>2019-08-21T07:00:00</t>
  </si>
  <si>
    <t>2019-08-21T06:00:00Z</t>
  </si>
  <si>
    <t>2019-08-21T08:00:00</t>
  </si>
  <si>
    <t>2019-08-21T07:00:00Z</t>
  </si>
  <si>
    <t>2019-08-21T09:00:00</t>
  </si>
  <si>
    <t>2019-08-21T08:00:00Z</t>
  </si>
  <si>
    <t>2019-08-21T10:00:00</t>
  </si>
  <si>
    <t>2019-08-21T09:00:00Z</t>
  </si>
  <si>
    <t>2019-08-21T11:00:00</t>
  </si>
  <si>
    <t>2019-08-21T10:00:00Z</t>
  </si>
  <si>
    <t>2019-08-21T12:00:00</t>
  </si>
  <si>
    <t>2019-08-21T11:00:00Z</t>
  </si>
  <si>
    <t>2019-08-21T13:00:00</t>
  </si>
  <si>
    <t>2019-08-21T12:00:00Z</t>
  </si>
  <si>
    <t>2019-08-21T14:00:00</t>
  </si>
  <si>
    <t>2019-08-21T13:00:00Z</t>
  </si>
  <si>
    <t>2019-08-21T15:00:00</t>
  </si>
  <si>
    <t>2019-08-21T14:00:00Z</t>
  </si>
  <si>
    <t>2019-08-21T16:00:00</t>
  </si>
  <si>
    <t>2019-08-21T15:00:00Z</t>
  </si>
  <si>
    <t>2019-08-21T17:00:00</t>
  </si>
  <si>
    <t>2019-08-21T16:00:00Z</t>
  </si>
  <si>
    <t>2019-08-21T18:00:00</t>
  </si>
  <si>
    <t>2019-08-21T17:00:00Z</t>
  </si>
  <si>
    <t>2019-08-21T19:00:00</t>
  </si>
  <si>
    <t>2019-08-21T18:00:00Z</t>
  </si>
  <si>
    <t>2019-08-21T20:00:00</t>
  </si>
  <si>
    <t>2019-08-21T19:00:00Z</t>
  </si>
  <si>
    <t>2019-08-21T21:00:00</t>
  </si>
  <si>
    <t>2019-08-21T20:00:00Z</t>
  </si>
  <si>
    <t>2019-08-21T22:00:00</t>
  </si>
  <si>
    <t>2019-08-21T21:00:00Z</t>
  </si>
  <si>
    <t>2019-08-21T23:00:00</t>
  </si>
  <si>
    <t>2019-08-21T22:00:00Z</t>
  </si>
  <si>
    <t>2019-08-22T00:00:00</t>
  </si>
  <si>
    <t>2019-08-21T23:00:00Z</t>
  </si>
  <si>
    <t>2019-08-22T01:00:00</t>
  </si>
  <si>
    <t>2019-08-22T00:00:00Z</t>
  </si>
  <si>
    <t>2019-08-22T02:00:00</t>
  </si>
  <si>
    <t>2019-08-22T01:00:00Z</t>
  </si>
  <si>
    <t>2019-08-22T03:00:00</t>
  </si>
  <si>
    <t>2019-08-22T02:00:00Z</t>
  </si>
  <si>
    <t>2019-08-22T04:00:00</t>
  </si>
  <si>
    <t>2019-08-22T03:00:00Z</t>
  </si>
  <si>
    <t>2019-08-22T05:00:00</t>
  </si>
  <si>
    <t>2019-08-22T04:00:00Z</t>
  </si>
  <si>
    <t>2019-08-22T06:00:00</t>
  </si>
  <si>
    <t>2019-08-22T05:00:00Z</t>
  </si>
  <si>
    <t>2019-08-22T07:00:00</t>
  </si>
  <si>
    <t>2019-08-22T06:00:00Z</t>
  </si>
  <si>
    <t>2019-08-22T08:00:00</t>
  </si>
  <si>
    <t>2019-08-22T07:00:00Z</t>
  </si>
  <si>
    <t>2019-08-22T09:00:00</t>
  </si>
  <si>
    <t>2019-08-22T08:00:00Z</t>
  </si>
  <si>
    <t>2019-08-22T10:00:00</t>
  </si>
  <si>
    <t>2019-08-22T09:00:00Z</t>
  </si>
  <si>
    <t>2019-08-22T11:00:00</t>
  </si>
  <si>
    <t>2019-08-22T10:00:00Z</t>
  </si>
  <si>
    <t>2019-08-22T12:00:00</t>
  </si>
  <si>
    <t>2019-08-22T11:00:00Z</t>
  </si>
  <si>
    <t>2019-08-22T13:00:00</t>
  </si>
  <si>
    <t>2019-08-22T12:00:00Z</t>
  </si>
  <si>
    <t>2019-08-22T14:00:00</t>
  </si>
  <si>
    <t>2019-08-22T13:00:00Z</t>
  </si>
  <si>
    <t>2019-08-22T15:00:00</t>
  </si>
  <si>
    <t>2019-08-22T14:00:00Z</t>
  </si>
  <si>
    <t>2019-08-22T16:00:00</t>
  </si>
  <si>
    <t>2019-08-22T15:00:00Z</t>
  </si>
  <si>
    <t>2019-08-22T17:00:00</t>
  </si>
  <si>
    <t>2019-08-22T16:00:00Z</t>
  </si>
  <si>
    <t>2019-08-22T18:00:00</t>
  </si>
  <si>
    <t>2019-08-22T17:00:00Z</t>
  </si>
  <si>
    <t>2019-08-22T19:00:00</t>
  </si>
  <si>
    <t>2019-08-22T18:00:00Z</t>
  </si>
  <si>
    <t>2019-08-22T20:00:00</t>
  </si>
  <si>
    <t>2019-08-22T19:00:00Z</t>
  </si>
  <si>
    <t>2019-08-22T21:00:00</t>
  </si>
  <si>
    <t>2019-08-22T20:00:00Z</t>
  </si>
  <si>
    <t>2019-08-22T22:00:00</t>
  </si>
  <si>
    <t>2019-08-22T21:00:00Z</t>
  </si>
  <si>
    <t>2019-08-22T23:00:00</t>
  </si>
  <si>
    <t>2019-08-22T22:00:00Z</t>
  </si>
  <si>
    <t>2019-08-23T00:00:00</t>
  </si>
  <si>
    <t>2019-08-22T23:00:00Z</t>
  </si>
  <si>
    <t>2019-08-23T01:00:00</t>
  </si>
  <si>
    <t>2019-08-23T00:00:00Z</t>
  </si>
  <si>
    <t>2019-08-23T02:00:00</t>
  </si>
  <si>
    <t>2019-08-23T01:00:00Z</t>
  </si>
  <si>
    <t>2019-08-23T03:00:00</t>
  </si>
  <si>
    <t>2019-08-23T02:00:00Z</t>
  </si>
  <si>
    <t>2019-08-23T04:00:00</t>
  </si>
  <si>
    <t>2019-08-23T03:00:00Z</t>
  </si>
  <si>
    <t>2019-08-23T05:00:00</t>
  </si>
  <si>
    <t>2019-08-23T04:00:00Z</t>
  </si>
  <si>
    <t>2019-08-23T06:00:00</t>
  </si>
  <si>
    <t>2019-08-23T05:00:00Z</t>
  </si>
  <si>
    <t>2019-08-23T07:00:00</t>
  </si>
  <si>
    <t>2019-08-23T06:00:00Z</t>
  </si>
  <si>
    <t>2019-08-23T08:00:00</t>
  </si>
  <si>
    <t>2019-08-23T07:00:00Z</t>
  </si>
  <si>
    <t>2019-08-23T09:00:00</t>
  </si>
  <si>
    <t>2019-08-23T08:00:00Z</t>
  </si>
  <si>
    <t>2019-08-23T10:00:00</t>
  </si>
  <si>
    <t>2019-08-23T09:00:00Z</t>
  </si>
  <si>
    <t>2019-08-23T11:00:00</t>
  </si>
  <si>
    <t>2019-08-23T10:00:00Z</t>
  </si>
  <si>
    <t>2019-08-23T12:00:00</t>
  </si>
  <si>
    <t>2019-08-23T11:00:00Z</t>
  </si>
  <si>
    <t>2019-08-23T13:00:00</t>
  </si>
  <si>
    <t>2019-08-23T12:00:00Z</t>
  </si>
  <si>
    <t>2019-08-23T14:00:00</t>
  </si>
  <si>
    <t>2019-08-23T13:00:00Z</t>
  </si>
  <si>
    <t>2019-08-23T15:00:00</t>
  </si>
  <si>
    <t>2019-08-23T14:00:00Z</t>
  </si>
  <si>
    <t>2019-08-23T16:00:00</t>
  </si>
  <si>
    <t>2019-08-23T15:00:00Z</t>
  </si>
  <si>
    <t>2019-08-23T17:00:00</t>
  </si>
  <si>
    <t>2019-08-23T16:00:00Z</t>
  </si>
  <si>
    <t>2019-08-23T18:00:00</t>
  </si>
  <si>
    <t>2019-08-23T17:00:00Z</t>
  </si>
  <si>
    <t>2019-08-23T19:00:00</t>
  </si>
  <si>
    <t>2019-08-23T18:00:00Z</t>
  </si>
  <si>
    <t>2019-08-23T20:00:00</t>
  </si>
  <si>
    <t>2019-08-23T19:00:00Z</t>
  </si>
  <si>
    <t>2019-08-23T21:00:00</t>
  </si>
  <si>
    <t>2019-08-23T20:00:00Z</t>
  </si>
  <si>
    <t>2019-08-23T22:00:00</t>
  </si>
  <si>
    <t>2019-08-23T21:00:00Z</t>
  </si>
  <si>
    <t>2019-08-23T23:00:00</t>
  </si>
  <si>
    <t>2019-08-23T22:00:00Z</t>
  </si>
  <si>
    <t>2019-08-24T00:00:00</t>
  </si>
  <si>
    <t>2019-08-23T23:00:00Z</t>
  </si>
  <si>
    <t>2019-08-24T01:00:00</t>
  </si>
  <si>
    <t>2019-08-24T00:00:00Z</t>
  </si>
  <si>
    <t>2019-08-24T02:00:00</t>
  </si>
  <si>
    <t>2019-08-24T01:00:00Z</t>
  </si>
  <si>
    <t>2019-08-24T03:00:00</t>
  </si>
  <si>
    <t>2019-08-24T02:00:00Z</t>
  </si>
  <si>
    <t>2019-08-24T04:00:00</t>
  </si>
  <si>
    <t>2019-08-24T03:00:00Z</t>
  </si>
  <si>
    <t>2019-08-24T05:00:00</t>
  </si>
  <si>
    <t>2019-08-24T04:00:00Z</t>
  </si>
  <si>
    <t>2019-08-24T06:00:00</t>
  </si>
  <si>
    <t>2019-08-24T05:00:00Z</t>
  </si>
  <si>
    <t>2019-08-24T07:00:00</t>
  </si>
  <si>
    <t>2019-08-24T06:00:00Z</t>
  </si>
  <si>
    <t>2019-08-24T08:00:00</t>
  </si>
  <si>
    <t>2019-08-24T07:00:00Z</t>
  </si>
  <si>
    <t>2019-08-24T09:00:00</t>
  </si>
  <si>
    <t>2019-08-24T08:00:00Z</t>
  </si>
  <si>
    <t>2019-08-24T10:00:00</t>
  </si>
  <si>
    <t>2019-08-24T09:00:00Z</t>
  </si>
  <si>
    <t>2019-08-24T11:00:00</t>
  </si>
  <si>
    <t>2019-08-24T10:00:00Z</t>
  </si>
  <si>
    <t>2019-08-24T12:00:00</t>
  </si>
  <si>
    <t>2019-08-24T11:00:00Z</t>
  </si>
  <si>
    <t>2019-08-24T13:00:00</t>
  </si>
  <si>
    <t>2019-08-24T12:00:00Z</t>
  </si>
  <si>
    <t>2019-08-24T14:00:00</t>
  </si>
  <si>
    <t>2019-08-24T13:00:00Z</t>
  </si>
  <si>
    <t>2019-08-24T15:00:00</t>
  </si>
  <si>
    <t>2019-08-24T14:00:00Z</t>
  </si>
  <si>
    <t>2019-08-24T16:00:00</t>
  </si>
  <si>
    <t>2019-08-24T15:00:00Z</t>
  </si>
  <si>
    <t>2019-08-24T17:00:00</t>
  </si>
  <si>
    <t>2019-08-24T16:00:00Z</t>
  </si>
  <si>
    <t>2019-08-24T18:00:00</t>
  </si>
  <si>
    <t>2019-08-24T17:00:00Z</t>
  </si>
  <si>
    <t>2019-08-24T19:00:00</t>
  </si>
  <si>
    <t>2019-08-24T18:00:00Z</t>
  </si>
  <si>
    <t>2019-08-24T20:00:00</t>
  </si>
  <si>
    <t>2019-08-24T19:00:00Z</t>
  </si>
  <si>
    <t>2019-08-24T21:00:00</t>
  </si>
  <si>
    <t>2019-08-24T20:00:00Z</t>
  </si>
  <si>
    <t>2019-08-24T22:00:00</t>
  </si>
  <si>
    <t>2019-08-24T21:00:00Z</t>
  </si>
  <si>
    <t>2019-08-24T23:00:00</t>
  </si>
  <si>
    <t>2019-08-24T22:00:00Z</t>
  </si>
  <si>
    <t>2019-08-25T00:00:00</t>
  </si>
  <si>
    <t>2019-08-24T23:00:00Z</t>
  </si>
  <si>
    <t>2019-08-25T01:00:00</t>
  </si>
  <si>
    <t>2019-08-25T00:00:00Z</t>
  </si>
  <si>
    <t>2019-08-25T02:00:00</t>
  </si>
  <si>
    <t>2019-08-25T01:00:00Z</t>
  </si>
  <si>
    <t>2019-08-25T03:00:00</t>
  </si>
  <si>
    <t>2019-08-25T02:00:00Z</t>
  </si>
  <si>
    <t>2019-08-25T04:00:00</t>
  </si>
  <si>
    <t>2019-08-25T03:00:00Z</t>
  </si>
  <si>
    <t>2019-08-25T05:00:00</t>
  </si>
  <si>
    <t>2019-08-25T04:00:00Z</t>
  </si>
  <si>
    <t>2019-08-25T06:00:00</t>
  </si>
  <si>
    <t>2019-08-25T05:00:00Z</t>
  </si>
  <si>
    <t>2019-08-25T07:00:00</t>
  </si>
  <si>
    <t>2019-08-25T06:00:00Z</t>
  </si>
  <si>
    <t>2019-08-25T08:00:00</t>
  </si>
  <si>
    <t>2019-08-25T07:00:00Z</t>
  </si>
  <si>
    <t>2019-08-25T09:00:00</t>
  </si>
  <si>
    <t>2019-08-25T08:00:00Z</t>
  </si>
  <si>
    <t>2019-08-25T10:00:00</t>
  </si>
  <si>
    <t>2019-08-25T09:00:00Z</t>
  </si>
  <si>
    <t>2019-08-25T11:00:00</t>
  </si>
  <si>
    <t>2019-08-25T10:00:00Z</t>
  </si>
  <si>
    <t>2019-08-25T12:00:00</t>
  </si>
  <si>
    <t>2019-08-25T11:00:00Z</t>
  </si>
  <si>
    <t>2019-08-25T13:00:00</t>
  </si>
  <si>
    <t>2019-08-25T12:00:00Z</t>
  </si>
  <si>
    <t>2019-08-25T14:00:00</t>
  </si>
  <si>
    <t>2019-08-25T13:00:00Z</t>
  </si>
  <si>
    <t>2019-08-25T15:00:00</t>
  </si>
  <si>
    <t>2019-08-25T14:00:00Z</t>
  </si>
  <si>
    <t>2019-08-25T16:00:00</t>
  </si>
  <si>
    <t>2019-08-25T15:00:00Z</t>
  </si>
  <si>
    <t>2019-08-25T17:00:00</t>
  </si>
  <si>
    <t>2019-08-25T16:00:00Z</t>
  </si>
  <si>
    <t>2019-08-25T18:00:00</t>
  </si>
  <si>
    <t>2019-08-25T17:00:00Z</t>
  </si>
  <si>
    <t>2019-08-25T19:00:00</t>
  </si>
  <si>
    <t>2019-08-25T18:00:00Z</t>
  </si>
  <si>
    <t>2019-08-25T20:00:00</t>
  </si>
  <si>
    <t>2019-08-25T19:00:00Z</t>
  </si>
  <si>
    <t>2019-08-25T21:00:00</t>
  </si>
  <si>
    <t>2019-08-25T20:00:00Z</t>
  </si>
  <si>
    <t>2019-08-25T22:00:00</t>
  </si>
  <si>
    <t>2019-08-25T21:00:00Z</t>
  </si>
  <si>
    <t>2019-08-25T23:00:00</t>
  </si>
  <si>
    <t>2019-08-25T22:00:00Z</t>
  </si>
  <si>
    <t>2019-08-26T00:00:00</t>
  </si>
  <si>
    <t>2019-08-25T23:00:00Z</t>
  </si>
  <si>
    <t>2019-08-26T01:00:00</t>
  </si>
  <si>
    <t>2019-08-26T00:00:00Z</t>
  </si>
  <si>
    <t>2019-08-26T02:00:00</t>
  </si>
  <si>
    <t>2019-08-26T01:00:00Z</t>
  </si>
  <si>
    <t>2019-08-26T03:00:00</t>
  </si>
  <si>
    <t>2019-08-26T02:00:00Z</t>
  </si>
  <si>
    <t>2019-08-26T04:00:00</t>
  </si>
  <si>
    <t>2019-08-26T03:00:00Z</t>
  </si>
  <si>
    <t>2019-08-26T05:00:00</t>
  </si>
  <si>
    <t>2019-08-26T04:00:00Z</t>
  </si>
  <si>
    <t>2019-08-26T06:00:00</t>
  </si>
  <si>
    <t>2019-08-26T05:00:00Z</t>
  </si>
  <si>
    <t>2019-08-26T07:00:00</t>
  </si>
  <si>
    <t>2019-08-26T06:00:00Z</t>
  </si>
  <si>
    <t>2019-08-26T08:00:00</t>
  </si>
  <si>
    <t>2019-08-26T07:00:00Z</t>
  </si>
  <si>
    <t>2019-08-26T09:00:00</t>
  </si>
  <si>
    <t>2019-08-26T08:00:00Z</t>
  </si>
  <si>
    <t>2019-08-26T10:00:00</t>
  </si>
  <si>
    <t>2019-08-26T09:00:00Z</t>
  </si>
  <si>
    <t>2019-08-26T11:00:00</t>
  </si>
  <si>
    <t>2019-08-26T10:00:00Z</t>
  </si>
  <si>
    <t>2019-08-26T12:00:00</t>
  </si>
  <si>
    <t>2019-08-26T11:00:00Z</t>
  </si>
  <si>
    <t>2019-08-26T13:00:00</t>
  </si>
  <si>
    <t>2019-08-26T12:00:00Z</t>
  </si>
  <si>
    <t>2019-08-26T14:00:00</t>
  </si>
  <si>
    <t>2019-08-26T13:00:00Z</t>
  </si>
  <si>
    <t>2019-08-26T15:00:00</t>
  </si>
  <si>
    <t>2019-08-26T14:00:00Z</t>
  </si>
  <si>
    <t>2019-08-26T16:00:00</t>
  </si>
  <si>
    <t>2019-08-26T15:00:00Z</t>
  </si>
  <si>
    <t>2019-08-26T17:00:00</t>
  </si>
  <si>
    <t>2019-08-26T16:00:00Z</t>
  </si>
  <si>
    <t>2019-08-26T18:00:00</t>
  </si>
  <si>
    <t>2019-08-26T17:00:00Z</t>
  </si>
  <si>
    <t>2019-08-26T19:00:00</t>
  </si>
  <si>
    <t>2019-08-26T18:00:00Z</t>
  </si>
  <si>
    <t>2019-08-26T20:00:00</t>
  </si>
  <si>
    <t>2019-08-26T19:00:00Z</t>
  </si>
  <si>
    <t>2019-08-26T21:00:00</t>
  </si>
  <si>
    <t>2019-08-26T20:00:00Z</t>
  </si>
  <si>
    <t>2019-08-26T22:00:00</t>
  </si>
  <si>
    <t>2019-08-26T21:00:00Z</t>
  </si>
  <si>
    <t>2019-08-26T23:00:00</t>
  </si>
  <si>
    <t>2019-08-26T22:00:00Z</t>
  </si>
  <si>
    <t>2019-08-27T00:00:00</t>
  </si>
  <si>
    <t>2019-08-26T23:00:00Z</t>
  </si>
  <si>
    <t>2019-08-27T01:00:00</t>
  </si>
  <si>
    <t>2019-08-27T00:00:00Z</t>
  </si>
  <si>
    <t>2019-08-27T02:00:00</t>
  </si>
  <si>
    <t>2019-08-27T01:00:00Z</t>
  </si>
  <si>
    <t>2019-08-27T03:00:00</t>
  </si>
  <si>
    <t>2019-08-27T02:00:00Z</t>
  </si>
  <si>
    <t>2019-08-27T04:00:00</t>
  </si>
  <si>
    <t>2019-08-27T03:00:00Z</t>
  </si>
  <si>
    <t>2019-08-27T05:00:00</t>
  </si>
  <si>
    <t>2019-08-27T04:00:00Z</t>
  </si>
  <si>
    <t>2019-08-27T06:00:00</t>
  </si>
  <si>
    <t>2019-08-27T05:00:00Z</t>
  </si>
  <si>
    <t>2019-08-27T07:00:00</t>
  </si>
  <si>
    <t>2019-08-27T06:00:00Z</t>
  </si>
  <si>
    <t>2019-08-27T08:00:00</t>
  </si>
  <si>
    <t>2019-08-27T07:00:00Z</t>
  </si>
  <si>
    <t>2019-08-27T09:00:00</t>
  </si>
  <si>
    <t>2019-08-27T08:00:00Z</t>
  </si>
  <si>
    <t>2019-08-27T10:00:00</t>
  </si>
  <si>
    <t>2019-08-27T09:00:00Z</t>
  </si>
  <si>
    <t>2019-08-27T11:00:00</t>
  </si>
  <si>
    <t>2019-08-27T10:00:00Z</t>
  </si>
  <si>
    <t>2019-08-27T12:00:00</t>
  </si>
  <si>
    <t>2019-08-27T11:00:00Z</t>
  </si>
  <si>
    <t>2019-08-27T13:00:00</t>
  </si>
  <si>
    <t>2019-08-27T12:00:00Z</t>
  </si>
  <si>
    <t>2019-08-27T14:00:00</t>
  </si>
  <si>
    <t>2019-08-27T13:00:00Z</t>
  </si>
  <si>
    <t>2019-08-27T15:00:00</t>
  </si>
  <si>
    <t>2019-08-27T14:00:00Z</t>
  </si>
  <si>
    <t>2019-08-27T16:00:00</t>
  </si>
  <si>
    <t>2019-08-27T15:00:00Z</t>
  </si>
  <si>
    <t>2019-08-27T17:00:00</t>
  </si>
  <si>
    <t>2019-08-27T16:00:00Z</t>
  </si>
  <si>
    <t>2019-08-27T18:00:00</t>
  </si>
  <si>
    <t>2019-08-27T17:00:00Z</t>
  </si>
  <si>
    <t>2019-08-27T19:00:00</t>
  </si>
  <si>
    <t>2019-08-27T18:00:00Z</t>
  </si>
  <si>
    <t>2019-08-27T20:00:00</t>
  </si>
  <si>
    <t>2019-08-27T19:00:00Z</t>
  </si>
  <si>
    <t>2019-08-27T21:00:00</t>
  </si>
  <si>
    <t>2019-08-27T20:00:00Z</t>
  </si>
  <si>
    <t>2019-08-27T22:00:00</t>
  </si>
  <si>
    <t>2019-08-27T21:00:00Z</t>
  </si>
  <si>
    <t>2019-08-27T23:00:00</t>
  </si>
  <si>
    <t>2019-08-27T22:00:00Z</t>
  </si>
  <si>
    <t>2019-08-28T00:00:00</t>
  </si>
  <si>
    <t>2019-08-27T23:00:00Z</t>
  </si>
  <si>
    <t>2019-08-28T01:00:00</t>
  </si>
  <si>
    <t>2019-08-28T00:00:00Z</t>
  </si>
  <si>
    <t>2019-08-28T02:00:00</t>
  </si>
  <si>
    <t>2019-08-28T01:00:00Z</t>
  </si>
  <si>
    <t>2019-08-28T03:00:00</t>
  </si>
  <si>
    <t>2019-08-28T02:00:00Z</t>
  </si>
  <si>
    <t>2019-08-28T04:00:00</t>
  </si>
  <si>
    <t>2019-08-28T03:00:00Z</t>
  </si>
  <si>
    <t>2019-08-28T05:00:00</t>
  </si>
  <si>
    <t>2019-08-28T04:00:00Z</t>
  </si>
  <si>
    <t>2019-08-28T06:00:00</t>
  </si>
  <si>
    <t>2019-08-28T05:00:00Z</t>
  </si>
  <si>
    <t>2019-08-28T07:00:00</t>
  </si>
  <si>
    <t>2019-08-28T06:00:00Z</t>
  </si>
  <si>
    <t>2019-08-28T08:00:00</t>
  </si>
  <si>
    <t>2019-08-28T07:00:00Z</t>
  </si>
  <si>
    <t>2019-08-28T09:00:00</t>
  </si>
  <si>
    <t>2019-08-28T08:00:00Z</t>
  </si>
  <si>
    <t>2019-08-28T10:00:00</t>
  </si>
  <si>
    <t>2019-08-28T09:00:00Z</t>
  </si>
  <si>
    <t>2019-08-28T11:00:00</t>
  </si>
  <si>
    <t>2019-08-28T10:00:00Z</t>
  </si>
  <si>
    <t>2019-08-28T12:00:00</t>
  </si>
  <si>
    <t>2019-08-28T11:00:00Z</t>
  </si>
  <si>
    <t>2019-08-28T13:00:00</t>
  </si>
  <si>
    <t>2019-08-28T12:00:00Z</t>
  </si>
  <si>
    <t>2019-08-28T14:00:00</t>
  </si>
  <si>
    <t>2019-08-28T13:00:00Z</t>
  </si>
  <si>
    <t>2019-08-28T15:00:00</t>
  </si>
  <si>
    <t>2019-08-28T14:00:00Z</t>
  </si>
  <si>
    <t>2019-08-28T16:00:00</t>
  </si>
  <si>
    <t>2019-08-28T15:00:00Z</t>
  </si>
  <si>
    <t>2019-08-28T17:00:00</t>
  </si>
  <si>
    <t>2019-08-28T16:00:00Z</t>
  </si>
  <si>
    <t>2019-08-28T18:00:00</t>
  </si>
  <si>
    <t>2019-08-28T17:00:00Z</t>
  </si>
  <si>
    <t>2019-08-28T19:00:00</t>
  </si>
  <si>
    <t>2019-08-28T18:00:00Z</t>
  </si>
  <si>
    <t>2019-08-28T20:00:00</t>
  </si>
  <si>
    <t>2019-08-28T19:00:00Z</t>
  </si>
  <si>
    <t>2019-08-28T21:00:00</t>
  </si>
  <si>
    <t>2019-08-28T20:00:00Z</t>
  </si>
  <si>
    <t>2019-08-28T22:00:00</t>
  </si>
  <si>
    <t>2019-08-28T21:00:00Z</t>
  </si>
  <si>
    <t>2019-08-28T23:00:00</t>
  </si>
  <si>
    <t>2019-08-28T22:00:00Z</t>
  </si>
  <si>
    <t>2019-08-29T00:00:00</t>
  </si>
  <si>
    <t>2019-08-28T23:00:00Z</t>
  </si>
  <si>
    <t>2019-08-29T01:00:00</t>
  </si>
  <si>
    <t>2019-08-29T00:00:00Z</t>
  </si>
  <si>
    <t>2019-08-29T02:00:00</t>
  </si>
  <si>
    <t>2019-08-29T01:00:00Z</t>
  </si>
  <si>
    <t>2019-08-29T03:00:00</t>
  </si>
  <si>
    <t>2019-08-29T02:00:00Z</t>
  </si>
  <si>
    <t>2019-08-29T04:00:00</t>
  </si>
  <si>
    <t>2019-08-29T03:00:00Z</t>
  </si>
  <si>
    <t>2019-08-29T05:00:00</t>
  </si>
  <si>
    <t>2019-08-29T04:00:00Z</t>
  </si>
  <si>
    <t>2019-08-29T06:00:00</t>
  </si>
  <si>
    <t>2019-08-29T05:00:00Z</t>
  </si>
  <si>
    <t>2019-08-29T07:00:00</t>
  </si>
  <si>
    <t>2019-08-29T06:00:00Z</t>
  </si>
  <si>
    <t>2019-08-29T08:00:00</t>
  </si>
  <si>
    <t>2019-08-29T07:00:00Z</t>
  </si>
  <si>
    <t>2019-08-29T09:00:00</t>
  </si>
  <si>
    <t>2019-08-29T08:00:00Z</t>
  </si>
  <si>
    <t>2019-08-29T10:00:00</t>
  </si>
  <si>
    <t>2019-08-29T09:00:00Z</t>
  </si>
  <si>
    <t>2019-08-29T11:00:00</t>
  </si>
  <si>
    <t>2019-08-29T10:00:00Z</t>
  </si>
  <si>
    <t>2019-08-29T12:00:00</t>
  </si>
  <si>
    <t>2019-08-29T11:00:00Z</t>
  </si>
  <si>
    <t>2019-08-29T13:00:00</t>
  </si>
  <si>
    <t>2019-08-29T12:00:00Z</t>
  </si>
  <si>
    <t>2019-08-29T14:00:00</t>
  </si>
  <si>
    <t>2019-08-29T13:00:00Z</t>
  </si>
  <si>
    <t>2019-08-29T15:00:00</t>
  </si>
  <si>
    <t>2019-08-29T14:00:00Z</t>
  </si>
  <si>
    <t>2019-08-29T16:00:00</t>
  </si>
  <si>
    <t>2019-08-29T15:00:00Z</t>
  </si>
  <si>
    <t>2019-08-29T17:00:00</t>
  </si>
  <si>
    <t>2019-08-29T16:00:00Z</t>
  </si>
  <si>
    <t>2019-08-29T18:00:00</t>
  </si>
  <si>
    <t>2019-08-29T17:00:00Z</t>
  </si>
  <si>
    <t>2019-08-29T19:00:00</t>
  </si>
  <si>
    <t>2019-08-29T18:00:00Z</t>
  </si>
  <si>
    <t>2019-08-29T20:00:00</t>
  </si>
  <si>
    <t>2019-08-29T19:00:00Z</t>
  </si>
  <si>
    <t>2019-08-29T21:00:00</t>
  </si>
  <si>
    <t>2019-08-29T20:00:00Z</t>
  </si>
  <si>
    <t>2019-08-29T22:00:00</t>
  </si>
  <si>
    <t>2019-08-29T21:00:00Z</t>
  </si>
  <si>
    <t>2019-08-29T23:00:00</t>
  </si>
  <si>
    <t>2019-08-29T22:00:00Z</t>
  </si>
  <si>
    <t>2019-08-30T00:00:00</t>
  </si>
  <si>
    <t>2019-08-29T23:00:00Z</t>
  </si>
  <si>
    <t>2019-08-30T01:00:00</t>
  </si>
  <si>
    <t>2019-08-30T00:00:00Z</t>
  </si>
  <si>
    <t>2019-08-30T02:00:00</t>
  </si>
  <si>
    <t>2019-08-30T01:00:00Z</t>
  </si>
  <si>
    <t>2019-08-30T03:00:00</t>
  </si>
  <si>
    <t>2019-08-30T02:00:00Z</t>
  </si>
  <si>
    <t>2019-08-30T04:00:00</t>
  </si>
  <si>
    <t>2019-08-30T03:00:00Z</t>
  </si>
  <si>
    <t>2019-08-30T05:00:00</t>
  </si>
  <si>
    <t>2019-08-30T04:00:00Z</t>
  </si>
  <si>
    <t>2019-08-30T06:00:00</t>
  </si>
  <si>
    <t>2019-08-30T05:00:00Z</t>
  </si>
  <si>
    <t>2019-08-30T07:00:00</t>
  </si>
  <si>
    <t>2019-08-30T06:00:00Z</t>
  </si>
  <si>
    <t>2019-08-30T08:00:00</t>
  </si>
  <si>
    <t>2019-08-30T07:00:00Z</t>
  </si>
  <si>
    <t>2019-08-30T09:00:00</t>
  </si>
  <si>
    <t>2019-08-30T08:00:00Z</t>
  </si>
  <si>
    <t>2019-08-30T10:00:00</t>
  </si>
  <si>
    <t>2019-08-30T09:00:00Z</t>
  </si>
  <si>
    <t>2019-08-30T11:00:00</t>
  </si>
  <si>
    <t>2019-08-30T10:00:00Z</t>
  </si>
  <si>
    <t>2019-08-30T12:00:00</t>
  </si>
  <si>
    <t>2019-08-30T11:00:00Z</t>
  </si>
  <si>
    <t>2019-08-30T13:00:00</t>
  </si>
  <si>
    <t>2019-08-30T12:00:00Z</t>
  </si>
  <si>
    <t>2019-08-30T14:00:00</t>
  </si>
  <si>
    <t>2019-08-30T13:00:00Z</t>
  </si>
  <si>
    <t>2019-08-30T15:00:00</t>
  </si>
  <si>
    <t>2019-08-30T14:00:00Z</t>
  </si>
  <si>
    <t>2019-08-30T16:00:00</t>
  </si>
  <si>
    <t>2019-08-30T15:00:00Z</t>
  </si>
  <si>
    <t>2019-08-30T17:00:00</t>
  </si>
  <si>
    <t>2019-08-30T16:00:00Z</t>
  </si>
  <si>
    <t>2019-08-30T18:00:00</t>
  </si>
  <si>
    <t>2019-08-30T17:00:00Z</t>
  </si>
  <si>
    <t>2019-08-30T19:00:00</t>
  </si>
  <si>
    <t>2019-08-30T18:00:00Z</t>
  </si>
  <si>
    <t>2019-08-30T20:00:00</t>
  </si>
  <si>
    <t>2019-08-30T19:00:00Z</t>
  </si>
  <si>
    <t>2019-08-30T21:00:00</t>
  </si>
  <si>
    <t>2019-08-30T20:00:00Z</t>
  </si>
  <si>
    <t>2019-08-30T22:00:00</t>
  </si>
  <si>
    <t>2019-08-30T21:00:00Z</t>
  </si>
  <si>
    <t>2019-08-30T23:00:00</t>
  </si>
  <si>
    <t>2019-08-30T22:00:00Z</t>
  </si>
  <si>
    <t>2019-08-31T00:00:00</t>
  </si>
  <si>
    <t>2019-08-30T23:00:00Z</t>
  </si>
  <si>
    <t>2019-08-31T01:00:00</t>
  </si>
  <si>
    <t>2019-08-31T00:00:00Z</t>
  </si>
  <si>
    <t>2019-08-31T02:00:00</t>
  </si>
  <si>
    <t>2019-08-31T01:00:00Z</t>
  </si>
  <si>
    <t>2019-08-31T03:00:00</t>
  </si>
  <si>
    <t>2019-08-31T02:00:00Z</t>
  </si>
  <si>
    <t>2019-08-31T04:00:00</t>
  </si>
  <si>
    <t>2019-08-31T03:00:00Z</t>
  </si>
  <si>
    <t>2019-08-31T05:00:00</t>
  </si>
  <si>
    <t>2019-08-31T04:00:00Z</t>
  </si>
  <si>
    <t>2019-08-31T06:00:00</t>
  </si>
  <si>
    <t>2019-08-31T05:00:00Z</t>
  </si>
  <si>
    <t>2019-08-31T07:00:00</t>
  </si>
  <si>
    <t>2019-08-31T06:00:00Z</t>
  </si>
  <si>
    <t>2019-08-31T08:00:00</t>
  </si>
  <si>
    <t>2019-08-31T07:00:00Z</t>
  </si>
  <si>
    <t>2019-08-31T09:00:00</t>
  </si>
  <si>
    <t>2019-08-31T08:00:00Z</t>
  </si>
  <si>
    <t>2019-08-31T10:00:00</t>
  </si>
  <si>
    <t>2019-08-31T09:00:00Z</t>
  </si>
  <si>
    <t>2019-08-31T11:00:00</t>
  </si>
  <si>
    <t>2019-08-31T10:00:00Z</t>
  </si>
  <si>
    <t>2019-08-31T12:00:00</t>
  </si>
  <si>
    <t>2019-08-31T11:00:00Z</t>
  </si>
  <si>
    <t>2019-08-31T13:00:00</t>
  </si>
  <si>
    <t>2019-08-31T12:00:00Z</t>
  </si>
  <si>
    <t>2019-08-31T14:00:00</t>
  </si>
  <si>
    <t>2019-08-31T13:00:00Z</t>
  </si>
  <si>
    <t>2019-08-31T15:00:00</t>
  </si>
  <si>
    <t>2019-08-31T14:00:00Z</t>
  </si>
  <si>
    <t>2019-08-31T16:00:00</t>
  </si>
  <si>
    <t>2019-08-31T15:00:00Z</t>
  </si>
  <si>
    <t>2019-08-31T17:00:00</t>
  </si>
  <si>
    <t>2019-08-31T16:00:00Z</t>
  </si>
  <si>
    <t>2019-08-31T18:00:00</t>
  </si>
  <si>
    <t>2019-08-31T17:00:00Z</t>
  </si>
  <si>
    <t>2019-08-31T19:00:00</t>
  </si>
  <si>
    <t>2019-08-31T18:00:00Z</t>
  </si>
  <si>
    <t>2019-08-31T20:00:00</t>
  </si>
  <si>
    <t>2019-08-31T19:00:00Z</t>
  </si>
  <si>
    <t>2019-08-31T21:00:00</t>
  </si>
  <si>
    <t>2019-08-31T20:00:00Z</t>
  </si>
  <si>
    <t>2019-08-31T22:00:00</t>
  </si>
  <si>
    <t>2019-08-31T21:00:00Z</t>
  </si>
  <si>
    <t>2019-08-31T23:00:00</t>
  </si>
  <si>
    <t>2019-08-31T22:00:00Z</t>
  </si>
  <si>
    <t>2019-09-01T00:00:00</t>
  </si>
  <si>
    <t>2019-08-31T23:00:00Z</t>
  </si>
  <si>
    <t>2019-09-01T01:00:00</t>
  </si>
  <si>
    <t>2019-09-01T00:00:00Z</t>
  </si>
  <si>
    <t>2019-09-01T02:00:00</t>
  </si>
  <si>
    <t>2019-09-01T01:00:00Z</t>
  </si>
  <si>
    <t>2019-09-01T03:00:00</t>
  </si>
  <si>
    <t>2019-09-01T02:00:00Z</t>
  </si>
  <si>
    <t>2019-09-01T04:00:00</t>
  </si>
  <si>
    <t>2019-09-01T03:00:00Z</t>
  </si>
  <si>
    <t>2019-09-01T05:00:00</t>
  </si>
  <si>
    <t>2019-09-01T04:00:00Z</t>
  </si>
  <si>
    <t>2019-09-01T06:00:00</t>
  </si>
  <si>
    <t>2019-09-01T05:00:00Z</t>
  </si>
  <si>
    <t>2019-09-01T07:00:00</t>
  </si>
  <si>
    <t>2019-09-01T06:00:00Z</t>
  </si>
  <si>
    <t>2019-09-01T08:00:00</t>
  </si>
  <si>
    <t>2019-09-01T07:00:00Z</t>
  </si>
  <si>
    <t>2019-09-01T09:00:00</t>
  </si>
  <si>
    <t>2019-09-01T08:00:00Z</t>
  </si>
  <si>
    <t>2019-09-01T10:00:00</t>
  </si>
  <si>
    <t>2019-09-01T09:00:00Z</t>
  </si>
  <si>
    <t>2019-09-01T11:00:00</t>
  </si>
  <si>
    <t>2019-09-01T10:00:00Z</t>
  </si>
  <si>
    <t>2019-09-01T12:00:00</t>
  </si>
  <si>
    <t>2019-09-01T11:00:00Z</t>
  </si>
  <si>
    <t>2019-09-01T13:00:00</t>
  </si>
  <si>
    <t>2019-09-01T12:00:00Z</t>
  </si>
  <si>
    <t>2019-09-01T14:00:00</t>
  </si>
  <si>
    <t>2019-09-01T13:00:00Z</t>
  </si>
  <si>
    <t>2019-09-01T15:00:00</t>
  </si>
  <si>
    <t>2019-09-01T14:00:00Z</t>
  </si>
  <si>
    <t>2019-09-01T16:00:00</t>
  </si>
  <si>
    <t>2019-09-01T15:00:00Z</t>
  </si>
  <si>
    <t>2019-09-01T17:00:00</t>
  </si>
  <si>
    <t>2019-09-01T16:00:00Z</t>
  </si>
  <si>
    <t>2019-09-01T18:00:00</t>
  </si>
  <si>
    <t>2019-09-01T17:00:00Z</t>
  </si>
  <si>
    <t>2019-09-01T19:00:00</t>
  </si>
  <si>
    <t>2019-09-01T18:00:00Z</t>
  </si>
  <si>
    <t>2019-09-01T20:00:00</t>
  </si>
  <si>
    <t>2019-09-01T19:00:00Z</t>
  </si>
  <si>
    <t>2019-09-01T21:00:00</t>
  </si>
  <si>
    <t>2019-09-01T20:00:00Z</t>
  </si>
  <si>
    <t>2019-09-01T22:00:00</t>
  </si>
  <si>
    <t>2019-09-01T21:00:00Z</t>
  </si>
  <si>
    <t>2019-09-01T23:00:00</t>
  </si>
  <si>
    <t>2019-09-01T22:00:00Z</t>
  </si>
  <si>
    <t>2019-09-02T00:00:00</t>
  </si>
  <si>
    <t>2019-09-01T23:00:00Z</t>
  </si>
  <si>
    <t>2019-09-02T01:00:00</t>
  </si>
  <si>
    <t>2019-09-02T00:00:00Z</t>
  </si>
  <si>
    <t>2019-09-02T02:00:00</t>
  </si>
  <si>
    <t>2019-09-02T01:00:00Z</t>
  </si>
  <si>
    <t>2019-09-02T03:00:00</t>
  </si>
  <si>
    <t>2019-09-02T02:00:00Z</t>
  </si>
  <si>
    <t>2019-09-02T04:00:00</t>
  </si>
  <si>
    <t>2019-09-02T03:00:00Z</t>
  </si>
  <si>
    <t>2019-09-02T05:00:00</t>
  </si>
  <si>
    <t>2019-09-02T04:00:00Z</t>
  </si>
  <si>
    <t>2019-09-02T06:00:00</t>
  </si>
  <si>
    <t>2019-09-02T05:00:00Z</t>
  </si>
  <si>
    <t>2019-09-02T07:00:00</t>
  </si>
  <si>
    <t>2019-09-02T06:00:00Z</t>
  </si>
  <si>
    <t>2019-09-02T08:00:00</t>
  </si>
  <si>
    <t>2019-09-02T07:00:00Z</t>
  </si>
  <si>
    <t>2019-09-02T09:00:00</t>
  </si>
  <si>
    <t>2019-09-02T08:00:00Z</t>
  </si>
  <si>
    <t>2019-09-02T10:00:00</t>
  </si>
  <si>
    <t>2019-09-02T09:00:00Z</t>
  </si>
  <si>
    <t>2019-09-02T11:00:00</t>
  </si>
  <si>
    <t>2019-09-02T10:00:00Z</t>
  </si>
  <si>
    <t>2019-09-02T12:00:00</t>
  </si>
  <si>
    <t>2019-09-02T11:00:00Z</t>
  </si>
  <si>
    <t>2019-09-02T13:00:00</t>
  </si>
  <si>
    <t>2019-09-02T12:00:00Z</t>
  </si>
  <si>
    <t>2019-09-02T14:00:00</t>
  </si>
  <si>
    <t>2019-09-02T13:00:00Z</t>
  </si>
  <si>
    <t>2019-09-02T15:00:00</t>
  </si>
  <si>
    <t>2019-09-02T14:00:00Z</t>
  </si>
  <si>
    <t>2019-09-02T16:00:00</t>
  </si>
  <si>
    <t>2019-09-02T15:00:00Z</t>
  </si>
  <si>
    <t>2019-09-02T17:00:00</t>
  </si>
  <si>
    <t>2019-09-02T16:00:00Z</t>
  </si>
  <si>
    <t>2019-09-02T18:00:00</t>
  </si>
  <si>
    <t>2019-09-02T17:00:00Z</t>
  </si>
  <si>
    <t>2019-09-02T19:00:00</t>
  </si>
  <si>
    <t>2019-09-02T18:00:00Z</t>
  </si>
  <si>
    <t>2019-09-02T20:00:00</t>
  </si>
  <si>
    <t>2019-09-02T19:00:00Z</t>
  </si>
  <si>
    <t>2019-09-02T21:00:00</t>
  </si>
  <si>
    <t>2019-09-02T20:00:00Z</t>
  </si>
  <si>
    <t>2019-09-02T22:00:00</t>
  </si>
  <si>
    <t>2019-09-02T21:00:00Z</t>
  </si>
  <si>
    <t>2019-09-02T23:00:00</t>
  </si>
  <si>
    <t>2019-09-02T22:00:00Z</t>
  </si>
  <si>
    <t>2019-09-03T00:00:00</t>
  </si>
  <si>
    <t>2019-09-02T23:00:00Z</t>
  </si>
  <si>
    <t>2019-09-03T01:00:00</t>
  </si>
  <si>
    <t>2019-09-03T00:00:00Z</t>
  </si>
  <si>
    <t>2019-09-03T02:00:00</t>
  </si>
  <si>
    <t>2019-09-03T01:00:00Z</t>
  </si>
  <si>
    <t>2019-09-03T03:00:00</t>
  </si>
  <si>
    <t>2019-09-03T02:00:00Z</t>
  </si>
  <si>
    <t>2019-09-03T04:00:00</t>
  </si>
  <si>
    <t>2019-09-03T03:00:00Z</t>
  </si>
  <si>
    <t>2019-09-03T05:00:00</t>
  </si>
  <si>
    <t>2019-09-03T04:00:00Z</t>
  </si>
  <si>
    <t>2019-09-03T06:00:00</t>
  </si>
  <si>
    <t>2019-09-03T05:00:00Z</t>
  </si>
  <si>
    <t>2019-09-03T07:00:00</t>
  </si>
  <si>
    <t>2019-09-03T06:00:00Z</t>
  </si>
  <si>
    <t>2019-09-03T08:00:00</t>
  </si>
  <si>
    <t>2019-09-03T07:00:00Z</t>
  </si>
  <si>
    <t>2019-09-03T09:00:00</t>
  </si>
  <si>
    <t>2019-09-03T08:00:00Z</t>
  </si>
  <si>
    <t>2019-09-03T10:00:00</t>
  </si>
  <si>
    <t>2019-09-03T09:00:00Z</t>
  </si>
  <si>
    <t>2019-09-03T11:00:00</t>
  </si>
  <si>
    <t>2019-09-03T10:00:00Z</t>
  </si>
  <si>
    <t>2019-09-03T12:00:00</t>
  </si>
  <si>
    <t>2019-09-03T11:00:00Z</t>
  </si>
  <si>
    <t>2019-09-03T13:00:00</t>
  </si>
  <si>
    <t>2019-09-03T12:00:00Z</t>
  </si>
  <si>
    <t>2019-09-03T14:00:00</t>
  </si>
  <si>
    <t>2019-09-03T13:00:00Z</t>
  </si>
  <si>
    <t>2019-09-03T15:00:00</t>
  </si>
  <si>
    <t>2019-09-03T14:00:00Z</t>
  </si>
  <si>
    <t>2019-09-03T16:00:00</t>
  </si>
  <si>
    <t>2019-09-03T15:00:00Z</t>
  </si>
  <si>
    <t>2019-09-03T17:00:00</t>
  </si>
  <si>
    <t>2019-09-03T16:00:00Z</t>
  </si>
  <si>
    <t>2019-09-03T18:00:00</t>
  </si>
  <si>
    <t>2019-09-03T17:00:00Z</t>
  </si>
  <si>
    <t>2019-09-03T19:00:00</t>
  </si>
  <si>
    <t>2019-09-03T18:00:00Z</t>
  </si>
  <si>
    <t>2019-09-03T20:00:00</t>
  </si>
  <si>
    <t>2019-09-03T19:00:00Z</t>
  </si>
  <si>
    <t>2019-09-03T21:00:00</t>
  </si>
  <si>
    <t>2019-09-03T20:00:00Z</t>
  </si>
  <si>
    <t>2019-09-03T22:00:00</t>
  </si>
  <si>
    <t>2019-09-03T21:00:00Z</t>
  </si>
  <si>
    <t>2019-09-03T23:00:00</t>
  </si>
  <si>
    <t>2019-09-03T22:00:00Z</t>
  </si>
  <si>
    <t>2019-09-04T00:00:00</t>
  </si>
  <si>
    <t>2019-09-03T23:00:00Z</t>
  </si>
  <si>
    <t>2019-09-04T01:00:00</t>
  </si>
  <si>
    <t>2019-09-04T00:00:00Z</t>
  </si>
  <si>
    <t>2019-09-04T02:00:00</t>
  </si>
  <si>
    <t>2019-09-04T01:00:00Z</t>
  </si>
  <si>
    <t>2019-09-04T03:00:00</t>
  </si>
  <si>
    <t>2019-09-04T02:00:00Z</t>
  </si>
  <si>
    <t>2019-09-04T04:00:00</t>
  </si>
  <si>
    <t>2019-09-04T03:00:00Z</t>
  </si>
  <si>
    <t>2019-09-04T05:00:00</t>
  </si>
  <si>
    <t>2019-09-04T04:00:00Z</t>
  </si>
  <si>
    <t>2019-09-04T06:00:00</t>
  </si>
  <si>
    <t>2019-09-04T05:00:00Z</t>
  </si>
  <si>
    <t>2019-09-04T07:00:00</t>
  </si>
  <si>
    <t>2019-09-04T06:00:00Z</t>
  </si>
  <si>
    <t>2019-09-04T08:00:00</t>
  </si>
  <si>
    <t>2019-09-04T07:00:00Z</t>
  </si>
  <si>
    <t>2019-09-04T09:00:00</t>
  </si>
  <si>
    <t>2019-09-04T08:00:00Z</t>
  </si>
  <si>
    <t>2019-09-04T10:00:00</t>
  </si>
  <si>
    <t>2019-09-04T09:00:00Z</t>
  </si>
  <si>
    <t>2019-09-04T11:00:00</t>
  </si>
  <si>
    <t>2019-09-04T10:00:00Z</t>
  </si>
  <si>
    <t>2019-09-04T12:00:00</t>
  </si>
  <si>
    <t>2019-09-04T11:00:00Z</t>
  </si>
  <si>
    <t>2019-09-04T13:00:00</t>
  </si>
  <si>
    <t>2019-09-04T12:00:00Z</t>
  </si>
  <si>
    <t>2019-09-04T14:00:00</t>
  </si>
  <si>
    <t>2019-09-04T13:00:00Z</t>
  </si>
  <si>
    <t>2019-09-04T15:00:00</t>
  </si>
  <si>
    <t>2019-09-04T14:00:00Z</t>
  </si>
  <si>
    <t>2019-09-04T16:00:00</t>
  </si>
  <si>
    <t>2019-09-04T15:00:00Z</t>
  </si>
  <si>
    <t>2019-09-04T17:00:00</t>
  </si>
  <si>
    <t>2019-09-04T16:00:00Z</t>
  </si>
  <si>
    <t>2019-09-04T18:00:00</t>
  </si>
  <si>
    <t>2019-09-04T17:00:00Z</t>
  </si>
  <si>
    <t>2019-09-04T19:00:00</t>
  </si>
  <si>
    <t>2019-09-04T18:00:00Z</t>
  </si>
  <si>
    <t>2019-09-04T20:00:00</t>
  </si>
  <si>
    <t>2019-09-04T19:00:00Z</t>
  </si>
  <si>
    <t>2019-09-04T21:00:00</t>
  </si>
  <si>
    <t>2019-09-04T20:00:00Z</t>
  </si>
  <si>
    <t>2019-09-04T22:00:00</t>
  </si>
  <si>
    <t>2019-09-04T21:00:00Z</t>
  </si>
  <si>
    <t>2019-09-04T23:00:00</t>
  </si>
  <si>
    <t>2019-09-04T22:00:00Z</t>
  </si>
  <si>
    <t>2019-09-05T00:00:00</t>
  </si>
  <si>
    <t>2019-09-04T23:00:00Z</t>
  </si>
  <si>
    <t>2019-09-05T01:00:00</t>
  </si>
  <si>
    <t>2019-09-05T00:00:00Z</t>
  </si>
  <si>
    <t>2019-09-05T02:00:00</t>
  </si>
  <si>
    <t>2019-09-05T01:00:00Z</t>
  </si>
  <si>
    <t>2019-09-05T03:00:00</t>
  </si>
  <si>
    <t>2019-09-05T02:00:00Z</t>
  </si>
  <si>
    <t>2019-09-05T04:00:00</t>
  </si>
  <si>
    <t>2019-09-05T03:00:00Z</t>
  </si>
  <si>
    <t>2019-09-05T05:00:00</t>
  </si>
  <si>
    <t>2019-09-05T04:00:00Z</t>
  </si>
  <si>
    <t>2019-09-05T06:00:00</t>
  </si>
  <si>
    <t>2019-09-05T05:00:00Z</t>
  </si>
  <si>
    <t>2019-09-05T07:00:00</t>
  </si>
  <si>
    <t>2019-09-05T06:00:00Z</t>
  </si>
  <si>
    <t>2019-09-05T08:00:00</t>
  </si>
  <si>
    <t>2019-09-05T07:00:00Z</t>
  </si>
  <si>
    <t>2019-09-05T09:00:00</t>
  </si>
  <si>
    <t>2019-09-05T08:00:00Z</t>
  </si>
  <si>
    <t>2019-09-05T10:00:00</t>
  </si>
  <si>
    <t>2019-09-05T09:00:00Z</t>
  </si>
  <si>
    <t>2019-09-05T11:00:00</t>
  </si>
  <si>
    <t>2019-09-05T10:00:00Z</t>
  </si>
  <si>
    <t>2019-09-05T12:00:00</t>
  </si>
  <si>
    <t>2019-09-05T11:00:00Z</t>
  </si>
  <si>
    <t>2019-09-05T13:00:00</t>
  </si>
  <si>
    <t>2019-09-05T12:00:00Z</t>
  </si>
  <si>
    <t>2019-09-05T14:00:00</t>
  </si>
  <si>
    <t>2019-09-05T13:00:00Z</t>
  </si>
  <si>
    <t>2019-09-05T15:00:00</t>
  </si>
  <si>
    <t>2019-09-05T14:00:00Z</t>
  </si>
  <si>
    <t>2019-09-05T16:00:00</t>
  </si>
  <si>
    <t>2019-09-05T15:00:00Z</t>
  </si>
  <si>
    <t>2019-09-05T17:00:00</t>
  </si>
  <si>
    <t>2019-09-05T16:00:00Z</t>
  </si>
  <si>
    <t>2019-09-05T18:00:00</t>
  </si>
  <si>
    <t>2019-09-05T17:00:00Z</t>
  </si>
  <si>
    <t>2019-09-05T19:00:00</t>
  </si>
  <si>
    <t>2019-09-05T18:00:00Z</t>
  </si>
  <si>
    <t>2019-09-05T20:00:00</t>
  </si>
  <si>
    <t>2019-09-05T19:00:00Z</t>
  </si>
  <si>
    <t>2019-09-05T21:00:00</t>
  </si>
  <si>
    <t>2019-09-05T20:00:00Z</t>
  </si>
  <si>
    <t>2019-09-05T22:00:00</t>
  </si>
  <si>
    <t>2019-09-05T21:00:00Z</t>
  </si>
  <si>
    <t>2019-09-05T23:00:00</t>
  </si>
  <si>
    <t>2019-09-05T22:00:00Z</t>
  </si>
  <si>
    <t>2019-09-06T00:00:00</t>
  </si>
  <si>
    <t>2019-09-05T23:00:00Z</t>
  </si>
  <si>
    <t>2019-09-06T01:00:00</t>
  </si>
  <si>
    <t>2019-09-06T00:00:00Z</t>
  </si>
  <si>
    <t>2019-09-06T02:00:00</t>
  </si>
  <si>
    <t>2019-09-06T01:00:00Z</t>
  </si>
  <si>
    <t>2019-09-06T03:00:00</t>
  </si>
  <si>
    <t>2019-09-06T02:00:00Z</t>
  </si>
  <si>
    <t>2019-09-06T04:00:00</t>
  </si>
  <si>
    <t>2019-09-06T03:00:00Z</t>
  </si>
  <si>
    <t>2019-09-06T05:00:00</t>
  </si>
  <si>
    <t>2019-09-06T04:00:00Z</t>
  </si>
  <si>
    <t>2019-09-06T06:00:00</t>
  </si>
  <si>
    <t>2019-09-06T05:00:00Z</t>
  </si>
  <si>
    <t>2019-09-06T07:00:00</t>
  </si>
  <si>
    <t>2019-09-06T06:00:00Z</t>
  </si>
  <si>
    <t>2019-09-06T08:00:00</t>
  </si>
  <si>
    <t>2019-09-06T07:00:00Z</t>
  </si>
  <si>
    <t>2019-09-06T09:00:00</t>
  </si>
  <si>
    <t>2019-09-06T08:00:00Z</t>
  </si>
  <si>
    <t>2019-09-06T10:00:00</t>
  </si>
  <si>
    <t>2019-09-06T09:00:00Z</t>
  </si>
  <si>
    <t>2019-09-06T11:00:00</t>
  </si>
  <si>
    <t>2019-09-06T10:00:00Z</t>
  </si>
  <si>
    <t>2019-09-06T12:00:00</t>
  </si>
  <si>
    <t>2019-09-06T11:00:00Z</t>
  </si>
  <si>
    <t>2019-09-06T13:00:00</t>
  </si>
  <si>
    <t>2019-09-06T12:00:00Z</t>
  </si>
  <si>
    <t>2019-09-06T14:00:00</t>
  </si>
  <si>
    <t>2019-09-06T13:00:00Z</t>
  </si>
  <si>
    <t>2019-09-06T15:00:00</t>
  </si>
  <si>
    <t>2019-09-06T14:00:00Z</t>
  </si>
  <si>
    <t>2019-09-06T16:00:00</t>
  </si>
  <si>
    <t>2019-09-06T15:00:00Z</t>
  </si>
  <si>
    <t>2019-09-06T17:00:00</t>
  </si>
  <si>
    <t>2019-09-06T16:00:00Z</t>
  </si>
  <si>
    <t>2019-09-06T18:00:00</t>
  </si>
  <si>
    <t>2019-09-06T17:00:00Z</t>
  </si>
  <si>
    <t>2019-09-06T19:00:00</t>
  </si>
  <si>
    <t>2019-09-06T18:00:00Z</t>
  </si>
  <si>
    <t>2019-09-06T20:00:00</t>
  </si>
  <si>
    <t>2019-09-06T19:00:00Z</t>
  </si>
  <si>
    <t>2019-09-06T21:00:00</t>
  </si>
  <si>
    <t>2019-09-06T20:00:00Z</t>
  </si>
  <si>
    <t>2019-09-06T22:00:00</t>
  </si>
  <si>
    <t>2019-09-06T21:00:00Z</t>
  </si>
  <si>
    <t>2019-09-06T23:00:00</t>
  </si>
  <si>
    <t>2019-09-06T22:00:00Z</t>
  </si>
  <si>
    <t>2019-09-07T00:00:00</t>
  </si>
  <si>
    <t>2019-09-06T23:00:00Z</t>
  </si>
  <si>
    <t>2019-09-07T01:00:00</t>
  </si>
  <si>
    <t>2019-09-07T00:00:00Z</t>
  </si>
  <si>
    <t>2019-09-07T02:00:00</t>
  </si>
  <si>
    <t>2019-09-07T01:00:00Z</t>
  </si>
  <si>
    <t>2019-09-07T03:00:00</t>
  </si>
  <si>
    <t>2019-09-07T02:00:00Z</t>
  </si>
  <si>
    <t>2019-09-07T04:00:00</t>
  </si>
  <si>
    <t>2019-09-07T03:00:00Z</t>
  </si>
  <si>
    <t>2019-09-07T05:00:00</t>
  </si>
  <si>
    <t>2019-09-07T04:00:00Z</t>
  </si>
  <si>
    <t>2019-09-07T06:00:00</t>
  </si>
  <si>
    <t>2019-09-07T05:00:00Z</t>
  </si>
  <si>
    <t>2019-09-07T07:00:00</t>
  </si>
  <si>
    <t>2019-09-07T06:00:00Z</t>
  </si>
  <si>
    <t>2019-09-07T08:00:00</t>
  </si>
  <si>
    <t>2019-09-07T07:00:00Z</t>
  </si>
  <si>
    <t>2019-09-07T09:00:00</t>
  </si>
  <si>
    <t>2019-09-07T08:00:00Z</t>
  </si>
  <si>
    <t>2019-09-07T10:00:00</t>
  </si>
  <si>
    <t>2019-09-07T09:00:00Z</t>
  </si>
  <si>
    <t>2019-09-07T11:00:00</t>
  </si>
  <si>
    <t>2019-09-07T10:00:00Z</t>
  </si>
  <si>
    <t>2019-09-07T12:00:00</t>
  </si>
  <si>
    <t>2019-09-07T11:00:00Z</t>
  </si>
  <si>
    <t>2019-09-07T13:00:00</t>
  </si>
  <si>
    <t>2019-09-07T12:00:00Z</t>
  </si>
  <si>
    <t>2019-09-07T14:00:00</t>
  </si>
  <si>
    <t>2019-09-07T13:00:00Z</t>
  </si>
  <si>
    <t>2019-09-07T15:00:00</t>
  </si>
  <si>
    <t>2019-09-07T14:00:00Z</t>
  </si>
  <si>
    <t>2019-09-07T16:00:00</t>
  </si>
  <si>
    <t>2019-09-07T15:00:00Z</t>
  </si>
  <si>
    <t>2019-09-07T17:00:00</t>
  </si>
  <si>
    <t>2019-09-07T16:00:00Z</t>
  </si>
  <si>
    <t>2019-09-07T18:00:00</t>
  </si>
  <si>
    <t>2019-09-07T17:00:00Z</t>
  </si>
  <si>
    <t>2019-09-07T19:00:00</t>
  </si>
  <si>
    <t>2019-09-07T18:00:00Z</t>
  </si>
  <si>
    <t>2019-09-07T20:00:00</t>
  </si>
  <si>
    <t>2019-09-07T19:00:00Z</t>
  </si>
  <si>
    <t>2019-09-07T21:00:00</t>
  </si>
  <si>
    <t>2019-09-07T20:00:00Z</t>
  </si>
  <si>
    <t>2019-09-07T22:00:00</t>
  </si>
  <si>
    <t>2019-09-07T21:00:00Z</t>
  </si>
  <si>
    <t>2019-09-07T23:00:00</t>
  </si>
  <si>
    <t>2019-09-07T22:00:00Z</t>
  </si>
  <si>
    <t>2019-09-08T00:00:00</t>
  </si>
  <si>
    <t>2019-09-07T23:00:00Z</t>
  </si>
  <si>
    <t>2019-09-08T01:00:00</t>
  </si>
  <si>
    <t>2019-09-08T00:00:00Z</t>
  </si>
  <si>
    <t>2019-09-08T02:00:00</t>
  </si>
  <si>
    <t>2019-09-08T01:00:00Z</t>
  </si>
  <si>
    <t>2019-09-08T03:00:00</t>
  </si>
  <si>
    <t>2019-09-08T02:00:00Z</t>
  </si>
  <si>
    <t>2019-09-08T04:00:00</t>
  </si>
  <si>
    <t>2019-09-08T03:00:00Z</t>
  </si>
  <si>
    <t>2019-09-08T05:00:00</t>
  </si>
  <si>
    <t>2019-09-08T04:00:00Z</t>
  </si>
  <si>
    <t>2019-09-08T06:00:00</t>
  </si>
  <si>
    <t>2019-09-08T05:00:00Z</t>
  </si>
  <si>
    <t>2019-09-08T07:00:00</t>
  </si>
  <si>
    <t>2019-09-08T06:00:00Z</t>
  </si>
  <si>
    <t>2019-09-08T08:00:00</t>
  </si>
  <si>
    <t>2019-09-08T07:00:00Z</t>
  </si>
  <si>
    <t>2019-09-08T09:00:00</t>
  </si>
  <si>
    <t>2019-09-08T08:00:00Z</t>
  </si>
  <si>
    <t>2019-09-08T10:00:00</t>
  </si>
  <si>
    <t>2019-09-08T09:00:00Z</t>
  </si>
  <si>
    <t>2019-09-08T11:00:00</t>
  </si>
  <si>
    <t>2019-09-08T10:00:00Z</t>
  </si>
  <si>
    <t>2019-09-08T12:00:00</t>
  </si>
  <si>
    <t>2019-09-08T11:00:00Z</t>
  </si>
  <si>
    <t>2019-09-08T13:00:00</t>
  </si>
  <si>
    <t>2019-09-08T12:00:00Z</t>
  </si>
  <si>
    <t>2019-09-08T14:00:00</t>
  </si>
  <si>
    <t>2019-09-08T13:00:00Z</t>
  </si>
  <si>
    <t>2019-09-08T15:00:00</t>
  </si>
  <si>
    <t>2019-09-08T14:00:00Z</t>
  </si>
  <si>
    <t>2019-09-08T16:00:00</t>
  </si>
  <si>
    <t>2019-09-08T15:00:00Z</t>
  </si>
  <si>
    <t>2019-09-08T17:00:00</t>
  </si>
  <si>
    <t>2019-09-08T16:00:00Z</t>
  </si>
  <si>
    <t>2019-09-08T18:00:00</t>
  </si>
  <si>
    <t>2019-09-08T17:00:00Z</t>
  </si>
  <si>
    <t>2019-09-08T19:00:00</t>
  </si>
  <si>
    <t>2019-09-08T18:00:00Z</t>
  </si>
  <si>
    <t>2019-09-08T20:00:00</t>
  </si>
  <si>
    <t>2019-09-08T19:00:00Z</t>
  </si>
  <si>
    <t>2019-09-08T21:00:00</t>
  </si>
  <si>
    <t>2019-09-08T20:00:00Z</t>
  </si>
  <si>
    <t>2019-09-08T22:00:00</t>
  </si>
  <si>
    <t>2019-09-08T21:00:00Z</t>
  </si>
  <si>
    <t>2019-09-08T23:00:00</t>
  </si>
  <si>
    <t>2019-09-08T22:00:00Z</t>
  </si>
  <si>
    <t>2019-09-09T00:00:00</t>
  </si>
  <si>
    <t>2019-09-08T23:00:00Z</t>
  </si>
  <si>
    <t>2019-09-09T01:00:00</t>
  </si>
  <si>
    <t>2019-09-09T00:00:00Z</t>
  </si>
  <si>
    <t>2019-09-09T02:00:00</t>
  </si>
  <si>
    <t>2019-09-09T01:00:00Z</t>
  </si>
  <si>
    <t>2019-09-09T03:00:00</t>
  </si>
  <si>
    <t>2019-09-09T02:00:00Z</t>
  </si>
  <si>
    <t>2019-09-09T04:00:00</t>
  </si>
  <si>
    <t>2019-09-09T03:00:00Z</t>
  </si>
  <si>
    <t>2019-09-09T05:00:00</t>
  </si>
  <si>
    <t>2019-09-09T04:00:00Z</t>
  </si>
  <si>
    <t>2019-09-09T06:00:00</t>
  </si>
  <si>
    <t>2019-09-09T05:00:00Z</t>
  </si>
  <si>
    <t>2019-09-09T07:00:00</t>
  </si>
  <si>
    <t>2019-09-09T06:00:00Z</t>
  </si>
  <si>
    <t>2019-09-09T08:00:00</t>
  </si>
  <si>
    <t>2019-09-09T07:00:00Z</t>
  </si>
  <si>
    <t>2019-09-09T09:00:00</t>
  </si>
  <si>
    <t>2019-09-09T08:00:00Z</t>
  </si>
  <si>
    <t>2019-09-09T10:00:00</t>
  </si>
  <si>
    <t>2019-09-09T09:00:00Z</t>
  </si>
  <si>
    <t>2019-09-09T11:00:00</t>
  </si>
  <si>
    <t>2019-09-09T10:00:00Z</t>
  </si>
  <si>
    <t>2019-09-09T12:00:00</t>
  </si>
  <si>
    <t>2019-09-09T11:00:00Z</t>
  </si>
  <si>
    <t>2019-09-09T13:00:00</t>
  </si>
  <si>
    <t>2019-09-09T12:00:00Z</t>
  </si>
  <si>
    <t>2019-09-09T14:00:00</t>
  </si>
  <si>
    <t>2019-09-09T13:00:00Z</t>
  </si>
  <si>
    <t>2019-09-09T15:00:00</t>
  </si>
  <si>
    <t>2019-09-09T14:00:00Z</t>
  </si>
  <si>
    <t>2019-09-09T16:00:00</t>
  </si>
  <si>
    <t>2019-09-09T15:00:00Z</t>
  </si>
  <si>
    <t>2019-09-09T17:00:00</t>
  </si>
  <si>
    <t>2019-09-09T16:00:00Z</t>
  </si>
  <si>
    <t>2019-09-09T18:00:00</t>
  </si>
  <si>
    <t>2019-09-09T17:00:00Z</t>
  </si>
  <si>
    <t>2019-09-09T19:00:00</t>
  </si>
  <si>
    <t>2019-09-09T18:00:00Z</t>
  </si>
  <si>
    <t>2019-09-09T20:00:00</t>
  </si>
  <si>
    <t>2019-09-09T19:00:00Z</t>
  </si>
  <si>
    <t>2019-09-09T21:00:00</t>
  </si>
  <si>
    <t>2019-09-09T20:00:00Z</t>
  </si>
  <si>
    <t>2019-09-09T22:00:00</t>
  </si>
  <si>
    <t>2019-09-09T21:00:00Z</t>
  </si>
  <si>
    <t>2019-09-09T23:00:00</t>
  </si>
  <si>
    <t>2019-09-09T22:00:00Z</t>
  </si>
  <si>
    <t>2019-09-10T00:00:00</t>
  </si>
  <si>
    <t>2019-09-09T23:00:00Z</t>
  </si>
  <si>
    <t>2019-09-10T01:00:00</t>
  </si>
  <si>
    <t>2019-09-10T00:00:00Z</t>
  </si>
  <si>
    <t>2019-09-10T02:00:00</t>
  </si>
  <si>
    <t>2019-09-10T01:00:00Z</t>
  </si>
  <si>
    <t>2019-09-10T03:00:00</t>
  </si>
  <si>
    <t>2019-09-10T02:00:00Z</t>
  </si>
  <si>
    <t>2019-09-10T04:00:00</t>
  </si>
  <si>
    <t>2019-09-10T03:00:00Z</t>
  </si>
  <si>
    <t>2019-09-10T05:00:00</t>
  </si>
  <si>
    <t>2019-09-10T04:00:00Z</t>
  </si>
  <si>
    <t>2019-09-10T06:00:00</t>
  </si>
  <si>
    <t>2019-09-10T05:00:00Z</t>
  </si>
  <si>
    <t>2019-09-10T07:00:00</t>
  </si>
  <si>
    <t>2019-09-10T06:00:00Z</t>
  </si>
  <si>
    <t>2019-09-10T08:00:00</t>
  </si>
  <si>
    <t>2019-09-10T07:00:00Z</t>
  </si>
  <si>
    <t>2019-09-10T09:00:00</t>
  </si>
  <si>
    <t>2019-09-10T08:00:00Z</t>
  </si>
  <si>
    <t>2019-09-10T10:00:00</t>
  </si>
  <si>
    <t>2019-09-10T09:00:00Z</t>
  </si>
  <si>
    <t>2019-09-10T11:00:00</t>
  </si>
  <si>
    <t>2019-09-10T10:00:00Z</t>
  </si>
  <si>
    <t>2019-09-10T12:00:00</t>
  </si>
  <si>
    <t>2019-09-10T11:00:00Z</t>
  </si>
  <si>
    <t>2019-09-10T13:00:00</t>
  </si>
  <si>
    <t>2019-09-10T12:00:00Z</t>
  </si>
  <si>
    <t>2019-09-10T14:00:00</t>
  </si>
  <si>
    <t>2019-09-10T13:00:00Z</t>
  </si>
  <si>
    <t>2019-09-10T15:00:00</t>
  </si>
  <si>
    <t>2019-09-10T14:00:00Z</t>
  </si>
  <si>
    <t>2019-09-10T16:00:00</t>
  </si>
  <si>
    <t>2019-09-10T15:00:00Z</t>
  </si>
  <si>
    <t>2019-09-10T17:00:00</t>
  </si>
  <si>
    <t>2019-09-10T16:00:00Z</t>
  </si>
  <si>
    <t>2019-09-10T18:00:00</t>
  </si>
  <si>
    <t>2019-09-10T17:00:00Z</t>
  </si>
  <si>
    <t>2019-09-10T19:00:00</t>
  </si>
  <si>
    <t>2019-09-10T18:00:00Z</t>
  </si>
  <si>
    <t>2019-09-10T20:00:00</t>
  </si>
  <si>
    <t>2019-09-10T19:00:00Z</t>
  </si>
  <si>
    <t>2019-09-10T21:00:00</t>
  </si>
  <si>
    <t>2019-09-10T20:00:00Z</t>
  </si>
  <si>
    <t>2019-09-10T22:00:00</t>
  </si>
  <si>
    <t>2019-09-10T21:00:00Z</t>
  </si>
  <si>
    <t>2019-09-10T23:00:00</t>
  </si>
  <si>
    <t>2019-09-10T22:00:00Z</t>
  </si>
  <si>
    <t>2019-09-11T00:00:00</t>
  </si>
  <si>
    <t>2019-09-10T23:00:00Z</t>
  </si>
  <si>
    <t>2019-09-11T01:00:00</t>
  </si>
  <si>
    <t>2019-09-11T00:00:00Z</t>
  </si>
  <si>
    <t>2019-09-11T02:00:00</t>
  </si>
  <si>
    <t>2019-09-11T01:00:00Z</t>
  </si>
  <si>
    <t>2019-09-11T03:00:00</t>
  </si>
  <si>
    <t>2019-09-11T02:00:00Z</t>
  </si>
  <si>
    <t>2019-09-11T04:00:00</t>
  </si>
  <si>
    <t>2019-09-11T03:00:00Z</t>
  </si>
  <si>
    <t>2019-09-11T05:00:00</t>
  </si>
  <si>
    <t>2019-09-11T04:00:00Z</t>
  </si>
  <si>
    <t>2019-09-11T06:00:00</t>
  </si>
  <si>
    <t>2019-09-11T05:00:00Z</t>
  </si>
  <si>
    <t>2019-09-11T07:00:00</t>
  </si>
  <si>
    <t>2019-09-11T06:00:00Z</t>
  </si>
  <si>
    <t>2019-09-11T08:00:00</t>
  </si>
  <si>
    <t>2019-09-11T07:00:00Z</t>
  </si>
  <si>
    <t>2019-09-11T09:00:00</t>
  </si>
  <si>
    <t>2019-09-11T08:00:00Z</t>
  </si>
  <si>
    <t>2019-09-11T10:00:00</t>
  </si>
  <si>
    <t>2019-09-11T09:00:00Z</t>
  </si>
  <si>
    <t>2019-09-11T11:00:00</t>
  </si>
  <si>
    <t>2019-09-11T10:00:00Z</t>
  </si>
  <si>
    <t>2019-09-11T12:00:00</t>
  </si>
  <si>
    <t>2019-09-11T11:00:00Z</t>
  </si>
  <si>
    <t>2019-09-11T13:00:00</t>
  </si>
  <si>
    <t>2019-09-11T12:00:00Z</t>
  </si>
  <si>
    <t>2019-09-11T14:00:00</t>
  </si>
  <si>
    <t>2019-09-11T13:00:00Z</t>
  </si>
  <si>
    <t>2019-09-11T15:00:00</t>
  </si>
  <si>
    <t>2019-09-11T14:00:00Z</t>
  </si>
  <si>
    <t>2019-09-11T16:00:00</t>
  </si>
  <si>
    <t>2019-09-11T15:00:00Z</t>
  </si>
  <si>
    <t>2019-09-11T17:00:00</t>
  </si>
  <si>
    <t>2019-09-11T16:00:00Z</t>
  </si>
  <si>
    <t>2019-09-11T18:00:00</t>
  </si>
  <si>
    <t>2019-09-11T17:00:00Z</t>
  </si>
  <si>
    <t>2019-09-11T19:00:00</t>
  </si>
  <si>
    <t>2019-09-11T18:00:00Z</t>
  </si>
  <si>
    <t>2019-09-11T20:00:00</t>
  </si>
  <si>
    <t>2019-09-11T19:00:00Z</t>
  </si>
  <si>
    <t>2019-09-11T21:00:00</t>
  </si>
  <si>
    <t>2019-09-11T20:00:00Z</t>
  </si>
  <si>
    <t>2019-09-11T22:00:00</t>
  </si>
  <si>
    <t>2019-09-11T21:00:00Z</t>
  </si>
  <si>
    <t>2019-09-11T23:00:00</t>
  </si>
  <si>
    <t>2019-09-11T22:00:00Z</t>
  </si>
  <si>
    <t>2019-09-12T00:00:00</t>
  </si>
  <si>
    <t>2019-09-11T23:00:00Z</t>
  </si>
  <si>
    <t>2019-09-12T01:00:00</t>
  </si>
  <si>
    <t>2019-09-12T00:00:00Z</t>
  </si>
  <si>
    <t>2019-09-12T02:00:00</t>
  </si>
  <si>
    <t>2019-09-12T01:00:00Z</t>
  </si>
  <si>
    <t>2019-09-12T03:00:00</t>
  </si>
  <si>
    <t>2019-09-12T02:00:00Z</t>
  </si>
  <si>
    <t>2019-09-12T04:00:00</t>
  </si>
  <si>
    <t>2019-09-12T03:00:00Z</t>
  </si>
  <si>
    <t>2019-09-12T05:00:00</t>
  </si>
  <si>
    <t>2019-09-12T04:00:00Z</t>
  </si>
  <si>
    <t>2019-09-12T06:00:00</t>
  </si>
  <si>
    <t>2019-09-12T05:00:00Z</t>
  </si>
  <si>
    <t>2019-09-12T07:00:00</t>
  </si>
  <si>
    <t>2019-09-12T06:00:00Z</t>
  </si>
  <si>
    <t>2019-09-12T08:00:00</t>
  </si>
  <si>
    <t>2019-09-12T07:00:00Z</t>
  </si>
  <si>
    <t>2019-09-12T09:00:00</t>
  </si>
  <si>
    <t>2019-09-12T08:00:00Z</t>
  </si>
  <si>
    <t>2019-09-12T10:00:00</t>
  </si>
  <si>
    <t>2019-09-12T09:00:00Z</t>
  </si>
  <si>
    <t>2019-09-12T11:00:00</t>
  </si>
  <si>
    <t>2019-09-12T10:00:00Z</t>
  </si>
  <si>
    <t>2019-09-12T12:00:00</t>
  </si>
  <si>
    <t>2019-09-12T11:00:00Z</t>
  </si>
  <si>
    <t>2019-09-12T13:00:00</t>
  </si>
  <si>
    <t>2019-09-12T12:00:00Z</t>
  </si>
  <si>
    <t>2019-09-12T14:00:00</t>
  </si>
  <si>
    <t>2019-09-12T13:00:00Z</t>
  </si>
  <si>
    <t>2019-09-12T15:00:00</t>
  </si>
  <si>
    <t>2019-09-12T14:00:00Z</t>
  </si>
  <si>
    <t>2019-09-12T16:00:00</t>
  </si>
  <si>
    <t>2019-09-12T15:00:00Z</t>
  </si>
  <si>
    <t>2019-09-12T17:00:00</t>
  </si>
  <si>
    <t>2019-09-12T16:00:00Z</t>
  </si>
  <si>
    <t>2019-09-12T18:00:00</t>
  </si>
  <si>
    <t>2019-09-12T17:00:00Z</t>
  </si>
  <si>
    <t>2019-09-12T19:00:00</t>
  </si>
  <si>
    <t>2019-09-12T18:00:00Z</t>
  </si>
  <si>
    <t>2019-09-12T20:00:00</t>
  </si>
  <si>
    <t>2019-09-12T19:00:00Z</t>
  </si>
  <si>
    <t>2019-09-12T21:00:00</t>
  </si>
  <si>
    <t>2019-09-12T20:00:00Z</t>
  </si>
  <si>
    <t>2019-09-12T22:00:00</t>
  </si>
  <si>
    <t>2019-09-12T21:00:00Z</t>
  </si>
  <si>
    <t>2019-09-12T23:00:00</t>
  </si>
  <si>
    <t>2019-09-12T22:00:00Z</t>
  </si>
  <si>
    <t>2019-09-13T00:00:00</t>
  </si>
  <si>
    <t>2019-09-12T23:00:00Z</t>
  </si>
  <si>
    <t>2019-09-13T01:00:00</t>
  </si>
  <si>
    <t>2019-09-13T00:00:00Z</t>
  </si>
  <si>
    <t>2019-09-13T02:00:00</t>
  </si>
  <si>
    <t>2019-09-13T01:00:00Z</t>
  </si>
  <si>
    <t>2019-09-13T03:00:00</t>
  </si>
  <si>
    <t>2019-09-13T02:00:00Z</t>
  </si>
  <si>
    <t>2019-09-13T04:00:00</t>
  </si>
  <si>
    <t>2019-09-13T03:00:00Z</t>
  </si>
  <si>
    <t>2019-09-13T05:00:00</t>
  </si>
  <si>
    <t>2019-09-13T04:00:00Z</t>
  </si>
  <si>
    <t>2019-09-13T06:00:00</t>
  </si>
  <si>
    <t>2019-09-13T05:00:00Z</t>
  </si>
  <si>
    <t>2019-09-13T07:00:00</t>
  </si>
  <si>
    <t>2019-09-13T06:00:00Z</t>
  </si>
  <si>
    <t>2019-09-13T08:00:00</t>
  </si>
  <si>
    <t>2019-09-13T07:00:00Z</t>
  </si>
  <si>
    <t>2019-09-13T09:00:00</t>
  </si>
  <si>
    <t>2019-09-13T08:00:00Z</t>
  </si>
  <si>
    <t>2019-09-13T10:00:00</t>
  </si>
  <si>
    <t>2019-09-13T09:00:00Z</t>
  </si>
  <si>
    <t>2019-09-13T11:00:00</t>
  </si>
  <si>
    <t>2019-09-13T10:00:00Z</t>
  </si>
  <si>
    <t>2019-09-13T12:00:00</t>
  </si>
  <si>
    <t>2019-09-13T11:00:00Z</t>
  </si>
  <si>
    <t>2019-09-13T13:00:00</t>
  </si>
  <si>
    <t>2019-09-13T12:00:00Z</t>
  </si>
  <si>
    <t>2019-09-13T14:00:00</t>
  </si>
  <si>
    <t>2019-09-13T13:00:00Z</t>
  </si>
  <si>
    <t>2019-09-13T15:00:00</t>
  </si>
  <si>
    <t>2019-09-13T14:00:00Z</t>
  </si>
  <si>
    <t>2019-09-13T16:00:00</t>
  </si>
  <si>
    <t>2019-09-13T15:00:00Z</t>
  </si>
  <si>
    <t>2019-09-13T17:00:00</t>
  </si>
  <si>
    <t>2019-09-13T16:00:00Z</t>
  </si>
  <si>
    <t>2019-09-13T18:00:00</t>
  </si>
  <si>
    <t>2019-09-13T17:00:00Z</t>
  </si>
  <si>
    <t>2019-09-13T19:00:00</t>
  </si>
  <si>
    <t>2019-09-13T18:00:00Z</t>
  </si>
  <si>
    <t>2019-09-13T20:00:00</t>
  </si>
  <si>
    <t>2019-09-13T19:00:00Z</t>
  </si>
  <si>
    <t>2019-09-13T21:00:00</t>
  </si>
  <si>
    <t>2019-09-13T20:00:00Z</t>
  </si>
  <si>
    <t>2019-09-13T22:00:00</t>
  </si>
  <si>
    <t>2019-09-13T21:00:00Z</t>
  </si>
  <si>
    <t>2019-09-13T23:00:00</t>
  </si>
  <si>
    <t>2019-09-13T22:00:00Z</t>
  </si>
  <si>
    <t>2019-09-14T00:00:00</t>
  </si>
  <si>
    <t>2019-09-13T23:00:00Z</t>
  </si>
  <si>
    <t>2019-09-14T01:00:00</t>
  </si>
  <si>
    <t>2019-09-14T00:00:00Z</t>
  </si>
  <si>
    <t>2019-09-14T02:00:00</t>
  </si>
  <si>
    <t>2019-09-14T01:00:00Z</t>
  </si>
  <si>
    <t>2019-09-14T03:00:00</t>
  </si>
  <si>
    <t>2019-09-14T02:00:00Z</t>
  </si>
  <si>
    <t>2019-09-14T04:00:00</t>
  </si>
  <si>
    <t>2019-09-14T03:00:00Z</t>
  </si>
  <si>
    <t>2019-09-14T05:00:00</t>
  </si>
  <si>
    <t>2019-09-14T04:00:00Z</t>
  </si>
  <si>
    <t>2019-09-14T06:00:00</t>
  </si>
  <si>
    <t>2019-09-14T05:00:00Z</t>
  </si>
  <si>
    <t>2019-09-14T07:00:00</t>
  </si>
  <si>
    <t>2019-09-14T06:00:00Z</t>
  </si>
  <si>
    <t>2019-09-14T08:00:00</t>
  </si>
  <si>
    <t>2019-09-14T07:00:00Z</t>
  </si>
  <si>
    <t>2019-09-14T09:00:00</t>
  </si>
  <si>
    <t>2019-09-14T08:00:00Z</t>
  </si>
  <si>
    <t>2019-09-14T10:00:00</t>
  </si>
  <si>
    <t>2019-09-14T09:00:00Z</t>
  </si>
  <si>
    <t>2019-09-14T11:00:00</t>
  </si>
  <si>
    <t>2019-09-14T10:00:00Z</t>
  </si>
  <si>
    <t>2019-09-14T12:00:00</t>
  </si>
  <si>
    <t>2019-09-14T11:00:00Z</t>
  </si>
  <si>
    <t>2019-09-14T13:00:00</t>
  </si>
  <si>
    <t>2019-09-14T12:00:00Z</t>
  </si>
  <si>
    <t>2019-09-14T14:00:00</t>
  </si>
  <si>
    <t>2019-09-14T13:00:00Z</t>
  </si>
  <si>
    <t>2019-09-14T15:00:00</t>
  </si>
  <si>
    <t>2019-09-14T14:00:00Z</t>
  </si>
  <si>
    <t>2019-09-14T16:00:00</t>
  </si>
  <si>
    <t>2019-09-14T15:00:00Z</t>
  </si>
  <si>
    <t>2019-09-14T17:00:00</t>
  </si>
  <si>
    <t>2019-09-14T16:00:00Z</t>
  </si>
  <si>
    <t>2019-09-14T18:00:00</t>
  </si>
  <si>
    <t>2019-09-14T17:00:00Z</t>
  </si>
  <si>
    <t>2019-09-14T19:00:00</t>
  </si>
  <si>
    <t>2019-09-14T18:00:00Z</t>
  </si>
  <si>
    <t>2019-09-14T20:00:00</t>
  </si>
  <si>
    <t>2019-09-14T19:00:00Z</t>
  </si>
  <si>
    <t>2019-09-14T21:00:00</t>
  </si>
  <si>
    <t>2019-09-14T20:00:00Z</t>
  </si>
  <si>
    <t>2019-09-14T22:00:00</t>
  </si>
  <si>
    <t>2019-09-14T21:00:00Z</t>
  </si>
  <si>
    <t>2019-09-14T23:00:00</t>
  </si>
  <si>
    <t>2019-09-14T22:00:00Z</t>
  </si>
  <si>
    <t>2019-09-15T00:00:00</t>
  </si>
  <si>
    <t>2019-09-14T23:00:00Z</t>
  </si>
  <si>
    <t>2019-09-15T01:00:00</t>
  </si>
  <si>
    <t>2019-09-15T00:00:00Z</t>
  </si>
  <si>
    <t>2019-09-15T02:00:00</t>
  </si>
  <si>
    <t>2019-09-15T01:00:00Z</t>
  </si>
  <si>
    <t>2019-09-15T03:00:00</t>
  </si>
  <si>
    <t>2019-09-15T02:00:00Z</t>
  </si>
  <si>
    <t>2019-09-15T04:00:00</t>
  </si>
  <si>
    <t>2019-09-15T03:00:00Z</t>
  </si>
  <si>
    <t>2019-09-15T05:00:00</t>
  </si>
  <si>
    <t>2019-09-15T04:00:00Z</t>
  </si>
  <si>
    <t>2019-09-15T06:00:00</t>
  </si>
  <si>
    <t>2019-09-15T05:00:00Z</t>
  </si>
  <si>
    <t>2019-09-15T07:00:00</t>
  </si>
  <si>
    <t>2019-09-15T06:00:00Z</t>
  </si>
  <si>
    <t>2019-09-15T08:00:00</t>
  </si>
  <si>
    <t>2019-09-15T07:00:00Z</t>
  </si>
  <si>
    <t>2019-09-15T09:00:00</t>
  </si>
  <si>
    <t>2019-09-15T08:00:00Z</t>
  </si>
  <si>
    <t>2019-09-15T10:00:00</t>
  </si>
  <si>
    <t>2019-09-15T09:00:00Z</t>
  </si>
  <si>
    <t>2019-09-15T11:00:00</t>
  </si>
  <si>
    <t>2019-09-15T10:00:00Z</t>
  </si>
  <si>
    <t>2019-09-15T12:00:00</t>
  </si>
  <si>
    <t>2019-09-15T11:00:00Z</t>
  </si>
  <si>
    <t>2019-09-15T13:00:00</t>
  </si>
  <si>
    <t>2019-09-15T12:00:00Z</t>
  </si>
  <si>
    <t>2019-09-15T14:00:00</t>
  </si>
  <si>
    <t>2019-09-15T13:00:00Z</t>
  </si>
  <si>
    <t>2019-09-15T15:00:00</t>
  </si>
  <si>
    <t>2019-09-15T14:00:00Z</t>
  </si>
  <si>
    <t>2019-09-15T16:00:00</t>
  </si>
  <si>
    <t>2019-09-15T15:00:00Z</t>
  </si>
  <si>
    <t>2019-09-15T17:00:00</t>
  </si>
  <si>
    <t>2019-09-15T16:00:00Z</t>
  </si>
  <si>
    <t>2019-09-15T18:00:00</t>
  </si>
  <si>
    <t>2019-09-15T17:00:00Z</t>
  </si>
  <si>
    <t>2019-09-15T19:00:00</t>
  </si>
  <si>
    <t>2019-09-15T18:00:00Z</t>
  </si>
  <si>
    <t>2019-09-15T20:00:00</t>
  </si>
  <si>
    <t>2019-09-15T19:00:00Z</t>
  </si>
  <si>
    <t>2019-09-15T21:00:00</t>
  </si>
  <si>
    <t>2019-09-15T20:00:00Z</t>
  </si>
  <si>
    <t>2019-09-15T22:00:00</t>
  </si>
  <si>
    <t>2019-09-15T21:00:00Z</t>
  </si>
  <si>
    <t>2019-09-15T23:00:00</t>
  </si>
  <si>
    <t>2019-09-15T22:00:00Z</t>
  </si>
  <si>
    <t>2019-09-16T00:00:00</t>
  </si>
  <si>
    <t>2019-09-15T23:00:00Z</t>
  </si>
  <si>
    <t>2019-09-16T01:00:00</t>
  </si>
  <si>
    <t>2019-09-16T00:00:00Z</t>
  </si>
  <si>
    <t>2019-09-16T02:00:00</t>
  </si>
  <si>
    <t>2019-09-16T01:00:00Z</t>
  </si>
  <si>
    <t>2019-09-16T03:00:00</t>
  </si>
  <si>
    <t>2019-09-16T02:00:00Z</t>
  </si>
  <si>
    <t>2019-09-16T04:00:00</t>
  </si>
  <si>
    <t>2019-09-16T03:00:00Z</t>
  </si>
  <si>
    <t>2019-09-16T05:00:00</t>
  </si>
  <si>
    <t>2019-09-16T04:00:00Z</t>
  </si>
  <si>
    <t>2019-09-16T06:00:00</t>
  </si>
  <si>
    <t>2019-09-16T05:00:00Z</t>
  </si>
  <si>
    <t>2019-09-16T07:00:00</t>
  </si>
  <si>
    <t>2019-09-16T06:00:00Z</t>
  </si>
  <si>
    <t>2019-09-16T08:00:00</t>
  </si>
  <si>
    <t>2019-09-16T07:00:00Z</t>
  </si>
  <si>
    <t>2019-09-16T09:00:00</t>
  </si>
  <si>
    <t>2019-09-16T08:00:00Z</t>
  </si>
  <si>
    <t>2019-09-16T10:00:00</t>
  </si>
  <si>
    <t>2019-09-16T09:00:00Z</t>
  </si>
  <si>
    <t>2019-09-16T11:00:00</t>
  </si>
  <si>
    <t>2019-09-16T10:00:00Z</t>
  </si>
  <si>
    <t>2019-09-16T12:00:00</t>
  </si>
  <si>
    <t>2019-09-16T11:00:00Z</t>
  </si>
  <si>
    <t>2019-09-16T13:00:00</t>
  </si>
  <si>
    <t>2019-09-16T12:00:00Z</t>
  </si>
  <si>
    <t>2019-09-16T14:00:00</t>
  </si>
  <si>
    <t>2019-09-16T13:00:00Z</t>
  </si>
  <si>
    <t>2019-09-16T15:00:00</t>
  </si>
  <si>
    <t>2019-09-16T14:00:00Z</t>
  </si>
  <si>
    <t>2019-09-16T16:00:00</t>
  </si>
  <si>
    <t>2019-09-16T15:00:00Z</t>
  </si>
  <si>
    <t>2019-09-16T17:00:00</t>
  </si>
  <si>
    <t>2019-09-16T16:00:00Z</t>
  </si>
  <si>
    <t>2019-09-16T18:00:00</t>
  </si>
  <si>
    <t>2019-09-16T17:00:00Z</t>
  </si>
  <si>
    <t>2019-09-16T19:00:00</t>
  </si>
  <si>
    <t>2019-09-16T18:00:00Z</t>
  </si>
  <si>
    <t>2019-09-16T20:00:00</t>
  </si>
  <si>
    <t>2019-09-16T19:00:00Z</t>
  </si>
  <si>
    <t>2019-09-16T21:00:00</t>
  </si>
  <si>
    <t>2019-09-16T20:00:00Z</t>
  </si>
  <si>
    <t>2019-09-16T22:00:00</t>
  </si>
  <si>
    <t>2019-09-16T21:00:00Z</t>
  </si>
  <si>
    <t>2019-09-16T23:00:00</t>
  </si>
  <si>
    <t>2019-09-16T22:00:00Z</t>
  </si>
  <si>
    <t>2019-09-17T00:00:00</t>
  </si>
  <si>
    <t>2019-09-16T23:00:00Z</t>
  </si>
  <si>
    <t>2019-09-17T01:00:00</t>
  </si>
  <si>
    <t>2019-09-17T00:00:00Z</t>
  </si>
  <si>
    <t>2019-09-17T02:00:00</t>
  </si>
  <si>
    <t>2019-09-17T01:00:00Z</t>
  </si>
  <si>
    <t>2019-09-17T03:00:00</t>
  </si>
  <si>
    <t>2019-09-17T02:00:00Z</t>
  </si>
  <si>
    <t>2019-09-17T04:00:00</t>
  </si>
  <si>
    <t>2019-09-17T03:00:00Z</t>
  </si>
  <si>
    <t>2019-09-17T05:00:00</t>
  </si>
  <si>
    <t>2019-09-17T04:00:00Z</t>
  </si>
  <si>
    <t>2019-09-17T06:00:00</t>
  </si>
  <si>
    <t>2019-09-17T05:00:00Z</t>
  </si>
  <si>
    <t>2019-09-17T07:00:00</t>
  </si>
  <si>
    <t>2019-09-17T06:00:00Z</t>
  </si>
  <si>
    <t>2019-09-17T08:00:00</t>
  </si>
  <si>
    <t>2019-09-17T07:00:00Z</t>
  </si>
  <si>
    <t>2019-09-17T09:00:00</t>
  </si>
  <si>
    <t>2019-09-17T08:00:00Z</t>
  </si>
  <si>
    <t>2019-09-17T10:00:00</t>
  </si>
  <si>
    <t>2019-09-17T09:00:00Z</t>
  </si>
  <si>
    <t>2019-09-17T11:00:00</t>
  </si>
  <si>
    <t>2019-09-17T10:00:00Z</t>
  </si>
  <si>
    <t>2019-09-17T12:00:00</t>
  </si>
  <si>
    <t>2019-09-17T11:00:00Z</t>
  </si>
  <si>
    <t>2019-09-17T13:00:00</t>
  </si>
  <si>
    <t>2019-09-17T12:00:00Z</t>
  </si>
  <si>
    <t>2019-09-17T14:00:00</t>
  </si>
  <si>
    <t>2019-09-17T13:00:00Z</t>
  </si>
  <si>
    <t>2019-09-17T15:00:00</t>
  </si>
  <si>
    <t>2019-09-17T14:00:00Z</t>
  </si>
  <si>
    <t>2019-09-17T16:00:00</t>
  </si>
  <si>
    <t>2019-09-17T15:00:00Z</t>
  </si>
  <si>
    <t>2019-09-17T17:00:00</t>
  </si>
  <si>
    <t>2019-09-17T16:00:00Z</t>
  </si>
  <si>
    <t>2019-09-17T18:00:00</t>
  </si>
  <si>
    <t>2019-09-17T17:00:00Z</t>
  </si>
  <si>
    <t>2019-09-17T19:00:00</t>
  </si>
  <si>
    <t>2019-09-17T18:00:00Z</t>
  </si>
  <si>
    <t>2019-09-17T20:00:00</t>
  </si>
  <si>
    <t>2019-09-17T19:00:00Z</t>
  </si>
  <si>
    <t>2019-09-17T21:00:00</t>
  </si>
  <si>
    <t>2019-09-17T20:00:00Z</t>
  </si>
  <si>
    <t>2019-09-17T22:00:00</t>
  </si>
  <si>
    <t>2019-09-17T21:00:00Z</t>
  </si>
  <si>
    <t>2019-09-17T23:00:00</t>
  </si>
  <si>
    <t>2019-09-17T22:00:00Z</t>
  </si>
  <si>
    <t>2019-09-18T00:00:00</t>
  </si>
  <si>
    <t>2019-09-17T23:00:00Z</t>
  </si>
  <si>
    <t>2019-09-18T01:00:00</t>
  </si>
  <si>
    <t>2019-09-18T00:00:00Z</t>
  </si>
  <si>
    <t>2019-09-18T02:00:00</t>
  </si>
  <si>
    <t>2019-09-18T01:00:00Z</t>
  </si>
  <si>
    <t>2019-09-18T03:00:00</t>
  </si>
  <si>
    <t>2019-09-18T02:00:00Z</t>
  </si>
  <si>
    <t>2019-09-18T04:00:00</t>
  </si>
  <si>
    <t>2019-09-18T03:00:00Z</t>
  </si>
  <si>
    <t>2019-09-18T05:00:00</t>
  </si>
  <si>
    <t>2019-09-18T04:00:00Z</t>
  </si>
  <si>
    <t>2019-09-18T06:00:00</t>
  </si>
  <si>
    <t>2019-09-18T05:00:00Z</t>
  </si>
  <si>
    <t>2019-09-18T07:00:00</t>
  </si>
  <si>
    <t>2019-09-18T06:00:00Z</t>
  </si>
  <si>
    <t>2019-09-18T08:00:00</t>
  </si>
  <si>
    <t>2019-09-18T07:00:00Z</t>
  </si>
  <si>
    <t>2019-09-18T09:00:00</t>
  </si>
  <si>
    <t>2019-09-18T08:00:00Z</t>
  </si>
  <si>
    <t>2019-09-18T10:00:00</t>
  </si>
  <si>
    <t>2019-09-18T09:00:00Z</t>
  </si>
  <si>
    <t>2019-09-18T11:00:00</t>
  </si>
  <si>
    <t>2019-09-18T10:00:00Z</t>
  </si>
  <si>
    <t>2019-09-18T12:00:00</t>
  </si>
  <si>
    <t>2019-09-18T11:00:00Z</t>
  </si>
  <si>
    <t>2019-09-18T13:00:00</t>
  </si>
  <si>
    <t>2019-09-18T12:00:00Z</t>
  </si>
  <si>
    <t>2019-09-18T14:00:00</t>
  </si>
  <si>
    <t>2019-09-18T13:00:00Z</t>
  </si>
  <si>
    <t>2019-09-18T15:00:00</t>
  </si>
  <si>
    <t>2019-09-18T14:00:00Z</t>
  </si>
  <si>
    <t>2019-09-18T16:00:00</t>
  </si>
  <si>
    <t>2019-09-18T15:00:00Z</t>
  </si>
  <si>
    <t>2019-09-18T17:00:00</t>
  </si>
  <si>
    <t>2019-09-18T16:00:00Z</t>
  </si>
  <si>
    <t>2019-09-18T18:00:00</t>
  </si>
  <si>
    <t>2019-09-18T17:00:00Z</t>
  </si>
  <si>
    <t>2019-09-18T19:00:00</t>
  </si>
  <si>
    <t>2019-09-18T18:00:00Z</t>
  </si>
  <si>
    <t>2019-09-18T20:00:00</t>
  </si>
  <si>
    <t>2019-09-18T19:00:00Z</t>
  </si>
  <si>
    <t>2019-09-18T21:00:00</t>
  </si>
  <si>
    <t>2019-09-18T20:00:00Z</t>
  </si>
  <si>
    <t>2019-09-18T22:00:00</t>
  </si>
  <si>
    <t>2019-09-18T21:00:00Z</t>
  </si>
  <si>
    <t>2019-09-18T23:00:00</t>
  </si>
  <si>
    <t>2019-09-18T22:00:00Z</t>
  </si>
  <si>
    <t>2019-09-19T00:00:00</t>
  </si>
  <si>
    <t>2019-09-18T23:00:00Z</t>
  </si>
  <si>
    <t>2019-09-19T01:00:00</t>
  </si>
  <si>
    <t>2019-09-19T00:00:00Z</t>
  </si>
  <si>
    <t>2019-09-19T02:00:00</t>
  </si>
  <si>
    <t>2019-09-19T01:00:00Z</t>
  </si>
  <si>
    <t>2019-09-19T03:00:00</t>
  </si>
  <si>
    <t>2019-09-19T02:00:00Z</t>
  </si>
  <si>
    <t>2019-09-19T04:00:00</t>
  </si>
  <si>
    <t>2019-09-19T03:00:00Z</t>
  </si>
  <si>
    <t>2019-09-19T05:00:00</t>
  </si>
  <si>
    <t>2019-09-19T04:00:00Z</t>
  </si>
  <si>
    <t>2019-09-19T06:00:00</t>
  </si>
  <si>
    <t>2019-09-19T05:00:00Z</t>
  </si>
  <si>
    <t>2019-09-19T07:00:00</t>
  </si>
  <si>
    <t>2019-09-19T06:00:00Z</t>
  </si>
  <si>
    <t>2019-09-19T08:00:00</t>
  </si>
  <si>
    <t>2019-09-19T07:00:00Z</t>
  </si>
  <si>
    <t>2019-09-19T09:00:00</t>
  </si>
  <si>
    <t>2019-09-19T08:00:00Z</t>
  </si>
  <si>
    <t>2019-09-19T10:00:00</t>
  </si>
  <si>
    <t>2019-09-19T09:00:00Z</t>
  </si>
  <si>
    <t>2019-09-19T11:00:00</t>
  </si>
  <si>
    <t>2019-09-19T10:00:00Z</t>
  </si>
  <si>
    <t>2019-09-19T12:00:00</t>
  </si>
  <si>
    <t>2019-09-19T11:00:00Z</t>
  </si>
  <si>
    <t>2019-09-19T13:00:00</t>
  </si>
  <si>
    <t>2019-09-19T12:00:00Z</t>
  </si>
  <si>
    <t>2019-09-19T14:00:00</t>
  </si>
  <si>
    <t>2019-09-19T13:00:00Z</t>
  </si>
  <si>
    <t>2019-09-19T15:00:00</t>
  </si>
  <si>
    <t>2019-09-19T14:00:00Z</t>
  </si>
  <si>
    <t>2019-09-19T16:00:00</t>
  </si>
  <si>
    <t>2019-09-19T15:00:00Z</t>
  </si>
  <si>
    <t>2019-09-19T17:00:00</t>
  </si>
  <si>
    <t>2019-09-19T16:00:00Z</t>
  </si>
  <si>
    <t>2019-09-19T18:00:00</t>
  </si>
  <si>
    <t>2019-09-19T17:00:00Z</t>
  </si>
  <si>
    <t>2019-09-19T19:00:00</t>
  </si>
  <si>
    <t>2019-09-19T18:00:00Z</t>
  </si>
  <si>
    <t>2019-09-19T20:00:00</t>
  </si>
  <si>
    <t>2019-09-19T19:00:00Z</t>
  </si>
  <si>
    <t>2019-09-19T21:00:00</t>
  </si>
  <si>
    <t>2019-09-19T20:00:00Z</t>
  </si>
  <si>
    <t>2019-09-19T22:00:00</t>
  </si>
  <si>
    <t>2019-09-19T21:00:00Z</t>
  </si>
  <si>
    <t>2019-09-19T23:00:00</t>
  </si>
  <si>
    <t>2019-09-19T22:00:00Z</t>
  </si>
  <si>
    <t>2019-09-20T00:00:00</t>
  </si>
  <si>
    <t>2019-09-19T23:00:00Z</t>
  </si>
  <si>
    <t>2019-09-20T01:00:00</t>
  </si>
  <si>
    <t>2019-09-20T00:00:00Z</t>
  </si>
  <si>
    <t>2019-09-20T02:00:00</t>
  </si>
  <si>
    <t>2019-09-20T01:00:00Z</t>
  </si>
  <si>
    <t>2019-09-20T03:00:00</t>
  </si>
  <si>
    <t>2019-09-20T02:00:00Z</t>
  </si>
  <si>
    <t>2019-09-20T04:00:00</t>
  </si>
  <si>
    <t>2019-09-20T03:00:00Z</t>
  </si>
  <si>
    <t>2019-09-20T05:00:00</t>
  </si>
  <si>
    <t>2019-09-20T04:00:00Z</t>
  </si>
  <si>
    <t>2019-09-20T06:00:00</t>
  </si>
  <si>
    <t>2019-09-20T05:00:00Z</t>
  </si>
  <si>
    <t>2019-09-20T07:00:00</t>
  </si>
  <si>
    <t>2019-09-20T06:00:00Z</t>
  </si>
  <si>
    <t>2019-09-20T08:00:00</t>
  </si>
  <si>
    <t>2019-09-20T07:00:00Z</t>
  </si>
  <si>
    <t>2019-09-20T09:00:00</t>
  </si>
  <si>
    <t>2019-09-20T08:00:00Z</t>
  </si>
  <si>
    <t>2019-09-20T10:00:00</t>
  </si>
  <si>
    <t>2019-09-20T09:00:00Z</t>
  </si>
  <si>
    <t>2019-09-20T11:00:00</t>
  </si>
  <si>
    <t>2019-09-20T10:00:00Z</t>
  </si>
  <si>
    <t>2019-09-20T12:00:00</t>
  </si>
  <si>
    <t>2019-09-20T11:00:00Z</t>
  </si>
  <si>
    <t>2019-09-20T13:00:00</t>
  </si>
  <si>
    <t>2019-09-20T12:00:00Z</t>
  </si>
  <si>
    <t>2019-09-20T14:00:00</t>
  </si>
  <si>
    <t>2019-09-20T13:00:00Z</t>
  </si>
  <si>
    <t>2019-09-20T15:00:00</t>
  </si>
  <si>
    <t>2019-09-20T14:00:00Z</t>
  </si>
  <si>
    <t>2019-09-20T16:00:00</t>
  </si>
  <si>
    <t>2019-09-20T15:00:00Z</t>
  </si>
  <si>
    <t>2019-09-20T17:00:00</t>
  </si>
  <si>
    <t>2019-09-20T16:00:00Z</t>
  </si>
  <si>
    <t>2019-09-20T18:00:00</t>
  </si>
  <si>
    <t>2019-09-20T17:00:00Z</t>
  </si>
  <si>
    <t>2019-09-20T19:00:00</t>
  </si>
  <si>
    <t>2019-09-20T18:00:00Z</t>
  </si>
  <si>
    <t>2019-09-20T20:00:00</t>
  </si>
  <si>
    <t>2019-09-20T19:00:00Z</t>
  </si>
  <si>
    <t>2019-09-20T21:00:00</t>
  </si>
  <si>
    <t>2019-09-20T20:00:00Z</t>
  </si>
  <si>
    <t>2019-09-20T22:00:00</t>
  </si>
  <si>
    <t>2019-09-20T21:00:00Z</t>
  </si>
  <si>
    <t>2019-09-20T23:00:00</t>
  </si>
  <si>
    <t>2019-09-20T22:00:00Z</t>
  </si>
  <si>
    <t>2019-09-21T00:00:00</t>
  </si>
  <si>
    <t>2019-09-20T23:00:00Z</t>
  </si>
  <si>
    <t>2019-09-21T01:00:00</t>
  </si>
  <si>
    <t>2019-09-21T00:00:00Z</t>
  </si>
  <si>
    <t>2019-09-21T02:00:00</t>
  </si>
  <si>
    <t>2019-09-21T01:00:00Z</t>
  </si>
  <si>
    <t>2019-09-21T03:00:00</t>
  </si>
  <si>
    <t>2019-09-21T02:00:00Z</t>
  </si>
  <si>
    <t>2019-09-21T04:00:00</t>
  </si>
  <si>
    <t>2019-09-21T03:00:00Z</t>
  </si>
  <si>
    <t>2019-09-21T05:00:00</t>
  </si>
  <si>
    <t>2019-09-21T04:00:00Z</t>
  </si>
  <si>
    <t>2019-09-21T06:00:00</t>
  </si>
  <si>
    <t>2019-09-21T05:00:00Z</t>
  </si>
  <si>
    <t>2019-09-21T07:00:00</t>
  </si>
  <si>
    <t>2019-09-21T06:00:00Z</t>
  </si>
  <si>
    <t>2019-09-21T08:00:00</t>
  </si>
  <si>
    <t>2019-09-21T07:00:00Z</t>
  </si>
  <si>
    <t>2019-09-21T09:00:00</t>
  </si>
  <si>
    <t>2019-09-21T08:00:00Z</t>
  </si>
  <si>
    <t>2019-09-21T10:00:00</t>
  </si>
  <si>
    <t>2019-09-21T09:00:00Z</t>
  </si>
  <si>
    <t>2019-09-21T11:00:00</t>
  </si>
  <si>
    <t>2019-09-21T10:00:00Z</t>
  </si>
  <si>
    <t>2019-09-21T12:00:00</t>
  </si>
  <si>
    <t>2019-09-21T11:00:00Z</t>
  </si>
  <si>
    <t>2019-09-21T13:00:00</t>
  </si>
  <si>
    <t>2019-09-21T12:00:00Z</t>
  </si>
  <si>
    <t>2019-09-21T14:00:00</t>
  </si>
  <si>
    <t>2019-09-21T13:00:00Z</t>
  </si>
  <si>
    <t>2019-09-21T15:00:00</t>
  </si>
  <si>
    <t>2019-09-21T14:00:00Z</t>
  </si>
  <si>
    <t>2019-09-21T16:00:00</t>
  </si>
  <si>
    <t>2019-09-21T15:00:00Z</t>
  </si>
  <si>
    <t>2019-09-21T17:00:00</t>
  </si>
  <si>
    <t>2019-09-21T16:00:00Z</t>
  </si>
  <si>
    <t>2019-09-21T18:00:00</t>
  </si>
  <si>
    <t>2019-09-21T17:00:00Z</t>
  </si>
  <si>
    <t>2019-09-21T19:00:00</t>
  </si>
  <si>
    <t>2019-09-21T18:00:00Z</t>
  </si>
  <si>
    <t>2019-09-21T20:00:00</t>
  </si>
  <si>
    <t>2019-09-21T19:00:00Z</t>
  </si>
  <si>
    <t>2019-09-21T21:00:00</t>
  </si>
  <si>
    <t>2019-09-21T20:00:00Z</t>
  </si>
  <si>
    <t>2019-09-21T22:00:00</t>
  </si>
  <si>
    <t>2019-09-21T21:00:00Z</t>
  </si>
  <si>
    <t>2019-09-21T23:00:00</t>
  </si>
  <si>
    <t>2019-09-21T22:00:00Z</t>
  </si>
  <si>
    <t>2019-09-22T00:00:00</t>
  </si>
  <si>
    <t>2019-09-21T23:00:00Z</t>
  </si>
  <si>
    <t>2019-09-22T01:00:00</t>
  </si>
  <si>
    <t>2019-09-22T00:00:00Z</t>
  </si>
  <si>
    <t>2019-09-22T02:00:00</t>
  </si>
  <si>
    <t>2019-09-22T01:00:00Z</t>
  </si>
  <si>
    <t>2019-09-22T03:00:00</t>
  </si>
  <si>
    <t>2019-09-22T02:00:00Z</t>
  </si>
  <si>
    <t>2019-09-22T04:00:00</t>
  </si>
  <si>
    <t>2019-09-22T03:00:00Z</t>
  </si>
  <si>
    <t>2019-09-22T05:00:00</t>
  </si>
  <si>
    <t>2019-09-22T04:00:00Z</t>
  </si>
  <si>
    <t>2019-09-22T06:00:00</t>
  </si>
  <si>
    <t>2019-09-22T05:00:00Z</t>
  </si>
  <si>
    <t>2019-09-22T07:00:00</t>
  </si>
  <si>
    <t>2019-09-22T06:00:00Z</t>
  </si>
  <si>
    <t>2019-09-22T08:00:00</t>
  </si>
  <si>
    <t>2019-09-22T07:00:00Z</t>
  </si>
  <si>
    <t>2019-09-22T09:00:00</t>
  </si>
  <si>
    <t>2019-09-22T08:00:00Z</t>
  </si>
  <si>
    <t>2019-09-22T10:00:00</t>
  </si>
  <si>
    <t>2019-09-22T09:00:00Z</t>
  </si>
  <si>
    <t>2019-09-22T11:00:00</t>
  </si>
  <si>
    <t>2019-09-22T10:00:00Z</t>
  </si>
  <si>
    <t>2019-09-22T12:00:00</t>
  </si>
  <si>
    <t>2019-09-22T11:00:00Z</t>
  </si>
  <si>
    <t>2019-09-22T13:00:00</t>
  </si>
  <si>
    <t>2019-09-22T12:00:00Z</t>
  </si>
  <si>
    <t>2019-09-22T14:00:00</t>
  </si>
  <si>
    <t>2019-09-22T13:00:00Z</t>
  </si>
  <si>
    <t>2019-09-22T15:00:00</t>
  </si>
  <si>
    <t>2019-09-22T14:00:00Z</t>
  </si>
  <si>
    <t>2019-09-22T16:00:00</t>
  </si>
  <si>
    <t>2019-09-22T15:00:00Z</t>
  </si>
  <si>
    <t>2019-09-22T17:00:00</t>
  </si>
  <si>
    <t>2019-09-22T16:00:00Z</t>
  </si>
  <si>
    <t>2019-09-22T18:00:00</t>
  </si>
  <si>
    <t>2019-09-22T17:00:00Z</t>
  </si>
  <si>
    <t>2019-09-22T19:00:00</t>
  </si>
  <si>
    <t>2019-09-22T18:00:00Z</t>
  </si>
  <si>
    <t>2019-09-22T20:00:00</t>
  </si>
  <si>
    <t>2019-09-22T19:00:00Z</t>
  </si>
  <si>
    <t>2019-09-22T21:00:00</t>
  </si>
  <si>
    <t>2019-09-22T20:00:00Z</t>
  </si>
  <si>
    <t>2019-09-22T22:00:00</t>
  </si>
  <si>
    <t>2019-09-22T21:00:00Z</t>
  </si>
  <si>
    <t>2019-09-22T23:00:00</t>
  </si>
  <si>
    <t>2019-09-22T22:00:00Z</t>
  </si>
  <si>
    <t>2019-09-23T00:00:00</t>
  </si>
  <si>
    <t>2019-09-22T23:00:00Z</t>
  </si>
  <si>
    <t>2019-09-23T01:00:00</t>
  </si>
  <si>
    <t>2019-09-23T00:00:00Z</t>
  </si>
  <si>
    <t>2019-09-23T02:00:00</t>
  </si>
  <si>
    <t>2019-09-23T01:00:00Z</t>
  </si>
  <si>
    <t>2019-09-23T03:00:00</t>
  </si>
  <si>
    <t>2019-09-23T02:00:00Z</t>
  </si>
  <si>
    <t>2019-09-23T04:00:00</t>
  </si>
  <si>
    <t>2019-09-23T03:00:00Z</t>
  </si>
  <si>
    <t>2019-09-23T05:00:00</t>
  </si>
  <si>
    <t>2019-09-23T04:00:00Z</t>
  </si>
  <si>
    <t>2019-09-23T06:00:00</t>
  </si>
  <si>
    <t>2019-09-23T05:00:00Z</t>
  </si>
  <si>
    <t>2019-09-23T07:00:00</t>
  </si>
  <si>
    <t>2019-09-23T06:00:00Z</t>
  </si>
  <si>
    <t>2019-09-23T08:00:00</t>
  </si>
  <si>
    <t>2019-09-23T07:00:00Z</t>
  </si>
  <si>
    <t>2019-09-23T09:00:00</t>
  </si>
  <si>
    <t>2019-09-23T08:00:00Z</t>
  </si>
  <si>
    <t>2019-09-23T10:00:00</t>
  </si>
  <si>
    <t>2019-09-23T09:00:00Z</t>
  </si>
  <si>
    <t>2019-09-23T11:00:00</t>
  </si>
  <si>
    <t>2019-09-23T10:00:00Z</t>
  </si>
  <si>
    <t>2019-09-23T12:00:00</t>
  </si>
  <si>
    <t>2019-09-23T11:00:00Z</t>
  </si>
  <si>
    <t>2019-09-23T13:00:00</t>
  </si>
  <si>
    <t>2019-09-23T12:00:00Z</t>
  </si>
  <si>
    <t>2019-09-23T14:00:00</t>
  </si>
  <si>
    <t>2019-09-23T13:00:00Z</t>
  </si>
  <si>
    <t>2019-09-23T15:00:00</t>
  </si>
  <si>
    <t>2019-09-23T14:00:00Z</t>
  </si>
  <si>
    <t>2019-09-23T16:00:00</t>
  </si>
  <si>
    <t>2019-09-23T15:00:00Z</t>
  </si>
  <si>
    <t>2019-09-23T17:00:00</t>
  </si>
  <si>
    <t>2019-09-23T16:00:00Z</t>
  </si>
  <si>
    <t>2019-09-23T18:00:00</t>
  </si>
  <si>
    <t>2019-09-23T17:00:00Z</t>
  </si>
  <si>
    <t>2019-09-23T19:00:00</t>
  </si>
  <si>
    <t>2019-09-23T18:00:00Z</t>
  </si>
  <si>
    <t>2019-09-23T20:00:00</t>
  </si>
  <si>
    <t>2019-09-23T19:00:00Z</t>
  </si>
  <si>
    <t>2019-09-23T21:00:00</t>
  </si>
  <si>
    <t>2019-09-23T20:00:00Z</t>
  </si>
  <si>
    <t>2019-09-23T22:00:00</t>
  </si>
  <si>
    <t>2019-09-23T21:00:00Z</t>
  </si>
  <si>
    <t>2019-09-23T23:00:00</t>
  </si>
  <si>
    <t>2019-09-23T22:00:00Z</t>
  </si>
  <si>
    <t>2019-09-24T00:00:00</t>
  </si>
  <si>
    <t>2019-09-23T23:00:00Z</t>
  </si>
  <si>
    <t>2019-09-24T01:00:00</t>
  </si>
  <si>
    <t>2019-09-24T00:00:00Z</t>
  </si>
  <si>
    <t>2019-09-24T02:00:00</t>
  </si>
  <si>
    <t>2019-09-24T01:00:00Z</t>
  </si>
  <si>
    <t>2019-09-24T03:00:00</t>
  </si>
  <si>
    <t>2019-09-24T02:00:00Z</t>
  </si>
  <si>
    <t>2019-09-24T04:00:00</t>
  </si>
  <si>
    <t>2019-09-24T03:00:00Z</t>
  </si>
  <si>
    <t>2019-09-24T05:00:00</t>
  </si>
  <si>
    <t>2019-09-24T04:00:00Z</t>
  </si>
  <si>
    <t>2019-09-24T06:00:00</t>
  </si>
  <si>
    <t>2019-09-24T05:00:00Z</t>
  </si>
  <si>
    <t>2019-09-24T07:00:00</t>
  </si>
  <si>
    <t>2019-09-24T06:00:00Z</t>
  </si>
  <si>
    <t>2019-09-24T08:00:00</t>
  </si>
  <si>
    <t>2019-09-24T07:00:00Z</t>
  </si>
  <si>
    <t>2019-09-24T09:00:00</t>
  </si>
  <si>
    <t>2019-09-24T08:00:00Z</t>
  </si>
  <si>
    <t>2019-09-24T10:00:00</t>
  </si>
  <si>
    <t>2019-09-24T09:00:00Z</t>
  </si>
  <si>
    <t>2019-09-24T11:00:00</t>
  </si>
  <si>
    <t>2019-09-24T10:00:00Z</t>
  </si>
  <si>
    <t>2019-09-24T12:00:00</t>
  </si>
  <si>
    <t>2019-09-24T11:00:00Z</t>
  </si>
  <si>
    <t>2019-09-24T13:00:00</t>
  </si>
  <si>
    <t>2019-09-24T12:00:00Z</t>
  </si>
  <si>
    <t>2019-09-24T14:00:00</t>
  </si>
  <si>
    <t>2019-09-24T13:00:00Z</t>
  </si>
  <si>
    <t>2019-09-24T15:00:00</t>
  </si>
  <si>
    <t>2019-09-24T14:00:00Z</t>
  </si>
  <si>
    <t>2019-09-24T16:00:00</t>
  </si>
  <si>
    <t>2019-09-24T15:00:00Z</t>
  </si>
  <si>
    <t>2019-09-24T17:00:00</t>
  </si>
  <si>
    <t>2019-09-24T16:00:00Z</t>
  </si>
  <si>
    <t>2019-09-24T18:00:00</t>
  </si>
  <si>
    <t>2019-09-24T17:00:00Z</t>
  </si>
  <si>
    <t>2019-09-24T19:00:00</t>
  </si>
  <si>
    <t>2019-09-24T18:00:00Z</t>
  </si>
  <si>
    <t>2019-09-24T20:00:00</t>
  </si>
  <si>
    <t>2019-09-24T19:00:00Z</t>
  </si>
  <si>
    <t>2019-09-24T21:00:00</t>
  </si>
  <si>
    <t>2019-09-24T20:00:00Z</t>
  </si>
  <si>
    <t>2019-09-24T22:00:00</t>
  </si>
  <si>
    <t>2019-09-24T21:00:00Z</t>
  </si>
  <si>
    <t>2019-09-24T23:00:00</t>
  </si>
  <si>
    <t>2019-09-24T22:00:00Z</t>
  </si>
  <si>
    <t>2019-09-25T00:00:00</t>
  </si>
  <si>
    <t>2019-09-24T23:00:00Z</t>
  </si>
  <si>
    <t>2019-09-25T01:00:00</t>
  </si>
  <si>
    <t>2019-09-25T00:00:00Z</t>
  </si>
  <si>
    <t>2019-09-25T02:00:00</t>
  </si>
  <si>
    <t>2019-09-25T01:00:00Z</t>
  </si>
  <si>
    <t>2019-09-25T03:00:00</t>
  </si>
  <si>
    <t>2019-09-25T02:00:00Z</t>
  </si>
  <si>
    <t>2019-09-25T04:00:00</t>
  </si>
  <si>
    <t>2019-09-25T03:00:00Z</t>
  </si>
  <si>
    <t>2019-09-25T05:00:00</t>
  </si>
  <si>
    <t>2019-09-25T04:00:00Z</t>
  </si>
  <si>
    <t>2019-09-25T06:00:00</t>
  </si>
  <si>
    <t>2019-09-25T05:00:00Z</t>
  </si>
  <si>
    <t>2019-09-25T07:00:00</t>
  </si>
  <si>
    <t>2019-09-25T06:00:00Z</t>
  </si>
  <si>
    <t>2019-09-25T08:00:00</t>
  </si>
  <si>
    <t>2019-09-25T07:00:00Z</t>
  </si>
  <si>
    <t>2019-09-25T09:00:00</t>
  </si>
  <si>
    <t>2019-09-25T08:00:00Z</t>
  </si>
  <si>
    <t>2019-09-25T10:00:00</t>
  </si>
  <si>
    <t>2019-09-25T09:00:00Z</t>
  </si>
  <si>
    <t>2019-09-25T11:00:00</t>
  </si>
  <si>
    <t>2019-09-25T10:00:00Z</t>
  </si>
  <si>
    <t>2019-09-25T12:00:00</t>
  </si>
  <si>
    <t>2019-09-25T11:00:00Z</t>
  </si>
  <si>
    <t>2019-09-25T13:00:00</t>
  </si>
  <si>
    <t>2019-09-25T12:00:00Z</t>
  </si>
  <si>
    <t>2019-09-25T14:00:00</t>
  </si>
  <si>
    <t>2019-09-25T13:00:00Z</t>
  </si>
  <si>
    <t>2019-09-25T15:00:00</t>
  </si>
  <si>
    <t>2019-09-25T14:00:00Z</t>
  </si>
  <si>
    <t>2019-09-25T16:00:00</t>
  </si>
  <si>
    <t>2019-09-25T15:00:00Z</t>
  </si>
  <si>
    <t>2019-09-25T17:00:00</t>
  </si>
  <si>
    <t>2019-09-25T16:00:00Z</t>
  </si>
  <si>
    <t>2019-09-25T18:00:00</t>
  </si>
  <si>
    <t>2019-09-25T17:00:00Z</t>
  </si>
  <si>
    <t>2019-09-25T19:00:00</t>
  </si>
  <si>
    <t>2019-09-25T18:00:00Z</t>
  </si>
  <si>
    <t>2019-09-25T20:00:00</t>
  </si>
  <si>
    <t>2019-09-25T19:00:00Z</t>
  </si>
  <si>
    <t>2019-09-25T21:00:00</t>
  </si>
  <si>
    <t>2019-09-25T20:00:00Z</t>
  </si>
  <si>
    <t>2019-09-25T22:00:00</t>
  </si>
  <si>
    <t>2019-09-25T21:00:00Z</t>
  </si>
  <si>
    <t>2019-09-25T23:00:00</t>
  </si>
  <si>
    <t>2019-09-25T22:00:00Z</t>
  </si>
  <si>
    <t>2019-09-26T00:00:00</t>
  </si>
  <si>
    <t>2019-09-25T23:00:00Z</t>
  </si>
  <si>
    <t>2019-09-26T01:00:00</t>
  </si>
  <si>
    <t>2019-09-26T00:00:00Z</t>
  </si>
  <si>
    <t>2019-09-26T02:00:00</t>
  </si>
  <si>
    <t>2019-09-26T01:00:00Z</t>
  </si>
  <si>
    <t>2019-09-26T03:00:00</t>
  </si>
  <si>
    <t>2019-09-26T02:00:00Z</t>
  </si>
  <si>
    <t>2019-09-26T04:00:00</t>
  </si>
  <si>
    <t>2019-09-26T03:00:00Z</t>
  </si>
  <si>
    <t>2019-09-26T05:00:00</t>
  </si>
  <si>
    <t>2019-09-26T04:00:00Z</t>
  </si>
  <si>
    <t>2019-09-26T06:00:00</t>
  </si>
  <si>
    <t>2019-09-26T05:00:00Z</t>
  </si>
  <si>
    <t>2019-09-26T07:00:00</t>
  </si>
  <si>
    <t>2019-09-26T06:00:00Z</t>
  </si>
  <si>
    <t>2019-09-26T08:00:00</t>
  </si>
  <si>
    <t>2019-09-26T07:00:00Z</t>
  </si>
  <si>
    <t>2019-09-26T09:00:00</t>
  </si>
  <si>
    <t>2019-09-26T08:00:00Z</t>
  </si>
  <si>
    <t>2019-09-26T10:00:00</t>
  </si>
  <si>
    <t>2019-09-26T09:00:00Z</t>
  </si>
  <si>
    <t>2019-09-26T11:00:00</t>
  </si>
  <si>
    <t>2019-09-26T10:00:00Z</t>
  </si>
  <si>
    <t>2019-09-26T12:00:00</t>
  </si>
  <si>
    <t>2019-09-26T11:00:00Z</t>
  </si>
  <si>
    <t>2019-09-26T13:00:00</t>
  </si>
  <si>
    <t>2019-09-26T12:00:00Z</t>
  </si>
  <si>
    <t>2019-09-26T14:00:00</t>
  </si>
  <si>
    <t>2019-09-26T13:00:00Z</t>
  </si>
  <si>
    <t>2019-09-26T15:00:00</t>
  </si>
  <si>
    <t>2019-09-26T14:00:00Z</t>
  </si>
  <si>
    <t>2019-09-26T16:00:00</t>
  </si>
  <si>
    <t>2019-09-26T15:00:00Z</t>
  </si>
  <si>
    <t>2019-09-26T17:00:00</t>
  </si>
  <si>
    <t>2019-09-26T16:00:00Z</t>
  </si>
  <si>
    <t>2019-09-26T18:00:00</t>
  </si>
  <si>
    <t>2019-09-26T17:00:00Z</t>
  </si>
  <si>
    <t>2019-09-26T19:00:00</t>
  </si>
  <si>
    <t>2019-09-26T18:00:00Z</t>
  </si>
  <si>
    <t>2019-09-26T20:00:00</t>
  </si>
  <si>
    <t>2019-09-26T19:00:00Z</t>
  </si>
  <si>
    <t>2019-09-26T21:00:00</t>
  </si>
  <si>
    <t>2019-09-26T20:00:00Z</t>
  </si>
  <si>
    <t>2019-09-26T22:00:00</t>
  </si>
  <si>
    <t>2019-09-26T21:00:00Z</t>
  </si>
  <si>
    <t>2019-09-26T23:00:00</t>
  </si>
  <si>
    <t>2019-09-26T22:00:00Z</t>
  </si>
  <si>
    <t>2019-09-27T00:00:00</t>
  </si>
  <si>
    <t>2019-09-26T23:00:00Z</t>
  </si>
  <si>
    <t>2019-09-27T01:00:00</t>
  </si>
  <si>
    <t>2019-09-27T00:00:00Z</t>
  </si>
  <si>
    <t>2019-09-27T02:00:00</t>
  </si>
  <si>
    <t>2019-09-27T01:00:00Z</t>
  </si>
  <si>
    <t>2019-09-27T03:00:00</t>
  </si>
  <si>
    <t>2019-09-27T02:00:00Z</t>
  </si>
  <si>
    <t>2019-09-27T04:00:00</t>
  </si>
  <si>
    <t>2019-09-27T03:00:00Z</t>
  </si>
  <si>
    <t>2019-09-27T05:00:00</t>
  </si>
  <si>
    <t>2019-09-27T04:00:00Z</t>
  </si>
  <si>
    <t>2019-09-27T06:00:00</t>
  </si>
  <si>
    <t>2019-09-27T05:00:00Z</t>
  </si>
  <si>
    <t>2019-09-27T07:00:00</t>
  </si>
  <si>
    <t>2019-09-27T06:00:00Z</t>
  </si>
  <si>
    <t>2019-09-27T08:00:00</t>
  </si>
  <si>
    <t>2019-09-27T07:00:00Z</t>
  </si>
  <si>
    <t>2019-09-27T09:00:00</t>
  </si>
  <si>
    <t>2019-09-27T08:00:00Z</t>
  </si>
  <si>
    <t>2019-09-27T10:00:00</t>
  </si>
  <si>
    <t>2019-09-27T09:00:00Z</t>
  </si>
  <si>
    <t>2019-09-27T11:00:00</t>
  </si>
  <si>
    <t>2019-09-27T10:00:00Z</t>
  </si>
  <si>
    <t>2019-09-27T12:00:00</t>
  </si>
  <si>
    <t>2019-09-27T11:00:00Z</t>
  </si>
  <si>
    <t>2019-09-27T13:00:00</t>
  </si>
  <si>
    <t>2019-09-27T12:00:00Z</t>
  </si>
  <si>
    <t>2019-09-27T14:00:00</t>
  </si>
  <si>
    <t>2019-09-27T13:00:00Z</t>
  </si>
  <si>
    <t>2019-09-27T15:00:00</t>
  </si>
  <si>
    <t>2019-09-27T14:00:00Z</t>
  </si>
  <si>
    <t>2019-09-27T16:00:00</t>
  </si>
  <si>
    <t>2019-09-27T15:00:00Z</t>
  </si>
  <si>
    <t>2019-09-27T17:00:00</t>
  </si>
  <si>
    <t>2019-09-27T16:00:00Z</t>
  </si>
  <si>
    <t>2019-09-27T18:00:00</t>
  </si>
  <si>
    <t>2019-09-27T17:00:00Z</t>
  </si>
  <si>
    <t>2019-09-27T19:00:00</t>
  </si>
  <si>
    <t>2019-09-27T18:00:00Z</t>
  </si>
  <si>
    <t>2019-09-27T20:00:00</t>
  </si>
  <si>
    <t>2019-09-27T19:00:00Z</t>
  </si>
  <si>
    <t>2019-09-27T21:00:00</t>
  </si>
  <si>
    <t>2019-09-27T20:00:00Z</t>
  </si>
  <si>
    <t>2019-09-27T22:00:00</t>
  </si>
  <si>
    <t>2019-09-27T21:00:00Z</t>
  </si>
  <si>
    <t>2019-09-27T23:00:00</t>
  </si>
  <si>
    <t>2019-09-27T22:00:00Z</t>
  </si>
  <si>
    <t>2019-09-28T00:00:00</t>
  </si>
  <si>
    <t>2019-09-27T23:00:00Z</t>
  </si>
  <si>
    <t>2019-09-28T01:00:00</t>
  </si>
  <si>
    <t>2019-09-28T00:00:00Z</t>
  </si>
  <si>
    <t>2019-09-28T02:00:00</t>
  </si>
  <si>
    <t>2019-09-28T01:00:00Z</t>
  </si>
  <si>
    <t>2019-09-28T03:00:00</t>
  </si>
  <si>
    <t>2019-09-28T02:00:00Z</t>
  </si>
  <si>
    <t>2019-09-28T04:00:00</t>
  </si>
  <si>
    <t>2019-09-28T03:00:00Z</t>
  </si>
  <si>
    <t>2019-09-28T05:00:00</t>
  </si>
  <si>
    <t>2019-09-28T04:00:00Z</t>
  </si>
  <si>
    <t>2019-09-28T06:00:00</t>
  </si>
  <si>
    <t>2019-09-28T05:00:00Z</t>
  </si>
  <si>
    <t>2019-09-28T07:00:00</t>
  </si>
  <si>
    <t>2019-09-28T06:00:00Z</t>
  </si>
  <si>
    <t>2019-09-28T08:00:00</t>
  </si>
  <si>
    <t>2019-09-28T07:00:00Z</t>
  </si>
  <si>
    <t>2019-09-28T09:00:00</t>
  </si>
  <si>
    <t>2019-09-28T08:00:00Z</t>
  </si>
  <si>
    <t>2019-09-28T10:00:00</t>
  </si>
  <si>
    <t>2019-09-28T09:00:00Z</t>
  </si>
  <si>
    <t>2019-09-28T11:00:00</t>
  </si>
  <si>
    <t>2019-09-28T10:00:00Z</t>
  </si>
  <si>
    <t>2019-09-28T12:00:00</t>
  </si>
  <si>
    <t>2019-09-28T11:00:00Z</t>
  </si>
  <si>
    <t>2019-09-28T13:00:00</t>
  </si>
  <si>
    <t>2019-09-28T12:00:00Z</t>
  </si>
  <si>
    <t>2019-09-28T14:00:00</t>
  </si>
  <si>
    <t>2019-09-28T13:00:00Z</t>
  </si>
  <si>
    <t>2019-09-28T15:00:00</t>
  </si>
  <si>
    <t>2019-09-28T14:00:00Z</t>
  </si>
  <si>
    <t>2019-09-28T16:00:00</t>
  </si>
  <si>
    <t>2019-09-28T15:00:00Z</t>
  </si>
  <si>
    <t>2019-09-28T17:00:00</t>
  </si>
  <si>
    <t>2019-09-28T16:00:00Z</t>
  </si>
  <si>
    <t>2019-09-28T18:00:00</t>
  </si>
  <si>
    <t>2019-09-28T17:00:00Z</t>
  </si>
  <si>
    <t>2019-09-28T19:00:00</t>
  </si>
  <si>
    <t>2019-09-28T18:00:00Z</t>
  </si>
  <si>
    <t>2019-09-28T20:00:00</t>
  </si>
  <si>
    <t>2019-09-28T19:00:00Z</t>
  </si>
  <si>
    <t>2019-09-28T21:00:00</t>
  </si>
  <si>
    <t>2019-09-28T20:00:00Z</t>
  </si>
  <si>
    <t>2019-09-28T22:00:00</t>
  </si>
  <si>
    <t>2019-09-28T21:00:00Z</t>
  </si>
  <si>
    <t>2019-09-28T23:00:00</t>
  </si>
  <si>
    <t>2019-09-28T22:00:00Z</t>
  </si>
  <si>
    <t>2019-09-29T00:00:00</t>
  </si>
  <si>
    <t>2019-09-28T23:00:00Z</t>
  </si>
  <si>
    <t>2019-09-29T01:00:00</t>
  </si>
  <si>
    <t>2019-09-29T00:00:00Z</t>
  </si>
  <si>
    <t>2019-09-29T02:00:00</t>
  </si>
  <si>
    <t>2019-09-29T01:00:00Z</t>
  </si>
  <si>
    <t>2019-09-29T03:00:00</t>
  </si>
  <si>
    <t>2019-09-29T02:00:00Z</t>
  </si>
  <si>
    <t>2019-09-29T04:00:00</t>
  </si>
  <si>
    <t>2019-09-29T03:00:00Z</t>
  </si>
  <si>
    <t>2019-09-29T05:00:00</t>
  </si>
  <si>
    <t>2019-09-29T04:00:00Z</t>
  </si>
  <si>
    <t>2019-09-29T06:00:00</t>
  </si>
  <si>
    <t>2019-09-29T05:00:00Z</t>
  </si>
  <si>
    <t>2019-09-29T07:00:00</t>
  </si>
  <si>
    <t>2019-09-29T06:00:00Z</t>
  </si>
  <si>
    <t>2019-09-29T08:00:00</t>
  </si>
  <si>
    <t>2019-09-29T07:00:00Z</t>
  </si>
  <si>
    <t>2019-09-29T09:00:00</t>
  </si>
  <si>
    <t>2019-09-29T08:00:00Z</t>
  </si>
  <si>
    <t>2019-09-29T10:00:00</t>
  </si>
  <si>
    <t>2019-09-29T09:00:00Z</t>
  </si>
  <si>
    <t>2019-09-29T11:00:00</t>
  </si>
  <si>
    <t>2019-09-29T10:00:00Z</t>
  </si>
  <si>
    <t>2019-09-29T12:00:00</t>
  </si>
  <si>
    <t>2019-09-29T11:00:00Z</t>
  </si>
  <si>
    <t>2019-09-29T13:00:00</t>
  </si>
  <si>
    <t>2019-09-29T12:00:00Z</t>
  </si>
  <si>
    <t>2019-09-29T14:00:00</t>
  </si>
  <si>
    <t>2019-09-29T13:00:00Z</t>
  </si>
  <si>
    <t>2019-09-29T15:00:00</t>
  </si>
  <si>
    <t>2019-09-29T14:00:00Z</t>
  </si>
  <si>
    <t>2019-09-29T16:00:00</t>
  </si>
  <si>
    <t>2019-09-29T15:00:00Z</t>
  </si>
  <si>
    <t>2019-09-29T17:00:00</t>
  </si>
  <si>
    <t>2019-09-29T16:00:00Z</t>
  </si>
  <si>
    <t>2019-09-29T18:00:00</t>
  </si>
  <si>
    <t>2019-09-29T17:00:00Z</t>
  </si>
  <si>
    <t>2019-09-29T19:00:00</t>
  </si>
  <si>
    <t>2019-09-29T18:00:00Z</t>
  </si>
  <si>
    <t>2019-09-29T20:00:00</t>
  </si>
  <si>
    <t>2019-09-29T19:00:00Z</t>
  </si>
  <si>
    <t>2019-09-29T21:00:00</t>
  </si>
  <si>
    <t>2019-09-29T20:00:00Z</t>
  </si>
  <si>
    <t>2019-09-29T22:00:00</t>
  </si>
  <si>
    <t>2019-09-29T21:00:00Z</t>
  </si>
  <si>
    <t>2019-09-29T23:00:00</t>
  </si>
  <si>
    <t>2019-09-29T22:00:00Z</t>
  </si>
  <si>
    <t>2019-09-30T00:00:00</t>
  </si>
  <si>
    <t>2019-09-29T23:00:00Z</t>
  </si>
  <si>
    <t>2019-09-30T01:00:00</t>
  </si>
  <si>
    <t>2019-09-30T00:00:00Z</t>
  </si>
  <si>
    <t>2019-09-30T02:00:00</t>
  </si>
  <si>
    <t>2019-09-30T01:00:00Z</t>
  </si>
  <si>
    <t>2019-09-30T03:00:00</t>
  </si>
  <si>
    <t>2019-09-30T02:00:00Z</t>
  </si>
  <si>
    <t>2019-09-30T04:00:00</t>
  </si>
  <si>
    <t>2019-09-30T03:00:00Z</t>
  </si>
  <si>
    <t>2019-09-30T05:00:00</t>
  </si>
  <si>
    <t>2019-09-30T04:00:00Z</t>
  </si>
  <si>
    <t>2019-09-30T06:00:00</t>
  </si>
  <si>
    <t>2019-09-30T05:00:00Z</t>
  </si>
  <si>
    <t>2019-09-30T07:00:00</t>
  </si>
  <si>
    <t>2019-09-30T06:00:00Z</t>
  </si>
  <si>
    <t>2019-09-30T08:00:00</t>
  </si>
  <si>
    <t>2019-09-30T07:00:00Z</t>
  </si>
  <si>
    <t>2019-09-30T09:00:00</t>
  </si>
  <si>
    <t>2019-09-30T08:00:00Z</t>
  </si>
  <si>
    <t>2019-09-30T10:00:00</t>
  </si>
  <si>
    <t>2019-09-30T09:00:00Z</t>
  </si>
  <si>
    <t>2019-09-30T11:00:00</t>
  </si>
  <si>
    <t>2019-09-30T10:00:00Z</t>
  </si>
  <si>
    <t>2019-09-30T12:00:00</t>
  </si>
  <si>
    <t>2019-09-30T11:00:00Z</t>
  </si>
  <si>
    <t>2019-09-30T13:00:00</t>
  </si>
  <si>
    <t>2019-09-30T12:00:00Z</t>
  </si>
  <si>
    <t>2019-09-30T14:00:00</t>
  </si>
  <si>
    <t>2019-09-30T13:00:00Z</t>
  </si>
  <si>
    <t>2019-09-30T15:00:00</t>
  </si>
  <si>
    <t>2019-09-30T14:00:00Z</t>
  </si>
  <si>
    <t>2019-09-30T16:00:00</t>
  </si>
  <si>
    <t>2019-09-30T15:00:00Z</t>
  </si>
  <si>
    <t>2019-09-30T17:00:00</t>
  </si>
  <si>
    <t>2019-09-30T16:00:00Z</t>
  </si>
  <si>
    <t>2019-09-30T18:00:00</t>
  </si>
  <si>
    <t>2019-09-30T17:00:00Z</t>
  </si>
  <si>
    <t>2019-09-30T19:00:00</t>
  </si>
  <si>
    <t>2019-09-30T18:00:00Z</t>
  </si>
  <si>
    <t>2019-09-30T20:00:00</t>
  </si>
  <si>
    <t>2019-09-30T19:00:00Z</t>
  </si>
  <si>
    <t>2019-09-30T21:00:00</t>
  </si>
  <si>
    <t>2019-09-30T20:00:00Z</t>
  </si>
  <si>
    <t>2019-09-30T22:00:00</t>
  </si>
  <si>
    <t>2019-09-30T21:00:00Z</t>
  </si>
  <si>
    <t>2019-09-30T23:00:00</t>
  </si>
  <si>
    <t>2019-09-30T22:00:00Z</t>
  </si>
  <si>
    <t>2019-10-01T00:00:00</t>
  </si>
  <si>
    <t>2019-09-30T23:00:00Z</t>
  </si>
  <si>
    <t>2019-10-01T01:00:00</t>
  </si>
  <si>
    <t>2019-10-01T00:00:00Z</t>
  </si>
  <si>
    <t>2019-10-01T02:00:00</t>
  </si>
  <si>
    <t>2019-10-01T01:00:00Z</t>
  </si>
  <si>
    <t>2019-10-01T03:00:00</t>
  </si>
  <si>
    <t>2019-10-01T02:00:00Z</t>
  </si>
  <si>
    <t>2019-10-01T04:00:00</t>
  </si>
  <si>
    <t>2019-10-01T03:00:00Z</t>
  </si>
  <si>
    <t>2019-10-01T05:00:00</t>
  </si>
  <si>
    <t>2019-10-01T04:00:00Z</t>
  </si>
  <si>
    <t>2019-10-01T06:00:00</t>
  </si>
  <si>
    <t>2019-10-01T05:00:00Z</t>
  </si>
  <si>
    <t>2019-10-01T07:00:00</t>
  </si>
  <si>
    <t>2019-10-01T06:00:00Z</t>
  </si>
  <si>
    <t>2019-10-01T08:00:00</t>
  </si>
  <si>
    <t>2019-10-01T07:00:00Z</t>
  </si>
  <si>
    <t>2019-10-01T09:00:00</t>
  </si>
  <si>
    <t>2019-10-01T08:00:00Z</t>
  </si>
  <si>
    <t>2019-10-01T10:00:00</t>
  </si>
  <si>
    <t>2019-10-01T09:00:00Z</t>
  </si>
  <si>
    <t>2019-10-01T11:00:00</t>
  </si>
  <si>
    <t>2019-10-01T10:00:00Z</t>
  </si>
  <si>
    <t>2019-10-01T12:00:00</t>
  </si>
  <si>
    <t>2019-10-01T11:00:00Z</t>
  </si>
  <si>
    <t>2019-10-01T13:00:00</t>
  </si>
  <si>
    <t>2019-10-01T12:00:00Z</t>
  </si>
  <si>
    <t>2019-10-01T14:00:00</t>
  </si>
  <si>
    <t>2019-10-01T13:00:00Z</t>
  </si>
  <si>
    <t>2019-10-01T15:00:00</t>
  </si>
  <si>
    <t>2019-10-01T14:00:00Z</t>
  </si>
  <si>
    <t>2019-10-01T16:00:00</t>
  </si>
  <si>
    <t>2019-10-01T15:00:00Z</t>
  </si>
  <si>
    <t>2019-10-01T17:00:00</t>
  </si>
  <si>
    <t>2019-10-01T16:00:00Z</t>
  </si>
  <si>
    <t>2019-10-01T18:00:00</t>
  </si>
  <si>
    <t>2019-10-01T17:00:00Z</t>
  </si>
  <si>
    <t>2019-10-01T19:00:00</t>
  </si>
  <si>
    <t>2019-10-01T18:00:00Z</t>
  </si>
  <si>
    <t>2019-10-01T20:00:00</t>
  </si>
  <si>
    <t>2019-10-01T19:00:00Z</t>
  </si>
  <si>
    <t>2019-10-01T21:00:00</t>
  </si>
  <si>
    <t>2019-10-01T20:00:00Z</t>
  </si>
  <si>
    <t>2019-10-01T22:00:00</t>
  </si>
  <si>
    <t>2019-10-01T21:00:00Z</t>
  </si>
  <si>
    <t>2019-10-01T23:00:00</t>
  </si>
  <si>
    <t>2019-10-01T22:00:00Z</t>
  </si>
  <si>
    <t>2019-10-02T00:00:00</t>
  </si>
  <si>
    <t>2019-10-01T23:00:00Z</t>
  </si>
  <si>
    <t>2019-10-02T01:00:00</t>
  </si>
  <si>
    <t>2019-10-02T00:00:00Z</t>
  </si>
  <si>
    <t>2019-10-02T02:00:00</t>
  </si>
  <si>
    <t>2019-10-02T01:00:00Z</t>
  </si>
  <si>
    <t>2019-10-02T03:00:00</t>
  </si>
  <si>
    <t>2019-10-02T02:00:00Z</t>
  </si>
  <si>
    <t>2019-10-02T04:00:00</t>
  </si>
  <si>
    <t>2019-10-02T03:00:00Z</t>
  </si>
  <si>
    <t>2019-10-02T05:00:00</t>
  </si>
  <si>
    <t>2019-10-02T04:00:00Z</t>
  </si>
  <si>
    <t>2019-10-02T06:00:00</t>
  </si>
  <si>
    <t>2019-10-02T05:00:00Z</t>
  </si>
  <si>
    <t>2019-10-02T07:00:00</t>
  </si>
  <si>
    <t>2019-10-02T06:00:00Z</t>
  </si>
  <si>
    <t>2019-10-02T08:00:00</t>
  </si>
  <si>
    <t>2019-10-02T07:00:00Z</t>
  </si>
  <si>
    <t>2019-10-02T09:00:00</t>
  </si>
  <si>
    <t>2019-10-02T08:00:00Z</t>
  </si>
  <si>
    <t>2019-10-02T10:00:00</t>
  </si>
  <si>
    <t>2019-10-02T09:00:00Z</t>
  </si>
  <si>
    <t>2019-10-02T11:00:00</t>
  </si>
  <si>
    <t>2019-10-02T10:00:00Z</t>
  </si>
  <si>
    <t>2019-10-02T12:00:00</t>
  </si>
  <si>
    <t>2019-10-02T11:00:00Z</t>
  </si>
  <si>
    <t>2019-10-02T13:00:00</t>
  </si>
  <si>
    <t>2019-10-02T12:00:00Z</t>
  </si>
  <si>
    <t>2019-10-02T14:00:00</t>
  </si>
  <si>
    <t>2019-10-02T13:00:00Z</t>
  </si>
  <si>
    <t>2019-10-02T15:00:00</t>
  </si>
  <si>
    <t>2019-10-02T14:00:00Z</t>
  </si>
  <si>
    <t>2019-10-02T16:00:00</t>
  </si>
  <si>
    <t>2019-10-02T15:00:00Z</t>
  </si>
  <si>
    <t>2019-10-02T17:00:00</t>
  </si>
  <si>
    <t>2019-10-02T16:00:00Z</t>
  </si>
  <si>
    <t>2019-10-02T18:00:00</t>
  </si>
  <si>
    <t>2019-10-02T17:00:00Z</t>
  </si>
  <si>
    <t>2019-10-02T19:00:00</t>
  </si>
  <si>
    <t>2019-10-02T18:00:00Z</t>
  </si>
  <si>
    <t>2019-10-02T20:00:00</t>
  </si>
  <si>
    <t>2019-10-02T19:00:00Z</t>
  </si>
  <si>
    <t>2019-10-02T21:00:00</t>
  </si>
  <si>
    <t>2019-10-02T20:00:00Z</t>
  </si>
  <si>
    <t>2019-10-02T22:00:00</t>
  </si>
  <si>
    <t>2019-10-02T21:00:00Z</t>
  </si>
  <si>
    <t>2019-10-02T23:00:00</t>
  </si>
  <si>
    <t>2019-10-02T22:00:00Z</t>
  </si>
  <si>
    <t>2019-10-03T00:00:00</t>
  </si>
  <si>
    <t>2019-10-02T23:00:00Z</t>
  </si>
  <si>
    <t>2019-10-03T01:00:00</t>
  </si>
  <si>
    <t>2019-10-03T00:00:00Z</t>
  </si>
  <si>
    <t>2019-10-03T02:00:00</t>
  </si>
  <si>
    <t>2019-10-03T01:00:00Z</t>
  </si>
  <si>
    <t>2019-10-03T03:00:00</t>
  </si>
  <si>
    <t>2019-10-03T02:00:00Z</t>
  </si>
  <si>
    <t>2019-10-03T04:00:00</t>
  </si>
  <si>
    <t>2019-10-03T03:00:00Z</t>
  </si>
  <si>
    <t>2019-10-03T05:00:00</t>
  </si>
  <si>
    <t>2019-10-03T04:00:00Z</t>
  </si>
  <si>
    <t>2019-10-03T06:00:00</t>
  </si>
  <si>
    <t>2019-10-03T05:00:00Z</t>
  </si>
  <si>
    <t>2019-10-03T07:00:00</t>
  </si>
  <si>
    <t>2019-10-03T06:00:00Z</t>
  </si>
  <si>
    <t>2019-10-03T08:00:00</t>
  </si>
  <si>
    <t>2019-10-03T07:00:00Z</t>
  </si>
  <si>
    <t>2019-10-03T09:00:00</t>
  </si>
  <si>
    <t>2019-10-03T08:00:00Z</t>
  </si>
  <si>
    <t>2019-10-03T10:00:00</t>
  </si>
  <si>
    <t>2019-10-03T09:00:00Z</t>
  </si>
  <si>
    <t>2019-10-03T11:00:00</t>
  </si>
  <si>
    <t>2019-10-03T10:00:00Z</t>
  </si>
  <si>
    <t>2019-10-03T12:00:00</t>
  </si>
  <si>
    <t>2019-10-03T11:00:00Z</t>
  </si>
  <si>
    <t>2019-10-03T13:00:00</t>
  </si>
  <si>
    <t>2019-10-03T12:00:00Z</t>
  </si>
  <si>
    <t>2019-10-03T14:00:00</t>
  </si>
  <si>
    <t>2019-10-03T13:00:00Z</t>
  </si>
  <si>
    <t>2019-10-03T15:00:00</t>
  </si>
  <si>
    <t>2019-10-03T14:00:00Z</t>
  </si>
  <si>
    <t>2019-10-03T16:00:00</t>
  </si>
  <si>
    <t>2019-10-03T15:00:00Z</t>
  </si>
  <si>
    <t>2019-10-03T17:00:00</t>
  </si>
  <si>
    <t>2019-10-03T16:00:00Z</t>
  </si>
  <si>
    <t>2019-10-03T18:00:00</t>
  </si>
  <si>
    <t>2019-10-03T17:00:00Z</t>
  </si>
  <si>
    <t>2019-10-03T19:00:00</t>
  </si>
  <si>
    <t>2019-10-03T18:00:00Z</t>
  </si>
  <si>
    <t>2019-10-03T20:00:00</t>
  </si>
  <si>
    <t>2019-10-03T19:00:00Z</t>
  </si>
  <si>
    <t>2019-10-03T21:00:00</t>
  </si>
  <si>
    <t>2019-10-03T20:00:00Z</t>
  </si>
  <si>
    <t>2019-10-03T22:00:00</t>
  </si>
  <si>
    <t>2019-10-03T21:00:00Z</t>
  </si>
  <si>
    <t>2019-10-03T23:00:00</t>
  </si>
  <si>
    <t>2019-10-03T22:00:00Z</t>
  </si>
  <si>
    <t>2019-10-04T00:00:00</t>
  </si>
  <si>
    <t>2019-10-03T23:00:00Z</t>
  </si>
  <si>
    <t>2019-10-04T01:00:00</t>
  </si>
  <si>
    <t>2019-10-04T00:00:00Z</t>
  </si>
  <si>
    <t>2019-10-04T02:00:00</t>
  </si>
  <si>
    <t>2019-10-04T01:00:00Z</t>
  </si>
  <si>
    <t>2019-10-04T03:00:00</t>
  </si>
  <si>
    <t>2019-10-04T02:00:00Z</t>
  </si>
  <si>
    <t>2019-10-04T04:00:00</t>
  </si>
  <si>
    <t>2019-10-04T03:00:00Z</t>
  </si>
  <si>
    <t>2019-10-04T05:00:00</t>
  </si>
  <si>
    <t>2019-10-04T04:00:00Z</t>
  </si>
  <si>
    <t>2019-10-04T06:00:00</t>
  </si>
  <si>
    <t>2019-10-04T05:00:00Z</t>
  </si>
  <si>
    <t>2019-10-04T07:00:00</t>
  </si>
  <si>
    <t>2019-10-04T06:00:00Z</t>
  </si>
  <si>
    <t>2019-10-04T08:00:00</t>
  </si>
  <si>
    <t>2019-10-04T07:00:00Z</t>
  </si>
  <si>
    <t>2019-10-04T09:00:00</t>
  </si>
  <si>
    <t>2019-10-04T08:00:00Z</t>
  </si>
  <si>
    <t>2019-10-04T10:00:00</t>
  </si>
  <si>
    <t>2019-10-04T09:00:00Z</t>
  </si>
  <si>
    <t>2019-10-04T11:00:00</t>
  </si>
  <si>
    <t>2019-10-04T10:00:00Z</t>
  </si>
  <si>
    <t>2019-10-04T12:00:00</t>
  </si>
  <si>
    <t>2019-10-04T11:00:00Z</t>
  </si>
  <si>
    <t>2019-10-04T13:00:00</t>
  </si>
  <si>
    <t>2019-10-04T12:00:00Z</t>
  </si>
  <si>
    <t>2019-10-04T14:00:00</t>
  </si>
  <si>
    <t>2019-10-04T13:00:00Z</t>
  </si>
  <si>
    <t>2019-10-04T15:00:00</t>
  </si>
  <si>
    <t>2019-10-04T14:00:00Z</t>
  </si>
  <si>
    <t>2019-10-04T16:00:00</t>
  </si>
  <si>
    <t>2019-10-04T15:00:00Z</t>
  </si>
  <si>
    <t>2019-10-04T17:00:00</t>
  </si>
  <si>
    <t>2019-10-04T16:00:00Z</t>
  </si>
  <si>
    <t>2019-10-04T18:00:00</t>
  </si>
  <si>
    <t>2019-10-04T17:00:00Z</t>
  </si>
  <si>
    <t>2019-10-04T19:00:00</t>
  </si>
  <si>
    <t>2019-10-04T18:00:00Z</t>
  </si>
  <si>
    <t>2019-10-04T20:00:00</t>
  </si>
  <si>
    <t>2019-10-04T19:00:00Z</t>
  </si>
  <si>
    <t>2019-10-04T21:00:00</t>
  </si>
  <si>
    <t>2019-10-04T20:00:00Z</t>
  </si>
  <si>
    <t>2019-10-04T22:00:00</t>
  </si>
  <si>
    <t>2019-10-04T21:00:00Z</t>
  </si>
  <si>
    <t>2019-10-04T23:00:00</t>
  </si>
  <si>
    <t>2019-10-04T22:00:00Z</t>
  </si>
  <si>
    <t>2019-10-05T00:00:00</t>
  </si>
  <si>
    <t>2019-10-04T23:00:00Z</t>
  </si>
  <si>
    <t>2019-10-05T01:00:00</t>
  </si>
  <si>
    <t>2019-10-05T00:00:00Z</t>
  </si>
  <si>
    <t>2019-10-05T02:00:00</t>
  </si>
  <si>
    <t>2019-10-05T01:00:00Z</t>
  </si>
  <si>
    <t>2019-10-05T03:00:00</t>
  </si>
  <si>
    <t>2019-10-05T02:00:00Z</t>
  </si>
  <si>
    <t>2019-10-05T04:00:00</t>
  </si>
  <si>
    <t>2019-10-05T03:00:00Z</t>
  </si>
  <si>
    <t>2019-10-05T05:00:00</t>
  </si>
  <si>
    <t>2019-10-05T04:00:00Z</t>
  </si>
  <si>
    <t>2019-10-05T06:00:00</t>
  </si>
  <si>
    <t>2019-10-05T05:00:00Z</t>
  </si>
  <si>
    <t>2019-10-05T07:00:00</t>
  </si>
  <si>
    <t>2019-10-05T06:00:00Z</t>
  </si>
  <si>
    <t>2019-10-05T08:00:00</t>
  </si>
  <si>
    <t>2019-10-05T07:00:00Z</t>
  </si>
  <si>
    <t>2019-10-05T09:00:00</t>
  </si>
  <si>
    <t>2019-10-05T08:00:00Z</t>
  </si>
  <si>
    <t>2019-10-05T10:00:00</t>
  </si>
  <si>
    <t>2019-10-05T09:00:00Z</t>
  </si>
  <si>
    <t>2019-10-05T11:00:00</t>
  </si>
  <si>
    <t>2019-10-05T10:00:00Z</t>
  </si>
  <si>
    <t>2019-10-05T12:00:00</t>
  </si>
  <si>
    <t>2019-10-05T11:00:00Z</t>
  </si>
  <si>
    <t>2019-10-05T13:00:00</t>
  </si>
  <si>
    <t>2019-10-05T12:00:00Z</t>
  </si>
  <si>
    <t>2019-10-05T14:00:00</t>
  </si>
  <si>
    <t>2019-10-05T13:00:00Z</t>
  </si>
  <si>
    <t>2019-10-05T15:00:00</t>
  </si>
  <si>
    <t>2019-10-05T14:00:00Z</t>
  </si>
  <si>
    <t>2019-10-05T16:00:00</t>
  </si>
  <si>
    <t>2019-10-05T15:00:00Z</t>
  </si>
  <si>
    <t>2019-10-05T17:00:00</t>
  </si>
  <si>
    <t>2019-10-05T16:00:00Z</t>
  </si>
  <si>
    <t>2019-10-05T18:00:00</t>
  </si>
  <si>
    <t>2019-10-05T17:00:00Z</t>
  </si>
  <si>
    <t>2019-10-05T19:00:00</t>
  </si>
  <si>
    <t>2019-10-05T18:00:00Z</t>
  </si>
  <si>
    <t>2019-10-05T20:00:00</t>
  </si>
  <si>
    <t>2019-10-05T19:00:00Z</t>
  </si>
  <si>
    <t>2019-10-05T21:00:00</t>
  </si>
  <si>
    <t>2019-10-05T20:00:00Z</t>
  </si>
  <si>
    <t>2019-10-05T22:00:00</t>
  </si>
  <si>
    <t>2019-10-05T21:00:00Z</t>
  </si>
  <si>
    <t>2019-10-05T23:00:00</t>
  </si>
  <si>
    <t>2019-10-05T22:00:00Z</t>
  </si>
  <si>
    <t>2019-10-06T00:00:00</t>
  </si>
  <si>
    <t>2019-10-05T23:00:00Z</t>
  </si>
  <si>
    <t>2019-10-06T01:00:00</t>
  </si>
  <si>
    <t>2019-10-06T00:00:00Z</t>
  </si>
  <si>
    <t>2019-10-06T02:00:00</t>
  </si>
  <si>
    <t>2019-10-06T01:00:00Z</t>
  </si>
  <si>
    <t>2019-10-06T03:00:00</t>
  </si>
  <si>
    <t>2019-10-06T02:00:00Z</t>
  </si>
  <si>
    <t>2019-10-06T04:00:00</t>
  </si>
  <si>
    <t>2019-10-06T03:00:00Z</t>
  </si>
  <si>
    <t>2019-10-06T05:00:00</t>
  </si>
  <si>
    <t>2019-10-06T04:00:00Z</t>
  </si>
  <si>
    <t>2019-10-06T06:00:00</t>
  </si>
  <si>
    <t>2019-10-06T05:00:00Z</t>
  </si>
  <si>
    <t>2019-10-06T07:00:00</t>
  </si>
  <si>
    <t>2019-10-06T06:00:00Z</t>
  </si>
  <si>
    <t>2019-10-06T08:00:00</t>
  </si>
  <si>
    <t>2019-10-06T07:00:00Z</t>
  </si>
  <si>
    <t>2019-10-06T09:00:00</t>
  </si>
  <si>
    <t>2019-10-06T08:00:00Z</t>
  </si>
  <si>
    <t>2019-10-06T10:00:00</t>
  </si>
  <si>
    <t>2019-10-06T09:00:00Z</t>
  </si>
  <si>
    <t>2019-10-06T11:00:00</t>
  </si>
  <si>
    <t>2019-10-06T10:00:00Z</t>
  </si>
  <si>
    <t>2019-10-06T12:00:00</t>
  </si>
  <si>
    <t>2019-10-06T11:00:00Z</t>
  </si>
  <si>
    <t>2019-10-06T13:00:00</t>
  </si>
  <si>
    <t>2019-10-06T12:00:00Z</t>
  </si>
  <si>
    <t>2019-10-06T14:00:00</t>
  </si>
  <si>
    <t>2019-10-06T13:00:00Z</t>
  </si>
  <si>
    <t>2019-10-06T15:00:00</t>
  </si>
  <si>
    <t>2019-10-06T14:00:00Z</t>
  </si>
  <si>
    <t>2019-10-06T16:00:00</t>
  </si>
  <si>
    <t>2019-10-06T15:00:00Z</t>
  </si>
  <si>
    <t>2019-10-06T17:00:00</t>
  </si>
  <si>
    <t>2019-10-06T16:00:00Z</t>
  </si>
  <si>
    <t>2019-10-06T18:00:00</t>
  </si>
  <si>
    <t>2019-10-06T17:00:00Z</t>
  </si>
  <si>
    <t>2019-10-06T19:00:00</t>
  </si>
  <si>
    <t>2019-10-06T18:00:00Z</t>
  </si>
  <si>
    <t>2019-10-06T20:00:00</t>
  </si>
  <si>
    <t>2019-10-06T19:00:00Z</t>
  </si>
  <si>
    <t>2019-10-06T21:00:00</t>
  </si>
  <si>
    <t>2019-10-06T20:00:00Z</t>
  </si>
  <si>
    <t>2019-10-06T22:00:00</t>
  </si>
  <si>
    <t>2019-10-06T21:00:00Z</t>
  </si>
  <si>
    <t>2019-10-06T23:00:00</t>
  </si>
  <si>
    <t>2019-10-06T22:00:00Z</t>
  </si>
  <si>
    <t>2019-10-07T00:00:00</t>
  </si>
  <si>
    <t>2019-10-06T23:00:00Z</t>
  </si>
  <si>
    <t>2019-10-07T01:00:00</t>
  </si>
  <si>
    <t>2019-10-07T00:00:00Z</t>
  </si>
  <si>
    <t>2019-10-07T02:00:00</t>
  </si>
  <si>
    <t>2019-10-07T01:00:00Z</t>
  </si>
  <si>
    <t>2019-10-07T03:00:00</t>
  </si>
  <si>
    <t>2019-10-07T02:00:00Z</t>
  </si>
  <si>
    <t>2019-10-07T04:00:00</t>
  </si>
  <si>
    <t>2019-10-07T03:00:00Z</t>
  </si>
  <si>
    <t>2019-10-07T05:00:00</t>
  </si>
  <si>
    <t>2019-10-07T04:00:00Z</t>
  </si>
  <si>
    <t>2019-10-07T06:00:00</t>
  </si>
  <si>
    <t>2019-10-07T05:00:00Z</t>
  </si>
  <si>
    <t>2019-10-07T07:00:00</t>
  </si>
  <si>
    <t>2019-10-07T06:00:00Z</t>
  </si>
  <si>
    <t>2019-10-07T08:00:00</t>
  </si>
  <si>
    <t>2019-10-07T07:00:00Z</t>
  </si>
  <si>
    <t>2019-10-07T09:00:00</t>
  </si>
  <si>
    <t>2019-10-07T08:00:00Z</t>
  </si>
  <si>
    <t>2019-10-07T10:00:00</t>
  </si>
  <si>
    <t>2019-10-07T09:00:00Z</t>
  </si>
  <si>
    <t>2019-10-07T11:00:00</t>
  </si>
  <si>
    <t>2019-10-07T10:00:00Z</t>
  </si>
  <si>
    <t>2019-10-07T12:00:00</t>
  </si>
  <si>
    <t>2019-10-07T11:00:00Z</t>
  </si>
  <si>
    <t>2019-10-07T13:00:00</t>
  </si>
  <si>
    <t>2019-10-07T12:00:00Z</t>
  </si>
  <si>
    <t>2019-10-07T14:00:00</t>
  </si>
  <si>
    <t>2019-10-07T13:00:00Z</t>
  </si>
  <si>
    <t>2019-10-07T15:00:00</t>
  </si>
  <si>
    <t>2019-10-07T14:00:00Z</t>
  </si>
  <si>
    <t>2019-10-07T16:00:00</t>
  </si>
  <si>
    <t>2019-10-07T15:00:00Z</t>
  </si>
  <si>
    <t>2019-10-07T17:00:00</t>
  </si>
  <si>
    <t>2019-10-07T16:00:00Z</t>
  </si>
  <si>
    <t>2019-10-07T18:00:00</t>
  </si>
  <si>
    <t>2019-10-07T17:00:00Z</t>
  </si>
  <si>
    <t>2019-10-07T19:00:00</t>
  </si>
  <si>
    <t>2019-10-07T18:00:00Z</t>
  </si>
  <si>
    <t>2019-10-07T20:00:00</t>
  </si>
  <si>
    <t>2019-10-07T19:00:00Z</t>
  </si>
  <si>
    <t>2019-10-07T21:00:00</t>
  </si>
  <si>
    <t>2019-10-07T20:00:00Z</t>
  </si>
  <si>
    <t>2019-10-07T22:00:00</t>
  </si>
  <si>
    <t>2019-10-07T21:00:00Z</t>
  </si>
  <si>
    <t>2019-10-07T23:00:00</t>
  </si>
  <si>
    <t>2019-10-07T22:00:00Z</t>
  </si>
  <si>
    <t>2019-10-08T00:00:00</t>
  </si>
  <si>
    <t>2019-10-07T23:00:00Z</t>
  </si>
  <si>
    <t>2019-10-08T01:00:00</t>
  </si>
  <si>
    <t>2019-10-08T00:00:00Z</t>
  </si>
  <si>
    <t>2019-10-08T02:00:00</t>
  </si>
  <si>
    <t>2019-10-08T01:00:00Z</t>
  </si>
  <si>
    <t>2019-10-08T03:00:00</t>
  </si>
  <si>
    <t>2019-10-08T02:00:00Z</t>
  </si>
  <si>
    <t>2019-10-08T04:00:00</t>
  </si>
  <si>
    <t>2019-10-08T03:00:00Z</t>
  </si>
  <si>
    <t>2019-10-08T05:00:00</t>
  </si>
  <si>
    <t>2019-10-08T04:00:00Z</t>
  </si>
  <si>
    <t>2019-10-08T06:00:00</t>
  </si>
  <si>
    <t>2019-10-08T05:00:00Z</t>
  </si>
  <si>
    <t>2019-10-08T07:00:00</t>
  </si>
  <si>
    <t>2019-10-08T06:00:00Z</t>
  </si>
  <si>
    <t>2019-10-08T08:00:00</t>
  </si>
  <si>
    <t>2019-10-08T07:00:00Z</t>
  </si>
  <si>
    <t>2019-10-08T09:00:00</t>
  </si>
  <si>
    <t>2019-10-08T08:00:00Z</t>
  </si>
  <si>
    <t>2019-10-08T10:00:00</t>
  </si>
  <si>
    <t>2019-10-08T09:00:00Z</t>
  </si>
  <si>
    <t>2019-10-08T11:00:00</t>
  </si>
  <si>
    <t>2019-10-08T10:00:00Z</t>
  </si>
  <si>
    <t>2019-10-08T12:00:00</t>
  </si>
  <si>
    <t>2019-10-08T11:00:00Z</t>
  </si>
  <si>
    <t>2019-10-08T13:00:00</t>
  </si>
  <si>
    <t>2019-10-08T12:00:00Z</t>
  </si>
  <si>
    <t>2019-10-08T14:00:00</t>
  </si>
  <si>
    <t>2019-10-08T13:00:00Z</t>
  </si>
  <si>
    <t>2019-10-08T15:00:00</t>
  </si>
  <si>
    <t>2019-10-08T14:00:00Z</t>
  </si>
  <si>
    <t>2019-10-08T16:00:00</t>
  </si>
  <si>
    <t>2019-10-08T15:00:00Z</t>
  </si>
  <si>
    <t>2019-10-08T17:00:00</t>
  </si>
  <si>
    <t>2019-10-08T16:00:00Z</t>
  </si>
  <si>
    <t>2019-10-08T18:00:00</t>
  </si>
  <si>
    <t>2019-10-08T17:00:00Z</t>
  </si>
  <si>
    <t>2019-10-08T19:00:00</t>
  </si>
  <si>
    <t>2019-10-08T18:00:00Z</t>
  </si>
  <si>
    <t>2019-10-08T20:00:00</t>
  </si>
  <si>
    <t>2019-10-08T19:00:00Z</t>
  </si>
  <si>
    <t>2019-10-08T21:00:00</t>
  </si>
  <si>
    <t>2019-10-08T20:00:00Z</t>
  </si>
  <si>
    <t>2019-10-08T22:00:00</t>
  </si>
  <si>
    <t>2019-10-08T21:00:00Z</t>
  </si>
  <si>
    <t>2019-10-08T23:00:00</t>
  </si>
  <si>
    <t>2019-10-08T22:00:00Z</t>
  </si>
  <si>
    <t>2019-10-09T00:00:00</t>
  </si>
  <si>
    <t>2019-10-08T23:00:00Z</t>
  </si>
  <si>
    <t>2019-10-09T01:00:00</t>
  </si>
  <si>
    <t>2019-10-09T00:00:00Z</t>
  </si>
  <si>
    <t>2019-10-09T02:00:00</t>
  </si>
  <si>
    <t>2019-10-09T01:00:00Z</t>
  </si>
  <si>
    <t>2019-10-09T03:00:00</t>
  </si>
  <si>
    <t>2019-10-09T02:00:00Z</t>
  </si>
  <si>
    <t>2019-10-09T04:00:00</t>
  </si>
  <si>
    <t>2019-10-09T03:00:00Z</t>
  </si>
  <si>
    <t>2019-10-09T05:00:00</t>
  </si>
  <si>
    <t>2019-10-09T04:00:00Z</t>
  </si>
  <si>
    <t>2019-10-09T06:00:00</t>
  </si>
  <si>
    <t>2019-10-09T05:00:00Z</t>
  </si>
  <si>
    <t>2019-10-09T07:00:00</t>
  </si>
  <si>
    <t>2019-10-09T06:00:00Z</t>
  </si>
  <si>
    <t>2019-10-09T08:00:00</t>
  </si>
  <si>
    <t>2019-10-09T07:00:00Z</t>
  </si>
  <si>
    <t>2019-10-09T09:00:00</t>
  </si>
  <si>
    <t>2019-10-09T08:00:00Z</t>
  </si>
  <si>
    <t>2019-10-09T10:00:00</t>
  </si>
  <si>
    <t>2019-10-09T09:00:00Z</t>
  </si>
  <si>
    <t>2019-10-09T11:00:00</t>
  </si>
  <si>
    <t>2019-10-09T10:00:00Z</t>
  </si>
  <si>
    <t>2019-10-09T12:00:00</t>
  </si>
  <si>
    <t>2019-10-09T11:00:00Z</t>
  </si>
  <si>
    <t>2019-10-09T13:00:00</t>
  </si>
  <si>
    <t>2019-10-09T12:00:00Z</t>
  </si>
  <si>
    <t>2019-10-09T14:00:00</t>
  </si>
  <si>
    <t>2019-10-09T13:00:00Z</t>
  </si>
  <si>
    <t>2019-10-09T15:00:00</t>
  </si>
  <si>
    <t>2019-10-09T14:00:00Z</t>
  </si>
  <si>
    <t>2019-10-09T16:00:00</t>
  </si>
  <si>
    <t>2019-10-09T15:00:00Z</t>
  </si>
  <si>
    <t>2019-10-09T17:00:00</t>
  </si>
  <si>
    <t>2019-10-09T16:00:00Z</t>
  </si>
  <si>
    <t>2019-10-09T18:00:00</t>
  </si>
  <si>
    <t>2019-10-09T17:00:00Z</t>
  </si>
  <si>
    <t>2019-10-09T19:00:00</t>
  </si>
  <si>
    <t>2019-10-09T18:00:00Z</t>
  </si>
  <si>
    <t>2019-10-09T20:00:00</t>
  </si>
  <si>
    <t>2019-10-09T19:00:00Z</t>
  </si>
  <si>
    <t>2019-10-09T21:00:00</t>
  </si>
  <si>
    <t>2019-10-09T20:00:00Z</t>
  </si>
  <si>
    <t>2019-10-09T22:00:00</t>
  </si>
  <si>
    <t>2019-10-09T21:00:00Z</t>
  </si>
  <si>
    <t>2019-10-09T23:00:00</t>
  </si>
  <si>
    <t>2019-10-09T22:00:00Z</t>
  </si>
  <si>
    <t>2019-10-10T00:00:00</t>
  </si>
  <si>
    <t>2019-10-09T23:00:00Z</t>
  </si>
  <si>
    <t>2019-10-10T01:00:00</t>
  </si>
  <si>
    <t>2019-10-10T00:00:00Z</t>
  </si>
  <si>
    <t>2019-10-10T02:00:00</t>
  </si>
  <si>
    <t>2019-10-10T01:00:00Z</t>
  </si>
  <si>
    <t>2019-10-10T03:00:00</t>
  </si>
  <si>
    <t>2019-10-10T02:00:00Z</t>
  </si>
  <si>
    <t>2019-10-10T04:00:00</t>
  </si>
  <si>
    <t>2019-10-10T03:00:00Z</t>
  </si>
  <si>
    <t>2019-10-10T05:00:00</t>
  </si>
  <si>
    <t>2019-10-10T04:00:00Z</t>
  </si>
  <si>
    <t>2019-10-10T06:00:00</t>
  </si>
  <si>
    <t>2019-10-10T05:00:00Z</t>
  </si>
  <si>
    <t>2019-10-10T07:00:00</t>
  </si>
  <si>
    <t>2019-10-10T06:00:00Z</t>
  </si>
  <si>
    <t>2019-10-10T08:00:00</t>
  </si>
  <si>
    <t>2019-10-10T07:00:00Z</t>
  </si>
  <si>
    <t>2019-10-10T09:00:00</t>
  </si>
  <si>
    <t>2019-10-10T08:00:00Z</t>
  </si>
  <si>
    <t>2019-10-10T10:00:00</t>
  </si>
  <si>
    <t>2019-10-10T09:00:00Z</t>
  </si>
  <si>
    <t>2019-10-10T11:00:00</t>
  </si>
  <si>
    <t>2019-10-10T10:00:00Z</t>
  </si>
  <si>
    <t>2019-10-10T12:00:00</t>
  </si>
  <si>
    <t>2019-10-10T11:00:00Z</t>
  </si>
  <si>
    <t>2019-10-10T13:00:00</t>
  </si>
  <si>
    <t>2019-10-10T12:00:00Z</t>
  </si>
  <si>
    <t>2019-10-10T14:00:00</t>
  </si>
  <si>
    <t>2019-10-10T13:00:00Z</t>
  </si>
  <si>
    <t>2019-10-10T15:00:00</t>
  </si>
  <si>
    <t>2019-10-10T14:00:00Z</t>
  </si>
  <si>
    <t>2019-10-10T16:00:00</t>
  </si>
  <si>
    <t>2019-10-10T15:00:00Z</t>
  </si>
  <si>
    <t>2019-10-10T17:00:00</t>
  </si>
  <si>
    <t>2019-10-10T16:00:00Z</t>
  </si>
  <si>
    <t>2019-10-10T18:00:00</t>
  </si>
  <si>
    <t>2019-10-10T17:00:00Z</t>
  </si>
  <si>
    <t>2019-10-10T19:00:00</t>
  </si>
  <si>
    <t>2019-10-10T18:00:00Z</t>
  </si>
  <si>
    <t>2019-10-10T20:00:00</t>
  </si>
  <si>
    <t>2019-10-10T19:00:00Z</t>
  </si>
  <si>
    <t>2019-10-10T21:00:00</t>
  </si>
  <si>
    <t>2019-10-10T20:00:00Z</t>
  </si>
  <si>
    <t>2019-10-10T22:00:00</t>
  </si>
  <si>
    <t>2019-10-10T21:00:00Z</t>
  </si>
  <si>
    <t>2019-10-10T23:00:00</t>
  </si>
  <si>
    <t>2019-10-10T22:00:00Z</t>
  </si>
  <si>
    <t>2019-10-11T00:00:00</t>
  </si>
  <si>
    <t>2019-10-10T23:00:00Z</t>
  </si>
  <si>
    <t>2019-10-11T01:00:00</t>
  </si>
  <si>
    <t>2019-10-11T00:00:00Z</t>
  </si>
  <si>
    <t>2019-10-11T02:00:00</t>
  </si>
  <si>
    <t>2019-10-11T01:00:00Z</t>
  </si>
  <si>
    <t>2019-10-11T03:00:00</t>
  </si>
  <si>
    <t>2019-10-11T02:00:00Z</t>
  </si>
  <si>
    <t>2019-10-11T04:00:00</t>
  </si>
  <si>
    <t>2019-10-11T03:00:00Z</t>
  </si>
  <si>
    <t>2019-10-11T05:00:00</t>
  </si>
  <si>
    <t>2019-10-11T04:00:00Z</t>
  </si>
  <si>
    <t>2019-10-11T06:00:00</t>
  </si>
  <si>
    <t>2019-10-11T05:00:00Z</t>
  </si>
  <si>
    <t>2019-10-11T07:00:00</t>
  </si>
  <si>
    <t>2019-10-11T06:00:00Z</t>
  </si>
  <si>
    <t>2019-10-11T08:00:00</t>
  </si>
  <si>
    <t>2019-10-11T07:00:00Z</t>
  </si>
  <si>
    <t>2019-10-11T09:00:00</t>
  </si>
  <si>
    <t>2019-10-11T08:00:00Z</t>
  </si>
  <si>
    <t>2019-10-11T10:00:00</t>
  </si>
  <si>
    <t>2019-10-11T09:00:00Z</t>
  </si>
  <si>
    <t>2019-10-11T11:00:00</t>
  </si>
  <si>
    <t>2019-10-11T10:00:00Z</t>
  </si>
  <si>
    <t>2019-10-11T12:00:00</t>
  </si>
  <si>
    <t>2019-10-11T11:00:00Z</t>
  </si>
  <si>
    <t>2019-10-11T13:00:00</t>
  </si>
  <si>
    <t>2019-10-11T12:00:00Z</t>
  </si>
  <si>
    <t>2019-10-11T14:00:00</t>
  </si>
  <si>
    <t>2019-10-11T13:00:00Z</t>
  </si>
  <si>
    <t>2019-10-11T15:00:00</t>
  </si>
  <si>
    <t>2019-10-11T14:00:00Z</t>
  </si>
  <si>
    <t>2019-10-11T16:00:00</t>
  </si>
  <si>
    <t>2019-10-11T15:00:00Z</t>
  </si>
  <si>
    <t>2019-10-11T17:00:00</t>
  </si>
  <si>
    <t>2019-10-11T16:00:00Z</t>
  </si>
  <si>
    <t>2019-10-11T18:00:00</t>
  </si>
  <si>
    <t>2019-10-11T17:00:00Z</t>
  </si>
  <si>
    <t>2019-10-11T19:00:00</t>
  </si>
  <si>
    <t>2019-10-11T18:00:00Z</t>
  </si>
  <si>
    <t>2019-10-11T20:00:00</t>
  </si>
  <si>
    <t>2019-10-11T19:00:00Z</t>
  </si>
  <si>
    <t>2019-10-11T21:00:00</t>
  </si>
  <si>
    <t>2019-10-11T20:00:00Z</t>
  </si>
  <si>
    <t>2019-10-11T22:00:00</t>
  </si>
  <si>
    <t>2019-10-11T21:00:00Z</t>
  </si>
  <si>
    <t>2019-10-11T23:00:00</t>
  </si>
  <si>
    <t>2019-10-11T22:00:00Z</t>
  </si>
  <si>
    <t>2019-10-12T00:00:00</t>
  </si>
  <si>
    <t>2019-10-11T23:00:00Z</t>
  </si>
  <si>
    <t>2019-10-12T01:00:00</t>
  </si>
  <si>
    <t>2019-10-12T00:00:00Z</t>
  </si>
  <si>
    <t>2019-10-12T02:00:00</t>
  </si>
  <si>
    <t>2019-10-12T01:00:00Z</t>
  </si>
  <si>
    <t>2019-10-12T03:00:00</t>
  </si>
  <si>
    <t>2019-10-12T02:00:00Z</t>
  </si>
  <si>
    <t>2019-10-12T04:00:00</t>
  </si>
  <si>
    <t>2019-10-12T03:00:00Z</t>
  </si>
  <si>
    <t>2019-10-12T05:00:00</t>
  </si>
  <si>
    <t>2019-10-12T04:00:00Z</t>
  </si>
  <si>
    <t>2019-10-12T06:00:00</t>
  </si>
  <si>
    <t>2019-10-12T05:00:00Z</t>
  </si>
  <si>
    <t>2019-10-12T07:00:00</t>
  </si>
  <si>
    <t>2019-10-12T06:00:00Z</t>
  </si>
  <si>
    <t>2019-10-12T08:00:00</t>
  </si>
  <si>
    <t>2019-10-12T07:00:00Z</t>
  </si>
  <si>
    <t>2019-10-12T09:00:00</t>
  </si>
  <si>
    <t>2019-10-12T08:00:00Z</t>
  </si>
  <si>
    <t>2019-10-12T10:00:00</t>
  </si>
  <si>
    <t>2019-10-12T09:00:00Z</t>
  </si>
  <si>
    <t>2019-10-12T11:00:00</t>
  </si>
  <si>
    <t>2019-10-12T10:00:00Z</t>
  </si>
  <si>
    <t>2019-10-12T12:00:00</t>
  </si>
  <si>
    <t>2019-10-12T11:00:00Z</t>
  </si>
  <si>
    <t>2019-10-12T13:00:00</t>
  </si>
  <si>
    <t>2019-10-12T12:00:00Z</t>
  </si>
  <si>
    <t>2019-10-12T14:00:00</t>
  </si>
  <si>
    <t>2019-10-12T13:00:00Z</t>
  </si>
  <si>
    <t>2019-10-12T15:00:00</t>
  </si>
  <si>
    <t>2019-10-12T14:00:00Z</t>
  </si>
  <si>
    <t>2019-10-12T16:00:00</t>
  </si>
  <si>
    <t>2019-10-12T15:00:00Z</t>
  </si>
  <si>
    <t>2019-10-12T17:00:00</t>
  </si>
  <si>
    <t>2019-10-12T16:00:00Z</t>
  </si>
  <si>
    <t>2019-10-12T18:00:00</t>
  </si>
  <si>
    <t>2019-10-12T17:00:00Z</t>
  </si>
  <si>
    <t>2019-10-12T19:00:00</t>
  </si>
  <si>
    <t>2019-10-12T18:00:00Z</t>
  </si>
  <si>
    <t>2019-10-12T20:00:00</t>
  </si>
  <si>
    <t>2019-10-12T19:00:00Z</t>
  </si>
  <si>
    <t>2019-10-12T21:00:00</t>
  </si>
  <si>
    <t>2019-10-12T20:00:00Z</t>
  </si>
  <si>
    <t>2019-10-12T22:00:00</t>
  </si>
  <si>
    <t>2019-10-12T21:00:00Z</t>
  </si>
  <si>
    <t>2019-10-12T23:00:00</t>
  </si>
  <si>
    <t>2019-10-12T22:00:00Z</t>
  </si>
  <si>
    <t>2019-10-13T00:00:00</t>
  </si>
  <si>
    <t>2019-10-12T23:00:00Z</t>
  </si>
  <si>
    <t>2019-10-13T01:00:00</t>
  </si>
  <si>
    <t>2019-10-13T00:00:00Z</t>
  </si>
  <si>
    <t>2019-10-13T02:00:00</t>
  </si>
  <si>
    <t>2019-10-13T01:00:00Z</t>
  </si>
  <si>
    <t>2019-10-13T03:00:00</t>
  </si>
  <si>
    <t>2019-10-13T02:00:00Z</t>
  </si>
  <si>
    <t>2019-10-13T04:00:00</t>
  </si>
  <si>
    <t>2019-10-13T03:00:00Z</t>
  </si>
  <si>
    <t>2019-10-13T05:00:00</t>
  </si>
  <si>
    <t>2019-10-13T04:00:00Z</t>
  </si>
  <si>
    <t>2019-10-13T06:00:00</t>
  </si>
  <si>
    <t>2019-10-13T05:00:00Z</t>
  </si>
  <si>
    <t>2019-10-13T07:00:00</t>
  </si>
  <si>
    <t>2019-10-13T06:00:00Z</t>
  </si>
  <si>
    <t>2019-10-13T08:00:00</t>
  </si>
  <si>
    <t>2019-10-13T07:00:00Z</t>
  </si>
  <si>
    <t>2019-10-13T09:00:00</t>
  </si>
  <si>
    <t>2019-10-13T08:00:00Z</t>
  </si>
  <si>
    <t>2019-10-13T10:00:00</t>
  </si>
  <si>
    <t>2019-10-13T09:00:00Z</t>
  </si>
  <si>
    <t>2019-10-13T11:00:00</t>
  </si>
  <si>
    <t>2019-10-13T10:00:00Z</t>
  </si>
  <si>
    <t>2019-10-13T12:00:00</t>
  </si>
  <si>
    <t>2019-10-13T11:00:00Z</t>
  </si>
  <si>
    <t>2019-10-13T13:00:00</t>
  </si>
  <si>
    <t>2019-10-13T12:00:00Z</t>
  </si>
  <si>
    <t>2019-10-13T14:00:00</t>
  </si>
  <si>
    <t>2019-10-13T13:00:00Z</t>
  </si>
  <si>
    <t>2019-10-13T15:00:00</t>
  </si>
  <si>
    <t>2019-10-13T14:00:00Z</t>
  </si>
  <si>
    <t>2019-10-13T16:00:00</t>
  </si>
  <si>
    <t>2019-10-13T15:00:00Z</t>
  </si>
  <si>
    <t>2019-10-13T17:00:00</t>
  </si>
  <si>
    <t>2019-10-13T16:00:00Z</t>
  </si>
  <si>
    <t>2019-10-13T18:00:00</t>
  </si>
  <si>
    <t>2019-10-13T17:00:00Z</t>
  </si>
  <si>
    <t>2019-10-13T19:00:00</t>
  </si>
  <si>
    <t>2019-10-13T18:00:00Z</t>
  </si>
  <si>
    <t>2019-10-13T20:00:00</t>
  </si>
  <si>
    <t>2019-10-13T19:00:00Z</t>
  </si>
  <si>
    <t>2019-10-13T21:00:00</t>
  </si>
  <si>
    <t>2019-10-13T20:00:00Z</t>
  </si>
  <si>
    <t>2019-10-13T22:00:00</t>
  </si>
  <si>
    <t>2019-10-13T21:00:00Z</t>
  </si>
  <si>
    <t>2019-10-13T23:00:00</t>
  </si>
  <si>
    <t>2019-10-13T22:00:00Z</t>
  </si>
  <si>
    <t>2019-10-14T00:00:00</t>
  </si>
  <si>
    <t>2019-10-13T23:00:00Z</t>
  </si>
  <si>
    <t>2019-10-14T01:00:00</t>
  </si>
  <si>
    <t>2019-10-14T00:00:00Z</t>
  </si>
  <si>
    <t>2019-10-14T02:00:00</t>
  </si>
  <si>
    <t>2019-10-14T01:00:00Z</t>
  </si>
  <si>
    <t>2019-10-14T03:00:00</t>
  </si>
  <si>
    <t>2019-10-14T02:00:00Z</t>
  </si>
  <si>
    <t>2019-10-14T04:00:00</t>
  </si>
  <si>
    <t>2019-10-14T03:00:00Z</t>
  </si>
  <si>
    <t>2019-10-14T05:00:00</t>
  </si>
  <si>
    <t>2019-10-14T04:00:00Z</t>
  </si>
  <si>
    <t>2019-10-14T06:00:00</t>
  </si>
  <si>
    <t>2019-10-14T05:00:00Z</t>
  </si>
  <si>
    <t>2019-10-14T07:00:00</t>
  </si>
  <si>
    <t>2019-10-14T06:00:00Z</t>
  </si>
  <si>
    <t>2019-10-14T08:00:00</t>
  </si>
  <si>
    <t>2019-10-14T07:00:00Z</t>
  </si>
  <si>
    <t>2019-10-14T09:00:00</t>
  </si>
  <si>
    <t>2019-10-14T08:00:00Z</t>
  </si>
  <si>
    <t>2019-10-14T10:00:00</t>
  </si>
  <si>
    <t>2019-10-14T09:00:00Z</t>
  </si>
  <si>
    <t>2019-10-14T11:00:00</t>
  </si>
  <si>
    <t>2019-10-14T10:00:00Z</t>
  </si>
  <si>
    <t>2019-10-14T12:00:00</t>
  </si>
  <si>
    <t>2019-10-14T11:00:00Z</t>
  </si>
  <si>
    <t>2019-10-14T13:00:00</t>
  </si>
  <si>
    <t>2019-10-14T12:00:00Z</t>
  </si>
  <si>
    <t>2019-10-14T14:00:00</t>
  </si>
  <si>
    <t>2019-10-14T13:00:00Z</t>
  </si>
  <si>
    <t>2019-10-14T15:00:00</t>
  </si>
  <si>
    <t>2019-10-14T14:00:00Z</t>
  </si>
  <si>
    <t>2019-10-14T16:00:00</t>
  </si>
  <si>
    <t>2019-10-14T15:00:00Z</t>
  </si>
  <si>
    <t>2019-10-14T17:00:00</t>
  </si>
  <si>
    <t>2019-10-14T16:00:00Z</t>
  </si>
  <si>
    <t>2019-10-14T18:00:00</t>
  </si>
  <si>
    <t>2019-10-14T17:00:00Z</t>
  </si>
  <si>
    <t>2019-10-14T19:00:00</t>
  </si>
  <si>
    <t>2019-10-14T18:00:00Z</t>
  </si>
  <si>
    <t>2019-10-14T20:00:00</t>
  </si>
  <si>
    <t>2019-10-14T19:00:00Z</t>
  </si>
  <si>
    <t>2019-10-14T21:00:00</t>
  </si>
  <si>
    <t>2019-10-14T20:00:00Z</t>
  </si>
  <si>
    <t>2019-10-14T22:00:00</t>
  </si>
  <si>
    <t>2019-10-14T21:00:00Z</t>
  </si>
  <si>
    <t>2019-10-14T23:00:00</t>
  </si>
  <si>
    <t>2019-10-14T22:00:00Z</t>
  </si>
  <si>
    <t>2019-10-15T00:00:00</t>
  </si>
  <si>
    <t>2019-10-14T23:00:00Z</t>
  </si>
  <si>
    <t>2019-10-15T01:00:00</t>
  </si>
  <si>
    <t>2019-10-15T00:00:00Z</t>
  </si>
  <si>
    <t>2019-10-15T02:00:00</t>
  </si>
  <si>
    <t>2019-10-15T01:00:00Z</t>
  </si>
  <si>
    <t>2019-10-15T03:00:00</t>
  </si>
  <si>
    <t>2019-10-15T02:00:00Z</t>
  </si>
  <si>
    <t>2019-10-15T04:00:00</t>
  </si>
  <si>
    <t>2019-10-15T03:00:00Z</t>
  </si>
  <si>
    <t>2019-10-15T05:00:00</t>
  </si>
  <si>
    <t>2019-10-15T04:00:00Z</t>
  </si>
  <si>
    <t>2019-10-15T06:00:00</t>
  </si>
  <si>
    <t>2019-10-15T05:00:00Z</t>
  </si>
  <si>
    <t>2019-10-15T07:00:00</t>
  </si>
  <si>
    <t>2019-10-15T06:00:00Z</t>
  </si>
  <si>
    <t>2019-10-15T08:00:00</t>
  </si>
  <si>
    <t>2019-10-15T07:00:00Z</t>
  </si>
  <si>
    <t>2019-10-15T09:00:00</t>
  </si>
  <si>
    <t>2019-10-15T08:00:00Z</t>
  </si>
  <si>
    <t>2019-10-15T10:00:00</t>
  </si>
  <si>
    <t>2019-10-15T09:00:00Z</t>
  </si>
  <si>
    <t>2019-10-15T11:00:00</t>
  </si>
  <si>
    <t>2019-10-15T10:00:00Z</t>
  </si>
  <si>
    <t>2019-10-15T12:00:00</t>
  </si>
  <si>
    <t>2019-10-15T11:00:00Z</t>
  </si>
  <si>
    <t>2019-10-15T13:00:00</t>
  </si>
  <si>
    <t>2019-10-15T12:00:00Z</t>
  </si>
  <si>
    <t>2019-10-15T14:00:00</t>
  </si>
  <si>
    <t>2019-10-15T13:00:00Z</t>
  </si>
  <si>
    <t>2019-10-15T15:00:00</t>
  </si>
  <si>
    <t>2019-10-15T14:00:00Z</t>
  </si>
  <si>
    <t>2019-10-15T16:00:00</t>
  </si>
  <si>
    <t>2019-10-15T15:00:00Z</t>
  </si>
  <si>
    <t>2019-10-15T17:00:00</t>
  </si>
  <si>
    <t>2019-10-15T16:00:00Z</t>
  </si>
  <si>
    <t>2019-10-15T18:00:00</t>
  </si>
  <si>
    <t>2019-10-15T17:00:00Z</t>
  </si>
  <si>
    <t>2019-10-15T19:00:00</t>
  </si>
  <si>
    <t>2019-10-15T18:00:00Z</t>
  </si>
  <si>
    <t>2019-10-15T20:00:00</t>
  </si>
  <si>
    <t>2019-10-15T19:00:00Z</t>
  </si>
  <si>
    <t>2019-10-15T21:00:00</t>
  </si>
  <si>
    <t>2019-10-15T20:00:00Z</t>
  </si>
  <si>
    <t>2019-10-15T22:00:00</t>
  </si>
  <si>
    <t>2019-10-15T21:00:00Z</t>
  </si>
  <si>
    <t>2019-10-15T23:00:00</t>
  </si>
  <si>
    <t>2019-10-15T22:00:00Z</t>
  </si>
  <si>
    <t>2019-10-16T00:00:00</t>
  </si>
  <si>
    <t>2019-10-15T23:00:00Z</t>
  </si>
  <si>
    <t>2019-10-16T01:00:00</t>
  </si>
  <si>
    <t>2019-10-16T00:00:00Z</t>
  </si>
  <si>
    <t>2019-10-16T02:00:00</t>
  </si>
  <si>
    <t>2019-10-16T01:00:00Z</t>
  </si>
  <si>
    <t>2019-10-16T03:00:00</t>
  </si>
  <si>
    <t>2019-10-16T02:00:00Z</t>
  </si>
  <si>
    <t>2019-10-16T04:00:00</t>
  </si>
  <si>
    <t>2019-10-16T03:00:00Z</t>
  </si>
  <si>
    <t>2019-10-16T05:00:00</t>
  </si>
  <si>
    <t>2019-10-16T04:00:00Z</t>
  </si>
  <si>
    <t>2019-10-16T06:00:00</t>
  </si>
  <si>
    <t>2019-10-16T05:00:00Z</t>
  </si>
  <si>
    <t>2019-10-16T07:00:00</t>
  </si>
  <si>
    <t>2019-10-16T06:00:00Z</t>
  </si>
  <si>
    <t>2019-10-16T08:00:00</t>
  </si>
  <si>
    <t>2019-10-16T07:00:00Z</t>
  </si>
  <si>
    <t>2019-10-16T09:00:00</t>
  </si>
  <si>
    <t>2019-10-16T08:00:00Z</t>
  </si>
  <si>
    <t>2019-10-16T10:00:00</t>
  </si>
  <si>
    <t>2019-10-16T09:00:00Z</t>
  </si>
  <si>
    <t>2019-10-16T11:00:00</t>
  </si>
  <si>
    <t>2019-10-16T10:00:00Z</t>
  </si>
  <si>
    <t>2019-10-16T12:00:00</t>
  </si>
  <si>
    <t>2019-10-16T11:00:00Z</t>
  </si>
  <si>
    <t>2019-10-16T13:00:00</t>
  </si>
  <si>
    <t>2019-10-16T12:00:00Z</t>
  </si>
  <si>
    <t>2019-10-16T14:00:00</t>
  </si>
  <si>
    <t>2019-10-16T13:00:00Z</t>
  </si>
  <si>
    <t>2019-10-16T15:00:00</t>
  </si>
  <si>
    <t>2019-10-16T14:00:00Z</t>
  </si>
  <si>
    <t>2019-10-16T16:00:00</t>
  </si>
  <si>
    <t>2019-10-16T15:00:00Z</t>
  </si>
  <si>
    <t>2019-10-16T17:00:00</t>
  </si>
  <si>
    <t>2019-10-16T16:00:00Z</t>
  </si>
  <si>
    <t>2019-10-16T18:00:00</t>
  </si>
  <si>
    <t>2019-10-16T17:00:00Z</t>
  </si>
  <si>
    <t>2019-10-16T19:00:00</t>
  </si>
  <si>
    <t>2019-10-16T18:00:00Z</t>
  </si>
  <si>
    <t>2019-10-16T20:00:00</t>
  </si>
  <si>
    <t>2019-10-16T19:00:00Z</t>
  </si>
  <si>
    <t>2019-10-16T21:00:00</t>
  </si>
  <si>
    <t>2019-10-16T20:00:00Z</t>
  </si>
  <si>
    <t>2019-10-16T22:00:00</t>
  </si>
  <si>
    <t>2019-10-16T21:00:00Z</t>
  </si>
  <si>
    <t>2019-10-16T23:00:00</t>
  </si>
  <si>
    <t>2019-10-16T22:00:00Z</t>
  </si>
  <si>
    <t>2019-10-17T00:00:00</t>
  </si>
  <si>
    <t>2019-10-16T23:00:00Z</t>
  </si>
  <si>
    <t>2019-10-17T01:00:00</t>
  </si>
  <si>
    <t>2019-10-17T00:00:00Z</t>
  </si>
  <si>
    <t>2019-10-17T02:00:00</t>
  </si>
  <si>
    <t>2019-10-17T01:00:00Z</t>
  </si>
  <si>
    <t>2019-10-17T03:00:00</t>
  </si>
  <si>
    <t>2019-10-17T02:00:00Z</t>
  </si>
  <si>
    <t>2019-10-17T04:00:00</t>
  </si>
  <si>
    <t>2019-10-17T03:00:00Z</t>
  </si>
  <si>
    <t>2019-10-17T05:00:00</t>
  </si>
  <si>
    <t>2019-10-17T04:00:00Z</t>
  </si>
  <si>
    <t>2019-10-17T06:00:00</t>
  </si>
  <si>
    <t>2019-10-17T05:00:00Z</t>
  </si>
  <si>
    <t>2019-10-17T07:00:00</t>
  </si>
  <si>
    <t>2019-10-17T06:00:00Z</t>
  </si>
  <si>
    <t>2019-10-17T08:00:00</t>
  </si>
  <si>
    <t>2019-10-17T07:00:00Z</t>
  </si>
  <si>
    <t>2019-10-17T09:00:00</t>
  </si>
  <si>
    <t>2019-10-17T08:00:00Z</t>
  </si>
  <si>
    <t>2019-10-17T10:00:00</t>
  </si>
  <si>
    <t>2019-10-17T09:00:00Z</t>
  </si>
  <si>
    <t>2019-10-17T11:00:00</t>
  </si>
  <si>
    <t>2019-10-17T10:00:00Z</t>
  </si>
  <si>
    <t>2019-10-17T12:00:00</t>
  </si>
  <si>
    <t>2019-10-17T11:00:00Z</t>
  </si>
  <si>
    <t>2019-10-17T13:00:00</t>
  </si>
  <si>
    <t>2019-10-17T12:00:00Z</t>
  </si>
  <si>
    <t>2019-10-17T14:00:00</t>
  </si>
  <si>
    <t>2019-10-17T13:00:00Z</t>
  </si>
  <si>
    <t>2019-10-17T15:00:00</t>
  </si>
  <si>
    <t>2019-10-17T14:00:00Z</t>
  </si>
  <si>
    <t>2019-10-17T16:00:00</t>
  </si>
  <si>
    <t>2019-10-17T15:00:00Z</t>
  </si>
  <si>
    <t>2019-10-17T17:00:00</t>
  </si>
  <si>
    <t>2019-10-17T16:00:00Z</t>
  </si>
  <si>
    <t>2019-10-17T18:00:00</t>
  </si>
  <si>
    <t>2019-10-17T17:00:00Z</t>
  </si>
  <si>
    <t>2019-10-17T19:00:00</t>
  </si>
  <si>
    <t>2019-10-17T18:00:00Z</t>
  </si>
  <si>
    <t>2019-10-17T20:00:00</t>
  </si>
  <si>
    <t>2019-10-17T19:00:00Z</t>
  </si>
  <si>
    <t>2019-10-17T21:00:00</t>
  </si>
  <si>
    <t>2019-10-17T20:00:00Z</t>
  </si>
  <si>
    <t>2019-10-17T22:00:00</t>
  </si>
  <si>
    <t>2019-10-17T21:00:00Z</t>
  </si>
  <si>
    <t>2019-10-17T23:00:00</t>
  </si>
  <si>
    <t>2019-10-17T22:00:00Z</t>
  </si>
  <si>
    <t>2019-10-18T00:00:00</t>
  </si>
  <si>
    <t>2019-10-17T23:00:00Z</t>
  </si>
  <si>
    <t>2019-10-18T01:00:00</t>
  </si>
  <si>
    <t>2019-10-18T00:00:00Z</t>
  </si>
  <si>
    <t>2019-10-18T02:00:00</t>
  </si>
  <si>
    <t>2019-10-18T01:00:00Z</t>
  </si>
  <si>
    <t>2019-10-18T03:00:00</t>
  </si>
  <si>
    <t>2019-10-18T02:00:00Z</t>
  </si>
  <si>
    <t>2019-10-18T04:00:00</t>
  </si>
  <si>
    <t>2019-10-18T03:00:00Z</t>
  </si>
  <si>
    <t>2019-10-18T05:00:00</t>
  </si>
  <si>
    <t>2019-10-18T04:00:00Z</t>
  </si>
  <si>
    <t>2019-10-18T06:00:00</t>
  </si>
  <si>
    <t>2019-10-18T05:00:00Z</t>
  </si>
  <si>
    <t>2019-10-18T07:00:00</t>
  </si>
  <si>
    <t>2019-10-18T06:00:00Z</t>
  </si>
  <si>
    <t>2019-10-18T08:00:00</t>
  </si>
  <si>
    <t>2019-10-18T07:00:00Z</t>
  </si>
  <si>
    <t>2019-10-18T09:00:00</t>
  </si>
  <si>
    <t>2019-10-18T08:00:00Z</t>
  </si>
  <si>
    <t>2019-10-18T10:00:00</t>
  </si>
  <si>
    <t>2019-10-18T09:00:00Z</t>
  </si>
  <si>
    <t>2019-10-18T11:00:00</t>
  </si>
  <si>
    <t>2019-10-18T10:00:00Z</t>
  </si>
  <si>
    <t>2019-10-18T12:00:00</t>
  </si>
  <si>
    <t>2019-10-18T11:00:00Z</t>
  </si>
  <si>
    <t>2019-10-18T13:00:00</t>
  </si>
  <si>
    <t>2019-10-18T12:00:00Z</t>
  </si>
  <si>
    <t>2019-10-18T14:00:00</t>
  </si>
  <si>
    <t>2019-10-18T13:00:00Z</t>
  </si>
  <si>
    <t>2019-10-18T15:00:00</t>
  </si>
  <si>
    <t>2019-10-18T14:00:00Z</t>
  </si>
  <si>
    <t>2019-10-18T16:00:00</t>
  </si>
  <si>
    <t>2019-10-18T15:00:00Z</t>
  </si>
  <si>
    <t>2019-10-18T17:00:00</t>
  </si>
  <si>
    <t>2019-10-18T16:00:00Z</t>
  </si>
  <si>
    <t>2019-10-18T18:00:00</t>
  </si>
  <si>
    <t>2019-10-18T17:00:00Z</t>
  </si>
  <si>
    <t>2019-10-18T19:00:00</t>
  </si>
  <si>
    <t>2019-10-18T18:00:00Z</t>
  </si>
  <si>
    <t>2019-10-18T20:00:00</t>
  </si>
  <si>
    <t>2019-10-18T19:00:00Z</t>
  </si>
  <si>
    <t>2019-10-18T21:00:00</t>
  </si>
  <si>
    <t>2019-10-18T20:00:00Z</t>
  </si>
  <si>
    <t>2019-10-18T22:00:00</t>
  </si>
  <si>
    <t>2019-10-18T21:00:00Z</t>
  </si>
  <si>
    <t>2019-10-18T23:00:00</t>
  </si>
  <si>
    <t>2019-10-18T22:00:00Z</t>
  </si>
  <si>
    <t>2019-10-19T00:00:00</t>
  </si>
  <si>
    <t>2019-10-18T23:00:00Z</t>
  </si>
  <si>
    <t>2019-10-19T01:00:00</t>
  </si>
  <si>
    <t>2019-10-19T00:00:00Z</t>
  </si>
  <si>
    <t>2019-10-19T02:00:00</t>
  </si>
  <si>
    <t>2019-10-19T01:00:00Z</t>
  </si>
  <si>
    <t>2019-10-19T03:00:00</t>
  </si>
  <si>
    <t>2019-10-19T02:00:00Z</t>
  </si>
  <si>
    <t>2019-10-19T04:00:00</t>
  </si>
  <si>
    <t>2019-10-19T03:00:00Z</t>
  </si>
  <si>
    <t>2019-10-19T05:00:00</t>
  </si>
  <si>
    <t>2019-10-19T04:00:00Z</t>
  </si>
  <si>
    <t>2019-10-19T06:00:00</t>
  </si>
  <si>
    <t>2019-10-19T05:00:00Z</t>
  </si>
  <si>
    <t>2019-10-19T07:00:00</t>
  </si>
  <si>
    <t>2019-10-19T06:00:00Z</t>
  </si>
  <si>
    <t>2019-10-19T08:00:00</t>
  </si>
  <si>
    <t>2019-10-19T07:00:00Z</t>
  </si>
  <si>
    <t>2019-10-19T09:00:00</t>
  </si>
  <si>
    <t>2019-10-19T08:00:00Z</t>
  </si>
  <si>
    <t>2019-10-19T10:00:00</t>
  </si>
  <si>
    <t>2019-10-19T09:00:00Z</t>
  </si>
  <si>
    <t>2019-10-19T11:00:00</t>
  </si>
  <si>
    <t>2019-10-19T10:00:00Z</t>
  </si>
  <si>
    <t>2019-10-19T12:00:00</t>
  </si>
  <si>
    <t>2019-10-19T11:00:00Z</t>
  </si>
  <si>
    <t>2019-10-19T13:00:00</t>
  </si>
  <si>
    <t>2019-10-19T12:00:00Z</t>
  </si>
  <si>
    <t>2019-10-19T14:00:00</t>
  </si>
  <si>
    <t>2019-10-19T13:00:00Z</t>
  </si>
  <si>
    <t>2019-10-19T15:00:00</t>
  </si>
  <si>
    <t>2019-10-19T14:00:00Z</t>
  </si>
  <si>
    <t>2019-10-19T16:00:00</t>
  </si>
  <si>
    <t>2019-10-19T15:00:00Z</t>
  </si>
  <si>
    <t>2019-10-19T17:00:00</t>
  </si>
  <si>
    <t>2019-10-19T16:00:00Z</t>
  </si>
  <si>
    <t>2019-10-19T18:00:00</t>
  </si>
  <si>
    <t>2019-10-19T17:00:00Z</t>
  </si>
  <si>
    <t>2019-10-19T19:00:00</t>
  </si>
  <si>
    <t>2019-10-19T18:00:00Z</t>
  </si>
  <si>
    <t>2019-10-19T20:00:00</t>
  </si>
  <si>
    <t>2019-10-19T19:00:00Z</t>
  </si>
  <si>
    <t>2019-10-19T21:00:00</t>
  </si>
  <si>
    <t>2019-10-19T20:00:00Z</t>
  </si>
  <si>
    <t>2019-10-19T22:00:00</t>
  </si>
  <si>
    <t>2019-10-19T21:00:00Z</t>
  </si>
  <si>
    <t>2019-10-19T23:00:00</t>
  </si>
  <si>
    <t>2019-10-19T22:00:00Z</t>
  </si>
  <si>
    <t>2019-10-20T00:00:00</t>
  </si>
  <si>
    <t>2019-10-19T23:00:00Z</t>
  </si>
  <si>
    <t>2019-10-20T01:00:00</t>
  </si>
  <si>
    <t>2019-10-20T00:00:00Z</t>
  </si>
  <si>
    <t>2019-10-20T02:00:00</t>
  </si>
  <si>
    <t>2019-10-20T01:00:00Z</t>
  </si>
  <si>
    <t>2019-10-20T03:00:00</t>
  </si>
  <si>
    <t>2019-10-20T02:00:00Z</t>
  </si>
  <si>
    <t>2019-10-20T04:00:00</t>
  </si>
  <si>
    <t>2019-10-20T03:00:00Z</t>
  </si>
  <si>
    <t>2019-10-20T05:00:00</t>
  </si>
  <si>
    <t>2019-10-20T04:00:00Z</t>
  </si>
  <si>
    <t>2019-10-20T06:00:00</t>
  </si>
  <si>
    <t>2019-10-20T05:00:00Z</t>
  </si>
  <si>
    <t>2019-10-20T07:00:00</t>
  </si>
  <si>
    <t>2019-10-20T06:00:00Z</t>
  </si>
  <si>
    <t>2019-10-20T08:00:00</t>
  </si>
  <si>
    <t>2019-10-20T07:00:00Z</t>
  </si>
  <si>
    <t>2019-10-20T09:00:00</t>
  </si>
  <si>
    <t>2019-10-20T08:00:00Z</t>
  </si>
  <si>
    <t>2019-10-20T10:00:00</t>
  </si>
  <si>
    <t>2019-10-20T09:00:00Z</t>
  </si>
  <si>
    <t>2019-10-20T11:00:00</t>
  </si>
  <si>
    <t>2019-10-20T10:00:00Z</t>
  </si>
  <si>
    <t>2019-10-20T12:00:00</t>
  </si>
  <si>
    <t>2019-10-20T11:00:00Z</t>
  </si>
  <si>
    <t>2019-10-20T13:00:00</t>
  </si>
  <si>
    <t>2019-10-20T12:00:00Z</t>
  </si>
  <si>
    <t>2019-10-20T14:00:00</t>
  </si>
  <si>
    <t>2019-10-20T13:00:00Z</t>
  </si>
  <si>
    <t>2019-10-20T15:00:00</t>
  </si>
  <si>
    <t>2019-10-20T14:00:00Z</t>
  </si>
  <si>
    <t>2019-10-20T16:00:00</t>
  </si>
  <si>
    <t>2019-10-20T15:00:00Z</t>
  </si>
  <si>
    <t>2019-10-20T17:00:00</t>
  </si>
  <si>
    <t>2019-10-20T16:00:00Z</t>
  </si>
  <si>
    <t>2019-10-20T18:00:00</t>
  </si>
  <si>
    <t>2019-10-20T17:00:00Z</t>
  </si>
  <si>
    <t>2019-10-20T19:00:00</t>
  </si>
  <si>
    <t>2019-10-20T18:00:00Z</t>
  </si>
  <si>
    <t>2019-10-20T20:00:00</t>
  </si>
  <si>
    <t>2019-10-20T19:00:00Z</t>
  </si>
  <si>
    <t>2019-10-20T21:00:00</t>
  </si>
  <si>
    <t>2019-10-20T20:00:00Z</t>
  </si>
  <si>
    <t>2019-10-20T22:00:00</t>
  </si>
  <si>
    <t>2019-10-20T21:00:00Z</t>
  </si>
  <si>
    <t>2019-10-20T23:00:00</t>
  </si>
  <si>
    <t>2019-10-20T22:00:00Z</t>
  </si>
  <si>
    <t>2019-10-21T00:00:00</t>
  </si>
  <si>
    <t>2019-10-20T23:00:00Z</t>
  </si>
  <si>
    <t>2019-10-21T01:00:00</t>
  </si>
  <si>
    <t>2019-10-21T00:00:00Z</t>
  </si>
  <si>
    <t>2019-10-21T02:00:00</t>
  </si>
  <si>
    <t>2019-10-21T01:00:00Z</t>
  </si>
  <si>
    <t>2019-10-21T03:00:00</t>
  </si>
  <si>
    <t>2019-10-21T02:00:00Z</t>
  </si>
  <si>
    <t>2019-10-21T04:00:00</t>
  </si>
  <si>
    <t>2019-10-21T03:00:00Z</t>
  </si>
  <si>
    <t>2019-10-21T05:00:00</t>
  </si>
  <si>
    <t>2019-10-21T04:00:00Z</t>
  </si>
  <si>
    <t>2019-10-21T06:00:00</t>
  </si>
  <si>
    <t>2019-10-21T05:00:00Z</t>
  </si>
  <si>
    <t>2019-10-21T07:00:00</t>
  </si>
  <si>
    <t>2019-10-21T06:00:00Z</t>
  </si>
  <si>
    <t>2019-10-21T08:00:00</t>
  </si>
  <si>
    <t>2019-10-21T07:00:00Z</t>
  </si>
  <si>
    <t>2019-10-21T09:00:00</t>
  </si>
  <si>
    <t>2019-10-21T08:00:00Z</t>
  </si>
  <si>
    <t>2019-10-21T10:00:00</t>
  </si>
  <si>
    <t>2019-10-21T09:00:00Z</t>
  </si>
  <si>
    <t>2019-10-21T11:00:00</t>
  </si>
  <si>
    <t>2019-10-21T10:00:00Z</t>
  </si>
  <si>
    <t>2019-10-21T12:00:00</t>
  </si>
  <si>
    <t>2019-10-21T11:00:00Z</t>
  </si>
  <si>
    <t>2019-10-21T13:00:00</t>
  </si>
  <si>
    <t>2019-10-21T12:00:00Z</t>
  </si>
  <si>
    <t>2019-10-21T14:00:00</t>
  </si>
  <si>
    <t>2019-10-21T13:00:00Z</t>
  </si>
  <si>
    <t>2019-10-21T15:00:00</t>
  </si>
  <si>
    <t>2019-10-21T14:00:00Z</t>
  </si>
  <si>
    <t>2019-10-21T16:00:00</t>
  </si>
  <si>
    <t>2019-10-21T15:00:00Z</t>
  </si>
  <si>
    <t>2019-10-21T17:00:00</t>
  </si>
  <si>
    <t>2019-10-21T16:00:00Z</t>
  </si>
  <si>
    <t>2019-10-21T18:00:00</t>
  </si>
  <si>
    <t>2019-10-21T17:00:00Z</t>
  </si>
  <si>
    <t>2019-10-21T19:00:00</t>
  </si>
  <si>
    <t>2019-10-21T18:00:00Z</t>
  </si>
  <si>
    <t>2019-10-21T20:00:00</t>
  </si>
  <si>
    <t>2019-10-21T19:00:00Z</t>
  </si>
  <si>
    <t>2019-10-21T21:00:00</t>
  </si>
  <si>
    <t>2019-10-21T20:00:00Z</t>
  </si>
  <si>
    <t>2019-10-21T22:00:00</t>
  </si>
  <si>
    <t>2019-10-21T21:00:00Z</t>
  </si>
  <si>
    <t>2019-10-21T23:00:00</t>
  </si>
  <si>
    <t>2019-10-21T22:00:00Z</t>
  </si>
  <si>
    <t>2019-10-22T00:00:00</t>
  </si>
  <si>
    <t>2019-10-21T23:00:00Z</t>
  </si>
  <si>
    <t>2019-10-22T01:00:00</t>
  </si>
  <si>
    <t>2019-10-22T00:00:00Z</t>
  </si>
  <si>
    <t>2019-10-22T02:00:00</t>
  </si>
  <si>
    <t>2019-10-22T01:00:00Z</t>
  </si>
  <si>
    <t>2019-10-22T03:00:00</t>
  </si>
  <si>
    <t>2019-10-22T02:00:00Z</t>
  </si>
  <si>
    <t>2019-10-22T04:00:00</t>
  </si>
  <si>
    <t>2019-10-22T03:00:00Z</t>
  </si>
  <si>
    <t>2019-10-22T05:00:00</t>
  </si>
  <si>
    <t>2019-10-22T04:00:00Z</t>
  </si>
  <si>
    <t>2019-10-22T06:00:00</t>
  </si>
  <si>
    <t>2019-10-22T05:00:00Z</t>
  </si>
  <si>
    <t>2019-10-22T07:00:00</t>
  </si>
  <si>
    <t>2019-10-22T06:00:00Z</t>
  </si>
  <si>
    <t>2019-10-22T08:00:00</t>
  </si>
  <si>
    <t>2019-10-22T07:00:00Z</t>
  </si>
  <si>
    <t>2019-10-22T09:00:00</t>
  </si>
  <si>
    <t>2019-10-22T08:00:00Z</t>
  </si>
  <si>
    <t>2019-10-22T10:00:00</t>
  </si>
  <si>
    <t>2019-10-22T09:00:00Z</t>
  </si>
  <si>
    <t>2019-10-22T11:00:00</t>
  </si>
  <si>
    <t>2019-10-22T10:00:00Z</t>
  </si>
  <si>
    <t>2019-10-22T12:00:00</t>
  </si>
  <si>
    <t>2019-10-22T11:00:00Z</t>
  </si>
  <si>
    <t>2019-10-22T13:00:00</t>
  </si>
  <si>
    <t>2019-10-22T12:00:00Z</t>
  </si>
  <si>
    <t>2019-10-22T14:00:00</t>
  </si>
  <si>
    <t>2019-10-22T13:00:00Z</t>
  </si>
  <si>
    <t>2019-10-22T15:00:00</t>
  </si>
  <si>
    <t>2019-10-22T14:00:00Z</t>
  </si>
  <si>
    <t>2019-10-22T16:00:00</t>
  </si>
  <si>
    <t>2019-10-22T15:00:00Z</t>
  </si>
  <si>
    <t>2019-10-22T17:00:00</t>
  </si>
  <si>
    <t>2019-10-22T16:00:00Z</t>
  </si>
  <si>
    <t>2019-10-22T18:00:00</t>
  </si>
  <si>
    <t>2019-10-22T17:00:00Z</t>
  </si>
  <si>
    <t>2019-10-22T19:00:00</t>
  </si>
  <si>
    <t>2019-10-22T18:00:00Z</t>
  </si>
  <si>
    <t>2019-10-22T20:00:00</t>
  </si>
  <si>
    <t>2019-10-22T19:00:00Z</t>
  </si>
  <si>
    <t>2019-10-22T21:00:00</t>
  </si>
  <si>
    <t>2019-10-22T20:00:00Z</t>
  </si>
  <si>
    <t>2019-10-22T22:00:00</t>
  </si>
  <si>
    <t>2019-10-22T21:00:00Z</t>
  </si>
  <si>
    <t>2019-10-22T23:00:00</t>
  </si>
  <si>
    <t>2019-10-22T22:00:00Z</t>
  </si>
  <si>
    <t>2019-10-23T00:00:00</t>
  </si>
  <si>
    <t>2019-10-22T23:00:00Z</t>
  </si>
  <si>
    <t>2019-10-23T01:00:00</t>
  </si>
  <si>
    <t>2019-10-23T00:00:00Z</t>
  </si>
  <si>
    <t>2019-10-23T02:00:00</t>
  </si>
  <si>
    <t>2019-10-23T01:00:00Z</t>
  </si>
  <si>
    <t>2019-10-23T03:00:00</t>
  </si>
  <si>
    <t>2019-10-23T02:00:00Z</t>
  </si>
  <si>
    <t>2019-10-23T04:00:00</t>
  </si>
  <si>
    <t>2019-10-23T03:00:00Z</t>
  </si>
  <si>
    <t>2019-10-23T05:00:00</t>
  </si>
  <si>
    <t>2019-10-23T04:00:00Z</t>
  </si>
  <si>
    <t>2019-10-23T06:00:00</t>
  </si>
  <si>
    <t>2019-10-23T05:00:00Z</t>
  </si>
  <si>
    <t>2019-10-23T07:00:00</t>
  </si>
  <si>
    <t>2019-10-23T06:00:00Z</t>
  </si>
  <si>
    <t>2019-10-23T08:00:00</t>
  </si>
  <si>
    <t>2019-10-23T07:00:00Z</t>
  </si>
  <si>
    <t>2019-10-23T09:00:00</t>
  </si>
  <si>
    <t>2019-10-23T08:00:00Z</t>
  </si>
  <si>
    <t>2019-10-23T10:00:00</t>
  </si>
  <si>
    <t>2019-10-23T09:00:00Z</t>
  </si>
  <si>
    <t>2019-10-23T11:00:00</t>
  </si>
  <si>
    <t>2019-10-23T10:00:00Z</t>
  </si>
  <si>
    <t>2019-10-23T12:00:00</t>
  </si>
  <si>
    <t>2019-10-23T11:00:00Z</t>
  </si>
  <si>
    <t>2019-10-23T13:00:00</t>
  </si>
  <si>
    <t>2019-10-23T12:00:00Z</t>
  </si>
  <si>
    <t>2019-10-23T14:00:00</t>
  </si>
  <si>
    <t>2019-10-23T13:00:00Z</t>
  </si>
  <si>
    <t>2019-10-23T15:00:00</t>
  </si>
  <si>
    <t>2019-10-23T14:00:00Z</t>
  </si>
  <si>
    <t>2019-10-23T16:00:00</t>
  </si>
  <si>
    <t>2019-10-23T15:00:00Z</t>
  </si>
  <si>
    <t>2019-10-23T17:00:00</t>
  </si>
  <si>
    <t>2019-10-23T16:00:00Z</t>
  </si>
  <si>
    <t>2019-10-23T18:00:00</t>
  </si>
  <si>
    <t>2019-10-23T17:00:00Z</t>
  </si>
  <si>
    <t>2019-10-23T19:00:00</t>
  </si>
  <si>
    <t>2019-10-23T18:00:00Z</t>
  </si>
  <si>
    <t>2019-10-23T20:00:00</t>
  </si>
  <si>
    <t>2019-10-23T19:00:00Z</t>
  </si>
  <si>
    <t>2019-10-23T21:00:00</t>
  </si>
  <si>
    <t>2019-10-23T20:00:00Z</t>
  </si>
  <si>
    <t>2019-10-23T22:00:00</t>
  </si>
  <si>
    <t>2019-10-23T21:00:00Z</t>
  </si>
  <si>
    <t>2019-10-23T23:00:00</t>
  </si>
  <si>
    <t>2019-10-23T22:00:00Z</t>
  </si>
  <si>
    <t>2019-10-24T00:00:00</t>
  </si>
  <si>
    <t>2019-10-23T23:00:00Z</t>
  </si>
  <si>
    <t>2019-10-24T01:00:00</t>
  </si>
  <si>
    <t>2019-10-24T00:00:00Z</t>
  </si>
  <si>
    <t>2019-10-24T02:00:00</t>
  </si>
  <si>
    <t>2019-10-24T01:00:00Z</t>
  </si>
  <si>
    <t>2019-10-24T03:00:00</t>
  </si>
  <si>
    <t>2019-10-24T02:00:00Z</t>
  </si>
  <si>
    <t>2019-10-24T04:00:00</t>
  </si>
  <si>
    <t>2019-10-24T03:00:00Z</t>
  </si>
  <si>
    <t>2019-10-24T05:00:00</t>
  </si>
  <si>
    <t>2019-10-24T04:00:00Z</t>
  </si>
  <si>
    <t>2019-10-24T06:00:00</t>
  </si>
  <si>
    <t>2019-10-24T05:00:00Z</t>
  </si>
  <si>
    <t>2019-10-24T07:00:00</t>
  </si>
  <si>
    <t>2019-10-24T06:00:00Z</t>
  </si>
  <si>
    <t>2019-10-24T08:00:00</t>
  </si>
  <si>
    <t>2019-10-24T07:00:00Z</t>
  </si>
  <si>
    <t>2019-10-24T09:00:00</t>
  </si>
  <si>
    <t>2019-10-24T08:00:00Z</t>
  </si>
  <si>
    <t>2019-10-24T10:00:00</t>
  </si>
  <si>
    <t>2019-10-24T09:00:00Z</t>
  </si>
  <si>
    <t>2019-10-24T11:00:00</t>
  </si>
  <si>
    <t>2019-10-24T10:00:00Z</t>
  </si>
  <si>
    <t>2019-10-24T12:00:00</t>
  </si>
  <si>
    <t>2019-10-24T11:00:00Z</t>
  </si>
  <si>
    <t>2019-10-24T13:00:00</t>
  </si>
  <si>
    <t>2019-10-24T12:00:00Z</t>
  </si>
  <si>
    <t>2019-10-24T14:00:00</t>
  </si>
  <si>
    <t>2019-10-24T13:00:00Z</t>
  </si>
  <si>
    <t>2019-10-24T15:00:00</t>
  </si>
  <si>
    <t>2019-10-24T14:00:00Z</t>
  </si>
  <si>
    <t>2019-10-24T16:00:00</t>
  </si>
  <si>
    <t>2019-10-24T15:00:00Z</t>
  </si>
  <si>
    <t>2019-10-24T17:00:00</t>
  </si>
  <si>
    <t>2019-10-24T16:00:00Z</t>
  </si>
  <si>
    <t>2019-10-24T18:00:00</t>
  </si>
  <si>
    <t>2019-10-24T17:00:00Z</t>
  </si>
  <si>
    <t>2019-10-24T19:00:00</t>
  </si>
  <si>
    <t>2019-10-24T18:00:00Z</t>
  </si>
  <si>
    <t>2019-10-24T20:00:00</t>
  </si>
  <si>
    <t>2019-10-24T19:00:00Z</t>
  </si>
  <si>
    <t>2019-10-24T21:00:00</t>
  </si>
  <si>
    <t>2019-10-24T20:00:00Z</t>
  </si>
  <si>
    <t>2019-10-24T22:00:00</t>
  </si>
  <si>
    <t>2019-10-24T21:00:00Z</t>
  </si>
  <si>
    <t>2019-10-24T23:00:00</t>
  </si>
  <si>
    <t>2019-10-24T22:00:00Z</t>
  </si>
  <si>
    <t>2019-10-25T00:00:00</t>
  </si>
  <si>
    <t>2019-10-24T23:00:00Z</t>
  </si>
  <si>
    <t>2019-10-25T01:00:00</t>
  </si>
  <si>
    <t>2019-10-25T00:00:00Z</t>
  </si>
  <si>
    <t>2019-10-25T02:00:00</t>
  </si>
  <si>
    <t>2019-10-25T01:00:00Z</t>
  </si>
  <si>
    <t>2019-10-25T03:00:00</t>
  </si>
  <si>
    <t>2019-10-25T02:00:00Z</t>
  </si>
  <si>
    <t>2019-10-25T04:00:00</t>
  </si>
  <si>
    <t>2019-10-25T03:00:00Z</t>
  </si>
  <si>
    <t>2019-10-25T05:00:00</t>
  </si>
  <si>
    <t>2019-10-25T04:00:00Z</t>
  </si>
  <si>
    <t>2019-10-25T06:00:00</t>
  </si>
  <si>
    <t>2019-10-25T05:00:00Z</t>
  </si>
  <si>
    <t>2019-10-25T07:00:00</t>
  </si>
  <si>
    <t>2019-10-25T06:00:00Z</t>
  </si>
  <si>
    <t>2019-10-25T08:00:00</t>
  </si>
  <si>
    <t>2019-10-25T07:00:00Z</t>
  </si>
  <si>
    <t>2019-10-25T09:00:00</t>
  </si>
  <si>
    <t>2019-10-25T08:00:00Z</t>
  </si>
  <si>
    <t>2019-10-25T10:00:00</t>
  </si>
  <si>
    <t>2019-10-25T09:00:00Z</t>
  </si>
  <si>
    <t>2019-10-25T11:00:00</t>
  </si>
  <si>
    <t>2019-10-25T10:00:00Z</t>
  </si>
  <si>
    <t>2019-10-25T12:00:00</t>
  </si>
  <si>
    <t>2019-10-25T11:00:00Z</t>
  </si>
  <si>
    <t>2019-10-25T13:00:00</t>
  </si>
  <si>
    <t>2019-10-25T12:00:00Z</t>
  </si>
  <si>
    <t>2019-10-25T14:00:00</t>
  </si>
  <si>
    <t>2019-10-25T13:00:00Z</t>
  </si>
  <si>
    <t>2019-10-25T15:00:00</t>
  </si>
  <si>
    <t>2019-10-25T14:00:00Z</t>
  </si>
  <si>
    <t>2019-10-25T16:00:00</t>
  </si>
  <si>
    <t>2019-10-25T15:00:00Z</t>
  </si>
  <si>
    <t>2019-10-25T17:00:00</t>
  </si>
  <si>
    <t>2019-10-25T16:00:00Z</t>
  </si>
  <si>
    <t>2019-10-25T18:00:00</t>
  </si>
  <si>
    <t>2019-10-25T17:00:00Z</t>
  </si>
  <si>
    <t>2019-10-25T19:00:00</t>
  </si>
  <si>
    <t>2019-10-25T18:00:00Z</t>
  </si>
  <si>
    <t>2019-10-25T20:00:00</t>
  </si>
  <si>
    <t>2019-10-25T19:00:00Z</t>
  </si>
  <si>
    <t>2019-10-25T21:00:00</t>
  </si>
  <si>
    <t>2019-10-25T20:00:00Z</t>
  </si>
  <si>
    <t>2019-10-25T22:00:00</t>
  </si>
  <si>
    <t>2019-10-25T21:00:00Z</t>
  </si>
  <si>
    <t>2019-10-25T23:00:00</t>
  </si>
  <si>
    <t>2019-10-25T22:00:00Z</t>
  </si>
  <si>
    <t>2019-10-26T00:00:00</t>
  </si>
  <si>
    <t>2019-10-25T23:00:00Z</t>
  </si>
  <si>
    <t>2019-10-26T01:00:00</t>
  </si>
  <si>
    <t>2019-10-26T00:00:00Z</t>
  </si>
  <si>
    <t>2019-10-26T02:00:00</t>
  </si>
  <si>
    <t>2019-10-26T01:00:00Z</t>
  </si>
  <si>
    <t>2019-10-26T03:00:00</t>
  </si>
  <si>
    <t>2019-10-26T02:00:00Z</t>
  </si>
  <si>
    <t>2019-10-26T04:00:00</t>
  </si>
  <si>
    <t>2019-10-26T03:00:00Z</t>
  </si>
  <si>
    <t>2019-10-26T05:00:00</t>
  </si>
  <si>
    <t>2019-10-26T04:00:00Z</t>
  </si>
  <si>
    <t>2019-10-26T06:00:00</t>
  </si>
  <si>
    <t>2019-10-26T05:00:00Z</t>
  </si>
  <si>
    <t>2019-10-26T07:00:00</t>
  </si>
  <si>
    <t>2019-10-26T06:00:00Z</t>
  </si>
  <si>
    <t>2019-10-26T08:00:00</t>
  </si>
  <si>
    <t>2019-10-26T07:00:00Z</t>
  </si>
  <si>
    <t>2019-10-26T09:00:00</t>
  </si>
  <si>
    <t>2019-10-26T08:00:00Z</t>
  </si>
  <si>
    <t>2019-10-26T10:00:00</t>
  </si>
  <si>
    <t>2019-10-26T09:00:00Z</t>
  </si>
  <si>
    <t>2019-10-26T11:00:00</t>
  </si>
  <si>
    <t>2019-10-26T10:00:00Z</t>
  </si>
  <si>
    <t>2019-10-26T12:00:00</t>
  </si>
  <si>
    <t>2019-10-26T11:00:00Z</t>
  </si>
  <si>
    <t>2019-10-26T13:00:00</t>
  </si>
  <si>
    <t>2019-10-26T12:00:00Z</t>
  </si>
  <si>
    <t>2019-10-26T14:00:00</t>
  </si>
  <si>
    <t>2019-10-26T13:00:00Z</t>
  </si>
  <si>
    <t>2019-10-26T15:00:00</t>
  </si>
  <si>
    <t>2019-10-26T14:00:00Z</t>
  </si>
  <si>
    <t>2019-10-26T16:00:00</t>
  </si>
  <si>
    <t>2019-10-26T15:00:00Z</t>
  </si>
  <si>
    <t>2019-10-26T17:00:00</t>
  </si>
  <si>
    <t>2019-10-26T16:00:00Z</t>
  </si>
  <si>
    <t>2019-10-26T18:00:00</t>
  </si>
  <si>
    <t>2019-10-26T17:00:00Z</t>
  </si>
  <si>
    <t>2019-10-26T19:00:00</t>
  </si>
  <si>
    <t>2019-10-26T18:00:00Z</t>
  </si>
  <si>
    <t>2019-10-26T20:00:00</t>
  </si>
  <si>
    <t>2019-10-26T19:00:00Z</t>
  </si>
  <si>
    <t>2019-10-26T21:00:00</t>
  </si>
  <si>
    <t>2019-10-26T20:00:00Z</t>
  </si>
  <si>
    <t>2019-10-26T22:00:00</t>
  </si>
  <si>
    <t>2019-10-26T21:00:00Z</t>
  </si>
  <si>
    <t>2019-10-26T23:00:00</t>
  </si>
  <si>
    <t>2019-10-26T22:00:00Z</t>
  </si>
  <si>
    <t>2019-10-27T00:00:00</t>
  </si>
  <si>
    <t>2019-10-26T23:00:00Z</t>
  </si>
  <si>
    <t>2019-10-27T01:00:00</t>
  </si>
  <si>
    <t>2019-10-27T00:00:00Z</t>
  </si>
  <si>
    <t>2019-10-27T02:00:00</t>
  </si>
  <si>
    <t>2019-10-27T01:00:00Z</t>
  </si>
  <si>
    <t>2019-10-27T02:00:00Z</t>
  </si>
  <si>
    <t>2019-10-27T03:00:00</t>
  </si>
  <si>
    <t>2019-10-27T03:00:00Z</t>
  </si>
  <si>
    <t>2019-10-27T04:00:00</t>
  </si>
  <si>
    <t>2019-10-27T04:00:00Z</t>
  </si>
  <si>
    <t>2019-10-27T05:00:00</t>
  </si>
  <si>
    <t>2019-10-27T05:00:00Z</t>
  </si>
  <si>
    <t>2019-10-27T06:00:00</t>
  </si>
  <si>
    <t>2019-10-27T06:00:00Z</t>
  </si>
  <si>
    <t>2019-10-27T07:00:00</t>
  </si>
  <si>
    <t>2019-10-27T07:00:00Z</t>
  </si>
  <si>
    <t>2019-10-27T08:00:00</t>
  </si>
  <si>
    <t>2019-10-27T08:00:00Z</t>
  </si>
  <si>
    <t>2019-10-27T09:00:00</t>
  </si>
  <si>
    <t>2019-10-27T09:00:00Z</t>
  </si>
  <si>
    <t>2019-10-27T10:00:00</t>
  </si>
  <si>
    <t>2019-10-27T10:00:00Z</t>
  </si>
  <si>
    <t>2019-10-27T11:00:00</t>
  </si>
  <si>
    <t>2019-10-27T11:00:00Z</t>
  </si>
  <si>
    <t>2019-10-27T12:00:00</t>
  </si>
  <si>
    <t>2019-10-27T12:00:00Z</t>
  </si>
  <si>
    <t>2019-10-27T13:00:00</t>
  </si>
  <si>
    <t>2019-10-27T13:00:00Z</t>
  </si>
  <si>
    <t>2019-10-27T14:00:00</t>
  </si>
  <si>
    <t>2019-10-27T14:00:00Z</t>
  </si>
  <si>
    <t>2019-10-27T15:00:00</t>
  </si>
  <si>
    <t>2019-10-27T15:00:00Z</t>
  </si>
  <si>
    <t>2019-10-27T16:00:00</t>
  </si>
  <si>
    <t>2019-10-27T16:00:00Z</t>
  </si>
  <si>
    <t>2019-10-27T17:00:00</t>
  </si>
  <si>
    <t>2019-10-27T17:00:00Z</t>
  </si>
  <si>
    <t>2019-10-27T18:00:00</t>
  </si>
  <si>
    <t>2019-10-27T18:00:00Z</t>
  </si>
  <si>
    <t>2019-10-27T19:00:00</t>
  </si>
  <si>
    <t>2019-10-27T19:00:00Z</t>
  </si>
  <si>
    <t>2019-10-27T20:00:00</t>
  </si>
  <si>
    <t>2019-10-27T20:00:00Z</t>
  </si>
  <si>
    <t>2019-10-27T21:00:00</t>
  </si>
  <si>
    <t>2019-10-27T21:00:00Z</t>
  </si>
  <si>
    <t>2019-10-27T22:00:00</t>
  </si>
  <si>
    <t>2019-10-27T22:00:00Z</t>
  </si>
  <si>
    <t>2019-10-27T23:00:00</t>
  </si>
  <si>
    <t>2019-10-27T23:00:00Z</t>
  </si>
  <si>
    <t>2019-10-28T00:00:00</t>
  </si>
  <si>
    <t>2019-10-28T00:00:00Z</t>
  </si>
  <si>
    <t>2019-10-28T01:00:00</t>
  </si>
  <si>
    <t>2019-10-28T01:00:00Z</t>
  </si>
  <si>
    <t>2019-10-28T02:00:00</t>
  </si>
  <si>
    <t>2019-10-28T02:00:00Z</t>
  </si>
  <si>
    <t>2019-10-28T03:00:00</t>
  </si>
  <si>
    <t>2019-10-28T03:00:00Z</t>
  </si>
  <si>
    <t>2019-10-28T04:00:00</t>
  </si>
  <si>
    <t>2019-10-28T04:00:00Z</t>
  </si>
  <si>
    <t>2019-10-28T05:00:00</t>
  </si>
  <si>
    <t>2019-10-28T05:00:00Z</t>
  </si>
  <si>
    <t>2019-10-28T06:00:00</t>
  </si>
  <si>
    <t>2019-10-28T06:00:00Z</t>
  </si>
  <si>
    <t>2019-10-28T07:00:00</t>
  </si>
  <si>
    <t>2019-10-28T07:00:00Z</t>
  </si>
  <si>
    <t>2019-10-28T08:00:00</t>
  </si>
  <si>
    <t>2019-10-28T08:00:00Z</t>
  </si>
  <si>
    <t>2019-10-28T09:00:00</t>
  </si>
  <si>
    <t>2019-10-28T09:00:00Z</t>
  </si>
  <si>
    <t>2019-10-28T10:00:00</t>
  </si>
  <si>
    <t>2019-10-28T10:00:00Z</t>
  </si>
  <si>
    <t>2019-10-28T11:00:00</t>
  </si>
  <si>
    <t>2019-10-28T11:00:00Z</t>
  </si>
  <si>
    <t>2019-10-28T12:00:00</t>
  </si>
  <si>
    <t>2019-10-28T12:00:00Z</t>
  </si>
  <si>
    <t>2019-10-28T13:00:00</t>
  </si>
  <si>
    <t>2019-10-28T13:00:00Z</t>
  </si>
  <si>
    <t>2019-10-28T14:00:00</t>
  </si>
  <si>
    <t>2019-10-28T14:00:00Z</t>
  </si>
  <si>
    <t>2019-10-28T15:00:00</t>
  </si>
  <si>
    <t>2019-10-28T15:00:00Z</t>
  </si>
  <si>
    <t>2019-10-28T16:00:00</t>
  </si>
  <si>
    <t>2019-10-28T16:00:00Z</t>
  </si>
  <si>
    <t>2019-10-28T17:00:00</t>
  </si>
  <si>
    <t>2019-10-28T17:00:00Z</t>
  </si>
  <si>
    <t>2019-10-28T18:00:00</t>
  </si>
  <si>
    <t>2019-10-28T18:00:00Z</t>
  </si>
  <si>
    <t>2019-10-28T19:00:00</t>
  </si>
  <si>
    <t>2019-10-28T19:00:00Z</t>
  </si>
  <si>
    <t>2019-10-28T20:00:00</t>
  </si>
  <si>
    <t>2019-10-28T20:00:00Z</t>
  </si>
  <si>
    <t>2019-10-28T21:00:00</t>
  </si>
  <si>
    <t>2019-10-28T21:00:00Z</t>
  </si>
  <si>
    <t>2019-10-28T22:00:00</t>
  </si>
  <si>
    <t>2019-10-28T22:00:00Z</t>
  </si>
  <si>
    <t>2019-10-28T23:00:00</t>
  </si>
  <si>
    <t>2019-10-28T23:00:00Z</t>
  </si>
  <si>
    <t>2019-10-29T00:00:00</t>
  </si>
  <si>
    <t>2019-10-29T00:00:00Z</t>
  </si>
  <si>
    <t>2019-10-29T01:00:00</t>
  </si>
  <si>
    <t>2019-10-29T01:00:00Z</t>
  </si>
  <si>
    <t>2019-10-29T02:00:00</t>
  </si>
  <si>
    <t>2019-10-29T02:00:00Z</t>
  </si>
  <si>
    <t>2019-10-29T03:00:00</t>
  </si>
  <si>
    <t>2019-10-29T03:00:00Z</t>
  </si>
  <si>
    <t>2019-10-29T04:00:00</t>
  </si>
  <si>
    <t>2019-10-29T04:00:00Z</t>
  </si>
  <si>
    <t>2019-10-29T05:00:00</t>
  </si>
  <si>
    <t>2019-10-29T05:00:00Z</t>
  </si>
  <si>
    <t>2019-10-29T06:00:00</t>
  </si>
  <si>
    <t>2019-10-29T06:00:00Z</t>
  </si>
  <si>
    <t>2019-10-29T07:00:00</t>
  </si>
  <si>
    <t>2019-10-29T07:00:00Z</t>
  </si>
  <si>
    <t>2019-10-29T08:00:00</t>
  </si>
  <si>
    <t>2019-10-29T08:00:00Z</t>
  </si>
  <si>
    <t>2019-10-29T09:00:00</t>
  </si>
  <si>
    <t>2019-10-29T09:00:00Z</t>
  </si>
  <si>
    <t>2019-10-29T10:00:00</t>
  </si>
  <si>
    <t>2019-10-29T10:00:00Z</t>
  </si>
  <si>
    <t>2019-10-29T11:00:00</t>
  </si>
  <si>
    <t>2019-10-29T11:00:00Z</t>
  </si>
  <si>
    <t>2019-10-29T12:00:00</t>
  </si>
  <si>
    <t>2019-10-29T12:00:00Z</t>
  </si>
  <si>
    <t>2019-10-29T13:00:00</t>
  </si>
  <si>
    <t>2019-10-29T13:00:00Z</t>
  </si>
  <si>
    <t>2019-10-29T14:00:00</t>
  </si>
  <si>
    <t>2019-10-29T14:00:00Z</t>
  </si>
  <si>
    <t>2019-10-29T15:00:00</t>
  </si>
  <si>
    <t>2019-10-29T15:00:00Z</t>
  </si>
  <si>
    <t>2019-10-29T16:00:00</t>
  </si>
  <si>
    <t>2019-10-29T16:00:00Z</t>
  </si>
  <si>
    <t>2019-10-29T17:00:00</t>
  </si>
  <si>
    <t>2019-10-29T17:00:00Z</t>
  </si>
  <si>
    <t>2019-10-29T18:00:00</t>
  </si>
  <si>
    <t>2019-10-29T18:00:00Z</t>
  </si>
  <si>
    <t>2019-10-29T19:00:00</t>
  </si>
  <si>
    <t>2019-10-29T19:00:00Z</t>
  </si>
  <si>
    <t>2019-10-29T20:00:00</t>
  </si>
  <si>
    <t>2019-10-29T20:00:00Z</t>
  </si>
  <si>
    <t>2019-10-29T21:00:00</t>
  </si>
  <si>
    <t>2019-10-29T21:00:00Z</t>
  </si>
  <si>
    <t>2019-10-29T22:00:00</t>
  </si>
  <si>
    <t>2019-10-29T22:00:00Z</t>
  </si>
  <si>
    <t>2019-10-29T23:00:00</t>
  </si>
  <si>
    <t>2019-10-29T23:00:00Z</t>
  </si>
  <si>
    <t>2019-10-30T00:00:00</t>
  </si>
  <si>
    <t>2019-10-30T00:00:00Z</t>
  </si>
  <si>
    <t>2019-10-30T01:00:00</t>
  </si>
  <si>
    <t>2019-10-30T01:00:00Z</t>
  </si>
  <si>
    <t>2019-10-30T02:00:00</t>
  </si>
  <si>
    <t>2019-10-30T02:00:00Z</t>
  </si>
  <si>
    <t>2019-10-30T03:00:00</t>
  </si>
  <si>
    <t>2019-10-30T03:00:00Z</t>
  </si>
  <si>
    <t>2019-10-30T04:00:00</t>
  </si>
  <si>
    <t>2019-10-30T04:00:00Z</t>
  </si>
  <si>
    <t>2019-10-30T05:00:00</t>
  </si>
  <si>
    <t>2019-10-30T05:00:00Z</t>
  </si>
  <si>
    <t>2019-10-30T06:00:00</t>
  </si>
  <si>
    <t>2019-10-30T06:00:00Z</t>
  </si>
  <si>
    <t>2019-10-30T07:00:00</t>
  </si>
  <si>
    <t>2019-10-30T07:00:00Z</t>
  </si>
  <si>
    <t>2019-10-30T08:00:00</t>
  </si>
  <si>
    <t>2019-10-30T08:00:00Z</t>
  </si>
  <si>
    <t>2019-10-30T09:00:00</t>
  </si>
  <si>
    <t>2019-10-30T09:00:00Z</t>
  </si>
  <si>
    <t>2019-10-30T10:00:00</t>
  </si>
  <si>
    <t>2019-10-30T10:00:00Z</t>
  </si>
  <si>
    <t>2019-10-30T11:00:00</t>
  </si>
  <si>
    <t>2019-10-30T11:00:00Z</t>
  </si>
  <si>
    <t>2019-10-30T12:00:00</t>
  </si>
  <si>
    <t>2019-10-30T12:00:00Z</t>
  </si>
  <si>
    <t>2019-10-30T13:00:00</t>
  </si>
  <si>
    <t>2019-10-30T13:00:00Z</t>
  </si>
  <si>
    <t>2019-10-30T14:00:00</t>
  </si>
  <si>
    <t>2019-10-30T14:00:00Z</t>
  </si>
  <si>
    <t>2019-10-30T15:00:00</t>
  </si>
  <si>
    <t>2019-10-30T15:00:00Z</t>
  </si>
  <si>
    <t>2019-10-30T16:00:00</t>
  </si>
  <si>
    <t>2019-10-30T16:00:00Z</t>
  </si>
  <si>
    <t>2019-10-30T17:00:00</t>
  </si>
  <si>
    <t>2019-10-30T17:00:00Z</t>
  </si>
  <si>
    <t>2019-10-30T18:00:00</t>
  </si>
  <si>
    <t>2019-10-30T18:00:00Z</t>
  </si>
  <si>
    <t>2019-10-30T19:00:00</t>
  </si>
  <si>
    <t>2019-10-30T19:00:00Z</t>
  </si>
  <si>
    <t>2019-10-30T20:00:00</t>
  </si>
  <si>
    <t>2019-10-30T20:00:00Z</t>
  </si>
  <si>
    <t>2019-10-30T21:00:00</t>
  </si>
  <si>
    <t>2019-10-30T21:00:00Z</t>
  </si>
  <si>
    <t>2019-10-30T22:00:00</t>
  </si>
  <si>
    <t>2019-10-30T22:00:00Z</t>
  </si>
  <si>
    <t>2019-10-30T23:00:00</t>
  </si>
  <si>
    <t>2019-10-30T23:00:00Z</t>
  </si>
  <si>
    <t>2019-10-31T00:00:00</t>
  </si>
  <si>
    <t>2019-10-31T00:00:00Z</t>
  </si>
  <si>
    <t>2019-10-31T01:00:00</t>
  </si>
  <si>
    <t>2019-10-31T01:00:00Z</t>
  </si>
  <si>
    <t>2019-10-31T02:00:00</t>
  </si>
  <si>
    <t>2019-10-31T02:00:00Z</t>
  </si>
  <si>
    <t>2019-10-31T03:00:00</t>
  </si>
  <si>
    <t>2019-10-31T03:00:00Z</t>
  </si>
  <si>
    <t>2019-10-31T04:00:00</t>
  </si>
  <si>
    <t>2019-10-31T04:00:00Z</t>
  </si>
  <si>
    <t>2019-10-31T05:00:00</t>
  </si>
  <si>
    <t>2019-10-31T05:00:00Z</t>
  </si>
  <si>
    <t>2019-10-31T06:00:00</t>
  </si>
  <si>
    <t>2019-10-31T06:00:00Z</t>
  </si>
  <si>
    <t>2019-10-31T07:00:00</t>
  </si>
  <si>
    <t>2019-10-31T07:00:00Z</t>
  </si>
  <si>
    <t>2019-10-31T08:00:00</t>
  </si>
  <si>
    <t>2019-10-31T08:00:00Z</t>
  </si>
  <si>
    <t>2019-10-31T09:00:00</t>
  </si>
  <si>
    <t>2019-10-31T09:00:00Z</t>
  </si>
  <si>
    <t>2019-10-31T10:00:00</t>
  </si>
  <si>
    <t>2019-10-31T10:00:00Z</t>
  </si>
  <si>
    <t>2019-10-31T11:00:00</t>
  </si>
  <si>
    <t>2019-10-31T11:00:00Z</t>
  </si>
  <si>
    <t>2019-10-31T12:00:00</t>
  </si>
  <si>
    <t>2019-10-31T12:00:00Z</t>
  </si>
  <si>
    <t>2019-10-31T13:00:00</t>
  </si>
  <si>
    <t>2019-10-31T13:00:00Z</t>
  </si>
  <si>
    <t>2019-10-31T14:00:00</t>
  </si>
  <si>
    <t>2019-10-31T14:00:00Z</t>
  </si>
  <si>
    <t>2019-10-31T15:00:00</t>
  </si>
  <si>
    <t>2019-10-31T15:00:00Z</t>
  </si>
  <si>
    <t>2019-10-31T16:00:00</t>
  </si>
  <si>
    <t>2019-10-31T16:00:00Z</t>
  </si>
  <si>
    <t>2019-10-31T17:00:00</t>
  </si>
  <si>
    <t>2019-10-31T17:00:00Z</t>
  </si>
  <si>
    <t>2019-10-31T18:00:00</t>
  </si>
  <si>
    <t>2019-10-31T18:00:00Z</t>
  </si>
  <si>
    <t>2019-10-31T19:00:00</t>
  </si>
  <si>
    <t>2019-10-31T19:00:00Z</t>
  </si>
  <si>
    <t>2019-10-31T20:00:00</t>
  </si>
  <si>
    <t>2019-10-31T20:00:00Z</t>
  </si>
  <si>
    <t>2019-10-31T21:00:00</t>
  </si>
  <si>
    <t>2019-10-31T21:00:00Z</t>
  </si>
  <si>
    <t>2019-10-31T22:00:00</t>
  </si>
  <si>
    <t>2019-10-31T22:00:00Z</t>
  </si>
  <si>
    <t>2019-10-31T23:00:00</t>
  </si>
  <si>
    <t>2019-10-31T23:00:00Z</t>
  </si>
  <si>
    <t>2019-11-01T00:00:00</t>
  </si>
  <si>
    <t>2019-11-01T00:00:00Z</t>
  </si>
  <si>
    <t>2019-11-01T01:00:00</t>
  </si>
  <si>
    <t>2019-11-01T01:00:00Z</t>
  </si>
  <si>
    <t>2019-11-01T02:00:00</t>
  </si>
  <si>
    <t>2019-11-01T02:00:00Z</t>
  </si>
  <si>
    <t>2019-11-01T03:00:00</t>
  </si>
  <si>
    <t>2019-11-01T03:00:00Z</t>
  </si>
  <si>
    <t>2019-11-01T04:00:00</t>
  </si>
  <si>
    <t>2019-11-01T04:00:00Z</t>
  </si>
  <si>
    <t>2019-11-01T05:00:00</t>
  </si>
  <si>
    <t>2019-11-01T05:00:00Z</t>
  </si>
  <si>
    <t>2019-11-01T06:00:00</t>
  </si>
  <si>
    <t>2019-11-01T06:00:00Z</t>
  </si>
  <si>
    <t>2019-11-01T07:00:00</t>
  </si>
  <si>
    <t>2019-11-01T07:00:00Z</t>
  </si>
  <si>
    <t>2019-11-01T08:00:00</t>
  </si>
  <si>
    <t>2019-11-01T08:00:00Z</t>
  </si>
  <si>
    <t>2019-11-01T09:00:00</t>
  </si>
  <si>
    <t>2019-11-01T09:00:00Z</t>
  </si>
  <si>
    <t>2019-11-01T10:00:00</t>
  </si>
  <si>
    <t>2019-11-01T10:00:00Z</t>
  </si>
  <si>
    <t>2019-11-01T11:00:00</t>
  </si>
  <si>
    <t>2019-11-01T11:00:00Z</t>
  </si>
  <si>
    <t>2019-11-01T12:00:00</t>
  </si>
  <si>
    <t>2019-11-01T12:00:00Z</t>
  </si>
  <si>
    <t>2019-11-01T13:00:00</t>
  </si>
  <si>
    <t>2019-11-01T13:00:00Z</t>
  </si>
  <si>
    <t>2019-11-01T14:00:00</t>
  </si>
  <si>
    <t>2019-11-01T14:00:00Z</t>
  </si>
  <si>
    <t>2019-11-01T15:00:00</t>
  </si>
  <si>
    <t>2019-11-01T15:00:00Z</t>
  </si>
  <si>
    <t>2019-11-01T16:00:00</t>
  </si>
  <si>
    <t>2019-11-01T16:00:00Z</t>
  </si>
  <si>
    <t>2019-11-01T17:00:00</t>
  </si>
  <si>
    <t>2019-11-01T17:00:00Z</t>
  </si>
  <si>
    <t>2019-11-01T18:00:00</t>
  </si>
  <si>
    <t>2019-11-01T18:00:00Z</t>
  </si>
  <si>
    <t>2019-11-01T19:00:00</t>
  </si>
  <si>
    <t>2019-11-01T19:00:00Z</t>
  </si>
  <si>
    <t>2019-11-01T20:00:00</t>
  </si>
  <si>
    <t>2019-11-01T20:00:00Z</t>
  </si>
  <si>
    <t>2019-11-01T21:00:00</t>
  </si>
  <si>
    <t>2019-11-01T21:00:00Z</t>
  </si>
  <si>
    <t>2019-11-01T22:00:00</t>
  </si>
  <si>
    <t>2019-11-01T22:00:00Z</t>
  </si>
  <si>
    <t>2019-11-01T23:00:00</t>
  </si>
  <si>
    <t>2019-11-01T23:00:00Z</t>
  </si>
  <si>
    <t>2019-11-02T00:00:00</t>
  </si>
  <si>
    <t>2019-11-02T00:00:00Z</t>
  </si>
  <si>
    <t>2019-11-02T01:00:00</t>
  </si>
  <si>
    <t>2019-11-02T01:00:00Z</t>
  </si>
  <si>
    <t>2019-11-02T02:00:00</t>
  </si>
  <si>
    <t>2019-11-02T02:00:00Z</t>
  </si>
  <si>
    <t>2019-11-02T03:00:00</t>
  </si>
  <si>
    <t>2019-11-02T03:00:00Z</t>
  </si>
  <si>
    <t>2019-11-02T04:00:00</t>
  </si>
  <si>
    <t>2019-11-02T04:00:00Z</t>
  </si>
  <si>
    <t>2019-11-02T05:00:00</t>
  </si>
  <si>
    <t>2019-11-02T05:00:00Z</t>
  </si>
  <si>
    <t>2019-11-02T06:00:00</t>
  </si>
  <si>
    <t>2019-11-02T06:00:00Z</t>
  </si>
  <si>
    <t>2019-11-02T07:00:00</t>
  </si>
  <si>
    <t>2019-11-02T07:00:00Z</t>
  </si>
  <si>
    <t>2019-11-02T08:00:00</t>
  </si>
  <si>
    <t>2019-11-02T08:00:00Z</t>
  </si>
  <si>
    <t>2019-11-02T09:00:00</t>
  </si>
  <si>
    <t>2019-11-02T09:00:00Z</t>
  </si>
  <si>
    <t>2019-11-02T10:00:00</t>
  </si>
  <si>
    <t>2019-11-02T10:00:00Z</t>
  </si>
  <si>
    <t>2019-11-02T11:00:00</t>
  </si>
  <si>
    <t>2019-11-02T11:00:00Z</t>
  </si>
  <si>
    <t>2019-11-02T12:00:00</t>
  </si>
  <si>
    <t>2019-11-02T12:00:00Z</t>
  </si>
  <si>
    <t>2019-11-02T13:00:00</t>
  </si>
  <si>
    <t>2019-11-02T13:00:00Z</t>
  </si>
  <si>
    <t>2019-11-02T14:00:00</t>
  </si>
  <si>
    <t>2019-11-02T14:00:00Z</t>
  </si>
  <si>
    <t>2019-11-02T15:00:00</t>
  </si>
  <si>
    <t>2019-11-02T15:00:00Z</t>
  </si>
  <si>
    <t>2019-11-02T16:00:00</t>
  </si>
  <si>
    <t>2019-11-02T16:00:00Z</t>
  </si>
  <si>
    <t>2019-11-02T17:00:00</t>
  </si>
  <si>
    <t>2019-11-02T17:00:00Z</t>
  </si>
  <si>
    <t>2019-11-02T18:00:00</t>
  </si>
  <si>
    <t>2019-11-02T18:00:00Z</t>
  </si>
  <si>
    <t>2019-11-02T19:00:00</t>
  </si>
  <si>
    <t>2019-11-02T19:00:00Z</t>
  </si>
  <si>
    <t>2019-11-02T20:00:00</t>
  </si>
  <si>
    <t>2019-11-02T20:00:00Z</t>
  </si>
  <si>
    <t>2019-11-02T21:00:00</t>
  </si>
  <si>
    <t>2019-11-02T21:00:00Z</t>
  </si>
  <si>
    <t>2019-11-02T22:00:00</t>
  </si>
  <si>
    <t>2019-11-02T22:00:00Z</t>
  </si>
  <si>
    <t>2019-11-02T23:00:00</t>
  </si>
  <si>
    <t>2019-11-02T23:00:00Z</t>
  </si>
  <si>
    <t>2019-11-03T00:00:00</t>
  </si>
  <si>
    <t>2019-11-03T00:00:00Z</t>
  </si>
  <si>
    <t>2019-11-03T01:00:00</t>
  </si>
  <si>
    <t>2019-11-03T01:00:00Z</t>
  </si>
  <si>
    <t>2019-11-03T02:00:00</t>
  </si>
  <si>
    <t>2019-11-03T02:00:00Z</t>
  </si>
  <si>
    <t>2019-11-03T03:00:00</t>
  </si>
  <si>
    <t>2019-11-03T03:00:00Z</t>
  </si>
  <si>
    <t>2019-11-03T04:00:00</t>
  </si>
  <si>
    <t>2019-11-03T04:00:00Z</t>
  </si>
  <si>
    <t>2019-11-03T05:00:00</t>
  </si>
  <si>
    <t>2019-11-03T05:00:00Z</t>
  </si>
  <si>
    <t>2019-11-03T06:00:00</t>
  </si>
  <si>
    <t>2019-11-03T06:00:00Z</t>
  </si>
  <si>
    <t>2019-11-03T07:00:00</t>
  </si>
  <si>
    <t>2019-11-03T07:00:00Z</t>
  </si>
  <si>
    <t>2019-11-03T08:00:00</t>
  </si>
  <si>
    <t>2019-11-03T08:00:00Z</t>
  </si>
  <si>
    <t>2019-11-03T09:00:00</t>
  </si>
  <si>
    <t>2019-11-03T09:00:00Z</t>
  </si>
  <si>
    <t>2019-11-03T10:00:00</t>
  </si>
  <si>
    <t>2019-11-03T10:00:00Z</t>
  </si>
  <si>
    <t>2019-11-03T11:00:00</t>
  </si>
  <si>
    <t>2019-11-03T11:00:00Z</t>
  </si>
  <si>
    <t>2019-11-03T12:00:00</t>
  </si>
  <si>
    <t>2019-11-03T12:00:00Z</t>
  </si>
  <si>
    <t>2019-11-03T13:00:00</t>
  </si>
  <si>
    <t>2019-11-03T13:00:00Z</t>
  </si>
  <si>
    <t>2019-11-03T14:00:00</t>
  </si>
  <si>
    <t>2019-11-03T14:00:00Z</t>
  </si>
  <si>
    <t>2019-11-03T15:00:00</t>
  </si>
  <si>
    <t>2019-11-03T15:00:00Z</t>
  </si>
  <si>
    <t>2019-11-03T16:00:00</t>
  </si>
  <si>
    <t>2019-11-03T16:00:00Z</t>
  </si>
  <si>
    <t>2019-11-03T17:00:00</t>
  </si>
  <si>
    <t>2019-11-03T17:00:00Z</t>
  </si>
  <si>
    <t>2019-11-03T18:00:00</t>
  </si>
  <si>
    <t>2019-11-03T18:00:00Z</t>
  </si>
  <si>
    <t>2019-11-03T19:00:00</t>
  </si>
  <si>
    <t>2019-11-03T19:00:00Z</t>
  </si>
  <si>
    <t>2019-11-03T20:00:00</t>
  </si>
  <si>
    <t>2019-11-03T20:00:00Z</t>
  </si>
  <si>
    <t>2019-11-03T21:00:00</t>
  </si>
  <si>
    <t>2019-11-03T21:00:00Z</t>
  </si>
  <si>
    <t>2019-11-03T22:00:00</t>
  </si>
  <si>
    <t>2019-11-03T22:00:00Z</t>
  </si>
  <si>
    <t>2019-11-03T23:00:00</t>
  </si>
  <si>
    <t>2019-11-03T23:00:00Z</t>
  </si>
  <si>
    <t>2019-11-04T00:00:00</t>
  </si>
  <si>
    <t>2019-11-04T00:00:00Z</t>
  </si>
  <si>
    <t>2019-11-04T01:00:00</t>
  </si>
  <si>
    <t>2019-11-04T01:00:00Z</t>
  </si>
  <si>
    <t>2019-11-04T02:00:00</t>
  </si>
  <si>
    <t>2019-11-04T02:00:00Z</t>
  </si>
  <si>
    <t>2019-11-04T03:00:00</t>
  </si>
  <si>
    <t>2019-11-04T03:00:00Z</t>
  </si>
  <si>
    <t>2019-11-04T04:00:00</t>
  </si>
  <si>
    <t>2019-11-04T04:00:00Z</t>
  </si>
  <si>
    <t>2019-11-04T05:00:00</t>
  </si>
  <si>
    <t>2019-11-04T05:00:00Z</t>
  </si>
  <si>
    <t>2019-11-04T06:00:00</t>
  </si>
  <si>
    <t>2019-11-04T06:00:00Z</t>
  </si>
  <si>
    <t>2019-11-04T07:00:00</t>
  </si>
  <si>
    <t>2019-11-04T07:00:00Z</t>
  </si>
  <si>
    <t>2019-11-04T08:00:00</t>
  </si>
  <si>
    <t>2019-11-04T08:00:00Z</t>
  </si>
  <si>
    <t>2019-11-04T09:00:00</t>
  </si>
  <si>
    <t>2019-11-04T09:00:00Z</t>
  </si>
  <si>
    <t>2019-11-04T10:00:00</t>
  </si>
  <si>
    <t>2019-11-04T10:00:00Z</t>
  </si>
  <si>
    <t>2019-11-04T11:00:00</t>
  </si>
  <si>
    <t>2019-11-04T11:00:00Z</t>
  </si>
  <si>
    <t>2019-11-04T12:00:00</t>
  </si>
  <si>
    <t>2019-11-04T12:00:00Z</t>
  </si>
  <si>
    <t>2019-11-04T13:00:00</t>
  </si>
  <si>
    <t>2019-11-04T13:00:00Z</t>
  </si>
  <si>
    <t>2019-11-04T14:00:00</t>
  </si>
  <si>
    <t>2019-11-04T14:00:00Z</t>
  </si>
  <si>
    <t>2019-11-04T15:00:00</t>
  </si>
  <si>
    <t>2019-11-04T15:00:00Z</t>
  </si>
  <si>
    <t>2019-11-04T16:00:00</t>
  </si>
  <si>
    <t>2019-11-04T16:00:00Z</t>
  </si>
  <si>
    <t>2019-11-04T17:00:00</t>
  </si>
  <si>
    <t>2019-11-04T17:00:00Z</t>
  </si>
  <si>
    <t>2019-11-04T18:00:00</t>
  </si>
  <si>
    <t>2019-11-04T18:00:00Z</t>
  </si>
  <si>
    <t>2019-11-04T19:00:00</t>
  </si>
  <si>
    <t>2019-11-04T19:00:00Z</t>
  </si>
  <si>
    <t>2019-11-04T20:00:00</t>
  </si>
  <si>
    <t>2019-11-04T20:00:00Z</t>
  </si>
  <si>
    <t>2019-11-04T21:00:00</t>
  </si>
  <si>
    <t>2019-11-04T21:00:00Z</t>
  </si>
  <si>
    <t>2019-11-04T22:00:00</t>
  </si>
  <si>
    <t>2019-11-04T22:00:00Z</t>
  </si>
  <si>
    <t>2019-11-04T23:00:00</t>
  </si>
  <si>
    <t>2019-11-04T23:00:00Z</t>
  </si>
  <si>
    <t>2019-11-05T00:00:00</t>
  </si>
  <si>
    <t>2019-11-05T00:00:00Z</t>
  </si>
  <si>
    <t>2019-11-05T01:00:00</t>
  </si>
  <si>
    <t>2019-11-05T01:00:00Z</t>
  </si>
  <si>
    <t>2019-11-05T02:00:00</t>
  </si>
  <si>
    <t>2019-11-05T02:00:00Z</t>
  </si>
  <si>
    <t>2019-11-05T03:00:00</t>
  </si>
  <si>
    <t>2019-11-05T03:00:00Z</t>
  </si>
  <si>
    <t>2019-11-05T04:00:00</t>
  </si>
  <si>
    <t>2019-11-05T04:00:00Z</t>
  </si>
  <si>
    <t>2019-11-05T05:00:00</t>
  </si>
  <si>
    <t>2019-11-05T05:00:00Z</t>
  </si>
  <si>
    <t>2019-11-05T06:00:00</t>
  </si>
  <si>
    <t>2019-11-05T06:00:00Z</t>
  </si>
  <si>
    <t>2019-11-05T07:00:00</t>
  </si>
  <si>
    <t>2019-11-05T07:00:00Z</t>
  </si>
  <si>
    <t>2019-11-05T08:00:00</t>
  </si>
  <si>
    <t>2019-11-05T08:00:00Z</t>
  </si>
  <si>
    <t>2019-11-05T09:00:00</t>
  </si>
  <si>
    <t>2019-11-05T09:00:00Z</t>
  </si>
  <si>
    <t>2019-11-05T10:00:00</t>
  </si>
  <si>
    <t>2019-11-05T10:00:00Z</t>
  </si>
  <si>
    <t>2019-11-05T11:00:00</t>
  </si>
  <si>
    <t>2019-11-05T11:00:00Z</t>
  </si>
  <si>
    <t>2019-11-05T12:00:00</t>
  </si>
  <si>
    <t>2019-11-05T12:00:00Z</t>
  </si>
  <si>
    <t>2019-11-05T13:00:00</t>
  </si>
  <si>
    <t>2019-11-05T13:00:00Z</t>
  </si>
  <si>
    <t>2019-11-05T14:00:00</t>
  </si>
  <si>
    <t>2019-11-05T14:00:00Z</t>
  </si>
  <si>
    <t>2019-11-05T15:00:00</t>
  </si>
  <si>
    <t>2019-11-05T15:00:00Z</t>
  </si>
  <si>
    <t>2019-11-05T16:00:00</t>
  </si>
  <si>
    <t>2019-11-05T16:00:00Z</t>
  </si>
  <si>
    <t>2019-11-05T17:00:00</t>
  </si>
  <si>
    <t>2019-11-05T17:00:00Z</t>
  </si>
  <si>
    <t>2019-11-05T18:00:00</t>
  </si>
  <si>
    <t>2019-11-05T18:00:00Z</t>
  </si>
  <si>
    <t>2019-11-05T19:00:00</t>
  </si>
  <si>
    <t>2019-11-05T19:00:00Z</t>
  </si>
  <si>
    <t>2019-11-05T20:00:00</t>
  </si>
  <si>
    <t>2019-11-05T20:00:00Z</t>
  </si>
  <si>
    <t>2019-11-05T21:00:00</t>
  </si>
  <si>
    <t>2019-11-05T21:00:00Z</t>
  </si>
  <si>
    <t>2019-11-05T22:00:00</t>
  </si>
  <si>
    <t>2019-11-05T22:00:00Z</t>
  </si>
  <si>
    <t>2019-11-05T23:00:00</t>
  </si>
  <si>
    <t>2019-11-05T23:00:00Z</t>
  </si>
  <si>
    <t>2019-11-06T00:00:00</t>
  </si>
  <si>
    <t>2019-11-06T00:00:00Z</t>
  </si>
  <si>
    <t>2019-11-06T01:00:00</t>
  </si>
  <si>
    <t>2019-11-06T01:00:00Z</t>
  </si>
  <si>
    <t>2019-11-06T02:00:00</t>
  </si>
  <si>
    <t>2019-11-06T02:00:00Z</t>
  </si>
  <si>
    <t>2019-11-06T03:00:00</t>
  </si>
  <si>
    <t>2019-11-06T03:00:00Z</t>
  </si>
  <si>
    <t>2019-11-06T04:00:00</t>
  </si>
  <si>
    <t>2019-11-06T04:00:00Z</t>
  </si>
  <si>
    <t>2019-11-06T05:00:00</t>
  </si>
  <si>
    <t>2019-11-06T05:00:00Z</t>
  </si>
  <si>
    <t>2019-11-06T06:00:00</t>
  </si>
  <si>
    <t>2019-11-06T06:00:00Z</t>
  </si>
  <si>
    <t>2019-11-06T07:00:00</t>
  </si>
  <si>
    <t>2019-11-06T07:00:00Z</t>
  </si>
  <si>
    <t>2019-11-06T08:00:00</t>
  </si>
  <si>
    <t>2019-11-06T08:00:00Z</t>
  </si>
  <si>
    <t>2019-11-06T09:00:00</t>
  </si>
  <si>
    <t>2019-11-06T09:00:00Z</t>
  </si>
  <si>
    <t>2019-11-06T10:00:00</t>
  </si>
  <si>
    <t>2019-11-06T10:00:00Z</t>
  </si>
  <si>
    <t>2019-11-06T11:00:00</t>
  </si>
  <si>
    <t>2019-11-06T11:00:00Z</t>
  </si>
  <si>
    <t>2019-11-06T12:00:00</t>
  </si>
  <si>
    <t>2019-11-06T12:00:00Z</t>
  </si>
  <si>
    <t>2019-11-06T13:00:00</t>
  </si>
  <si>
    <t>2019-11-06T13:00:00Z</t>
  </si>
  <si>
    <t>2019-11-06T14:00:00</t>
  </si>
  <si>
    <t>2019-11-06T14:00:00Z</t>
  </si>
  <si>
    <t>2019-11-06T15:00:00</t>
  </si>
  <si>
    <t>2019-11-06T15:00:00Z</t>
  </si>
  <si>
    <t>2019-11-06T16:00:00</t>
  </si>
  <si>
    <t>2019-11-06T16:00:00Z</t>
  </si>
  <si>
    <t>2019-11-06T17:00:00</t>
  </si>
  <si>
    <t>2019-11-06T17:00:00Z</t>
  </si>
  <si>
    <t>2019-11-06T18:00:00</t>
  </si>
  <si>
    <t>2019-11-06T18:00:00Z</t>
  </si>
  <si>
    <t>2019-11-06T19:00:00</t>
  </si>
  <si>
    <t>2019-11-06T19:00:00Z</t>
  </si>
  <si>
    <t>2019-11-06T20:00:00</t>
  </si>
  <si>
    <t>2019-11-06T20:00:00Z</t>
  </si>
  <si>
    <t>2019-11-06T21:00:00</t>
  </si>
  <si>
    <t>2019-11-06T21:00:00Z</t>
  </si>
  <si>
    <t>2019-11-06T22:00:00</t>
  </si>
  <si>
    <t>2019-11-06T22:00:00Z</t>
  </si>
  <si>
    <t>2019-11-06T23:00:00</t>
  </si>
  <si>
    <t>2019-11-06T23:00:00Z</t>
  </si>
  <si>
    <t>2019-11-07T00:00:00</t>
  </si>
  <si>
    <t>2019-11-07T00:00:00Z</t>
  </si>
  <si>
    <t>2019-11-07T01:00:00</t>
  </si>
  <si>
    <t>2019-11-07T01:00:00Z</t>
  </si>
  <si>
    <t>2019-11-07T02:00:00</t>
  </si>
  <si>
    <t>2019-11-07T02:00:00Z</t>
  </si>
  <si>
    <t>2019-11-07T03:00:00</t>
  </si>
  <si>
    <t>2019-11-07T03:00:00Z</t>
  </si>
  <si>
    <t>2019-11-07T04:00:00</t>
  </si>
  <si>
    <t>2019-11-07T04:00:00Z</t>
  </si>
  <si>
    <t>2019-11-07T05:00:00</t>
  </si>
  <si>
    <t>2019-11-07T05:00:00Z</t>
  </si>
  <si>
    <t>2019-11-07T06:00:00</t>
  </si>
  <si>
    <t>2019-11-07T06:00:00Z</t>
  </si>
  <si>
    <t>2019-11-07T07:00:00</t>
  </si>
  <si>
    <t>2019-11-07T07:00:00Z</t>
  </si>
  <si>
    <t>2019-11-07T08:00:00</t>
  </si>
  <si>
    <t>2019-11-07T08:00:00Z</t>
  </si>
  <si>
    <t>2019-11-07T09:00:00</t>
  </si>
  <si>
    <t>2019-11-07T09:00:00Z</t>
  </si>
  <si>
    <t>2019-11-07T10:00:00</t>
  </si>
  <si>
    <t>2019-11-07T10:00:00Z</t>
  </si>
  <si>
    <t>2019-11-07T11:00:00</t>
  </si>
  <si>
    <t>2019-11-07T11:00:00Z</t>
  </si>
  <si>
    <t>2019-11-07T12:00:00</t>
  </si>
  <si>
    <t>2019-11-07T12:00:00Z</t>
  </si>
  <si>
    <t>2019-11-07T13:00:00</t>
  </si>
  <si>
    <t>2019-11-07T13:00:00Z</t>
  </si>
  <si>
    <t>2019-11-07T14:00:00</t>
  </si>
  <si>
    <t>2019-11-07T14:00:00Z</t>
  </si>
  <si>
    <t>2019-11-07T15:00:00</t>
  </si>
  <si>
    <t>2019-11-07T15:00:00Z</t>
  </si>
  <si>
    <t>2019-11-07T16:00:00</t>
  </si>
  <si>
    <t>2019-11-07T16:00:00Z</t>
  </si>
  <si>
    <t>2019-11-07T17:00:00</t>
  </si>
  <si>
    <t>2019-11-07T17:00:00Z</t>
  </si>
  <si>
    <t>2019-11-07T18:00:00</t>
  </si>
  <si>
    <t>2019-11-07T18:00:00Z</t>
  </si>
  <si>
    <t>2019-11-07T19:00:00</t>
  </si>
  <si>
    <t>2019-11-07T19:00:00Z</t>
  </si>
  <si>
    <t>2019-11-07T20:00:00</t>
  </si>
  <si>
    <t>2019-11-07T20:00:00Z</t>
  </si>
  <si>
    <t>2019-11-07T21:00:00</t>
  </si>
  <si>
    <t>2019-11-07T21:00:00Z</t>
  </si>
  <si>
    <t>2019-11-07T22:00:00</t>
  </si>
  <si>
    <t>2019-11-07T22:00:00Z</t>
  </si>
  <si>
    <t>2019-11-07T23:00:00</t>
  </si>
  <si>
    <t>2019-11-07T23:00:00Z</t>
  </si>
  <si>
    <t>2019-11-08T00:00:00</t>
  </si>
  <si>
    <t>2019-11-08T00:00:00Z</t>
  </si>
  <si>
    <t>2019-11-08T01:00:00</t>
  </si>
  <si>
    <t>2019-11-08T01:00:00Z</t>
  </si>
  <si>
    <t>2019-11-08T02:00:00</t>
  </si>
  <si>
    <t>2019-11-08T02:00:00Z</t>
  </si>
  <si>
    <t>2019-11-08T03:00:00</t>
  </si>
  <si>
    <t>2019-11-08T03:00:00Z</t>
  </si>
  <si>
    <t>2019-11-08T04:00:00</t>
  </si>
  <si>
    <t>2019-11-08T04:00:00Z</t>
  </si>
  <si>
    <t>2019-11-08T05:00:00</t>
  </si>
  <si>
    <t>2019-11-08T05:00:00Z</t>
  </si>
  <si>
    <t>2019-11-08T06:00:00</t>
  </si>
  <si>
    <t>2019-11-08T06:00:00Z</t>
  </si>
  <si>
    <t>2019-11-08T07:00:00</t>
  </si>
  <si>
    <t>2019-11-08T07:00:00Z</t>
  </si>
  <si>
    <t>2019-11-08T08:00:00</t>
  </si>
  <si>
    <t>2019-11-08T08:00:00Z</t>
  </si>
  <si>
    <t>2019-11-08T09:00:00</t>
  </si>
  <si>
    <t>2019-11-08T09:00:00Z</t>
  </si>
  <si>
    <t>2019-11-08T10:00:00</t>
  </si>
  <si>
    <t>2019-11-08T10:00:00Z</t>
  </si>
  <si>
    <t>2019-11-08T11:00:00</t>
  </si>
  <si>
    <t>2019-11-08T11:00:00Z</t>
  </si>
  <si>
    <t>2019-11-08T12:00:00</t>
  </si>
  <si>
    <t>2019-11-08T12:00:00Z</t>
  </si>
  <si>
    <t>2019-11-08T13:00:00</t>
  </si>
  <si>
    <t>2019-11-08T13:00:00Z</t>
  </si>
  <si>
    <t>2019-11-08T14:00:00</t>
  </si>
  <si>
    <t>2019-11-08T14:00:00Z</t>
  </si>
  <si>
    <t>2019-11-08T15:00:00</t>
  </si>
  <si>
    <t>2019-11-08T15:00:00Z</t>
  </si>
  <si>
    <t>2019-11-08T16:00:00</t>
  </si>
  <si>
    <t>2019-11-08T16:00:00Z</t>
  </si>
  <si>
    <t>2019-11-08T17:00:00</t>
  </si>
  <si>
    <t>2019-11-08T17:00:00Z</t>
  </si>
  <si>
    <t>2019-11-08T18:00:00</t>
  </si>
  <si>
    <t>2019-11-08T18:00:00Z</t>
  </si>
  <si>
    <t>2019-11-08T19:00:00</t>
  </si>
  <si>
    <t>2019-11-08T19:00:00Z</t>
  </si>
  <si>
    <t>2019-11-08T20:00:00</t>
  </si>
  <si>
    <t>2019-11-08T20:00:00Z</t>
  </si>
  <si>
    <t>2019-11-08T21:00:00</t>
  </si>
  <si>
    <t>2019-11-08T21:00:00Z</t>
  </si>
  <si>
    <t>2019-11-08T22:00:00</t>
  </si>
  <si>
    <t>2019-11-08T22:00:00Z</t>
  </si>
  <si>
    <t>2019-11-08T23:00:00</t>
  </si>
  <si>
    <t>2019-11-08T23:00:00Z</t>
  </si>
  <si>
    <t>2019-11-09T00:00:00</t>
  </si>
  <si>
    <t>2019-11-09T00:00:00Z</t>
  </si>
  <si>
    <t>2019-11-09T01:00:00</t>
  </si>
  <si>
    <t>2019-11-09T01:00:00Z</t>
  </si>
  <si>
    <t>2019-11-09T02:00:00</t>
  </si>
  <si>
    <t>2019-11-09T02:00:00Z</t>
  </si>
  <si>
    <t>2019-11-09T03:00:00</t>
  </si>
  <si>
    <t>2019-11-09T03:00:00Z</t>
  </si>
  <si>
    <t>2019-11-09T04:00:00</t>
  </si>
  <si>
    <t>2019-11-09T04:00:00Z</t>
  </si>
  <si>
    <t>2019-11-09T05:00:00</t>
  </si>
  <si>
    <t>2019-11-09T05:00:00Z</t>
  </si>
  <si>
    <t>2019-11-09T06:00:00</t>
  </si>
  <si>
    <t>2019-11-09T06:00:00Z</t>
  </si>
  <si>
    <t>2019-11-09T07:00:00</t>
  </si>
  <si>
    <t>2019-11-09T07:00:00Z</t>
  </si>
  <si>
    <t>2019-11-09T08:00:00</t>
  </si>
  <si>
    <t>2019-11-09T08:00:00Z</t>
  </si>
  <si>
    <t>2019-11-09T09:00:00</t>
  </si>
  <si>
    <t>2019-11-09T09:00:00Z</t>
  </si>
  <si>
    <t>2019-11-09T10:00:00</t>
  </si>
  <si>
    <t>2019-11-09T10:00:00Z</t>
  </si>
  <si>
    <t>2019-11-09T11:00:00</t>
  </si>
  <si>
    <t>2019-11-09T11:00:00Z</t>
  </si>
  <si>
    <t>2019-11-09T12:00:00</t>
  </si>
  <si>
    <t>2019-11-09T12:00:00Z</t>
  </si>
  <si>
    <t>2019-11-09T13:00:00</t>
  </si>
  <si>
    <t>2019-11-09T13:00:00Z</t>
  </si>
  <si>
    <t>2019-11-09T14:00:00</t>
  </si>
  <si>
    <t>2019-11-09T14:00:00Z</t>
  </si>
  <si>
    <t>2019-11-09T15:00:00</t>
  </si>
  <si>
    <t>2019-11-09T15:00:00Z</t>
  </si>
  <si>
    <t>2019-11-09T16:00:00</t>
  </si>
  <si>
    <t>2019-11-09T16:00:00Z</t>
  </si>
  <si>
    <t>2019-11-09T17:00:00</t>
  </si>
  <si>
    <t>2019-11-09T17:00:00Z</t>
  </si>
  <si>
    <t>2019-11-09T18:00:00</t>
  </si>
  <si>
    <t>2019-11-09T18:00:00Z</t>
  </si>
  <si>
    <t>2019-11-09T19:00:00</t>
  </si>
  <si>
    <t>2019-11-09T19:00:00Z</t>
  </si>
  <si>
    <t>2019-11-09T20:00:00</t>
  </si>
  <si>
    <t>2019-11-09T20:00:00Z</t>
  </si>
  <si>
    <t>2019-11-09T21:00:00</t>
  </si>
  <si>
    <t>2019-11-09T21:00:00Z</t>
  </si>
  <si>
    <t>2019-11-09T22:00:00</t>
  </si>
  <si>
    <t>2019-11-09T22:00:00Z</t>
  </si>
  <si>
    <t>2019-11-09T23:00:00</t>
  </si>
  <si>
    <t>2019-11-09T23:00:00Z</t>
  </si>
  <si>
    <t>2019-11-10T00:00:00</t>
  </si>
  <si>
    <t>2019-11-10T00:00:00Z</t>
  </si>
  <si>
    <t>2019-11-10T01:00:00</t>
  </si>
  <si>
    <t>2019-11-10T01:00:00Z</t>
  </si>
  <si>
    <t>2019-11-10T02:00:00</t>
  </si>
  <si>
    <t>2019-11-10T02:00:00Z</t>
  </si>
  <si>
    <t>2019-11-10T03:00:00</t>
  </si>
  <si>
    <t>2019-11-10T03:00:00Z</t>
  </si>
  <si>
    <t>2019-11-10T04:00:00</t>
  </si>
  <si>
    <t>2019-11-10T04:00:00Z</t>
  </si>
  <si>
    <t>2019-11-10T05:00:00</t>
  </si>
  <si>
    <t>2019-11-10T05:00:00Z</t>
  </si>
  <si>
    <t>2019-11-10T06:00:00</t>
  </si>
  <si>
    <t>2019-11-10T06:00:00Z</t>
  </si>
  <si>
    <t>2019-11-10T07:00:00</t>
  </si>
  <si>
    <t>2019-11-10T07:00:00Z</t>
  </si>
  <si>
    <t>2019-11-10T08:00:00</t>
  </si>
  <si>
    <t>2019-11-10T08:00:00Z</t>
  </si>
  <si>
    <t>2019-11-10T09:00:00</t>
  </si>
  <si>
    <t>2019-11-10T09:00:00Z</t>
  </si>
  <si>
    <t>2019-11-10T10:00:00</t>
  </si>
  <si>
    <t>2019-11-10T10:00:00Z</t>
  </si>
  <si>
    <t>2019-11-10T11:00:00</t>
  </si>
  <si>
    <t>2019-11-10T11:00:00Z</t>
  </si>
  <si>
    <t>2019-11-10T12:00:00</t>
  </si>
  <si>
    <t>2019-11-10T12:00:00Z</t>
  </si>
  <si>
    <t>2019-11-10T13:00:00</t>
  </si>
  <si>
    <t>2019-11-10T13:00:00Z</t>
  </si>
  <si>
    <t>2019-11-10T14:00:00</t>
  </si>
  <si>
    <t>2019-11-10T14:00:00Z</t>
  </si>
  <si>
    <t>2019-11-10T15:00:00</t>
  </si>
  <si>
    <t>2019-11-10T15:00:00Z</t>
  </si>
  <si>
    <t>2019-11-10T16:00:00</t>
  </si>
  <si>
    <t>2019-11-10T16:00:00Z</t>
  </si>
  <si>
    <t>2019-11-10T17:00:00</t>
  </si>
  <si>
    <t>2019-11-10T17:00:00Z</t>
  </si>
  <si>
    <t>2019-11-10T18:00:00</t>
  </si>
  <si>
    <t>2019-11-10T18:00:00Z</t>
  </si>
  <si>
    <t>2019-11-10T19:00:00</t>
  </si>
  <si>
    <t>2019-11-10T19:00:00Z</t>
  </si>
  <si>
    <t>2019-11-10T20:00:00</t>
  </si>
  <si>
    <t>2019-11-10T20:00:00Z</t>
  </si>
  <si>
    <t>2019-11-10T21:00:00</t>
  </si>
  <si>
    <t>2019-11-10T21:00:00Z</t>
  </si>
  <si>
    <t>2019-11-10T22:00:00</t>
  </si>
  <si>
    <t>2019-11-10T22:00:00Z</t>
  </si>
  <si>
    <t>2019-11-10T23:00:00</t>
  </si>
  <si>
    <t>2019-11-10T23:00:00Z</t>
  </si>
  <si>
    <t>2019-11-11T00:00:00</t>
  </si>
  <si>
    <t>2019-11-11T00:00:00Z</t>
  </si>
  <si>
    <t>2019-11-11T01:00:00</t>
  </si>
  <si>
    <t>2019-11-11T01:00:00Z</t>
  </si>
  <si>
    <t>2019-11-11T02:00:00</t>
  </si>
  <si>
    <t>2019-11-11T02:00:00Z</t>
  </si>
  <si>
    <t>2019-11-11T03:00:00</t>
  </si>
  <si>
    <t>2019-11-11T03:00:00Z</t>
  </si>
  <si>
    <t>2019-11-11T04:00:00</t>
  </si>
  <si>
    <t>2019-11-11T04:00:00Z</t>
  </si>
  <si>
    <t>2019-11-11T05:00:00</t>
  </si>
  <si>
    <t>2019-11-11T05:00:00Z</t>
  </si>
  <si>
    <t>2019-11-11T06:00:00</t>
  </si>
  <si>
    <t>2019-11-11T06:00:00Z</t>
  </si>
  <si>
    <t>2019-11-11T07:00:00</t>
  </si>
  <si>
    <t>2019-11-11T07:00:00Z</t>
  </si>
  <si>
    <t>2019-11-11T08:00:00</t>
  </si>
  <si>
    <t>2019-11-11T08:00:00Z</t>
  </si>
  <si>
    <t>2019-11-11T09:00:00</t>
  </si>
  <si>
    <t>2019-11-11T09:00:00Z</t>
  </si>
  <si>
    <t>2019-11-11T10:00:00</t>
  </si>
  <si>
    <t>2019-11-11T10:00:00Z</t>
  </si>
  <si>
    <t>2019-11-11T11:00:00</t>
  </si>
  <si>
    <t>2019-11-11T11:00:00Z</t>
  </si>
  <si>
    <t>2019-11-11T12:00:00</t>
  </si>
  <si>
    <t>2019-11-11T12:00:00Z</t>
  </si>
  <si>
    <t>2019-11-11T13:00:00</t>
  </si>
  <si>
    <t>2019-11-11T13:00:00Z</t>
  </si>
  <si>
    <t>2019-11-11T14:00:00</t>
  </si>
  <si>
    <t>2019-11-11T14:00:00Z</t>
  </si>
  <si>
    <t>2019-11-11T15:00:00</t>
  </si>
  <si>
    <t>2019-11-11T15:00:00Z</t>
  </si>
  <si>
    <t>2019-11-11T16:00:00</t>
  </si>
  <si>
    <t>2019-11-11T16:00:00Z</t>
  </si>
  <si>
    <t>2019-11-11T17:00:00</t>
  </si>
  <si>
    <t>2019-11-11T17:00:00Z</t>
  </si>
  <si>
    <t>2019-11-11T18:00:00</t>
  </si>
  <si>
    <t>2019-11-11T18:00:00Z</t>
  </si>
  <si>
    <t>2019-11-11T19:00:00</t>
  </si>
  <si>
    <t>2019-11-11T19:00:00Z</t>
  </si>
  <si>
    <t>2019-11-11T20:00:00</t>
  </si>
  <si>
    <t>2019-11-11T20:00:00Z</t>
  </si>
  <si>
    <t>2019-11-11T21:00:00</t>
  </si>
  <si>
    <t>2019-11-11T21:00:00Z</t>
  </si>
  <si>
    <t>2019-11-11T22:00:00</t>
  </si>
  <si>
    <t>2019-11-11T22:00:00Z</t>
  </si>
  <si>
    <t>2019-11-11T23:00:00</t>
  </si>
  <si>
    <t>2019-11-11T23:00:00Z</t>
  </si>
  <si>
    <t>2019-11-12T00:00:00</t>
  </si>
  <si>
    <t>2019-11-12T00:00:00Z</t>
  </si>
  <si>
    <t>2019-11-12T01:00:00</t>
  </si>
  <si>
    <t>2019-11-12T01:00:00Z</t>
  </si>
  <si>
    <t>2019-11-12T02:00:00</t>
  </si>
  <si>
    <t>2019-11-12T02:00:00Z</t>
  </si>
  <si>
    <t>2019-11-12T03:00:00</t>
  </si>
  <si>
    <t>2019-11-12T03:00:00Z</t>
  </si>
  <si>
    <t>2019-11-12T04:00:00</t>
  </si>
  <si>
    <t>2019-11-12T04:00:00Z</t>
  </si>
  <si>
    <t>2019-11-12T05:00:00</t>
  </si>
  <si>
    <t>2019-11-12T05:00:00Z</t>
  </si>
  <si>
    <t>2019-11-12T06:00:00</t>
  </si>
  <si>
    <t>2019-11-12T06:00:00Z</t>
  </si>
  <si>
    <t>2019-11-12T07:00:00</t>
  </si>
  <si>
    <t>2019-11-12T07:00:00Z</t>
  </si>
  <si>
    <t>2019-11-12T08:00:00</t>
  </si>
  <si>
    <t>2019-11-12T08:00:00Z</t>
  </si>
  <si>
    <t>2019-11-12T09:00:00</t>
  </si>
  <si>
    <t>2019-11-12T09:00:00Z</t>
  </si>
  <si>
    <t>2019-11-12T10:00:00</t>
  </si>
  <si>
    <t>2019-11-12T10:00:00Z</t>
  </si>
  <si>
    <t>2019-11-12T11:00:00</t>
  </si>
  <si>
    <t>2019-11-12T11:00:00Z</t>
  </si>
  <si>
    <t>2019-11-12T12:00:00</t>
  </si>
  <si>
    <t>2019-11-12T12:00:00Z</t>
  </si>
  <si>
    <t>2019-11-12T13:00:00</t>
  </si>
  <si>
    <t>2019-11-12T13:00:00Z</t>
  </si>
  <si>
    <t>2019-11-12T14:00:00</t>
  </si>
  <si>
    <t>2019-11-12T14:00:00Z</t>
  </si>
  <si>
    <t>2019-11-12T15:00:00</t>
  </si>
  <si>
    <t>2019-11-12T15:00:00Z</t>
  </si>
  <si>
    <t>2019-11-12T16:00:00</t>
  </si>
  <si>
    <t>2019-11-12T16:00:00Z</t>
  </si>
  <si>
    <t>2019-11-12T17:00:00</t>
  </si>
  <si>
    <t>2019-11-12T17:00:00Z</t>
  </si>
  <si>
    <t>2019-11-12T18:00:00</t>
  </si>
  <si>
    <t>2019-11-12T18:00:00Z</t>
  </si>
  <si>
    <t>2019-11-12T19:00:00</t>
  </si>
  <si>
    <t>2019-11-12T19:00:00Z</t>
  </si>
  <si>
    <t>2019-11-12T20:00:00</t>
  </si>
  <si>
    <t>2019-11-12T20:00:00Z</t>
  </si>
  <si>
    <t>2019-11-12T21:00:00</t>
  </si>
  <si>
    <t>2019-11-12T21:00:00Z</t>
  </si>
  <si>
    <t>2019-11-12T22:00:00</t>
  </si>
  <si>
    <t>2019-11-12T22:00:00Z</t>
  </si>
  <si>
    <t>2019-11-12T23:00:00</t>
  </si>
  <si>
    <t>2019-11-12T23:00:00Z</t>
  </si>
  <si>
    <t>2019-11-13T00:00:00</t>
  </si>
  <si>
    <t>2019-11-13T00:00:00Z</t>
  </si>
  <si>
    <t>2019-11-13T01:00:00</t>
  </si>
  <si>
    <t>2019-11-13T01:00:00Z</t>
  </si>
  <si>
    <t>2019-11-13T02:00:00</t>
  </si>
  <si>
    <t>2019-11-13T02:00:00Z</t>
  </si>
  <si>
    <t>2019-11-13T03:00:00</t>
  </si>
  <si>
    <t>2019-11-13T03:00:00Z</t>
  </si>
  <si>
    <t>2019-11-13T04:00:00</t>
  </si>
  <si>
    <t>2019-11-13T04:00:00Z</t>
  </si>
  <si>
    <t>2019-11-13T05:00:00</t>
  </si>
  <si>
    <t>2019-11-13T05:00:00Z</t>
  </si>
  <si>
    <t>2019-11-13T06:00:00</t>
  </si>
  <si>
    <t>2019-11-13T06:00:00Z</t>
  </si>
  <si>
    <t>2019-11-13T07:00:00</t>
  </si>
  <si>
    <t>2019-11-13T07:00:00Z</t>
  </si>
  <si>
    <t>2019-11-13T08:00:00</t>
  </si>
  <si>
    <t>2019-11-13T08:00:00Z</t>
  </si>
  <si>
    <t>2019-11-13T09:00:00</t>
  </si>
  <si>
    <t>2019-11-13T09:00:00Z</t>
  </si>
  <si>
    <t>2019-11-13T10:00:00</t>
  </si>
  <si>
    <t>2019-11-13T10:00:00Z</t>
  </si>
  <si>
    <t>2019-11-13T11:00:00</t>
  </si>
  <si>
    <t>2019-11-13T11:00:00Z</t>
  </si>
  <si>
    <t>2019-11-13T12:00:00</t>
  </si>
  <si>
    <t>2019-11-13T12:00:00Z</t>
  </si>
  <si>
    <t>2019-11-13T13:00:00</t>
  </si>
  <si>
    <t>2019-11-13T13:00:00Z</t>
  </si>
  <si>
    <t>2019-11-13T14:00:00</t>
  </si>
  <si>
    <t>2019-11-13T14:00:00Z</t>
  </si>
  <si>
    <t>2019-11-13T15:00:00</t>
  </si>
  <si>
    <t>2019-11-13T15:00:00Z</t>
  </si>
  <si>
    <t>2019-11-13T16:00:00</t>
  </si>
  <si>
    <t>2019-11-13T16:00:00Z</t>
  </si>
  <si>
    <t>2019-11-13T17:00:00</t>
  </si>
  <si>
    <t>2019-11-13T17:00:00Z</t>
  </si>
  <si>
    <t>2019-11-13T18:00:00</t>
  </si>
  <si>
    <t>2019-11-13T18:00:00Z</t>
  </si>
  <si>
    <t>2019-11-13T19:00:00</t>
  </si>
  <si>
    <t>2019-11-13T19:00:00Z</t>
  </si>
  <si>
    <t>2019-11-13T20:00:00</t>
  </si>
  <si>
    <t>2019-11-13T20:00:00Z</t>
  </si>
  <si>
    <t>2019-11-13T21:00:00</t>
  </si>
  <si>
    <t>2019-11-13T21:00:00Z</t>
  </si>
  <si>
    <t>2019-11-13T22:00:00</t>
  </si>
  <si>
    <t>2019-11-13T22:00:00Z</t>
  </si>
  <si>
    <t>2019-11-13T23:00:00</t>
  </si>
  <si>
    <t>2019-11-13T23:00:00Z</t>
  </si>
  <si>
    <t>2019-11-14T00:00:00</t>
  </si>
  <si>
    <t>2019-11-14T00:00:00Z</t>
  </si>
  <si>
    <t>2019-11-14T01:00:00</t>
  </si>
  <si>
    <t>2019-11-14T01:00:00Z</t>
  </si>
  <si>
    <t>2019-11-14T02:00:00</t>
  </si>
  <si>
    <t>2019-11-14T02:00:00Z</t>
  </si>
  <si>
    <t>2019-11-14T03:00:00</t>
  </si>
  <si>
    <t>2019-11-14T03:00:00Z</t>
  </si>
  <si>
    <t>2019-11-14T04:00:00</t>
  </si>
  <si>
    <t>2019-11-14T04:00:00Z</t>
  </si>
  <si>
    <t>2019-11-14T05:00:00</t>
  </si>
  <si>
    <t>2019-11-14T05:00:00Z</t>
  </si>
  <si>
    <t>2019-11-14T06:00:00</t>
  </si>
  <si>
    <t>2019-11-14T06:00:00Z</t>
  </si>
  <si>
    <t>2019-11-14T07:00:00</t>
  </si>
  <si>
    <t>2019-11-14T07:00:00Z</t>
  </si>
  <si>
    <t>2019-11-14T08:00:00</t>
  </si>
  <si>
    <t>2019-11-14T08:00:00Z</t>
  </si>
  <si>
    <t>2019-11-14T09:00:00</t>
  </si>
  <si>
    <t>2019-11-14T09:00:00Z</t>
  </si>
  <si>
    <t>2019-11-14T10:00:00</t>
  </si>
  <si>
    <t>2019-11-14T10:00:00Z</t>
  </si>
  <si>
    <t>2019-11-14T11:00:00</t>
  </si>
  <si>
    <t>2019-11-14T11:00:00Z</t>
  </si>
  <si>
    <t>2019-11-14T12:00:00</t>
  </si>
  <si>
    <t>2019-11-14T12:00:00Z</t>
  </si>
  <si>
    <t>2019-11-14T13:00:00</t>
  </si>
  <si>
    <t>2019-11-14T13:00:00Z</t>
  </si>
  <si>
    <t>2019-11-14T14:00:00</t>
  </si>
  <si>
    <t>2019-11-14T14:00:00Z</t>
  </si>
  <si>
    <t>2019-11-14T15:00:00</t>
  </si>
  <si>
    <t>2019-11-14T15:00:00Z</t>
  </si>
  <si>
    <t>2019-11-14T16:00:00</t>
  </si>
  <si>
    <t>2019-11-14T16:00:00Z</t>
  </si>
  <si>
    <t>2019-11-14T17:00:00</t>
  </si>
  <si>
    <t>2019-11-14T17:00:00Z</t>
  </si>
  <si>
    <t>2019-11-14T18:00:00</t>
  </si>
  <si>
    <t>2019-11-14T18:00:00Z</t>
  </si>
  <si>
    <t>2019-11-14T19:00:00</t>
  </si>
  <si>
    <t>2019-11-14T19:00:00Z</t>
  </si>
  <si>
    <t>2019-11-14T20:00:00</t>
  </si>
  <si>
    <t>2019-11-14T20:00:00Z</t>
  </si>
  <si>
    <t>2019-11-14T21:00:00</t>
  </si>
  <si>
    <t>2019-11-14T21:00:00Z</t>
  </si>
  <si>
    <t>2019-11-14T22:00:00</t>
  </si>
  <si>
    <t>2019-11-14T22:00:00Z</t>
  </si>
  <si>
    <t>2019-11-14T23:00:00</t>
  </si>
  <si>
    <t>2019-11-14T23:00:00Z</t>
  </si>
  <si>
    <t>2019-11-15T00:00:00</t>
  </si>
  <si>
    <t>2019-11-15T00:00:00Z</t>
  </si>
  <si>
    <t>2019-11-15T01:00:00</t>
  </si>
  <si>
    <t>2019-11-15T01:00:00Z</t>
  </si>
  <si>
    <t>2019-11-15T02:00:00</t>
  </si>
  <si>
    <t>2019-11-15T02:00:00Z</t>
  </si>
  <si>
    <t>2019-11-15T03:00:00</t>
  </si>
  <si>
    <t>2019-11-15T03:00:00Z</t>
  </si>
  <si>
    <t>2019-11-15T04:00:00</t>
  </si>
  <si>
    <t>2019-11-15T04:00:00Z</t>
  </si>
  <si>
    <t>2019-11-15T05:00:00</t>
  </si>
  <si>
    <t>2019-11-15T05:00:00Z</t>
  </si>
  <si>
    <t>2019-11-15T06:00:00</t>
  </si>
  <si>
    <t>2019-11-15T06:00:00Z</t>
  </si>
  <si>
    <t>2019-11-15T07:00:00</t>
  </si>
  <si>
    <t>2019-11-15T07:00:00Z</t>
  </si>
  <si>
    <t>2019-11-15T08:00:00</t>
  </si>
  <si>
    <t>2019-11-15T08:00:00Z</t>
  </si>
  <si>
    <t>2019-11-15T09:00:00</t>
  </si>
  <si>
    <t>2019-11-15T09:00:00Z</t>
  </si>
  <si>
    <t>2019-11-15T10:00:00</t>
  </si>
  <si>
    <t>2019-11-15T10:00:00Z</t>
  </si>
  <si>
    <t>2019-11-15T11:00:00</t>
  </si>
  <si>
    <t>2019-11-15T11:00:00Z</t>
  </si>
  <si>
    <t>2019-11-15T12:00:00</t>
  </si>
  <si>
    <t>2019-11-15T12:00:00Z</t>
  </si>
  <si>
    <t>2019-11-15T13:00:00</t>
  </si>
  <si>
    <t>2019-11-15T13:00:00Z</t>
  </si>
  <si>
    <t>2019-11-15T14:00:00</t>
  </si>
  <si>
    <t>2019-11-15T14:00:00Z</t>
  </si>
  <si>
    <t>2019-11-15T15:00:00</t>
  </si>
  <si>
    <t>2019-11-15T15:00:00Z</t>
  </si>
  <si>
    <t>2019-11-15T16:00:00</t>
  </si>
  <si>
    <t>2019-11-15T16:00:00Z</t>
  </si>
  <si>
    <t>2019-11-15T17:00:00</t>
  </si>
  <si>
    <t>2019-11-15T17:00:00Z</t>
  </si>
  <si>
    <t>2019-11-15T18:00:00</t>
  </si>
  <si>
    <t>2019-11-15T18:00:00Z</t>
  </si>
  <si>
    <t>2019-11-15T19:00:00</t>
  </si>
  <si>
    <t>2019-11-15T19:00:00Z</t>
  </si>
  <si>
    <t>2019-11-15T20:00:00</t>
  </si>
  <si>
    <t>2019-11-15T20:00:00Z</t>
  </si>
  <si>
    <t>2019-11-15T21:00:00</t>
  </si>
  <si>
    <t>2019-11-15T21:00:00Z</t>
  </si>
  <si>
    <t>2019-11-15T22:00:00</t>
  </si>
  <si>
    <t>2019-11-15T22:00:00Z</t>
  </si>
  <si>
    <t>2019-11-15T23:00:00</t>
  </si>
  <si>
    <t>2019-11-15T23:00:00Z</t>
  </si>
  <si>
    <t>2019-11-16T00:00:00</t>
  </si>
  <si>
    <t>2019-11-16T00:00:00Z</t>
  </si>
  <si>
    <t>2019-11-16T01:00:00</t>
  </si>
  <si>
    <t>2019-11-16T01:00:00Z</t>
  </si>
  <si>
    <t>2019-11-16T02:00:00</t>
  </si>
  <si>
    <t>2019-11-16T02:00:00Z</t>
  </si>
  <si>
    <t>2019-11-16T03:00:00</t>
  </si>
  <si>
    <t>2019-11-16T03:00:00Z</t>
  </si>
  <si>
    <t>2019-11-16T04:00:00</t>
  </si>
  <si>
    <t>2019-11-16T04:00:00Z</t>
  </si>
  <si>
    <t>2019-11-16T05:00:00</t>
  </si>
  <si>
    <t>2019-11-16T05:00:00Z</t>
  </si>
  <si>
    <t>2019-11-16T06:00:00</t>
  </si>
  <si>
    <t>2019-11-16T06:00:00Z</t>
  </si>
  <si>
    <t>2019-11-16T07:00:00</t>
  </si>
  <si>
    <t>2019-11-16T07:00:00Z</t>
  </si>
  <si>
    <t>2019-11-16T08:00:00</t>
  </si>
  <si>
    <t>2019-11-16T08:00:00Z</t>
  </si>
  <si>
    <t>2019-11-16T09:00:00</t>
  </si>
  <si>
    <t>2019-11-16T09:00:00Z</t>
  </si>
  <si>
    <t>2019-11-16T10:00:00</t>
  </si>
  <si>
    <t>2019-11-16T10:00:00Z</t>
  </si>
  <si>
    <t>2019-11-16T11:00:00</t>
  </si>
  <si>
    <t>2019-11-16T11:00:00Z</t>
  </si>
  <si>
    <t>2019-11-16T12:00:00</t>
  </si>
  <si>
    <t>2019-11-16T12:00:00Z</t>
  </si>
  <si>
    <t>2019-11-16T13:00:00</t>
  </si>
  <si>
    <t>2019-11-16T13:00:00Z</t>
  </si>
  <si>
    <t>2019-11-16T14:00:00</t>
  </si>
  <si>
    <t>2019-11-16T14:00:00Z</t>
  </si>
  <si>
    <t>2019-11-16T15:00:00</t>
  </si>
  <si>
    <t>2019-11-16T15:00:00Z</t>
  </si>
  <si>
    <t>2019-11-16T16:00:00</t>
  </si>
  <si>
    <t>2019-11-16T16:00:00Z</t>
  </si>
  <si>
    <t>2019-11-16T17:00:00</t>
  </si>
  <si>
    <t>2019-11-16T17:00:00Z</t>
  </si>
  <si>
    <t>2019-11-16T18:00:00</t>
  </si>
  <si>
    <t>2019-11-16T18:00:00Z</t>
  </si>
  <si>
    <t>2019-11-16T19:00:00</t>
  </si>
  <si>
    <t>2019-11-16T19:00:00Z</t>
  </si>
  <si>
    <t>2019-11-16T20:00:00</t>
  </si>
  <si>
    <t>2019-11-16T20:00:00Z</t>
  </si>
  <si>
    <t>2019-11-16T21:00:00</t>
  </si>
  <si>
    <t>2019-11-16T21:00:00Z</t>
  </si>
  <si>
    <t>2019-11-16T22:00:00</t>
  </si>
  <si>
    <t>2019-11-16T22:00:00Z</t>
  </si>
  <si>
    <t>2019-11-16T23:00:00</t>
  </si>
  <si>
    <t>2019-11-16T23:00:00Z</t>
  </si>
  <si>
    <t>2019-11-17T00:00:00</t>
  </si>
  <si>
    <t>2019-11-17T00:00:00Z</t>
  </si>
  <si>
    <t>2019-11-17T01:00:00</t>
  </si>
  <si>
    <t>2019-11-17T01:00:00Z</t>
  </si>
  <si>
    <t>2019-11-17T02:00:00</t>
  </si>
  <si>
    <t>2019-11-17T02:00:00Z</t>
  </si>
  <si>
    <t>2019-11-17T03:00:00</t>
  </si>
  <si>
    <t>2019-11-17T03:00:00Z</t>
  </si>
  <si>
    <t>2019-11-17T04:00:00</t>
  </si>
  <si>
    <t>2019-11-17T04:00:00Z</t>
  </si>
  <si>
    <t>2019-11-17T05:00:00</t>
  </si>
  <si>
    <t>2019-11-17T05:00:00Z</t>
  </si>
  <si>
    <t>2019-11-17T06:00:00</t>
  </si>
  <si>
    <t>2019-11-17T06:00:00Z</t>
  </si>
  <si>
    <t>2019-11-17T07:00:00</t>
  </si>
  <si>
    <t>2019-11-17T07:00:00Z</t>
  </si>
  <si>
    <t>2019-11-17T08:00:00</t>
  </si>
  <si>
    <t>2019-11-17T08:00:00Z</t>
  </si>
  <si>
    <t>2019-11-17T09:00:00</t>
  </si>
  <si>
    <t>2019-11-17T09:00:00Z</t>
  </si>
  <si>
    <t>2019-11-17T10:00:00</t>
  </si>
  <si>
    <t>2019-11-17T10:00:00Z</t>
  </si>
  <si>
    <t>2019-11-17T11:00:00</t>
  </si>
  <si>
    <t>2019-11-17T11:00:00Z</t>
  </si>
  <si>
    <t>2019-11-17T12:00:00</t>
  </si>
  <si>
    <t>2019-11-17T12:00:00Z</t>
  </si>
  <si>
    <t>2019-11-17T13:00:00</t>
  </si>
  <si>
    <t>2019-11-17T13:00:00Z</t>
  </si>
  <si>
    <t>2019-11-17T14:00:00</t>
  </si>
  <si>
    <t>2019-11-17T14:00:00Z</t>
  </si>
  <si>
    <t>2019-11-17T15:00:00</t>
  </si>
  <si>
    <t>2019-11-17T15:00:00Z</t>
  </si>
  <si>
    <t>2019-11-17T16:00:00</t>
  </si>
  <si>
    <t>2019-11-17T16:00:00Z</t>
  </si>
  <si>
    <t>2019-11-17T17:00:00</t>
  </si>
  <si>
    <t>2019-11-17T17:00:00Z</t>
  </si>
  <si>
    <t>2019-11-17T18:00:00</t>
  </si>
  <si>
    <t>2019-11-17T18:00:00Z</t>
  </si>
  <si>
    <t>2019-11-17T19:00:00</t>
  </si>
  <si>
    <t>2019-11-17T19:00:00Z</t>
  </si>
  <si>
    <t>2019-11-17T20:00:00</t>
  </si>
  <si>
    <t>2019-11-17T20:00:00Z</t>
  </si>
  <si>
    <t>2019-11-17T21:00:00</t>
  </si>
  <si>
    <t>2019-11-17T21:00:00Z</t>
  </si>
  <si>
    <t>2019-11-17T22:00:00</t>
  </si>
  <si>
    <t>2019-11-17T22:00:00Z</t>
  </si>
  <si>
    <t>2019-11-17T23:00:00</t>
  </si>
  <si>
    <t>2019-11-17T23:00:00Z</t>
  </si>
  <si>
    <t>2019-11-18T00:00:00</t>
  </si>
  <si>
    <t>2019-11-18T00:00:00Z</t>
  </si>
  <si>
    <t>2019-11-18T01:00:00</t>
  </si>
  <si>
    <t>2019-11-18T01:00:00Z</t>
  </si>
  <si>
    <t>2019-11-18T02:00:00</t>
  </si>
  <si>
    <t>2019-11-18T02:00:00Z</t>
  </si>
  <si>
    <t>2019-11-18T03:00:00</t>
  </si>
  <si>
    <t>2019-11-18T03:00:00Z</t>
  </si>
  <si>
    <t>2019-11-18T04:00:00</t>
  </si>
  <si>
    <t>2019-11-18T04:00:00Z</t>
  </si>
  <si>
    <t>2019-11-18T05:00:00</t>
  </si>
  <si>
    <t>2019-11-18T05:00:00Z</t>
  </si>
  <si>
    <t>2019-11-18T06:00:00</t>
  </si>
  <si>
    <t>2019-11-18T06:00:00Z</t>
  </si>
  <si>
    <t>2019-11-18T07:00:00</t>
  </si>
  <si>
    <t>2019-11-18T07:00:00Z</t>
  </si>
  <si>
    <t>2019-11-18T08:00:00</t>
  </si>
  <si>
    <t>2019-11-18T08:00:00Z</t>
  </si>
  <si>
    <t>2019-11-18T09:00:00</t>
  </si>
  <si>
    <t>2019-11-18T09:00:00Z</t>
  </si>
  <si>
    <t>2019-11-18T10:00:00</t>
  </si>
  <si>
    <t>2019-11-18T10:00:00Z</t>
  </si>
  <si>
    <t>2019-11-18T11:00:00</t>
  </si>
  <si>
    <t>2019-11-18T11:00:00Z</t>
  </si>
  <si>
    <t>2019-11-18T12:00:00</t>
  </si>
  <si>
    <t>2019-11-18T12:00:00Z</t>
  </si>
  <si>
    <t>2019-11-18T13:00:00</t>
  </si>
  <si>
    <t>2019-11-18T13:00:00Z</t>
  </si>
  <si>
    <t>2019-11-18T14:00:00</t>
  </si>
  <si>
    <t>2019-11-18T14:00:00Z</t>
  </si>
  <si>
    <t>2019-11-18T15:00:00</t>
  </si>
  <si>
    <t>2019-11-18T15:00:00Z</t>
  </si>
  <si>
    <t>2019-11-18T16:00:00</t>
  </si>
  <si>
    <t>2019-11-18T16:00:00Z</t>
  </si>
  <si>
    <t>2019-11-18T17:00:00</t>
  </si>
  <si>
    <t>2019-11-18T17:00:00Z</t>
  </si>
  <si>
    <t>2019-11-18T18:00:00</t>
  </si>
  <si>
    <t>2019-11-18T18:00:00Z</t>
  </si>
  <si>
    <t>2019-11-18T19:00:00</t>
  </si>
  <si>
    <t>2019-11-18T19:00:00Z</t>
  </si>
  <si>
    <t>2019-11-18T20:00:00</t>
  </si>
  <si>
    <t>2019-11-18T20:00:00Z</t>
  </si>
  <si>
    <t>2019-11-18T21:00:00</t>
  </si>
  <si>
    <t>2019-11-18T21:00:00Z</t>
  </si>
  <si>
    <t>2019-11-18T22:00:00</t>
  </si>
  <si>
    <t>2019-11-18T22:00:00Z</t>
  </si>
  <si>
    <t>2019-11-18T23:00:00</t>
  </si>
  <si>
    <t>2019-11-18T23:00:00Z</t>
  </si>
  <si>
    <t>2019-11-19T00:00:00</t>
  </si>
  <si>
    <t>2019-11-19T00:00:00Z</t>
  </si>
  <si>
    <t>2019-11-19T01:00:00</t>
  </si>
  <si>
    <t>2019-11-19T01:00:00Z</t>
  </si>
  <si>
    <t>2019-11-19T02:00:00</t>
  </si>
  <si>
    <t>2019-11-19T02:00:00Z</t>
  </si>
  <si>
    <t>2019-11-19T03:00:00</t>
  </si>
  <si>
    <t>2019-11-19T03:00:00Z</t>
  </si>
  <si>
    <t>2019-11-19T04:00:00</t>
  </si>
  <si>
    <t>2019-11-19T04:00:00Z</t>
  </si>
  <si>
    <t>2019-11-19T05:00:00</t>
  </si>
  <si>
    <t>2019-11-19T05:00:00Z</t>
  </si>
  <si>
    <t>2019-11-19T06:00:00</t>
  </si>
  <si>
    <t>2019-11-19T06:00:00Z</t>
  </si>
  <si>
    <t>2019-11-19T07:00:00</t>
  </si>
  <si>
    <t>2019-11-19T07:00:00Z</t>
  </si>
  <si>
    <t>2019-11-19T08:00:00</t>
  </si>
  <si>
    <t>2019-11-19T08:00:00Z</t>
  </si>
  <si>
    <t>2019-11-19T09:00:00</t>
  </si>
  <si>
    <t>2019-11-19T09:00:00Z</t>
  </si>
  <si>
    <t>2019-11-19T10:00:00</t>
  </si>
  <si>
    <t>2019-11-19T10:00:00Z</t>
  </si>
  <si>
    <t>2019-11-19T11:00:00</t>
  </si>
  <si>
    <t>2019-11-19T11:00:00Z</t>
  </si>
  <si>
    <t>2019-11-19T12:00:00</t>
  </si>
  <si>
    <t>2019-11-19T12:00:00Z</t>
  </si>
  <si>
    <t>2019-11-19T13:00:00</t>
  </si>
  <si>
    <t>2019-11-19T13:00:00Z</t>
  </si>
  <si>
    <t>2019-11-19T14:00:00</t>
  </si>
  <si>
    <t>2019-11-19T14:00:00Z</t>
  </si>
  <si>
    <t>2019-11-19T15:00:00</t>
  </si>
  <si>
    <t>2019-11-19T15:00:00Z</t>
  </si>
  <si>
    <t>2019-11-19T16:00:00</t>
  </si>
  <si>
    <t>2019-11-19T16:00:00Z</t>
  </si>
  <si>
    <t>2019-11-19T17:00:00</t>
  </si>
  <si>
    <t>2019-11-19T17:00:00Z</t>
  </si>
  <si>
    <t>2019-11-19T18:00:00</t>
  </si>
  <si>
    <t>2019-11-19T18:00:00Z</t>
  </si>
  <si>
    <t>2019-11-19T19:00:00</t>
  </si>
  <si>
    <t>2019-11-19T19:00:00Z</t>
  </si>
  <si>
    <t>2019-11-19T20:00:00</t>
  </si>
  <si>
    <t>2019-11-19T20:00:00Z</t>
  </si>
  <si>
    <t>2019-11-19T21:00:00</t>
  </si>
  <si>
    <t>2019-11-19T21:00:00Z</t>
  </si>
  <si>
    <t>2019-11-19T22:00:00</t>
  </si>
  <si>
    <t>2019-11-19T22:00:00Z</t>
  </si>
  <si>
    <t>2019-11-19T23:00:00</t>
  </si>
  <si>
    <t>2019-11-19T23:00:00Z</t>
  </si>
  <si>
    <t>2019-11-20T00:00:00</t>
  </si>
  <si>
    <t>2019-11-20T00:00:00Z</t>
  </si>
  <si>
    <t>2019-11-20T01:00:00</t>
  </si>
  <si>
    <t>2019-11-20T01:00:00Z</t>
  </si>
  <si>
    <t>2019-11-20T02:00:00</t>
  </si>
  <si>
    <t>2019-11-20T02:00:00Z</t>
  </si>
  <si>
    <t>2019-11-20T03:00:00</t>
  </si>
  <si>
    <t>2019-11-20T03:00:00Z</t>
  </si>
  <si>
    <t>2019-11-20T04:00:00</t>
  </si>
  <si>
    <t>2019-11-20T04:00:00Z</t>
  </si>
  <si>
    <t>2019-11-20T05:00:00</t>
  </si>
  <si>
    <t>2019-11-20T05:00:00Z</t>
  </si>
  <si>
    <t>2019-11-20T06:00:00</t>
  </si>
  <si>
    <t>2019-11-20T06:00:00Z</t>
  </si>
  <si>
    <t>2019-11-20T07:00:00</t>
  </si>
  <si>
    <t>2019-11-20T07:00:00Z</t>
  </si>
  <si>
    <t>2019-11-20T08:00:00</t>
  </si>
  <si>
    <t>2019-11-20T08:00:00Z</t>
  </si>
  <si>
    <t>2019-11-20T09:00:00</t>
  </si>
  <si>
    <t>2019-11-20T09:00:00Z</t>
  </si>
  <si>
    <t>2019-11-20T10:00:00</t>
  </si>
  <si>
    <t>2019-11-20T10:00:00Z</t>
  </si>
  <si>
    <t>2019-11-20T11:00:00</t>
  </si>
  <si>
    <t>2019-11-20T11:00:00Z</t>
  </si>
  <si>
    <t>2019-11-20T12:00:00</t>
  </si>
  <si>
    <t>2019-11-20T12:00:00Z</t>
  </si>
  <si>
    <t>2019-11-20T13:00:00</t>
  </si>
  <si>
    <t>2019-11-20T13:00:00Z</t>
  </si>
  <si>
    <t>2019-11-20T14:00:00</t>
  </si>
  <si>
    <t>2019-11-20T14:00:00Z</t>
  </si>
  <si>
    <t>2019-11-20T15:00:00</t>
  </si>
  <si>
    <t>2019-11-20T15:00:00Z</t>
  </si>
  <si>
    <t>2019-11-20T16:00:00</t>
  </si>
  <si>
    <t>2019-11-20T16:00:00Z</t>
  </si>
  <si>
    <t>2019-11-20T17:00:00</t>
  </si>
  <si>
    <t>2019-11-20T17:00:00Z</t>
  </si>
  <si>
    <t>2019-11-20T18:00:00</t>
  </si>
  <si>
    <t>2019-11-20T18:00:00Z</t>
  </si>
  <si>
    <t>2019-11-20T19:00:00</t>
  </si>
  <si>
    <t>2019-11-20T19:00:00Z</t>
  </si>
  <si>
    <t>2019-11-20T20:00:00</t>
  </si>
  <si>
    <t>2019-11-20T20:00:00Z</t>
  </si>
  <si>
    <t>2019-11-20T21:00:00</t>
  </si>
  <si>
    <t>2019-11-20T21:00:00Z</t>
  </si>
  <si>
    <t>2019-11-20T22:00:00</t>
  </si>
  <si>
    <t>2019-11-20T22:00:00Z</t>
  </si>
  <si>
    <t>2019-11-20T23:00:00</t>
  </si>
  <si>
    <t>2019-11-20T23:00:00Z</t>
  </si>
  <si>
    <t>2019-11-21T00:00:00</t>
  </si>
  <si>
    <t>2019-11-21T00:00:00Z</t>
  </si>
  <si>
    <t>2019-11-21T01:00:00</t>
  </si>
  <si>
    <t>2019-11-21T01:00:00Z</t>
  </si>
  <si>
    <t>2019-11-21T02:00:00</t>
  </si>
  <si>
    <t>2019-11-21T02:00:00Z</t>
  </si>
  <si>
    <t>2019-11-21T03:00:00</t>
  </si>
  <si>
    <t>2019-11-21T03:00:00Z</t>
  </si>
  <si>
    <t>2019-11-21T04:00:00</t>
  </si>
  <si>
    <t>2019-11-21T04:00:00Z</t>
  </si>
  <si>
    <t>2019-11-21T05:00:00</t>
  </si>
  <si>
    <t>2019-11-21T05:00:00Z</t>
  </si>
  <si>
    <t>2019-11-21T06:00:00</t>
  </si>
  <si>
    <t>2019-11-21T06:00:00Z</t>
  </si>
  <si>
    <t>2019-11-21T07:00:00</t>
  </si>
  <si>
    <t>2019-11-21T07:00:00Z</t>
  </si>
  <si>
    <t>2019-11-21T08:00:00</t>
  </si>
  <si>
    <t>2019-11-21T08:00:00Z</t>
  </si>
  <si>
    <t>2019-11-21T09:00:00</t>
  </si>
  <si>
    <t>2019-11-21T09:00:00Z</t>
  </si>
  <si>
    <t>2019-11-21T10:00:00</t>
  </si>
  <si>
    <t>2019-11-21T10:00:00Z</t>
  </si>
  <si>
    <t>2019-11-21T11:00:00</t>
  </si>
  <si>
    <t>2019-11-21T11:00:00Z</t>
  </si>
  <si>
    <t>2019-11-21T12:00:00</t>
  </si>
  <si>
    <t>2019-11-21T12:00:00Z</t>
  </si>
  <si>
    <t>2019-11-21T13:00:00</t>
  </si>
  <si>
    <t>2019-11-21T13:00:00Z</t>
  </si>
  <si>
    <t>2019-11-21T14:00:00</t>
  </si>
  <si>
    <t>2019-11-21T14:00:00Z</t>
  </si>
  <si>
    <t>2019-11-21T15:00:00</t>
  </si>
  <si>
    <t>2019-11-21T15:00:00Z</t>
  </si>
  <si>
    <t>2019-11-21T16:00:00</t>
  </si>
  <si>
    <t>2019-11-21T16:00:00Z</t>
  </si>
  <si>
    <t>2019-11-21T17:00:00</t>
  </si>
  <si>
    <t>2019-11-21T17:00:00Z</t>
  </si>
  <si>
    <t>2019-11-21T18:00:00</t>
  </si>
  <si>
    <t>2019-11-21T18:00:00Z</t>
  </si>
  <si>
    <t>2019-11-21T19:00:00</t>
  </si>
  <si>
    <t>2019-11-21T19:00:00Z</t>
  </si>
  <si>
    <t>2019-11-21T20:00:00</t>
  </si>
  <si>
    <t>2019-11-21T20:00:00Z</t>
  </si>
  <si>
    <t>2019-11-21T21:00:00</t>
  </si>
  <si>
    <t>2019-11-21T21:00:00Z</t>
  </si>
  <si>
    <t>2019-11-21T22:00:00</t>
  </si>
  <si>
    <t>2019-11-21T22:00:00Z</t>
  </si>
  <si>
    <t>2019-11-21T23:00:00</t>
  </si>
  <si>
    <t>2019-11-21T23:00:00Z</t>
  </si>
  <si>
    <t>2019-11-22T00:00:00</t>
  </si>
  <si>
    <t>2019-11-22T00:00:00Z</t>
  </si>
  <si>
    <t>2019-11-22T01:00:00</t>
  </si>
  <si>
    <t>2019-11-22T01:00:00Z</t>
  </si>
  <si>
    <t>2019-11-22T02:00:00</t>
  </si>
  <si>
    <t>2019-11-22T02:00:00Z</t>
  </si>
  <si>
    <t>2019-11-22T03:00:00</t>
  </si>
  <si>
    <t>2019-11-22T03:00:00Z</t>
  </si>
  <si>
    <t>2019-11-22T04:00:00</t>
  </si>
  <si>
    <t>2019-11-22T04:00:00Z</t>
  </si>
  <si>
    <t>2019-11-22T05:00:00</t>
  </si>
  <si>
    <t>2019-11-22T05:00:00Z</t>
  </si>
  <si>
    <t>2019-11-22T06:00:00</t>
  </si>
  <si>
    <t>2019-11-22T06:00:00Z</t>
  </si>
  <si>
    <t>2019-11-22T07:00:00</t>
  </si>
  <si>
    <t>2019-11-22T07:00:00Z</t>
  </si>
  <si>
    <t>2019-11-22T08:00:00</t>
  </si>
  <si>
    <t>2019-11-22T08:00:00Z</t>
  </si>
  <si>
    <t>2019-11-22T09:00:00</t>
  </si>
  <si>
    <t>2019-11-22T09:00:00Z</t>
  </si>
  <si>
    <t>2019-11-22T10:00:00</t>
  </si>
  <si>
    <t>2019-11-22T10:00:00Z</t>
  </si>
  <si>
    <t>2019-11-22T11:00:00</t>
  </si>
  <si>
    <t>2019-11-22T11:00:00Z</t>
  </si>
  <si>
    <t>2019-11-22T12:00:00</t>
  </si>
  <si>
    <t>2019-11-22T12:00:00Z</t>
  </si>
  <si>
    <t>2019-11-22T13:00:00</t>
  </si>
  <si>
    <t>2019-11-22T13:00:00Z</t>
  </si>
  <si>
    <t>2019-11-22T14:00:00</t>
  </si>
  <si>
    <t>2019-11-22T14:00:00Z</t>
  </si>
  <si>
    <t>2019-11-22T15:00:00</t>
  </si>
  <si>
    <t>2019-11-22T15:00:00Z</t>
  </si>
  <si>
    <t>2019-11-22T16:00:00</t>
  </si>
  <si>
    <t>2019-11-22T16:00:00Z</t>
  </si>
  <si>
    <t>2019-11-22T17:00:00</t>
  </si>
  <si>
    <t>2019-11-22T17:00:00Z</t>
  </si>
  <si>
    <t>2019-11-22T18:00:00</t>
  </si>
  <si>
    <t>2019-11-22T18:00:00Z</t>
  </si>
  <si>
    <t>2019-11-22T19:00:00</t>
  </si>
  <si>
    <t>2019-11-22T19:00:00Z</t>
  </si>
  <si>
    <t>2019-11-22T20:00:00</t>
  </si>
  <si>
    <t>2019-11-22T20:00:00Z</t>
  </si>
  <si>
    <t>2019-11-22T21:00:00</t>
  </si>
  <si>
    <t>2019-11-22T21:00:00Z</t>
  </si>
  <si>
    <t>2019-11-22T22:00:00</t>
  </si>
  <si>
    <t>2019-11-22T22:00:00Z</t>
  </si>
  <si>
    <t>2019-11-22T23:00:00</t>
  </si>
  <si>
    <t>2019-11-22T23:00:00Z</t>
  </si>
  <si>
    <t>2019-11-23T00:00:00</t>
  </si>
  <si>
    <t>2019-11-23T00:00:00Z</t>
  </si>
  <si>
    <t>2019-11-23T01:00:00</t>
  </si>
  <si>
    <t>2019-11-23T01:00:00Z</t>
  </si>
  <si>
    <t>2019-11-23T02:00:00</t>
  </si>
  <si>
    <t>2019-11-23T02:00:00Z</t>
  </si>
  <si>
    <t>2019-11-23T03:00:00</t>
  </si>
  <si>
    <t>2019-11-23T03:00:00Z</t>
  </si>
  <si>
    <t>2019-11-23T04:00:00</t>
  </si>
  <si>
    <t>2019-11-23T04:00:00Z</t>
  </si>
  <si>
    <t>2019-11-23T05:00:00</t>
  </si>
  <si>
    <t>2019-11-23T05:00:00Z</t>
  </si>
  <si>
    <t>2019-11-23T06:00:00</t>
  </si>
  <si>
    <t>2019-11-23T06:00:00Z</t>
  </si>
  <si>
    <t>2019-11-23T07:00:00</t>
  </si>
  <si>
    <t>2019-11-23T07:00:00Z</t>
  </si>
  <si>
    <t>2019-11-23T08:00:00</t>
  </si>
  <si>
    <t>2019-11-23T08:00:00Z</t>
  </si>
  <si>
    <t>2019-11-23T09:00:00</t>
  </si>
  <si>
    <t>2019-11-23T09:00:00Z</t>
  </si>
  <si>
    <t>2019-11-23T10:00:00</t>
  </si>
  <si>
    <t>2019-11-23T10:00:00Z</t>
  </si>
  <si>
    <t>2019-11-23T11:00:00</t>
  </si>
  <si>
    <t>2019-11-23T11:00:00Z</t>
  </si>
  <si>
    <t>2019-11-23T12:00:00</t>
  </si>
  <si>
    <t>2019-11-23T12:00:00Z</t>
  </si>
  <si>
    <t>2019-11-23T13:00:00</t>
  </si>
  <si>
    <t>2019-11-23T13:00:00Z</t>
  </si>
  <si>
    <t>2019-11-23T14:00:00</t>
  </si>
  <si>
    <t>2019-11-23T14:00:00Z</t>
  </si>
  <si>
    <t>2019-11-23T15:00:00</t>
  </si>
  <si>
    <t>2019-11-23T15:00:00Z</t>
  </si>
  <si>
    <t>2019-11-23T16:00:00</t>
  </si>
  <si>
    <t>2019-11-23T16:00:00Z</t>
  </si>
  <si>
    <t>2019-11-23T17:00:00</t>
  </si>
  <si>
    <t>2019-11-23T17:00:00Z</t>
  </si>
  <si>
    <t>2019-11-23T18:00:00</t>
  </si>
  <si>
    <t>2019-11-23T18:00:00Z</t>
  </si>
  <si>
    <t>2019-11-23T19:00:00</t>
  </si>
  <si>
    <t>2019-11-23T19:00:00Z</t>
  </si>
  <si>
    <t>2019-11-23T20:00:00</t>
  </si>
  <si>
    <t>2019-11-23T20:00:00Z</t>
  </si>
  <si>
    <t>2019-11-23T21:00:00</t>
  </si>
  <si>
    <t>2019-11-23T21:00:00Z</t>
  </si>
  <si>
    <t>2019-11-23T22:00:00</t>
  </si>
  <si>
    <t>2019-11-23T22:00:00Z</t>
  </si>
  <si>
    <t>2019-11-23T23:00:00</t>
  </si>
  <si>
    <t>2019-11-23T23:00:00Z</t>
  </si>
  <si>
    <t>2019-11-24T00:00:00</t>
  </si>
  <si>
    <t>2019-11-24T00:00:00Z</t>
  </si>
  <si>
    <t>2019-11-24T01:00:00</t>
  </si>
  <si>
    <t>2019-11-24T01:00:00Z</t>
  </si>
  <si>
    <t>2019-11-24T02:00:00</t>
  </si>
  <si>
    <t>2019-11-24T02:00:00Z</t>
  </si>
  <si>
    <t>2019-11-24T03:00:00</t>
  </si>
  <si>
    <t>2019-11-24T03:00:00Z</t>
  </si>
  <si>
    <t>2019-11-24T04:00:00</t>
  </si>
  <si>
    <t>2019-11-24T04:00:00Z</t>
  </si>
  <si>
    <t>2019-11-24T05:00:00</t>
  </si>
  <si>
    <t>2019-11-24T05:00:00Z</t>
  </si>
  <si>
    <t>2019-11-24T06:00:00</t>
  </si>
  <si>
    <t>2019-11-24T06:00:00Z</t>
  </si>
  <si>
    <t>2019-11-24T07:00:00</t>
  </si>
  <si>
    <t>2019-11-24T07:00:00Z</t>
  </si>
  <si>
    <t>2019-11-24T08:00:00</t>
  </si>
  <si>
    <t>2019-11-24T08:00:00Z</t>
  </si>
  <si>
    <t>2019-11-24T09:00:00</t>
  </si>
  <si>
    <t>2019-11-24T09:00:00Z</t>
  </si>
  <si>
    <t>2019-11-24T10:00:00</t>
  </si>
  <si>
    <t>2019-11-24T10:00:00Z</t>
  </si>
  <si>
    <t>2019-11-24T11:00:00</t>
  </si>
  <si>
    <t>2019-11-24T11:00:00Z</t>
  </si>
  <si>
    <t>2019-11-24T12:00:00</t>
  </si>
  <si>
    <t>2019-11-24T12:00:00Z</t>
  </si>
  <si>
    <t>2019-11-24T13:00:00</t>
  </si>
  <si>
    <t>2019-11-24T13:00:00Z</t>
  </si>
  <si>
    <t>2019-11-24T14:00:00</t>
  </si>
  <si>
    <t>2019-11-24T14:00:00Z</t>
  </si>
  <si>
    <t>2019-11-24T15:00:00</t>
  </si>
  <si>
    <t>2019-11-24T15:00:00Z</t>
  </si>
  <si>
    <t>2019-11-24T16:00:00</t>
  </si>
  <si>
    <t>2019-11-24T16:00:00Z</t>
  </si>
  <si>
    <t>2019-11-24T17:00:00</t>
  </si>
  <si>
    <t>2019-11-24T17:00:00Z</t>
  </si>
  <si>
    <t>2019-11-24T18:00:00</t>
  </si>
  <si>
    <t>2019-11-24T18:00:00Z</t>
  </si>
  <si>
    <t>2019-11-24T19:00:00</t>
  </si>
  <si>
    <t>2019-11-24T19:00:00Z</t>
  </si>
  <si>
    <t>2019-11-24T20:00:00</t>
  </si>
  <si>
    <t>2019-11-24T20:00:00Z</t>
  </si>
  <si>
    <t>2019-11-24T21:00:00</t>
  </si>
  <si>
    <t>2019-11-24T21:00:00Z</t>
  </si>
  <si>
    <t>2019-11-24T22:00:00</t>
  </si>
  <si>
    <t>2019-11-24T22:00:00Z</t>
  </si>
  <si>
    <t>2019-11-24T23:00:00</t>
  </si>
  <si>
    <t>2019-11-24T23:00:00Z</t>
  </si>
  <si>
    <t>2019-11-25T00:00:00</t>
  </si>
  <si>
    <t>2019-11-25T00:00:00Z</t>
  </si>
  <si>
    <t>2019-11-25T01:00:00</t>
  </si>
  <si>
    <t>2019-11-25T01:00:00Z</t>
  </si>
  <si>
    <t>2019-11-25T02:00:00</t>
  </si>
  <si>
    <t>2019-11-25T02:00:00Z</t>
  </si>
  <si>
    <t>2019-11-25T03:00:00</t>
  </si>
  <si>
    <t>2019-11-25T03:00:00Z</t>
  </si>
  <si>
    <t>2019-11-25T04:00:00</t>
  </si>
  <si>
    <t>2019-11-25T04:00:00Z</t>
  </si>
  <si>
    <t>2019-11-25T05:00:00</t>
  </si>
  <si>
    <t>2019-11-25T05:00:00Z</t>
  </si>
  <si>
    <t>2019-11-25T06:00:00</t>
  </si>
  <si>
    <t>2019-11-25T06:00:00Z</t>
  </si>
  <si>
    <t>2019-11-25T07:00:00</t>
  </si>
  <si>
    <t>2019-11-25T07:00:00Z</t>
  </si>
  <si>
    <t>2019-11-25T08:00:00</t>
  </si>
  <si>
    <t>2019-11-25T08:00:00Z</t>
  </si>
  <si>
    <t>2019-11-25T09:00:00</t>
  </si>
  <si>
    <t>2019-11-25T09:00:00Z</t>
  </si>
  <si>
    <t>2019-11-25T10:00:00</t>
  </si>
  <si>
    <t>2019-11-25T10:00:00Z</t>
  </si>
  <si>
    <t>2019-11-25T11:00:00</t>
  </si>
  <si>
    <t>2019-11-25T11:00:00Z</t>
  </si>
  <si>
    <t>2019-11-25T12:00:00</t>
  </si>
  <si>
    <t>2019-11-25T12:00:00Z</t>
  </si>
  <si>
    <t>2019-11-25T13:00:00</t>
  </si>
  <si>
    <t>2019-11-25T13:00:00Z</t>
  </si>
  <si>
    <t>2019-11-25T14:00:00</t>
  </si>
  <si>
    <t>2019-11-25T14:00:00Z</t>
  </si>
  <si>
    <t>2019-11-25T15:00:00</t>
  </si>
  <si>
    <t>2019-11-25T15:00:00Z</t>
  </si>
  <si>
    <t>2019-11-25T16:00:00</t>
  </si>
  <si>
    <t>2019-11-25T16:00:00Z</t>
  </si>
  <si>
    <t>2019-11-25T17:00:00</t>
  </si>
  <si>
    <t>2019-11-25T17:00:00Z</t>
  </si>
  <si>
    <t>2019-11-25T18:00:00</t>
  </si>
  <si>
    <t>2019-11-25T18:00:00Z</t>
  </si>
  <si>
    <t>2019-11-25T19:00:00</t>
  </si>
  <si>
    <t>2019-11-25T19:00:00Z</t>
  </si>
  <si>
    <t>2019-11-25T20:00:00</t>
  </si>
  <si>
    <t>2019-11-25T20:00:00Z</t>
  </si>
  <si>
    <t>2019-11-25T21:00:00</t>
  </si>
  <si>
    <t>2019-11-25T21:00:00Z</t>
  </si>
  <si>
    <t>2019-11-25T22:00:00</t>
  </si>
  <si>
    <t>2019-11-25T22:00:00Z</t>
  </si>
  <si>
    <t>2019-11-25T23:00:00</t>
  </si>
  <si>
    <t>2019-11-25T23:00:00Z</t>
  </si>
  <si>
    <t>2019-11-26T00:00:00</t>
  </si>
  <si>
    <t>2019-11-26T00:00:00Z</t>
  </si>
  <si>
    <t>2019-11-26T01:00:00</t>
  </si>
  <si>
    <t>2019-11-26T01:00:00Z</t>
  </si>
  <si>
    <t>2019-11-26T02:00:00</t>
  </si>
  <si>
    <t>2019-11-26T02:00:00Z</t>
  </si>
  <si>
    <t>2019-11-26T03:00:00</t>
  </si>
  <si>
    <t>2019-11-26T03:00:00Z</t>
  </si>
  <si>
    <t>2019-11-26T04:00:00</t>
  </si>
  <si>
    <t>2019-11-26T04:00:00Z</t>
  </si>
  <si>
    <t>2019-11-26T05:00:00</t>
  </si>
  <si>
    <t>2019-11-26T05:00:00Z</t>
  </si>
  <si>
    <t>2019-11-26T06:00:00</t>
  </si>
  <si>
    <t>2019-11-26T06:00:00Z</t>
  </si>
  <si>
    <t>2019-11-26T07:00:00</t>
  </si>
  <si>
    <t>2019-11-26T07:00:00Z</t>
  </si>
  <si>
    <t>2019-11-26T08:00:00</t>
  </si>
  <si>
    <t>2019-11-26T08:00:00Z</t>
  </si>
  <si>
    <t>2019-11-26T09:00:00</t>
  </si>
  <si>
    <t>2019-11-26T09:00:00Z</t>
  </si>
  <si>
    <t>2019-11-26T10:00:00</t>
  </si>
  <si>
    <t>2019-11-26T10:00:00Z</t>
  </si>
  <si>
    <t>2019-11-26T11:00:00</t>
  </si>
  <si>
    <t>2019-11-26T11:00:00Z</t>
  </si>
  <si>
    <t>2019-11-26T12:00:00</t>
  </si>
  <si>
    <t>2019-11-26T12:00:00Z</t>
  </si>
  <si>
    <t>2019-11-26T13:00:00</t>
  </si>
  <si>
    <t>2019-11-26T13:00:00Z</t>
  </si>
  <si>
    <t>2019-11-26T14:00:00</t>
  </si>
  <si>
    <t>2019-11-26T14:00:00Z</t>
  </si>
  <si>
    <t>2019-11-26T15:00:00</t>
  </si>
  <si>
    <t>2019-11-26T15:00:00Z</t>
  </si>
  <si>
    <t>2019-11-26T16:00:00</t>
  </si>
  <si>
    <t>2019-11-26T16:00:00Z</t>
  </si>
  <si>
    <t>2019-11-26T17:00:00</t>
  </si>
  <si>
    <t>2019-11-26T17:00:00Z</t>
  </si>
  <si>
    <t>2019-11-26T18:00:00</t>
  </si>
  <si>
    <t>2019-11-26T18:00:00Z</t>
  </si>
  <si>
    <t>2019-11-26T19:00:00</t>
  </si>
  <si>
    <t>2019-11-26T19:00:00Z</t>
  </si>
  <si>
    <t>2019-11-26T20:00:00</t>
  </si>
  <si>
    <t>2019-11-26T20:00:00Z</t>
  </si>
  <si>
    <t>2019-11-26T21:00:00</t>
  </si>
  <si>
    <t>2019-11-26T21:00:00Z</t>
  </si>
  <si>
    <t>2019-11-26T22:00:00</t>
  </si>
  <si>
    <t>2019-11-26T22:00:00Z</t>
  </si>
  <si>
    <t>2019-11-26T23:00:00</t>
  </si>
  <si>
    <t>2019-11-26T23:00:00Z</t>
  </si>
  <si>
    <t>2019-11-27T00:00:00</t>
  </si>
  <si>
    <t>2019-11-27T00:00:00Z</t>
  </si>
  <si>
    <t>2019-11-27T01:00:00</t>
  </si>
  <si>
    <t>2019-11-27T01:00:00Z</t>
  </si>
  <si>
    <t>2019-11-27T02:00:00</t>
  </si>
  <si>
    <t>2019-11-27T02:00:00Z</t>
  </si>
  <si>
    <t>2019-11-27T03:00:00</t>
  </si>
  <si>
    <t>2019-11-27T03:00:00Z</t>
  </si>
  <si>
    <t>2019-11-27T04:00:00</t>
  </si>
  <si>
    <t>2019-11-27T04:00:00Z</t>
  </si>
  <si>
    <t>2019-11-27T05:00:00</t>
  </si>
  <si>
    <t>2019-11-27T05:00:00Z</t>
  </si>
  <si>
    <t>2019-11-27T06:00:00</t>
  </si>
  <si>
    <t>2019-11-27T06:00:00Z</t>
  </si>
  <si>
    <t>2019-11-27T07:00:00</t>
  </si>
  <si>
    <t>2019-11-27T07:00:00Z</t>
  </si>
  <si>
    <t>2019-11-27T08:00:00</t>
  </si>
  <si>
    <t>2019-11-27T08:00:00Z</t>
  </si>
  <si>
    <t>2019-11-27T09:00:00</t>
  </si>
  <si>
    <t>2019-11-27T09:00:00Z</t>
  </si>
  <si>
    <t>2019-11-27T10:00:00</t>
  </si>
  <si>
    <t>2019-11-27T10:00:00Z</t>
  </si>
  <si>
    <t>2019-11-27T11:00:00</t>
  </si>
  <si>
    <t>2019-11-27T11:00:00Z</t>
  </si>
  <si>
    <t>2019-11-27T12:00:00</t>
  </si>
  <si>
    <t>2019-11-27T12:00:00Z</t>
  </si>
  <si>
    <t>2019-11-27T13:00:00</t>
  </si>
  <si>
    <t>2019-11-27T13:00:00Z</t>
  </si>
  <si>
    <t>2019-11-27T14:00:00</t>
  </si>
  <si>
    <t>2019-11-27T14:00:00Z</t>
  </si>
  <si>
    <t>2019-11-27T15:00:00</t>
  </si>
  <si>
    <t>2019-11-27T15:00:00Z</t>
  </si>
  <si>
    <t>2019-11-27T16:00:00</t>
  </si>
  <si>
    <t>2019-11-27T16:00:00Z</t>
  </si>
  <si>
    <t>2019-11-27T17:00:00</t>
  </si>
  <si>
    <t>2019-11-27T17:00:00Z</t>
  </si>
  <si>
    <t>2019-11-27T18:00:00</t>
  </si>
  <si>
    <t>2019-11-27T18:00:00Z</t>
  </si>
  <si>
    <t>2019-11-27T19:00:00</t>
  </si>
  <si>
    <t>2019-11-27T19:00:00Z</t>
  </si>
  <si>
    <t>2019-11-27T20:00:00</t>
  </si>
  <si>
    <t>2019-11-27T20:00:00Z</t>
  </si>
  <si>
    <t>2019-11-27T21:00:00</t>
  </si>
  <si>
    <t>2019-11-27T21:00:00Z</t>
  </si>
  <si>
    <t>2019-11-27T22:00:00</t>
  </si>
  <si>
    <t>2019-11-27T22:00:00Z</t>
  </si>
  <si>
    <t>2019-11-27T23:00:00</t>
  </si>
  <si>
    <t>2019-11-27T23:00:00Z</t>
  </si>
  <si>
    <t>2019-11-28T00:00:00</t>
  </si>
  <si>
    <t>2019-11-28T00:00:00Z</t>
  </si>
  <si>
    <t>2019-11-28T01:00:00</t>
  </si>
  <si>
    <t>2019-11-28T01:00:00Z</t>
  </si>
  <si>
    <t>2019-11-28T02:00:00</t>
  </si>
  <si>
    <t>2019-11-28T02:00:00Z</t>
  </si>
  <si>
    <t>2019-11-28T03:00:00</t>
  </si>
  <si>
    <t>2019-11-28T03:00:00Z</t>
  </si>
  <si>
    <t>2019-11-28T04:00:00</t>
  </si>
  <si>
    <t>2019-11-28T04:00:00Z</t>
  </si>
  <si>
    <t>2019-11-28T05:00:00</t>
  </si>
  <si>
    <t>2019-11-28T05:00:00Z</t>
  </si>
  <si>
    <t>2019-11-28T06:00:00</t>
  </si>
  <si>
    <t>2019-11-28T06:00:00Z</t>
  </si>
  <si>
    <t>2019-11-28T07:00:00</t>
  </si>
  <si>
    <t>2019-11-28T07:00:00Z</t>
  </si>
  <si>
    <t>2019-11-28T08:00:00</t>
  </si>
  <si>
    <t>2019-11-28T08:00:00Z</t>
  </si>
  <si>
    <t>2019-11-28T09:00:00</t>
  </si>
  <si>
    <t>2019-11-28T09:00:00Z</t>
  </si>
  <si>
    <t>2019-11-28T10:00:00</t>
  </si>
  <si>
    <t>2019-11-28T10:00:00Z</t>
  </si>
  <si>
    <t>2019-11-28T11:00:00</t>
  </si>
  <si>
    <t>2019-11-28T11:00:00Z</t>
  </si>
  <si>
    <t>2019-11-28T12:00:00</t>
  </si>
  <si>
    <t>2019-11-28T12:00:00Z</t>
  </si>
  <si>
    <t>2019-11-28T13:00:00</t>
  </si>
  <si>
    <t>2019-11-28T13:00:00Z</t>
  </si>
  <si>
    <t>2019-11-28T14:00:00</t>
  </si>
  <si>
    <t>2019-11-28T14:00:00Z</t>
  </si>
  <si>
    <t>2019-11-28T15:00:00</t>
  </si>
  <si>
    <t>2019-11-28T15:00:00Z</t>
  </si>
  <si>
    <t>2019-11-28T16:00:00</t>
  </si>
  <si>
    <t>2019-11-28T16:00:00Z</t>
  </si>
  <si>
    <t>2019-11-28T17:00:00</t>
  </si>
  <si>
    <t>2019-11-28T17:00:00Z</t>
  </si>
  <si>
    <t>2019-11-28T18:00:00</t>
  </si>
  <si>
    <t>2019-11-28T18:00:00Z</t>
  </si>
  <si>
    <t>2019-11-28T19:00:00</t>
  </si>
  <si>
    <t>2019-11-28T19:00:00Z</t>
  </si>
  <si>
    <t>2019-11-28T20:00:00</t>
  </si>
  <si>
    <t>2019-11-28T20:00:00Z</t>
  </si>
  <si>
    <t>2019-11-28T21:00:00</t>
  </si>
  <si>
    <t>2019-11-28T21:00:00Z</t>
  </si>
  <si>
    <t>2019-11-28T22:00:00</t>
  </si>
  <si>
    <t>2019-11-28T22:00:00Z</t>
  </si>
  <si>
    <t>2019-11-28T23:00:00</t>
  </si>
  <si>
    <t>2019-11-28T23:00:00Z</t>
  </si>
  <si>
    <t>2019-11-29T00:00:00</t>
  </si>
  <si>
    <t>2019-11-29T00:00:00Z</t>
  </si>
  <si>
    <t>2019-11-29T01:00:00</t>
  </si>
  <si>
    <t>2019-11-29T01:00:00Z</t>
  </si>
  <si>
    <t>2019-11-29T02:00:00</t>
  </si>
  <si>
    <t>2019-11-29T02:00:00Z</t>
  </si>
  <si>
    <t>2019-11-29T03:00:00</t>
  </si>
  <si>
    <t>2019-11-29T03:00:00Z</t>
  </si>
  <si>
    <t>2019-11-29T04:00:00</t>
  </si>
  <si>
    <t>2019-11-29T04:00:00Z</t>
  </si>
  <si>
    <t>2019-11-29T05:00:00</t>
  </si>
  <si>
    <t>2019-11-29T05:00:00Z</t>
  </si>
  <si>
    <t>2019-11-29T06:00:00</t>
  </si>
  <si>
    <t>2019-11-29T06:00:00Z</t>
  </si>
  <si>
    <t>2019-11-29T07:00:00</t>
  </si>
  <si>
    <t>2019-11-29T07:00:00Z</t>
  </si>
  <si>
    <t>2019-11-29T08:00:00</t>
  </si>
  <si>
    <t>2019-11-29T08:00:00Z</t>
  </si>
  <si>
    <t>2019-11-29T09:00:00</t>
  </si>
  <si>
    <t>2019-11-29T09:00:00Z</t>
  </si>
  <si>
    <t>2019-11-29T10:00:00</t>
  </si>
  <si>
    <t>2019-11-29T10:00:00Z</t>
  </si>
  <si>
    <t>2019-11-29T11:00:00</t>
  </si>
  <si>
    <t>2019-11-29T11:00:00Z</t>
  </si>
  <si>
    <t>2019-11-29T12:00:00</t>
  </si>
  <si>
    <t>2019-11-29T12:00:00Z</t>
  </si>
  <si>
    <t>2019-11-29T13:00:00</t>
  </si>
  <si>
    <t>2019-11-29T13:00:00Z</t>
  </si>
  <si>
    <t>2019-11-29T14:00:00</t>
  </si>
  <si>
    <t>2019-11-29T14:00:00Z</t>
  </si>
  <si>
    <t>2019-11-29T15:00:00</t>
  </si>
  <si>
    <t>2019-11-29T15:00:00Z</t>
  </si>
  <si>
    <t>2019-11-29T16:00:00</t>
  </si>
  <si>
    <t>2019-11-29T16:00:00Z</t>
  </si>
  <si>
    <t>2019-11-29T17:00:00</t>
  </si>
  <si>
    <t>2019-11-29T17:00:00Z</t>
  </si>
  <si>
    <t>2019-11-29T18:00:00</t>
  </si>
  <si>
    <t>2019-11-29T18:00:00Z</t>
  </si>
  <si>
    <t>2019-11-29T19:00:00</t>
  </si>
  <si>
    <t>2019-11-29T19:00:00Z</t>
  </si>
  <si>
    <t>2019-11-29T20:00:00</t>
  </si>
  <si>
    <t>2019-11-29T20:00:00Z</t>
  </si>
  <si>
    <t>2019-11-29T21:00:00</t>
  </si>
  <si>
    <t>2019-11-29T21:00:00Z</t>
  </si>
  <si>
    <t>2019-11-29T22:00:00</t>
  </si>
  <si>
    <t>2019-11-29T22:00:00Z</t>
  </si>
  <si>
    <t>2019-11-29T23:00:00</t>
  </si>
  <si>
    <t>2019-11-29T23:00:00Z</t>
  </si>
  <si>
    <t>2019-11-30T00:00:00</t>
  </si>
  <si>
    <t>2019-11-30T00:00:00Z</t>
  </si>
  <si>
    <t>2019-11-30T01:00:00</t>
  </si>
  <si>
    <t>2019-11-30T01:00:00Z</t>
  </si>
  <si>
    <t>2019-11-30T02:00:00</t>
  </si>
  <si>
    <t>2019-11-30T02:00:00Z</t>
  </si>
  <si>
    <t>2019-11-30T03:00:00</t>
  </si>
  <si>
    <t>2019-11-30T03:00:00Z</t>
  </si>
  <si>
    <t>2019-11-30T04:00:00</t>
  </si>
  <si>
    <t>2019-11-30T04:00:00Z</t>
  </si>
  <si>
    <t>2019-11-30T05:00:00</t>
  </si>
  <si>
    <t>2019-11-30T05:00:00Z</t>
  </si>
  <si>
    <t>2019-11-30T06:00:00</t>
  </si>
  <si>
    <t>2019-11-30T06:00:00Z</t>
  </si>
  <si>
    <t>2019-11-30T07:00:00</t>
  </si>
  <si>
    <t>2019-11-30T07:00:00Z</t>
  </si>
  <si>
    <t>2019-11-30T08:00:00</t>
  </si>
  <si>
    <t>2019-11-30T08:00:00Z</t>
  </si>
  <si>
    <t>2019-11-30T09:00:00</t>
  </si>
  <si>
    <t>2019-11-30T09:00:00Z</t>
  </si>
  <si>
    <t>2019-11-30T10:00:00</t>
  </si>
  <si>
    <t>2019-11-30T10:00:00Z</t>
  </si>
  <si>
    <t>2019-11-30T11:00:00</t>
  </si>
  <si>
    <t>2019-11-30T11:00:00Z</t>
  </si>
  <si>
    <t>2019-11-30T12:00:00</t>
  </si>
  <si>
    <t>2019-11-30T12:00:00Z</t>
  </si>
  <si>
    <t>2019-11-30T13:00:00</t>
  </si>
  <si>
    <t>2019-11-30T13:00:00Z</t>
  </si>
  <si>
    <t>2019-11-30T14:00:00</t>
  </si>
  <si>
    <t>2019-11-30T14:00:00Z</t>
  </si>
  <si>
    <t>2019-11-30T15:00:00</t>
  </si>
  <si>
    <t>2019-11-30T15:00:00Z</t>
  </si>
  <si>
    <t>2019-11-30T16:00:00</t>
  </si>
  <si>
    <t>2019-11-30T16:00:00Z</t>
  </si>
  <si>
    <t>2019-11-30T17:00:00</t>
  </si>
  <si>
    <t>2019-11-30T17:00:00Z</t>
  </si>
  <si>
    <t>2019-11-30T18:00:00</t>
  </si>
  <si>
    <t>2019-11-30T18:00:00Z</t>
  </si>
  <si>
    <t>2019-11-30T19:00:00</t>
  </si>
  <si>
    <t>2019-11-30T19:00:00Z</t>
  </si>
  <si>
    <t>2019-11-30T20:00:00</t>
  </si>
  <si>
    <t>2019-11-30T20:00:00Z</t>
  </si>
  <si>
    <t>2019-11-30T21:00:00</t>
  </si>
  <si>
    <t>2019-11-30T21:00:00Z</t>
  </si>
  <si>
    <t>2019-11-30T22:00:00</t>
  </si>
  <si>
    <t>2019-11-30T22:00:00Z</t>
  </si>
  <si>
    <t>2019-11-30T23:00:00</t>
  </si>
  <si>
    <t>2019-11-30T23:00:00Z</t>
  </si>
  <si>
    <t>2019-12-01T00:00:00</t>
  </si>
  <si>
    <t>2019-12-01T00:00:00Z</t>
  </si>
  <si>
    <t>2019-12-01T01:00:00</t>
  </si>
  <si>
    <t>2019-12-01T01:00:00Z</t>
  </si>
  <si>
    <t>2019-12-01T02:00:00</t>
  </si>
  <si>
    <t>2019-12-01T02:00:00Z</t>
  </si>
  <si>
    <t>2019-12-01T03:00:00</t>
  </si>
  <si>
    <t>2019-12-01T03:00:00Z</t>
  </si>
  <si>
    <t>2019-12-01T04:00:00</t>
  </si>
  <si>
    <t>2019-12-01T04:00:00Z</t>
  </si>
  <si>
    <t>2019-12-01T05:00:00</t>
  </si>
  <si>
    <t>2019-12-01T05:00:00Z</t>
  </si>
  <si>
    <t>2019-12-01T06:00:00</t>
  </si>
  <si>
    <t>2019-12-01T06:00:00Z</t>
  </si>
  <si>
    <t>2019-12-01T07:00:00</t>
  </si>
  <si>
    <t>2019-12-01T07:00:00Z</t>
  </si>
  <si>
    <t>2019-12-01T08:00:00</t>
  </si>
  <si>
    <t>2019-12-01T08:00:00Z</t>
  </si>
  <si>
    <t>2019-12-01T09:00:00</t>
  </si>
  <si>
    <t>2019-12-01T09:00:00Z</t>
  </si>
  <si>
    <t>2019-12-01T10:00:00</t>
  </si>
  <si>
    <t>2019-12-01T10:00:00Z</t>
  </si>
  <si>
    <t>2019-12-01T11:00:00</t>
  </si>
  <si>
    <t>2019-12-01T11:00:00Z</t>
  </si>
  <si>
    <t>2019-12-01T12:00:00</t>
  </si>
  <si>
    <t>2019-12-01T12:00:00Z</t>
  </si>
  <si>
    <t>2019-12-01T13:00:00</t>
  </si>
  <si>
    <t>2019-12-01T13:00:00Z</t>
  </si>
  <si>
    <t>2019-12-01T14:00:00</t>
  </si>
  <si>
    <t>2019-12-01T14:00:00Z</t>
  </si>
  <si>
    <t>2019-12-01T15:00:00</t>
  </si>
  <si>
    <t>2019-12-01T15:00:00Z</t>
  </si>
  <si>
    <t>2019-12-01T16:00:00</t>
  </si>
  <si>
    <t>2019-12-01T16:00:00Z</t>
  </si>
  <si>
    <t>2019-12-01T17:00:00</t>
  </si>
  <si>
    <t>2019-12-01T17:00:00Z</t>
  </si>
  <si>
    <t>2019-12-01T18:00:00</t>
  </si>
  <si>
    <t>2019-12-01T18:00:00Z</t>
  </si>
  <si>
    <t>2019-12-01T19:00:00</t>
  </si>
  <si>
    <t>2019-12-01T19:00:00Z</t>
  </si>
  <si>
    <t>2019-12-01T20:00:00</t>
  </si>
  <si>
    <t>2019-12-01T20:00:00Z</t>
  </si>
  <si>
    <t>2019-12-01T21:00:00</t>
  </si>
  <si>
    <t>2019-12-01T21:00:00Z</t>
  </si>
  <si>
    <t>2019-12-01T22:00:00</t>
  </si>
  <si>
    <t>2019-12-01T22:00:00Z</t>
  </si>
  <si>
    <t>2019-12-01T23:00:00</t>
  </si>
  <si>
    <t>2019-12-01T23:00:00Z</t>
  </si>
  <si>
    <t>2019-12-02T00:00:00</t>
  </si>
  <si>
    <t>2019-12-02T00:00:00Z</t>
  </si>
  <si>
    <t>2019-12-02T01:00:00</t>
  </si>
  <si>
    <t>2019-12-02T01:00:00Z</t>
  </si>
  <si>
    <t>2019-12-02T02:00:00</t>
  </si>
  <si>
    <t>2019-12-02T02:00:00Z</t>
  </si>
  <si>
    <t>2019-12-02T03:00:00</t>
  </si>
  <si>
    <t>2019-12-02T03:00:00Z</t>
  </si>
  <si>
    <t>2019-12-02T04:00:00</t>
  </si>
  <si>
    <t>2019-12-02T04:00:00Z</t>
  </si>
  <si>
    <t>2019-12-02T05:00:00</t>
  </si>
  <si>
    <t>2019-12-02T05:00:00Z</t>
  </si>
  <si>
    <t>2019-12-02T06:00:00</t>
  </si>
  <si>
    <t>2019-12-02T06:00:00Z</t>
  </si>
  <si>
    <t>2019-12-02T07:00:00</t>
  </si>
  <si>
    <t>2019-12-02T07:00:00Z</t>
  </si>
  <si>
    <t>2019-12-02T08:00:00</t>
  </si>
  <si>
    <t>2019-12-02T08:00:00Z</t>
  </si>
  <si>
    <t>2019-12-02T09:00:00</t>
  </si>
  <si>
    <t>2019-12-02T09:00:00Z</t>
  </si>
  <si>
    <t>2019-12-02T10:00:00</t>
  </si>
  <si>
    <t>2019-12-02T10:00:00Z</t>
  </si>
  <si>
    <t>2019-12-02T11:00:00</t>
  </si>
  <si>
    <t>2019-12-02T11:00:00Z</t>
  </si>
  <si>
    <t>2019-12-02T12:00:00</t>
  </si>
  <si>
    <t>2019-12-02T12:00:00Z</t>
  </si>
  <si>
    <t>2019-12-02T13:00:00</t>
  </si>
  <si>
    <t>2019-12-02T13:00:00Z</t>
  </si>
  <si>
    <t>2019-12-02T14:00:00</t>
  </si>
  <si>
    <t>2019-12-02T14:00:00Z</t>
  </si>
  <si>
    <t>2019-12-02T15:00:00</t>
  </si>
  <si>
    <t>2019-12-02T15:00:00Z</t>
  </si>
  <si>
    <t>2019-12-02T16:00:00</t>
  </si>
  <si>
    <t>2019-12-02T16:00:00Z</t>
  </si>
  <si>
    <t>2019-12-02T17:00:00</t>
  </si>
  <si>
    <t>2019-12-02T17:00:00Z</t>
  </si>
  <si>
    <t>2019-12-02T18:00:00</t>
  </si>
  <si>
    <t>2019-12-02T18:00:00Z</t>
  </si>
  <si>
    <t>2019-12-02T19:00:00</t>
  </si>
  <si>
    <t>2019-12-02T19:00:00Z</t>
  </si>
  <si>
    <t>2019-12-02T20:00:00</t>
  </si>
  <si>
    <t>2019-12-02T20:00:00Z</t>
  </si>
  <si>
    <t>2019-12-02T21:00:00</t>
  </si>
  <si>
    <t>2019-12-02T21:00:00Z</t>
  </si>
  <si>
    <t>2019-12-02T22:00:00</t>
  </si>
  <si>
    <t>2019-12-02T22:00:00Z</t>
  </si>
  <si>
    <t>2019-12-02T23:00:00</t>
  </si>
  <si>
    <t>2019-12-02T23:00:00Z</t>
  </si>
  <si>
    <t>2019-12-03T00:00:00</t>
  </si>
  <si>
    <t>2019-12-03T00:00:00Z</t>
  </si>
  <si>
    <t>2019-12-03T01:00:00</t>
  </si>
  <si>
    <t>2019-12-03T01:00:00Z</t>
  </si>
  <si>
    <t>2019-12-03T02:00:00</t>
  </si>
  <si>
    <t>2019-12-03T02:00:00Z</t>
  </si>
  <si>
    <t>2019-12-03T03:00:00</t>
  </si>
  <si>
    <t>2019-12-03T03:00:00Z</t>
  </si>
  <si>
    <t>2019-12-03T04:00:00</t>
  </si>
  <si>
    <t>2019-12-03T04:00:00Z</t>
  </si>
  <si>
    <t>2019-12-03T05:00:00</t>
  </si>
  <si>
    <t>2019-12-03T05:00:00Z</t>
  </si>
  <si>
    <t>2019-12-03T06:00:00</t>
  </si>
  <si>
    <t>2019-12-03T06:00:00Z</t>
  </si>
  <si>
    <t>2019-12-03T07:00:00</t>
  </si>
  <si>
    <t>2019-12-03T07:00:00Z</t>
  </si>
  <si>
    <t>2019-12-03T08:00:00</t>
  </si>
  <si>
    <t>2019-12-03T08:00:00Z</t>
  </si>
  <si>
    <t>2019-12-03T09:00:00</t>
  </si>
  <si>
    <t>2019-12-03T09:00:00Z</t>
  </si>
  <si>
    <t>2019-12-03T10:00:00</t>
  </si>
  <si>
    <t>2019-12-03T10:00:00Z</t>
  </si>
  <si>
    <t>2019-12-03T11:00:00</t>
  </si>
  <si>
    <t>2019-12-03T11:00:00Z</t>
  </si>
  <si>
    <t>2019-12-03T12:00:00</t>
  </si>
  <si>
    <t>2019-12-03T12:00:00Z</t>
  </si>
  <si>
    <t>2019-12-03T13:00:00</t>
  </si>
  <si>
    <t>2019-12-03T13:00:00Z</t>
  </si>
  <si>
    <t>2019-12-03T14:00:00</t>
  </si>
  <si>
    <t>2019-12-03T14:00:00Z</t>
  </si>
  <si>
    <t>2019-12-03T15:00:00</t>
  </si>
  <si>
    <t>2019-12-03T15:00:00Z</t>
  </si>
  <si>
    <t>2019-12-03T16:00:00</t>
  </si>
  <si>
    <t>2019-12-03T16:00:00Z</t>
  </si>
  <si>
    <t>2019-12-03T17:00:00</t>
  </si>
  <si>
    <t>2019-12-03T17:00:00Z</t>
  </si>
  <si>
    <t>2019-12-03T18:00:00</t>
  </si>
  <si>
    <t>2019-12-03T18:00:00Z</t>
  </si>
  <si>
    <t>2019-12-03T19:00:00</t>
  </si>
  <si>
    <t>2019-12-03T19:00:00Z</t>
  </si>
  <si>
    <t>2019-12-03T20:00:00</t>
  </si>
  <si>
    <t>2019-12-03T20:00:00Z</t>
  </si>
  <si>
    <t>2019-12-03T21:00:00</t>
  </si>
  <si>
    <t>2019-12-03T21:00:00Z</t>
  </si>
  <si>
    <t>2019-12-03T22:00:00</t>
  </si>
  <si>
    <t>2019-12-03T22:00:00Z</t>
  </si>
  <si>
    <t>2019-12-03T23:00:00</t>
  </si>
  <si>
    <t>2019-12-03T23:00:00Z</t>
  </si>
  <si>
    <t>2019-12-04T00:00:00</t>
  </si>
  <si>
    <t>2019-12-04T00:00:00Z</t>
  </si>
  <si>
    <t>2019-12-04T01:00:00</t>
  </si>
  <si>
    <t>2019-12-04T01:00:00Z</t>
  </si>
  <si>
    <t>2019-12-04T02:00:00</t>
  </si>
  <si>
    <t>2019-12-04T02:00:00Z</t>
  </si>
  <si>
    <t>2019-12-04T03:00:00</t>
  </si>
  <si>
    <t>2019-12-04T03:00:00Z</t>
  </si>
  <si>
    <t>2019-12-04T04:00:00</t>
  </si>
  <si>
    <t>2019-12-04T04:00:00Z</t>
  </si>
  <si>
    <t>2019-12-04T05:00:00</t>
  </si>
  <si>
    <t>2019-12-04T05:00:00Z</t>
  </si>
  <si>
    <t>2019-12-04T06:00:00</t>
  </si>
  <si>
    <t>2019-12-04T06:00:00Z</t>
  </si>
  <si>
    <t>2019-12-04T07:00:00</t>
  </si>
  <si>
    <t>2019-12-04T07:00:00Z</t>
  </si>
  <si>
    <t>2019-12-04T08:00:00</t>
  </si>
  <si>
    <t>2019-12-04T08:00:00Z</t>
  </si>
  <si>
    <t>2019-12-04T09:00:00</t>
  </si>
  <si>
    <t>2019-12-04T09:00:00Z</t>
  </si>
  <si>
    <t>2019-12-04T10:00:00</t>
  </si>
  <si>
    <t>2019-12-04T10:00:00Z</t>
  </si>
  <si>
    <t>2019-12-04T11:00:00</t>
  </si>
  <si>
    <t>2019-12-04T11:00:00Z</t>
  </si>
  <si>
    <t>2019-12-04T12:00:00</t>
  </si>
  <si>
    <t>2019-12-04T12:00:00Z</t>
  </si>
  <si>
    <t>2019-12-04T13:00:00</t>
  </si>
  <si>
    <t>2019-12-04T13:00:00Z</t>
  </si>
  <si>
    <t>2019-12-04T14:00:00</t>
  </si>
  <si>
    <t>2019-12-04T14:00:00Z</t>
  </si>
  <si>
    <t>2019-12-04T15:00:00</t>
  </si>
  <si>
    <t>2019-12-04T15:00:00Z</t>
  </si>
  <si>
    <t>2019-12-04T16:00:00</t>
  </si>
  <si>
    <t>2019-12-04T16:00:00Z</t>
  </si>
  <si>
    <t>2019-12-04T17:00:00</t>
  </si>
  <si>
    <t>2019-12-04T17:00:00Z</t>
  </si>
  <si>
    <t>2019-12-04T18:00:00</t>
  </si>
  <si>
    <t>2019-12-04T18:00:00Z</t>
  </si>
  <si>
    <t>2019-12-04T19:00:00</t>
  </si>
  <si>
    <t>2019-12-04T19:00:00Z</t>
  </si>
  <si>
    <t>2019-12-04T20:00:00</t>
  </si>
  <si>
    <t>2019-12-04T20:00:00Z</t>
  </si>
  <si>
    <t>2019-12-04T21:00:00</t>
  </si>
  <si>
    <t>2019-12-04T21:00:00Z</t>
  </si>
  <si>
    <t>2019-12-04T22:00:00</t>
  </si>
  <si>
    <t>2019-12-04T22:00:00Z</t>
  </si>
  <si>
    <t>2019-12-04T23:00:00</t>
  </si>
  <si>
    <t>2019-12-04T23:00:00Z</t>
  </si>
  <si>
    <t>2019-12-05T00:00:00</t>
  </si>
  <si>
    <t>2019-12-05T00:00:00Z</t>
  </si>
  <si>
    <t>2019-12-05T01:00:00</t>
  </si>
  <si>
    <t>2019-12-05T01:00:00Z</t>
  </si>
  <si>
    <t>2019-12-05T02:00:00</t>
  </si>
  <si>
    <t>2019-12-05T02:00:00Z</t>
  </si>
  <si>
    <t>2019-12-05T03:00:00</t>
  </si>
  <si>
    <t>2019-12-05T03:00:00Z</t>
  </si>
  <si>
    <t>2019-12-05T04:00:00</t>
  </si>
  <si>
    <t>2019-12-05T04:00:00Z</t>
  </si>
  <si>
    <t>2019-12-05T05:00:00</t>
  </si>
  <si>
    <t>2019-12-05T05:00:00Z</t>
  </si>
  <si>
    <t>2019-12-05T06:00:00</t>
  </si>
  <si>
    <t>2019-12-05T06:00:00Z</t>
  </si>
  <si>
    <t>2019-12-05T07:00:00</t>
  </si>
  <si>
    <t>2019-12-05T07:00:00Z</t>
  </si>
  <si>
    <t>2019-12-05T08:00:00</t>
  </si>
  <si>
    <t>2019-12-05T08:00:00Z</t>
  </si>
  <si>
    <t>2019-12-05T09:00:00</t>
  </si>
  <si>
    <t>2019-12-05T09:00:00Z</t>
  </si>
  <si>
    <t>2019-12-05T10:00:00</t>
  </si>
  <si>
    <t>2019-12-05T10:00:00Z</t>
  </si>
  <si>
    <t>2019-12-05T11:00:00</t>
  </si>
  <si>
    <t>2019-12-05T11:00:00Z</t>
  </si>
  <si>
    <t>2019-12-05T12:00:00</t>
  </si>
  <si>
    <t>2019-12-05T12:00:00Z</t>
  </si>
  <si>
    <t>2019-12-05T13:00:00</t>
  </si>
  <si>
    <t>2019-12-05T13:00:00Z</t>
  </si>
  <si>
    <t>2019-12-05T14:00:00</t>
  </si>
  <si>
    <t>2019-12-05T14:00:00Z</t>
  </si>
  <si>
    <t>2019-12-05T15:00:00</t>
  </si>
  <si>
    <t>2019-12-05T15:00:00Z</t>
  </si>
  <si>
    <t>2019-12-05T16:00:00</t>
  </si>
  <si>
    <t>2019-12-05T16:00:00Z</t>
  </si>
  <si>
    <t>2019-12-05T17:00:00</t>
  </si>
  <si>
    <t>2019-12-05T17:00:00Z</t>
  </si>
  <si>
    <t>2019-12-05T18:00:00</t>
  </si>
  <si>
    <t>2019-12-05T18:00:00Z</t>
  </si>
  <si>
    <t>2019-12-05T19:00:00</t>
  </si>
  <si>
    <t>2019-12-05T19:00:00Z</t>
  </si>
  <si>
    <t>2019-12-05T20:00:00</t>
  </si>
  <si>
    <t>2019-12-05T20:00:00Z</t>
  </si>
  <si>
    <t>2019-12-05T21:00:00</t>
  </si>
  <si>
    <t>2019-12-05T21:00:00Z</t>
  </si>
  <si>
    <t>2019-12-05T22:00:00</t>
  </si>
  <si>
    <t>2019-12-05T22:00:00Z</t>
  </si>
  <si>
    <t>2019-12-05T23:00:00</t>
  </si>
  <si>
    <t>2019-12-05T23:00:00Z</t>
  </si>
  <si>
    <t>2019-12-06T00:00:00</t>
  </si>
  <si>
    <t>2019-12-06T00:00:00Z</t>
  </si>
  <si>
    <t>2019-12-06T01:00:00</t>
  </si>
  <si>
    <t>2019-12-06T01:00:00Z</t>
  </si>
  <si>
    <t>2019-12-06T02:00:00</t>
  </si>
  <si>
    <t>2019-12-06T02:00:00Z</t>
  </si>
  <si>
    <t>2019-12-06T03:00:00</t>
  </si>
  <si>
    <t>2019-12-06T03:00:00Z</t>
  </si>
  <si>
    <t>2019-12-06T04:00:00</t>
  </si>
  <si>
    <t>2019-12-06T04:00:00Z</t>
  </si>
  <si>
    <t>2019-12-06T05:00:00</t>
  </si>
  <si>
    <t>2019-12-06T05:00:00Z</t>
  </si>
  <si>
    <t>2019-12-06T06:00:00</t>
  </si>
  <si>
    <t>2019-12-06T06:00:00Z</t>
  </si>
  <si>
    <t>2019-12-06T07:00:00</t>
  </si>
  <si>
    <t>2019-12-06T07:00:00Z</t>
  </si>
  <si>
    <t>2019-12-06T08:00:00</t>
  </si>
  <si>
    <t>2019-12-06T08:00:00Z</t>
  </si>
  <si>
    <t>2019-12-06T09:00:00</t>
  </si>
  <si>
    <t>2019-12-06T09:00:00Z</t>
  </si>
  <si>
    <t>2019-12-06T10:00:00</t>
  </si>
  <si>
    <t>2019-12-06T10:00:00Z</t>
  </si>
  <si>
    <t>2019-12-06T11:00:00</t>
  </si>
  <si>
    <t>2019-12-06T11:00:00Z</t>
  </si>
  <si>
    <t>2019-12-06T12:00:00</t>
  </si>
  <si>
    <t>2019-12-06T12:00:00Z</t>
  </si>
  <si>
    <t>2019-12-06T13:00:00</t>
  </si>
  <si>
    <t>2019-12-06T13:00:00Z</t>
  </si>
  <si>
    <t>2019-12-06T14:00:00</t>
  </si>
  <si>
    <t>2019-12-06T14:00:00Z</t>
  </si>
  <si>
    <t>2019-12-06T15:00:00</t>
  </si>
  <si>
    <t>2019-12-06T15:00:00Z</t>
  </si>
  <si>
    <t>2019-12-06T16:00:00</t>
  </si>
  <si>
    <t>2019-12-06T16:00:00Z</t>
  </si>
  <si>
    <t>2019-12-06T17:00:00</t>
  </si>
  <si>
    <t>2019-12-06T17:00:00Z</t>
  </si>
  <si>
    <t>2019-12-06T18:00:00</t>
  </si>
  <si>
    <t>2019-12-06T18:00:00Z</t>
  </si>
  <si>
    <t>2019-12-06T19:00:00</t>
  </si>
  <si>
    <t>2019-12-06T19:00:00Z</t>
  </si>
  <si>
    <t>2019-12-06T20:00:00</t>
  </si>
  <si>
    <t>2019-12-06T20:00:00Z</t>
  </si>
  <si>
    <t>2019-12-06T21:00:00</t>
  </si>
  <si>
    <t>2019-12-06T21:00:00Z</t>
  </si>
  <si>
    <t>2019-12-06T22:00:00</t>
  </si>
  <si>
    <t>2019-12-06T22:00:00Z</t>
  </si>
  <si>
    <t>2019-12-06T23:00:00</t>
  </si>
  <si>
    <t>2019-12-06T23:00:00Z</t>
  </si>
  <si>
    <t>2019-12-07T00:00:00</t>
  </si>
  <si>
    <t>2019-12-07T00:00:00Z</t>
  </si>
  <si>
    <t>2019-12-07T01:00:00</t>
  </si>
  <si>
    <t>2019-12-07T01:00:00Z</t>
  </si>
  <si>
    <t>2019-12-07T02:00:00</t>
  </si>
  <si>
    <t>2019-12-07T02:00:00Z</t>
  </si>
  <si>
    <t>2019-12-07T03:00:00</t>
  </si>
  <si>
    <t>2019-12-07T03:00:00Z</t>
  </si>
  <si>
    <t>2019-12-07T04:00:00</t>
  </si>
  <si>
    <t>2019-12-07T04:00:00Z</t>
  </si>
  <si>
    <t>2019-12-07T05:00:00</t>
  </si>
  <si>
    <t>2019-12-07T05:00:00Z</t>
  </si>
  <si>
    <t>2019-12-07T06:00:00</t>
  </si>
  <si>
    <t>2019-12-07T06:00:00Z</t>
  </si>
  <si>
    <t>2019-12-07T07:00:00</t>
  </si>
  <si>
    <t>2019-12-07T07:00:00Z</t>
  </si>
  <si>
    <t>2019-12-07T08:00:00</t>
  </si>
  <si>
    <t>2019-12-07T08:00:00Z</t>
  </si>
  <si>
    <t>2019-12-07T09:00:00</t>
  </si>
  <si>
    <t>2019-12-07T09:00:00Z</t>
  </si>
  <si>
    <t>2019-12-07T10:00:00</t>
  </si>
  <si>
    <t>2019-12-07T10:00:00Z</t>
  </si>
  <si>
    <t>2019-12-07T11:00:00</t>
  </si>
  <si>
    <t>2019-12-07T11:00:00Z</t>
  </si>
  <si>
    <t>2019-12-07T12:00:00</t>
  </si>
  <si>
    <t>2019-12-07T12:00:00Z</t>
  </si>
  <si>
    <t>2019-12-07T13:00:00</t>
  </si>
  <si>
    <t>2019-12-07T13:00:00Z</t>
  </si>
  <si>
    <t>2019-12-07T14:00:00</t>
  </si>
  <si>
    <t>2019-12-07T14:00:00Z</t>
  </si>
  <si>
    <t>2019-12-07T15:00:00</t>
  </si>
  <si>
    <t>2019-12-07T15:00:00Z</t>
  </si>
  <si>
    <t>2019-12-07T16:00:00</t>
  </si>
  <si>
    <t>2019-12-07T16:00:00Z</t>
  </si>
  <si>
    <t>2019-12-07T17:00:00</t>
  </si>
  <si>
    <t>2019-12-07T17:00:00Z</t>
  </si>
  <si>
    <t>2019-12-07T18:00:00</t>
  </si>
  <si>
    <t>2019-12-07T18:00:00Z</t>
  </si>
  <si>
    <t>2019-12-07T19:00:00</t>
  </si>
  <si>
    <t>2019-12-07T19:00:00Z</t>
  </si>
  <si>
    <t>2019-12-07T20:00:00</t>
  </si>
  <si>
    <t>2019-12-07T20:00:00Z</t>
  </si>
  <si>
    <t>2019-12-07T21:00:00</t>
  </si>
  <si>
    <t>2019-12-07T21:00:00Z</t>
  </si>
  <si>
    <t>2019-12-07T22:00:00</t>
  </si>
  <si>
    <t>2019-12-07T22:00:00Z</t>
  </si>
  <si>
    <t>2019-12-07T23:00:00</t>
  </si>
  <si>
    <t>2019-12-07T23:00:00Z</t>
  </si>
  <si>
    <t>2019-12-08T00:00:00</t>
  </si>
  <si>
    <t>2019-12-08T00:00:00Z</t>
  </si>
  <si>
    <t>2019-12-08T01:00:00</t>
  </si>
  <si>
    <t>2019-12-08T01:00:00Z</t>
  </si>
  <si>
    <t>2019-12-08T02:00:00</t>
  </si>
  <si>
    <t>2019-12-08T02:00:00Z</t>
  </si>
  <si>
    <t>2019-12-08T03:00:00</t>
  </si>
  <si>
    <t>2019-12-08T03:00:00Z</t>
  </si>
  <si>
    <t>2019-12-08T04:00:00</t>
  </si>
  <si>
    <t>2019-12-08T04:00:00Z</t>
  </si>
  <si>
    <t>2019-12-08T05:00:00</t>
  </si>
  <si>
    <t>2019-12-08T05:00:00Z</t>
  </si>
  <si>
    <t>2019-12-08T06:00:00</t>
  </si>
  <si>
    <t>2019-12-08T06:00:00Z</t>
  </si>
  <si>
    <t>2019-12-08T07:00:00</t>
  </si>
  <si>
    <t>2019-12-08T07:00:00Z</t>
  </si>
  <si>
    <t>2019-12-08T08:00:00</t>
  </si>
  <si>
    <t>2019-12-08T08:00:00Z</t>
  </si>
  <si>
    <t>2019-12-08T09:00:00</t>
  </si>
  <si>
    <t>2019-12-08T09:00:00Z</t>
  </si>
  <si>
    <t>2019-12-08T10:00:00</t>
  </si>
  <si>
    <t>2019-12-08T10:00:00Z</t>
  </si>
  <si>
    <t>2019-12-08T11:00:00</t>
  </si>
  <si>
    <t>2019-12-08T11:00:00Z</t>
  </si>
  <si>
    <t>2019-12-08T12:00:00</t>
  </si>
  <si>
    <t>2019-12-08T12:00:00Z</t>
  </si>
  <si>
    <t>2019-12-08T13:00:00</t>
  </si>
  <si>
    <t>2019-12-08T13:00:00Z</t>
  </si>
  <si>
    <t>2019-12-08T14:00:00</t>
  </si>
  <si>
    <t>2019-12-08T14:00:00Z</t>
  </si>
  <si>
    <t>2019-12-08T15:00:00</t>
  </si>
  <si>
    <t>2019-12-08T15:00:00Z</t>
  </si>
  <si>
    <t>2019-12-08T16:00:00</t>
  </si>
  <si>
    <t>2019-12-08T16:00:00Z</t>
  </si>
  <si>
    <t>2019-12-08T17:00:00</t>
  </si>
  <si>
    <t>2019-12-08T17:00:00Z</t>
  </si>
  <si>
    <t>2019-12-08T18:00:00</t>
  </si>
  <si>
    <t>2019-12-08T18:00:00Z</t>
  </si>
  <si>
    <t>2019-12-08T19:00:00</t>
  </si>
  <si>
    <t>2019-12-08T19:00:00Z</t>
  </si>
  <si>
    <t>2019-12-08T20:00:00</t>
  </si>
  <si>
    <t>2019-12-08T20:00:00Z</t>
  </si>
  <si>
    <t>2019-12-08T21:00:00</t>
  </si>
  <si>
    <t>2019-12-08T21:00:00Z</t>
  </si>
  <si>
    <t>2019-12-08T22:00:00</t>
  </si>
  <si>
    <t>2019-12-08T22:00:00Z</t>
  </si>
  <si>
    <t>2019-12-08T23:00:00</t>
  </si>
  <si>
    <t>2019-12-08T23:00:00Z</t>
  </si>
  <si>
    <t>2019-12-09T00:00:00</t>
  </si>
  <si>
    <t>2019-12-09T00:00:00Z</t>
  </si>
  <si>
    <t>2019-12-09T01:00:00</t>
  </si>
  <si>
    <t>2019-12-09T01:00:00Z</t>
  </si>
  <si>
    <t>2019-12-09T02:00:00</t>
  </si>
  <si>
    <t>2019-12-09T02:00:00Z</t>
  </si>
  <si>
    <t>2019-12-09T03:00:00</t>
  </si>
  <si>
    <t>2019-12-09T03:00:00Z</t>
  </si>
  <si>
    <t>2019-12-09T04:00:00</t>
  </si>
  <si>
    <t>2019-12-09T04:00:00Z</t>
  </si>
  <si>
    <t>2019-12-09T05:00:00</t>
  </si>
  <si>
    <t>2019-12-09T05:00:00Z</t>
  </si>
  <si>
    <t>2019-12-09T06:00:00</t>
  </si>
  <si>
    <t>2019-12-09T06:00:00Z</t>
  </si>
  <si>
    <t>2019-12-09T07:00:00</t>
  </si>
  <si>
    <t>2019-12-09T07:00:00Z</t>
  </si>
  <si>
    <t>2019-12-09T08:00:00</t>
  </si>
  <si>
    <t>2019-12-09T08:00:00Z</t>
  </si>
  <si>
    <t>2019-12-09T09:00:00</t>
  </si>
  <si>
    <t>2019-12-09T09:00:00Z</t>
  </si>
  <si>
    <t>2019-12-09T10:00:00</t>
  </si>
  <si>
    <t>2019-12-09T10:00:00Z</t>
  </si>
  <si>
    <t>2019-12-09T11:00:00</t>
  </si>
  <si>
    <t>2019-12-09T11:00:00Z</t>
  </si>
  <si>
    <t>2019-12-09T12:00:00</t>
  </si>
  <si>
    <t>2019-12-09T12:00:00Z</t>
  </si>
  <si>
    <t>2019-12-09T13:00:00</t>
  </si>
  <si>
    <t>2019-12-09T13:00:00Z</t>
  </si>
  <si>
    <t>2019-12-09T14:00:00</t>
  </si>
  <si>
    <t>2019-12-09T14:00:00Z</t>
  </si>
  <si>
    <t>2019-12-09T15:00:00</t>
  </si>
  <si>
    <t>2019-12-09T15:00:00Z</t>
  </si>
  <si>
    <t>2019-12-09T16:00:00</t>
  </si>
  <si>
    <t>2019-12-09T16:00:00Z</t>
  </si>
  <si>
    <t>2019-12-09T17:00:00</t>
  </si>
  <si>
    <t>2019-12-09T17:00:00Z</t>
  </si>
  <si>
    <t>2019-12-09T18:00:00</t>
  </si>
  <si>
    <t>2019-12-09T18:00:00Z</t>
  </si>
  <si>
    <t>2019-12-09T19:00:00</t>
  </si>
  <si>
    <t>2019-12-09T19:00:00Z</t>
  </si>
  <si>
    <t>2019-12-09T20:00:00</t>
  </si>
  <si>
    <t>2019-12-09T20:00:00Z</t>
  </si>
  <si>
    <t>2019-12-09T21:00:00</t>
  </si>
  <si>
    <t>2019-12-09T21:00:00Z</t>
  </si>
  <si>
    <t>2019-12-09T22:00:00</t>
  </si>
  <si>
    <t>2019-12-09T22:00:00Z</t>
  </si>
  <si>
    <t>2019-12-09T23:00:00</t>
  </si>
  <si>
    <t>2019-12-09T23:00:00Z</t>
  </si>
  <si>
    <t>2019-12-10T00:00:00</t>
  </si>
  <si>
    <t>2019-12-10T00:00:00Z</t>
  </si>
  <si>
    <t>2019-12-10T01:00:00</t>
  </si>
  <si>
    <t>2019-12-10T01:00:00Z</t>
  </si>
  <si>
    <t>2019-12-10T02:00:00</t>
  </si>
  <si>
    <t>2019-12-10T02:00:00Z</t>
  </si>
  <si>
    <t>2019-12-10T03:00:00</t>
  </si>
  <si>
    <t>2019-12-10T03:00:00Z</t>
  </si>
  <si>
    <t>2019-12-10T04:00:00</t>
  </si>
  <si>
    <t>2019-12-10T04:00:00Z</t>
  </si>
  <si>
    <t>2019-12-10T05:00:00</t>
  </si>
  <si>
    <t>2019-12-10T05:00:00Z</t>
  </si>
  <si>
    <t>2019-12-10T06:00:00</t>
  </si>
  <si>
    <t>2019-12-10T06:00:00Z</t>
  </si>
  <si>
    <t>2019-12-10T07:00:00</t>
  </si>
  <si>
    <t>2019-12-10T07:00:00Z</t>
  </si>
  <si>
    <t>2019-12-10T08:00:00</t>
  </si>
  <si>
    <t>2019-12-10T08:00:00Z</t>
  </si>
  <si>
    <t>2019-12-10T09:00:00</t>
  </si>
  <si>
    <t>2019-12-10T09:00:00Z</t>
  </si>
  <si>
    <t>2019-12-10T10:00:00</t>
  </si>
  <si>
    <t>2019-12-10T10:00:00Z</t>
  </si>
  <si>
    <t>2019-12-10T11:00:00</t>
  </si>
  <si>
    <t>2019-12-10T11:00:00Z</t>
  </si>
  <si>
    <t>2019-12-10T12:00:00</t>
  </si>
  <si>
    <t>2019-12-10T12:00:00Z</t>
  </si>
  <si>
    <t>2019-12-10T13:00:00</t>
  </si>
  <si>
    <t>2019-12-10T13:00:00Z</t>
  </si>
  <si>
    <t>2019-12-10T14:00:00</t>
  </si>
  <si>
    <t>2019-12-10T14:00:00Z</t>
  </si>
  <si>
    <t>2019-12-10T15:00:00</t>
  </si>
  <si>
    <t>2019-12-10T15:00:00Z</t>
  </si>
  <si>
    <t>2019-12-10T16:00:00</t>
  </si>
  <si>
    <t>2019-12-10T16:00:00Z</t>
  </si>
  <si>
    <t>2019-12-10T17:00:00</t>
  </si>
  <si>
    <t>2019-12-10T17:00:00Z</t>
  </si>
  <si>
    <t>2019-12-10T18:00:00</t>
  </si>
  <si>
    <t>2019-12-10T18:00:00Z</t>
  </si>
  <si>
    <t>2019-12-10T19:00:00</t>
  </si>
  <si>
    <t>2019-12-10T19:00:00Z</t>
  </si>
  <si>
    <t>2019-12-10T20:00:00</t>
  </si>
  <si>
    <t>2019-12-10T20:00:00Z</t>
  </si>
  <si>
    <t>2019-12-10T21:00:00</t>
  </si>
  <si>
    <t>2019-12-10T21:00:00Z</t>
  </si>
  <si>
    <t>2019-12-10T22:00:00</t>
  </si>
  <si>
    <t>2019-12-10T22:00:00Z</t>
  </si>
  <si>
    <t>2019-12-10T23:00:00</t>
  </si>
  <si>
    <t>2019-12-10T23:00:00Z</t>
  </si>
  <si>
    <t>2019-12-11T00:00:00</t>
  </si>
  <si>
    <t>2019-12-11T00:00:00Z</t>
  </si>
  <si>
    <t>2019-12-11T01:00:00</t>
  </si>
  <si>
    <t>2019-12-11T01:00:00Z</t>
  </si>
  <si>
    <t>2019-12-11T02:00:00</t>
  </si>
  <si>
    <t>2019-12-11T02:00:00Z</t>
  </si>
  <si>
    <t>2019-12-11T03:00:00</t>
  </si>
  <si>
    <t>2019-12-11T03:00:00Z</t>
  </si>
  <si>
    <t>2019-12-11T04:00:00</t>
  </si>
  <si>
    <t>2019-12-11T04:00:00Z</t>
  </si>
  <si>
    <t>2019-12-11T05:00:00</t>
  </si>
  <si>
    <t>2019-12-11T05:00:00Z</t>
  </si>
  <si>
    <t>2019-12-11T06:00:00</t>
  </si>
  <si>
    <t>2019-12-11T06:00:00Z</t>
  </si>
  <si>
    <t>2019-12-11T07:00:00</t>
  </si>
  <si>
    <t>2019-12-11T07:00:00Z</t>
  </si>
  <si>
    <t>2019-12-11T08:00:00</t>
  </si>
  <si>
    <t>2019-12-11T08:00:00Z</t>
  </si>
  <si>
    <t>2019-12-11T09:00:00</t>
  </si>
  <si>
    <t>2019-12-11T09:00:00Z</t>
  </si>
  <si>
    <t>2019-12-11T10:00:00</t>
  </si>
  <si>
    <t>2019-12-11T10:00:00Z</t>
  </si>
  <si>
    <t>2019-12-11T11:00:00</t>
  </si>
  <si>
    <t>2019-12-11T11:00:00Z</t>
  </si>
  <si>
    <t>2019-12-11T12:00:00</t>
  </si>
  <si>
    <t>2019-12-11T12:00:00Z</t>
  </si>
  <si>
    <t>2019-12-11T13:00:00</t>
  </si>
  <si>
    <t>2019-12-11T13:00:00Z</t>
  </si>
  <si>
    <t>2019-12-11T14:00:00</t>
  </si>
  <si>
    <t>2019-12-11T14:00:00Z</t>
  </si>
  <si>
    <t>2019-12-11T15:00:00</t>
  </si>
  <si>
    <t>2019-12-11T15:00:00Z</t>
  </si>
  <si>
    <t>2019-12-11T16:00:00</t>
  </si>
  <si>
    <t>2019-12-11T16:00:00Z</t>
  </si>
  <si>
    <t>2019-12-11T17:00:00</t>
  </si>
  <si>
    <t>2019-12-11T17:00:00Z</t>
  </si>
  <si>
    <t>2019-12-11T18:00:00</t>
  </si>
  <si>
    <t>2019-12-11T18:00:00Z</t>
  </si>
  <si>
    <t>2019-12-11T19:00:00</t>
  </si>
  <si>
    <t>2019-12-11T19:00:00Z</t>
  </si>
  <si>
    <t>2019-12-11T20:00:00</t>
  </si>
  <si>
    <t>2019-12-11T20:00:00Z</t>
  </si>
  <si>
    <t>2019-12-11T21:00:00</t>
  </si>
  <si>
    <t>2019-12-11T21:00:00Z</t>
  </si>
  <si>
    <t>2019-12-11T22:00:00</t>
  </si>
  <si>
    <t>2019-12-11T22:00:00Z</t>
  </si>
  <si>
    <t>2019-12-11T23:00:00</t>
  </si>
  <si>
    <t>2019-12-11T23:00:00Z</t>
  </si>
  <si>
    <t>2019-12-12T00:00:00</t>
  </si>
  <si>
    <t>2019-12-12T00:00:00Z</t>
  </si>
  <si>
    <t>2019-12-12T01:00:00</t>
  </si>
  <si>
    <t>2019-12-12T01:00:00Z</t>
  </si>
  <si>
    <t>2019-12-12T02:00:00</t>
  </si>
  <si>
    <t>2019-12-12T02:00:00Z</t>
  </si>
  <si>
    <t>2019-12-12T03:00:00</t>
  </si>
  <si>
    <t>2019-12-12T03:00:00Z</t>
  </si>
  <si>
    <t>2019-12-12T04:00:00</t>
  </si>
  <si>
    <t>2019-12-12T04:00:00Z</t>
  </si>
  <si>
    <t>2019-12-12T05:00:00</t>
  </si>
  <si>
    <t>2019-12-12T05:00:00Z</t>
  </si>
  <si>
    <t>2019-12-12T06:00:00</t>
  </si>
  <si>
    <t>2019-12-12T06:00:00Z</t>
  </si>
  <si>
    <t>2019-12-12T07:00:00</t>
  </si>
  <si>
    <t>2019-12-12T07:00:00Z</t>
  </si>
  <si>
    <t>2019-12-12T08:00:00</t>
  </si>
  <si>
    <t>2019-12-12T08:00:00Z</t>
  </si>
  <si>
    <t>2019-12-12T09:00:00</t>
  </si>
  <si>
    <t>2019-12-12T09:00:00Z</t>
  </si>
  <si>
    <t>2019-12-12T10:00:00</t>
  </si>
  <si>
    <t>2019-12-12T10:00:00Z</t>
  </si>
  <si>
    <t>2019-12-12T11:00:00</t>
  </si>
  <si>
    <t>2019-12-12T11:00:00Z</t>
  </si>
  <si>
    <t>2019-12-12T12:00:00</t>
  </si>
  <si>
    <t>2019-12-12T12:00:00Z</t>
  </si>
  <si>
    <t>2019-12-12T13:00:00</t>
  </si>
  <si>
    <t>2019-12-12T13:00:00Z</t>
  </si>
  <si>
    <t>2019-12-12T14:00:00</t>
  </si>
  <si>
    <t>2019-12-12T14:00:00Z</t>
  </si>
  <si>
    <t>2019-12-12T15:00:00</t>
  </si>
  <si>
    <t>2019-12-12T15:00:00Z</t>
  </si>
  <si>
    <t>2019-12-12T16:00:00</t>
  </si>
  <si>
    <t>2019-12-12T16:00:00Z</t>
  </si>
  <si>
    <t>2019-12-12T17:00:00</t>
  </si>
  <si>
    <t>2019-12-12T17:00:00Z</t>
  </si>
  <si>
    <t>2019-12-12T18:00:00</t>
  </si>
  <si>
    <t>2019-12-12T18:00:00Z</t>
  </si>
  <si>
    <t>2019-12-12T19:00:00</t>
  </si>
  <si>
    <t>2019-12-12T19:00:00Z</t>
  </si>
  <si>
    <t>2019-12-12T20:00:00</t>
  </si>
  <si>
    <t>2019-12-12T20:00:00Z</t>
  </si>
  <si>
    <t>2019-12-12T21:00:00</t>
  </si>
  <si>
    <t>2019-12-12T21:00:00Z</t>
  </si>
  <si>
    <t>2019-12-12T22:00:00</t>
  </si>
  <si>
    <t>2019-12-12T22:00:00Z</t>
  </si>
  <si>
    <t>2019-12-12T23:00:00</t>
  </si>
  <si>
    <t>2019-12-12T23:00:00Z</t>
  </si>
  <si>
    <t>2019-12-13T00:00:00</t>
  </si>
  <si>
    <t>2019-12-13T00:00:00Z</t>
  </si>
  <si>
    <t>2019-12-13T01:00:00</t>
  </si>
  <si>
    <t>2019-12-13T01:00:00Z</t>
  </si>
  <si>
    <t>2019-12-13T02:00:00</t>
  </si>
  <si>
    <t>2019-12-13T02:00:00Z</t>
  </si>
  <si>
    <t>2019-12-13T03:00:00</t>
  </si>
  <si>
    <t>2019-12-13T03:00:00Z</t>
  </si>
  <si>
    <t>2019-12-13T04:00:00</t>
  </si>
  <si>
    <t>2019-12-13T04:00:00Z</t>
  </si>
  <si>
    <t>2019-12-13T05:00:00</t>
  </si>
  <si>
    <t>2019-12-13T05:00:00Z</t>
  </si>
  <si>
    <t>2019-12-13T06:00:00</t>
  </si>
  <si>
    <t>2019-12-13T06:00:00Z</t>
  </si>
  <si>
    <t>2019-12-13T07:00:00</t>
  </si>
  <si>
    <t>2019-12-13T07:00:00Z</t>
  </si>
  <si>
    <t>2019-12-13T08:00:00</t>
  </si>
  <si>
    <t>2019-12-13T08:00:00Z</t>
  </si>
  <si>
    <t>2019-12-13T09:00:00</t>
  </si>
  <si>
    <t>2019-12-13T09:00:00Z</t>
  </si>
  <si>
    <t>2019-12-13T10:00:00</t>
  </si>
  <si>
    <t>2019-12-13T10:00:00Z</t>
  </si>
  <si>
    <t>2019-12-13T11:00:00</t>
  </si>
  <si>
    <t>2019-12-13T11:00:00Z</t>
  </si>
  <si>
    <t>2019-12-13T12:00:00</t>
  </si>
  <si>
    <t>2019-12-13T12:00:00Z</t>
  </si>
  <si>
    <t>2019-12-13T13:00:00</t>
  </si>
  <si>
    <t>2019-12-13T13:00:00Z</t>
  </si>
  <si>
    <t>2019-12-13T14:00:00</t>
  </si>
  <si>
    <t>2019-12-13T14:00:00Z</t>
  </si>
  <si>
    <t>2019-12-13T15:00:00</t>
  </si>
  <si>
    <t>2019-12-13T15:00:00Z</t>
  </si>
  <si>
    <t>2019-12-13T16:00:00</t>
  </si>
  <si>
    <t>2019-12-13T16:00:00Z</t>
  </si>
  <si>
    <t>2019-12-13T17:00:00</t>
  </si>
  <si>
    <t>2019-12-13T17:00:00Z</t>
  </si>
  <si>
    <t>2019-12-13T18:00:00</t>
  </si>
  <si>
    <t>2019-12-13T18:00:00Z</t>
  </si>
  <si>
    <t>2019-12-13T19:00:00</t>
  </si>
  <si>
    <t>2019-12-13T19:00:00Z</t>
  </si>
  <si>
    <t>2019-12-13T20:00:00</t>
  </si>
  <si>
    <t>2019-12-13T20:00:00Z</t>
  </si>
  <si>
    <t>2019-12-13T21:00:00</t>
  </si>
  <si>
    <t>2019-12-13T21:00:00Z</t>
  </si>
  <si>
    <t>2019-12-13T22:00:00</t>
  </si>
  <si>
    <t>2019-12-13T22:00:00Z</t>
  </si>
  <si>
    <t>2019-12-13T23:00:00</t>
  </si>
  <si>
    <t>2019-12-13T23:00:00Z</t>
  </si>
  <si>
    <t>2019-12-14T00:00:00</t>
  </si>
  <si>
    <t>2019-12-14T00:00:00Z</t>
  </si>
  <si>
    <t>2019-12-14T01:00:00</t>
  </si>
  <si>
    <t>2019-12-14T01:00:00Z</t>
  </si>
  <si>
    <t>2019-12-14T02:00:00</t>
  </si>
  <si>
    <t>2019-12-14T02:00:00Z</t>
  </si>
  <si>
    <t>2019-12-14T03:00:00</t>
  </si>
  <si>
    <t>2019-12-14T03:00:00Z</t>
  </si>
  <si>
    <t>2019-12-14T04:00:00</t>
  </si>
  <si>
    <t>2019-12-14T04:00:00Z</t>
  </si>
  <si>
    <t>2019-12-14T05:00:00</t>
  </si>
  <si>
    <t>2019-12-14T05:00:00Z</t>
  </si>
  <si>
    <t>2019-12-14T06:00:00</t>
  </si>
  <si>
    <t>2019-12-14T06:00:00Z</t>
  </si>
  <si>
    <t>2019-12-14T07:00:00</t>
  </si>
  <si>
    <t>2019-12-14T07:00:00Z</t>
  </si>
  <si>
    <t>2019-12-14T08:00:00</t>
  </si>
  <si>
    <t>2019-12-14T08:00:00Z</t>
  </si>
  <si>
    <t>2019-12-14T09:00:00</t>
  </si>
  <si>
    <t>2019-12-14T09:00:00Z</t>
  </si>
  <si>
    <t>2019-12-14T10:00:00</t>
  </si>
  <si>
    <t>2019-12-14T10:00:00Z</t>
  </si>
  <si>
    <t>2019-12-14T11:00:00</t>
  </si>
  <si>
    <t>2019-12-14T11:00:00Z</t>
  </si>
  <si>
    <t>2019-12-14T12:00:00</t>
  </si>
  <si>
    <t>2019-12-14T12:00:00Z</t>
  </si>
  <si>
    <t>2019-12-14T13:00:00</t>
  </si>
  <si>
    <t>2019-12-14T13:00:00Z</t>
  </si>
  <si>
    <t>2019-12-14T14:00:00</t>
  </si>
  <si>
    <t>2019-12-14T14:00:00Z</t>
  </si>
  <si>
    <t>2019-12-14T15:00:00</t>
  </si>
  <si>
    <t>2019-12-14T15:00:00Z</t>
  </si>
  <si>
    <t>2019-12-14T16:00:00</t>
  </si>
  <si>
    <t>2019-12-14T16:00:00Z</t>
  </si>
  <si>
    <t>2019-12-14T17:00:00</t>
  </si>
  <si>
    <t>2019-12-14T17:00:00Z</t>
  </si>
  <si>
    <t>2019-12-14T18:00:00</t>
  </si>
  <si>
    <t>2019-12-14T18:00:00Z</t>
  </si>
  <si>
    <t>2019-12-14T19:00:00</t>
  </si>
  <si>
    <t>2019-12-14T19:00:00Z</t>
  </si>
  <si>
    <t>2019-12-14T20:00:00</t>
  </si>
  <si>
    <t>2019-12-14T20:00:00Z</t>
  </si>
  <si>
    <t>2019-12-14T21:00:00</t>
  </si>
  <si>
    <t>2019-12-14T21:00:00Z</t>
  </si>
  <si>
    <t>2019-12-14T22:00:00</t>
  </si>
  <si>
    <t>2019-12-14T22:00:00Z</t>
  </si>
  <si>
    <t>2019-12-14T23:00:00</t>
  </si>
  <si>
    <t>2019-12-14T23:00:00Z</t>
  </si>
  <si>
    <t>2019-12-15T00:00:00</t>
  </si>
  <si>
    <t>2019-12-15T00:00:00Z</t>
  </si>
  <si>
    <t>2019-12-15T01:00:00</t>
  </si>
  <si>
    <t>2019-12-15T01:00:00Z</t>
  </si>
  <si>
    <t>2019-12-15T02:00:00</t>
  </si>
  <si>
    <t>2019-12-15T02:00:00Z</t>
  </si>
  <si>
    <t>2019-12-15T03:00:00</t>
  </si>
  <si>
    <t>2019-12-15T03:00:00Z</t>
  </si>
  <si>
    <t>2019-12-15T04:00:00</t>
  </si>
  <si>
    <t>2019-12-15T04:00:00Z</t>
  </si>
  <si>
    <t>2019-12-15T05:00:00</t>
  </si>
  <si>
    <t>2019-12-15T05:00:00Z</t>
  </si>
  <si>
    <t>2019-12-15T06:00:00</t>
  </si>
  <si>
    <t>2019-12-15T06:00:00Z</t>
  </si>
  <si>
    <t>2019-12-15T07:00:00</t>
  </si>
  <si>
    <t>2019-12-15T07:00:00Z</t>
  </si>
  <si>
    <t>2019-12-15T08:00:00</t>
  </si>
  <si>
    <t>2019-12-15T08:00:00Z</t>
  </si>
  <si>
    <t>2019-12-15T09:00:00</t>
  </si>
  <si>
    <t>2019-12-15T09:00:00Z</t>
  </si>
  <si>
    <t>2019-12-15T10:00:00</t>
  </si>
  <si>
    <t>2019-12-15T10:00:00Z</t>
  </si>
  <si>
    <t>2019-12-15T11:00:00</t>
  </si>
  <si>
    <t>2019-12-15T11:00:00Z</t>
  </si>
  <si>
    <t>2019-12-15T12:00:00</t>
  </si>
  <si>
    <t>2019-12-15T12:00:00Z</t>
  </si>
  <si>
    <t>2019-12-15T13:00:00</t>
  </si>
  <si>
    <t>2019-12-15T13:00:00Z</t>
  </si>
  <si>
    <t>2019-12-15T14:00:00</t>
  </si>
  <si>
    <t>2019-12-15T14:00:00Z</t>
  </si>
  <si>
    <t>2019-12-15T15:00:00</t>
  </si>
  <si>
    <t>2019-12-15T15:00:00Z</t>
  </si>
  <si>
    <t>2019-12-15T16:00:00</t>
  </si>
  <si>
    <t>2019-12-15T16:00:00Z</t>
  </si>
  <si>
    <t>2019-12-15T17:00:00</t>
  </si>
  <si>
    <t>2019-12-15T17:00:00Z</t>
  </si>
  <si>
    <t>2019-12-15T18:00:00</t>
  </si>
  <si>
    <t>2019-12-15T18:00:00Z</t>
  </si>
  <si>
    <t>2019-12-15T19:00:00</t>
  </si>
  <si>
    <t>2019-12-15T19:00:00Z</t>
  </si>
  <si>
    <t>2019-12-15T20:00:00</t>
  </si>
  <si>
    <t>2019-12-15T20:00:00Z</t>
  </si>
  <si>
    <t>2019-12-15T21:00:00</t>
  </si>
  <si>
    <t>2019-12-15T21:00:00Z</t>
  </si>
  <si>
    <t>2019-12-15T22:00:00</t>
  </si>
  <si>
    <t>2019-12-15T22:00:00Z</t>
  </si>
  <si>
    <t>2019-12-15T23:00:00</t>
  </si>
  <si>
    <t>2019-12-15T23:00:00Z</t>
  </si>
  <si>
    <t>2019-12-16T00:00:00</t>
  </si>
  <si>
    <t>2019-12-16T00:00:00Z</t>
  </si>
  <si>
    <t>2019-12-16T01:00:00</t>
  </si>
  <si>
    <t>2019-12-16T01:00:00Z</t>
  </si>
  <si>
    <t>2019-12-16T02:00:00</t>
  </si>
  <si>
    <t>2019-12-16T02:00:00Z</t>
  </si>
  <si>
    <t>2019-12-16T03:00:00</t>
  </si>
  <si>
    <t>2019-12-16T03:00:00Z</t>
  </si>
  <si>
    <t>2019-12-16T04:00:00</t>
  </si>
  <si>
    <t>2019-12-16T04:00:00Z</t>
  </si>
  <si>
    <t>2019-12-16T05:00:00</t>
  </si>
  <si>
    <t>2019-12-16T05:00:00Z</t>
  </si>
  <si>
    <t>2019-12-16T06:00:00</t>
  </si>
  <si>
    <t>2019-12-16T06:00:00Z</t>
  </si>
  <si>
    <t>2019-12-16T07:00:00</t>
  </si>
  <si>
    <t>2019-12-16T07:00:00Z</t>
  </si>
  <si>
    <t>2019-12-16T08:00:00</t>
  </si>
  <si>
    <t>2019-12-16T08:00:00Z</t>
  </si>
  <si>
    <t>2019-12-16T09:00:00</t>
  </si>
  <si>
    <t>2019-12-16T09:00:00Z</t>
  </si>
  <si>
    <t>2019-12-16T10:00:00</t>
  </si>
  <si>
    <t>2019-12-16T10:00:00Z</t>
  </si>
  <si>
    <t>2019-12-16T11:00:00</t>
  </si>
  <si>
    <t>2019-12-16T11:00:00Z</t>
  </si>
  <si>
    <t>2019-12-16T12:00:00</t>
  </si>
  <si>
    <t>2019-12-16T12:00:00Z</t>
  </si>
  <si>
    <t>2019-12-16T13:00:00</t>
  </si>
  <si>
    <t>2019-12-16T13:00:00Z</t>
  </si>
  <si>
    <t>2019-12-16T14:00:00</t>
  </si>
  <si>
    <t>2019-12-16T14:00:00Z</t>
  </si>
  <si>
    <t>2019-12-16T15:00:00</t>
  </si>
  <si>
    <t>2019-12-16T15:00:00Z</t>
  </si>
  <si>
    <t>2019-12-16T16:00:00</t>
  </si>
  <si>
    <t>2019-12-16T16:00:00Z</t>
  </si>
  <si>
    <t>2019-12-16T17:00:00</t>
  </si>
  <si>
    <t>2019-12-16T17:00:00Z</t>
  </si>
  <si>
    <t>2019-12-16T18:00:00</t>
  </si>
  <si>
    <t>2019-12-16T18:00:00Z</t>
  </si>
  <si>
    <t>2019-12-16T19:00:00</t>
  </si>
  <si>
    <t>2019-12-16T19:00:00Z</t>
  </si>
  <si>
    <t>2019-12-16T20:00:00</t>
  </si>
  <si>
    <t>2019-12-16T20:00:00Z</t>
  </si>
  <si>
    <t>2019-12-16T21:00:00</t>
  </si>
  <si>
    <t>2019-12-16T21:00:00Z</t>
  </si>
  <si>
    <t>2019-12-16T22:00:00</t>
  </si>
  <si>
    <t>2019-12-16T22:00:00Z</t>
  </si>
  <si>
    <t>2019-12-16T23:00:00</t>
  </si>
  <si>
    <t>2019-12-16T23:00:00Z</t>
  </si>
  <si>
    <t>2019-12-17T00:00:00</t>
  </si>
  <si>
    <t>2019-12-17T00:00:00Z</t>
  </si>
  <si>
    <t>2019-12-17T01:00:00</t>
  </si>
  <si>
    <t>2019-12-17T01:00:00Z</t>
  </si>
  <si>
    <t>2019-12-17T02:00:00</t>
  </si>
  <si>
    <t>2019-12-17T02:00:00Z</t>
  </si>
  <si>
    <t>2019-12-17T03:00:00</t>
  </si>
  <si>
    <t>2019-12-17T03:00:00Z</t>
  </si>
  <si>
    <t>2019-12-17T04:00:00</t>
  </si>
  <si>
    <t>2019-12-17T04:00:00Z</t>
  </si>
  <si>
    <t>2019-12-17T05:00:00</t>
  </si>
  <si>
    <t>2019-12-17T05:00:00Z</t>
  </si>
  <si>
    <t>2019-12-17T06:00:00</t>
  </si>
  <si>
    <t>2019-12-17T06:00:00Z</t>
  </si>
  <si>
    <t>2019-12-17T07:00:00</t>
  </si>
  <si>
    <t>2019-12-17T07:00:00Z</t>
  </si>
  <si>
    <t>2019-12-17T08:00:00</t>
  </si>
  <si>
    <t>2019-12-17T08:00:00Z</t>
  </si>
  <si>
    <t>2019-12-17T09:00:00</t>
  </si>
  <si>
    <t>2019-12-17T09:00:00Z</t>
  </si>
  <si>
    <t>2019-12-17T10:00:00</t>
  </si>
  <si>
    <t>2019-12-17T10:00:00Z</t>
  </si>
  <si>
    <t>2019-12-17T11:00:00</t>
  </si>
  <si>
    <t>2019-12-17T11:00:00Z</t>
  </si>
  <si>
    <t>2019-12-17T12:00:00</t>
  </si>
  <si>
    <t>2019-12-17T12:00:00Z</t>
  </si>
  <si>
    <t>2019-12-17T13:00:00</t>
  </si>
  <si>
    <t>2019-12-17T13:00:00Z</t>
  </si>
  <si>
    <t>2019-12-17T14:00:00</t>
  </si>
  <si>
    <t>2019-12-17T14:00:00Z</t>
  </si>
  <si>
    <t>2019-12-17T15:00:00</t>
  </si>
  <si>
    <t>2019-12-17T15:00:00Z</t>
  </si>
  <si>
    <t>2019-12-17T16:00:00</t>
  </si>
  <si>
    <t>2019-12-17T16:00:00Z</t>
  </si>
  <si>
    <t>2019-12-17T17:00:00</t>
  </si>
  <si>
    <t>2019-12-17T17:00:00Z</t>
  </si>
  <si>
    <t>2019-12-17T18:00:00</t>
  </si>
  <si>
    <t>2019-12-17T18:00:00Z</t>
  </si>
  <si>
    <t>2019-12-17T19:00:00</t>
  </si>
  <si>
    <t>2019-12-17T19:00:00Z</t>
  </si>
  <si>
    <t>2019-12-17T20:00:00</t>
  </si>
  <si>
    <t>2019-12-17T20:00:00Z</t>
  </si>
  <si>
    <t>2019-12-17T21:00:00</t>
  </si>
  <si>
    <t>2019-12-17T21:00:00Z</t>
  </si>
  <si>
    <t>2019-12-17T22:00:00</t>
  </si>
  <si>
    <t>2019-12-17T22:00:00Z</t>
  </si>
  <si>
    <t>2019-12-17T23:00:00</t>
  </si>
  <si>
    <t>2019-12-17T23:00:00Z</t>
  </si>
  <si>
    <t>2019-12-18T00:00:00</t>
  </si>
  <si>
    <t>2019-12-18T00:00:00Z</t>
  </si>
  <si>
    <t>2019-12-18T01:00:00</t>
  </si>
  <si>
    <t>2019-12-18T01:00:00Z</t>
  </si>
  <si>
    <t>2019-12-18T02:00:00</t>
  </si>
  <si>
    <t>2019-12-18T02:00:00Z</t>
  </si>
  <si>
    <t>2019-12-18T03:00:00</t>
  </si>
  <si>
    <t>2019-12-18T03:00:00Z</t>
  </si>
  <si>
    <t>2019-12-18T04:00:00</t>
  </si>
  <si>
    <t>2019-12-18T04:00:00Z</t>
  </si>
  <si>
    <t>2019-12-18T05:00:00</t>
  </si>
  <si>
    <t>2019-12-18T05:00:00Z</t>
  </si>
  <si>
    <t>2019-12-18T06:00:00</t>
  </si>
  <si>
    <t>2019-12-18T06:00:00Z</t>
  </si>
  <si>
    <t>2019-12-18T07:00:00</t>
  </si>
  <si>
    <t>2019-12-18T07:00:00Z</t>
  </si>
  <si>
    <t>2019-12-18T08:00:00</t>
  </si>
  <si>
    <t>2019-12-18T08:00:00Z</t>
  </si>
  <si>
    <t>2019-12-18T09:00:00</t>
  </si>
  <si>
    <t>2019-12-18T09:00:00Z</t>
  </si>
  <si>
    <t>2019-12-18T10:00:00</t>
  </si>
  <si>
    <t>2019-12-18T10:00:00Z</t>
  </si>
  <si>
    <t>2019-12-18T11:00:00</t>
  </si>
  <si>
    <t>2019-12-18T11:00:00Z</t>
  </si>
  <si>
    <t>2019-12-18T12:00:00</t>
  </si>
  <si>
    <t>2019-12-18T12:00:00Z</t>
  </si>
  <si>
    <t>2019-12-18T13:00:00</t>
  </si>
  <si>
    <t>2019-12-18T13:00:00Z</t>
  </si>
  <si>
    <t>2019-12-18T14:00:00</t>
  </si>
  <si>
    <t>2019-12-18T14:00:00Z</t>
  </si>
  <si>
    <t>2019-12-18T15:00:00</t>
  </si>
  <si>
    <t>2019-12-18T15:00:00Z</t>
  </si>
  <si>
    <t>2019-12-18T16:00:00</t>
  </si>
  <si>
    <t>2019-12-18T16:00:00Z</t>
  </si>
  <si>
    <t>2019-12-18T17:00:00</t>
  </si>
  <si>
    <t>2019-12-18T17:00:00Z</t>
  </si>
  <si>
    <t>2019-12-18T18:00:00</t>
  </si>
  <si>
    <t>2019-12-18T18:00:00Z</t>
  </si>
  <si>
    <t>2019-12-18T19:00:00</t>
  </si>
  <si>
    <t>2019-12-18T19:00:00Z</t>
  </si>
  <si>
    <t>2019-12-18T20:00:00</t>
  </si>
  <si>
    <t>2019-12-18T20:00:00Z</t>
  </si>
  <si>
    <t>2019-12-18T21:00:00</t>
  </si>
  <si>
    <t>2019-12-18T21:00:00Z</t>
  </si>
  <si>
    <t>2019-12-18T22:00:00</t>
  </si>
  <si>
    <t>2019-12-18T22:00:00Z</t>
  </si>
  <si>
    <t>2019-12-18T23:00:00</t>
  </si>
  <si>
    <t>2019-12-18T23:00:00Z</t>
  </si>
  <si>
    <t>2019-12-19T00:00:00</t>
  </si>
  <si>
    <t>2019-12-19T00:00:00Z</t>
  </si>
  <si>
    <t>2019-12-19T01:00:00</t>
  </si>
  <si>
    <t>2019-12-19T01:00:00Z</t>
  </si>
  <si>
    <t>2019-12-19T02:00:00</t>
  </si>
  <si>
    <t>2019-12-19T02:00:00Z</t>
  </si>
  <si>
    <t>2019-12-19T03:00:00</t>
  </si>
  <si>
    <t>2019-12-19T03:00:00Z</t>
  </si>
  <si>
    <t>2019-12-19T04:00:00</t>
  </si>
  <si>
    <t>2019-12-19T04:00:00Z</t>
  </si>
  <si>
    <t>2019-12-19T05:00:00</t>
  </si>
  <si>
    <t>2019-12-19T05:00:00Z</t>
  </si>
  <si>
    <t>2019-12-19T06:00:00</t>
  </si>
  <si>
    <t>2019-12-19T06:00:00Z</t>
  </si>
  <si>
    <t>2019-12-19T07:00:00</t>
  </si>
  <si>
    <t>2019-12-19T07:00:00Z</t>
  </si>
  <si>
    <t>2019-12-19T08:00:00</t>
  </si>
  <si>
    <t>2019-12-19T08:00:00Z</t>
  </si>
  <si>
    <t>2019-12-19T09:00:00</t>
  </si>
  <si>
    <t>2019-12-19T09:00:00Z</t>
  </si>
  <si>
    <t>2019-12-19T10:00:00</t>
  </si>
  <si>
    <t>2019-12-19T10:00:00Z</t>
  </si>
  <si>
    <t>2019-12-19T11:00:00</t>
  </si>
  <si>
    <t>2019-12-19T11:00:00Z</t>
  </si>
  <si>
    <t>2019-12-19T12:00:00</t>
  </si>
  <si>
    <t>2019-12-19T12:00:00Z</t>
  </si>
  <si>
    <t>2019-12-19T13:00:00</t>
  </si>
  <si>
    <t>2019-12-19T13:00:00Z</t>
  </si>
  <si>
    <t>2019-12-19T14:00:00</t>
  </si>
  <si>
    <t>2019-12-19T14:00:00Z</t>
  </si>
  <si>
    <t>2019-12-19T15:00:00</t>
  </si>
  <si>
    <t>2019-12-19T15:00:00Z</t>
  </si>
  <si>
    <t>2019-12-19T16:00:00</t>
  </si>
  <si>
    <t>2019-12-19T16:00:00Z</t>
  </si>
  <si>
    <t>2019-12-19T17:00:00</t>
  </si>
  <si>
    <t>2019-12-19T17:00:00Z</t>
  </si>
  <si>
    <t>2019-12-19T18:00:00</t>
  </si>
  <si>
    <t>2019-12-19T18:00:00Z</t>
  </si>
  <si>
    <t>2019-12-19T19:00:00</t>
  </si>
  <si>
    <t>2019-12-19T19:00:00Z</t>
  </si>
  <si>
    <t>2019-12-19T20:00:00</t>
  </si>
  <si>
    <t>2019-12-19T20:00:00Z</t>
  </si>
  <si>
    <t>2019-12-19T21:00:00</t>
  </si>
  <si>
    <t>2019-12-19T21:00:00Z</t>
  </si>
  <si>
    <t>2019-12-19T22:00:00</t>
  </si>
  <si>
    <t>2019-12-19T22:00:00Z</t>
  </si>
  <si>
    <t>2019-12-19T23:00:00</t>
  </si>
  <si>
    <t>2019-12-19T23:00:00Z</t>
  </si>
  <si>
    <t>2019-12-20T00:00:00</t>
  </si>
  <si>
    <t>2019-12-20T00:00:00Z</t>
  </si>
  <si>
    <t>2019-12-20T01:00:00</t>
  </si>
  <si>
    <t>2019-12-20T01:00:00Z</t>
  </si>
  <si>
    <t>2019-12-20T02:00:00</t>
  </si>
  <si>
    <t>2019-12-20T02:00:00Z</t>
  </si>
  <si>
    <t>2019-12-20T03:00:00</t>
  </si>
  <si>
    <t>2019-12-20T03:00:00Z</t>
  </si>
  <si>
    <t>2019-12-20T04:00:00</t>
  </si>
  <si>
    <t>2019-12-20T04:00:00Z</t>
  </si>
  <si>
    <t>2019-12-20T05:00:00</t>
  </si>
  <si>
    <t>2019-12-20T05:00:00Z</t>
  </si>
  <si>
    <t>2019-12-20T06:00:00</t>
  </si>
  <si>
    <t>2019-12-20T06:00:00Z</t>
  </si>
  <si>
    <t>2019-12-20T07:00:00</t>
  </si>
  <si>
    <t>2019-12-20T07:00:00Z</t>
  </si>
  <si>
    <t>2019-12-20T08:00:00</t>
  </si>
  <si>
    <t>2019-12-20T08:00:00Z</t>
  </si>
  <si>
    <t>2019-12-20T09:00:00</t>
  </si>
  <si>
    <t>2019-12-20T09:00:00Z</t>
  </si>
  <si>
    <t>2019-12-20T10:00:00</t>
  </si>
  <si>
    <t>2019-12-20T10:00:00Z</t>
  </si>
  <si>
    <t>2019-12-20T11:00:00</t>
  </si>
  <si>
    <t>2019-12-20T11:00:00Z</t>
  </si>
  <si>
    <t>2019-12-20T12:00:00</t>
  </si>
  <si>
    <t>2019-12-20T12:00:00Z</t>
  </si>
  <si>
    <t>2019-12-20T13:00:00</t>
  </si>
  <si>
    <t>2019-12-20T13:00:00Z</t>
  </si>
  <si>
    <t>2019-12-20T14:00:00</t>
  </si>
  <si>
    <t>2019-12-20T14:00:00Z</t>
  </si>
  <si>
    <t>2019-12-20T15:00:00</t>
  </si>
  <si>
    <t>2019-12-20T15:00:00Z</t>
  </si>
  <si>
    <t>2019-12-20T16:00:00</t>
  </si>
  <si>
    <t>2019-12-20T16:00:00Z</t>
  </si>
  <si>
    <t>2019-12-20T17:00:00</t>
  </si>
  <si>
    <t>2019-12-20T17:00:00Z</t>
  </si>
  <si>
    <t>2019-12-20T18:00:00</t>
  </si>
  <si>
    <t>2019-12-20T18:00:00Z</t>
  </si>
  <si>
    <t>2019-12-20T19:00:00</t>
  </si>
  <si>
    <t>2019-12-20T19:00:00Z</t>
  </si>
  <si>
    <t>2019-12-20T20:00:00</t>
  </si>
  <si>
    <t>2019-12-20T20:00:00Z</t>
  </si>
  <si>
    <t>2019-12-20T21:00:00</t>
  </si>
  <si>
    <t>2019-12-20T21:00:00Z</t>
  </si>
  <si>
    <t>2019-12-20T22:00:00</t>
  </si>
  <si>
    <t>2019-12-20T22:00:00Z</t>
  </si>
  <si>
    <t>2019-12-20T23:00:00</t>
  </si>
  <si>
    <t>2019-12-20T23:00:00Z</t>
  </si>
  <si>
    <t>2019-12-21T00:00:00</t>
  </si>
  <si>
    <t>2019-12-21T00:00:00Z</t>
  </si>
  <si>
    <t>2019-12-21T01:00:00</t>
  </si>
  <si>
    <t>2019-12-21T01:00:00Z</t>
  </si>
  <si>
    <t>2019-12-21T02:00:00</t>
  </si>
  <si>
    <t>2019-12-21T02:00:00Z</t>
  </si>
  <si>
    <t>2019-12-21T03:00:00</t>
  </si>
  <si>
    <t>2019-12-21T03:00:00Z</t>
  </si>
  <si>
    <t>2019-12-21T04:00:00</t>
  </si>
  <si>
    <t>2019-12-21T04:00:00Z</t>
  </si>
  <si>
    <t>2019-12-21T05:00:00</t>
  </si>
  <si>
    <t>2019-12-21T05:00:00Z</t>
  </si>
  <si>
    <t>2019-12-21T06:00:00</t>
  </si>
  <si>
    <t>2019-12-21T06:00:00Z</t>
  </si>
  <si>
    <t>2019-12-21T07:00:00</t>
  </si>
  <si>
    <t>2019-12-21T07:00:00Z</t>
  </si>
  <si>
    <t>2019-12-21T08:00:00</t>
  </si>
  <si>
    <t>2019-12-21T08:00:00Z</t>
  </si>
  <si>
    <t>2019-12-21T09:00:00</t>
  </si>
  <si>
    <t>2019-12-21T09:00:00Z</t>
  </si>
  <si>
    <t>2019-12-21T10:00:00</t>
  </si>
  <si>
    <t>2019-12-21T10:00:00Z</t>
  </si>
  <si>
    <t>2019-12-21T11:00:00</t>
  </si>
  <si>
    <t>2019-12-21T11:00:00Z</t>
  </si>
  <si>
    <t>2019-12-21T12:00:00</t>
  </si>
  <si>
    <t>2019-12-21T12:00:00Z</t>
  </si>
  <si>
    <t>2019-12-21T13:00:00</t>
  </si>
  <si>
    <t>2019-12-21T13:00:00Z</t>
  </si>
  <si>
    <t>2019-12-21T14:00:00</t>
  </si>
  <si>
    <t>2019-12-21T14:00:00Z</t>
  </si>
  <si>
    <t>2019-12-21T15:00:00</t>
  </si>
  <si>
    <t>2019-12-21T15:00:00Z</t>
  </si>
  <si>
    <t>2019-12-21T16:00:00</t>
  </si>
  <si>
    <t>2019-12-21T16:00:00Z</t>
  </si>
  <si>
    <t>2019-12-21T17:00:00</t>
  </si>
  <si>
    <t>2019-12-21T17:00:00Z</t>
  </si>
  <si>
    <t>2019-12-21T18:00:00</t>
  </si>
  <si>
    <t>2019-12-21T18:00:00Z</t>
  </si>
  <si>
    <t>2019-12-21T19:00:00</t>
  </si>
  <si>
    <t>2019-12-21T19:00:00Z</t>
  </si>
  <si>
    <t>2019-12-21T20:00:00</t>
  </si>
  <si>
    <t>2019-12-21T20:00:00Z</t>
  </si>
  <si>
    <t>2019-12-21T21:00:00</t>
  </si>
  <si>
    <t>2019-12-21T21:00:00Z</t>
  </si>
  <si>
    <t>2019-12-21T22:00:00</t>
  </si>
  <si>
    <t>2019-12-21T22:00:00Z</t>
  </si>
  <si>
    <t>2019-12-21T23:00:00</t>
  </si>
  <si>
    <t>2019-12-21T23:00:00Z</t>
  </si>
  <si>
    <t>2019-12-22T00:00:00</t>
  </si>
  <si>
    <t>2019-12-22T00:00:00Z</t>
  </si>
  <si>
    <t>2019-12-22T01:00:00</t>
  </si>
  <si>
    <t>2019-12-22T01:00:00Z</t>
  </si>
  <si>
    <t>2019-12-22T02:00:00</t>
  </si>
  <si>
    <t>2019-12-22T02:00:00Z</t>
  </si>
  <si>
    <t>2019-12-22T03:00:00</t>
  </si>
  <si>
    <t>2019-12-22T03:00:00Z</t>
  </si>
  <si>
    <t>2019-12-22T04:00:00</t>
  </si>
  <si>
    <t>2019-12-22T04:00:00Z</t>
  </si>
  <si>
    <t>2019-12-22T05:00:00</t>
  </si>
  <si>
    <t>2019-12-22T05:00:00Z</t>
  </si>
  <si>
    <t>2019-12-22T06:00:00</t>
  </si>
  <si>
    <t>2019-12-22T06:00:00Z</t>
  </si>
  <si>
    <t>2019-12-22T07:00:00</t>
  </si>
  <si>
    <t>2019-12-22T07:00:00Z</t>
  </si>
  <si>
    <t>2019-12-22T08:00:00</t>
  </si>
  <si>
    <t>2019-12-22T08:00:00Z</t>
  </si>
  <si>
    <t>2019-12-22T09:00:00</t>
  </si>
  <si>
    <t>2019-12-22T09:00:00Z</t>
  </si>
  <si>
    <t>2019-12-22T10:00:00</t>
  </si>
  <si>
    <t>2019-12-22T10:00:00Z</t>
  </si>
  <si>
    <t>2019-12-22T11:00:00</t>
  </si>
  <si>
    <t>2019-12-22T11:00:00Z</t>
  </si>
  <si>
    <t>2019-12-22T12:00:00</t>
  </si>
  <si>
    <t>2019-12-22T12:00:00Z</t>
  </si>
  <si>
    <t>2019-12-22T13:00:00</t>
  </si>
  <si>
    <t>2019-12-22T13:00:00Z</t>
  </si>
  <si>
    <t>2019-12-22T14:00:00</t>
  </si>
  <si>
    <t>2019-12-22T14:00:00Z</t>
  </si>
  <si>
    <t>2019-12-22T15:00:00</t>
  </si>
  <si>
    <t>2019-12-22T15:00:00Z</t>
  </si>
  <si>
    <t>2019-12-22T16:00:00</t>
  </si>
  <si>
    <t>2019-12-22T16:00:00Z</t>
  </si>
  <si>
    <t>2019-12-22T17:00:00</t>
  </si>
  <si>
    <t>2019-12-22T17:00:00Z</t>
  </si>
  <si>
    <t>2019-12-22T18:00:00</t>
  </si>
  <si>
    <t>2019-12-22T18:00:00Z</t>
  </si>
  <si>
    <t>2019-12-22T19:00:00</t>
  </si>
  <si>
    <t>2019-12-22T19:00:00Z</t>
  </si>
  <si>
    <t>2019-12-22T20:00:00</t>
  </si>
  <si>
    <t>2019-12-22T20:00:00Z</t>
  </si>
  <si>
    <t>2019-12-22T21:00:00</t>
  </si>
  <si>
    <t>2019-12-22T21:00:00Z</t>
  </si>
  <si>
    <t>2019-12-22T22:00:00</t>
  </si>
  <si>
    <t>2019-12-22T22:00:00Z</t>
  </si>
  <si>
    <t>2019-12-22T23:00:00</t>
  </si>
  <si>
    <t>2019-12-22T23:00:00Z</t>
  </si>
  <si>
    <t>2019-12-23T00:00:00</t>
  </si>
  <si>
    <t>2019-12-23T00:00:00Z</t>
  </si>
  <si>
    <t>2019-12-23T01:00:00</t>
  </si>
  <si>
    <t>2019-12-23T01:00:00Z</t>
  </si>
  <si>
    <t>2019-12-23T02:00:00</t>
  </si>
  <si>
    <t>2019-12-23T02:00:00Z</t>
  </si>
  <si>
    <t>2019-12-23T03:00:00</t>
  </si>
  <si>
    <t>2019-12-23T03:00:00Z</t>
  </si>
  <si>
    <t>2019-12-23T04:00:00</t>
  </si>
  <si>
    <t>2019-12-23T04:00:00Z</t>
  </si>
  <si>
    <t>2019-12-23T05:00:00</t>
  </si>
  <si>
    <t>2019-12-23T05:00:00Z</t>
  </si>
  <si>
    <t>2019-12-23T06:00:00</t>
  </si>
  <si>
    <t>2019-12-23T06:00:00Z</t>
  </si>
  <si>
    <t>2019-12-23T07:00:00</t>
  </si>
  <si>
    <t>2019-12-23T07:00:00Z</t>
  </si>
  <si>
    <t>2019-12-23T08:00:00</t>
  </si>
  <si>
    <t>2019-12-23T08:00:00Z</t>
  </si>
  <si>
    <t>2019-12-23T09:00:00</t>
  </si>
  <si>
    <t>2019-12-23T09:00:00Z</t>
  </si>
  <si>
    <t>2019-12-23T10:00:00</t>
  </si>
  <si>
    <t>2019-12-23T10:00:00Z</t>
  </si>
  <si>
    <t>2019-12-23T11:00:00</t>
  </si>
  <si>
    <t>2019-12-23T11:00:00Z</t>
  </si>
  <si>
    <t>2019-12-23T12:00:00</t>
  </si>
  <si>
    <t>2019-12-23T12:00:00Z</t>
  </si>
  <si>
    <t>2019-12-23T13:00:00</t>
  </si>
  <si>
    <t>2019-12-23T13:00:00Z</t>
  </si>
  <si>
    <t>2019-12-23T14:00:00</t>
  </si>
  <si>
    <t>2019-12-23T14:00:00Z</t>
  </si>
  <si>
    <t>2019-12-23T15:00:00</t>
  </si>
  <si>
    <t>2019-12-23T15:00:00Z</t>
  </si>
  <si>
    <t>2019-12-23T16:00:00</t>
  </si>
  <si>
    <t>2019-12-23T16:00:00Z</t>
  </si>
  <si>
    <t>2019-12-23T17:00:00</t>
  </si>
  <si>
    <t>2019-12-23T17:00:00Z</t>
  </si>
  <si>
    <t>2019-12-23T18:00:00</t>
  </si>
  <si>
    <t>2019-12-23T18:00:00Z</t>
  </si>
  <si>
    <t>2019-12-23T19:00:00</t>
  </si>
  <si>
    <t>2019-12-23T19:00:00Z</t>
  </si>
  <si>
    <t>2019-12-23T20:00:00</t>
  </si>
  <si>
    <t>2019-12-23T20:00:00Z</t>
  </si>
  <si>
    <t>2019-12-23T21:00:00</t>
  </si>
  <si>
    <t>2019-12-23T21:00:00Z</t>
  </si>
  <si>
    <t>2019-12-23T22:00:00</t>
  </si>
  <si>
    <t>2019-12-23T22:00:00Z</t>
  </si>
  <si>
    <t>2019-12-23T23:00:00</t>
  </si>
  <si>
    <t>2019-12-23T23:00:00Z</t>
  </si>
  <si>
    <t>2019-12-24T00:00:00</t>
  </si>
  <si>
    <t>2019-12-24T00:00:00Z</t>
  </si>
  <si>
    <t>2019-12-24T01:00:00</t>
  </si>
  <si>
    <t>2019-12-24T01:00:00Z</t>
  </si>
  <si>
    <t>2019-12-24T02:00:00</t>
  </si>
  <si>
    <t>2019-12-24T02:00:00Z</t>
  </si>
  <si>
    <t>2019-12-24T03:00:00</t>
  </si>
  <si>
    <t>2019-12-24T03:00:00Z</t>
  </si>
  <si>
    <t>2019-12-24T04:00:00</t>
  </si>
  <si>
    <t>2019-12-24T04:00:00Z</t>
  </si>
  <si>
    <t>2019-12-24T05:00:00</t>
  </si>
  <si>
    <t>2019-12-24T05:00:00Z</t>
  </si>
  <si>
    <t>2019-12-24T06:00:00</t>
  </si>
  <si>
    <t>2019-12-24T06:00:00Z</t>
  </si>
  <si>
    <t>2019-12-24T07:00:00</t>
  </si>
  <si>
    <t>2019-12-24T07:00:00Z</t>
  </si>
  <si>
    <t>2019-12-24T08:00:00</t>
  </si>
  <si>
    <t>2019-12-24T08:00:00Z</t>
  </si>
  <si>
    <t>2019-12-24T09:00:00</t>
  </si>
  <si>
    <t>2019-12-24T09:00:00Z</t>
  </si>
  <si>
    <t>2019-12-24T10:00:00</t>
  </si>
  <si>
    <t>2019-12-24T10:00:00Z</t>
  </si>
  <si>
    <t>2019-12-24T11:00:00</t>
  </si>
  <si>
    <t>2019-12-24T11:00:00Z</t>
  </si>
  <si>
    <t>2019-12-24T12:00:00</t>
  </si>
  <si>
    <t>2019-12-24T12:00:00Z</t>
  </si>
  <si>
    <t>2019-12-24T13:00:00</t>
  </si>
  <si>
    <t>2019-12-24T13:00:00Z</t>
  </si>
  <si>
    <t>2019-12-24T14:00:00</t>
  </si>
  <si>
    <t>2019-12-24T14:00:00Z</t>
  </si>
  <si>
    <t>2019-12-24T15:00:00</t>
  </si>
  <si>
    <t>2019-12-24T15:00:00Z</t>
  </si>
  <si>
    <t>2019-12-24T16:00:00</t>
  </si>
  <si>
    <t>2019-12-24T16:00:00Z</t>
  </si>
  <si>
    <t>2019-12-24T17:00:00</t>
  </si>
  <si>
    <t>2019-12-24T17:00:00Z</t>
  </si>
  <si>
    <t>2019-12-24T18:00:00</t>
  </si>
  <si>
    <t>2019-12-24T18:00:00Z</t>
  </si>
  <si>
    <t>2019-12-24T19:00:00</t>
  </si>
  <si>
    <t>2019-12-24T19:00:00Z</t>
  </si>
  <si>
    <t>2019-12-24T20:00:00</t>
  </si>
  <si>
    <t>2019-12-24T20:00:00Z</t>
  </si>
  <si>
    <t>2019-12-24T21:00:00</t>
  </si>
  <si>
    <t>2019-12-24T21:00:00Z</t>
  </si>
  <si>
    <t>2019-12-24T22:00:00</t>
  </si>
  <si>
    <t>2019-12-24T22:00:00Z</t>
  </si>
  <si>
    <t>2019-12-24T23:00:00</t>
  </si>
  <si>
    <t>2019-12-24T23:00:00Z</t>
  </si>
  <si>
    <t>2019-12-25T00:00:00</t>
  </si>
  <si>
    <t>2019-12-25T00:00:00Z</t>
  </si>
  <si>
    <t>2019-12-25T01:00:00</t>
  </si>
  <si>
    <t>2019-12-25T01:00:00Z</t>
  </si>
  <si>
    <t>2019-12-25T02:00:00</t>
  </si>
  <si>
    <t>2019-12-25T02:00:00Z</t>
  </si>
  <si>
    <t>2019-12-25T03:00:00</t>
  </si>
  <si>
    <t>2019-12-25T03:00:00Z</t>
  </si>
  <si>
    <t>2019-12-25T04:00:00</t>
  </si>
  <si>
    <t>2019-12-25T04:00:00Z</t>
  </si>
  <si>
    <t>2019-12-25T05:00:00</t>
  </si>
  <si>
    <t>2019-12-25T05:00:00Z</t>
  </si>
  <si>
    <t>2019-12-25T06:00:00</t>
  </si>
  <si>
    <t>2019-12-25T06:00:00Z</t>
  </si>
  <si>
    <t>2019-12-25T07:00:00</t>
  </si>
  <si>
    <t>2019-12-25T07:00:00Z</t>
  </si>
  <si>
    <t>2019-12-25T08:00:00</t>
  </si>
  <si>
    <t>2019-12-25T08:00:00Z</t>
  </si>
  <si>
    <t>2019-12-25T09:00:00</t>
  </si>
  <si>
    <t>2019-12-25T09:00:00Z</t>
  </si>
  <si>
    <t>2019-12-25T10:00:00</t>
  </si>
  <si>
    <t>2019-12-25T10:00:00Z</t>
  </si>
  <si>
    <t>2019-12-25T11:00:00</t>
  </si>
  <si>
    <t>2019-12-25T11:00:00Z</t>
  </si>
  <si>
    <t>2019-12-25T12:00:00</t>
  </si>
  <si>
    <t>2019-12-25T12:00:00Z</t>
  </si>
  <si>
    <t>2019-12-25T13:00:00</t>
  </si>
  <si>
    <t>2019-12-25T13:00:00Z</t>
  </si>
  <si>
    <t>2019-12-25T14:00:00</t>
  </si>
  <si>
    <t>2019-12-25T14:00:00Z</t>
  </si>
  <si>
    <t>2019-12-25T15:00:00</t>
  </si>
  <si>
    <t>2019-12-25T15:00:00Z</t>
  </si>
  <si>
    <t>2019-12-25T16:00:00</t>
  </si>
  <si>
    <t>2019-12-25T16:00:00Z</t>
  </si>
  <si>
    <t>2019-12-25T17:00:00</t>
  </si>
  <si>
    <t>2019-12-25T17:00:00Z</t>
  </si>
  <si>
    <t>2019-12-25T18:00:00</t>
  </si>
  <si>
    <t>2019-12-25T18:00:00Z</t>
  </si>
  <si>
    <t>2019-12-25T19:00:00</t>
  </si>
  <si>
    <t>2019-12-25T19:00:00Z</t>
  </si>
  <si>
    <t>2019-12-25T20:00:00</t>
  </si>
  <si>
    <t>2019-12-25T20:00:00Z</t>
  </si>
  <si>
    <t>2019-12-25T21:00:00</t>
  </si>
  <si>
    <t>2019-12-25T21:00:00Z</t>
  </si>
  <si>
    <t>2019-12-25T22:00:00</t>
  </si>
  <si>
    <t>2019-12-25T22:00:00Z</t>
  </si>
  <si>
    <t>2019-12-25T23:00:00</t>
  </si>
  <si>
    <t>2019-12-25T23:00:00Z</t>
  </si>
  <si>
    <t>2019-12-26T00:00:00</t>
  </si>
  <si>
    <t>2019-12-26T00:00:00Z</t>
  </si>
  <si>
    <t>2019-12-26T01:00:00</t>
  </si>
  <si>
    <t>2019-12-26T01:00:00Z</t>
  </si>
  <si>
    <t>2019-12-26T02:00:00</t>
  </si>
  <si>
    <t>2019-12-26T02:00:00Z</t>
  </si>
  <si>
    <t>2019-12-26T03:00:00</t>
  </si>
  <si>
    <t>2019-12-26T03:00:00Z</t>
  </si>
  <si>
    <t>2019-12-26T04:00:00</t>
  </si>
  <si>
    <t>2019-12-26T04:00:00Z</t>
  </si>
  <si>
    <t>2019-12-26T05:00:00</t>
  </si>
  <si>
    <t>2019-12-26T05:00:00Z</t>
  </si>
  <si>
    <t>2019-12-26T06:00:00</t>
  </si>
  <si>
    <t>2019-12-26T06:00:00Z</t>
  </si>
  <si>
    <t>2019-12-26T07:00:00</t>
  </si>
  <si>
    <t>2019-12-26T07:00:00Z</t>
  </si>
  <si>
    <t>2019-12-26T08:00:00</t>
  </si>
  <si>
    <t>2019-12-26T08:00:00Z</t>
  </si>
  <si>
    <t>2019-12-26T09:00:00</t>
  </si>
  <si>
    <t>2019-12-26T09:00:00Z</t>
  </si>
  <si>
    <t>2019-12-26T10:00:00</t>
  </si>
  <si>
    <t>2019-12-26T10:00:00Z</t>
  </si>
  <si>
    <t>2019-12-26T11:00:00</t>
  </si>
  <si>
    <t>2019-12-26T11:00:00Z</t>
  </si>
  <si>
    <t>2019-12-26T12:00:00</t>
  </si>
  <si>
    <t>2019-12-26T12:00:00Z</t>
  </si>
  <si>
    <t>2019-12-26T13:00:00</t>
  </si>
  <si>
    <t>2019-12-26T13:00:00Z</t>
  </si>
  <si>
    <t>2019-12-26T14:00:00</t>
  </si>
  <si>
    <t>2019-12-26T14:00:00Z</t>
  </si>
  <si>
    <t>2019-12-26T15:00:00</t>
  </si>
  <si>
    <t>2019-12-26T15:00:00Z</t>
  </si>
  <si>
    <t>2019-12-26T16:00:00</t>
  </si>
  <si>
    <t>2019-12-26T16:00:00Z</t>
  </si>
  <si>
    <t>2019-12-26T17:00:00</t>
  </si>
  <si>
    <t>2019-12-26T17:00:00Z</t>
  </si>
  <si>
    <t>2019-12-26T18:00:00</t>
  </si>
  <si>
    <t>2019-12-26T18:00:00Z</t>
  </si>
  <si>
    <t>2019-12-26T19:00:00</t>
  </si>
  <si>
    <t>2019-12-26T19:00:00Z</t>
  </si>
  <si>
    <t>2019-12-26T20:00:00</t>
  </si>
  <si>
    <t>2019-12-26T20:00:00Z</t>
  </si>
  <si>
    <t>2019-12-26T21:00:00</t>
  </si>
  <si>
    <t>2019-12-26T21:00:00Z</t>
  </si>
  <si>
    <t>2019-12-26T22:00:00</t>
  </si>
  <si>
    <t>2019-12-26T22:00:00Z</t>
  </si>
  <si>
    <t>2019-12-26T23:00:00</t>
  </si>
  <si>
    <t>2019-12-26T23:00:00Z</t>
  </si>
  <si>
    <t>2019-12-27T00:00:00</t>
  </si>
  <si>
    <t>2019-12-27T00:00:00Z</t>
  </si>
  <si>
    <t>2019-12-27T01:00:00</t>
  </si>
  <si>
    <t>2019-12-27T01:00:00Z</t>
  </si>
  <si>
    <t>2019-12-27T02:00:00</t>
  </si>
  <si>
    <t>2019-12-27T02:00:00Z</t>
  </si>
  <si>
    <t>2019-12-27T03:00:00</t>
  </si>
  <si>
    <t>2019-12-27T03:00:00Z</t>
  </si>
  <si>
    <t>2019-12-27T04:00:00</t>
  </si>
  <si>
    <t>2019-12-27T04:00:00Z</t>
  </si>
  <si>
    <t>2019-12-27T05:00:00</t>
  </si>
  <si>
    <t>2019-12-27T05:00:00Z</t>
  </si>
  <si>
    <t>2019-12-27T06:00:00</t>
  </si>
  <si>
    <t>2019-12-27T06:00:00Z</t>
  </si>
  <si>
    <t>2019-12-27T07:00:00</t>
  </si>
  <si>
    <t>2019-12-27T07:00:00Z</t>
  </si>
  <si>
    <t>2019-12-27T08:00:00</t>
  </si>
  <si>
    <t>2019-12-27T08:00:00Z</t>
  </si>
  <si>
    <t>2019-12-27T09:00:00</t>
  </si>
  <si>
    <t>2019-12-27T09:00:00Z</t>
  </si>
  <si>
    <t>2019-12-27T10:00:00</t>
  </si>
  <si>
    <t>2019-12-27T10:00:00Z</t>
  </si>
  <si>
    <t>2019-12-27T11:00:00</t>
  </si>
  <si>
    <t>2019-12-27T11:00:00Z</t>
  </si>
  <si>
    <t>2019-12-27T12:00:00</t>
  </si>
  <si>
    <t>2019-12-27T12:00:00Z</t>
  </si>
  <si>
    <t>2019-12-27T13:00:00</t>
  </si>
  <si>
    <t>2019-12-27T13:00:00Z</t>
  </si>
  <si>
    <t>2019-12-27T14:00:00</t>
  </si>
  <si>
    <t>2019-12-27T14:00:00Z</t>
  </si>
  <si>
    <t>2019-12-27T15:00:00</t>
  </si>
  <si>
    <t>2019-12-27T15:00:00Z</t>
  </si>
  <si>
    <t>2019-12-27T16:00:00</t>
  </si>
  <si>
    <t>2019-12-27T16:00:00Z</t>
  </si>
  <si>
    <t>2019-12-27T17:00:00</t>
  </si>
  <si>
    <t>2019-12-27T17:00:00Z</t>
  </si>
  <si>
    <t>2019-12-27T18:00:00</t>
  </si>
  <si>
    <t>2019-12-27T18:00:00Z</t>
  </si>
  <si>
    <t>2019-12-27T19:00:00</t>
  </si>
  <si>
    <t>2019-12-27T19:00:00Z</t>
  </si>
  <si>
    <t>2019-12-27T20:00:00</t>
  </si>
  <si>
    <t>2019-12-27T20:00:00Z</t>
  </si>
  <si>
    <t>2019-12-27T21:00:00</t>
  </si>
  <si>
    <t>2019-12-27T21:00:00Z</t>
  </si>
  <si>
    <t>2019-12-27T22:00:00</t>
  </si>
  <si>
    <t>2019-12-27T22:00:00Z</t>
  </si>
  <si>
    <t>2019-12-27T23:00:00</t>
  </si>
  <si>
    <t>2019-12-27T23:00:00Z</t>
  </si>
  <si>
    <t>2019-12-28T00:00:00</t>
  </si>
  <si>
    <t>2019-12-28T00:00:00Z</t>
  </si>
  <si>
    <t>2019-12-28T01:00:00</t>
  </si>
  <si>
    <t>2019-12-28T01:00:00Z</t>
  </si>
  <si>
    <t>2019-12-28T02:00:00</t>
  </si>
  <si>
    <t>2019-12-28T02:00:00Z</t>
  </si>
  <si>
    <t>2019-12-28T03:00:00</t>
  </si>
  <si>
    <t>2019-12-28T03:00:00Z</t>
  </si>
  <si>
    <t>2019-12-28T04:00:00</t>
  </si>
  <si>
    <t>2019-12-28T04:00:00Z</t>
  </si>
  <si>
    <t>2019-12-28T05:00:00</t>
  </si>
  <si>
    <t>2019-12-28T05:00:00Z</t>
  </si>
  <si>
    <t>2019-12-28T06:00:00</t>
  </si>
  <si>
    <t>2019-12-28T06:00:00Z</t>
  </si>
  <si>
    <t>2019-12-28T07:00:00</t>
  </si>
  <si>
    <t>2019-12-28T07:00:00Z</t>
  </si>
  <si>
    <t>2019-12-28T08:00:00</t>
  </si>
  <si>
    <t>2019-12-28T08:00:00Z</t>
  </si>
  <si>
    <t>2019-12-28T09:00:00</t>
  </si>
  <si>
    <t>2019-12-28T09:00:00Z</t>
  </si>
  <si>
    <t>2019-12-28T10:00:00</t>
  </si>
  <si>
    <t>2019-12-28T10:00:00Z</t>
  </si>
  <si>
    <t>2019-12-28T11:00:00</t>
  </si>
  <si>
    <t>2019-12-28T11:00:00Z</t>
  </si>
  <si>
    <t>2019-12-28T12:00:00</t>
  </si>
  <si>
    <t>2019-12-28T12:00:00Z</t>
  </si>
  <si>
    <t>2019-12-28T13:00:00</t>
  </si>
  <si>
    <t>2019-12-28T13:00:00Z</t>
  </si>
  <si>
    <t>2019-12-28T14:00:00</t>
  </si>
  <si>
    <t>2019-12-28T14:00:00Z</t>
  </si>
  <si>
    <t>2019-12-28T15:00:00</t>
  </si>
  <si>
    <t>2019-12-28T15:00:00Z</t>
  </si>
  <si>
    <t>2019-12-28T16:00:00</t>
  </si>
  <si>
    <t>2019-12-28T16:00:00Z</t>
  </si>
  <si>
    <t>2019-12-28T17:00:00</t>
  </si>
  <si>
    <t>2019-12-28T17:00:00Z</t>
  </si>
  <si>
    <t>2019-12-28T18:00:00</t>
  </si>
  <si>
    <t>2019-12-28T18:00:00Z</t>
  </si>
  <si>
    <t>2019-12-28T19:00:00</t>
  </si>
  <si>
    <t>2019-12-28T19:00:00Z</t>
  </si>
  <si>
    <t>2019-12-28T20:00:00</t>
  </si>
  <si>
    <t>2019-12-28T20:00:00Z</t>
  </si>
  <si>
    <t>2019-12-28T21:00:00</t>
  </si>
  <si>
    <t>2019-12-28T21:00:00Z</t>
  </si>
  <si>
    <t>2019-12-28T22:00:00</t>
  </si>
  <si>
    <t>2019-12-28T22:00:00Z</t>
  </si>
  <si>
    <t>2019-12-28T23:00:00</t>
  </si>
  <si>
    <t>2019-12-28T23:00:00Z</t>
  </si>
  <si>
    <t>2019-12-29T00:00:00</t>
  </si>
  <si>
    <t>2019-12-29T00:00:00Z</t>
  </si>
  <si>
    <t>2019-12-29T01:00:00</t>
  </si>
  <si>
    <t>2019-12-29T01:00:00Z</t>
  </si>
  <si>
    <t>2019-12-29T02:00:00</t>
  </si>
  <si>
    <t>2019-12-29T02:00:00Z</t>
  </si>
  <si>
    <t>2019-12-29T03:00:00</t>
  </si>
  <si>
    <t>2019-12-29T03:00:00Z</t>
  </si>
  <si>
    <t>2019-12-29T04:00:00</t>
  </si>
  <si>
    <t>2019-12-29T04:00:00Z</t>
  </si>
  <si>
    <t>2019-12-29T05:00:00</t>
  </si>
  <si>
    <t>2019-12-29T05:00:00Z</t>
  </si>
  <si>
    <t>2019-12-29T06:00:00</t>
  </si>
  <si>
    <t>2019-12-29T06:00:00Z</t>
  </si>
  <si>
    <t>2019-12-29T07:00:00</t>
  </si>
  <si>
    <t>2019-12-29T07:00:00Z</t>
  </si>
  <si>
    <t>2019-12-29T08:00:00</t>
  </si>
  <si>
    <t>2019-12-29T08:00:00Z</t>
  </si>
  <si>
    <t>2019-12-29T09:00:00</t>
  </si>
  <si>
    <t>2019-12-29T09:00:00Z</t>
  </si>
  <si>
    <t>2019-12-29T10:00:00</t>
  </si>
  <si>
    <t>2019-12-29T10:00:00Z</t>
  </si>
  <si>
    <t>2019-12-29T11:00:00</t>
  </si>
  <si>
    <t>2019-12-29T11:00:00Z</t>
  </si>
  <si>
    <t>2019-12-29T12:00:00</t>
  </si>
  <si>
    <t>2019-12-29T12:00:00Z</t>
  </si>
  <si>
    <t>2019-12-29T13:00:00</t>
  </si>
  <si>
    <t>2019-12-29T13:00:00Z</t>
  </si>
  <si>
    <t>2019-12-29T14:00:00</t>
  </si>
  <si>
    <t>2019-12-29T14:00:00Z</t>
  </si>
  <si>
    <t>2019-12-29T15:00:00</t>
  </si>
  <si>
    <t>2019-12-29T15:00:00Z</t>
  </si>
  <si>
    <t>2019-12-29T16:00:00</t>
  </si>
  <si>
    <t>2019-12-29T16:00:00Z</t>
  </si>
  <si>
    <t>2019-12-29T17:00:00</t>
  </si>
  <si>
    <t>2019-12-29T17:00:00Z</t>
  </si>
  <si>
    <t>2019-12-29T18:00:00</t>
  </si>
  <si>
    <t>2019-12-29T18:00:00Z</t>
  </si>
  <si>
    <t>2019-12-29T19:00:00</t>
  </si>
  <si>
    <t>2019-12-29T19:00:00Z</t>
  </si>
  <si>
    <t>2019-12-29T20:00:00</t>
  </si>
  <si>
    <t>2019-12-29T20:00:00Z</t>
  </si>
  <si>
    <t>2019-12-29T21:00:00</t>
  </si>
  <si>
    <t>2019-12-29T21:00:00Z</t>
  </si>
  <si>
    <t>2019-12-29T22:00:00</t>
  </si>
  <si>
    <t>2019-12-29T22:00:00Z</t>
  </si>
  <si>
    <t>2019-12-29T23:00:00</t>
  </si>
  <si>
    <t>2019-12-29T23:00:00Z</t>
  </si>
  <si>
    <t>2019-12-30T00:00:00</t>
  </si>
  <si>
    <t>2019-12-30T00:00:00Z</t>
  </si>
  <si>
    <t>2019-12-30T01:00:00</t>
  </si>
  <si>
    <t>2019-12-30T01:00:00Z</t>
  </si>
  <si>
    <t>2019-12-30T02:00:00</t>
  </si>
  <si>
    <t>2019-12-30T02:00:00Z</t>
  </si>
  <si>
    <t>2019-12-30T03:00:00</t>
  </si>
  <si>
    <t>2019-12-30T03:00:00Z</t>
  </si>
  <si>
    <t>2019-12-30T04:00:00</t>
  </si>
  <si>
    <t>2019-12-30T04:00:00Z</t>
  </si>
  <si>
    <t>2019-12-30T05:00:00</t>
  </si>
  <si>
    <t>2019-12-30T05:00:00Z</t>
  </si>
  <si>
    <t>2019-12-30T06:00:00</t>
  </si>
  <si>
    <t>2019-12-30T06:00:00Z</t>
  </si>
  <si>
    <t>2019-12-30T07:00:00</t>
  </si>
  <si>
    <t>2019-12-30T07:00:00Z</t>
  </si>
  <si>
    <t>2019-12-30T08:00:00</t>
  </si>
  <si>
    <t>2019-12-30T08:00:00Z</t>
  </si>
  <si>
    <t>2019-12-30T09:00:00</t>
  </si>
  <si>
    <t>2019-12-30T09:00:00Z</t>
  </si>
  <si>
    <t>2019-12-30T10:00:00</t>
  </si>
  <si>
    <t>2019-12-30T10:00:00Z</t>
  </si>
  <si>
    <t>2019-12-30T11:00:00</t>
  </si>
  <si>
    <t>2019-12-30T11:00:00Z</t>
  </si>
  <si>
    <t>2019-12-30T12:00:00</t>
  </si>
  <si>
    <t>2019-12-30T12:00:00Z</t>
  </si>
  <si>
    <t>2019-12-30T13:00:00</t>
  </si>
  <si>
    <t>2019-12-30T13:00:00Z</t>
  </si>
  <si>
    <t>2019-12-30T14:00:00</t>
  </si>
  <si>
    <t>2019-12-30T14:00:00Z</t>
  </si>
  <si>
    <t>2019-12-30T15:00:00</t>
  </si>
  <si>
    <t>2019-12-30T15:00:00Z</t>
  </si>
  <si>
    <t>2019-12-30T16:00:00</t>
  </si>
  <si>
    <t>2019-12-30T16:00:00Z</t>
  </si>
  <si>
    <t>2019-12-30T17:00:00</t>
  </si>
  <si>
    <t>2019-12-30T17:00:00Z</t>
  </si>
  <si>
    <t>2019-12-30T18:00:00</t>
  </si>
  <si>
    <t>2019-12-30T18:00:00Z</t>
  </si>
  <si>
    <t>2019-12-30T19:00:00</t>
  </si>
  <si>
    <t>2019-12-30T19:00:00Z</t>
  </si>
  <si>
    <t>2019-12-30T20:00:00</t>
  </si>
  <si>
    <t>2019-12-30T20:00:00Z</t>
  </si>
  <si>
    <t>2019-12-30T21:00:00</t>
  </si>
  <si>
    <t>2019-12-30T21:00:00Z</t>
  </si>
  <si>
    <t>2019-12-30T22:00:00</t>
  </si>
  <si>
    <t>2019-12-30T22:00:00Z</t>
  </si>
  <si>
    <t>2019-12-30T23:00:00</t>
  </si>
  <si>
    <t>2019-12-30T23:00:00Z</t>
  </si>
  <si>
    <t>2019-12-31T00:00:00</t>
  </si>
  <si>
    <t>2019-12-31T00:00:00Z</t>
  </si>
  <si>
    <t>2019-12-31T01:00:00</t>
  </si>
  <si>
    <t>2019-12-31T01:00:00Z</t>
  </si>
  <si>
    <t>2019-12-31T02:00:00</t>
  </si>
  <si>
    <t>2019-12-31T02:00:00Z</t>
  </si>
  <si>
    <t>2019-12-31T03:00:00</t>
  </si>
  <si>
    <t>2019-12-31T03:00:00Z</t>
  </si>
  <si>
    <t>2019-12-31T04:00:00</t>
  </si>
  <si>
    <t>2019-12-31T04:00:00Z</t>
  </si>
  <si>
    <t>2019-12-31T05:00:00</t>
  </si>
  <si>
    <t>2019-12-31T05:00:00Z</t>
  </si>
  <si>
    <t>2019-12-31T06:00:00</t>
  </si>
  <si>
    <t>2019-12-31T06:00:00Z</t>
  </si>
  <si>
    <t>2019-12-31T07:00:00</t>
  </si>
  <si>
    <t>2019-12-31T07:00:00Z</t>
  </si>
  <si>
    <t>2019-12-31T08:00:00</t>
  </si>
  <si>
    <t>2019-12-31T08:00:00Z</t>
  </si>
  <si>
    <t>2019-12-31T09:00:00</t>
  </si>
  <si>
    <t>2019-12-31T09:00:00Z</t>
  </si>
  <si>
    <t>2019-12-31T10:00:00</t>
  </si>
  <si>
    <t>2019-12-31T10:00:00Z</t>
  </si>
  <si>
    <t>2019-12-31T11:00:00</t>
  </si>
  <si>
    <t>2019-12-31T11:00:00Z</t>
  </si>
  <si>
    <t>2019-12-31T12:00:00</t>
  </si>
  <si>
    <t>2019-12-31T12:00:00Z</t>
  </si>
  <si>
    <t>2019-12-31T13:00:00</t>
  </si>
  <si>
    <t>2019-12-31T13:00:00Z</t>
  </si>
  <si>
    <t>2019-12-31T14:00:00</t>
  </si>
  <si>
    <t>2019-12-31T14:00:00Z</t>
  </si>
  <si>
    <t>2019-12-31T15:00:00</t>
  </si>
  <si>
    <t>2019-12-31T15:00:00Z</t>
  </si>
  <si>
    <t>2019-12-31T16:00:00</t>
  </si>
  <si>
    <t>2019-12-31T16:00:00Z</t>
  </si>
  <si>
    <t>2019-12-31T17:00:00</t>
  </si>
  <si>
    <t>2019-12-31T17:00:00Z</t>
  </si>
  <si>
    <t>2019-12-31T18:00:00</t>
  </si>
  <si>
    <t>2019-12-31T18:00:00Z</t>
  </si>
  <si>
    <t>2019-12-31T19:00:00</t>
  </si>
  <si>
    <t>2019-12-31T19:00:00Z</t>
  </si>
  <si>
    <t>2019-12-31T20:00:00</t>
  </si>
  <si>
    <t>2019-12-31T20:00:00Z</t>
  </si>
  <si>
    <t>2019-12-31T21:00:00</t>
  </si>
  <si>
    <t>2019-12-31T21:00:00Z</t>
  </si>
  <si>
    <t>2019-12-31T22:00:00</t>
  </si>
  <si>
    <t>2019-12-31T22:00:00Z</t>
  </si>
  <si>
    <t>2019-12-31T23:00:00</t>
  </si>
  <si>
    <t>2019-12-31T23:00:00Z</t>
  </si>
  <si>
    <t>2020-01-01T00:00:00</t>
  </si>
  <si>
    <t>2020-01-01T00:00:00Z</t>
  </si>
  <si>
    <t>2020-01-01T01:00:00</t>
  </si>
  <si>
    <t>country</t>
  </si>
  <si>
    <t>variable</t>
  </si>
  <si>
    <t>COP</t>
  </si>
  <si>
    <t>heat_demand</t>
  </si>
  <si>
    <t>heat_profile</t>
  </si>
  <si>
    <t>attribute</t>
  </si>
  <si>
    <t>ASHP_floor</t>
  </si>
  <si>
    <t>ASHP_radiator</t>
  </si>
  <si>
    <t>ASHP_water</t>
  </si>
  <si>
    <t>GSHP_floor</t>
  </si>
  <si>
    <t>GSHP_radiator</t>
  </si>
  <si>
    <t>GSHP_water</t>
  </si>
  <si>
    <t>WSHP_floor</t>
  </si>
  <si>
    <t>WSHP_radiator</t>
  </si>
  <si>
    <t>WSHP_water</t>
  </si>
  <si>
    <t>space</t>
  </si>
  <si>
    <t>space_COM</t>
  </si>
  <si>
    <t>space_MFH</t>
  </si>
  <si>
    <t>space_SFH</t>
  </si>
  <si>
    <t>total</t>
  </si>
  <si>
    <t>water</t>
  </si>
  <si>
    <t>water_COM</t>
  </si>
  <si>
    <t>water_MFH</t>
  </si>
  <si>
    <t>water_SFH</t>
  </si>
  <si>
    <t>unit</t>
  </si>
  <si>
    <t>coefficient</t>
  </si>
  <si>
    <t>MW</t>
  </si>
  <si>
    <t>MW/TWh</t>
  </si>
  <si>
    <t>All</t>
  </si>
  <si>
    <t xml:space="preserve">Heat demand yearly </t>
  </si>
  <si>
    <t>TWh</t>
  </si>
  <si>
    <t>Normiert</t>
  </si>
  <si>
    <t xml:space="preserve">Peak hour </t>
  </si>
  <si>
    <t xml:space="preserve">Demand </t>
  </si>
  <si>
    <t>Supply</t>
  </si>
  <si>
    <t>Balance</t>
  </si>
  <si>
    <t>Annual load factor</t>
  </si>
  <si>
    <t>Electrolyser Potential MW</t>
  </si>
  <si>
    <t>Peak Load [MWh/h]</t>
  </si>
  <si>
    <t>Volumetric Energy Density [MJ/m^3]</t>
  </si>
  <si>
    <t>Annual Hydrogen Supply MWh</t>
  </si>
  <si>
    <r>
      <t>Peak Load [</t>
    </r>
    <r>
      <rPr>
        <sz val="11"/>
        <color theme="1"/>
        <rFont val="Calibri"/>
        <family val="2"/>
        <scheme val="minor"/>
      </rPr>
      <t>MWh</t>
    </r>
    <r>
      <rPr>
        <sz val="11"/>
        <color theme="1"/>
        <rFont val="Calibri"/>
        <family val="2"/>
        <scheme val="minor"/>
      </rPr>
      <t>/h]</t>
    </r>
  </si>
  <si>
    <t>Potential demand MWh/h</t>
  </si>
  <si>
    <t>Potential Peak hour production MWh</t>
  </si>
  <si>
    <t>Papier</t>
  </si>
  <si>
    <t>Steine &amp; Erden</t>
  </si>
  <si>
    <t>Sonstige Industrie</t>
  </si>
  <si>
    <t>Glas &amp; Keramik</t>
  </si>
  <si>
    <t>Nichteisenmetalle</t>
  </si>
  <si>
    <t>Raffinerien</t>
  </si>
  <si>
    <t>Sonstige</t>
  </si>
  <si>
    <t>Unit</t>
  </si>
  <si>
    <t>%</t>
  </si>
  <si>
    <t xml:space="preserve">Volumetric LHV </t>
  </si>
  <si>
    <t>GJ/m^3</t>
  </si>
  <si>
    <t>GJ/m^4</t>
  </si>
  <si>
    <t xml:space="preserve">IC Location &amp; Capacity </t>
  </si>
  <si>
    <t>Capacity  [MWh_CH4/d]</t>
  </si>
  <si>
    <t>Capacity  [MWh_H2/d]</t>
  </si>
  <si>
    <t>Sum of Normiert</t>
  </si>
  <si>
    <t>Sum of heat_Profile_all</t>
  </si>
  <si>
    <t>Max heat demand Germany Normalized</t>
  </si>
  <si>
    <t>TWh/a</t>
  </si>
  <si>
    <t>MWh/h</t>
  </si>
  <si>
    <t>MWh/a</t>
  </si>
  <si>
    <t>Germany</t>
  </si>
  <si>
    <t>DE0101</t>
  </si>
  <si>
    <t>astora</t>
  </si>
  <si>
    <t xml:space="preserve">Jemgum </t>
  </si>
  <si>
    <t>operational</t>
  </si>
  <si>
    <t>existing</t>
  </si>
  <si>
    <t>Salt cavern</t>
  </si>
  <si>
    <t>Onshore</t>
  </si>
  <si>
    <t>TPA</t>
  </si>
  <si>
    <t>y</t>
  </si>
  <si>
    <t>YES</t>
  </si>
  <si>
    <t>DE0102</t>
  </si>
  <si>
    <t>extension</t>
  </si>
  <si>
    <t>n</t>
  </si>
  <si>
    <t>V1</t>
  </si>
  <si>
    <t>Crystal, Friedeburger Speicherbetriebsgesellschaft</t>
  </si>
  <si>
    <t>Etzel Crystal</t>
  </si>
  <si>
    <t>EKB (Etzel-Kavernenbetriebsgesellschaft)</t>
  </si>
  <si>
    <t>Etzel EKB</t>
  </si>
  <si>
    <t>EnBW Energie Baden-Württemberg</t>
  </si>
  <si>
    <t>Etzel</t>
  </si>
  <si>
    <t>Eneco</t>
  </si>
  <si>
    <t>Epe Eneco</t>
  </si>
  <si>
    <t>Erdgasspeicher Peissen</t>
  </si>
  <si>
    <t>Katharina</t>
  </si>
  <si>
    <t>planned</t>
  </si>
  <si>
    <t>EWE Gasspeicher</t>
  </si>
  <si>
    <t xml:space="preserve">EWE-Zone L </t>
  </si>
  <si>
    <t>EWE H-Gas Zone</t>
  </si>
  <si>
    <t>Jemgum H</t>
  </si>
  <si>
    <t>Nüttermoor H-1</t>
  </si>
  <si>
    <t>Nüttermoor H-2</t>
  </si>
  <si>
    <t>Nüttermoor H-3</t>
  </si>
  <si>
    <t>Nüttermoor L</t>
  </si>
  <si>
    <t>Rüdersdorf H</t>
  </si>
  <si>
    <t>Equinor Storage Deutschland</t>
  </si>
  <si>
    <t>Etzel EGL</t>
  </si>
  <si>
    <t>GHG - Gasspeicher Hannover</t>
  </si>
  <si>
    <t>Empelde</t>
  </si>
  <si>
    <t>Gas Union Storage</t>
  </si>
  <si>
    <t>Etzel ESE</t>
  </si>
  <si>
    <t>Reckrod</t>
  </si>
  <si>
    <t>Hansewerk</t>
  </si>
  <si>
    <t>Kiel-Rönne</t>
  </si>
  <si>
    <t>Kraak</t>
  </si>
  <si>
    <t>RWE Gas Storage West</t>
  </si>
  <si>
    <t>Epe L-Gas</t>
  </si>
  <si>
    <t>Epe NL</t>
  </si>
  <si>
    <t>Stassfurt</t>
  </si>
  <si>
    <t>Epe H-Gas</t>
  </si>
  <si>
    <t>Xanten</t>
  </si>
  <si>
    <t>RWE Gas Storage NWE</t>
  </si>
  <si>
    <t>VGS innEXpool</t>
  </si>
  <si>
    <t>KGE (Kommunale Gasspeichergesellschaft Epe)</t>
  </si>
  <si>
    <t>Epe KGE</t>
  </si>
  <si>
    <t>Nuon</t>
  </si>
  <si>
    <t>Epe Nuon</t>
  </si>
  <si>
    <t>OMV Gas Storage Germany</t>
  </si>
  <si>
    <t>Ontras Gastransport</t>
  </si>
  <si>
    <t>Bruggraf-Bernsdorf</t>
  </si>
  <si>
    <t>Stadtwerke Bremen (wesernetz)</t>
  </si>
  <si>
    <t>Bremen-Lesum</t>
  </si>
  <si>
    <t>Stadtwerke Kiel</t>
  </si>
  <si>
    <t>Storengy Deutschland</t>
  </si>
  <si>
    <t>Harsefeld</t>
  </si>
  <si>
    <t>Peckensen</t>
  </si>
  <si>
    <t>Total Etzel Gaslager</t>
  </si>
  <si>
    <t>TGE (Trianel Gasspeicher Epe)</t>
  </si>
  <si>
    <t>Epe Trianel</t>
  </si>
  <si>
    <t>Uniper Energy Storage</t>
  </si>
  <si>
    <t>Epe Uniper H-Gas</t>
  </si>
  <si>
    <t>Epe Uniper L-Gas</t>
  </si>
  <si>
    <t>VNG Gasspeicher</t>
  </si>
  <si>
    <t>Etzel ESE VGS</t>
  </si>
  <si>
    <t>Jemgum H (VGS)</t>
  </si>
  <si>
    <t>Bad Lauchstädt</t>
  </si>
  <si>
    <t>Country</t>
  </si>
  <si>
    <t>Concatenate</t>
  </si>
  <si>
    <t>Country Code</t>
  </si>
  <si>
    <t>Company code</t>
  </si>
  <si>
    <t>Facility code</t>
  </si>
  <si>
    <t>Operator</t>
  </si>
  <si>
    <t>Facility/Location</t>
  </si>
  <si>
    <t>Status</t>
  </si>
  <si>
    <t>Investment</t>
  </si>
  <si>
    <t>Start-up
year</t>
  </si>
  <si>
    <t>Closing year</t>
  </si>
  <si>
    <t>Type</t>
  </si>
  <si>
    <t>Notes</t>
  </si>
  <si>
    <t>onshore/
offshore</t>
  </si>
  <si>
    <t>Working gas
(technical) TWh</t>
  </si>
  <si>
    <t>Working gas
TPA
TWh</t>
  </si>
  <si>
    <t>Working gas
no TPA
TWh</t>
  </si>
  <si>
    <t>Injection
technical
GWh/day</t>
  </si>
  <si>
    <t>Injection
TPA
GWh/day</t>
  </si>
  <si>
    <t>Injection
no TPA
GWh/day</t>
  </si>
  <si>
    <t>Withdrawal
technical
GWh/day</t>
  </si>
  <si>
    <t>Withdrawal
TPA
GWh/day</t>
  </si>
  <si>
    <t>Withdrawal
no TPA
GWh/day</t>
  </si>
  <si>
    <t>Access
regime</t>
  </si>
  <si>
    <t>in number</t>
  </si>
  <si>
    <t>in sum</t>
  </si>
  <si>
    <t>EU filter</t>
  </si>
  <si>
    <t>GIE</t>
  </si>
  <si>
    <t>POINT (7.40786 53.25724)</t>
  </si>
  <si>
    <t>POINT (7.91209 53.46106)</t>
  </si>
  <si>
    <t>POINT (7.02868 52.17597)</t>
  </si>
  <si>
    <t>POINT (11.75922 51.75025)</t>
  </si>
  <si>
    <t>POINT (13.78118 52.48327)</t>
  </si>
  <si>
    <t>POINT (9.65089 52.33962)</t>
  </si>
  <si>
    <t>POINT (10.20084 54.26660)</t>
  </si>
  <si>
    <t>POINT (9.80939 50.78791)</t>
  </si>
  <si>
    <t>POINT (11.36076 53.42277)</t>
  </si>
  <si>
    <t>POINT (11.55570 51.89172)</t>
  </si>
  <si>
    <t>POINT (6.42637 51.66376)</t>
  </si>
  <si>
    <t>POINT (11.46145 51.20517)</t>
  </si>
  <si>
    <t>POINT (8.71631 53.16257)</t>
  </si>
  <si>
    <t>POINT (9.48287 53.43547)</t>
  </si>
  <si>
    <t>POINT (10.94267 52.80114)</t>
  </si>
  <si>
    <t>POINT (11.82784 51.41774)</t>
  </si>
  <si>
    <t>Tübingen, Landkreis</t>
  </si>
  <si>
    <t>Mühldorf am Inn</t>
  </si>
  <si>
    <t>Pfaffenhofen an der Ilm</t>
  </si>
  <si>
    <t>Weiden in der Oberpfalz, Kreisfreie Stadt</t>
  </si>
  <si>
    <t>Neumarkt in der Oberpfalz</t>
  </si>
  <si>
    <t>Neustadt an der Waldnaab</t>
  </si>
  <si>
    <t>Wunsiedel im Fichtelgebirge</t>
  </si>
  <si>
    <t>Neustadt an der Aisch-Bad Windsheim</t>
  </si>
  <si>
    <t>Dillingen an der Donau</t>
  </si>
  <si>
    <t>Gießen, Landkreis</t>
  </si>
  <si>
    <t>Landkreis Rostock</t>
  </si>
  <si>
    <t>Nienburg (Weser)</t>
  </si>
  <si>
    <t>Lüneburg, Landkreis</t>
  </si>
  <si>
    <t>Oldenburg (Oldenburg), Kreisfreie Stadt</t>
  </si>
  <si>
    <t>Burgenlandkreis (DE)</t>
  </si>
  <si>
    <t>POINT (8.40070 53.19426)</t>
  </si>
  <si>
    <t>Normiert Withdrawal2</t>
  </si>
  <si>
    <t>Normiert Injection</t>
  </si>
  <si>
    <t>Storage</t>
  </si>
  <si>
    <t xml:space="preserve">Negative - Supply, Positive - Demand </t>
  </si>
  <si>
    <t>Balance between Demand and Supply in Peak Load Hour [MWh/h]</t>
  </si>
  <si>
    <t>x</t>
  </si>
  <si>
    <t>Manually Roundup to balance</t>
  </si>
  <si>
    <t>GDP -2019</t>
  </si>
  <si>
    <t>Name</t>
  </si>
  <si>
    <t>Efficiency Electrolyzer</t>
  </si>
  <si>
    <t>Full load hour</t>
  </si>
  <si>
    <t>1870 h–2770 h</t>
  </si>
  <si>
    <t>Chemicals</t>
  </si>
  <si>
    <t>Steel</t>
  </si>
  <si>
    <t>Paper</t>
  </si>
  <si>
    <t>Other Industry</t>
  </si>
  <si>
    <t>Non Metallic Minerals</t>
  </si>
  <si>
    <t>ÖSPV</t>
  </si>
  <si>
    <t>Schiene</t>
  </si>
  <si>
    <t>Luft</t>
  </si>
  <si>
    <t>PKW</t>
  </si>
  <si>
    <t>Demand per week</t>
  </si>
  <si>
    <t>Percentage of peak hour per week</t>
  </si>
  <si>
    <t>Grüger 2019</t>
  </si>
  <si>
    <t>Frankfurt</t>
  </si>
  <si>
    <t>Köln/Bonn</t>
  </si>
  <si>
    <t>Dortmund</t>
  </si>
  <si>
    <t>Flughafen</t>
  </si>
  <si>
    <t>Passagieraufkommen</t>
  </si>
  <si>
    <t xml:space="preserve">Quelle </t>
  </si>
  <si>
    <t>https://www.derwesten.de/panorama/vermischtes/groesste-flughaefen-in-deutschland-passagiere-verkehrsflughafen-passagieraufkommen-fluggesellschaft-drehkreuz-id233264561.html</t>
  </si>
  <si>
    <t>location</t>
  </si>
  <si>
    <t>AS Bremen-Horn/Lehe (19)</t>
  </si>
  <si>
    <t>53.110289</t>
  </si>
  <si>
    <t>8.867153</t>
  </si>
  <si>
    <t>AS Bamberg-Süd (24)</t>
  </si>
  <si>
    <t>49.928758</t>
  </si>
  <si>
    <t>10.917124</t>
  </si>
  <si>
    <t>AS Gesmold (22)</t>
  </si>
  <si>
    <t>52.215530</t>
  </si>
  <si>
    <t>8.274383</t>
  </si>
  <si>
    <t>AK Dortmund/Witten (A 45/A 44)</t>
  </si>
  <si>
    <t>51.497768</t>
  </si>
  <si>
    <t>7.385559</t>
  </si>
  <si>
    <t>AS Remscheid-Lennep (95a)</t>
  </si>
  <si>
    <t>51.200575</t>
  </si>
  <si>
    <t>7.245865</t>
  </si>
  <si>
    <t>AS Limburg-Süd (43)</t>
  </si>
  <si>
    <t>50.379038</t>
  </si>
  <si>
    <t>8.089696</t>
  </si>
  <si>
    <t>AS Kannenstieg (69)</t>
  </si>
  <si>
    <t>52.177896</t>
  </si>
  <si>
    <t>11.585754</t>
  </si>
  <si>
    <t>AS Bitterfeld/Wolfen (12)</t>
  </si>
  <si>
    <t>51.635226</t>
  </si>
  <si>
    <t>12.196664</t>
  </si>
  <si>
    <t>AD Walsrode (A 7)</t>
  </si>
  <si>
    <t>52.787662</t>
  </si>
  <si>
    <t>9.671132</t>
  </si>
  <si>
    <t>AS Würzburg-Heidingsfeld (70)</t>
  </si>
  <si>
    <t>49.753203</t>
  </si>
  <si>
    <t>9.926265</t>
  </si>
  <si>
    <t>AD München-Eschenried (A 99)</t>
  </si>
  <si>
    <t>48.209068</t>
  </si>
  <si>
    <t>11.389252</t>
  </si>
  <si>
    <t>AS Aurach (50)</t>
  </si>
  <si>
    <t>49.254359</t>
  </si>
  <si>
    <t>10.439147</t>
  </si>
  <si>
    <t>AS Völklingen-Wehrden (7)</t>
  </si>
  <si>
    <t>49.253130</t>
  </si>
  <si>
    <t>6.833502</t>
  </si>
  <si>
    <t>AS Meiningen-Nord (21)</t>
  </si>
  <si>
    <t>50.577462</t>
  </si>
  <si>
    <t>10.481938</t>
  </si>
  <si>
    <t>AS Schwerte (85)</t>
  </si>
  <si>
    <t>51.456713</t>
  </si>
  <si>
    <t>7.559689</t>
  </si>
  <si>
    <t>AS Meschede (70)</t>
  </si>
  <si>
    <t>51.365141</t>
  </si>
  <si>
    <t>8.291763</t>
  </si>
  <si>
    <t>AS Stukenbrock-Senne (23)</t>
  </si>
  <si>
    <t>51.855971</t>
  </si>
  <si>
    <t>8.667975</t>
  </si>
  <si>
    <t>AS Köselitz (7)</t>
  </si>
  <si>
    <t>51.961226</t>
  </si>
  <si>
    <t>12.464209</t>
  </si>
  <si>
    <t>Behelfs-AS (L 2374)</t>
  </si>
  <si>
    <t>47.630168</t>
  </si>
  <si>
    <t>9.740396</t>
  </si>
  <si>
    <t>AS Bad Oldesloe (26)</t>
  </si>
  <si>
    <t>53.784717</t>
  </si>
  <si>
    <t>10.418169</t>
  </si>
  <si>
    <t>AS Würzburg/Kist (69)</t>
  </si>
  <si>
    <t>49.749143</t>
  </si>
  <si>
    <t>9.842476</t>
  </si>
  <si>
    <t>AS Kassel-Nord (77)</t>
  </si>
  <si>
    <t>51.308982</t>
  </si>
  <si>
    <t>9.560043</t>
  </si>
  <si>
    <t>AS Hamburg-Moorburg (31)</t>
  </si>
  <si>
    <t>53.482010</t>
  </si>
  <si>
    <t>9.914354</t>
  </si>
  <si>
    <t>AS München-Blumenau (37)</t>
  </si>
  <si>
    <t>48.123602</t>
  </si>
  <si>
    <t>11.479348</t>
  </si>
  <si>
    <t>AS Erlangen-Tennenlohe (84)</t>
  </si>
  <si>
    <t>49.538419</t>
  </si>
  <si>
    <t xml:space="preserve"> 11.030706</t>
  </si>
  <si>
    <t>AS Rheine (8)</t>
  </si>
  <si>
    <t>52.304187</t>
  </si>
  <si>
    <t>7.489935</t>
  </si>
  <si>
    <t>AS Eisenberg (22)</t>
  </si>
  <si>
    <t>50.970663</t>
  </si>
  <si>
    <t>11.862132</t>
  </si>
  <si>
    <t>AS Rottenburg (29)</t>
  </si>
  <si>
    <t>48.503205</t>
  </si>
  <si>
    <t>8.842733</t>
  </si>
  <si>
    <t>AS Erfurt-Mittelhausen (9)</t>
  </si>
  <si>
    <t>51.032108</t>
  </si>
  <si>
    <t>10.998546</t>
  </si>
  <si>
    <t>AS Rastatt-Süd (50)</t>
  </si>
  <si>
    <t>48.825255</t>
  </si>
  <si>
    <t>8.209281</t>
  </si>
  <si>
    <t>AS Aschheim/Ismaning (14)</t>
  </si>
  <si>
    <t>48.193065</t>
  </si>
  <si>
    <t>11.693602</t>
  </si>
  <si>
    <t>AS Overath (22)</t>
  </si>
  <si>
    <t>50.945290</t>
  </si>
  <si>
    <t>7.303746</t>
  </si>
  <si>
    <t>AS Hannover-Lahe (46)</t>
  </si>
  <si>
    <t>52.420269</t>
  </si>
  <si>
    <t>9.835139</t>
  </si>
  <si>
    <t>AS Würth a.d. Donau-Ost (104b)</t>
  </si>
  <si>
    <t>48.994959</t>
  </si>
  <si>
    <t>12.409142</t>
  </si>
  <si>
    <t>AS Manching (63)</t>
  </si>
  <si>
    <t>48.710198</t>
  </si>
  <si>
    <t>11.484977</t>
  </si>
  <si>
    <t>AS Malsfeld (A 7)</t>
  </si>
  <si>
    <t>51.088951</t>
  </si>
  <si>
    <t>9.484126</t>
  </si>
  <si>
    <t>AS Kulmbach/Neudrossenfeld (24)</t>
  </si>
  <si>
    <t>50.039250</t>
  </si>
  <si>
    <t>11.493278</t>
  </si>
  <si>
    <t>AS Obertshausen (53)</t>
  </si>
  <si>
    <t>50.067149</t>
  </si>
  <si>
    <t>8.827410</t>
  </si>
  <si>
    <t>AS Arnstadt-Süd (14)</t>
  </si>
  <si>
    <t>50.823651</t>
  </si>
  <si>
    <t>11.004732</t>
  </si>
  <si>
    <t>AS Marktheidenfeld (65)</t>
  </si>
  <si>
    <t>49.817942</t>
  </si>
  <si>
    <t>9.558658</t>
  </si>
  <si>
    <t>AS Flechtorf (6)</t>
  </si>
  <si>
    <t>52.367240</t>
  </si>
  <si>
    <t>10.723093</t>
  </si>
  <si>
    <t>AS Kelsterbach (49)</t>
  </si>
  <si>
    <t>50.046699</t>
  </si>
  <si>
    <t>8.543938</t>
  </si>
  <si>
    <t>AS Querfurt (20)</t>
  </si>
  <si>
    <t>51.419021</t>
  </si>
  <si>
    <t>11.649001</t>
  </si>
  <si>
    <t>AS Salzgitter-Lebenstedt-Süd (19)</t>
  </si>
  <si>
    <t>52.140039</t>
  </si>
  <si>
    <t>10.330610</t>
  </si>
  <si>
    <t>AS Greding (57)</t>
  </si>
  <si>
    <t>49.042480</t>
  </si>
  <si>
    <t>11.347520</t>
  </si>
  <si>
    <t>AS Nabburg (30)</t>
  </si>
  <si>
    <t>49.453745</t>
  </si>
  <si>
    <t>12.193517</t>
  </si>
  <si>
    <t>AS Freiburg-Mitte (62)</t>
  </si>
  <si>
    <t>48.023719</t>
  </si>
  <si>
    <t>7.784030</t>
  </si>
  <si>
    <t>AS Forstinning (11)</t>
  </si>
  <si>
    <t>48.169907</t>
  </si>
  <si>
    <t>11.890666</t>
  </si>
  <si>
    <t>AS Groß Ippener (59)</t>
  </si>
  <si>
    <t>52.973322</t>
  </si>
  <si>
    <t>8.617646</t>
  </si>
  <si>
    <t>AS Heppenheim (31)</t>
  </si>
  <si>
    <t>49.647793</t>
  </si>
  <si>
    <t>8.609683</t>
  </si>
  <si>
    <t>AS Dreieck Hittistetten (122)</t>
  </si>
  <si>
    <t>48.326115</t>
  </si>
  <si>
    <t>10.088333</t>
  </si>
  <si>
    <t>AS Velburg (93)</t>
  </si>
  <si>
    <t>49.236074</t>
  </si>
  <si>
    <t>11.637434</t>
  </si>
  <si>
    <t>AK Hamburg-Ost (A 24)</t>
  </si>
  <si>
    <t>53.562490</t>
  </si>
  <si>
    <t>10.166558</t>
  </si>
  <si>
    <t>AS Stuttgart-Vaihingen (1)</t>
  </si>
  <si>
    <t>48.732096</t>
  </si>
  <si>
    <t>9.090310</t>
  </si>
  <si>
    <t>AS Duisburg-Neumühl (7)</t>
  </si>
  <si>
    <t>51.485389</t>
  </si>
  <si>
    <t>6.791185</t>
  </si>
  <si>
    <t>AS Bergen (110)</t>
  </si>
  <si>
    <t>47.828149</t>
  </si>
  <si>
    <t>12.598403</t>
  </si>
  <si>
    <t>AS Bruchsal (42)</t>
  </si>
  <si>
    <t>49.147942</t>
  </si>
  <si>
    <t>8.559955</t>
  </si>
  <si>
    <t>AS Alsfeld-Ost (2)</t>
  </si>
  <si>
    <t>50.749319</t>
  </si>
  <si>
    <t>9.299107</t>
  </si>
  <si>
    <t>AS Achim-Nord (23)</t>
  </si>
  <si>
    <t>53.023969</t>
  </si>
  <si>
    <t>9.031660</t>
  </si>
  <si>
    <t>AS Sankt Augustin (3)</t>
  </si>
  <si>
    <t>50.787557</t>
  </si>
  <si>
    <t xml:space="preserve"> 7.198913</t>
  </si>
  <si>
    <t>Dettingen an der Iller (126)</t>
  </si>
  <si>
    <t>48.107468</t>
  </si>
  <si>
    <t>10.126337</t>
  </si>
  <si>
    <t>AS Gefrees (37)</t>
  </si>
  <si>
    <t>50.096420</t>
  </si>
  <si>
    <t>11.695466</t>
  </si>
  <si>
    <t>AS Lauf (50)</t>
  </si>
  <si>
    <t>49.499314</t>
  </si>
  <si>
    <t>11.284992</t>
  </si>
  <si>
    <t>AS Holzkirchen (97)</t>
  </si>
  <si>
    <t>47.894543</t>
  </si>
  <si>
    <t>11.725714</t>
  </si>
  <si>
    <t>AS Bamberg-Hafen (14)</t>
  </si>
  <si>
    <t>49.918139</t>
  </si>
  <si>
    <t>10.862007</t>
  </si>
  <si>
    <t>BS Hohenstadt (60)</t>
  </si>
  <si>
    <t>48.544721</t>
  </si>
  <si>
    <t>9.646996</t>
  </si>
  <si>
    <t>AD Mönchhof-Dreieck (Tkn A 3)</t>
  </si>
  <si>
    <t>50.026845</t>
  </si>
  <si>
    <t>8.491832</t>
  </si>
  <si>
    <t>AS Bad Wörishofen (20)</t>
  </si>
  <si>
    <t>48.041118</t>
  </si>
  <si>
    <t>10.620052</t>
  </si>
  <si>
    <t>AS Britzer Damm (23)</t>
  </si>
  <si>
    <t>52.461982</t>
  </si>
  <si>
    <t>13.431247</t>
  </si>
  <si>
    <t>AS Halle-Ost (18)</t>
  </si>
  <si>
    <t>51.478539</t>
  </si>
  <si>
    <t>12.077337</t>
  </si>
  <si>
    <t>AS Lotte (13)</t>
  </si>
  <si>
    <t>52.266046</t>
  </si>
  <si>
    <t>7.892384</t>
  </si>
  <si>
    <t>AS Rehau-Süd (6)</t>
  </si>
  <si>
    <t>50.246516</t>
  </si>
  <si>
    <t>12.060124</t>
  </si>
  <si>
    <t>AK Schiersteiner Kreuz (A 66)</t>
  </si>
  <si>
    <t>50.052838</t>
  </si>
  <si>
    <t>8.212732</t>
  </si>
  <si>
    <t>AS Kaiserslautern-Einsiedlerhof (14)</t>
  </si>
  <si>
    <t>49.441450</t>
  </si>
  <si>
    <t>7.653633</t>
  </si>
  <si>
    <t>AS Lübeck-Dänischburg (2)</t>
  </si>
  <si>
    <t>53.916245</t>
  </si>
  <si>
    <t>10.737916</t>
  </si>
  <si>
    <t>AS Emsbüren (26)</t>
  </si>
  <si>
    <t>52.356721</t>
  </si>
  <si>
    <t>7.257873</t>
  </si>
  <si>
    <t>AS Haan-West (29)</t>
  </si>
  <si>
    <t>51.199023</t>
  </si>
  <si>
    <t>6.972534</t>
  </si>
  <si>
    <t>AS Bochum-Stadion (36)</t>
  </si>
  <si>
    <t>51.495102</t>
  </si>
  <si>
    <t>7.232245</t>
  </si>
  <si>
    <t>AS Gelnhausen-West (43)</t>
  </si>
  <si>
    <t>50.192120</t>
  </si>
  <si>
    <t>9.180383</t>
  </si>
  <si>
    <t>AS Kerpen (8)</t>
  </si>
  <si>
    <t>50.894526</t>
  </si>
  <si>
    <t>6.695449</t>
  </si>
  <si>
    <t>AS Hockenheim (64)</t>
  </si>
  <si>
    <t>49.331390</t>
  </si>
  <si>
    <t>8.503073</t>
  </si>
  <si>
    <t>AS H_nfeld/Schlitz (90)</t>
  </si>
  <si>
    <t>50.661459</t>
  </si>
  <si>
    <t>9.676956</t>
  </si>
  <si>
    <t>AS Freising-Mitte (7)</t>
  </si>
  <si>
    <t>48.371796</t>
  </si>
  <si>
    <t>11.745437</t>
  </si>
  <si>
    <t>AS Straubing (106)</t>
  </si>
  <si>
    <t>48.941745</t>
  </si>
  <si>
    <t>12.620493</t>
  </si>
  <si>
    <t>AS Kitzingen (103)</t>
  </si>
  <si>
    <t>49.760317</t>
  </si>
  <si>
    <t>10.105316</t>
  </si>
  <si>
    <t>AS Herford-Ost (30)</t>
  </si>
  <si>
    <t>52.130731</t>
  </si>
  <si>
    <t>8.737122</t>
  </si>
  <si>
    <t>AK Deggendorf (A 92)</t>
  </si>
  <si>
    <t>48.818864</t>
  </si>
  <si>
    <t>12.93970</t>
  </si>
  <si>
    <t>AK Hegau (A 81)</t>
  </si>
  <si>
    <t>47.807164</t>
  </si>
  <si>
    <t>8.857174</t>
  </si>
  <si>
    <t>AS Kruft (35)</t>
  </si>
  <si>
    <t>50.394353</t>
  </si>
  <si>
    <t>7.340032</t>
  </si>
  <si>
    <t>AS Türnich (21)</t>
  </si>
  <si>
    <t>50.858996</t>
  </si>
  <si>
    <t>6.717588</t>
  </si>
  <si>
    <t>AK Lotte/Osnabrück (A 30)</t>
  </si>
  <si>
    <t>52.268262</t>
  </si>
  <si>
    <t>7.926900</t>
  </si>
  <si>
    <t>AS F-Rebstock (4)</t>
  </si>
  <si>
    <t>50.115177</t>
  </si>
  <si>
    <t>8.613138</t>
  </si>
  <si>
    <t>AS Donaueschingen (1)</t>
  </si>
  <si>
    <t>47.991584</t>
  </si>
  <si>
    <t>8.526785</t>
  </si>
  <si>
    <t>AS Schwarmstedt (50)</t>
  </si>
  <si>
    <t>52.676451</t>
  </si>
  <si>
    <t>9.692369</t>
  </si>
  <si>
    <t>AS Krefeld-Oppum (14)</t>
  </si>
  <si>
    <t>51.325437</t>
  </si>
  <si>
    <t>6.630305</t>
  </si>
  <si>
    <t>AS Reinsfeld (132)</t>
  </si>
  <si>
    <t>49.674553</t>
  </si>
  <si>
    <t>6.917454</t>
  </si>
  <si>
    <t>AS Porta Westfalica (33)</t>
  </si>
  <si>
    <t>52.211225</t>
  </si>
  <si>
    <t>8.875667</t>
  </si>
  <si>
    <t>AS Köln-Longerich (28)</t>
  </si>
  <si>
    <t>50.992166</t>
  </si>
  <si>
    <t>6.897376</t>
  </si>
  <si>
    <t>AS Neuenkruge (9)</t>
  </si>
  <si>
    <t>53.189373</t>
  </si>
  <si>
    <t>8.103153</t>
  </si>
  <si>
    <t>AS Breuna (66)</t>
  </si>
  <si>
    <t>51.401374</t>
  </si>
  <si>
    <t>9.184641</t>
  </si>
  <si>
    <t>AS Alzey (55)</t>
  </si>
  <si>
    <t>49.753118</t>
  </si>
  <si>
    <t>8.127442</t>
  </si>
  <si>
    <t>AS Mitterteich-Süd (17)</t>
  </si>
  <si>
    <t>49.935743</t>
  </si>
  <si>
    <t>12.225050</t>
  </si>
  <si>
    <t>AS Wetzlar-Ost (30)</t>
  </si>
  <si>
    <t>50.570561</t>
  </si>
  <si>
    <t>8.5469968</t>
  </si>
  <si>
    <t>AS Ingolstadt-Süd (62)</t>
  </si>
  <si>
    <t>48.752684</t>
  </si>
  <si>
    <t>11.457370</t>
  </si>
  <si>
    <t>AS Hannover/Langenhagen (44)</t>
  </si>
  <si>
    <t>52.427597</t>
  </si>
  <si>
    <t>9.732304</t>
  </si>
  <si>
    <t>AK Hermsdorfer Kreuz (24)</t>
  </si>
  <si>
    <t>50.880350</t>
  </si>
  <si>
    <t>11.846674</t>
  </si>
  <si>
    <t>AS Burgau (69)</t>
  </si>
  <si>
    <t>48.412920</t>
  </si>
  <si>
    <t>10.436599</t>
  </si>
  <si>
    <t>AS Wenden (29)</t>
  </si>
  <si>
    <t>50.993775</t>
  </si>
  <si>
    <t>7.842771</t>
  </si>
  <si>
    <t>AS Breitengüßbach-Mitte (19)</t>
  </si>
  <si>
    <t>49.972908</t>
  </si>
  <si>
    <t>10.87723</t>
  </si>
  <si>
    <t>AS Oelde (21)</t>
  </si>
  <si>
    <t>51.806992</t>
  </si>
  <si>
    <t>8.131533</t>
  </si>
  <si>
    <t>AS Debstedt (5)</t>
  </si>
  <si>
    <t>53.621697</t>
  </si>
  <si>
    <t>8.664827</t>
  </si>
  <si>
    <t>AS Rödental (9)</t>
  </si>
  <si>
    <t>50.286728</t>
  </si>
  <si>
    <t>11.011754</t>
  </si>
  <si>
    <t>AS Heilbronn/Untereisesheim (36)</t>
  </si>
  <si>
    <t>49.186757</t>
  </si>
  <si>
    <t>9.196605</t>
  </si>
  <si>
    <t>AS Oberhausen-Königshardt (2)</t>
  </si>
  <si>
    <t>51.539059</t>
  </si>
  <si>
    <t>6.872724</t>
  </si>
  <si>
    <t>AS Rohrbach (19)</t>
  </si>
  <si>
    <t>49.139665</t>
  </si>
  <si>
    <t>8.165599</t>
  </si>
  <si>
    <t>AK Dortmund-Nordwest (A2/A 45)</t>
  </si>
  <si>
    <t>51.585908</t>
  </si>
  <si>
    <t>7.367144</t>
  </si>
  <si>
    <t>AS Flensburg (3)</t>
  </si>
  <si>
    <t>54.733927</t>
  </si>
  <si>
    <t>9.388957</t>
  </si>
  <si>
    <t>AS Schwetzingen/Hockenheim (29)</t>
  </si>
  <si>
    <t>49.359692</t>
  </si>
  <si>
    <t>8.548095</t>
  </si>
  <si>
    <t>AS Nürnberg-Zollhaus</t>
  </si>
  <si>
    <t>49.391981</t>
  </si>
  <si>
    <t>11.116384</t>
  </si>
  <si>
    <t>AS Stuttgart-Degerloch (52b)</t>
  </si>
  <si>
    <t>48.706022</t>
  </si>
  <si>
    <t>9.166771</t>
  </si>
  <si>
    <t>AS München-Kreuzhof (2)</t>
  </si>
  <si>
    <t>48.102554</t>
  </si>
  <si>
    <t>11.501789</t>
  </si>
  <si>
    <t>AS Hildesheim-Drispenstedt (61)</t>
  </si>
  <si>
    <t>52.185130</t>
  </si>
  <si>
    <t>9.967517</t>
  </si>
  <si>
    <t>AS Wilnsdorf (23)</t>
  </si>
  <si>
    <t>50.816143</t>
  </si>
  <si>
    <t>8.093860</t>
  </si>
  <si>
    <t>AS Plech (46)</t>
  </si>
  <si>
    <t>49.666338</t>
  </si>
  <si>
    <t>11.468472</t>
  </si>
  <si>
    <t>AK Schweinfurt/Werneck (A 7)</t>
  </si>
  <si>
    <t>50.001337</t>
  </si>
  <si>
    <t>10.078603</t>
  </si>
  <si>
    <t>AS Roth (57)</t>
  </si>
  <si>
    <t>49.333440</t>
  </si>
  <si>
    <t>11.060521</t>
  </si>
  <si>
    <t>AS Passau-Süd (117)</t>
  </si>
  <si>
    <t>48.536276</t>
  </si>
  <si>
    <t>13.399976</t>
  </si>
  <si>
    <t>AS Bad Hersfeld (32)</t>
  </si>
  <si>
    <t>50.853560</t>
  </si>
  <si>
    <t>9.721533</t>
  </si>
  <si>
    <t>AS Neukirchen (113)</t>
  </si>
  <si>
    <t>47.831226</t>
  </si>
  <si>
    <t>12.739340</t>
  </si>
  <si>
    <t>AK Feuchtwangen/Crailsheim (A 6)</t>
  </si>
  <si>
    <t>49.202784</t>
  </si>
  <si>
    <t>10.232970</t>
  </si>
  <si>
    <t>AS Laudert (44)</t>
  </si>
  <si>
    <t>50.075912</t>
  </si>
  <si>
    <t>7.622664</t>
  </si>
  <si>
    <t>AS Ratingen-Schwarzbach (33)</t>
  </si>
  <si>
    <t>51.286147</t>
  </si>
  <si>
    <t>6.870730</t>
  </si>
  <si>
    <t>AS Penzberg/Iffeldorf (8)</t>
  </si>
  <si>
    <t>47.772588</t>
  </si>
  <si>
    <t>11.340891</t>
  </si>
  <si>
    <t>AS Irxleben (67)</t>
  </si>
  <si>
    <t>52.172999</t>
  </si>
  <si>
    <t>11.488689</t>
  </si>
  <si>
    <t>AS Dachau/F_rstenfeldbruck (78)</t>
  </si>
  <si>
    <t>48.233330</t>
  </si>
  <si>
    <t>11.348624</t>
  </si>
  <si>
    <t>AS Gro_enaspe (16)</t>
  </si>
  <si>
    <t>54.002298</t>
  </si>
  <si>
    <t>9.933873</t>
  </si>
  <si>
    <t>AS Daun (119)</t>
  </si>
  <si>
    <t>50.207583</t>
  </si>
  <si>
    <t>6.880951</t>
  </si>
  <si>
    <t>AS Altwarmbüchen (55)</t>
  </si>
  <si>
    <t>52.435218</t>
  </si>
  <si>
    <t>9.878977</t>
  </si>
  <si>
    <t>AS Nonnweiler-Braunshausen (137)</t>
  </si>
  <si>
    <t>49.577583</t>
  </si>
  <si>
    <t>6.982014</t>
  </si>
  <si>
    <t>AS Neuss-Reuschenberg (21)</t>
  </si>
  <si>
    <t>51.177572</t>
  </si>
  <si>
    <t>6.685617</t>
  </si>
  <si>
    <t>Schienennahverkehr und gewerblicher Straßen-Personenverkehr - jährlich</t>
  </si>
  <si>
    <t>Lfd.</t>
  </si>
  <si>
    <t>Kreis</t>
  </si>
  <si>
    <t>insgesamt</t>
  </si>
  <si>
    <t>davon im Verkehr mit</t>
  </si>
  <si>
    <t>Nr.</t>
  </si>
  <si>
    <t>-------</t>
  </si>
  <si>
    <t>Eisenbahnen</t>
  </si>
  <si>
    <t>Straßenbahnen</t>
  </si>
  <si>
    <t>Omnibussen</t>
  </si>
  <si>
    <t>Mill. Fahrzeug-km</t>
  </si>
  <si>
    <t>Mill. Zug-km</t>
  </si>
  <si>
    <t>Mill. Bus-km</t>
  </si>
  <si>
    <t>Deutschland insgesamt.....................................</t>
  </si>
  <si>
    <t>Flensburg, Stadt..............................................</t>
  </si>
  <si>
    <t>-</t>
  </si>
  <si>
    <t>Kiel, Landeshauptstadt....................................</t>
  </si>
  <si>
    <t>Lübeck, Hansestadt.........................................</t>
  </si>
  <si>
    <t>Neumünster, Stadt..........................................</t>
  </si>
  <si>
    <t>Dithmarschen..................................................</t>
  </si>
  <si>
    <t>Herzogtum Lauenburg.....................................</t>
  </si>
  <si>
    <t>Nordfriesland..................................................</t>
  </si>
  <si>
    <t>Ostholstein......................................................</t>
  </si>
  <si>
    <t>Pinneberg........................................................</t>
  </si>
  <si>
    <t>Plön.................................................................</t>
  </si>
  <si>
    <t>Rendsburg-Eckernförde...................................</t>
  </si>
  <si>
    <t>Schleswig-Flensburg........................................</t>
  </si>
  <si>
    <t>Segeberg.........................................................</t>
  </si>
  <si>
    <t>Steinburg........................................................</t>
  </si>
  <si>
    <t>Stormarn.........................................................</t>
  </si>
  <si>
    <t>Hamburg...........................................................</t>
  </si>
  <si>
    <t>Braunschweig, Stadt.......................................</t>
  </si>
  <si>
    <t>Salzgitter, Stadt...............................................</t>
  </si>
  <si>
    <t>Wolfsburg, Stadt..............................................</t>
  </si>
  <si>
    <t>Gifhorn............................................................</t>
  </si>
  <si>
    <t>Goslar..............................................................</t>
  </si>
  <si>
    <t>Helmstedt.......................................................</t>
  </si>
  <si>
    <t>Northeim.........................................................</t>
  </si>
  <si>
    <t>Peine...............................................................</t>
  </si>
  <si>
    <t>Wolfenbüttel....................................................</t>
  </si>
  <si>
    <t>Göttingen….....................................................</t>
  </si>
  <si>
    <t>Region Hannover.............................................</t>
  </si>
  <si>
    <t>Diepholz..........................................................</t>
  </si>
  <si>
    <t>Hameln-Pyrmont..............................................</t>
  </si>
  <si>
    <t>Hildesheim......................................................</t>
  </si>
  <si>
    <t>Holzminden.....................................................</t>
  </si>
  <si>
    <t>Nienburg (Weser).............................................</t>
  </si>
  <si>
    <t>Schaumburg....................................................</t>
  </si>
  <si>
    <t>Celle................................................................</t>
  </si>
  <si>
    <t>Cuxhaven........................................................</t>
  </si>
  <si>
    <t>Harburg...........................................................</t>
  </si>
  <si>
    <t>Lüchow-Dannenberg........................................</t>
  </si>
  <si>
    <t>Lüneburg.........................................................</t>
  </si>
  <si>
    <t>Osterholz.........................................................</t>
  </si>
  <si>
    <t>Rotenburg (Wümme)........................................</t>
  </si>
  <si>
    <t>Soltau-Fallingbostel.........................................</t>
  </si>
  <si>
    <t>Stade..............................................................</t>
  </si>
  <si>
    <t>Uelzen.............................................................</t>
  </si>
  <si>
    <t>Verden.............................................................</t>
  </si>
  <si>
    <t>Delmenhorst, Stadt.........................................</t>
  </si>
  <si>
    <t>Emden, Stadt...................................................</t>
  </si>
  <si>
    <t>Oldenburg (Oldenburg), Stadt……………………….</t>
  </si>
  <si>
    <t>Osnabrück, Stadt.............................................</t>
  </si>
  <si>
    <t>Wilhelmshaven, Stadt......................................</t>
  </si>
  <si>
    <t>Ammerland......................................................</t>
  </si>
  <si>
    <t>Aurich..............................................................</t>
  </si>
  <si>
    <t>Cloppenburg....................................................</t>
  </si>
  <si>
    <t>Emsland..........................................................</t>
  </si>
  <si>
    <t>Friesland.........................................................</t>
  </si>
  <si>
    <t>Grafschaft Bentheim........................................</t>
  </si>
  <si>
    <t>Leer.................................................................</t>
  </si>
  <si>
    <t>Oldenburg.......................................................</t>
  </si>
  <si>
    <t>Osnabrück.......................................................</t>
  </si>
  <si>
    <t>Vechta.............................................................</t>
  </si>
  <si>
    <t>Wesermarsch...................................................</t>
  </si>
  <si>
    <t>Wittmund........................................................</t>
  </si>
  <si>
    <t>Bremen, Stadt.................................................</t>
  </si>
  <si>
    <t>Bremerhaven, Stadt........................................</t>
  </si>
  <si>
    <t>Düsseldorf, Stadt.............................................</t>
  </si>
  <si>
    <t>Duisburg, Stadt...............................................</t>
  </si>
  <si>
    <t>Essen, Stadt....................................................</t>
  </si>
  <si>
    <t>Krefeld, Stadt..................................................</t>
  </si>
  <si>
    <t>Mönchengladbach, Stadt.................................</t>
  </si>
  <si>
    <t>Mülheim an der Ruhr, Stadt…………………………..</t>
  </si>
  <si>
    <t>Oberhausen, Stadt..........................................</t>
  </si>
  <si>
    <t>Remscheid, Stadt............................................</t>
  </si>
  <si>
    <t>Solingen, Stadt................................................</t>
  </si>
  <si>
    <t>Wuppertal, Stadt.............................................</t>
  </si>
  <si>
    <t>Kleve...............................................................</t>
  </si>
  <si>
    <t>Mettmann........................................................</t>
  </si>
  <si>
    <t>Rhein-Kreis Neuss...........................................</t>
  </si>
  <si>
    <t>Viersen............................................................</t>
  </si>
  <si>
    <t>Wesel..............................................................</t>
  </si>
  <si>
    <t>Bonn, Stadt.....................................................</t>
  </si>
  <si>
    <t>Köln, Stadt......................................................</t>
  </si>
  <si>
    <t>Leverkusen, Stadt............................................</t>
  </si>
  <si>
    <t>Aachen, Städteregion…....................................</t>
  </si>
  <si>
    <t>Düren..............................................................</t>
  </si>
  <si>
    <t>Rhein-Erft-Kreis................................................</t>
  </si>
  <si>
    <t>Euskirchen......................................................</t>
  </si>
  <si>
    <t>Heinsberg........................................................</t>
  </si>
  <si>
    <t>Oberbergischer Kreis.......................................</t>
  </si>
  <si>
    <t>Rheinisch-Bergischer Kreis…………………………….</t>
  </si>
  <si>
    <t>Rhein-Sieg-Kreis..............................................</t>
  </si>
  <si>
    <t>Bottrop, Stadt..................................................</t>
  </si>
  <si>
    <t>Gelsenkirchen, Stadt.......................................</t>
  </si>
  <si>
    <t>Münster, Stadt.................................................</t>
  </si>
  <si>
    <t>Borken.............................................................</t>
  </si>
  <si>
    <t>Coesfeld..........................................................</t>
  </si>
  <si>
    <t>Recklinghausen...............................................</t>
  </si>
  <si>
    <t>Steinfurt..........................................................</t>
  </si>
  <si>
    <t>Warendorf.......................................................</t>
  </si>
  <si>
    <t>Bielefeld, Stadt................................................</t>
  </si>
  <si>
    <t>Gütersloh........................................................</t>
  </si>
  <si>
    <t>Herford............................................................</t>
  </si>
  <si>
    <t>Höxter.............................................................</t>
  </si>
  <si>
    <t>Lippe...............................................................</t>
  </si>
  <si>
    <t>Minden-Lübbecke............................................</t>
  </si>
  <si>
    <t>Paderborn.......................................................</t>
  </si>
  <si>
    <t>Bochum, Stadt.................................................</t>
  </si>
  <si>
    <t>Dortmund, Stadt..............................................</t>
  </si>
  <si>
    <t>Hagen, Stadt...................................................</t>
  </si>
  <si>
    <t>Hamm, Stadt...................................................</t>
  </si>
  <si>
    <t>Herne, Stadt....................................................</t>
  </si>
  <si>
    <t>Ennepe-Ruhr-Kreis...........................................</t>
  </si>
  <si>
    <t>Hochsauerlandkreis........................................</t>
  </si>
  <si>
    <t>Märkischer Kreis..............................................</t>
  </si>
  <si>
    <t>Olpe................................................................</t>
  </si>
  <si>
    <t>Siegen-Wittgenstein........................................</t>
  </si>
  <si>
    <t>Soest...............................................................</t>
  </si>
  <si>
    <t>Unna...............................................................</t>
  </si>
  <si>
    <t>Darmstadt, Wissenschaftsstadt.……………………</t>
  </si>
  <si>
    <t>Frankfurt am Main, Stadt.................................</t>
  </si>
  <si>
    <t>Offenbach am Main, Stadt...............................</t>
  </si>
  <si>
    <t>Wiesbaden, Landeshauptstadt ……………………..</t>
  </si>
  <si>
    <t>Bergstraße.......................................................</t>
  </si>
  <si>
    <t>Darmstadt-Dieburg..........................................</t>
  </si>
  <si>
    <t>Groß-Gerau......................................................</t>
  </si>
  <si>
    <t>Hochtaunuskreis.............................................</t>
  </si>
  <si>
    <t>Main-Kinzig-Kreis.............................................</t>
  </si>
  <si>
    <t>Main-Taunus-Kreis...........................................</t>
  </si>
  <si>
    <t>Odenwaldkreis................................................</t>
  </si>
  <si>
    <t>Offenbach.......................................................</t>
  </si>
  <si>
    <t>Rheingau-Taunus-Kreis....................................</t>
  </si>
  <si>
    <t>Wetteraukreis..................................................</t>
  </si>
  <si>
    <t>Gießen............................................................</t>
  </si>
  <si>
    <t>Lahn-Dill-Kreis.................................................</t>
  </si>
  <si>
    <t>Limburg-Weilburg............................................</t>
  </si>
  <si>
    <t>Marburg-Biedenkopf........................................</t>
  </si>
  <si>
    <t>Vogelsbergkreis...............................................</t>
  </si>
  <si>
    <t>Kassel, documenta-Stadt.................................</t>
  </si>
  <si>
    <t>Fulda...............................................................</t>
  </si>
  <si>
    <t>Hersfeld-Rotenburg.........................................</t>
  </si>
  <si>
    <t>Kassel.............................................................</t>
  </si>
  <si>
    <t>Schwalm-Eder-Kreis.........................................</t>
  </si>
  <si>
    <t>Waldeck-Frankenberg......................................</t>
  </si>
  <si>
    <t>Werra-Meißner-Kreis........................................</t>
  </si>
  <si>
    <t>Koblenz, kreisfreie Stadt……………………………....</t>
  </si>
  <si>
    <t>Ahrweiler.........................................................</t>
  </si>
  <si>
    <t>Altenkirchen (Westerwald)...............................</t>
  </si>
  <si>
    <t>Bad Kreuznach................................................</t>
  </si>
  <si>
    <t>Birkenfeld........................................................</t>
  </si>
  <si>
    <t>Cochem-Zell....................................................</t>
  </si>
  <si>
    <t>Mayen-Koblenz................................................</t>
  </si>
  <si>
    <t>Neuwied..........................................................</t>
  </si>
  <si>
    <t>Rhein-Hunsrück-Kreis......................................</t>
  </si>
  <si>
    <t>Rhein-Lahn-Kreis.............................................</t>
  </si>
  <si>
    <t>Westerwaldkreis..............................................</t>
  </si>
  <si>
    <t>Trier, kreisfreie Stadt.......................................</t>
  </si>
  <si>
    <t>Bernkastel-Wittlich..........................................</t>
  </si>
  <si>
    <t>Eifelkreis Bitburg-Prüm....................................</t>
  </si>
  <si>
    <t>Vulkaneifel......................................................</t>
  </si>
  <si>
    <t>Trier-Saarburg..................................................</t>
  </si>
  <si>
    <t>Frankenthal (Pfalz), kreisfreie Stadt ………………</t>
  </si>
  <si>
    <t>Kaiserslautern, kreisfreie Stadt …………………….</t>
  </si>
  <si>
    <t>Landau in der Pfalz, kreisfreie Stadt ……………..</t>
  </si>
  <si>
    <t>Ludwigshafen am Rhein, kreisfreie Stadt ………</t>
  </si>
  <si>
    <t>Mainz, kreisfreie Stadt.....................................</t>
  </si>
  <si>
    <t>Neustadt an der Weinstraße, kreisfreie Stadt ..</t>
  </si>
  <si>
    <t>Pirmasens, kreisfreie Stadt ……………………………</t>
  </si>
  <si>
    <t>Speyer, kreisfreie Stadt...................................</t>
  </si>
  <si>
    <t>Worms, kreisfreie Stadt...................................</t>
  </si>
  <si>
    <t>Zweibrücken, kreisfreie Stadt.……………….………</t>
  </si>
  <si>
    <t>Alzey-Worms....................................................</t>
  </si>
  <si>
    <t>Bad Dürkheim..................................................</t>
  </si>
  <si>
    <t>Donnersbergkreis............................................</t>
  </si>
  <si>
    <t>Germersheim...................................................</t>
  </si>
  <si>
    <t>Kaiserslautern.................................................</t>
  </si>
  <si>
    <t>Kusel...............................................................</t>
  </si>
  <si>
    <t>Südliche Weinstraße.......................................</t>
  </si>
  <si>
    <t>Rhein-Pfalz-Kreis.............................................</t>
  </si>
  <si>
    <t>Mainz-Bingen..................................................</t>
  </si>
  <si>
    <t>Südwestpfalz...................................................</t>
  </si>
  <si>
    <t>Stuttgart..........................................................</t>
  </si>
  <si>
    <t>Böblingen........................................................</t>
  </si>
  <si>
    <t>Esslingen.........................................................</t>
  </si>
  <si>
    <t>Göppingen.......................................................</t>
  </si>
  <si>
    <t>Ludwigsburg....................................................</t>
  </si>
  <si>
    <t>Rems-Murr-Kreis..............................................</t>
  </si>
  <si>
    <t>Heilbronn........................................................</t>
  </si>
  <si>
    <t>Hohenlohekreis...............................................</t>
  </si>
  <si>
    <t>Schwäbisch Hall..............................................</t>
  </si>
  <si>
    <t>Main-Tauber-Kreis...........................................</t>
  </si>
  <si>
    <t>Heidenheim.....................................................</t>
  </si>
  <si>
    <t>Ostalbkreis......................................................</t>
  </si>
  <si>
    <t>Baden-Baden..................................................</t>
  </si>
  <si>
    <t>Karlsruhe.........................................................</t>
  </si>
  <si>
    <t>Rastatt.............................................................</t>
  </si>
  <si>
    <t>Heidelberg.......................................................</t>
  </si>
  <si>
    <t>Mannheim.......................................................</t>
  </si>
  <si>
    <t>Neckar-Odenwald-Kreis...................................</t>
  </si>
  <si>
    <t>Rhein-Neckar-Kreis..........................................</t>
  </si>
  <si>
    <t>Pforzheim........................................................</t>
  </si>
  <si>
    <t>Calw................................................................</t>
  </si>
  <si>
    <t>Enzkreis..........................................................</t>
  </si>
  <si>
    <t>Freudenstadt...................................................</t>
  </si>
  <si>
    <t>Freiburg im Breisgau........................................</t>
  </si>
  <si>
    <t>Breisgau-Hochschwarzwald.............................</t>
  </si>
  <si>
    <t>Emmendingen.................................................</t>
  </si>
  <si>
    <t>Ortenaukreis....................................................</t>
  </si>
  <si>
    <t>Rottweil...........................................................</t>
  </si>
  <si>
    <t>Schwarzwald-Baar-Kreis..................................</t>
  </si>
  <si>
    <t>Tuttlingen........................................................</t>
  </si>
  <si>
    <t>Konstanz.........................................................</t>
  </si>
  <si>
    <t>Lörrach............................................................</t>
  </si>
  <si>
    <t>Waldshut.........................................................</t>
  </si>
  <si>
    <t>Reutlingen.......................................................</t>
  </si>
  <si>
    <t>Tübingen.........................................................</t>
  </si>
  <si>
    <t>Zollernalbkreis................................................</t>
  </si>
  <si>
    <t>Ulm.................................................................</t>
  </si>
  <si>
    <t>Alb-Donau-Kreis..............................................</t>
  </si>
  <si>
    <t>Biberach..........................................................</t>
  </si>
  <si>
    <t>Bodenseekreis................................................</t>
  </si>
  <si>
    <t>Ravensburg.....................................................</t>
  </si>
  <si>
    <t>Sigmaringen....................................................</t>
  </si>
  <si>
    <t>Ingolstadt........................................................</t>
  </si>
  <si>
    <t>München.........................................................</t>
  </si>
  <si>
    <t>Rosenheim......................................................</t>
  </si>
  <si>
    <t>Altötting..........................................................</t>
  </si>
  <si>
    <t>Berchtesgadener Land.....................................</t>
  </si>
  <si>
    <t>Bad Tölz-Wolfratshausen.................................</t>
  </si>
  <si>
    <t>Dachau............................................................</t>
  </si>
  <si>
    <t>Ebersberg........................................................</t>
  </si>
  <si>
    <t>Eichstätt..........................................................</t>
  </si>
  <si>
    <t>Erding..............................................................</t>
  </si>
  <si>
    <t>Freising...........................................................</t>
  </si>
  <si>
    <t>Fürstenfeldbruck.............................................</t>
  </si>
  <si>
    <t>Garmisch-Partenkirchen..................................</t>
  </si>
  <si>
    <t>Landsberg am Lech.........................................</t>
  </si>
  <si>
    <t>Miesbach........................................................</t>
  </si>
  <si>
    <t>Mühldorf a.Inn.................................................</t>
  </si>
  <si>
    <t>Neuburg-Schrobenhausen...............................</t>
  </si>
  <si>
    <t>Pfaffenhofen a.d.Ilm........................................</t>
  </si>
  <si>
    <t>Starnberg........................................................</t>
  </si>
  <si>
    <t>Traunstein.......................................................</t>
  </si>
  <si>
    <t>Weilheim-Schongau........................................</t>
  </si>
  <si>
    <t>Landshut.........................................................</t>
  </si>
  <si>
    <t>Passau............................................................</t>
  </si>
  <si>
    <t>Straubing........................................................</t>
  </si>
  <si>
    <t>Deggendorf.....................................................</t>
  </si>
  <si>
    <t>Freyung-Grafenau............................................</t>
  </si>
  <si>
    <t>Kelheim...........................................................</t>
  </si>
  <si>
    <t>Regen..............................................................</t>
  </si>
  <si>
    <t>Rottal-Inn........................................................</t>
  </si>
  <si>
    <t>Straubing-Bogen.............................................</t>
  </si>
  <si>
    <t>Dingolfing-Landau...........................................</t>
  </si>
  <si>
    <t>Amberg............................................................</t>
  </si>
  <si>
    <t>Regensburg.....................................................</t>
  </si>
  <si>
    <t>Weiden i.d.OPf................................................</t>
  </si>
  <si>
    <t>Amberg-Sulzbach............................................</t>
  </si>
  <si>
    <t>Cham...............................................................</t>
  </si>
  <si>
    <t>Neumarkt i.d.OPf.............................................</t>
  </si>
  <si>
    <t>Neustadt a.d.Waldnaab...................................</t>
  </si>
  <si>
    <t>Schwandorf.....................................................</t>
  </si>
  <si>
    <t>Tirschenreuth..................................................</t>
  </si>
  <si>
    <t>Bamberg..........................................................</t>
  </si>
  <si>
    <t>Bayreuth..........................................................</t>
  </si>
  <si>
    <t>Coburg............................................................</t>
  </si>
  <si>
    <t>Hof..................................................................</t>
  </si>
  <si>
    <t>Forchheim.......................................................</t>
  </si>
  <si>
    <t>Kronach...........................................................</t>
  </si>
  <si>
    <t>Kulmbach........................................................</t>
  </si>
  <si>
    <t>Lichtenfels.......................................................</t>
  </si>
  <si>
    <t>Wunsiedel i.Fichtelgebirge…………………………….</t>
  </si>
  <si>
    <t>Ansbach..........................................................</t>
  </si>
  <si>
    <t>Erlangen..........................................................</t>
  </si>
  <si>
    <t>Fürth................................................................</t>
  </si>
  <si>
    <t>Nürnberg.........................................................</t>
  </si>
  <si>
    <t>Schwabach......................................................</t>
  </si>
  <si>
    <t>Erlangen-Höchstadt.........................................</t>
  </si>
  <si>
    <t>Nürnberger Land..............................................</t>
  </si>
  <si>
    <t>Neustadt a.d.Aisch-Bad Winds………………………</t>
  </si>
  <si>
    <t>Roth................................................................</t>
  </si>
  <si>
    <t>Weißenburg-Gunzenhausen............................</t>
  </si>
  <si>
    <t>Aschaffenburg.................................................</t>
  </si>
  <si>
    <t>Schweinfurt.....................................................</t>
  </si>
  <si>
    <t>Würzburg.........................................................</t>
  </si>
  <si>
    <t>Bad Kissingen.................................................</t>
  </si>
  <si>
    <t>Rhön-Grabfeld.................................................</t>
  </si>
  <si>
    <t>Haßberge........................................................</t>
  </si>
  <si>
    <t>Kitzingen.........................................................</t>
  </si>
  <si>
    <t>Miltenberg.......................................................</t>
  </si>
  <si>
    <t>Main-Spessart.................................................</t>
  </si>
  <si>
    <t>Augsburg.........................................................</t>
  </si>
  <si>
    <t>Kaufbeuren......................................................</t>
  </si>
  <si>
    <t>Kempten (Allgäu).............................................</t>
  </si>
  <si>
    <t>Memmingen....................................................</t>
  </si>
  <si>
    <t>Aichach-Friedberg............................................</t>
  </si>
  <si>
    <t>Dillingen a.d.Donau.........................................</t>
  </si>
  <si>
    <t>Günzburg.........................................................</t>
  </si>
  <si>
    <t>Neu-Ulm..........................................................</t>
  </si>
  <si>
    <t>Lindau (Bodensee)..........................................</t>
  </si>
  <si>
    <t>Ostallgäu.........................................................</t>
  </si>
  <si>
    <t>Unterallgäu......................................................</t>
  </si>
  <si>
    <t>Donau-Ries......................................................</t>
  </si>
  <si>
    <t>Oberallgäu......................................................</t>
  </si>
  <si>
    <t>Regionalverband Saarbrücken ………………………</t>
  </si>
  <si>
    <t>Merzig-Wadern................................................</t>
  </si>
  <si>
    <t>Neunkirchen....................................................</t>
  </si>
  <si>
    <t>Saarlouis.........................................................</t>
  </si>
  <si>
    <t>Saarpfalz-Kreis................................................</t>
  </si>
  <si>
    <t>St. Wendel.......................................................</t>
  </si>
  <si>
    <t>Berlin................................................................</t>
  </si>
  <si>
    <t>Brandenburg an der Havel, St………………………..</t>
  </si>
  <si>
    <t>Cottbus, Stadt.................................................</t>
  </si>
  <si>
    <t>Frankfurt (Oder), Stadt.....................................</t>
  </si>
  <si>
    <t>Potsdam, Stadt................................................</t>
  </si>
  <si>
    <t>Barnim............................................................</t>
  </si>
  <si>
    <t>Dahme-Spreewald...........................................</t>
  </si>
  <si>
    <t>Elbe-Elster.......................................................</t>
  </si>
  <si>
    <t>Havelland........................................................</t>
  </si>
  <si>
    <t>Märkisch-Oderland..........................................</t>
  </si>
  <si>
    <t>Oberhavel........................................................</t>
  </si>
  <si>
    <t>Oberspreewald-Lausitz. ..................................</t>
  </si>
  <si>
    <t>Oder-Spree......................................................</t>
  </si>
  <si>
    <t>Ostprignitz-Ruppin..........................................</t>
  </si>
  <si>
    <t>Potsdam-Mittelmark........................................</t>
  </si>
  <si>
    <t>Prignitz............................................................</t>
  </si>
  <si>
    <t>Spree-Neiße....................................................</t>
  </si>
  <si>
    <t>Teltow-Fläming................................................</t>
  </si>
  <si>
    <t>Uckermark.......................................................</t>
  </si>
  <si>
    <t>Rostock, Stadt.................................................</t>
  </si>
  <si>
    <t>Schwerin, Stadt...............................................</t>
  </si>
  <si>
    <t>Mecklenburgische Seenplatte.........................</t>
  </si>
  <si>
    <t>Rostock...........................................................</t>
  </si>
  <si>
    <t>Vorpommern-Rügen.........................................</t>
  </si>
  <si>
    <t>Nordwestmecklenburg.....................................</t>
  </si>
  <si>
    <t>Vorpommern-Greifswald..................................</t>
  </si>
  <si>
    <t>Ludwigslust-Parchim.......................................</t>
  </si>
  <si>
    <t>Chemnitz, Stadt...............................................</t>
  </si>
  <si>
    <t>Erzgebirgskreis................................................</t>
  </si>
  <si>
    <t>Mittelsachsen..................................................</t>
  </si>
  <si>
    <t>Vogtlandkreis..................................................</t>
  </si>
  <si>
    <t>Zwickau...........................................................</t>
  </si>
  <si>
    <t>Dresden, Stadt................................................</t>
  </si>
  <si>
    <t>Bautzen...........................................................</t>
  </si>
  <si>
    <t>Görlitz.............................................................</t>
  </si>
  <si>
    <t>Meißen............................................................</t>
  </si>
  <si>
    <t>Sächsische Schweiz-Osterzgebirge..……………..</t>
  </si>
  <si>
    <t>Leipzig, Stadt..................................................</t>
  </si>
  <si>
    <t>Leipzig.............................................................</t>
  </si>
  <si>
    <t>Nordsachsen...................................................</t>
  </si>
  <si>
    <t>Dessau-Roßlau, Stadt......................................</t>
  </si>
  <si>
    <t>Halle (Saale), Stadt..........................................</t>
  </si>
  <si>
    <t>Magdeburg, Landeshauptstadt ……………………..</t>
  </si>
  <si>
    <t>Altmarkkreis Salzwedel...................................</t>
  </si>
  <si>
    <t>Anhalt-Bitterfeld..............................................</t>
  </si>
  <si>
    <t>Börde..............................................................</t>
  </si>
  <si>
    <t>Burgenlandkreis..............................................</t>
  </si>
  <si>
    <t>Harz................................................................</t>
  </si>
  <si>
    <t>Jerichower Land...............................................</t>
  </si>
  <si>
    <t>Mansfeld-Südharz...........................................</t>
  </si>
  <si>
    <t>Saalekreis.......................................................</t>
  </si>
  <si>
    <t>Salzlandkreis...................................................</t>
  </si>
  <si>
    <t>Stendal............................................................</t>
  </si>
  <si>
    <t>Wittenberg......................................................</t>
  </si>
  <si>
    <t>Erfurt, Stadt.....................................................</t>
  </si>
  <si>
    <t>Gera, Stadt......................................................</t>
  </si>
  <si>
    <t>Jena, Stadt.......................................................</t>
  </si>
  <si>
    <t>Suhl, Stadt......................................................</t>
  </si>
  <si>
    <t>Weimar, Stadt..................................................</t>
  </si>
  <si>
    <t>Eisenach, Stadt...............................................</t>
  </si>
  <si>
    <t>Eichsfeld.........................................................</t>
  </si>
  <si>
    <t>Nordhausen....................................................</t>
  </si>
  <si>
    <t>Wartburgkreis..................................................</t>
  </si>
  <si>
    <t>Unstrut-Hainich-Kreis......................................</t>
  </si>
  <si>
    <t>Kyffhäuserkreis...............................................</t>
  </si>
  <si>
    <t>Schmalkalden-Meiningen................................</t>
  </si>
  <si>
    <t>Gotha..............................................................</t>
  </si>
  <si>
    <t>Sömmerda.......................................................</t>
  </si>
  <si>
    <t>Hildburghausen...............................................</t>
  </si>
  <si>
    <t>Ilm-Kreis..........................................................</t>
  </si>
  <si>
    <t>Weimarer Land................................................</t>
  </si>
  <si>
    <t>Sonneberg.......................................................</t>
  </si>
  <si>
    <t>Saalfeld-Rudolstadt.........................................</t>
  </si>
  <si>
    <t>Saale-Holzland-Kreis.......................................</t>
  </si>
  <si>
    <t>Saale-Orla-Kreis...............................................</t>
  </si>
  <si>
    <t>Greiz................................................................</t>
  </si>
  <si>
    <t>Altenburger Land.............................................</t>
  </si>
  <si>
    <t>1.10 Fahrleistungen im Schienen- und Liniennahverkehr nach Art des Verkehrsmittels und Kreisen - Fahrleistung im Jahr 2018 * Unternehmen, die mindestens 250 000 Fahrgäste im Jahr der letzten Totalerhebung (2014) befördert haben, mit Hauptsitz in Deutschland.</t>
  </si>
  <si>
    <t>Insgesamt Normiert</t>
  </si>
  <si>
    <t>Demand</t>
  </si>
  <si>
    <t>Peak Hour Demand Rounded</t>
  </si>
  <si>
    <t>NUTSID</t>
  </si>
  <si>
    <t/>
  </si>
  <si>
    <t>n36/n40</t>
  </si>
  <si>
    <t>Sachsen</t>
  </si>
  <si>
    <t>08056</t>
  </si>
  <si>
    <t>Geschwister-Scholl-Straße</t>
  </si>
  <si>
    <t>Südost</t>
  </si>
  <si>
    <t>63/64</t>
  </si>
  <si>
    <t>Zittau</t>
  </si>
  <si>
    <t>02763</t>
  </si>
  <si>
    <t>Bahnhofstraße 39</t>
  </si>
  <si>
    <t>125a</t>
  </si>
  <si>
    <t>Sachsen-Anhalt</t>
  </si>
  <si>
    <t>Zeitz</t>
  </si>
  <si>
    <t>Tiergartenstraße 8</t>
  </si>
  <si>
    <t>Anlage befindet sich auf dem Gelände der RLC GmbH &amp; Co.KG. Eventl. werden gesonderte Nutzungsentgelte erhoben.</t>
  </si>
  <si>
    <t>Beleg</t>
  </si>
  <si>
    <t>Brandenburg</t>
  </si>
  <si>
    <t>Elstal</t>
  </si>
  <si>
    <t>Rangierbahnhof</t>
  </si>
  <si>
    <t>Seefeld</t>
  </si>
  <si>
    <t>Wustermark</t>
  </si>
  <si>
    <t>Betankungsmöglichkeit für Straßenfahrzeuge</t>
  </si>
  <si>
    <t>Nordrhein-Westfalen</t>
  </si>
  <si>
    <t xml:space="preserve">Wuppertal </t>
  </si>
  <si>
    <t>Jesinghauser Straße 40</t>
  </si>
  <si>
    <t>West</t>
  </si>
  <si>
    <t>Wuppertal-Langerfeld</t>
  </si>
  <si>
    <t>Bayern</t>
  </si>
  <si>
    <t>Staenderbuehlstraße</t>
  </si>
  <si>
    <t>Rhein-Main</t>
  </si>
  <si>
    <t>Würzburg Hbf</t>
  </si>
  <si>
    <t>16Z</t>
  </si>
  <si>
    <t>Wittenberge</t>
  </si>
  <si>
    <t>Bad Wilsnacker Landstraße 1</t>
  </si>
  <si>
    <t>Ost</t>
  </si>
  <si>
    <t>0381 24 01 182</t>
  </si>
  <si>
    <t>Zeitfenster mit Ansprechpartner  abstimmen</t>
  </si>
  <si>
    <t>Mecklenburg-Vorpommern</t>
  </si>
  <si>
    <t>Wismar</t>
  </si>
  <si>
    <t>Poeler Straße</t>
  </si>
  <si>
    <t>Nord</t>
  </si>
  <si>
    <t>max. Fz-Länge: 50 m, max. Achslast: 21 t</t>
  </si>
  <si>
    <t>Schleswig-Holstein</t>
  </si>
  <si>
    <t>Westerland</t>
  </si>
  <si>
    <t>Industrieweg 12 am Lokschuppen</t>
  </si>
  <si>
    <t>geschlossenes Befüllsystem für AdBlue</t>
  </si>
  <si>
    <t>Thüringen</t>
  </si>
  <si>
    <t>Weimar</t>
  </si>
  <si>
    <t>Schopenhauerstraße 2b</t>
  </si>
  <si>
    <t>Schließung der Tankstelle zum 30.06.2023 geplant</t>
  </si>
  <si>
    <t>Weilheim</t>
  </si>
  <si>
    <t>Am Oeferl</t>
  </si>
  <si>
    <t>Süd</t>
  </si>
  <si>
    <t>Weiden (Opf)</t>
  </si>
  <si>
    <t>Hinter der Bahn 14</t>
  </si>
  <si>
    <t>Warburg</t>
  </si>
  <si>
    <t>Am Güterbahnhof 5</t>
  </si>
  <si>
    <t>Hauptstraße 194 B</t>
  </si>
  <si>
    <t>Wanne-Eickel</t>
  </si>
  <si>
    <t>Baden-Württemberg</t>
  </si>
  <si>
    <t>Eisenbahnstraße</t>
  </si>
  <si>
    <t>Südwest</t>
  </si>
  <si>
    <t>17a</t>
  </si>
  <si>
    <t>Villingen/Schw.</t>
  </si>
  <si>
    <t>Lantwattenstraße</t>
  </si>
  <si>
    <t>Villingen</t>
  </si>
  <si>
    <t xml:space="preserve">AdBlue vsl. ab 1. Q/2023 </t>
  </si>
  <si>
    <t>651/652</t>
  </si>
  <si>
    <t>Ulm/Donau</t>
  </si>
  <si>
    <t>Werkstraße (FIBA)</t>
  </si>
  <si>
    <t>Ulm FIBA</t>
  </si>
  <si>
    <t>1aW/1W</t>
  </si>
  <si>
    <t>Europastraße 61</t>
  </si>
  <si>
    <t xml:space="preserve"> 0651 14 21 321</t>
  </si>
  <si>
    <t>max. Fz-Länge 60 m, geschlossenes Befüllsystem für AdBlue</t>
  </si>
  <si>
    <t>Rheinland-Pfalz</t>
  </si>
  <si>
    <t>Trier</t>
  </si>
  <si>
    <t>Avelsbacher Straße</t>
  </si>
  <si>
    <t>Am Bahnhof 12</t>
  </si>
  <si>
    <t>Stuttgart-Zuffenhausen</t>
  </si>
  <si>
    <t>max. Fz-Länge 10 m</t>
  </si>
  <si>
    <t>K7</t>
  </si>
  <si>
    <t>Ehmannstraße 56</t>
  </si>
  <si>
    <t>Stuttgart Abf</t>
  </si>
  <si>
    <t>Straubing</t>
  </si>
  <si>
    <t>Hebbelstraße</t>
  </si>
  <si>
    <t>Stralsund</t>
  </si>
  <si>
    <t>Bahnweg 1</t>
  </si>
  <si>
    <t>Hessen</t>
  </si>
  <si>
    <t>Glauburg OT Stockheim</t>
  </si>
  <si>
    <t>Bahnhofstraße 57b</t>
  </si>
  <si>
    <t>Stockheim</t>
  </si>
  <si>
    <t>Bahnhofstraße 33 g</t>
  </si>
  <si>
    <t>Singen/Hohentwiel</t>
  </si>
  <si>
    <t>Bahnhofstraße 35</t>
  </si>
  <si>
    <t>Singen</t>
  </si>
  <si>
    <t>Siegen</t>
  </si>
  <si>
    <t>An der Unterführung 23</t>
  </si>
  <si>
    <t>Senftenberg</t>
  </si>
  <si>
    <t>01956</t>
  </si>
  <si>
    <t>Abzweig Reppist 26, An der B 96</t>
  </si>
  <si>
    <t>Dieselkraftstoff voraussichtlich bis 31.01.2023,                        HVO 100 Produktwechsel voraussichtlich zum 01.02.2023</t>
  </si>
  <si>
    <t>Niedersachsen</t>
  </si>
  <si>
    <t>Seelze</t>
  </si>
  <si>
    <t>Lange-Feld-Straße 121 (Gleis 450)</t>
  </si>
  <si>
    <t>Seddiner See</t>
  </si>
  <si>
    <t>Am Friedhof 1</t>
  </si>
  <si>
    <t>Zeitfenster mit Ansprechpartner abstimmen, geschlossenes Befüllsystem für AdBlue</t>
  </si>
  <si>
    <t>Schwerin</t>
  </si>
  <si>
    <t>Zum Bahnhof 13</t>
  </si>
  <si>
    <t>Schweinfurt</t>
  </si>
  <si>
    <t>Ernst-Sachs-Straße 46</t>
  </si>
  <si>
    <t>Eglseerstraße 8</t>
  </si>
  <si>
    <t>Saarland</t>
  </si>
  <si>
    <t>66113</t>
  </si>
  <si>
    <t>Europaallee</t>
  </si>
  <si>
    <t>Saalfeld</t>
  </si>
  <si>
    <t>07318</t>
  </si>
  <si>
    <t>Hinter dem Bahnhof 2</t>
  </si>
  <si>
    <t>Petersdorferstraße 30</t>
  </si>
  <si>
    <t>Rostock Seehafen</t>
  </si>
  <si>
    <t>Dalwitzhöferweg 10</t>
  </si>
  <si>
    <t>Rosenheim</t>
  </si>
  <si>
    <t>Enzensperger Straße 21</t>
  </si>
  <si>
    <t>Riesa</t>
  </si>
  <si>
    <t>01587</t>
  </si>
  <si>
    <t>Maschinenhausstraße</t>
  </si>
  <si>
    <t>Remagen</t>
  </si>
  <si>
    <t>Am Güterbahnhof</t>
  </si>
  <si>
    <t>Regensburg</t>
  </si>
  <si>
    <t>Kirchmeierstraße 12 a</t>
  </si>
  <si>
    <t>Regensburg Hbf</t>
  </si>
  <si>
    <t>u.a. geschl. Betankungssystem für DK</t>
  </si>
  <si>
    <t>Plochingen</t>
  </si>
  <si>
    <t>Am Nordseekai 36</t>
  </si>
  <si>
    <t>Pirna</t>
  </si>
  <si>
    <t>01796</t>
  </si>
  <si>
    <t>Glashütter Straße 10p</t>
  </si>
  <si>
    <t>Pirmasens</t>
  </si>
  <si>
    <t>Tunnelstraße 1</t>
  </si>
  <si>
    <t>Passau</t>
  </si>
  <si>
    <t>Haitzinger Straße 12</t>
  </si>
  <si>
    <t>10 Ost</t>
  </si>
  <si>
    <t>Pasewalk</t>
  </si>
  <si>
    <t>Speicherstraße 14</t>
  </si>
  <si>
    <t>Osnabrück</t>
  </si>
  <si>
    <t>Bremer Straße 43 (Gleis 43)</t>
  </si>
  <si>
    <t xml:space="preserve">Osnabrück </t>
  </si>
  <si>
    <t>Oldenburg</t>
  </si>
  <si>
    <t>An der Braker Bahn</t>
  </si>
  <si>
    <t>38/39</t>
  </si>
  <si>
    <t>Offenburg</t>
  </si>
  <si>
    <t>Rammersweierstraße 1</t>
  </si>
  <si>
    <t>Oberhausen</t>
  </si>
  <si>
    <t>Niebuhrstraße 57</t>
  </si>
  <si>
    <t>Oberhausen West</t>
  </si>
  <si>
    <t>Cheruskerstraße 25</t>
  </si>
  <si>
    <t>Oberhausen Osterfeld</t>
  </si>
  <si>
    <t>H6/H7</t>
  </si>
  <si>
    <t>200/145/170</t>
  </si>
  <si>
    <t>Georg-Hennch-Straße 25</t>
  </si>
  <si>
    <t>Nürnberg West,
Hiltmann-, Wiesengleis</t>
  </si>
  <si>
    <t>877/878</t>
  </si>
  <si>
    <t>Am Rangierbahnhof Ausfahrt Bau 9</t>
  </si>
  <si>
    <t>Nürnberg Rbf</t>
  </si>
  <si>
    <t>306/307</t>
  </si>
  <si>
    <t>Damaschkestraße 57</t>
  </si>
  <si>
    <t>Bruno-Kunze-Straße 41</t>
  </si>
  <si>
    <t>Augustastraße 60</t>
  </si>
  <si>
    <t>Neustadt/Weinstr.</t>
  </si>
  <si>
    <t>Landauer Straße 71</t>
  </si>
  <si>
    <t>Neustadt</t>
  </si>
  <si>
    <t>Neuss</t>
  </si>
  <si>
    <t>Zufuhrstraße</t>
  </si>
  <si>
    <t>0160 97 45 99 84</t>
  </si>
  <si>
    <r>
      <t xml:space="preserve">Zeitfenster mit Ansprechpartner abstimmen
</t>
    </r>
    <r>
      <rPr>
        <sz val="9"/>
        <color theme="1"/>
        <rFont val="DB Office"/>
        <family val="2"/>
      </rPr>
      <t>Dieselkraftstoff voraussichtlich bis 31.01.2023,
HVO 100 Produktwechsel voraussichtlich zum 01.02.2023</t>
    </r>
  </si>
  <si>
    <t>Neuruppin</t>
  </si>
  <si>
    <t>Zur Mesche</t>
  </si>
  <si>
    <t>Neunkirchen/Saar</t>
  </si>
  <si>
    <t>Gustav-Regler-Straße</t>
  </si>
  <si>
    <t>Hafenstraße 69</t>
  </si>
  <si>
    <t>Ludwigsfelder Straße 85</t>
  </si>
  <si>
    <t>München-Nord</t>
  </si>
  <si>
    <t>740/788</t>
  </si>
  <si>
    <t>100/250</t>
  </si>
  <si>
    <t>Landsberger Straße 158</t>
  </si>
  <si>
    <t>München West</t>
  </si>
  <si>
    <t>TG1/TG2</t>
  </si>
  <si>
    <t>135/125</t>
  </si>
  <si>
    <t>Mühldorf</t>
  </si>
  <si>
    <t>Adolf-Kolbing-Straße</t>
  </si>
  <si>
    <t>Minden</t>
  </si>
  <si>
    <t>Friedrich-Wilhelm-Straße 6</t>
  </si>
  <si>
    <t>Nikolaus-Fasel-Straße</t>
  </si>
  <si>
    <t>Merseburg</t>
  </si>
  <si>
    <t>06217</t>
  </si>
  <si>
    <t>Nulandtstraße</t>
  </si>
  <si>
    <t xml:space="preserve">0151 58 40 79 79 </t>
  </si>
  <si>
    <t>EOW - elektrisch ortsbediente Weichen, besondere Einweisung erforderlich</t>
  </si>
  <si>
    <t>Memmingen</t>
  </si>
  <si>
    <t>Güterbahnhof 4</t>
  </si>
  <si>
    <t>1867/1868</t>
  </si>
  <si>
    <t>Seevetal</t>
  </si>
  <si>
    <t>Hörstener Straße 100</t>
  </si>
  <si>
    <t>Maschen</t>
  </si>
  <si>
    <t>114 (133)</t>
  </si>
  <si>
    <t>Marktredwitz</t>
  </si>
  <si>
    <t>Krauscholdstraße19</t>
  </si>
  <si>
    <t>Pfingstweidstraße 20a</t>
  </si>
  <si>
    <t>55122</t>
  </si>
  <si>
    <t>Mombacher Straße 56a</t>
  </si>
  <si>
    <t>28/b29</t>
  </si>
  <si>
    <t>Magdeburg-Rothensee</t>
  </si>
  <si>
    <t>Windmühlenstraße</t>
  </si>
  <si>
    <t>Magdeb.-Rothensee</t>
  </si>
  <si>
    <t>Magdeburg</t>
  </si>
  <si>
    <t>Brauereistraße</t>
  </si>
  <si>
    <t>Magdeb.-Buckau</t>
  </si>
  <si>
    <t>Am Altenbrücker Ziegelhof</t>
  </si>
  <si>
    <t>max. Achslast 21 t</t>
  </si>
  <si>
    <t>Lübeck</t>
  </si>
  <si>
    <t>Am Güterbahnhof 20</t>
  </si>
  <si>
    <t>223/224</t>
  </si>
  <si>
    <t>Oskar-Vongerichten-Straße 7b</t>
  </si>
  <si>
    <t>0151 58 40 79 79</t>
  </si>
  <si>
    <t>Lindau</t>
  </si>
  <si>
    <t>Eichwaldstraße</t>
  </si>
  <si>
    <t>Limburg</t>
  </si>
  <si>
    <t>Schaumburger Straße</t>
  </si>
  <si>
    <t>Bamberger Straße 44</t>
  </si>
  <si>
    <t>04328</t>
  </si>
  <si>
    <t>Geithainerstraße 24 f</t>
  </si>
  <si>
    <t>Leipzig-Engelsdorf</t>
  </si>
  <si>
    <t>04315</t>
  </si>
  <si>
    <t>Hermann-Liebmann-Straße 108</t>
  </si>
  <si>
    <t>Leinefelde</t>
  </si>
  <si>
    <t>An der Schwellenbeize</t>
  </si>
  <si>
    <t>Lehrte</t>
  </si>
  <si>
    <t>Richtersdorf 9</t>
  </si>
  <si>
    <t>Landshut</t>
  </si>
  <si>
    <t>An der Überführung 1</t>
  </si>
  <si>
    <t>Kornwestheim</t>
  </si>
  <si>
    <t>Stammheimer Straße 100</t>
  </si>
  <si>
    <t>Kornwestheim Rbf</t>
  </si>
  <si>
    <t>Korbach</t>
  </si>
  <si>
    <t>34497</t>
  </si>
  <si>
    <t>Arolser Landstraße 23</t>
  </si>
  <si>
    <t>Köln Kalk Nord</t>
  </si>
  <si>
    <t>Kalker Hauptstraße 298</t>
  </si>
  <si>
    <t>Köln Kalk-Nord</t>
  </si>
  <si>
    <t>0221 14 12 408</t>
  </si>
  <si>
    <t>Zeitfenster mit Ansprechpartner  abstimmen geschlossenes Befüllsystem für AdBlue</t>
  </si>
  <si>
    <t>24b</t>
  </si>
  <si>
    <t>Köln Deutzerfeld</t>
  </si>
  <si>
    <t>Deutz-Mühlheimerstraße 2</t>
  </si>
  <si>
    <t>Koblenz</t>
  </si>
  <si>
    <t>Karthäuserstraße</t>
  </si>
  <si>
    <t>max. Fz.-Länge 130 m
max. Achslast 21 t</t>
  </si>
  <si>
    <t>Alte Lübecker Chaussee 15</t>
  </si>
  <si>
    <t>Kempten</t>
  </si>
  <si>
    <t>Eicher Straße 9</t>
  </si>
  <si>
    <t>nur für Kleinlokomotiven</t>
  </si>
  <si>
    <t>Kehl am Rhein</t>
  </si>
  <si>
    <t>Carl-Benz-Straße</t>
  </si>
  <si>
    <t>Kehl</t>
  </si>
  <si>
    <t>Dieselkraftstoff voraussichtlich bis 31.01.2023,
HVO 100 Produktwechsel voraussichtlich zum 01.02.2023</t>
  </si>
  <si>
    <t>Katzhütte</t>
  </si>
  <si>
    <t>Am Bahnhof</t>
  </si>
  <si>
    <t>HVO im Heizöltank vsl. ab 01.01.23</t>
  </si>
  <si>
    <t>Kassel</t>
  </si>
  <si>
    <t>Angersbachstraße 29</t>
  </si>
  <si>
    <t>5</t>
  </si>
  <si>
    <t>Petergraben 2a</t>
  </si>
  <si>
    <t>Kamenz</t>
  </si>
  <si>
    <t>01917</t>
  </si>
  <si>
    <t>Weinbergstraße 19</t>
  </si>
  <si>
    <t>227/228</t>
  </si>
  <si>
    <t>Kaiserslautern</t>
  </si>
  <si>
    <t>Logenstraße 39</t>
  </si>
  <si>
    <t>Itzehoe</t>
  </si>
  <si>
    <t>Rotenbrook 2a</t>
  </si>
  <si>
    <t>Ingolstadt</t>
  </si>
  <si>
    <t>Martin-Hemm-Straße 4</t>
  </si>
  <si>
    <t>363/364</t>
  </si>
  <si>
    <t>80/145</t>
  </si>
  <si>
    <t>Hof</t>
  </si>
  <si>
    <t>Am Bahnbetriebswerk 20</t>
  </si>
  <si>
    <t>Senkingstraße 20</t>
  </si>
  <si>
    <t>Am Rangierbahnhof</t>
  </si>
  <si>
    <t>Am Fischerhof 24</t>
  </si>
  <si>
    <t>Bultstraße 16</t>
  </si>
  <si>
    <t>Hannover Hbf</t>
  </si>
  <si>
    <t>Hamm</t>
  </si>
  <si>
    <t>Banningstraße</t>
  </si>
  <si>
    <t>Hamm GZ</t>
  </si>
  <si>
    <t>geschl. Befüllsystem für DK sowie Betankungsmöglichkeit für Straßenfahrzeuge</t>
  </si>
  <si>
    <t>Högerdamm 30</t>
  </si>
  <si>
    <t>Hamburg Hbf</t>
  </si>
  <si>
    <t>Harkortstraße 79</t>
  </si>
  <si>
    <t>Hamburg Altona</t>
  </si>
  <si>
    <t>max. Fz.-Länge 60 m</t>
  </si>
  <si>
    <t>Weil/Rhein</t>
  </si>
  <si>
    <t>Werkstättenplatz/Unterwerkstraße</t>
  </si>
  <si>
    <t>Haltingen</t>
  </si>
  <si>
    <t>8/1</t>
  </si>
  <si>
    <t>Halle</t>
  </si>
  <si>
    <t>Berliner Straße 16</t>
  </si>
  <si>
    <t>5w</t>
  </si>
  <si>
    <t>Haldensleben</t>
  </si>
  <si>
    <t>Güntherstraße</t>
  </si>
  <si>
    <t>nur Lokomotiven</t>
  </si>
  <si>
    <t>Hagen</t>
  </si>
  <si>
    <t>Westpreußenstraße 40</t>
  </si>
  <si>
    <t>Hagen-Vorhalle</t>
  </si>
  <si>
    <t>Siemensstraße 1</t>
  </si>
  <si>
    <t>Gerolstein</t>
  </si>
  <si>
    <t>54568</t>
  </si>
  <si>
    <t>Kasselburger Weg 10a</t>
  </si>
  <si>
    <t>Gremberg</t>
  </si>
  <si>
    <t>Ratherstraße 2</t>
  </si>
  <si>
    <t>Maschmühlenstraße 23</t>
  </si>
  <si>
    <t>Südstraße 2</t>
  </si>
  <si>
    <t>02827</t>
  </si>
  <si>
    <t>Reichenbacher Straße 1</t>
  </si>
  <si>
    <t>135/136</t>
  </si>
  <si>
    <t>35392</t>
  </si>
  <si>
    <t>Hollerweg</t>
  </si>
  <si>
    <t>38/46</t>
  </si>
  <si>
    <t>Gera</t>
  </si>
  <si>
    <t>07545</t>
  </si>
  <si>
    <t>Bärenweg</t>
  </si>
  <si>
    <t>Zieherser Weg</t>
  </si>
  <si>
    <t>Fürth/Bay.</t>
  </si>
  <si>
    <t>Karolinenstraße/Ecke Karlstraße</t>
  </si>
  <si>
    <t>Fürth (Bay)</t>
  </si>
  <si>
    <t>Tankzeiten: Mo bis Sa 21:30 bis 04:20, Sa/So 21:00 bis 00:30, So/Mo 21:00 bis 04:20</t>
  </si>
  <si>
    <t>Fröndenberg</t>
  </si>
  <si>
    <t>Bahnhofstraße 15</t>
  </si>
  <si>
    <t>Friedrichshafen</t>
  </si>
  <si>
    <t>Olgastraße 32</t>
  </si>
  <si>
    <t>Freilassing</t>
  </si>
  <si>
    <t>Westendstraße 3</t>
  </si>
  <si>
    <t>Freiburg</t>
  </si>
  <si>
    <t>Baseler Straße 108</t>
  </si>
  <si>
    <t>Betankungsmöglichkeit für Straßenfahrzeuge,</t>
  </si>
  <si>
    <t>Frankfurt (M)</t>
  </si>
  <si>
    <t>Hermann-Eggert-Straße</t>
  </si>
  <si>
    <t>Frankfurt-Abstellbf</t>
  </si>
  <si>
    <t>Frankfurt/Oder</t>
  </si>
  <si>
    <t>Mixdorfer Straße</t>
  </si>
  <si>
    <t>Frankfurt/O. Pbf</t>
  </si>
  <si>
    <t>Finnentrop</t>
  </si>
  <si>
    <t>Bamenohler Straße 247</t>
  </si>
  <si>
    <t>Betankungsmöglichkeit für Straßenfahrzeuge, geschlossenes Befüllsystem für AdBlue</t>
  </si>
  <si>
    <t>Oststraße 2</t>
  </si>
  <si>
    <t>194/173a</t>
  </si>
  <si>
    <t>Am Wasserturm 3</t>
  </si>
  <si>
    <t>Emden</t>
  </si>
  <si>
    <t>Am Eisenbahndock 15</t>
  </si>
  <si>
    <t>Gerrickstraße</t>
  </si>
  <si>
    <t>Duisburg Ruhrort</t>
  </si>
  <si>
    <t>Karl-Lehr-Straße 121</t>
  </si>
  <si>
    <t>Duisburg Hbf</t>
  </si>
  <si>
    <t>Harffstraße 110</t>
  </si>
  <si>
    <t>Rosenstraße 65</t>
  </si>
  <si>
    <t>Dresden Rosenstr.</t>
  </si>
  <si>
    <t>01067</t>
  </si>
  <si>
    <t>Hamburger Straße 39b</t>
  </si>
  <si>
    <t>Dresden Hamburger Str.</t>
  </si>
  <si>
    <t>Werkmeisterstraße 65</t>
  </si>
  <si>
    <t>Dortmund Bbf</t>
  </si>
  <si>
    <t>Gummersbach</t>
  </si>
  <si>
    <t>Strombachstraße</t>
  </si>
  <si>
    <t>Dieringhausen</t>
  </si>
  <si>
    <t>Dessau</t>
  </si>
  <si>
    <t>06846</t>
  </si>
  <si>
    <t>An der Georgenallee 3</t>
  </si>
  <si>
    <t>Darmstadt</t>
  </si>
  <si>
    <t>Mainzer Straße 126</t>
  </si>
  <si>
    <t>Meyerstraße 39</t>
  </si>
  <si>
    <t>Crailsheim</t>
  </si>
  <si>
    <t>Horaffenstraße</t>
  </si>
  <si>
    <t xml:space="preserve"> 0355 44 23 87</t>
  </si>
  <si>
    <t>Weichenwärterstellwerk R18 anrufen (Kanal 19)</t>
  </si>
  <si>
    <t>27s</t>
  </si>
  <si>
    <t>Cottbus</t>
  </si>
  <si>
    <t>03048</t>
  </si>
  <si>
    <t>Sachsendorfer Straße</t>
  </si>
  <si>
    <t>Hansestraße 8</t>
  </si>
  <si>
    <t>Cochem</t>
  </si>
  <si>
    <t>Pinnerstraße</t>
  </si>
  <si>
    <t>Cochem/Mosel</t>
  </si>
  <si>
    <t>Glösaer Straße 173</t>
  </si>
  <si>
    <t>Cham (Opf)</t>
  </si>
  <si>
    <t>Bahnhofstraße 11</t>
  </si>
  <si>
    <t>Buchloe</t>
  </si>
  <si>
    <t>Von-Bollstatt-Straße</t>
  </si>
  <si>
    <t>Bremerhaven</t>
  </si>
  <si>
    <t>Grauwallring 13</t>
  </si>
  <si>
    <t>Bremerhaven Speckenbüttel</t>
  </si>
  <si>
    <t>Schwarzerweg 143</t>
  </si>
  <si>
    <t>Bremen Rbf</t>
  </si>
  <si>
    <t>Theodor-Heuss-Allee 10c</t>
  </si>
  <si>
    <t>Bremen Hbf</t>
  </si>
  <si>
    <t>Am Hauptgüterbahnhof 28 b</t>
  </si>
  <si>
    <t>Braunschweig Hgbf</t>
  </si>
  <si>
    <t>0531 70 43 310</t>
  </si>
  <si>
    <t>keine Fahrzeuge mit dreiachsigen Drehgestellen</t>
  </si>
  <si>
    <t>248/249</t>
  </si>
  <si>
    <t>Ackerstraße 75</t>
  </si>
  <si>
    <t>Braunschweig Hbf</t>
  </si>
  <si>
    <t>Brake (Unterw)</t>
  </si>
  <si>
    <t>Neustadtstraße</t>
  </si>
  <si>
    <t>Brake (Unterweser)</t>
  </si>
  <si>
    <t>Bielefeld</t>
  </si>
  <si>
    <t>Herforder Straße 155a</t>
  </si>
  <si>
    <t>Betzdorf</t>
  </si>
  <si>
    <t>Im Höfergarten / Einfahrt Fa. Schäfer</t>
  </si>
  <si>
    <t>Bestwig</t>
  </si>
  <si>
    <t>Am alten Güterbahnhof 177</t>
  </si>
  <si>
    <t>112/120</t>
  </si>
  <si>
    <t>Kaskelstraße 55</t>
  </si>
  <si>
    <t>Berlin-Lichtenberg</t>
  </si>
  <si>
    <t>Wassergrundstraße 7</t>
  </si>
  <si>
    <t>Berlin Nord Ost</t>
  </si>
  <si>
    <t>06622 78 381</t>
  </si>
  <si>
    <t>Tankgleis 34 nur über Drehscheibe erreichbar</t>
  </si>
  <si>
    <t>Bebra</t>
  </si>
  <si>
    <t>Gilfershäuser Straße 12a</t>
  </si>
  <si>
    <t>offenes Befüllsystem für AdBlue</t>
  </si>
  <si>
    <t>010</t>
  </si>
  <si>
    <t>Bayreuth</t>
  </si>
  <si>
    <t>Tunnelstraße 11</t>
  </si>
  <si>
    <t>Bamberg</t>
  </si>
  <si>
    <t>Gundelsheimer Straße/ Kammermeisterweg</t>
  </si>
  <si>
    <t>Bad Laasphe</t>
  </si>
  <si>
    <t>In der Stockwiese</t>
  </si>
  <si>
    <t>Burgenlandstraße</t>
  </si>
  <si>
    <t>Aulendorf</t>
  </si>
  <si>
    <t>Waldseer Straße 73</t>
  </si>
  <si>
    <t>3Bw/4Bw</t>
  </si>
  <si>
    <t>Augsburg</t>
  </si>
  <si>
    <t>Firnhaberstraße 22</t>
  </si>
  <si>
    <t>Aue</t>
  </si>
  <si>
    <t>08280</t>
  </si>
  <si>
    <t>Am Bahnhof 3</t>
  </si>
  <si>
    <t>Aschersleben</t>
  </si>
  <si>
    <t>06449</t>
  </si>
  <si>
    <t>Heinrich Straße 36</t>
  </si>
  <si>
    <t>Aschaffenburg</t>
  </si>
  <si>
    <t>Gladbacher Überfahrt 7</t>
  </si>
  <si>
    <t>Ansbach</t>
  </si>
  <si>
    <t>Naglerstraße</t>
  </si>
  <si>
    <t xml:space="preserve"> </t>
  </si>
  <si>
    <t>Angermünde</t>
  </si>
  <si>
    <t>Templiner Straße 3</t>
  </si>
  <si>
    <t>07361 59 23 70</t>
  </si>
  <si>
    <t>max. Fz.-Länge 65 m</t>
  </si>
  <si>
    <t>Aalen</t>
  </si>
  <si>
    <t>Hirschbachstraße 30</t>
  </si>
  <si>
    <t>Aachen</t>
  </si>
  <si>
    <t>Eisenbahnweg 5</t>
  </si>
  <si>
    <t>Aachen Rothe Erde</t>
  </si>
  <si>
    <t>Motoröl</t>
  </si>
  <si>
    <t>AdBlue</t>
  </si>
  <si>
    <t>HVO im Heizöltank</t>
  </si>
  <si>
    <t>HVO 100</t>
  </si>
  <si>
    <t>DK im Heizöltank</t>
  </si>
  <si>
    <t>Dieselkraftstoff (DK)</t>
  </si>
  <si>
    <t>Telefonischer Kontakt</t>
  </si>
  <si>
    <t>Besonderheiten</t>
  </si>
  <si>
    <t>Tankstellen innerhalb Werkstattbereich/ Werkzaun</t>
  </si>
  <si>
    <t>Gleisnummer</t>
  </si>
  <si>
    <t>Gleislänge</t>
  </si>
  <si>
    <t>Produktangebot</t>
  </si>
  <si>
    <t>Ort</t>
  </si>
  <si>
    <t>Straße und Hausnummer</t>
  </si>
  <si>
    <t>Argus OMR - Region</t>
  </si>
  <si>
    <t>Tankstelle</t>
  </si>
  <si>
    <t>#Fuel Stations</t>
  </si>
  <si>
    <t>Column1</t>
  </si>
  <si>
    <t>Abbildung 24: Wasserstoffbedarf nach Verkehrsträgern</t>
  </si>
  <si>
    <t>2018</t>
  </si>
  <si>
    <t>2030</t>
  </si>
  <si>
    <t>2035</t>
  </si>
  <si>
    <t>2040</t>
  </si>
  <si>
    <t>2045</t>
  </si>
  <si>
    <t>2050</t>
  </si>
  <si>
    <t>Schiff</t>
  </si>
  <si>
    <t>LNF</t>
  </si>
  <si>
    <t>LKW (3,5-12t)</t>
  </si>
  <si>
    <t>LKW (&gt;12t)</t>
  </si>
  <si>
    <t>Gesamt</t>
  </si>
  <si>
    <t>Quelle (historische Daten): AGEB (2020)</t>
  </si>
  <si>
    <t>Abbildung 42: Energetischer und nichtenergetischer Verbrauch von CO2-armem Wasserstoff nach Industriebranchen</t>
  </si>
  <si>
    <t>Eisen &amp; Stahl (nichtenerg.)</t>
  </si>
  <si>
    <t>Eisen &amp; Stahl</t>
  </si>
  <si>
    <t>Chemie (nichtenerg.)</t>
  </si>
  <si>
    <t>Chemie</t>
  </si>
  <si>
    <t>Industry</t>
  </si>
  <si>
    <t>Mobility</t>
  </si>
  <si>
    <t>Heat</t>
  </si>
  <si>
    <t>Abbildung 56: Endenergieverbrauch im Gebäudesektor nach Energieträger</t>
  </si>
  <si>
    <t>Kohle</t>
  </si>
  <si>
    <t>Öle</t>
  </si>
  <si>
    <t>Gase (methanbasiert)</t>
  </si>
  <si>
    <t>Wasserstoff</t>
  </si>
  <si>
    <t>Strom</t>
  </si>
  <si>
    <t>Biomasse (fest)</t>
  </si>
  <si>
    <t>Fernwärme</t>
  </si>
  <si>
    <t>Abbildung 62: Nettostromerzeugung nach Energieträgern</t>
  </si>
  <si>
    <t>2019</t>
  </si>
  <si>
    <t>Kernenergie</t>
  </si>
  <si>
    <t>Gase (methanbasiert inkl. Biomethan)</t>
  </si>
  <si>
    <t>Sonstige Konv.</t>
  </si>
  <si>
    <t>Abfall</t>
  </si>
  <si>
    <t>Wind Offshore</t>
  </si>
  <si>
    <t>Wind Onshore</t>
  </si>
  <si>
    <t>Photovoltaik</t>
  </si>
  <si>
    <t>Biomasse (fest und Rohbiogas)</t>
  </si>
  <si>
    <t>Wasserkraft</t>
  </si>
  <si>
    <t>Sonst. Erneuerbare</t>
  </si>
  <si>
    <t>Stromhandelsbilanz</t>
  </si>
  <si>
    <t>Gesamt, inkl. Stromhandel</t>
  </si>
  <si>
    <t>Quelle (historische Daten): AGEB (2021b)</t>
  </si>
  <si>
    <t>Power</t>
  </si>
  <si>
    <t>Abbildung 74: Fernwärmeerzeugung nach Energieträgern</t>
  </si>
  <si>
    <t>tiefe Geothermie</t>
  </si>
  <si>
    <t>Solarthermie</t>
  </si>
  <si>
    <t>Ind. Abwärme</t>
  </si>
  <si>
    <t>Großwärmepumpe</t>
  </si>
  <si>
    <t>Elektrodenkessel</t>
  </si>
  <si>
    <t>District Heat</t>
  </si>
  <si>
    <t>Production</t>
  </si>
  <si>
    <t>Abbildung 75: Nachfrage nach Wasserstoff und Folgeprodukten</t>
  </si>
  <si>
    <t>Blauer Wasserstoff</t>
  </si>
  <si>
    <t>Grüner Wasserstoff</t>
  </si>
  <si>
    <t>Synth. Methan</t>
  </si>
  <si>
    <t>Power-to-Liquid</t>
  </si>
  <si>
    <t>Abbildung 76: Herkunft von Wasserstoff und Folgeprodukten</t>
  </si>
  <si>
    <t>Heimisch</t>
  </si>
  <si>
    <t>Europa</t>
  </si>
  <si>
    <t>Nicht-EU-Ausland</t>
  </si>
  <si>
    <t>Import Ratio</t>
  </si>
  <si>
    <t>Peak Hour Supply</t>
  </si>
  <si>
    <t>Peak Hour Supply Rounded</t>
  </si>
  <si>
    <t>Mwh/a</t>
  </si>
  <si>
    <t>Domestic Wasserstoffatlas</t>
  </si>
  <si>
    <t xml:space="preserve">Domestic Industry </t>
  </si>
  <si>
    <t>LH2</t>
  </si>
  <si>
    <t>IC</t>
  </si>
  <si>
    <t>Import</t>
  </si>
  <si>
    <t xml:space="preserve">Import LH2 </t>
  </si>
  <si>
    <t>Import LH2</t>
  </si>
  <si>
    <t xml:space="preserve">Domestic </t>
  </si>
  <si>
    <t>Domestic</t>
  </si>
  <si>
    <t xml:space="preserve">Existing Project Production </t>
  </si>
  <si>
    <t xml:space="preserve">Assume the same load factor annually as in peak load </t>
  </si>
  <si>
    <t>Remaining Domestic Production MWh/a</t>
  </si>
  <si>
    <t>Required Electrolyser Production Capacities</t>
  </si>
  <si>
    <t>Max Electrolyser Size</t>
  </si>
  <si>
    <t xml:space="preserve">Min Electrolyser Size </t>
  </si>
  <si>
    <t>Peak Hour Supply Potentially</t>
  </si>
  <si>
    <t>Air</t>
  </si>
  <si>
    <t>Train</t>
  </si>
  <si>
    <t>Long distance</t>
  </si>
  <si>
    <t>Balance Rounded</t>
  </si>
  <si>
    <t>Peak Hour Demand</t>
  </si>
  <si>
    <t>TWh/jh</t>
  </si>
  <si>
    <t>Industrial Technical Potential Demand</t>
  </si>
  <si>
    <t>TWh/h</t>
  </si>
  <si>
    <t xml:space="preserve">Residential Heat </t>
  </si>
  <si>
    <t xml:space="preserve">Annual Demand </t>
  </si>
  <si>
    <t>District Heat &amp; Power</t>
  </si>
  <si>
    <t>Heat &amp; Power</t>
  </si>
  <si>
    <t>MWh/w</t>
  </si>
  <si>
    <t>Ratio Demand/Supply</t>
  </si>
  <si>
    <t>geometry</t>
  </si>
  <si>
    <t>Manually manipulated cells - Roundup</t>
  </si>
  <si>
    <t>Passenger</t>
  </si>
  <si>
    <t>Public</t>
  </si>
  <si>
    <t>In dena</t>
  </si>
  <si>
    <t>Installed Capacity</t>
  </si>
  <si>
    <t>According to Dena with 31 GW overall installed capacity</t>
  </si>
  <si>
    <t># Fuel stations</t>
  </si>
  <si>
    <t>Mwh/h</t>
  </si>
  <si>
    <t xml:space="preserve">Supply in a day </t>
  </si>
  <si>
    <t>Gesamt ohne PtL</t>
  </si>
  <si>
    <t xml:space="preserve">Imported from East europe </t>
  </si>
  <si>
    <t>Overall imported from IC</t>
  </si>
  <si>
    <t xml:space="preserve">Annual Electrolyser Production </t>
  </si>
  <si>
    <t xml:space="preserve">Installed power </t>
  </si>
  <si>
    <t xml:space="preserve">Steinkohle </t>
  </si>
  <si>
    <t>Erdgas</t>
  </si>
  <si>
    <t xml:space="preserve">Oil </t>
  </si>
  <si>
    <t>HEL</t>
  </si>
  <si>
    <t>Konvertergas</t>
  </si>
  <si>
    <t>Raffineriegas</t>
  </si>
  <si>
    <t>Gichtgas</t>
  </si>
  <si>
    <t>Kraftwerksname / Standort</t>
  </si>
  <si>
    <t xml:space="preserve">Betreiber </t>
  </si>
  <si>
    <t>Kraftwerksstandort</t>
  </si>
  <si>
    <t>Fernwärme-leistung (MW)</t>
  </si>
  <si>
    <t>Anlagenart</t>
  </si>
  <si>
    <t>Primärenergieträger</t>
  </si>
  <si>
    <t>Altbach/Deizisau HKW 1</t>
  </si>
  <si>
    <t>EnBW Kraftwerke AG</t>
  </si>
  <si>
    <t>BW</t>
  </si>
  <si>
    <t>73776</t>
  </si>
  <si>
    <t>Altbach</t>
  </si>
  <si>
    <t>HKW</t>
  </si>
  <si>
    <t>Altbach/Deizisau HKW 2</t>
  </si>
  <si>
    <t>HKW (DT)</t>
  </si>
  <si>
    <t>Bergkamen A</t>
  </si>
  <si>
    <t>Steag GmbH</t>
  </si>
  <si>
    <t>NW</t>
  </si>
  <si>
    <t>Bergkamen</t>
  </si>
  <si>
    <t>DKW</t>
  </si>
  <si>
    <t>Berlin-Charlottenburg 4+5</t>
  </si>
  <si>
    <t>Vattenfall Wärme Berlin AG</t>
  </si>
  <si>
    <t>G/AK</t>
  </si>
  <si>
    <t>Berlin-Klingenberg</t>
  </si>
  <si>
    <t>Berlin-Lichterfelde</t>
  </si>
  <si>
    <t>GuD</t>
  </si>
  <si>
    <t>Berlin-Marzahn</t>
  </si>
  <si>
    <t>Berlin-Mitte HKW GT 1</t>
  </si>
  <si>
    <t>Berlin-Moabit A</t>
  </si>
  <si>
    <t>Berlin-Reuter-West D</t>
  </si>
  <si>
    <t>13599</t>
  </si>
  <si>
    <t>Berlin-Reuter-West E</t>
  </si>
  <si>
    <t>Solvay Chemicals GmbH</t>
  </si>
  <si>
    <t>ST</t>
  </si>
  <si>
    <t>06406</t>
  </si>
  <si>
    <t>GuD / IKW</t>
  </si>
  <si>
    <t>Bitterfeld Chemiepark</t>
  </si>
  <si>
    <t>envia THERM GmbH</t>
  </si>
  <si>
    <t>06749</t>
  </si>
  <si>
    <t>Bitterfeld</t>
  </si>
  <si>
    <t>Bonn-Nord</t>
  </si>
  <si>
    <t>Energie- und Wasserversorgung Bonn/Rhein-Sieg GmbH</t>
  </si>
  <si>
    <t>53115</t>
  </si>
  <si>
    <t>Bonn</t>
  </si>
  <si>
    <t>Boxberg N</t>
  </si>
  <si>
    <t>Lausitz Energie Kraftwerke AG (LEAG)</t>
  </si>
  <si>
    <t>SN</t>
  </si>
  <si>
    <t>02943</t>
  </si>
  <si>
    <t>Boxberg</t>
  </si>
  <si>
    <t>Boxberg Q</t>
  </si>
  <si>
    <t>Braunschweig-Mitte</t>
  </si>
  <si>
    <t>Braunschweiger Versorgungs AG</t>
  </si>
  <si>
    <t>NI</t>
  </si>
  <si>
    <t xml:space="preserve">38106 </t>
  </si>
  <si>
    <t>GuD / HKW</t>
  </si>
  <si>
    <t>Erdgas, Steinkohle</t>
  </si>
  <si>
    <t>Bremen-Farge</t>
  </si>
  <si>
    <t>Onyx Power GmbH (Riverstone Holdings LLC)</t>
  </si>
  <si>
    <t>HB</t>
  </si>
  <si>
    <t>28777</t>
  </si>
  <si>
    <t>Bremen-Hastedt 15</t>
  </si>
  <si>
    <t>swb Erzeugung GmbH</t>
  </si>
  <si>
    <t>28207</t>
  </si>
  <si>
    <t>Burghausen</t>
  </si>
  <si>
    <t>Kraftwerk Burghausen GmbH / Wacker Chemie AG</t>
  </si>
  <si>
    <t>BY</t>
  </si>
  <si>
    <t>84489</t>
  </si>
  <si>
    <t>Chemnitz Nord II B+C/30</t>
  </si>
  <si>
    <t>eins energie in sachsen GmbH &amp; Co. KG</t>
  </si>
  <si>
    <t>Datteln 4</t>
  </si>
  <si>
    <t>Uniper SE</t>
  </si>
  <si>
    <t>45711</t>
  </si>
  <si>
    <t>Datteln</t>
  </si>
  <si>
    <t>Dormagen</t>
  </si>
  <si>
    <t>RWE Power AG / Currenta GmbH</t>
  </si>
  <si>
    <t>41539</t>
  </si>
  <si>
    <t>Dresden Nossener Brücke</t>
  </si>
  <si>
    <t>DREWAG Stadtwerke Dresden GmbH</t>
  </si>
  <si>
    <t>Duisburg-Hamborn 5</t>
  </si>
  <si>
    <t>RWE / TKS</t>
  </si>
  <si>
    <t xml:space="preserve">47166 </t>
  </si>
  <si>
    <t>Duisburg-Wanheim HKW III B</t>
  </si>
  <si>
    <t>StW Duisburg</t>
  </si>
  <si>
    <t>47249</t>
  </si>
  <si>
    <t>Eisenhüttenstadt</t>
  </si>
  <si>
    <t>VEO GmbH</t>
  </si>
  <si>
    <t>BB</t>
  </si>
  <si>
    <t>15890</t>
  </si>
  <si>
    <t>HKW / IKW</t>
  </si>
  <si>
    <t>Emsland B (Lingen) DT</t>
  </si>
  <si>
    <t>RWE Power AG</t>
  </si>
  <si>
    <t>49808</t>
  </si>
  <si>
    <t>Lingen</t>
  </si>
  <si>
    <t>Emsland C (Lingen) DT</t>
  </si>
  <si>
    <t>Emsland D (Lingen) DT</t>
  </si>
  <si>
    <t>Erfurt-Ost</t>
  </si>
  <si>
    <t>StW Erfurt (SWE)</t>
  </si>
  <si>
    <t>TH</t>
  </si>
  <si>
    <t>99087</t>
  </si>
  <si>
    <t>Flensburg K09 bis K12</t>
  </si>
  <si>
    <t>StW Flensburg</t>
  </si>
  <si>
    <t>SH</t>
  </si>
  <si>
    <t xml:space="preserve">24939 </t>
  </si>
  <si>
    <t>Flensburg</t>
  </si>
  <si>
    <t>HKW / GuD</t>
  </si>
  <si>
    <t>Steinkohle, Erdgas</t>
  </si>
  <si>
    <t>Franken I-1 (Nürnberg)</t>
  </si>
  <si>
    <t xml:space="preserve">90449 </t>
  </si>
  <si>
    <t>Frankfurt-Höchst A u. B</t>
  </si>
  <si>
    <t>InfraServ GmbH Hoechst KG</t>
  </si>
  <si>
    <t>HE</t>
  </si>
  <si>
    <t>65929</t>
  </si>
  <si>
    <t>Frankfurt / M.</t>
  </si>
  <si>
    <t>Frankfurt-Höchst C</t>
  </si>
  <si>
    <t>GT</t>
  </si>
  <si>
    <t>Frankfurt-West 2 u. 3</t>
  </si>
  <si>
    <t>Mainova AG</t>
  </si>
  <si>
    <t xml:space="preserve"> 60327</t>
  </si>
  <si>
    <t>Frankfurt-West 4 u. 5</t>
  </si>
  <si>
    <t>G/AK u. DT</t>
  </si>
  <si>
    <t>Frechen / Wachtberg</t>
  </si>
  <si>
    <t>50226</t>
  </si>
  <si>
    <t>Frechen</t>
  </si>
  <si>
    <t>Grevenbroich - Neurath  D</t>
  </si>
  <si>
    <t>41517</t>
  </si>
  <si>
    <t>Grevenbroich</t>
  </si>
  <si>
    <t>Grevenbroich - Neurath  E</t>
  </si>
  <si>
    <t>Halle Dieselstraße A-C</t>
  </si>
  <si>
    <t>StW Halle GmbH</t>
  </si>
  <si>
    <t>Halle (Saale)</t>
  </si>
  <si>
    <t>Hamburg-Tiefstack GuD</t>
  </si>
  <si>
    <t>Vattenfall Europe GmbH</t>
  </si>
  <si>
    <t>HH</t>
  </si>
  <si>
    <t>22113</t>
  </si>
  <si>
    <t>Hamburg-Tiefstack HKW</t>
  </si>
  <si>
    <t>Enercity (StW Hannover) / Uniper SE</t>
  </si>
  <si>
    <t>30169</t>
  </si>
  <si>
    <t>Hannover-Stöcken</t>
  </si>
  <si>
    <t>Enercity (StW Hannover), Continental, VWK</t>
  </si>
  <si>
    <t>30419</t>
  </si>
  <si>
    <t>Hausham GT 1 bis 4</t>
  </si>
  <si>
    <t>Peißenberger Kraftwerks GmbH (PKG)</t>
  </si>
  <si>
    <t>83734</t>
  </si>
  <si>
    <t>Hausham</t>
  </si>
  <si>
    <t>Heilbronn 5</t>
  </si>
  <si>
    <t>74076</t>
  </si>
  <si>
    <t>Heilbronn 6</t>
  </si>
  <si>
    <t>Heilbronn 7</t>
  </si>
  <si>
    <t>Herne 4</t>
  </si>
  <si>
    <t>Steag GmbH / StW Herne</t>
  </si>
  <si>
    <t>44653</t>
  </si>
  <si>
    <t>Huckingen A</t>
  </si>
  <si>
    <t>RWE Power AG / HKM GmbH</t>
  </si>
  <si>
    <t>47259</t>
  </si>
  <si>
    <t>Huckingen</t>
  </si>
  <si>
    <t>Huckingen B</t>
  </si>
  <si>
    <t>Irsching 3</t>
  </si>
  <si>
    <t>85088</t>
  </si>
  <si>
    <t>Vohburg</t>
  </si>
  <si>
    <t>Jänschwalde A</t>
  </si>
  <si>
    <t>03185</t>
  </si>
  <si>
    <t>Peitz</t>
  </si>
  <si>
    <t>Jänschwalde B</t>
  </si>
  <si>
    <t>Jänschwalde C</t>
  </si>
  <si>
    <t>Jänschwalde D</t>
  </si>
  <si>
    <t>Jena-Süd</t>
  </si>
  <si>
    <t>07745</t>
  </si>
  <si>
    <t>Jena</t>
  </si>
  <si>
    <t>Karlsruhe-RDK 7</t>
  </si>
  <si>
    <t>StW Karlsruhe / EnBW (Rheinhafen)</t>
  </si>
  <si>
    <t>76189</t>
  </si>
  <si>
    <t>Karlsruhe-RDK 8</t>
  </si>
  <si>
    <t>Kiel-Ost</t>
  </si>
  <si>
    <t>Gemeinschaftskraftwerk Kiel GmbH</t>
  </si>
  <si>
    <t>24149</t>
  </si>
  <si>
    <t>GMA</t>
  </si>
  <si>
    <t>Köln-Godorf</t>
  </si>
  <si>
    <t>Shell Deutschland Oil GmbH</t>
  </si>
  <si>
    <t>50997</t>
  </si>
  <si>
    <t>Köln</t>
  </si>
  <si>
    <t>Erdgas, Raffineriegas</t>
  </si>
  <si>
    <t>Köln-Merkenich 4+6</t>
  </si>
  <si>
    <t>RheinEnergie AG</t>
  </si>
  <si>
    <t>50769</t>
  </si>
  <si>
    <t>SSA</t>
  </si>
  <si>
    <t>Braunkohle, Erdgas</t>
  </si>
  <si>
    <t>Köln-Merkenich GuD</t>
  </si>
  <si>
    <t>Köln-Niehl II</t>
  </si>
  <si>
    <t>50735</t>
  </si>
  <si>
    <t>Köln-Niehl III</t>
  </si>
  <si>
    <t>Krefeld-Uerdingen N 230</t>
  </si>
  <si>
    <t>Currenta GmbH &amp; Co. OHG</t>
  </si>
  <si>
    <t>47829</t>
  </si>
  <si>
    <t>Krefeld</t>
  </si>
  <si>
    <t>Lausward A (Anton)</t>
  </si>
  <si>
    <t>StW Düsseldorf</t>
  </si>
  <si>
    <t xml:space="preserve">40221 </t>
  </si>
  <si>
    <t>Lausward F ("Fortuna")</t>
  </si>
  <si>
    <t>40221</t>
  </si>
  <si>
    <t>Leipzig-Nord</t>
  </si>
  <si>
    <t>StW Leipzig</t>
  </si>
  <si>
    <t>04105</t>
  </si>
  <si>
    <t>Leuna</t>
  </si>
  <si>
    <t>Raffinerie-Kraftwerks-Betriebs GmbH</t>
  </si>
  <si>
    <t>06237</t>
  </si>
  <si>
    <t>Leverkusen G15/G22/X50</t>
  </si>
  <si>
    <t>51368</t>
  </si>
  <si>
    <t>Leverkusen</t>
  </si>
  <si>
    <t>SSA / IKW</t>
  </si>
  <si>
    <t>Lippendorf R</t>
  </si>
  <si>
    <t>04575</t>
  </si>
  <si>
    <t>Neukieritzsch</t>
  </si>
  <si>
    <t>Lippendorf S</t>
  </si>
  <si>
    <t>Ludwigshafen-Mitte</t>
  </si>
  <si>
    <t>BASF SE</t>
  </si>
  <si>
    <t>RP</t>
  </si>
  <si>
    <t xml:space="preserve">67056 </t>
  </si>
  <si>
    <t>GuD / GT / IKW</t>
  </si>
  <si>
    <t>Ludwigshafen-Nord</t>
  </si>
  <si>
    <t>Ludwigshafen-Süd</t>
  </si>
  <si>
    <t>Lünen Stummhafen</t>
  </si>
  <si>
    <t>Trianel Kohlekraftwerk Lünen GmbH</t>
  </si>
  <si>
    <t>44536</t>
  </si>
  <si>
    <t>Lünen</t>
  </si>
  <si>
    <t>Mainz-Wiesbaden 2-1</t>
  </si>
  <si>
    <t>Kraftwerke Mainz-Wiesbaden AG</t>
  </si>
  <si>
    <t xml:space="preserve">55120 </t>
  </si>
  <si>
    <t>Mainz-Wiesbaden 3-1</t>
  </si>
  <si>
    <t>Mainz-Wiesbaden GuD ("Block 5")</t>
  </si>
  <si>
    <t>Mannheim 7</t>
  </si>
  <si>
    <t>GKM</t>
  </si>
  <si>
    <t>68199</t>
  </si>
  <si>
    <t>Mannheim 8</t>
  </si>
  <si>
    <t>Mannheim 9</t>
  </si>
  <si>
    <t>Marl I+II</t>
  </si>
  <si>
    <t>Infracor GmbH</t>
  </si>
  <si>
    <t>45772</t>
  </si>
  <si>
    <t>Marl</t>
  </si>
  <si>
    <t>HKW / GuD / IKW</t>
  </si>
  <si>
    <t>Marl III</t>
  </si>
  <si>
    <t>München-Freimann</t>
  </si>
  <si>
    <t>StW München</t>
  </si>
  <si>
    <t>80807</t>
  </si>
  <si>
    <t>München-Nord 2</t>
  </si>
  <si>
    <t>85774</t>
  </si>
  <si>
    <t>Unterföhring</t>
  </si>
  <si>
    <t>München-Süd GuD 1</t>
  </si>
  <si>
    <t>81371</t>
  </si>
  <si>
    <t>München-Süd GuD 2</t>
  </si>
  <si>
    <t>Münster/Hafen I</t>
  </si>
  <si>
    <t>StW Münster</t>
  </si>
  <si>
    <t xml:space="preserve">48155 </t>
  </si>
  <si>
    <t>Niederaußem G</t>
  </si>
  <si>
    <t xml:space="preserve">50129 </t>
  </si>
  <si>
    <t>Bergheim</t>
  </si>
  <si>
    <t>Nürnberg - Sandreuth</t>
  </si>
  <si>
    <t>N-ERGIE AG</t>
  </si>
  <si>
    <t>90441</t>
  </si>
  <si>
    <t>Obernburg</t>
  </si>
  <si>
    <t>Kraftwerk Obernburg GmbH</t>
  </si>
  <si>
    <t>63784</t>
  </si>
  <si>
    <t>Pforzheim</t>
  </si>
  <si>
    <t>HKW Pforzheim GmbH</t>
  </si>
  <si>
    <t>75175</t>
  </si>
  <si>
    <t>GuD / GMA / HKW</t>
  </si>
  <si>
    <t>Erdgas, Biomasse</t>
  </si>
  <si>
    <t>Plattling</t>
  </si>
  <si>
    <t>Kraftwerk Plattling GmbH / Daimler AG</t>
  </si>
  <si>
    <t>94447</t>
  </si>
  <si>
    <t>Quierschied-Weiher</t>
  </si>
  <si>
    <t>Steag Power Saar GmbH</t>
  </si>
  <si>
    <t>SL</t>
  </si>
  <si>
    <t>66287</t>
  </si>
  <si>
    <t>Quierschied</t>
  </si>
  <si>
    <t>KNG mbH</t>
  </si>
  <si>
    <t>MV</t>
  </si>
  <si>
    <t xml:space="preserve">18147 </t>
  </si>
  <si>
    <t>Rostock-Marienehe I-III</t>
  </si>
  <si>
    <t>StW Rostock AG</t>
  </si>
  <si>
    <t>18069</t>
  </si>
  <si>
    <t>Rüsselsheim</t>
  </si>
  <si>
    <t>Konsortium Energieversorgung Opel OHG (KEO)</t>
  </si>
  <si>
    <t>65428</t>
  </si>
  <si>
    <t>Saarbrücken-Römerbrücke</t>
  </si>
  <si>
    <t>Energie SaarLorLux (ESLL)</t>
  </si>
  <si>
    <t>66121</t>
  </si>
  <si>
    <t>Schkopau A</t>
  </si>
  <si>
    <t>Saale Energie GmbH</t>
  </si>
  <si>
    <t xml:space="preserve">06258 </t>
  </si>
  <si>
    <t>Korbetha</t>
  </si>
  <si>
    <t>Schkopau B</t>
  </si>
  <si>
    <t>Schwarze Pumpe A</t>
  </si>
  <si>
    <t>03130</t>
  </si>
  <si>
    <t>Spremberg</t>
  </si>
  <si>
    <t>Schwarze Pumpe B</t>
  </si>
  <si>
    <t>Schwarzheide</t>
  </si>
  <si>
    <t>BASF AG</t>
  </si>
  <si>
    <t>01987</t>
  </si>
  <si>
    <t>Schwedt 1-6</t>
  </si>
  <si>
    <t>PCK Raffinerie GmbH</t>
  </si>
  <si>
    <t>16303</t>
  </si>
  <si>
    <t>Schwedt</t>
  </si>
  <si>
    <t>Ölrückstand</t>
  </si>
  <si>
    <t>Sindelfingen</t>
  </si>
  <si>
    <t>Daimler AG</t>
  </si>
  <si>
    <t>71059</t>
  </si>
  <si>
    <t>Staßfurt 1 u. 2</t>
  </si>
  <si>
    <t>CIECH Energy Deutschland GmbH</t>
  </si>
  <si>
    <t>39418</t>
  </si>
  <si>
    <t>Staßfurt</t>
  </si>
  <si>
    <t>Staudinger 5 (Großkrotzenburg)</t>
  </si>
  <si>
    <t>63538</t>
  </si>
  <si>
    <t>Großkrotzenburg</t>
  </si>
  <si>
    <t>Stuttgart-Münster</t>
  </si>
  <si>
    <t>70376</t>
  </si>
  <si>
    <t>HKW / SSA</t>
  </si>
  <si>
    <t>Steinkohle, HEL, Abfall</t>
  </si>
  <si>
    <t>Völklingen-Fenne HKV</t>
  </si>
  <si>
    <t>66333</t>
  </si>
  <si>
    <t>Völklingen-Fenne</t>
  </si>
  <si>
    <t>Völklingen-Fenne MKV</t>
  </si>
  <si>
    <t>Wedel 1</t>
  </si>
  <si>
    <t>22880</t>
  </si>
  <si>
    <t>Wedel</t>
  </si>
  <si>
    <t>Weisweiler G (6)</t>
  </si>
  <si>
    <t>52249</t>
  </si>
  <si>
    <t>Eschweiler</t>
  </si>
  <si>
    <t>Weisweiler H (7)</t>
  </si>
  <si>
    <t>Wesseling 2-5</t>
  </si>
  <si>
    <t>50389</t>
  </si>
  <si>
    <t>Wesseling</t>
  </si>
  <si>
    <t>G/AK / GT / IKW</t>
  </si>
  <si>
    <t>Erdgas, HS, Crackeröl</t>
  </si>
  <si>
    <t>Wintershall</t>
  </si>
  <si>
    <t>K+S KALI GmbH</t>
  </si>
  <si>
    <t>36266</t>
  </si>
  <si>
    <t>Heringen</t>
  </si>
  <si>
    <t>Wolfsburg Nord/Süd</t>
  </si>
  <si>
    <t>VW Kraftwerk GmbH</t>
  </si>
  <si>
    <t>38440</t>
  </si>
  <si>
    <t>Wolfsburg</t>
  </si>
  <si>
    <t>Wolfsburg West 10</t>
  </si>
  <si>
    <t>Wolfsburg West 20</t>
  </si>
  <si>
    <t>Wuppertal-Barmen 1 u. 2</t>
  </si>
  <si>
    <t>WSW Energie und Wasser AG</t>
  </si>
  <si>
    <t>42275</t>
  </si>
  <si>
    <t>Wuppertal</t>
  </si>
  <si>
    <t>Erdgas, HEL</t>
  </si>
  <si>
    <t>Würzburg-Friedensbrücke GuD I/II</t>
  </si>
  <si>
    <t>Heizkraftwerk Würzburg GmbH / StW Würzburg</t>
  </si>
  <si>
    <t>97080</t>
  </si>
  <si>
    <t>Zolling-Leininger 5</t>
  </si>
  <si>
    <t>Onyx Kraftwerk Zolling GmbH &amp; Co.KGaA (Riverstone Holdings LLC)</t>
  </si>
  <si>
    <t>85406</t>
  </si>
  <si>
    <t>Zolling</t>
  </si>
  <si>
    <t xml:space="preserve">&amp; </t>
  </si>
  <si>
    <t>Nicht-EU-Ausland nur H2</t>
  </si>
  <si>
    <t>Altbach/Deizisau GT A-C, E</t>
  </si>
  <si>
    <t>Berlin-Mitte HKW GT 2</t>
  </si>
  <si>
    <t>Berlin-Mitte HKW DT</t>
  </si>
  <si>
    <t>Bremen-Mittelsbüren 4</t>
  </si>
  <si>
    <t>28237</t>
  </si>
  <si>
    <t>Bremen-Mittelsbüren (GKB)</t>
  </si>
  <si>
    <t>Entega AG</t>
  </si>
  <si>
    <t>64293</t>
  </si>
  <si>
    <t>Gersteinwerk F (Werne)</t>
  </si>
  <si>
    <t xml:space="preserve">59368 </t>
  </si>
  <si>
    <t>Werne/Lippe</t>
  </si>
  <si>
    <t>GT / DT</t>
  </si>
  <si>
    <t>Gersteinwerk G (Werne)</t>
  </si>
  <si>
    <t>Gersteinwerk I (Werne)</t>
  </si>
  <si>
    <t>59368</t>
  </si>
  <si>
    <t>Gersteinwerk K1 (GT) (Werne)</t>
  </si>
  <si>
    <t>Großkayna 1-3</t>
  </si>
  <si>
    <t>06242</t>
  </si>
  <si>
    <t>Großkayna</t>
  </si>
  <si>
    <t>Hamm-Uentrop 10</t>
  </si>
  <si>
    <t>Trianel Gaskraftwerk Hamm GmbH &amp; Co. KG</t>
  </si>
  <si>
    <t>59071</t>
  </si>
  <si>
    <t>Hamm-Uentrop 20</t>
  </si>
  <si>
    <t>Huntorf CAES</t>
  </si>
  <si>
    <t>26931</t>
  </si>
  <si>
    <t>Elsfleth</t>
  </si>
  <si>
    <t>Lausward E (Emil) GT 1-3</t>
  </si>
  <si>
    <t>Staudinger 4 (Großkrotzenburg)</t>
  </si>
  <si>
    <t>Thyrow A bis E</t>
  </si>
  <si>
    <t>14974</t>
  </si>
  <si>
    <t>Thyrow</t>
  </si>
  <si>
    <t>Walheim GT D</t>
  </si>
  <si>
    <t>74399</t>
  </si>
  <si>
    <t>Walheim</t>
  </si>
  <si>
    <t>Wedel A und B</t>
  </si>
  <si>
    <t>Elektrische Bruttoleistung (MW)</t>
  </si>
  <si>
    <t>53.5916</t>
  </si>
  <si>
    <t>8.1475</t>
  </si>
  <si>
    <t xml:space="preserve">Added </t>
  </si>
  <si>
    <t>Stahl &amp; EisenMetalle</t>
  </si>
  <si>
    <t>Percentage</t>
  </si>
  <si>
    <t>Äquivalence in dena</t>
  </si>
  <si>
    <t>Dena Input Data</t>
  </si>
  <si>
    <t>Overview Input Data for Optimization</t>
  </si>
  <si>
    <t>Imported from North Africa per pipeline</t>
  </si>
  <si>
    <t>Terminal</t>
  </si>
  <si>
    <t>Comments</t>
  </si>
  <si>
    <t>Imports IC vs Terminal</t>
  </si>
  <si>
    <t>Absolute Demand</t>
  </si>
  <si>
    <t>Normed</t>
  </si>
  <si>
    <t>Population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</si>
</sst>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#,##0.00%_);\(#,##0.00\)%;\-_);* @"/>
    <numFmt numFmtId="165" formatCode="_(* #,##0.00_);_(* \(#,##0.00\);_(* &quot;-&quot;??_);_(@_)"/>
    <numFmt numFmtId="166" formatCode="#,##0.0"/>
    <numFmt numFmtId="167" formatCode="0.000"/>
    <numFmt numFmtId="168" formatCode="00"/>
    <numFmt numFmtId="169" formatCode="0.000000"/>
    <numFmt numFmtId="170" formatCode="_-* #,##0_-;\-* #,##0_-;_-* &quot;-&quot;??_-;_-@_-"/>
    <numFmt numFmtId="171" formatCode="#,##0.00000"/>
    <numFmt numFmtId="172" formatCode="_-* #,##0.00\ _€_-;\-* #,##0.00\ _€_-;_-* &quot;-&quot;??\ _€_-;_-@_-"/>
    <numFmt numFmtId="173" formatCode="_-* #,##0.00000000_-;\-* #,##0.00000000_-;_-* &quot;-&quot;??_-;_-@_-"/>
    <numFmt numFmtId="174" formatCode="0.0"/>
  </numFmts>
  <fonts count="3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sz val="8"/>
      <color theme="1"/>
      <name val="Arial"/>
      <family val="2"/>
    </font>
    <font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name val="Arial"/>
      <family val="2"/>
    </font>
    <font>
      <sz val="8.8000000000000007"/>
      <color rgb="FF111111"/>
      <name val="Noto Sans"/>
      <family val="2"/>
    </font>
    <font>
      <sz val="10"/>
      <name val="DB Office"/>
      <family val="2"/>
    </font>
    <font>
      <sz val="9"/>
      <name val="DB Office"/>
      <family val="2"/>
    </font>
    <font>
      <sz val="9"/>
      <color theme="1"/>
      <name val="DB Office"/>
      <family val="2"/>
    </font>
    <font>
      <b/>
      <sz val="10"/>
      <name val="DB Office"/>
      <family val="2"/>
    </font>
    <font>
      <sz val="11"/>
      <color theme="1"/>
      <name val="Trebuchet MS "/>
    </font>
    <font>
      <b/>
      <sz val="11"/>
      <color rgb="FF000000"/>
      <name val="Trebuchet MS "/>
    </font>
    <font>
      <sz val="11"/>
      <color rgb="FF000000"/>
      <name val="Trebuchet MS "/>
    </font>
    <font>
      <sz val="10"/>
      <color theme="1"/>
      <name val="Trebuchet MS "/>
    </font>
    <font>
      <b/>
      <sz val="11"/>
      <color theme="1"/>
      <name val="Trebuchet MS "/>
    </font>
    <font>
      <sz val="11"/>
      <name val="Trebuchet MS "/>
    </font>
    <font>
      <u/>
      <sz val="11"/>
      <color theme="1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DFDFD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6DED6"/>
        <bgColor rgb="FF00000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/>
        <bgColor theme="6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24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9B9B9"/>
      </left>
      <right style="thin">
        <color rgb="FFB9B9B9"/>
      </right>
      <top/>
      <bottom style="thin">
        <color rgb="FFB9B9B9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B9B9B9"/>
      </left>
      <right style="thin">
        <color rgb="FFB9B9B9"/>
      </right>
      <top style="thin">
        <color rgb="FFB9B9B9"/>
      </top>
      <bottom style="thin">
        <color rgb="FFB9B9B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double">
        <color theme="6"/>
      </top>
      <bottom style="thin">
        <color theme="6" tint="0.39997558519241921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rgb="FFD0D0D0"/>
      </left>
      <right/>
      <top/>
      <bottom/>
      <diagonal/>
    </border>
  </borders>
  <cellStyleXfs count="9">
    <xf numFmtId="0" fontId="0" fillId="0" borderId="0"/>
    <xf numFmtId="164" fontId="4" fillId="0" borderId="0" applyFill="0" applyBorder="0" applyAlignment="0" applyProtection="0"/>
    <xf numFmtId="0" fontId="7" fillId="0" borderId="0"/>
    <xf numFmtId="0" fontId="8" fillId="0" borderId="0"/>
    <xf numFmtId="165" fontId="9" fillId="0" borderId="0" applyFont="0" applyFill="0" applyBorder="0" applyAlignment="0" applyProtection="0"/>
    <xf numFmtId="0" fontId="14" fillId="11" borderId="10" applyNumberFormat="0" applyAlignment="0" applyProtection="0"/>
    <xf numFmtId="43" fontId="19" fillId="0" borderId="0" applyFont="0" applyFill="0" applyBorder="0" applyAlignment="0" applyProtection="0"/>
    <xf numFmtId="0" fontId="20" fillId="0" borderId="0"/>
    <xf numFmtId="0" fontId="33" fillId="0" borderId="0" applyNumberFormat="0" applyFill="0" applyBorder="0" applyAlignment="0" applyProtection="0"/>
  </cellStyleXfs>
  <cellXfs count="17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right"/>
    </xf>
    <xf numFmtId="0" fontId="1" fillId="0" borderId="3" xfId="0" applyFont="1" applyBorder="1" applyAlignment="1">
      <alignment horizontal="center" vertical="top"/>
    </xf>
    <xf numFmtId="0" fontId="5" fillId="4" borderId="4" xfId="1" applyNumberFormat="1" applyFont="1" applyFill="1" applyBorder="1" applyAlignment="1">
      <alignment horizontal="center" vertical="center"/>
    </xf>
    <xf numFmtId="0" fontId="6" fillId="6" borderId="5" xfId="1" applyNumberFormat="1" applyFont="1" applyFill="1" applyBorder="1" applyAlignment="1">
      <alignment horizontal="center" vertical="center"/>
    </xf>
    <xf numFmtId="0" fontId="6" fillId="5" borderId="4" xfId="1" applyNumberFormat="1" applyFont="1" applyFill="1" applyBorder="1" applyAlignment="1">
      <alignment horizontal="center" vertical="center"/>
    </xf>
    <xf numFmtId="0" fontId="6" fillId="7" borderId="0" xfId="2" applyFont="1" applyFill="1" applyAlignment="1">
      <alignment vertical="center"/>
    </xf>
    <xf numFmtId="0" fontId="6" fillId="8" borderId="6" xfId="1" applyNumberFormat="1" applyFont="1" applyFill="1" applyBorder="1" applyAlignment="1">
      <alignment horizontal="center" vertical="center"/>
    </xf>
    <xf numFmtId="0" fontId="6" fillId="4" borderId="4" xfId="1" applyNumberFormat="1" applyFont="1" applyFill="1" applyBorder="1" applyAlignment="1">
      <alignment horizontal="center" vertical="center"/>
    </xf>
    <xf numFmtId="1" fontId="6" fillId="6" borderId="7" xfId="1" applyNumberFormat="1" applyFont="1" applyFill="1" applyBorder="1" applyAlignment="1">
      <alignment horizontal="center" vertical="center"/>
    </xf>
    <xf numFmtId="1" fontId="0" fillId="0" borderId="0" xfId="0" applyNumberFormat="1"/>
    <xf numFmtId="0" fontId="10" fillId="3" borderId="1" xfId="0" applyFont="1" applyFill="1" applyBorder="1" applyAlignment="1">
      <alignment vertical="top" wrapText="1"/>
    </xf>
    <xf numFmtId="166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2" fontId="6" fillId="6" borderId="7" xfId="1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1" fontId="6" fillId="8" borderId="6" xfId="1" applyNumberFormat="1" applyFont="1" applyFill="1" applyBorder="1" applyAlignment="1">
      <alignment horizontal="center" vertical="center"/>
    </xf>
    <xf numFmtId="2" fontId="11" fillId="0" borderId="0" xfId="0" applyNumberFormat="1" applyFont="1"/>
    <xf numFmtId="1" fontId="6" fillId="6" borderId="0" xfId="1" applyNumberFormat="1" applyFont="1" applyFill="1" applyBorder="1" applyAlignment="1">
      <alignment horizontal="center" vertical="center"/>
    </xf>
    <xf numFmtId="167" fontId="0" fillId="0" borderId="0" xfId="0" applyNumberFormat="1"/>
    <xf numFmtId="0" fontId="0" fillId="9" borderId="0" xfId="0" applyFill="1"/>
    <xf numFmtId="3" fontId="0" fillId="0" borderId="0" xfId="0" applyNumberFormat="1"/>
    <xf numFmtId="0" fontId="12" fillId="0" borderId="0" xfId="0" applyFont="1"/>
    <xf numFmtId="0" fontId="0" fillId="0" borderId="0" xfId="0" applyAlignment="1">
      <alignment wrapText="1"/>
    </xf>
    <xf numFmtId="0" fontId="15" fillId="12" borderId="8" xfId="0" applyFont="1" applyFill="1" applyBorder="1"/>
    <xf numFmtId="168" fontId="15" fillId="12" borderId="8" xfId="0" applyNumberFormat="1" applyFont="1" applyFill="1" applyBorder="1" applyAlignment="1">
      <alignment wrapText="1"/>
    </xf>
    <xf numFmtId="168" fontId="15" fillId="12" borderId="8" xfId="0" applyNumberFormat="1" applyFont="1" applyFill="1" applyBorder="1"/>
    <xf numFmtId="0" fontId="15" fillId="12" borderId="8" xfId="0" applyFont="1" applyFill="1" applyBorder="1" applyAlignment="1">
      <alignment horizontal="center"/>
    </xf>
    <xf numFmtId="2" fontId="16" fillId="12" borderId="8" xfId="5" applyNumberFormat="1" applyFont="1" applyFill="1" applyBorder="1" applyAlignment="1">
      <alignment horizontal="right"/>
    </xf>
    <xf numFmtId="2" fontId="15" fillId="12" borderId="8" xfId="0" applyNumberFormat="1" applyFont="1" applyFill="1" applyBorder="1" applyAlignment="1">
      <alignment horizontal="right"/>
    </xf>
    <xf numFmtId="2" fontId="16" fillId="12" borderId="8" xfId="5" applyNumberFormat="1" applyFont="1" applyFill="1" applyBorder="1"/>
    <xf numFmtId="0" fontId="17" fillId="13" borderId="8" xfId="0" applyFont="1" applyFill="1" applyBorder="1"/>
    <xf numFmtId="0" fontId="18" fillId="13" borderId="8" xfId="0" applyFont="1" applyFill="1" applyBorder="1"/>
    <xf numFmtId="168" fontId="18" fillId="13" borderId="8" xfId="0" applyNumberFormat="1" applyFont="1" applyFill="1" applyBorder="1" applyAlignment="1">
      <alignment wrapText="1"/>
    </xf>
    <xf numFmtId="168" fontId="18" fillId="13" borderId="8" xfId="0" applyNumberFormat="1" applyFont="1" applyFill="1" applyBorder="1"/>
    <xf numFmtId="0" fontId="18" fillId="13" borderId="8" xfId="0" applyFont="1" applyFill="1" applyBorder="1" applyAlignment="1">
      <alignment horizontal="right"/>
    </xf>
    <xf numFmtId="0" fontId="18" fillId="13" borderId="8" xfId="0" applyFont="1" applyFill="1" applyBorder="1" applyAlignment="1">
      <alignment horizontal="center"/>
    </xf>
    <xf numFmtId="2" fontId="18" fillId="13" borderId="8" xfId="5" applyNumberFormat="1" applyFont="1" applyFill="1" applyBorder="1" applyAlignment="1">
      <alignment horizontal="right"/>
    </xf>
    <xf numFmtId="2" fontId="18" fillId="13" borderId="8" xfId="0" applyNumberFormat="1" applyFont="1" applyFill="1" applyBorder="1" applyAlignment="1">
      <alignment horizontal="right"/>
    </xf>
    <xf numFmtId="2" fontId="18" fillId="13" borderId="8" xfId="5" applyNumberFormat="1" applyFont="1" applyFill="1" applyBorder="1"/>
    <xf numFmtId="0" fontId="15" fillId="0" borderId="8" xfId="0" applyFont="1" applyBorder="1"/>
    <xf numFmtId="168" fontId="15" fillId="0" borderId="8" xfId="0" applyNumberFormat="1" applyFont="1" applyBorder="1" applyAlignment="1">
      <alignment wrapText="1"/>
    </xf>
    <xf numFmtId="168" fontId="15" fillId="0" borderId="8" xfId="0" applyNumberFormat="1" applyFont="1" applyBorder="1"/>
    <xf numFmtId="0" fontId="15" fillId="0" borderId="8" xfId="0" applyFont="1" applyBorder="1" applyAlignment="1">
      <alignment horizontal="center"/>
    </xf>
    <xf numFmtId="2" fontId="16" fillId="0" borderId="8" xfId="5" applyNumberFormat="1" applyFont="1" applyFill="1" applyBorder="1" applyAlignment="1">
      <alignment horizontal="right"/>
    </xf>
    <xf numFmtId="2" fontId="15" fillId="0" borderId="8" xfId="0" applyNumberFormat="1" applyFont="1" applyBorder="1" applyAlignment="1">
      <alignment horizontal="right"/>
    </xf>
    <xf numFmtId="2" fontId="16" fillId="0" borderId="8" xfId="5" applyNumberFormat="1" applyFont="1" applyFill="1" applyBorder="1"/>
    <xf numFmtId="2" fontId="13" fillId="12" borderId="8" xfId="0" applyNumberFormat="1" applyFont="1" applyFill="1" applyBorder="1" applyAlignment="1">
      <alignment horizontal="right"/>
    </xf>
    <xf numFmtId="2" fontId="13" fillId="0" borderId="8" xfId="0" applyNumberFormat="1" applyFont="1" applyBorder="1" applyAlignment="1">
      <alignment horizontal="right"/>
    </xf>
    <xf numFmtId="0" fontId="15" fillId="0" borderId="8" xfId="0" applyFont="1" applyBorder="1" applyAlignment="1">
      <alignment wrapText="1"/>
    </xf>
    <xf numFmtId="0" fontId="16" fillId="12" borderId="8" xfId="0" applyFont="1" applyFill="1" applyBorder="1"/>
    <xf numFmtId="0" fontId="14" fillId="14" borderId="11" xfId="0" applyFont="1" applyFill="1" applyBorder="1" applyAlignment="1">
      <alignment vertical="center" wrapText="1"/>
    </xf>
    <xf numFmtId="0" fontId="14" fillId="14" borderId="11" xfId="0" applyFont="1" applyFill="1" applyBorder="1" applyAlignment="1">
      <alignment horizontal="center" vertical="center" wrapText="1"/>
    </xf>
    <xf numFmtId="168" fontId="14" fillId="14" borderId="11" xfId="0" applyNumberFormat="1" applyFont="1" applyFill="1" applyBorder="1" applyAlignment="1">
      <alignment horizontal="center" vertical="center" wrapText="1"/>
    </xf>
    <xf numFmtId="0" fontId="14" fillId="14" borderId="11" xfId="0" applyFont="1" applyFill="1" applyBorder="1" applyAlignment="1">
      <alignment horizontal="left" vertical="center" wrapText="1"/>
    </xf>
    <xf numFmtId="0" fontId="14" fillId="14" borderId="12" xfId="0" applyFont="1" applyFill="1" applyBorder="1" applyAlignment="1">
      <alignment horizontal="center" vertical="center" wrapText="1"/>
    </xf>
    <xf numFmtId="0" fontId="14" fillId="14" borderId="13" xfId="0" applyFont="1" applyFill="1" applyBorder="1" applyAlignment="1">
      <alignment horizontal="center" vertical="center" wrapText="1"/>
    </xf>
    <xf numFmtId="0" fontId="1" fillId="15" borderId="14" xfId="0" applyFont="1" applyFill="1" applyBorder="1" applyAlignment="1">
      <alignment horizontal="center" vertical="center" wrapText="1"/>
    </xf>
    <xf numFmtId="4" fontId="0" fillId="0" borderId="0" xfId="0" applyNumberFormat="1"/>
    <xf numFmtId="3" fontId="21" fillId="16" borderId="0" xfId="7" applyNumberFormat="1" applyFont="1" applyFill="1" applyAlignment="1">
      <alignment horizontal="right" vertical="center" shrinkToFit="1"/>
    </xf>
    <xf numFmtId="2" fontId="13" fillId="12" borderId="3" xfId="0" applyNumberFormat="1" applyFont="1" applyFill="1" applyBorder="1" applyAlignment="1">
      <alignment horizontal="right"/>
    </xf>
    <xf numFmtId="2" fontId="13" fillId="12" borderId="9" xfId="0" applyNumberFormat="1" applyFont="1" applyFill="1" applyBorder="1" applyAlignment="1">
      <alignment horizontal="right"/>
    </xf>
    <xf numFmtId="0" fontId="1" fillId="15" borderId="11" xfId="0" applyFont="1" applyFill="1" applyBorder="1" applyAlignment="1">
      <alignment horizontal="center" vertical="center" wrapText="1"/>
    </xf>
    <xf numFmtId="2" fontId="6" fillId="6" borderId="5" xfId="1" applyNumberFormat="1" applyFont="1" applyFill="1" applyBorder="1" applyAlignment="1">
      <alignment horizontal="center" vertical="center"/>
    </xf>
    <xf numFmtId="43" fontId="6" fillId="6" borderId="5" xfId="6" applyFont="1" applyFill="1" applyBorder="1" applyAlignment="1">
      <alignment horizontal="center" vertical="center"/>
    </xf>
    <xf numFmtId="0" fontId="15" fillId="12" borderId="9" xfId="0" applyFont="1" applyFill="1" applyBorder="1"/>
    <xf numFmtId="168" fontId="15" fillId="12" borderId="9" xfId="0" applyNumberFormat="1" applyFont="1" applyFill="1" applyBorder="1" applyAlignment="1">
      <alignment wrapText="1"/>
    </xf>
    <xf numFmtId="168" fontId="15" fillId="12" borderId="9" xfId="0" applyNumberFormat="1" applyFont="1" applyFill="1" applyBorder="1"/>
    <xf numFmtId="0" fontId="15" fillId="12" borderId="9" xfId="0" applyFont="1" applyFill="1" applyBorder="1" applyAlignment="1">
      <alignment horizontal="center"/>
    </xf>
    <xf numFmtId="0" fontId="16" fillId="12" borderId="9" xfId="0" applyFont="1" applyFill="1" applyBorder="1"/>
    <xf numFmtId="2" fontId="16" fillId="12" borderId="9" xfId="0" applyNumberFormat="1" applyFont="1" applyFill="1" applyBorder="1"/>
    <xf numFmtId="1" fontId="6" fillId="6" borderId="5" xfId="1" applyNumberFormat="1" applyFont="1" applyFill="1" applyBorder="1" applyAlignment="1">
      <alignment horizontal="center" vertical="center"/>
    </xf>
    <xf numFmtId="0" fontId="13" fillId="12" borderId="9" xfId="0" applyFont="1" applyFill="1" applyBorder="1" applyAlignment="1">
      <alignment horizontal="right"/>
    </xf>
    <xf numFmtId="2" fontId="6" fillId="8" borderId="6" xfId="1" applyNumberFormat="1" applyFont="1" applyFill="1" applyBorder="1" applyAlignment="1">
      <alignment horizontal="center" vertical="center"/>
    </xf>
    <xf numFmtId="0" fontId="22" fillId="17" borderId="15" xfId="0" applyFont="1" applyFill="1" applyBorder="1" applyAlignment="1">
      <alignment vertical="center" wrapText="1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wrapText="1"/>
    </xf>
    <xf numFmtId="49" fontId="24" fillId="0" borderId="0" xfId="0" applyNumberFormat="1" applyFont="1" applyAlignment="1">
      <alignment horizontal="left" wrapText="1"/>
    </xf>
    <xf numFmtId="0" fontId="23" fillId="0" borderId="0" xfId="0" applyFont="1" applyAlignment="1">
      <alignment horizontal="center"/>
    </xf>
    <xf numFmtId="49" fontId="23" fillId="0" borderId="0" xfId="0" applyNumberFormat="1" applyFont="1" applyAlignment="1">
      <alignment horizontal="left"/>
    </xf>
    <xf numFmtId="0" fontId="23" fillId="0" borderId="0" xfId="0" applyFont="1" applyAlignment="1">
      <alignment wrapText="1"/>
    </xf>
    <xf numFmtId="0" fontId="23" fillId="2" borderId="0" xfId="0" applyFont="1" applyFill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14" fillId="10" borderId="16" xfId="0" applyFont="1" applyFill="1" applyBorder="1"/>
    <xf numFmtId="0" fontId="14" fillId="10" borderId="17" xfId="0" applyFont="1" applyFill="1" applyBorder="1"/>
    <xf numFmtId="0" fontId="14" fillId="10" borderId="18" xfId="0" applyFont="1" applyFill="1" applyBorder="1"/>
    <xf numFmtId="0" fontId="0" fillId="18" borderId="16" xfId="0" applyFill="1" applyBorder="1"/>
    <xf numFmtId="0" fontId="0" fillId="18" borderId="17" xfId="0" applyFill="1" applyBorder="1"/>
    <xf numFmtId="0" fontId="1" fillId="0" borderId="19" xfId="0" applyFont="1" applyBorder="1"/>
    <xf numFmtId="0" fontId="27" fillId="0" borderId="0" xfId="0" applyFont="1"/>
    <xf numFmtId="0" fontId="28" fillId="19" borderId="20" xfId="0" applyFont="1" applyFill="1" applyBorder="1"/>
    <xf numFmtId="0" fontId="28" fillId="19" borderId="20" xfId="0" applyFont="1" applyFill="1" applyBorder="1" applyAlignment="1">
      <alignment horizontal="center" vertical="center"/>
    </xf>
    <xf numFmtId="0" fontId="29" fillId="20" borderId="20" xfId="0" applyFont="1" applyFill="1" applyBorder="1"/>
    <xf numFmtId="1" fontId="29" fillId="20" borderId="20" xfId="0" applyNumberFormat="1" applyFont="1" applyFill="1" applyBorder="1" applyAlignment="1">
      <alignment horizontal="center"/>
    </xf>
    <xf numFmtId="0" fontId="29" fillId="20" borderId="21" xfId="0" applyFont="1" applyFill="1" applyBorder="1"/>
    <xf numFmtId="1" fontId="29" fillId="20" borderId="21" xfId="0" applyNumberFormat="1" applyFont="1" applyFill="1" applyBorder="1" applyAlignment="1">
      <alignment horizontal="center"/>
    </xf>
    <xf numFmtId="0" fontId="29" fillId="0" borderId="0" xfId="0" applyFont="1"/>
    <xf numFmtId="1" fontId="29" fillId="0" borderId="0" xfId="0" applyNumberFormat="1" applyFont="1" applyAlignment="1">
      <alignment horizontal="center"/>
    </xf>
    <xf numFmtId="0" fontId="29" fillId="20" borderId="0" xfId="0" applyFont="1" applyFill="1"/>
    <xf numFmtId="1" fontId="29" fillId="20" borderId="0" xfId="0" applyNumberFormat="1" applyFont="1" applyFill="1" applyAlignment="1">
      <alignment horizontal="center"/>
    </xf>
    <xf numFmtId="0" fontId="30" fillId="0" borderId="0" xfId="0" applyFont="1" applyAlignment="1">
      <alignment horizontal="left" indent="1"/>
    </xf>
    <xf numFmtId="0" fontId="31" fillId="19" borderId="20" xfId="0" applyFont="1" applyFill="1" applyBorder="1"/>
    <xf numFmtId="1" fontId="31" fillId="19" borderId="20" xfId="0" applyNumberFormat="1" applyFont="1" applyFill="1" applyBorder="1" applyAlignment="1">
      <alignment horizontal="center"/>
    </xf>
    <xf numFmtId="0" fontId="27" fillId="20" borderId="20" xfId="0" applyFont="1" applyFill="1" applyBorder="1"/>
    <xf numFmtId="1" fontId="27" fillId="20" borderId="20" xfId="0" applyNumberFormat="1" applyFont="1" applyFill="1" applyBorder="1" applyAlignment="1">
      <alignment horizontal="center"/>
    </xf>
    <xf numFmtId="1" fontId="32" fillId="0" borderId="0" xfId="0" applyNumberFormat="1" applyFont="1" applyAlignment="1">
      <alignment horizontal="center"/>
    </xf>
    <xf numFmtId="0" fontId="27" fillId="20" borderId="21" xfId="0" applyFont="1" applyFill="1" applyBorder="1"/>
    <xf numFmtId="1" fontId="27" fillId="20" borderId="21" xfId="0" applyNumberFormat="1" applyFont="1" applyFill="1" applyBorder="1" applyAlignment="1">
      <alignment horizontal="center"/>
    </xf>
    <xf numFmtId="0" fontId="28" fillId="19" borderId="20" xfId="0" applyFont="1" applyFill="1" applyBorder="1" applyAlignment="1">
      <alignment horizontal="left"/>
    </xf>
    <xf numFmtId="0" fontId="29" fillId="20" borderId="20" xfId="0" applyFont="1" applyFill="1" applyBorder="1" applyAlignment="1">
      <alignment horizontal="left"/>
    </xf>
    <xf numFmtId="0" fontId="29" fillId="20" borderId="20" xfId="0" applyFont="1" applyFill="1" applyBorder="1" applyAlignment="1">
      <alignment horizontal="center"/>
    </xf>
    <xf numFmtId="0" fontId="29" fillId="20" borderId="21" xfId="0" applyFont="1" applyFill="1" applyBorder="1" applyAlignment="1">
      <alignment horizontal="left"/>
    </xf>
    <xf numFmtId="0" fontId="29" fillId="20" borderId="21" xfId="0" applyFont="1" applyFill="1" applyBorder="1" applyAlignment="1">
      <alignment horizontal="center"/>
    </xf>
    <xf numFmtId="0" fontId="29" fillId="2" borderId="0" xfId="0" applyFont="1" applyFill="1" applyAlignment="1">
      <alignment horizontal="left"/>
    </xf>
    <xf numFmtId="0" fontId="29" fillId="2" borderId="0" xfId="0" applyFont="1" applyFill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0" fontId="31" fillId="19" borderId="20" xfId="0" applyFont="1" applyFill="1" applyBorder="1" applyAlignment="1">
      <alignment horizontal="center"/>
    </xf>
    <xf numFmtId="0" fontId="32" fillId="20" borderId="20" xfId="0" applyFont="1" applyFill="1" applyBorder="1"/>
    <xf numFmtId="0" fontId="32" fillId="0" borderId="0" xfId="0" applyFont="1"/>
    <xf numFmtId="1" fontId="27" fillId="0" borderId="0" xfId="0" applyNumberFormat="1" applyFont="1" applyAlignment="1">
      <alignment horizontal="center"/>
    </xf>
    <xf numFmtId="0" fontId="32" fillId="20" borderId="0" xfId="0" applyFont="1" applyFill="1"/>
    <xf numFmtId="1" fontId="27" fillId="20" borderId="0" xfId="0" applyNumberFormat="1" applyFont="1" applyFill="1" applyAlignment="1">
      <alignment horizontal="center"/>
    </xf>
    <xf numFmtId="0" fontId="32" fillId="20" borderId="21" xfId="0" applyFont="1" applyFill="1" applyBorder="1"/>
    <xf numFmtId="0" fontId="31" fillId="19" borderId="20" xfId="0" applyFont="1" applyFill="1" applyBorder="1" applyAlignment="1">
      <alignment horizontal="left" vertical="center"/>
    </xf>
    <xf numFmtId="0" fontId="27" fillId="20" borderId="20" xfId="0" applyFont="1" applyFill="1" applyBorder="1" applyAlignment="1">
      <alignment horizontal="left"/>
    </xf>
    <xf numFmtId="0" fontId="27" fillId="0" borderId="0" xfId="0" applyFont="1" applyAlignment="1">
      <alignment horizontal="left"/>
    </xf>
    <xf numFmtId="1" fontId="27" fillId="20" borderId="22" xfId="0" applyNumberFormat="1" applyFont="1" applyFill="1" applyBorder="1" applyAlignment="1">
      <alignment horizontal="center"/>
    </xf>
    <xf numFmtId="0" fontId="31" fillId="0" borderId="0" xfId="0" applyFont="1"/>
    <xf numFmtId="0" fontId="6" fillId="6" borderId="0" xfId="1" applyNumberFormat="1" applyFont="1" applyFill="1" applyBorder="1" applyAlignment="1">
      <alignment horizontal="center" vertical="center"/>
    </xf>
    <xf numFmtId="43" fontId="6" fillId="6" borderId="5" xfId="6" applyFont="1" applyFill="1" applyBorder="1" applyAlignment="1">
      <alignment horizontal="right" vertical="center"/>
    </xf>
    <xf numFmtId="43" fontId="0" fillId="0" borderId="0" xfId="6" applyFont="1" applyAlignment="1">
      <alignment horizontal="center"/>
    </xf>
    <xf numFmtId="1" fontId="6" fillId="8" borderId="6" xfId="1" applyNumberFormat="1" applyFont="1" applyFill="1" applyBorder="1" applyAlignment="1">
      <alignment horizontal="right" vertical="center"/>
    </xf>
    <xf numFmtId="2" fontId="6" fillId="4" borderId="4" xfId="1" applyNumberFormat="1" applyFont="1" applyFill="1" applyBorder="1" applyAlignment="1">
      <alignment horizontal="right" vertical="center"/>
    </xf>
    <xf numFmtId="170" fontId="6" fillId="6" borderId="5" xfId="6" applyNumberFormat="1" applyFont="1" applyFill="1" applyBorder="1" applyAlignment="1">
      <alignment horizontal="center" vertical="center"/>
    </xf>
    <xf numFmtId="169" fontId="6" fillId="6" borderId="5" xfId="1" applyNumberFormat="1" applyFont="1" applyFill="1" applyBorder="1" applyAlignment="1">
      <alignment horizontal="right" vertical="center"/>
    </xf>
    <xf numFmtId="169" fontId="6" fillId="6" borderId="5" xfId="6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/>
    </xf>
    <xf numFmtId="169" fontId="6" fillId="8" borderId="6" xfId="1" applyNumberFormat="1" applyFont="1" applyFill="1" applyBorder="1" applyAlignment="1">
      <alignment horizontal="center" vertical="center"/>
    </xf>
    <xf numFmtId="1" fontId="6" fillId="8" borderId="0" xfId="1" applyNumberFormat="1" applyFont="1" applyFill="1" applyBorder="1" applyAlignment="1">
      <alignment horizontal="center" vertical="center"/>
    </xf>
    <xf numFmtId="49" fontId="0" fillId="18" borderId="17" xfId="0" applyNumberFormat="1" applyFill="1" applyBorder="1"/>
    <xf numFmtId="2" fontId="0" fillId="18" borderId="17" xfId="0" applyNumberFormat="1" applyFill="1" applyBorder="1"/>
    <xf numFmtId="0" fontId="0" fillId="18" borderId="18" xfId="0" applyFill="1" applyBorder="1"/>
    <xf numFmtId="0" fontId="0" fillId="0" borderId="18" xfId="0" applyBorder="1"/>
    <xf numFmtId="49" fontId="0" fillId="0" borderId="18" xfId="0" applyNumberFormat="1" applyBorder="1"/>
    <xf numFmtId="171" fontId="15" fillId="12" borderId="8" xfId="0" applyNumberFormat="1" applyFont="1" applyFill="1" applyBorder="1"/>
    <xf numFmtId="171" fontId="15" fillId="0" borderId="8" xfId="0" applyNumberFormat="1" applyFont="1" applyBorder="1"/>
    <xf numFmtId="43" fontId="0" fillId="0" borderId="0" xfId="0" applyNumberFormat="1"/>
    <xf numFmtId="172" fontId="0" fillId="0" borderId="0" xfId="0" applyNumberFormat="1"/>
    <xf numFmtId="170" fontId="6" fillId="6" borderId="0" xfId="6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3" fontId="0" fillId="0" borderId="0" xfId="0" applyNumberFormat="1"/>
    <xf numFmtId="43" fontId="0" fillId="0" borderId="0" xfId="6" applyFont="1"/>
    <xf numFmtId="0" fontId="27" fillId="20" borderId="0" xfId="0" applyFont="1" applyFill="1" applyAlignment="1">
      <alignment horizontal="left"/>
    </xf>
    <xf numFmtId="170" fontId="0" fillId="0" borderId="0" xfId="0" applyNumberFormat="1"/>
    <xf numFmtId="9" fontId="0" fillId="0" borderId="0" xfId="0" applyNumberFormat="1"/>
    <xf numFmtId="174" fontId="6" fillId="6" borderId="5" xfId="1" applyNumberFormat="1" applyFont="1" applyFill="1" applyBorder="1" applyAlignment="1">
      <alignment horizontal="center" vertical="center"/>
    </xf>
    <xf numFmtId="0" fontId="33" fillId="0" borderId="0" xfId="8"/>
    <xf numFmtId="2" fontId="3" fillId="0" borderId="0" xfId="0" applyNumberFormat="1" applyFont="1"/>
    <xf numFmtId="1" fontId="3" fillId="0" borderId="0" xfId="0" applyNumberFormat="1" applyFont="1"/>
    <xf numFmtId="0" fontId="34" fillId="13" borderId="8" xfId="0" applyFont="1" applyFill="1" applyBorder="1" applyAlignment="1">
      <alignment horizontal="right"/>
    </xf>
    <xf numFmtId="49" fontId="3" fillId="0" borderId="0" xfId="0" applyNumberFormat="1" applyFont="1" applyAlignment="1">
      <alignment horizontal="right"/>
    </xf>
    <xf numFmtId="10" fontId="0" fillId="0" borderId="0" xfId="0" applyNumberFormat="1"/>
    <xf numFmtId="0" fontId="0" fillId="21" borderId="0" xfId="0" applyFill="1"/>
    <xf numFmtId="0" fontId="1" fillId="21" borderId="0" xfId="0" applyFont="1" applyFill="1"/>
    <xf numFmtId="1" fontId="0" fillId="0" borderId="23" xfId="0" applyNumberFormat="1" applyBorder="1" applyAlignment="1">
      <alignment horizontal="center"/>
    </xf>
    <xf numFmtId="0" fontId="35" fillId="21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9">
    <cellStyle name="Check Cell" xfId="5" builtinId="23"/>
    <cellStyle name="Comma" xfId="6" builtinId="3"/>
    <cellStyle name="Dezimal_Tabelle1" xfId="4" xr:uid="{6A9D4AC7-F1AE-415F-B776-F25F6DCA35B6}"/>
    <cellStyle name="Hyperlink" xfId="8" builtinId="8"/>
    <cellStyle name="Normal" xfId="0" builtinId="0"/>
    <cellStyle name="Normal 2" xfId="7" xr:uid="{0BC9B113-0ACE-4256-8172-A690BA91E818}"/>
    <cellStyle name="Normale 2" xfId="2" xr:uid="{C712C322-25CB-4C90-9D19-34E408335B75}"/>
    <cellStyle name="Percent 11" xfId="1" xr:uid="{8F526680-F027-4F5A-823C-370B844FA02B}"/>
    <cellStyle name="Standard_Tabelle1" xfId="3" xr:uid="{9849BD4E-E290-47B9-AF07-4B7C5E7685C7}"/>
  </cellStyles>
  <dxfs count="305">
    <dxf>
      <numFmt numFmtId="1" formatCode="0"/>
    </dxf>
    <dxf>
      <numFmt numFmtId="0" formatCode="General"/>
    </dxf>
    <dxf>
      <numFmt numFmtId="0" formatCode="General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8000000000000007"/>
        <color rgb="FF111111"/>
        <name val="Noto Sans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8000000000000007"/>
        <color rgb="FF111111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5" formatCode="#,##0.00000000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6" formatCode="#,##0.000000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border outline="0"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5" formatCode="#,##0.00000000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6" formatCode="#,##0.000000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left style="thin">
          <color rgb="FFB0B0B0"/>
        </left>
        <top style="thin">
          <color rgb="FFB0B0B0"/>
        </top>
      </border>
    </dxf>
    <dxf>
      <border outline="0">
        <bottom style="thin">
          <color rgb="FFB0B0B0"/>
        </bottom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indexed="8"/>
        <name val="Arial"/>
        <family val="2"/>
        <scheme val="none"/>
      </font>
      <numFmt numFmtId="17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/>
        <right/>
        <top/>
        <bottom/>
      </border>
    </dxf>
    <dxf>
      <numFmt numFmtId="0" formatCode="General"/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7" formatCode="#,##0.##########"/>
      <fill>
        <patternFill patternType="solid">
          <fgColor indexed="64"/>
          <bgColor rgb="FFF6F6F6"/>
        </patternFill>
      </fill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172" formatCode="_-* #,##0.00\ _€_-;\-* #,##0.00\ _€_-;_-* &quot;-&quot;??\ _€_-;_-@_-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</font>
      <numFmt numFmtId="0" formatCode="General"/>
    </dxf>
    <dxf>
      <font>
        <strike val="0"/>
        <outline val="0"/>
        <shadow val="0"/>
        <u val="none"/>
        <vertAlign val="baseline"/>
        <color theme="1"/>
      </font>
      <numFmt numFmtId="0" formatCode="General"/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8F9FA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A2A9B1"/>
        </left>
        <right style="medium">
          <color rgb="FFA2A9B1"/>
        </right>
        <top style="medium">
          <color rgb="FFA2A9B1"/>
        </top>
        <bottom style="medium">
          <color rgb="FFA2A9B1"/>
        </bottom>
      </border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numFmt numFmtId="0" formatCode="General"/>
    </dxf>
    <dxf>
      <numFmt numFmtId="0" formatCode="General"/>
    </dxf>
    <dxf>
      <numFmt numFmtId="173" formatCode="_-* #,##0.00000000_-;\-* #,##0.000000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170" formatCode="_-* #,##0_-;\-* #,##0_-;_-* &quot;-&quot;??_-;_-@_-"/>
      <fill>
        <patternFill patternType="solid">
          <fgColor rgb="FF000000"/>
          <bgColor rgb="FFD0D0D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170" formatCode="_-* #,##0_-;\-* #,##0_-;_-* &quot;-&quot;??_-;_-@_-"/>
      <fill>
        <patternFill patternType="solid">
          <fgColor rgb="FF000000"/>
          <bgColor rgb="FFD0D0D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1" formatCode="#,##0.00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0"/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0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0"/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0"/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theme="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sharedStrings" Target="sharedStrings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onnections" Target="connections.xml"/><Relationship Id="rId56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57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1932214</xdr:colOff>
      <xdr:row>1</xdr:row>
      <xdr:rowOff>21228</xdr:rowOff>
    </xdr:from>
    <xdr:to>
      <xdr:col>10</xdr:col>
      <xdr:colOff>2116972</xdr:colOff>
      <xdr:row>10</xdr:row>
      <xdr:rowOff>129860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187A59-1931-98CC-87B1-BAE1BE188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55393" y="198121"/>
          <a:ext cx="4294116" cy="16949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26670</xdr:colOff>
      <xdr:row>1</xdr:row>
      <xdr:rowOff>28575</xdr:rowOff>
    </xdr:from>
    <xdr:to>
      <xdr:col>21</xdr:col>
      <xdr:colOff>58366</xdr:colOff>
      <xdr:row>17</xdr:row>
      <xdr:rowOff>22503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0BB462-6A60-4E09-A36F-3FE670FD3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3595" y="209550"/>
          <a:ext cx="5514286" cy="28857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agrammvorlage_frei_130815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pende\i4.6\Int\Berichterstattung\DZU\Emissionsuebersichten\nationale_Trendtabellen\Germany_2006_20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rberechnung"/>
      <sheetName val="Daten"/>
      <sheetName val="Balkendiagramm gestapelt"/>
      <sheetName val="Balkendiagramm gestapelt 100%"/>
      <sheetName val="Balkendiagramm Gruppe"/>
      <sheetName val="Flächendiagramm gestapelt"/>
      <sheetName val="Liniendiagramm"/>
      <sheetName val="Liniendiagramm gestapelt"/>
      <sheetName val="Punktliniendiagramm"/>
      <sheetName val="Punktliniendiagramm gestapelt"/>
      <sheetName val="Säulen gestapelt"/>
      <sheetName val="Säulen gestapelt 100%"/>
      <sheetName val="Säulendiagramm Gruppe"/>
    </sheetNames>
    <sheetDataSet>
      <sheetData sheetId="0"/>
      <sheetData sheetId="1">
        <row r="10">
          <cell r="B10">
            <v>2005</v>
          </cell>
          <cell r="C10">
            <v>5</v>
          </cell>
          <cell r="D10">
            <v>10</v>
          </cell>
          <cell r="E10">
            <v>15</v>
          </cell>
          <cell r="F10">
            <v>20</v>
          </cell>
          <cell r="G10">
            <v>25</v>
          </cell>
          <cell r="H10">
            <v>30</v>
          </cell>
          <cell r="I10">
            <v>35</v>
          </cell>
          <cell r="J10">
            <v>40</v>
          </cell>
          <cell r="K10">
            <v>45</v>
          </cell>
          <cell r="L10">
            <v>50</v>
          </cell>
        </row>
        <row r="11">
          <cell r="B11">
            <v>2010</v>
          </cell>
          <cell r="C11">
            <v>2</v>
          </cell>
          <cell r="D11">
            <v>4</v>
          </cell>
          <cell r="E11">
            <v>6</v>
          </cell>
          <cell r="F11">
            <v>8</v>
          </cell>
          <cell r="G11">
            <v>10</v>
          </cell>
          <cell r="H11">
            <v>12</v>
          </cell>
          <cell r="I11">
            <v>14</v>
          </cell>
          <cell r="J11">
            <v>16</v>
          </cell>
          <cell r="K11">
            <v>18</v>
          </cell>
          <cell r="L11">
            <v>20</v>
          </cell>
        </row>
        <row r="12">
          <cell r="B12">
            <v>2015</v>
          </cell>
          <cell r="C12">
            <v>3</v>
          </cell>
          <cell r="D12">
            <v>6</v>
          </cell>
          <cell r="E12">
            <v>9</v>
          </cell>
          <cell r="F12">
            <v>12</v>
          </cell>
          <cell r="G12">
            <v>15</v>
          </cell>
          <cell r="H12">
            <v>18</v>
          </cell>
          <cell r="I12">
            <v>21</v>
          </cell>
          <cell r="J12">
            <v>24</v>
          </cell>
          <cell r="K12">
            <v>27</v>
          </cell>
          <cell r="L12">
            <v>30</v>
          </cell>
        </row>
        <row r="13">
          <cell r="B13">
            <v>2020</v>
          </cell>
          <cell r="C13">
            <v>6</v>
          </cell>
          <cell r="D13">
            <v>12</v>
          </cell>
          <cell r="E13">
            <v>18</v>
          </cell>
          <cell r="F13">
            <v>24</v>
          </cell>
          <cell r="G13">
            <v>30</v>
          </cell>
          <cell r="H13">
            <v>36</v>
          </cell>
          <cell r="I13">
            <v>42</v>
          </cell>
          <cell r="J13">
            <v>48</v>
          </cell>
          <cell r="K13">
            <v>54</v>
          </cell>
          <cell r="L13">
            <v>60</v>
          </cell>
        </row>
        <row r="14">
          <cell r="B14">
            <v>2025</v>
          </cell>
          <cell r="C14">
            <v>10</v>
          </cell>
          <cell r="D14">
            <v>10</v>
          </cell>
          <cell r="E14">
            <v>18</v>
          </cell>
          <cell r="F14">
            <v>21.6666666666667</v>
          </cell>
          <cell r="G14">
            <v>25.6666666666667</v>
          </cell>
          <cell r="H14">
            <v>29.6666666666667</v>
          </cell>
          <cell r="I14">
            <v>33.6666666666667</v>
          </cell>
          <cell r="J14">
            <v>37.6666666666667</v>
          </cell>
          <cell r="K14">
            <v>41.6666666666667</v>
          </cell>
          <cell r="L14">
            <v>45.6666666666667</v>
          </cell>
        </row>
        <row r="15">
          <cell r="B15">
            <v>2030</v>
          </cell>
          <cell r="C15">
            <v>3</v>
          </cell>
          <cell r="D15">
            <v>9</v>
          </cell>
          <cell r="E15">
            <v>11</v>
          </cell>
          <cell r="F15">
            <v>15.6666666666667</v>
          </cell>
          <cell r="G15">
            <v>19.6666666666667</v>
          </cell>
          <cell r="H15">
            <v>23.6666666666667</v>
          </cell>
          <cell r="I15">
            <v>27.6666666666667</v>
          </cell>
          <cell r="J15">
            <v>31.6666666666667</v>
          </cell>
          <cell r="K15">
            <v>35.6666666666667</v>
          </cell>
          <cell r="L15">
            <v>39.6666666666667</v>
          </cell>
        </row>
        <row r="16">
          <cell r="B16">
            <v>2035</v>
          </cell>
          <cell r="C16">
            <v>6</v>
          </cell>
          <cell r="D16">
            <v>4</v>
          </cell>
          <cell r="E16">
            <v>6.6</v>
          </cell>
          <cell r="F16">
            <v>6.1333333333333302</v>
          </cell>
          <cell r="G16">
            <v>6.43333333333333</v>
          </cell>
          <cell r="H16">
            <v>6.7333333333333298</v>
          </cell>
          <cell r="I16">
            <v>7.0333333333333297</v>
          </cell>
          <cell r="J16">
            <v>7.3333333333333304</v>
          </cell>
          <cell r="K16">
            <v>7.6333333333333302</v>
          </cell>
          <cell r="L16">
            <v>7.93333333333333</v>
          </cell>
        </row>
        <row r="17">
          <cell r="B17">
            <v>2040</v>
          </cell>
          <cell r="C17">
            <v>4</v>
          </cell>
          <cell r="D17">
            <v>1</v>
          </cell>
          <cell r="E17">
            <v>7</v>
          </cell>
          <cell r="F17">
            <v>7</v>
          </cell>
          <cell r="G17">
            <v>8.5</v>
          </cell>
          <cell r="H17">
            <v>10</v>
          </cell>
          <cell r="I17">
            <v>11.5</v>
          </cell>
          <cell r="J17">
            <v>13</v>
          </cell>
          <cell r="K17">
            <v>14.5</v>
          </cell>
          <cell r="L17">
            <v>16</v>
          </cell>
        </row>
        <row r="18">
          <cell r="B18">
            <v>2045</v>
          </cell>
          <cell r="C18">
            <v>5.78571428571429</v>
          </cell>
          <cell r="D18">
            <v>4.5357142857142803</v>
          </cell>
          <cell r="E18">
            <v>8.1785714285714306</v>
          </cell>
          <cell r="F18">
            <v>8.5595238095238297</v>
          </cell>
          <cell r="G18">
            <v>9.7559523809523601</v>
          </cell>
          <cell r="H18">
            <v>10.952380952381001</v>
          </cell>
          <cell r="I18">
            <v>12.1488095238096</v>
          </cell>
          <cell r="J18">
            <v>13.3452380952381</v>
          </cell>
          <cell r="K18">
            <v>14.5416666666667</v>
          </cell>
          <cell r="L18">
            <v>15.738095238095299</v>
          </cell>
        </row>
        <row r="19">
          <cell r="B19">
            <v>2050</v>
          </cell>
          <cell r="C19">
            <v>5.9880952380952399</v>
          </cell>
          <cell r="D19">
            <v>3.9047619047619002</v>
          </cell>
          <cell r="E19">
            <v>7.5238095238095202</v>
          </cell>
          <cell r="F19">
            <v>7.3412698412698596</v>
          </cell>
          <cell r="G19">
            <v>8.1091269841269593</v>
          </cell>
          <cell r="H19">
            <v>8.8769841269841603</v>
          </cell>
          <cell r="I19">
            <v>9.64484126984126</v>
          </cell>
          <cell r="J19">
            <v>10.4126984126985</v>
          </cell>
          <cell r="K19">
            <v>11.1805555555556</v>
          </cell>
          <cell r="L19">
            <v>11.948412698412801</v>
          </cell>
        </row>
        <row r="20">
          <cell r="B20">
            <v>2055</v>
          </cell>
          <cell r="C20">
            <v>6.1904761904761996</v>
          </cell>
          <cell r="D20">
            <v>3.2738095238095202</v>
          </cell>
          <cell r="E20">
            <v>6.8690476190476204</v>
          </cell>
          <cell r="F20">
            <v>6.1230158730158601</v>
          </cell>
          <cell r="G20">
            <v>6.4623015873015603</v>
          </cell>
          <cell r="H20">
            <v>6.80158730158736</v>
          </cell>
          <cell r="I20">
            <v>7.1408730158730602</v>
          </cell>
          <cell r="J20">
            <v>7.4801587301587604</v>
          </cell>
          <cell r="K20">
            <v>7.81944444444445</v>
          </cell>
          <cell r="L20">
            <v>8.1587301587301599</v>
          </cell>
        </row>
        <row r="21">
          <cell r="B21">
            <v>2060</v>
          </cell>
          <cell r="C21">
            <v>6.3928571428571503</v>
          </cell>
          <cell r="D21">
            <v>2.6428571428571401</v>
          </cell>
          <cell r="E21">
            <v>6.21428571428571</v>
          </cell>
          <cell r="F21">
            <v>4.9047619047619602</v>
          </cell>
          <cell r="G21">
            <v>4.8154761904761596</v>
          </cell>
          <cell r="H21">
            <v>4.7261904761904603</v>
          </cell>
          <cell r="I21">
            <v>4.6369047619047601</v>
          </cell>
          <cell r="J21">
            <v>4.5476190476190599</v>
          </cell>
          <cell r="K21">
            <v>4.4583333333333499</v>
          </cell>
          <cell r="L21">
            <v>4.3690476190476604</v>
          </cell>
        </row>
        <row r="22">
          <cell r="B22">
            <v>2065</v>
          </cell>
          <cell r="C22">
            <v>6.5952380952381002</v>
          </cell>
          <cell r="D22">
            <v>8.5952380952381002</v>
          </cell>
          <cell r="E22">
            <v>10.5952380952381</v>
          </cell>
          <cell r="F22">
            <v>12.5952380952381</v>
          </cell>
          <cell r="G22">
            <v>14.5952380952381</v>
          </cell>
          <cell r="H22">
            <v>16.595238095238098</v>
          </cell>
          <cell r="I22">
            <v>18.595238095238098</v>
          </cell>
          <cell r="J22">
            <v>20.595238095238098</v>
          </cell>
          <cell r="K22">
            <v>22.595238095238098</v>
          </cell>
          <cell r="L22">
            <v>24.595238095238098</v>
          </cell>
        </row>
        <row r="23">
          <cell r="B23">
            <v>2070</v>
          </cell>
          <cell r="C23">
            <v>6.7976190476190501</v>
          </cell>
          <cell r="D23">
            <v>8.7976190476190492</v>
          </cell>
          <cell r="E23">
            <v>10.797619047619101</v>
          </cell>
          <cell r="F23">
            <v>12.797619047619101</v>
          </cell>
          <cell r="G23">
            <v>14.797619047619101</v>
          </cell>
          <cell r="H23">
            <v>16.797619047619101</v>
          </cell>
          <cell r="I23">
            <v>18.797619047619101</v>
          </cell>
          <cell r="J23">
            <v>20.797619047619101</v>
          </cell>
          <cell r="K23">
            <v>22.797619047619101</v>
          </cell>
          <cell r="L23">
            <v>24.797619047619101</v>
          </cell>
        </row>
        <row r="24">
          <cell r="B24">
            <v>2075</v>
          </cell>
          <cell r="C24">
            <v>7.0000000000000098</v>
          </cell>
          <cell r="D24">
            <v>8.0000000000000107</v>
          </cell>
          <cell r="E24">
            <v>9.0000000000000107</v>
          </cell>
          <cell r="F24">
            <v>10</v>
          </cell>
          <cell r="G24">
            <v>11</v>
          </cell>
          <cell r="H24">
            <v>12</v>
          </cell>
          <cell r="I24">
            <v>13</v>
          </cell>
          <cell r="J24">
            <v>14</v>
          </cell>
          <cell r="K24">
            <v>15</v>
          </cell>
          <cell r="L24">
            <v>16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ble3_A_D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2(I)s1"/>
      <sheetName val="Table2(I)s2"/>
      <sheetName val="Table2(I).A-Gs1"/>
      <sheetName val="Table2(I).A-Gs2"/>
      <sheetName val="Table2(II)s1"/>
      <sheetName val="Table2(II)s2"/>
      <sheetName val="Table2(II).C,E"/>
      <sheetName val="Table2(II).Fs1"/>
      <sheetName val="Table2(II).Fs2"/>
      <sheetName val="Table3"/>
      <sheetName val="Table3.A-D"/>
      <sheetName val="Table4s1"/>
      <sheetName val="Table4s2"/>
      <sheetName val="Table4.A"/>
      <sheetName val="Table4.B(a)"/>
      <sheetName val="Table4.B(b)"/>
      <sheetName val="Table4.C"/>
      <sheetName val="Table4.D"/>
      <sheetName val="Table4.F"/>
      <sheetName val="Table4.E"/>
      <sheetName val="Table5"/>
      <sheetName val="Table5.A"/>
      <sheetName val="Table5.B"/>
      <sheetName val="Table5.C"/>
      <sheetName val="Table5.D"/>
      <sheetName val="Table6"/>
      <sheetName val="Table6.A,C"/>
      <sheetName val="Table6.B"/>
      <sheetName val="Summary1.As1"/>
      <sheetName val="Summary1.As2"/>
      <sheetName val="Summary1.As3"/>
      <sheetName val="Summary1.B"/>
      <sheetName val="Summary2"/>
      <sheetName val="Summary3s1"/>
      <sheetName val="Summary3s2"/>
      <sheetName val="Table7s1"/>
      <sheetName val="Table7s2"/>
      <sheetName val="Table7s3"/>
      <sheetName val="Table8(a)s1"/>
      <sheetName val="Table8(a)s2"/>
      <sheetName val="Table8(b)"/>
      <sheetName val="Table9s1"/>
      <sheetName val="Table9s2"/>
      <sheetName val="Table10s1"/>
      <sheetName val="Table10s2"/>
      <sheetName val="Table10s3"/>
      <sheetName val="Table10s4"/>
      <sheetName val="Table10s5"/>
      <sheetName val="Table11"/>
      <sheetName val="Help"/>
    </sheetNames>
    <sheetDataSet>
      <sheetData sheetId="0">
        <row r="4">
          <cell r="C4" t="str">
            <v>Germany</v>
          </cell>
        </row>
        <row r="6">
          <cell r="C6">
            <v>2004</v>
          </cell>
        </row>
        <row r="30">
          <cell r="C30">
            <v>2006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ogdan Simion" id="{84A08C3C-0287-45E1-9807-948ADC707D53}" userId="Bogdan Simion" providerId="None"/>
  <person displayName="Flora von Mikulicz-Radecki" id="{5A5054C6-7BAC-4112-AC79-66B5551DB2C0}" userId="S::flora.vonmikulicz-radecki@afry.com::e460313f-f276-4906-8269-3d921a2636f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85DF2B5-D6DB-49E9-9D07-9F038E28B9C7}" name="Table22" displayName="Table22" ref="A8:AI57" totalsRowCount="1" headerRowDxfId="304" dataDxfId="303" tableBorderDxfId="302">
  <autoFilter ref="A8:AI56" xr:uid="{A85DF2B5-D6DB-49E9-9D07-9F038E28B9C7}">
    <filterColumn colId="14">
      <filters>
        <filter val="Salt cavern"/>
      </filters>
    </filterColumn>
    <filterColumn colId="33">
      <filters>
        <filter val="-2503,00"/>
      </filters>
    </filterColumn>
  </autoFilter>
  <tableColumns count="35">
    <tableColumn id="1" xr3:uid="{76794008-2991-4485-9959-A97614EB1665}" name="Country" dataDxfId="301" totalsRowDxfId="300"/>
    <tableColumn id="2" xr3:uid="{52D28029-450B-404E-A06F-0B66147AE83C}" name="Concatenate" dataDxfId="299" totalsRowDxfId="298"/>
    <tableColumn id="3" xr3:uid="{7B26DCCF-6A16-418F-A9E3-83F1ADCEC735}" name="Country Code" dataDxfId="297" totalsRowDxfId="296"/>
    <tableColumn id="4" xr3:uid="{7C257E14-4948-45BC-B529-E29E3DC136D0}" name="Company code" dataDxfId="295" totalsRowDxfId="294"/>
    <tableColumn id="5" xr3:uid="{2039164F-CD25-4412-85BD-37B42B677C27}" name="Facility code" dataDxfId="293" totalsRowDxfId="292"/>
    <tableColumn id="6" xr3:uid="{C59FC3ED-829E-487A-8E53-9A03410EE495}" name="Operator" dataDxfId="291" totalsRowDxfId="290"/>
    <tableColumn id="31" xr3:uid="{E33227A2-FA01-4B21-AB77-BC18CD481231}" name="geometry" dataDxfId="289" totalsRowDxfId="288"/>
    <tableColumn id="34" xr3:uid="{DD4584A3-12BA-461D-BD21-BAF6AB837642}" name="Latitude" dataDxfId="287" totalsRowDxfId="286"/>
    <tableColumn id="35" xr3:uid="{55E7DDBD-9901-4F1A-B585-B914CC30A5C7}" name="Longitude" dataDxfId="285" totalsRowDxfId="284"/>
    <tableColumn id="7" xr3:uid="{BBBA680D-1C65-4901-AFC4-9480A7465955}" name="Facility/Location" dataDxfId="283" totalsRowDxfId="282"/>
    <tableColumn id="8" xr3:uid="{2861E16E-3113-48AF-85A6-FAAA96E5CD2A}" name="Status" dataDxfId="281" totalsRowDxfId="280"/>
    <tableColumn id="9" xr3:uid="{CFE90FCF-8289-487B-9CD5-391ED9A6E5A7}" name="Investment" dataDxfId="279" totalsRowDxfId="278"/>
    <tableColumn id="10" xr3:uid="{C7D82A0E-7878-486E-AE83-C196C670FA8E}" name="Start-up_x000a_year" dataDxfId="277" totalsRowDxfId="276"/>
    <tableColumn id="11" xr3:uid="{65721AC2-E6D1-4B95-8D3F-BD5D287946A0}" name="Closing year" dataDxfId="275" totalsRowDxfId="274"/>
    <tableColumn id="12" xr3:uid="{34029122-ED82-4E8C-81BA-C214E343ED96}" name="Type" dataDxfId="273" totalsRowDxfId="272"/>
    <tableColumn id="13" xr3:uid="{0B065E22-9E57-46C8-B0B6-9ED2FE9D6064}" name="Notes" dataDxfId="271" totalsRowDxfId="270"/>
    <tableColumn id="14" xr3:uid="{85E5D8DD-395D-4100-B1B7-57078BEB3C6C}" name="onshore/_x000a_offshore" dataDxfId="269" totalsRowDxfId="268"/>
    <tableColumn id="15" xr3:uid="{1AF0E150-FD31-49EB-BE97-055AFD9443BD}" name="Working gas_x000a_(technical) TWh" dataDxfId="267" totalsRowDxfId="266">
      <calculatedColumnFormula>S9+T9</calculatedColumnFormula>
    </tableColumn>
    <tableColumn id="16" xr3:uid="{68C95D79-2B06-4877-BCC7-49083222FB63}" name="Working gas_x000a_TPA_x000a_TWh" dataDxfId="265" totalsRowDxfId="264"/>
    <tableColumn id="17" xr3:uid="{7E68A94E-7AEA-4828-A1E5-4EB690BB5CF0}" name="Working gas_x000a_no TPA_x000a_TWh" dataDxfId="263" totalsRowDxfId="262"/>
    <tableColumn id="18" xr3:uid="{EE76DE2C-E3C4-415A-B8BF-E22567BE9B7A}" name="Injection_x000a_technical_x000a_GWh/day" totalsRowFunction="sum" dataDxfId="261" totalsRowDxfId="260">
      <calculatedColumnFormula>V9+W9</calculatedColumnFormula>
    </tableColumn>
    <tableColumn id="19" xr3:uid="{AB16E02F-14BE-48D6-BFBB-AFAB662144F9}" name="Injection_x000a_TPA_x000a_GWh/day" dataDxfId="259" totalsRowDxfId="258"/>
    <tableColumn id="20" xr3:uid="{25E5AF24-86CF-4C9B-B440-5589E55FA016}" name="Injection_x000a_no TPA_x000a_GWh/day" dataDxfId="257" totalsRowDxfId="256"/>
    <tableColumn id="21" xr3:uid="{AD4A060F-740C-4B07-A2FF-4C39795C09B7}" name="Withdrawal_x000a_technical_x000a_GWh/day" totalsRowFunction="sum" dataDxfId="255" totalsRowDxfId="254">
      <calculatedColumnFormula>Y9+Z9</calculatedColumnFormula>
    </tableColumn>
    <tableColumn id="22" xr3:uid="{93CC7950-399F-4425-A782-B8E30ACD993B}" name="Withdrawal_x000a_TPA_x000a_GWh/day" dataDxfId="253" totalsRowDxfId="252"/>
    <tableColumn id="23" xr3:uid="{D01F4BE1-ED29-449C-BB6A-7BF9BBCC19EF}" name="Withdrawal_x000a_no TPA_x000a_GWh/day" dataDxfId="251" totalsRowDxfId="250"/>
    <tableColumn id="24" xr3:uid="{DF506BEC-CBD4-4C87-8BD3-67B18A303DB0}" name="Access_x000a_regime" dataDxfId="249" totalsRowDxfId="248"/>
    <tableColumn id="25" xr3:uid="{E8500BBF-39F6-427F-AD06-EF66EC960A38}" name="in number" dataDxfId="247" totalsRowDxfId="246"/>
    <tableColumn id="26" xr3:uid="{061A01CB-6767-4E20-AD42-249D12DD04F2}" name="in sum" dataDxfId="245" totalsRowDxfId="244"/>
    <tableColumn id="27" xr3:uid="{787A3A3C-082B-416C-8910-0885A0046786}" name="EU filter" dataDxfId="243" totalsRowDxfId="242"/>
    <tableColumn id="28" xr3:uid="{6D791284-AADF-4435-AAA6-25BA0B7083C4}" name="GIE" dataDxfId="241" totalsRowDxfId="240"/>
    <tableColumn id="29" xr3:uid="{3322071D-BF03-45D8-9350-229BAC40ED74}" name="Normiert Injection" totalsRowFunction="sum" dataDxfId="239" totalsRowDxfId="238">
      <calculatedColumnFormula>Table22[[#This Row],[Injection
technical
GWh/day]]/Table22[[#Totals],[Injection
technical
GWh/day]]</calculatedColumnFormula>
    </tableColumn>
    <tableColumn id="30" xr3:uid="{B259F77E-FEB0-4019-A398-B90D9F0D446E}" name="Normiert Withdrawal2" totalsRowFunction="sum" dataDxfId="237" totalsRowDxfId="236">
      <calculatedColumnFormula>Table22[[#This Row],[Withdrawal
technical
GWh/day]]/Table22[[#Totals],[Withdrawal
technical
GWh/day]]</calculatedColumnFormula>
    </tableColumn>
    <tableColumn id="32" xr3:uid="{AC1962C2-1333-4673-A7D3-ADDEB252173F}" name="Peak Load [MWh/h]" totalsRowFunction="sum" dataDxfId="235" totalsRowDxfId="234">
      <calculatedColumnFormula>ROUND(IF($B$2&gt;=0,$B$2*Table22[[#This Row],[Normiert Injection]],$B$2*Table22[[#This Row],[Normiert Withdrawal2]]),0)</calculatedColumnFormula>
    </tableColumn>
    <tableColumn id="33" xr3:uid="{B3BE234F-5FD7-4DF5-8838-2652F4BBEF1A}" name="Manually Roundup to balance" dataDxfId="233" totalsRowDxfId="23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D065DE-6DDC-4248-9C55-8E9AED5CE6C8}" name="Table2" displayName="Table2" ref="A13:J17" totalsRowCount="1">
  <autoFilter ref="A13:J16" xr:uid="{4ED065DE-6DDC-4248-9C55-8E9AED5CE6C8}"/>
  <tableColumns count="10">
    <tableColumn id="1" xr3:uid="{BF718185-B513-4F98-9496-2C8452ACF21B}" name="ID"/>
    <tableColumn id="5" xr3:uid="{582BB534-EC9B-447A-AF23-C1DA01723CFA}" name="Latitude" dataDxfId="231"/>
    <tableColumn id="6" xr3:uid="{E8C43B78-BD72-496B-97F3-B60DA9EB018D}" name="Longitude" dataDxfId="230"/>
    <tableColumn id="8" xr3:uid="{C260F65B-A4E3-42EA-93C3-D559C1657D33}" name="Storage Capacity [m^3 LNG]"/>
    <tableColumn id="7" xr3:uid="{1B73E388-57E9-42B6-8490-BD6E2FEB3E0B}" name="Pipeline capacity[bcm]"/>
    <tableColumn id="2" xr3:uid="{8277C7E1-CE5D-42F3-A6E6-AA4DF6744EBE}" name="Terminal Capacity [m^3/a]" totalsRowFunction="custom" dataDxfId="229">
      <calculatedColumnFormula>Table2[[#This Row],[Pipeline capacity'[bcm']]]*1000000000</calculatedColumnFormula>
      <totalsRowFormula>SUM(Table2[Terminal Capacity '[m^3/a']])</totalsRowFormula>
    </tableColumn>
    <tableColumn id="3" xr3:uid="{8ABD34A5-96DF-465E-AC7D-94CFA6D6E084}" name="Terminal capacity [TWh_CH4/a]" dataDxfId="228" totalsRowDxfId="227">
      <calculatedColumnFormula>Table2[[#This Row],[Terminal Capacity '[m^3/a']]]*$B$9/3.6</calculatedColumnFormula>
    </tableColumn>
    <tableColumn id="4" xr3:uid="{9BB9EAC8-D36B-40D4-BE6C-6C48F18525C3}" name="Terminal Capacity  [TWh_H2/a]" totalsRowFunction="custom" dataDxfId="226" totalsRowDxfId="225" totalsRowCellStyle="Comma">
      <calculatedColumnFormula>Table2[[#This Row],[Terminal Capacity '[m^3/a']]]*$B$10/3.6</calculatedColumnFormula>
      <totalsRowFormula>SUM(Table2[Terminal Capacity  '[TWh_H2/a']])</totalsRowFormula>
    </tableColumn>
    <tableColumn id="9" xr3:uid="{D647EA58-973F-407D-BBD9-0A447121012D}" name="Relative size" totalsRowFunction="custom" dataDxfId="224" totalsRowDxfId="223">
      <calculatedColumnFormula>Table2[[#This Row],[Terminal Capacity '[m^3/a']]]/Table2[[#Totals],[Terminal Capacity '[m^3/a']]]</calculatedColumnFormula>
      <totalsRowFormula>SUM(Table2[Relative size])</totalsRowFormula>
    </tableColumn>
    <tableColumn id="10" xr3:uid="{87998A35-71EE-4B2D-B46B-FE30271E67DD}" name="Peak Load [MWh/h]" dataDxfId="222">
      <calculatedColumnFormula>ROUND(IF(Table2[[#Totals],[Terminal Capacity  '[TWh_H2/a']]]&gt;=$B$3,(I14*$B$3/(365*24))),0)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CFD876-7BD7-452A-8206-10D4DBA8CDD7}" name="Table3" displayName="Table3" ref="A8:C10" totalsRowShown="0">
  <autoFilter ref="A8:C10" xr:uid="{59CFD876-7BD7-452A-8206-10D4DBA8CDD7}"/>
  <tableColumns count="3">
    <tableColumn id="1" xr3:uid="{F08B6315-1680-4B3E-9AF0-6921C30028A1}" name="Fluid"/>
    <tableColumn id="2" xr3:uid="{2714FFCF-3BF5-442A-9279-EFB00418CD86}" name="Volumetric LHV "/>
    <tableColumn id="3" xr3:uid="{35D2ACF9-6464-412A-B27C-81F42F242206}" name="Uni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A1525A-8563-4520-9F59-960A22952069}" name="Table269" displayName="Table269" ref="A14:K31" totalsRowCount="1">
  <autoFilter ref="A14:K30" xr:uid="{4ED065DE-6DDC-4248-9C55-8E9AED5CE6C8}"/>
  <tableColumns count="11">
    <tableColumn id="1" xr3:uid="{71CCBC2F-6AEC-467C-B43A-882E21C49D7D}" name="ID"/>
    <tableColumn id="8" xr3:uid="{28CA6160-0E3F-424F-A748-D0AB4E5C266F}" name="Latitude" dataDxfId="221"/>
    <tableColumn id="6" xr3:uid="{E583CCF8-71BC-41E9-B7A3-29D88D35D32E}" name="Longitude" dataDxfId="220"/>
    <tableColumn id="7" xr3:uid="{5820FF33-24B2-4B90-BCDC-149D5744AB1D}" name="From" dataDxfId="219"/>
    <tableColumn id="13" xr3:uid="{438B6679-572B-4BC2-A46F-FAB5E3DF17B5}" name="to" totalsRowLabel="DE" dataDxfId="218" totalsRowDxfId="217"/>
    <tableColumn id="3" xr3:uid="{DAD3D83D-D503-4996-869D-32D2E06F6AE6}" name="Max_Capacity_from_to [M_m3/d]" dataDxfId="216" totalsRowDxfId="215"/>
    <tableColumn id="2" xr3:uid="{828C09CB-F87A-41B3-B563-80220487C79C}" name="Max_Capacity_to_from [M_m3/d]" totalsRowDxfId="214"/>
    <tableColumn id="4" xr3:uid="{0A996217-086E-4148-A6FF-3E883A99484D}" name="Capacity  [MWh_CH4/d]" totalsRowFunction="custom" dataDxfId="213" totalsRowDxfId="212" totalsRowCellStyle="Comma">
      <calculatedColumnFormula>IF(Table269[[#This Row],[to]]="DE", Table269[[#This Row],[Max_Capacity_from_to '[M_m3/d']]]*$B$9*1000000/3600,  Table269[[#This Row],[Max_Capacity_to_from '[M_m3/d']]]*$B$9*1000000/3600)</calculatedColumnFormula>
      <totalsRowFormula>SUM(Table269[Capacity  '[MWh_CH4/d']])</totalsRowFormula>
    </tableColumn>
    <tableColumn id="5" xr3:uid="{FED089C6-14D2-4FAD-A656-B665400AB4E5}" name="Capacity  [MWh_H2/d]" totalsRowFunction="custom" dataDxfId="211" totalsRowDxfId="210" totalsRowCellStyle="Comma">
      <calculatedColumnFormula>Table269[[#This Row],[Capacity  '[MWh_CH4/d']]]*$B$11</calculatedColumnFormula>
      <totalsRowFormula>SUM(Table269[Capacity  '[MWh_H2/d']])</totalsRowFormula>
    </tableColumn>
    <tableColumn id="9" xr3:uid="{AC9F6671-BF32-4A6F-8B1F-E3F7246E9D95}" name="Relative size" totalsRowFunction="custom" dataDxfId="209" totalsRowDxfId="208">
      <calculatedColumnFormula>Table269[[#This Row],[Capacity  '[MWh_CH4/d']]]/Table269[[#Totals],[Capacity  '[MWh_CH4/d']]]</calculatedColumnFormula>
      <totalsRowFormula>SUM(Table269[Relative size])</totalsRowFormula>
    </tableColumn>
    <tableColumn id="10" xr3:uid="{DC25A011-5E90-4753-99CF-B1989446B7A9}" name="Peak Load [MWh/h]" dataDxfId="207">
      <calculatedColumnFormula>ROUND(Table269[[#This Row],[Relative size]]*$B$4,0)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1EBF126-A2E1-4E1E-9E05-814093DA076A}" name="Table3710" displayName="Table3710" ref="A8:B11" totalsRowShown="0">
  <autoFilter ref="A8:B11" xr:uid="{59CFD876-7BD7-452A-8206-10D4DBA8CDD7}"/>
  <tableColumns count="2">
    <tableColumn id="1" xr3:uid="{00F3160F-C5A7-4301-AD17-F40260C3A852}" name="Fluid"/>
    <tableColumn id="2" xr3:uid="{F1010E4F-82DC-408C-8726-B17CE3962593}" name="Volumetric Energy Density [MJ/m^3]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D45DBCF-89C7-47E5-9C2B-02281690ECE4}" name="Table12" displayName="Table12" ref="A14:E416" totalsRowShown="0" headerRowDxfId="206" dataDxfId="205">
  <autoFilter ref="A14:E416" xr:uid="{6D45DBCF-89C7-47E5-9C2B-02281690ECE4}">
    <filterColumn colId="4">
      <filters>
        <filter val="690"/>
        <filter val="4363"/>
      </filters>
    </filterColumn>
  </autoFilter>
  <tableColumns count="5">
    <tableColumn id="5" xr3:uid="{95B7AE6C-B04E-456B-94D9-3E89FFB9613F}" name="NUTS3" dataDxfId="204"/>
    <tableColumn id="6" xr3:uid="{3ADAE7E1-1AD1-4B56-AC83-6069D86A4B4F}" name="Landkreis" dataDxfId="203"/>
    <tableColumn id="7" xr3:uid="{D068A12E-574A-4AE0-BC59-10C8D32C810C}" name="Elec Capacity MW" dataDxfId="202"/>
    <tableColumn id="8" xr3:uid="{E00113BE-8EC3-4CCB-A5D6-1174F1E3EE2C}" name="Capacity MW H2 " dataDxfId="201">
      <calculatedColumnFormula>$B$8*C15</calculatedColumnFormula>
    </tableColumn>
    <tableColumn id="9" xr3:uid="{0883E4BE-F639-4919-99F9-CB636CA682D4}" name="Peak Load [MWh/h]" dataDxfId="200">
      <calculatedColumnFormula>ROUND(D15*$B$10,0)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1416045-B00C-45A8-B621-C66DF8BF0E6E}" name="Table101214" displayName="Table101214" ref="A22:M379" totalsRowShown="0" headerRowDxfId="199" headerRowBorderDxfId="198" tableBorderDxfId="197">
  <autoFilter ref="A22:M379" xr:uid="{DEBEC0AD-EA76-4F3B-B7EE-C49DA0154042}"/>
  <tableColumns count="13">
    <tableColumn id="1" xr3:uid="{A3D854E1-3CA3-4F83-94D2-804AE3B8CF97}" name="SiteId"/>
    <tableColumn id="2" xr3:uid="{CBDC8961-A372-4920-8B6F-B582D5349703}" name="CompanyName"/>
    <tableColumn id="3" xr3:uid="{56EA55BD-A30F-4000-A10A-8E172FD5821B}" name="Subsector_Name"/>
    <tableColumn id="8" xr3:uid="{B58738CA-6B23-447D-8BEB-545E953D24C8}" name="Product"/>
    <tableColumn id="4" xr3:uid="{F6327215-7333-4488-9394-3C5BD6D817A7}" name="Latitude"/>
    <tableColumn id="5" xr3:uid="{25219722-AD5C-4114-880B-E1EA6871D751}" name="Longitude"/>
    <tableColumn id="6" xr3:uid="{2F352488-8E48-47E6-BB24-62060DB1175F}" name="NUTS3ID"/>
    <tableColumn id="7" xr3:uid="{F14C0C81-4EE5-47F0-B465-F1C24FC6583C}" name="H2-Potential in TWh/a"/>
    <tableColumn id="10" xr3:uid="{7F041395-8EEF-42FF-BB45-DC9E9CDFDCD0}" name="Potential demand MWh/h" dataDxfId="196">
      <calculatedColumnFormula>ROUND(Table101214[[#This Row],[H2-Potential in TWh/a]]*1000000/(365*24),0)</calculatedColumnFormula>
    </tableColumn>
    <tableColumn id="12" xr3:uid="{F072DAA2-FD08-4C17-8FFD-E141654FC249}" name="Normalize Demand" dataDxfId="195">
      <calculatedColumnFormula>Table101214[[#This Row],[Potential demand MWh/h]]/SUM($I$23:$I$394)</calculatedColumnFormula>
    </tableColumn>
    <tableColumn id="9" xr3:uid="{5114DB9C-A20D-4105-9EBA-D7126FCFC99A}" name="Electrolyser Potential MW" dataDxfId="194">
      <calculatedColumnFormula>MIN(IF(Table101214[[#This Row],[Potential demand MWh/h]]&gt;=$B$11,ROUND(Table101214[[#This Row],[Potential demand MWh/h]],0),0),$B$10)</calculatedColumnFormula>
    </tableColumn>
    <tableColumn id="13" xr3:uid="{7F92CDF6-C33A-4337-B902-6C1114A735A8}" name="Potential Peak hour production MWh" dataDxfId="193">
      <calculatedColumnFormula>Table101214[[#This Row],[Electrolyser Potential MW]]</calculatedColumnFormula>
    </tableColumn>
    <tableColumn id="11" xr3:uid="{28DEDB01-34A1-4271-9AC5-BA77588BE8A7}" name="Peak Load [MWh/h]" dataDxfId="192">
      <calculatedColumnFormula>ROUND(Table101214[[#This Row],[Potential Peak hour production MWh]]*$B$13,0)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BEC0AD-EA76-4F3B-B7EE-C49DA0154042}" name="Table10" displayName="Table10" ref="A13:K385" totalsRowShown="0" headerRowDxfId="191" headerRowBorderDxfId="190" tableBorderDxfId="189">
  <autoFilter ref="A13:K385" xr:uid="{DEBEC0AD-EA76-4F3B-B7EE-C49DA0154042}"/>
  <tableColumns count="11">
    <tableColumn id="1" xr3:uid="{3B782E6D-A2EF-40F4-A17C-E8FD042A712D}" name="SiteId"/>
    <tableColumn id="2" xr3:uid="{FC31F646-3880-44AD-B3D9-63A49E1869B0}" name="CompanyName"/>
    <tableColumn id="3" xr3:uid="{732ED4E2-7162-4C92-AD67-651A1287B3E2}" name="Subsector_Name"/>
    <tableColumn id="8" xr3:uid="{CA860B27-D785-4BE9-B1AD-E8049593DB2D}" name="Product"/>
    <tableColumn id="4" xr3:uid="{C93BDBCE-3366-4B74-965C-15288F097290}" name="Latitude"/>
    <tableColumn id="5" xr3:uid="{8AD8DC14-4542-4109-A0CB-A9B32C613A77}" name="Longitude"/>
    <tableColumn id="6" xr3:uid="{2A92B8A5-BF0F-44D7-A2D0-E8E52CE89AC2}" name="NUTS3ID"/>
    <tableColumn id="7" xr3:uid="{0245E5FA-BEC1-4818-A803-426303E9BC5A}" name="H2-Potential in TWh/a"/>
    <tableColumn id="10" xr3:uid="{6F39F977-A7D0-4417-9737-F0A7BBAFAB85}" name="Potential demand TWh/h" dataDxfId="188">
      <calculatedColumnFormula>Table10[[#This Row],[H2-Potential in TWh/a]]/(365*24)</calculatedColumnFormula>
    </tableColumn>
    <tableColumn id="9" xr3:uid="{92822919-FF7C-461E-96D9-BFBF8C993F99}" name="Relative Potential" dataDxfId="187">
      <calculatedColumnFormula>Table10[[#This Row],[H2-Potential in TWh/a]]/$B$3</calculatedColumnFormula>
    </tableColumn>
    <tableColumn id="11" xr3:uid="{C19F8CE0-EBBA-41EA-9831-35CDA0F04978}" name="Peak Load [MWh/h]" dataDxfId="186">
      <calculatedColumnFormula>ROUND(Table10[[#This Row],[Relative Potential]]*$B$6*1000000/(365*24),0)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80C9F88-4CB6-45BC-B2A0-99FDA589D71A}" name="Table14" displayName="Table14" ref="A10:K26" totalsRowCount="1" headerRowDxfId="185" dataDxfId="183" headerRowBorderDxfId="184" tableBorderDxfId="182">
  <autoFilter ref="A10:K25" xr:uid="{E80C9F88-4CB6-45BC-B2A0-99FDA589D71A}"/>
  <tableColumns count="11">
    <tableColumn id="1" xr3:uid="{C1AB997D-10D1-47CE-938E-69FDDD9B926C}" name="SiteId" dataDxfId="181" totalsRowDxfId="180"/>
    <tableColumn id="2" xr3:uid="{65A462A8-E775-41FB-9152-9E8B40A6C9F2}" name="CompanyName" dataDxfId="179" totalsRowDxfId="178"/>
    <tableColumn id="3" xr3:uid="{55791750-5232-48D5-8E40-7673A6105F28}" name="Subsector_Name" dataDxfId="177" totalsRowDxfId="176"/>
    <tableColumn id="4" xr3:uid="{F41D5C22-DAB2-4DDD-A588-01DA9EADAE9B}" name="Product" dataDxfId="175" totalsRowDxfId="174"/>
    <tableColumn id="5" xr3:uid="{95F91914-D1DF-481B-9E76-5770DAF63E08}" name="Latitude" dataDxfId="173" totalsRowDxfId="172"/>
    <tableColumn id="6" xr3:uid="{8B42F5D8-EDA0-41DB-B996-FBBA290D3DEE}" name="Longitude" dataDxfId="171" totalsRowDxfId="170"/>
    <tableColumn id="7" xr3:uid="{E6B26947-C681-418A-A22D-B8310390E6B0}" name="NUTS3ID" dataDxfId="169" totalsRowDxfId="168"/>
    <tableColumn id="8" xr3:uid="{25F8426D-FE4D-4922-B585-3F35EBA4077A}" name="H2-Potential in TWh/a" dataDxfId="167" totalsRowDxfId="166"/>
    <tableColumn id="9" xr3:uid="{4E35BB6D-F84B-47D3-AA25-C03C29017D8D}" name="Potential demand MWh/h" dataDxfId="165" totalsRowDxfId="164">
      <calculatedColumnFormula>Table14[[#This Row],[H2-Potential in TWh/a]]*1000000/(365*24)</calculatedColumnFormula>
    </tableColumn>
    <tableColumn id="10" xr3:uid="{3AB38220-861B-42AD-AC39-FA15F330970C}" name="Normalize Demand" totalsRowFunction="custom" dataDxfId="163" totalsRowDxfId="162">
      <calculatedColumnFormula>Table14[[#This Row],[Potential demand MWh/h]]/SUM(Table14[Potential demand MWh/h])</calculatedColumnFormula>
      <totalsRowFormula>SUM(Table14[Normalize Demand])</totalsRowFormula>
    </tableColumn>
    <tableColumn id="11" xr3:uid="{3821E6A4-83A5-4E14-A58D-50FF87B06972}" name="Peak Load [MWh/h]" dataDxfId="161" totalsRowDxfId="160">
      <calculatedColumnFormula>ROUND(Table14[[#This Row],[Normalize Demand]]*$B$4/(365*24),0)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B42D79A-3EFD-4DBC-851A-755F450BAF1D}" name="Table16" displayName="Table16" ref="A9:K34" totalsRowCount="1" headerRowDxfId="159" dataDxfId="157" headerRowBorderDxfId="158" tableBorderDxfId="156">
  <autoFilter ref="A9:K33" xr:uid="{9B42D79A-3EFD-4DBC-851A-755F450BAF1D}"/>
  <tableColumns count="11">
    <tableColumn id="1" xr3:uid="{A084A7D6-9ED0-44A4-BD44-38E353A3FB4B}" name="SiteId" dataDxfId="155" totalsRowDxfId="154"/>
    <tableColumn id="2" xr3:uid="{D51C87EC-E9C1-4F4B-9681-747A68D6E371}" name="CompanyName" dataDxfId="153" totalsRowDxfId="152"/>
    <tableColumn id="3" xr3:uid="{232DE302-FC0D-4288-9499-D6F31E01E7FE}" name="Subsector_Name" dataDxfId="151" totalsRowDxfId="150"/>
    <tableColumn id="4" xr3:uid="{A3072DFB-57A3-46BD-BFBE-D30D842CE091}" name="Product" dataDxfId="149" totalsRowDxfId="148"/>
    <tableColumn id="5" xr3:uid="{5F8E1E67-9DAC-4CB9-AB60-4B7A0CA1E80E}" name="Latitude" dataDxfId="147" totalsRowDxfId="146"/>
    <tableColumn id="6" xr3:uid="{AFAEA821-B0E4-42C0-968C-723924C7AE55}" name="Longitude" dataDxfId="145" totalsRowDxfId="144"/>
    <tableColumn id="7" xr3:uid="{432C265B-CEF6-4D72-A09A-EC5C30B6E206}" name="NUTS3ID" dataDxfId="143" totalsRowDxfId="142"/>
    <tableColumn id="8" xr3:uid="{FA0DDC0D-B373-45B8-9EC1-136D17EC42F1}" name="H2-Potential in TWh/a" dataDxfId="141" totalsRowDxfId="140"/>
    <tableColumn id="9" xr3:uid="{D31BD57E-9144-4B69-8D6C-C01BF363E3F3}" name="Potential demand MWh/h" dataDxfId="139" totalsRowDxfId="138">
      <calculatedColumnFormula>Table16[[#This Row],[H2-Potential in TWh/a]]*1000000/(365*24)</calculatedColumnFormula>
    </tableColumn>
    <tableColumn id="10" xr3:uid="{1A114CBD-5372-4D26-AD09-2BD95F210685}" name="Normalize Demand" totalsRowFunction="custom" dataDxfId="137" totalsRowDxfId="136">
      <calculatedColumnFormula>Table16[[#This Row],[Potential demand MWh/h]]/SUM(Table16[Potential demand MWh/h])</calculatedColumnFormula>
      <totalsRowFormula>SUM(Table16[Normalize Demand])</totalsRowFormula>
    </tableColumn>
    <tableColumn id="11" xr3:uid="{07332FC2-CBF5-4682-9D67-2C354B1C968D}" name="Peak Load [MWh/h]" dataDxfId="135" totalsRowDxfId="134">
      <calculatedColumnFormula>ROUND(Table16[[#This Row],[Normalize Demand]]*$B$4*1000000/(365*24),0)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65160A8-49B5-4445-A775-E21924F29ED8}" name="Table17" displayName="Table17" ref="A12:K52" totalsRowCount="1" headerRowDxfId="133" dataDxfId="131" headerRowBorderDxfId="132" tableBorderDxfId="130">
  <autoFilter ref="A12:K51" xr:uid="{165160A8-49B5-4445-A775-E21924F29ED8}"/>
  <tableColumns count="11">
    <tableColumn id="1" xr3:uid="{73A60651-1E68-41E6-A793-D379B27B75BF}" name="SiteId" dataDxfId="129" totalsRowDxfId="128"/>
    <tableColumn id="2" xr3:uid="{07E6F82C-4144-4ADA-A582-1D36326C7628}" name="CompanyName" dataDxfId="127" totalsRowDxfId="126"/>
    <tableColumn id="3" xr3:uid="{646B9C5C-EF0C-44FC-811C-D9ABC1619EAD}" name="Subsector_Name" dataDxfId="125" totalsRowDxfId="124"/>
    <tableColumn id="4" xr3:uid="{F8F3B22A-0EB6-40DF-A48E-FAB744758BA5}" name="Product" dataDxfId="123" totalsRowDxfId="122"/>
    <tableColumn id="5" xr3:uid="{60977F91-0D83-4D80-815B-063982AFC1F5}" name="Latitude" dataDxfId="121" totalsRowDxfId="120"/>
    <tableColumn id="6" xr3:uid="{08C70A2D-9B6B-440A-B561-F08F94693296}" name="Longitude" dataDxfId="119" totalsRowDxfId="118"/>
    <tableColumn id="7" xr3:uid="{E70D1969-5D4D-4E87-BCB0-A529CAA841DA}" name="NUTS3ID" dataDxfId="117" totalsRowDxfId="116"/>
    <tableColumn id="8" xr3:uid="{D2A4400A-475E-40B6-9AEF-FFB45BF9E187}" name="H2-Potential in TWh/a" dataDxfId="115" totalsRowDxfId="114"/>
    <tableColumn id="9" xr3:uid="{550AC2E9-BC55-4FEE-9661-9BFA9C6C143F}" name="Potential demand MWh/h" totalsRowFunction="custom" dataDxfId="113" totalsRowDxfId="112">
      <calculatedColumnFormula>Table17[[#This Row],[H2-Potential in TWh/a]]*1000000/(365*24)</calculatedColumnFormula>
      <totalsRowFormula>SUM(Table17[Potential demand MWh/h])</totalsRowFormula>
    </tableColumn>
    <tableColumn id="10" xr3:uid="{0A187C4B-CFB0-41ED-AB9C-AAF11B090747}" name="Normalize Demand" totalsRowFunction="custom" dataDxfId="111" totalsRowDxfId="110">
      <calculatedColumnFormula>Table17[[#This Row],[Potential demand MWh/h]]/SUM(Table17[Potential demand MWh/h])</calculatedColumnFormula>
      <totalsRowFormula>SUM(Table17[Normalize Demand])</totalsRowFormula>
    </tableColumn>
    <tableColumn id="11" xr3:uid="{A7495F6A-8E11-4B61-BC3C-E10755491296}" name="Peak Load [MWh/h]" dataDxfId="109" totalsRowDxfId="108">
      <calculatedColumnFormula>ROUND(Table17[[#This Row],[Normalize Demand]]*$B$5,0)</calculatedColumn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5415952-3A49-45E4-A0C5-ECA02547816B}" name="Table18" displayName="Table18" ref="A9:K171" totalsRowShown="0" headerRowDxfId="107" dataDxfId="105" headerRowBorderDxfId="106" tableBorderDxfId="104">
  <autoFilter ref="A9:K171" xr:uid="{05415952-3A49-45E4-A0C5-ECA02547816B}"/>
  <tableColumns count="11">
    <tableColumn id="1" xr3:uid="{ADB85FB1-B3FC-4077-BF05-B7D93A4D28CF}" name="SiteId" dataDxfId="103"/>
    <tableColumn id="2" xr3:uid="{89C7CD26-6670-48E4-9110-723F23637915}" name="CompanyName" dataDxfId="102"/>
    <tableColumn id="3" xr3:uid="{BE208238-CB4C-4F24-AEA1-D883166D58E0}" name="Subsector_Name" dataDxfId="101"/>
    <tableColumn id="4" xr3:uid="{ECE07889-AF5F-4C15-BB9E-5BB2303F1A8A}" name="Product" dataDxfId="100"/>
    <tableColumn id="5" xr3:uid="{11AFB89C-3ECE-416F-951C-1949CEFF5A7A}" name="Latitude" dataDxfId="99"/>
    <tableColumn id="6" xr3:uid="{3A7B793F-CE6F-4458-A469-1AFE4D4FC045}" name="Longitude" dataDxfId="98"/>
    <tableColumn id="7" xr3:uid="{6543A053-445F-4F66-8BAC-43017A16A4C0}" name="NUTS3ID" dataDxfId="97"/>
    <tableColumn id="8" xr3:uid="{14B71B9C-61C1-4458-A8F4-D6EE56EB2E46}" name="H2-Potential in TWh/a" dataDxfId="96"/>
    <tableColumn id="9" xr3:uid="{0CFC782C-8A25-4634-A961-2924E2FCB847}" name="Potential demand MWh/h" dataDxfId="95">
      <calculatedColumnFormula>ROUND(Table18[[#This Row],[H2-Potential in TWh/a]]*1000000/(365*24),0)</calculatedColumnFormula>
    </tableColumn>
    <tableColumn id="10" xr3:uid="{8C31E534-4738-4C53-A95D-6B6957D2ADB0}" name="Normalize Demand" dataDxfId="94">
      <calculatedColumnFormula>Table18[[#This Row],[Potential demand MWh/h]]/SUM(Table18[Potential demand MWh/h])</calculatedColumnFormula>
    </tableColumn>
    <tableColumn id="11" xr3:uid="{761E1562-2427-4F36-8FE5-B31363330885}" name="Peak Load [MWh/h]" dataDxfId="93">
      <calculatedColumnFormula>ROUND($B$5*Table18[[#This Row],[Normalize Demand]],0)</calculatedColumnFormula>
    </tableColumn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6B66A2C-2799-467E-BFBC-8B8057B68688}" name="Table19" displayName="Table19" ref="A9:K93" totalsRowShown="0" headerRowDxfId="92" dataDxfId="90" headerRowBorderDxfId="91" tableBorderDxfId="89">
  <autoFilter ref="A9:K93" xr:uid="{86B66A2C-2799-467E-BFBC-8B8057B68688}"/>
  <tableColumns count="11">
    <tableColumn id="1" xr3:uid="{83DF5A99-3EB3-4D4C-9EFC-4C8CD9FCA3FA}" name="SiteId" dataDxfId="88"/>
    <tableColumn id="2" xr3:uid="{6A80D9A5-B23C-4AAB-A0BF-63E4255B7903}" name="CompanyName" dataDxfId="87"/>
    <tableColumn id="3" xr3:uid="{9B9A6AB0-C4E5-4C0A-99AA-D382989E87BC}" name="Subsector_Name" dataDxfId="86"/>
    <tableColumn id="4" xr3:uid="{FC980FE0-38AF-4B54-B601-4EA319AA1100}" name="Product" dataDxfId="85"/>
    <tableColumn id="5" xr3:uid="{F9C9EB23-CB43-4421-9CD4-67A3493E8182}" name="Latitude" dataDxfId="84"/>
    <tableColumn id="6" xr3:uid="{4B17DCFB-23A8-4455-88C4-07C39415EE74}" name="Longitude" dataDxfId="83"/>
    <tableColumn id="7" xr3:uid="{577A8C90-00D0-4A47-BD45-0F07E5F3FB7A}" name="NUTS3ID" dataDxfId="82"/>
    <tableColumn id="8" xr3:uid="{2A7646EE-60FA-49D4-B4B9-BFA3BB6431DA}" name="H2-Potential in TWh/a" dataDxfId="81"/>
    <tableColumn id="9" xr3:uid="{1B495510-3703-4874-A6FD-E51D6E04A639}" name="Potential demand MWh/h" dataDxfId="80">
      <calculatedColumnFormula>Table19[[#This Row],[H2-Potential in TWh/a]]*1000000/(365*24)</calculatedColumnFormula>
    </tableColumn>
    <tableColumn id="10" xr3:uid="{D44B0843-030B-4F02-9770-EBA2FC83D328}" name="Normalize Demand" dataDxfId="79">
      <calculatedColumnFormula>Table19[[#This Row],[Potential demand MWh/h]]/SUM(Table19[Potential demand MWh/h])</calculatedColumnFormula>
    </tableColumn>
    <tableColumn id="11" xr3:uid="{8FA12077-BE8A-4B6C-B3B0-D8934F5871A9}" name="Peak Load [MWh/h]" dataDxfId="78">
      <calculatedColumnFormula>ROUND(Table19[[#This Row],[Normalize Demand]]*$B$5,0)</calculatedColumnFormula>
    </tableColumn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B31877-693F-4CD2-81FB-5263776E1DB3}" name="Table20" displayName="Table20" ref="A9:K13" totalsRowShown="0" headerRowDxfId="77" dataDxfId="75" headerRowBorderDxfId="76" tableBorderDxfId="74">
  <autoFilter ref="A9:K13" xr:uid="{3F5E341B-9AEC-4A70-9BE7-463168484277}"/>
  <tableColumns count="11">
    <tableColumn id="1" xr3:uid="{13A6564D-20F4-47E4-891C-466981E04317}" name="SiteId" dataDxfId="73"/>
    <tableColumn id="2" xr3:uid="{48725FB6-6D8A-4464-86E8-752D86A909A4}" name="CompanyName" dataDxfId="72"/>
    <tableColumn id="3" xr3:uid="{160620D1-5DF7-4065-80D2-9F4D1C530AB8}" name="Subsector_Name" dataDxfId="71"/>
    <tableColumn id="4" xr3:uid="{02FC2867-6AC2-4B70-AEE4-74FB219B1C98}" name="Product" dataDxfId="70"/>
    <tableColumn id="5" xr3:uid="{5BA704F5-FF48-4EDD-8263-2D7BA42B14AE}" name="Latitude" dataDxfId="69"/>
    <tableColumn id="6" xr3:uid="{517A5018-F37C-4BAA-AB32-8AE0A47B306C}" name="Longitude" dataDxfId="68"/>
    <tableColumn id="7" xr3:uid="{16A1A6F6-8935-4330-B7ED-C69127E042A1}" name="NUTS3ID" dataDxfId="67"/>
    <tableColumn id="8" xr3:uid="{9DD414D0-6F7A-4884-8AAC-0335531D7AC0}" name="H2-Potential in TWh/a" dataDxfId="66"/>
    <tableColumn id="9" xr3:uid="{0893FCC8-5F44-44DD-9860-A78DCE79FADF}" name="Potential demand MWh/h" dataDxfId="65">
      <calculatedColumnFormula>Table20[[#This Row],[H2-Potential in TWh/a]]*1000000/(365*24)</calculatedColumnFormula>
    </tableColumn>
    <tableColumn id="10" xr3:uid="{BA71D151-9D6A-428A-B0A5-5576D035988D}" name="Normalize Demand" dataDxfId="64">
      <calculatedColumnFormula>Table20[[#This Row],[Potential demand MWh/h]]/SUM(Table20[Potential demand MWh/h])</calculatedColumnFormula>
    </tableColumn>
    <tableColumn id="11" xr3:uid="{4EF4251E-2454-4F3D-9FB6-FC8C714A6AA9}" name="Peak Load [MWh/h]" dataDxfId="63">
      <calculatedColumnFormula>ROUND(Table20[[#This Row],[Normalize Demand]]*$B$5,0)</calculatedColumnFormula>
    </tableColumn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CB2475A-8C35-49A2-88FC-D6C7480198AB}" name="Table21" displayName="Table21" ref="A9:K53" totalsRowShown="0" headerRowDxfId="62" dataDxfId="60" headerRowBorderDxfId="61" tableBorderDxfId="59">
  <autoFilter ref="A9:K53" xr:uid="{FCB2475A-8C35-49A2-88FC-D6C7480198AB}"/>
  <tableColumns count="11">
    <tableColumn id="1" xr3:uid="{265734FA-F455-4F18-B21D-3E810716BEA0}" name="SiteId" dataDxfId="58"/>
    <tableColumn id="2" xr3:uid="{ACBAC974-112A-4D6E-BCDF-8E25D86D4DEE}" name="CompanyName" dataDxfId="57"/>
    <tableColumn id="3" xr3:uid="{6D91ECDE-F8B1-450F-B71D-0A129111EFF0}" name="Subsector_Name" dataDxfId="56"/>
    <tableColumn id="4" xr3:uid="{A959EA85-261B-4755-BA79-CB1506814E7B}" name="Product" dataDxfId="55"/>
    <tableColumn id="5" xr3:uid="{A3306BE8-A0CB-42EA-9DEC-E878D726C52E}" name="Latitude" dataDxfId="54"/>
    <tableColumn id="6" xr3:uid="{6AF28F42-F975-4061-917F-15E4C81A63E0}" name="Longitude" dataDxfId="53"/>
    <tableColumn id="7" xr3:uid="{A6AD5865-65CD-491C-8A59-250F64077A21}" name="NUTS3ID" dataDxfId="52"/>
    <tableColumn id="8" xr3:uid="{1A2CED86-7FDE-461A-A0CD-3F865594B011}" name="H2-Potential in TWh/a" dataDxfId="51"/>
    <tableColumn id="9" xr3:uid="{E6ECE3F5-D389-4EC7-B49B-28A2E01981D2}" name="Potential demand MWh/h" dataDxfId="50">
      <calculatedColumnFormula>Table21[[#This Row],[H2-Potential in TWh/a]]*1000000/(365*24)</calculatedColumnFormula>
    </tableColumn>
    <tableColumn id="10" xr3:uid="{0B8E509F-9C40-45FB-8EA5-3A63C3778802}" name="Normalize Demand" dataDxfId="49">
      <calculatedColumnFormula>Table21[[#This Row],[Potential demand MWh/h]]/SUM(Table21[Potential demand MWh/h])</calculatedColumnFormula>
    </tableColumn>
    <tableColumn id="11" xr3:uid="{901AB57D-8838-437D-94FC-5D457674E80A}" name="Peak Load [MWh/h]" dataDxfId="48">
      <calculatedColumnFormula>ROUND($B$5*Table21[[#This Row],[Normalize Demand]],0)</calculatedColumnFormula>
    </tableColumn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07F504-347D-4EB2-BCA9-4FEF78094E27}" name="Table5" displayName="Table5" ref="A8:E410" totalsRowCount="1">
  <autoFilter ref="A8:E409" xr:uid="{5107F504-347D-4EB2-BCA9-4FEF78094E27}"/>
  <tableColumns count="5">
    <tableColumn id="5" xr3:uid="{B4E1FD40-7D5E-466D-928C-A05FE0CB805B}" name="NUTS3" dataDxfId="47" totalsRowDxfId="46" dataCellStyle="Normal 2"/>
    <tableColumn id="1" xr3:uid="{D1832B82-F5AB-41B6-BE6C-99381CA80A2F}" name="Name" dataDxfId="45" dataCellStyle="Normal 2"/>
    <tableColumn id="2" xr3:uid="{EF1EC4A3-99C2-42E6-9545-96EBA8A5A3E8}" name="GDP -2019" totalsRowFunction="custom" dataDxfId="44" totalsRowDxfId="43" dataCellStyle="Normal 2">
      <totalsRowFormula>SUM(Table5[GDP -2019])</totalsRowFormula>
    </tableColumn>
    <tableColumn id="3" xr3:uid="{0002ACEC-E99F-45FF-98AE-94FA50EC872E}" name="Normiert" totalsRowFunction="custom" dataDxfId="42" totalsRowDxfId="41">
      <calculatedColumnFormula>Table5[[#This Row],[GDP -2019]]/Table5[[#Totals],[GDP -2019]]</calculatedColumnFormula>
      <totalsRowFormula>SUM(Table5[Normiert])</totalsRowFormula>
    </tableColumn>
    <tableColumn id="4" xr3:uid="{07A9D245-5696-43DE-A5A7-1B356DC05A96}" name="Peak Load [MWh/h]" totalsRowFunction="custom">
      <calculatedColumnFormula>ROUND($B$3*Table5[[#This Row],[Normiert]],0)</calculatedColumnFormula>
      <totalsRowFormula>SUM(Table5[Peak Load '[MWh/h']])</totalsRowFormula>
    </tableColumn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77825A-4F56-4E69-A917-975FC4357EB4}" name="Table1115" displayName="Table1115" ref="A21:K164" totalsRowShown="0" headerRowBorderDxfId="40" tableBorderDxfId="39" totalsRowBorderDxfId="38">
  <autoFilter ref="A21:K164" xr:uid="{7D0C681B-F212-4377-B0A3-B4ABD489499B}"/>
  <tableColumns count="11">
    <tableColumn id="1" xr3:uid="{C76B6FD8-3427-4E61-90B1-B923E2B1AAE6}" name="Kraftwerksname / Standort" dataDxfId="37"/>
    <tableColumn id="2" xr3:uid="{AE430221-85D3-403C-8280-D8AD6FC1A98D}" name="Betreiber " dataDxfId="36"/>
    <tableColumn id="3" xr3:uid="{37D1029F-E6F5-4DFD-911F-17C6C175895E}" name="Bundesland" dataDxfId="35"/>
    <tableColumn id="4" xr3:uid="{FDFB664C-1C95-4D49-A924-DEB3C992D851}" name="Standort-PLZ" dataDxfId="34"/>
    <tableColumn id="5" xr3:uid="{40963799-9D7B-442F-B041-5E0AE8D2468B}" name="Kraftwerksstandort" dataDxfId="33"/>
    <tableColumn id="6" xr3:uid="{F81B1125-0F03-48BB-994B-9C9C14CDEF97}" name="Elektrische Bruttoleistung (MW)" dataDxfId="32"/>
    <tableColumn id="7" xr3:uid="{274D6698-20ED-473F-BCE1-01F24B0B4D08}" name="Fernwärme-leistung (MW)" dataDxfId="31"/>
    <tableColumn id="11" xr3:uid="{D73C23A4-D5EE-4BAB-908A-C070FCBD5AD9}" name="Anlagenart"/>
    <tableColumn id="8" xr3:uid="{734065D0-EBED-4111-8CE3-6F636E0F9911}" name="Primärenergieträger" dataDxfId="30"/>
    <tableColumn id="9" xr3:uid="{9BAD39AD-745F-456A-B0B0-9353723C0AF0}" name="Normiert" dataDxfId="29">
      <calculatedColumnFormula>Table1115[[#This Row],[Elektrische Bruttoleistung (MW)]]/$B$6</calculatedColumnFormula>
    </tableColumn>
    <tableColumn id="10" xr3:uid="{F989E359-CC7D-416E-802E-9413BBB45F33}" name="Peak Load [MWh/h]" dataDxfId="28">
      <calculatedColumnFormula>ROUND(Table1115[[#This Row],[Normiert]]*$B$7,0)</calculatedColumnFormula>
    </tableColumn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60364B-39E4-4561-9FC4-1D23717FA19A}" name="Table4" displayName="Table4" ref="A10:E411" totalsRowShown="0" headerRowBorderDxfId="27" tableBorderDxfId="26">
  <autoFilter ref="A10:E411" xr:uid="{2A60364B-39E4-4561-9FC4-1D23717FA19A}"/>
  <tableColumns count="5">
    <tableColumn id="1" xr3:uid="{47A7A657-0A8F-4D37-B898-10CC0624E245}" name="NUTS3" dataDxfId="25" dataCellStyle="Normal 2"/>
    <tableColumn id="2" xr3:uid="{4E03773E-69BC-470D-AB55-6D68E94723D7}" name="Name" dataDxfId="24" dataCellStyle="Normal 2"/>
    <tableColumn id="3" xr3:uid="{BEC420AC-94D0-475C-8B4B-253F4D5FCA1F}" name="Population 2022" dataDxfId="23" dataCellStyle="Normal 2"/>
    <tableColumn id="4" xr3:uid="{B2CA7D3D-2513-497B-B908-B989C2ACA280}" name="Normed" dataDxfId="22" dataCellStyle="Normal 2">
      <calculatedColumnFormula>Table4[[#This Row],[Population 2022]]/$C$412</calculatedColumnFormula>
    </tableColumn>
    <tableColumn id="5" xr3:uid="{4F69BFE6-E283-4A0B-8247-A4CC6F811B9B}" name="Peak Load [MWh/h]" dataDxfId="21" dataCellStyle="Normal 2">
      <calculatedColumnFormula>ROUND(Table4[[#This Row],[Normed]]*$B$6,0)</calculatedColumnFormula>
    </tableColumn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ADE723-7AE7-4BC1-A66E-055E5492A011}" name="Table47" displayName="Table47" ref="A11:E412" totalsRowShown="0" dataDxfId="19" headerRowBorderDxfId="20" tableBorderDxfId="18" dataCellStyle="Normal 2">
  <autoFilter ref="A11:E412" xr:uid="{AAADE723-7AE7-4BC1-A66E-055E5492A011}"/>
  <tableColumns count="5">
    <tableColumn id="1" xr3:uid="{B18A2B50-770F-458E-8245-28B4D9A2E188}" name="NUTS3" dataDxfId="17" dataCellStyle="Normal 2"/>
    <tableColumn id="2" xr3:uid="{3DB8E383-70C2-467F-9829-981A82990565}" name="Name" dataDxfId="16" dataCellStyle="Normal 2"/>
    <tableColumn id="3" xr3:uid="{250E7680-BD59-44B8-9766-BAEC737AF2FC}" name="Population 2022" dataDxfId="15" dataCellStyle="Normal 2"/>
    <tableColumn id="4" xr3:uid="{DFA6A9C9-1159-4E0E-B90A-2E30449D57B0}" name="Normed" dataDxfId="14" dataCellStyle="Normal 2">
      <calculatedColumnFormula>Table47[[#This Row],[Population 2022]]/$C$413</calculatedColumnFormula>
    </tableColumn>
    <tableColumn id="5" xr3:uid="{C2166A04-9F3D-48B6-A3BE-AC29892BBA77}" name="Peak Load [MWh/h]" dataDxfId="13" dataCellStyle="Normal 2">
      <calculatedColumnFormula>ROUND(Table47[[#This Row],[Normed]]*$B$6,0)</calculatedColumnFormula>
    </tableColumn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C7FFB24-876E-46A8-9C6F-B5B525E51652}" name="Table23" displayName="Table23" ref="A10:F20" totalsRowShown="0">
  <autoFilter ref="A10:F20" xr:uid="{3C7FFB24-876E-46A8-9C6F-B5B525E51652}"/>
  <tableColumns count="6">
    <tableColumn id="1" xr3:uid="{97DBCC27-1E94-46D4-9B0B-C4C960EA6EDD}" name="Flughafen" dataDxfId="12"/>
    <tableColumn id="2" xr3:uid="{ECF0D2F0-938D-4D7E-BAD3-596B4A18CD13}" name="Latitude" dataDxfId="11"/>
    <tableColumn id="3" xr3:uid="{02BBFB42-AF8C-427E-B5C3-46366DAE4B43}" name="Longitude" dataDxfId="10"/>
    <tableColumn id="4" xr3:uid="{2BCDC334-5136-431D-825C-401A513C7173}" name="Passagieraufkommen" dataDxfId="9"/>
    <tableColumn id="5" xr3:uid="{A1947E64-4F9D-4968-AAB1-41022255D9E0}" name="Normiert" dataDxfId="8">
      <calculatedColumnFormula>Table23[[#This Row],[Passagieraufkommen]]/$D$21</calculatedColumnFormula>
    </tableColumn>
    <tableColumn id="6" xr3:uid="{D6CA8A77-F6D5-412B-8EB4-F5D46661F021}" name="Peak Load [MWh/h]" dataDxfId="7">
      <calculatedColumnFormula>ROUND(Table23[[#This Row],[Normiert]]*$B$5,0)</calculatedColumnFormula>
    </tableColumn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C98A8E2-F6D6-47D4-AB76-E4620AC9DFE2}" name="Table24" displayName="Table24" ref="A9:E150" totalsRowCount="1">
  <autoFilter ref="A9:E149" xr:uid="{DC98A8E2-F6D6-47D4-AB76-E4620AC9DFE2}"/>
  <tableColumns count="5">
    <tableColumn id="1" xr3:uid="{6FD11038-B4CD-417C-A72C-4B8E4A90927F}" name="location"/>
    <tableColumn id="3" xr3:uid="{29C875A7-CB48-4604-9F76-85666813B4A4}" name="Latitude" dataDxfId="6" totalsRowDxfId="5"/>
    <tableColumn id="4" xr3:uid="{8BC1870F-DD3C-48C7-9C25-25EB598F837B}" name="Longitude" dataDxfId="4"/>
    <tableColumn id="5" xr3:uid="{C3008B7A-1120-433C-984A-D2032E28E7DB}" name="Normiert" dataDxfId="3">
      <calculatedColumnFormula>1/$B$7</calculatedColumnFormula>
    </tableColumn>
    <tableColumn id="6" xr3:uid="{8B621DB0-57A9-438B-9FBF-28A377C67D75}" name="Peak Load [MWh/h]" totalsRowFunction="custom" dataDxfId="2">
      <calculatedColumnFormula>ROUND(Table24[[#This Row],[Normiert]]*$B$5,0)</calculatedColumnFormula>
      <totalsRowFormula>SUM(Table24[Peak Load '[MWh/h']])</totalsRowFormula>
    </tableColumn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73A7316-3D7F-4B79-90B6-A2FD99FBAC6B}" name="Table25" displayName="Table25" ref="A12:I415" totalsRowShown="0">
  <autoFilter ref="A12:I415" xr:uid="{873A7316-3D7F-4B79-90B6-A2FD99FBAC6B}"/>
  <tableColumns count="9">
    <tableColumn id="1" xr3:uid="{6DA705AD-0DFD-49B8-AA34-35A3A6E9B6AD}" name="Lfd."/>
    <tableColumn id="7" xr3:uid="{2B2C5500-FA4E-4842-88D9-A3B3D41AF612}" name="NUTSID"/>
    <tableColumn id="2" xr3:uid="{F66B39E7-8C33-4D86-80AE-E12E559537D0}" name="Kreis"/>
    <tableColumn id="3" xr3:uid="{19A37583-CD76-485A-BB65-0015ECA7A905}" name="insgesamt"/>
    <tableColumn id="4" xr3:uid="{66419699-BB27-4310-B1AB-3B7356482D66}" name="Eisenbahnen"/>
    <tableColumn id="5" xr3:uid="{2721BC87-65C2-479D-B6A4-7B6A9821ED64}" name="Straßenbahnen"/>
    <tableColumn id="6" xr3:uid="{47B294AF-8A8B-4603-843C-BB2CE06D7278}" name="Omnibussen"/>
    <tableColumn id="8" xr3:uid="{38BE5063-3FB5-4946-A5E6-16618F9EA86D}" name="Insgesamt Normiert" dataDxfId="1">
      <calculatedColumnFormula>Table25[[#This Row],[insgesamt]]/$D$14</calculatedColumnFormula>
    </tableColumn>
    <tableColumn id="9" xr3:uid="{2E1DAB73-4AA2-44A6-BA25-EFCA8EDB606D}" name="Column1" dataDxfId="0">
      <calculatedColumnFormula>ROUND($B$5*Table25[[#This Row],[Insgesamt Normiert]],0)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56" dT="2023-08-23T13:06:43.22" personId="{5A5054C6-7BAC-4112-AC79-66B5551DB2C0}" id="{CEF6DECB-1593-4F0F-BAA0-CA8EF042D942}">
    <text>Substituted through terminal import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1" personId="{84A08C3C-0287-45E1-9807-948ADC707D53}" id="{AB1E0F8F-A4C2-414B-89C9-22D5F4B9CB39}">
    <text>May overlap with EnBW Etzel</text>
  </threadedComment>
  <threadedComment ref="R15" personId="{84A08C3C-0287-45E1-9807-948ADC707D53}" id="{4B485B43-425D-4EB8-989A-EEC8B1366E22}">
    <text>GCV=11.215</text>
  </threadedComment>
  <threadedComment ref="G18" dT="2023-05-17T07:16:04.88" personId="{5A5054C6-7BAC-4112-AC79-66B5551DB2C0}" id="{1EB4B70E-2959-4892-8158-15382636B083}">
    <text>https://www.ewe-gasspeicher.de/en/</text>
  </threadedComment>
  <threadedComment ref="G18" dT="2023-05-17T07:17:23.27" personId="{5A5054C6-7BAC-4112-AC79-66B5551DB2C0}" id="{BE04A7F7-1AD4-4C7E-9993-0761BFADD49F}" parentId="{1EB4B70E-2959-4892-8158-15382636B083}">
    <text>https://www.ewe-gasspeicher.de/standorte/h-gas-zone/</text>
  </threadedComment>
  <threadedComment ref="J37" dT="2023-07-23T14:53:31.96" personId="{5A5054C6-7BAC-4112-AC79-66B5551DB2C0}" id="{54293B92-D32D-470F-B865-A5928F16D05A}">
    <text>Combined hub of Xanten and EPE, Xanten bigger locatoin and thsu assumed as location</text>
  </threadedComment>
  <threadedComment ref="F41" personId="{84A08C3C-0287-45E1-9807-948ADC707D53}" id="{7B05D9EB-7792-42DA-B85B-6E1CEA8A8063}">
    <text>no TPA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6" dT="2023-04-17T09:35:46.08" personId="{5A5054C6-7BAC-4112-AC79-66B5551DB2C0}" id="{F6A090D5-1F49-45E9-B7DA-5CFA3942FF6A}">
    <text>In GIE 12 billion m^3 (N)/Year</text>
  </threadedComment>
  <threadedComment ref="F16" dT="2023-04-17T11:26:28.99" personId="{5A5054C6-7BAC-4112-AC79-66B5551DB2C0}" id="{EF1B2370-E8CF-45F4-8D27-2EF63EAC9D51}" parentId="{F6A090D5-1F49-45E9-B7DA-5CFA3942FF6A}">
    <text>1 bcm = 1 Billim m^3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9" dT="2023-05-17T11:11:05.72" personId="{5A5054C6-7BAC-4112-AC79-66B5551DB2C0}" id="{3E58D066-990E-49AC-888B-3447BCD5FB86}">
    <text>https://www.sciencedirect.com/science/article/pii/S0360319922007108#sec3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4" dT="2023-05-17T11:11:05.72" personId="{5A5054C6-7BAC-4112-AC79-66B5551DB2C0}" id="{10F0C273-18B4-4E11-BA7A-75DEC765495A}">
    <text>https://www.sciencedirect.com/science/article/pii/S0360319922007108#sec3</text>
  </threadedComment>
  <threadedComment ref="B15" dT="2023-04-24T12:34:16.67" personId="{5A5054C6-7BAC-4112-AC79-66B5551DB2C0}" id="{8134B64E-C6AB-456F-B579-B39BFE07B261}">
    <text>Difference between Demand and Supply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R10" dT="2023-05-25T08:03:41.04" personId="{5A5054C6-7BAC-4112-AC79-66B5551DB2C0}" id="{03483317-3CEC-42DC-A06B-B372FA2CA077}">
    <text>Menge ist gleichverteilt über alle Tankstellen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3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printerSettings" Target="../printerSettings/printerSettings37.bin"/><Relationship Id="rId1" Type="http://schemas.openxmlformats.org/officeDocument/2006/relationships/hyperlink" Target="https://www.derwesten.de/panorama/vermischtes/groesste-flughaefen-in-deutschland-passagiere-verkehrsflughafen-passagieraufkommen-fluggesellschaft-drehkreuz-id233264561.html" TargetMode="Externa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3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6CB1-7033-4CD0-A5FA-1F80160603AE}">
  <dimension ref="A1:N159"/>
  <sheetViews>
    <sheetView tabSelected="1" topLeftCell="A21" workbookViewId="0">
      <selection activeCell="B35" sqref="B35"/>
    </sheetView>
  </sheetViews>
  <sheetFormatPr defaultRowHeight="14.4"/>
  <cols>
    <col min="1" max="1" width="41.6640625" bestFit="1" customWidth="1"/>
    <col min="2" max="2" width="32.6640625" customWidth="1"/>
    <col min="4" max="4" width="15.21875" customWidth="1"/>
    <col min="5" max="5" width="18.44140625" bestFit="1" customWidth="1"/>
  </cols>
  <sheetData>
    <row r="1" spans="1:11" s="171" customFormat="1" ht="31.2">
      <c r="A1" s="174" t="s">
        <v>20822</v>
      </c>
      <c r="B1" s="174"/>
      <c r="C1" s="174"/>
      <c r="D1" s="174"/>
      <c r="E1" s="174"/>
      <c r="F1" s="174"/>
      <c r="G1" s="174"/>
    </row>
    <row r="4" spans="1:11">
      <c r="B4" s="18">
        <v>2045</v>
      </c>
      <c r="D4">
        <v>2045</v>
      </c>
    </row>
    <row r="5" spans="1:11">
      <c r="B5" s="7" t="s">
        <v>18799</v>
      </c>
      <c r="D5" s="1" t="s">
        <v>20396</v>
      </c>
      <c r="E5" s="1" t="s">
        <v>20819</v>
      </c>
      <c r="J5" s="9" t="s">
        <v>1215</v>
      </c>
      <c r="K5" s="10" t="s">
        <v>1216</v>
      </c>
    </row>
    <row r="6" spans="1:11">
      <c r="A6" s="7" t="s">
        <v>20323</v>
      </c>
      <c r="B6" s="82" t="s">
        <v>18830</v>
      </c>
      <c r="D6" s="82" t="s">
        <v>18829</v>
      </c>
      <c r="F6" t="s">
        <v>20820</v>
      </c>
      <c r="J6" s="11" t="s">
        <v>1215</v>
      </c>
      <c r="K6" s="10" t="s">
        <v>1218</v>
      </c>
    </row>
    <row r="7" spans="1:11">
      <c r="A7" s="12" t="s">
        <v>1199</v>
      </c>
      <c r="B7" s="11">
        <f>Refineries!B6</f>
        <v>0</v>
      </c>
      <c r="D7" s="3">
        <f>E71</f>
        <v>0</v>
      </c>
      <c r="F7" t="s">
        <v>19435</v>
      </c>
      <c r="J7" s="12" t="s">
        <v>1215</v>
      </c>
      <c r="K7" s="10" t="s">
        <v>1219</v>
      </c>
    </row>
    <row r="8" spans="1:11">
      <c r="A8" s="12" t="s">
        <v>18980</v>
      </c>
      <c r="B8" s="11">
        <f>Chemicals!B6</f>
        <v>9589</v>
      </c>
      <c r="D8" s="3">
        <f>SUM(E69,E70)</f>
        <v>82</v>
      </c>
      <c r="E8" s="170">
        <f t="shared" ref="E8:E15" si="0">D8/$D$28</f>
        <v>0.1786492374727669</v>
      </c>
      <c r="F8" t="s">
        <v>20322</v>
      </c>
    </row>
    <row r="9" spans="1:11">
      <c r="A9" s="12" t="s">
        <v>18981</v>
      </c>
      <c r="B9" s="11">
        <f>Steel!B6</f>
        <v>8562</v>
      </c>
      <c r="D9" s="3">
        <f>SUM(E67,E68)</f>
        <v>75</v>
      </c>
      <c r="E9" s="170">
        <f t="shared" si="0"/>
        <v>0.16339869281045752</v>
      </c>
      <c r="F9" t="s">
        <v>20818</v>
      </c>
    </row>
    <row r="10" spans="1:11">
      <c r="A10" s="12" t="s">
        <v>18982</v>
      </c>
      <c r="B10" s="11">
        <f>Paper!B6</f>
        <v>223</v>
      </c>
      <c r="D10" s="3">
        <f>E64</f>
        <v>2</v>
      </c>
      <c r="E10" s="170">
        <f t="shared" si="0"/>
        <v>4.3572984749455342E-3</v>
      </c>
      <c r="F10" t="s">
        <v>18811</v>
      </c>
    </row>
    <row r="11" spans="1:11">
      <c r="A11" s="12" t="s">
        <v>1202</v>
      </c>
      <c r="B11" s="11">
        <f>Mineral_Processing!B6</f>
        <v>1256</v>
      </c>
      <c r="D11" s="3">
        <f>E62</f>
        <v>11</v>
      </c>
      <c r="E11" s="170">
        <f t="shared" si="0"/>
        <v>2.3965141612200435E-2</v>
      </c>
      <c r="F11" t="s">
        <v>18812</v>
      </c>
    </row>
    <row r="12" spans="1:11">
      <c r="A12" s="12" t="s">
        <v>1204</v>
      </c>
      <c r="B12" s="11">
        <f>Metal_Processing!B6</f>
        <v>456</v>
      </c>
      <c r="D12" s="3">
        <f>E65</f>
        <v>4</v>
      </c>
      <c r="E12" s="170">
        <f t="shared" si="0"/>
        <v>8.7145969498910684E-3</v>
      </c>
      <c r="F12" t="s">
        <v>18815</v>
      </c>
    </row>
    <row r="13" spans="1:11">
      <c r="A13" s="12" t="s">
        <v>18984</v>
      </c>
      <c r="B13" s="11">
        <f>Non_Metallic_Minerals!B6</f>
        <v>226</v>
      </c>
      <c r="D13" s="3">
        <f>E66</f>
        <v>2</v>
      </c>
      <c r="E13" s="170">
        <f t="shared" si="0"/>
        <v>4.3572984749455342E-3</v>
      </c>
      <c r="F13" t="s">
        <v>18814</v>
      </c>
    </row>
    <row r="14" spans="1:11">
      <c r="A14" s="12" t="s">
        <v>18983</v>
      </c>
      <c r="B14" s="11">
        <f>Other_Industry!B4</f>
        <v>1598</v>
      </c>
      <c r="D14" s="3">
        <f>E63</f>
        <v>14</v>
      </c>
      <c r="E14" s="170">
        <f t="shared" si="0"/>
        <v>3.0501089324618737E-2</v>
      </c>
      <c r="F14" t="s">
        <v>18813</v>
      </c>
    </row>
    <row r="15" spans="1:11">
      <c r="D15" s="14">
        <f>SUM(D7:D14)</f>
        <v>190</v>
      </c>
      <c r="E15" s="170">
        <f t="shared" si="0"/>
        <v>0.41394335511982572</v>
      </c>
    </row>
    <row r="16" spans="1:11">
      <c r="A16" s="7" t="s">
        <v>20398</v>
      </c>
      <c r="E16" s="170"/>
    </row>
    <row r="17" spans="1:5">
      <c r="A17" s="12" t="s">
        <v>20395</v>
      </c>
      <c r="B17" s="147">
        <f>'Residential Heat '!B7</f>
        <v>21603</v>
      </c>
      <c r="D17">
        <f>F81</f>
        <v>79</v>
      </c>
      <c r="E17" s="170">
        <f>D17/$D$28</f>
        <v>0.17211328976034859</v>
      </c>
    </row>
    <row r="18" spans="1:5">
      <c r="A18" s="12" t="s">
        <v>20397</v>
      </c>
      <c r="B18" s="147">
        <f>'District Heat'!B8</f>
        <v>36098</v>
      </c>
      <c r="D18" s="167">
        <f>F121+F97+39</f>
        <v>132</v>
      </c>
      <c r="E18" s="170">
        <f>D18/$D$28</f>
        <v>0.28758169934640521</v>
      </c>
    </row>
    <row r="19" spans="1:5">
      <c r="A19" s="12"/>
      <c r="D19">
        <f>SUM(D17:D18)</f>
        <v>211</v>
      </c>
      <c r="E19" s="170">
        <f>D19/$D$28</f>
        <v>0.45969498910675383</v>
      </c>
    </row>
    <row r="20" spans="1:5">
      <c r="A20" s="145" t="s">
        <v>20324</v>
      </c>
      <c r="E20" s="170"/>
    </row>
    <row r="21" spans="1:5">
      <c r="A21" s="12" t="s">
        <v>20403</v>
      </c>
      <c r="B21" s="11">
        <f>Passenger!B7</f>
        <v>2062</v>
      </c>
      <c r="D21" s="14">
        <f>F47</f>
        <v>6</v>
      </c>
      <c r="E21" s="170">
        <f t="shared" ref="E21:E26" si="1">D21/$D$28</f>
        <v>1.3071895424836602E-2</v>
      </c>
    </row>
    <row r="22" spans="1:5">
      <c r="A22" s="12" t="s">
        <v>20387</v>
      </c>
      <c r="B22" s="11">
        <f>Air!B6</f>
        <v>342</v>
      </c>
      <c r="D22" s="14">
        <f>F48</f>
        <v>3</v>
      </c>
      <c r="E22" s="170">
        <f t="shared" si="1"/>
        <v>6.5359477124183009E-3</v>
      </c>
    </row>
    <row r="23" spans="1:5">
      <c r="A23" s="12" t="s">
        <v>20388</v>
      </c>
      <c r="B23" s="21">
        <f>Train!B5</f>
        <v>348</v>
      </c>
      <c r="D23" s="14">
        <f>F49</f>
        <v>3</v>
      </c>
      <c r="E23" s="170">
        <f t="shared" si="1"/>
        <v>6.5359477124183009E-3</v>
      </c>
    </row>
    <row r="24" spans="1:5">
      <c r="A24" s="12" t="s">
        <v>20404</v>
      </c>
      <c r="B24" s="21">
        <f>Public!B6</f>
        <v>199</v>
      </c>
      <c r="D24" s="14">
        <f>F51</f>
        <v>2</v>
      </c>
      <c r="E24" s="170">
        <f t="shared" si="1"/>
        <v>4.3572984749455342E-3</v>
      </c>
    </row>
    <row r="25" spans="1:5">
      <c r="A25" s="12" t="s">
        <v>20389</v>
      </c>
      <c r="B25" s="21">
        <f>Trucks!B6</f>
        <v>5040</v>
      </c>
      <c r="D25" s="14">
        <f>SUM(F52:F54)</f>
        <v>44</v>
      </c>
      <c r="E25" s="170">
        <f t="shared" si="1"/>
        <v>9.586056644880174E-2</v>
      </c>
    </row>
    <row r="26" spans="1:5">
      <c r="A26" s="12"/>
      <c r="D26">
        <v>58</v>
      </c>
      <c r="E26" s="170">
        <f t="shared" si="1"/>
        <v>0.12636165577342048</v>
      </c>
    </row>
    <row r="27" spans="1:5">
      <c r="E27" s="170"/>
    </row>
    <row r="28" spans="1:5">
      <c r="A28" s="7" t="s">
        <v>18800</v>
      </c>
      <c r="B28" s="13">
        <f>SUM(B7:B25)</f>
        <v>87602</v>
      </c>
      <c r="D28" s="3">
        <f>SUM(D7:D25)-D15-D19</f>
        <v>459</v>
      </c>
      <c r="E28" s="170"/>
    </row>
    <row r="29" spans="1:5">
      <c r="A29" s="7"/>
      <c r="E29" s="170"/>
    </row>
    <row r="30" spans="1:5">
      <c r="A30" s="7" t="s">
        <v>18970</v>
      </c>
      <c r="B30" s="21">
        <f>Storage!B3</f>
        <v>-30627</v>
      </c>
      <c r="E30" s="170"/>
    </row>
    <row r="31" spans="1:5">
      <c r="A31" s="7"/>
      <c r="E31" s="170"/>
    </row>
    <row r="32" spans="1:5">
      <c r="A32" s="12" t="s">
        <v>20357</v>
      </c>
      <c r="E32" s="170"/>
    </row>
    <row r="33" spans="1:7">
      <c r="A33" s="12" t="s">
        <v>20371</v>
      </c>
      <c r="B33" s="21">
        <f>Electrolyser_Wasserstoffatlas!B6</f>
        <v>5700</v>
      </c>
      <c r="D33" s="173">
        <f>E146</f>
        <v>60</v>
      </c>
      <c r="E33" s="170"/>
    </row>
    <row r="34" spans="1:7">
      <c r="A34" s="12" t="s">
        <v>20372</v>
      </c>
      <c r="B34" s="21">
        <f>Industry_Electrolyser!B15</f>
        <v>5689</v>
      </c>
      <c r="D34" s="173"/>
      <c r="E34" s="170">
        <f>D33/$D$37</f>
        <v>0.13071895424836602</v>
      </c>
    </row>
    <row r="35" spans="1:7">
      <c r="A35" s="12" t="s">
        <v>20373</v>
      </c>
      <c r="B35" s="11">
        <f>'LH2'!B5</f>
        <v>11003</v>
      </c>
      <c r="D35" s="14">
        <f>E156</f>
        <v>96.39</v>
      </c>
      <c r="E35" s="170">
        <f>D35/$D$37</f>
        <v>0.21</v>
      </c>
    </row>
    <row r="36" spans="1:7">
      <c r="A36" s="12" t="s">
        <v>20374</v>
      </c>
      <c r="B36" s="21">
        <f>IC!B5</f>
        <v>34583</v>
      </c>
      <c r="D36" s="14">
        <f>E159</f>
        <v>302.61</v>
      </c>
      <c r="E36" s="170">
        <f>D36/$D$37</f>
        <v>0.65928104575163404</v>
      </c>
    </row>
    <row r="37" spans="1:7">
      <c r="A37" s="7" t="s">
        <v>18801</v>
      </c>
      <c r="B37" s="13">
        <f>B33+B34+B35+B36</f>
        <v>56975</v>
      </c>
      <c r="D37" s="14">
        <f>SUM(D33:D36)</f>
        <v>459</v>
      </c>
    </row>
    <row r="39" spans="1:7">
      <c r="A39" s="7" t="s">
        <v>18802</v>
      </c>
      <c r="B39" s="19">
        <f>B28-B37+B30</f>
        <v>0</v>
      </c>
    </row>
    <row r="40" spans="1:7">
      <c r="A40" t="s">
        <v>20400</v>
      </c>
      <c r="D40">
        <f>D28/D37</f>
        <v>1</v>
      </c>
    </row>
    <row r="43" spans="1:7" s="171" customFormat="1" ht="31.2">
      <c r="A43" s="174" t="s">
        <v>20821</v>
      </c>
      <c r="B43" s="174"/>
      <c r="C43" s="174"/>
      <c r="D43" s="174"/>
      <c r="E43" s="174"/>
      <c r="F43" s="174"/>
    </row>
    <row r="44" spans="1:7">
      <c r="A44" s="1" t="s">
        <v>20324</v>
      </c>
    </row>
    <row r="45" spans="1:7">
      <c r="A45" s="98" t="s">
        <v>20305</v>
      </c>
      <c r="B45" s="98"/>
      <c r="C45" s="98"/>
      <c r="D45" s="98"/>
      <c r="E45" s="98"/>
      <c r="F45" s="98"/>
      <c r="G45" s="98"/>
    </row>
    <row r="46" spans="1:7">
      <c r="A46" s="99" t="s">
        <v>18797</v>
      </c>
      <c r="B46" s="100" t="s">
        <v>20306</v>
      </c>
      <c r="C46" s="100" t="s">
        <v>20307</v>
      </c>
      <c r="D46" s="100" t="s">
        <v>20308</v>
      </c>
      <c r="E46" s="100" t="s">
        <v>20309</v>
      </c>
      <c r="F46" s="100" t="s">
        <v>20310</v>
      </c>
      <c r="G46" s="100" t="s">
        <v>20311</v>
      </c>
    </row>
    <row r="47" spans="1:7">
      <c r="A47" s="101" t="s">
        <v>18988</v>
      </c>
      <c r="B47" s="102">
        <v>0</v>
      </c>
      <c r="C47" s="102">
        <v>0</v>
      </c>
      <c r="D47" s="102">
        <v>2</v>
      </c>
      <c r="E47" s="102">
        <v>4</v>
      </c>
      <c r="F47" s="102">
        <v>6</v>
      </c>
      <c r="G47" s="102">
        <v>7</v>
      </c>
    </row>
    <row r="48" spans="1:7">
      <c r="A48" s="101" t="s">
        <v>18987</v>
      </c>
      <c r="B48" s="102">
        <v>0</v>
      </c>
      <c r="C48" s="102">
        <v>0</v>
      </c>
      <c r="D48" s="102">
        <v>1</v>
      </c>
      <c r="E48" s="102">
        <v>2</v>
      </c>
      <c r="F48" s="102">
        <v>3</v>
      </c>
      <c r="G48" s="102">
        <v>3</v>
      </c>
    </row>
    <row r="49" spans="1:14">
      <c r="A49" s="101" t="s">
        <v>18986</v>
      </c>
      <c r="B49" s="102">
        <v>0</v>
      </c>
      <c r="C49" s="102">
        <v>1</v>
      </c>
      <c r="D49" s="102">
        <v>2</v>
      </c>
      <c r="E49" s="102">
        <v>2</v>
      </c>
      <c r="F49" s="102">
        <v>3</v>
      </c>
      <c r="G49" s="102">
        <v>3</v>
      </c>
    </row>
    <row r="50" spans="1:14">
      <c r="A50" s="101" t="s">
        <v>20312</v>
      </c>
      <c r="B50" s="102">
        <v>0</v>
      </c>
      <c r="C50" s="102">
        <v>0</v>
      </c>
      <c r="D50" s="102">
        <v>0</v>
      </c>
      <c r="E50" s="102">
        <v>0</v>
      </c>
      <c r="F50" s="102">
        <v>0</v>
      </c>
      <c r="G50" s="102">
        <v>0</v>
      </c>
    </row>
    <row r="51" spans="1:14">
      <c r="A51" s="101" t="s">
        <v>18985</v>
      </c>
      <c r="B51" s="102">
        <v>0</v>
      </c>
      <c r="C51" s="102">
        <v>1</v>
      </c>
      <c r="D51" s="102">
        <v>1</v>
      </c>
      <c r="E51" s="102">
        <v>2</v>
      </c>
      <c r="F51" s="102">
        <v>2</v>
      </c>
      <c r="G51" s="102">
        <v>3</v>
      </c>
    </row>
    <row r="52" spans="1:14">
      <c r="A52" s="101" t="s">
        <v>20313</v>
      </c>
      <c r="B52" s="102">
        <v>0</v>
      </c>
      <c r="C52" s="102">
        <v>0</v>
      </c>
      <c r="D52" s="102">
        <v>1</v>
      </c>
      <c r="E52" s="102">
        <v>2</v>
      </c>
      <c r="F52" s="102">
        <v>3</v>
      </c>
      <c r="G52" s="102">
        <v>4</v>
      </c>
    </row>
    <row r="53" spans="1:14">
      <c r="A53" s="101" t="s">
        <v>20314</v>
      </c>
      <c r="B53" s="102">
        <v>0</v>
      </c>
      <c r="C53" s="102">
        <v>0</v>
      </c>
      <c r="D53" s="102">
        <v>2</v>
      </c>
      <c r="E53" s="102">
        <v>3</v>
      </c>
      <c r="F53" s="102">
        <v>6</v>
      </c>
      <c r="G53" s="102">
        <v>9</v>
      </c>
    </row>
    <row r="54" spans="1:14">
      <c r="A54" s="103" t="s">
        <v>20315</v>
      </c>
      <c r="B54" s="104">
        <v>0</v>
      </c>
      <c r="C54" s="104">
        <v>3</v>
      </c>
      <c r="D54" s="104">
        <v>11</v>
      </c>
      <c r="E54" s="104">
        <v>22</v>
      </c>
      <c r="F54" s="104">
        <v>35</v>
      </c>
      <c r="G54" s="104">
        <v>46</v>
      </c>
    </row>
    <row r="55" spans="1:14">
      <c r="A55" s="105"/>
      <c r="B55" s="106"/>
      <c r="C55" s="106"/>
      <c r="D55" s="106"/>
      <c r="E55" s="106"/>
      <c r="F55" s="106"/>
      <c r="G55" s="106"/>
      <c r="N55" s="27"/>
    </row>
    <row r="56" spans="1:14">
      <c r="A56" s="107" t="s">
        <v>20316</v>
      </c>
      <c r="B56" s="108">
        <v>0</v>
      </c>
      <c r="C56" s="108">
        <v>6</v>
      </c>
      <c r="D56" s="108">
        <v>19</v>
      </c>
      <c r="E56" s="108">
        <v>37</v>
      </c>
      <c r="F56" s="108">
        <v>59</v>
      </c>
      <c r="G56" s="108">
        <v>75</v>
      </c>
    </row>
    <row r="57" spans="1:14">
      <c r="A57" s="109" t="s">
        <v>20317</v>
      </c>
      <c r="B57" s="98"/>
      <c r="C57" s="98"/>
      <c r="D57" s="98"/>
      <c r="E57" s="98"/>
      <c r="F57" s="98"/>
      <c r="G57" s="98"/>
    </row>
    <row r="59" spans="1:14">
      <c r="A59" s="1" t="s">
        <v>20323</v>
      </c>
    </row>
    <row r="60" spans="1:14">
      <c r="A60" s="98" t="s">
        <v>20318</v>
      </c>
      <c r="B60" s="98"/>
      <c r="C60" s="98"/>
      <c r="D60" s="98"/>
      <c r="E60" s="98"/>
      <c r="F60" s="98"/>
    </row>
    <row r="61" spans="1:14">
      <c r="A61" s="110" t="s">
        <v>18797</v>
      </c>
      <c r="B61" s="111" t="s">
        <v>20307</v>
      </c>
      <c r="C61" s="111" t="s">
        <v>20308</v>
      </c>
      <c r="D61" s="111" t="s">
        <v>20309</v>
      </c>
      <c r="E61" s="111" t="s">
        <v>20310</v>
      </c>
      <c r="F61" s="111" t="s">
        <v>20311</v>
      </c>
    </row>
    <row r="62" spans="1:14">
      <c r="A62" s="112" t="s">
        <v>18812</v>
      </c>
      <c r="B62" s="113">
        <v>5</v>
      </c>
      <c r="C62" s="113">
        <v>7</v>
      </c>
      <c r="D62" s="113">
        <v>9</v>
      </c>
      <c r="E62" s="113">
        <v>11</v>
      </c>
      <c r="F62" s="113">
        <v>11</v>
      </c>
    </row>
    <row r="63" spans="1:14">
      <c r="A63" s="112" t="s">
        <v>18813</v>
      </c>
      <c r="B63" s="113">
        <v>2</v>
      </c>
      <c r="C63" s="113">
        <v>7</v>
      </c>
      <c r="D63" s="113">
        <v>12</v>
      </c>
      <c r="E63" s="113">
        <v>14</v>
      </c>
      <c r="F63" s="113">
        <v>15</v>
      </c>
    </row>
    <row r="64" spans="1:14">
      <c r="A64" s="112" t="s">
        <v>18811</v>
      </c>
      <c r="B64" s="113">
        <v>2</v>
      </c>
      <c r="C64" s="113">
        <v>2</v>
      </c>
      <c r="D64" s="113">
        <v>2</v>
      </c>
      <c r="E64" s="113">
        <v>2</v>
      </c>
      <c r="F64" s="113">
        <v>2</v>
      </c>
    </row>
    <row r="65" spans="1:8">
      <c r="A65" s="112" t="s">
        <v>18815</v>
      </c>
      <c r="B65" s="113">
        <v>1</v>
      </c>
      <c r="C65" s="113">
        <v>2</v>
      </c>
      <c r="D65" s="113">
        <v>3</v>
      </c>
      <c r="E65" s="113">
        <v>4</v>
      </c>
      <c r="F65" s="113">
        <v>5</v>
      </c>
    </row>
    <row r="66" spans="1:8">
      <c r="A66" s="112" t="s">
        <v>18814</v>
      </c>
      <c r="B66" s="113">
        <v>0</v>
      </c>
      <c r="C66" s="113">
        <v>1</v>
      </c>
      <c r="D66" s="113">
        <v>2</v>
      </c>
      <c r="E66" s="113">
        <v>2</v>
      </c>
      <c r="F66" s="113">
        <v>2</v>
      </c>
    </row>
    <row r="67" spans="1:8">
      <c r="A67" s="112" t="s">
        <v>20319</v>
      </c>
      <c r="B67" s="113">
        <v>17</v>
      </c>
      <c r="C67" s="113">
        <v>26</v>
      </c>
      <c r="D67" s="113">
        <v>35</v>
      </c>
      <c r="E67" s="113">
        <v>43</v>
      </c>
      <c r="F67" s="113">
        <v>42</v>
      </c>
      <c r="H67" s="14"/>
    </row>
    <row r="68" spans="1:8">
      <c r="A68" s="112" t="s">
        <v>20320</v>
      </c>
      <c r="B68" s="113">
        <v>9</v>
      </c>
      <c r="C68" s="113">
        <v>12</v>
      </c>
      <c r="D68" s="113">
        <v>17</v>
      </c>
      <c r="E68" s="113">
        <v>32</v>
      </c>
      <c r="F68" s="113">
        <v>31</v>
      </c>
    </row>
    <row r="69" spans="1:8">
      <c r="A69" s="112" t="s">
        <v>20321</v>
      </c>
      <c r="B69" s="113">
        <v>11</v>
      </c>
      <c r="C69" s="113">
        <v>27</v>
      </c>
      <c r="D69" s="113">
        <v>42</v>
      </c>
      <c r="E69" s="113">
        <v>59</v>
      </c>
      <c r="F69" s="113">
        <v>58</v>
      </c>
    </row>
    <row r="70" spans="1:8">
      <c r="A70" s="112" t="s">
        <v>20322</v>
      </c>
      <c r="B70" s="113">
        <v>4</v>
      </c>
      <c r="C70" s="113">
        <v>11</v>
      </c>
      <c r="D70" s="113">
        <v>18</v>
      </c>
      <c r="E70" s="113">
        <v>23</v>
      </c>
      <c r="F70" s="113">
        <v>26</v>
      </c>
    </row>
    <row r="71" spans="1:8">
      <c r="A71" s="98" t="s">
        <v>18816</v>
      </c>
      <c r="B71" s="114"/>
      <c r="C71" s="114"/>
      <c r="D71" s="114"/>
      <c r="E71" s="114">
        <v>0</v>
      </c>
      <c r="F71" s="114"/>
      <c r="G71" t="s">
        <v>20817</v>
      </c>
    </row>
    <row r="72" spans="1:8">
      <c r="A72" s="115" t="s">
        <v>20316</v>
      </c>
      <c r="B72" s="116">
        <v>52</v>
      </c>
      <c r="C72" s="116">
        <v>94</v>
      </c>
      <c r="D72" s="116">
        <v>138</v>
      </c>
      <c r="E72" s="116">
        <v>190</v>
      </c>
      <c r="F72" s="116">
        <v>192</v>
      </c>
    </row>
    <row r="73" spans="1:8">
      <c r="E73" s="14">
        <f>SUM(E62:E70)</f>
        <v>190</v>
      </c>
    </row>
    <row r="75" spans="1:8">
      <c r="A75" s="1" t="s">
        <v>20325</v>
      </c>
    </row>
    <row r="76" spans="1:8">
      <c r="A76" s="98" t="s">
        <v>20326</v>
      </c>
      <c r="B76" s="98"/>
      <c r="C76" s="98"/>
      <c r="D76" s="98"/>
      <c r="E76" s="98"/>
      <c r="F76" s="98"/>
    </row>
    <row r="77" spans="1:8">
      <c r="A77" s="117" t="s">
        <v>18797</v>
      </c>
      <c r="B77" s="100" t="s">
        <v>20306</v>
      </c>
      <c r="C77" s="100" t="s">
        <v>20307</v>
      </c>
      <c r="D77" s="100" t="s">
        <v>20308</v>
      </c>
      <c r="E77" s="100" t="s">
        <v>20309</v>
      </c>
      <c r="F77" s="100" t="s">
        <v>20310</v>
      </c>
    </row>
    <row r="78" spans="1:8">
      <c r="A78" s="118" t="s">
        <v>20327</v>
      </c>
      <c r="B78" s="119">
        <v>6</v>
      </c>
      <c r="C78" s="119">
        <v>0</v>
      </c>
      <c r="D78" s="119">
        <v>0</v>
      </c>
      <c r="E78" s="119">
        <v>0</v>
      </c>
      <c r="F78" s="119">
        <v>0</v>
      </c>
    </row>
    <row r="79" spans="1:8">
      <c r="A79" s="118" t="s">
        <v>20328</v>
      </c>
      <c r="B79" s="119">
        <v>177</v>
      </c>
      <c r="C79" s="119">
        <v>87</v>
      </c>
      <c r="D79" s="119">
        <v>43</v>
      </c>
      <c r="E79" s="119">
        <v>16</v>
      </c>
      <c r="F79" s="119">
        <v>11</v>
      </c>
    </row>
    <row r="80" spans="1:8">
      <c r="A80" s="118" t="s">
        <v>20329</v>
      </c>
      <c r="B80" s="119">
        <v>378</v>
      </c>
      <c r="C80" s="119">
        <v>245</v>
      </c>
      <c r="D80" s="119">
        <v>170</v>
      </c>
      <c r="E80" s="119">
        <v>101</v>
      </c>
      <c r="F80" s="119">
        <v>40</v>
      </c>
    </row>
    <row r="81" spans="1:7">
      <c r="A81" s="118" t="s">
        <v>20330</v>
      </c>
      <c r="B81" s="119">
        <v>0</v>
      </c>
      <c r="C81" s="119">
        <v>5</v>
      </c>
      <c r="D81" s="119">
        <v>20</v>
      </c>
      <c r="E81" s="119">
        <v>45</v>
      </c>
      <c r="F81" s="119">
        <v>79</v>
      </c>
    </row>
    <row r="82" spans="1:7">
      <c r="A82" s="118" t="s">
        <v>20331</v>
      </c>
      <c r="B82" s="119">
        <v>276</v>
      </c>
      <c r="C82" s="119">
        <v>298</v>
      </c>
      <c r="D82" s="119">
        <v>309</v>
      </c>
      <c r="E82" s="119">
        <v>309</v>
      </c>
      <c r="F82" s="119">
        <v>303</v>
      </c>
    </row>
    <row r="83" spans="1:7">
      <c r="A83" s="118" t="s">
        <v>20332</v>
      </c>
      <c r="B83" s="119">
        <v>89</v>
      </c>
      <c r="C83" s="119">
        <v>96</v>
      </c>
      <c r="D83" s="119">
        <v>96</v>
      </c>
      <c r="E83" s="119">
        <v>94</v>
      </c>
      <c r="F83" s="119">
        <v>90</v>
      </c>
    </row>
    <row r="84" spans="1:7">
      <c r="A84" s="118" t="s">
        <v>20333</v>
      </c>
      <c r="B84" s="119">
        <v>56</v>
      </c>
      <c r="C84" s="119">
        <v>58</v>
      </c>
      <c r="D84" s="119">
        <v>56</v>
      </c>
      <c r="E84" s="119">
        <v>53</v>
      </c>
      <c r="F84" s="119">
        <v>48</v>
      </c>
    </row>
    <row r="85" spans="1:7">
      <c r="A85" s="120" t="s">
        <v>18817</v>
      </c>
      <c r="B85" s="121">
        <v>23</v>
      </c>
      <c r="C85" s="121">
        <v>0</v>
      </c>
      <c r="D85" s="121">
        <v>0</v>
      </c>
      <c r="E85" s="121">
        <v>0</v>
      </c>
      <c r="F85" s="121">
        <v>0</v>
      </c>
    </row>
    <row r="86" spans="1:7">
      <c r="A86" s="122"/>
      <c r="B86" s="123"/>
      <c r="C86" s="123"/>
      <c r="D86" s="123"/>
      <c r="E86" s="123"/>
      <c r="F86" s="123"/>
    </row>
    <row r="87" spans="1:7">
      <c r="A87" s="107" t="s">
        <v>20316</v>
      </c>
      <c r="B87" s="124">
        <v>1005.3000000000001</v>
      </c>
      <c r="C87" s="104">
        <v>788.60657941781312</v>
      </c>
      <c r="D87" s="104">
        <v>693.42442523493037</v>
      </c>
      <c r="E87" s="104">
        <v>618.68496667762429</v>
      </c>
      <c r="F87" s="104">
        <v>571.20195544247849</v>
      </c>
    </row>
    <row r="88" spans="1:7">
      <c r="A88" s="109" t="s">
        <v>20317</v>
      </c>
      <c r="B88" s="98"/>
      <c r="C88" s="98"/>
      <c r="D88" s="98"/>
      <c r="E88" s="98"/>
      <c r="F88" s="98"/>
    </row>
    <row r="90" spans="1:7">
      <c r="A90" s="1" t="s">
        <v>20349</v>
      </c>
    </row>
    <row r="91" spans="1:7">
      <c r="A91" s="98" t="s">
        <v>20334</v>
      </c>
      <c r="B91" s="98"/>
      <c r="C91" s="98"/>
      <c r="D91" s="98"/>
      <c r="E91" s="98"/>
      <c r="F91" s="98"/>
      <c r="G91" s="98"/>
    </row>
    <row r="92" spans="1:7">
      <c r="A92" s="99" t="s">
        <v>18797</v>
      </c>
      <c r="B92" s="125" t="s">
        <v>20335</v>
      </c>
      <c r="C92" s="111" t="s">
        <v>20307</v>
      </c>
      <c r="D92" s="111" t="s">
        <v>20308</v>
      </c>
      <c r="E92" s="111" t="s">
        <v>20309</v>
      </c>
      <c r="F92" s="111" t="s">
        <v>20310</v>
      </c>
      <c r="G92" s="125" t="s">
        <v>20311</v>
      </c>
    </row>
    <row r="93" spans="1:7">
      <c r="A93" s="112" t="s">
        <v>20336</v>
      </c>
      <c r="B93" s="113">
        <v>71</v>
      </c>
      <c r="C93" s="113">
        <v>0</v>
      </c>
      <c r="D93" s="113">
        <v>0</v>
      </c>
      <c r="E93" s="113">
        <v>0</v>
      </c>
      <c r="F93" s="113">
        <v>0</v>
      </c>
      <c r="G93" s="113">
        <v>0</v>
      </c>
    </row>
    <row r="94" spans="1:7">
      <c r="A94" s="112" t="s">
        <v>1242</v>
      </c>
      <c r="B94" s="113">
        <v>105</v>
      </c>
      <c r="C94" s="113">
        <v>5</v>
      </c>
      <c r="D94" s="113">
        <v>0</v>
      </c>
      <c r="E94" s="113">
        <v>0</v>
      </c>
      <c r="F94" s="113">
        <v>0</v>
      </c>
      <c r="G94" s="113">
        <v>0</v>
      </c>
    </row>
    <row r="95" spans="1:7">
      <c r="A95" s="112" t="s">
        <v>1241</v>
      </c>
      <c r="B95" s="113">
        <v>52</v>
      </c>
      <c r="C95" s="113">
        <v>11</v>
      </c>
      <c r="D95" s="113">
        <v>2</v>
      </c>
      <c r="E95" s="113">
        <v>0</v>
      </c>
      <c r="F95" s="113">
        <v>0</v>
      </c>
      <c r="G95" s="113">
        <v>0</v>
      </c>
    </row>
    <row r="96" spans="1:7">
      <c r="A96" s="112" t="s">
        <v>20337</v>
      </c>
      <c r="B96" s="113">
        <v>87</v>
      </c>
      <c r="C96" s="113">
        <v>137</v>
      </c>
      <c r="D96" s="113">
        <v>94</v>
      </c>
      <c r="E96" s="113">
        <v>32</v>
      </c>
      <c r="F96" s="113">
        <v>3</v>
      </c>
      <c r="G96" s="113">
        <v>0</v>
      </c>
    </row>
    <row r="97" spans="1:7">
      <c r="A97" s="112" t="s">
        <v>20330</v>
      </c>
      <c r="B97" s="113">
        <v>0</v>
      </c>
      <c r="C97" s="113">
        <v>0</v>
      </c>
      <c r="D97" s="113">
        <v>0</v>
      </c>
      <c r="E97" s="113">
        <v>28</v>
      </c>
      <c r="F97" s="113">
        <v>65</v>
      </c>
      <c r="G97" s="113">
        <v>63</v>
      </c>
    </row>
    <row r="98" spans="1:7">
      <c r="A98" s="112" t="s">
        <v>20338</v>
      </c>
      <c r="B98" s="113">
        <v>14</v>
      </c>
      <c r="C98" s="113">
        <v>0</v>
      </c>
      <c r="D98" s="113">
        <v>0</v>
      </c>
      <c r="E98" s="113">
        <v>0</v>
      </c>
      <c r="F98" s="113">
        <v>0</v>
      </c>
      <c r="G98" s="113">
        <v>0</v>
      </c>
    </row>
    <row r="99" spans="1:7">
      <c r="A99" s="126" t="s">
        <v>20339</v>
      </c>
      <c r="B99" s="113">
        <v>9</v>
      </c>
      <c r="C99" s="113">
        <v>5</v>
      </c>
      <c r="D99" s="113">
        <v>2</v>
      </c>
      <c r="E99" s="113">
        <v>1</v>
      </c>
      <c r="F99" s="113">
        <v>1</v>
      </c>
      <c r="G99" s="113">
        <v>1</v>
      </c>
    </row>
    <row r="100" spans="1:7">
      <c r="A100" s="126" t="s">
        <v>20340</v>
      </c>
      <c r="B100" s="113">
        <v>24</v>
      </c>
      <c r="C100" s="113">
        <v>93</v>
      </c>
      <c r="D100" s="113">
        <v>140</v>
      </c>
      <c r="E100" s="113">
        <v>168</v>
      </c>
      <c r="F100" s="113">
        <v>199</v>
      </c>
      <c r="G100" s="113">
        <v>215</v>
      </c>
    </row>
    <row r="101" spans="1:7">
      <c r="A101" s="126" t="s">
        <v>20341</v>
      </c>
      <c r="B101" s="113">
        <v>99</v>
      </c>
      <c r="C101" s="113">
        <v>216</v>
      </c>
      <c r="D101" s="113">
        <v>243</v>
      </c>
      <c r="E101" s="113">
        <v>293</v>
      </c>
      <c r="F101" s="113">
        <v>303</v>
      </c>
      <c r="G101" s="113">
        <v>311</v>
      </c>
    </row>
    <row r="102" spans="1:7">
      <c r="A102" s="126" t="s">
        <v>20342</v>
      </c>
      <c r="B102" s="113">
        <v>46</v>
      </c>
      <c r="C102" s="113">
        <v>123</v>
      </c>
      <c r="D102" s="113">
        <v>176</v>
      </c>
      <c r="E102" s="113">
        <v>219</v>
      </c>
      <c r="F102" s="113">
        <v>235</v>
      </c>
      <c r="G102" s="113">
        <v>241</v>
      </c>
    </row>
    <row r="103" spans="1:7">
      <c r="A103" s="126" t="s">
        <v>20343</v>
      </c>
      <c r="B103" s="113">
        <v>42</v>
      </c>
      <c r="C103" s="113">
        <v>24</v>
      </c>
      <c r="D103" s="113">
        <v>25</v>
      </c>
      <c r="E103" s="113">
        <v>26</v>
      </c>
      <c r="F103" s="113">
        <v>21</v>
      </c>
      <c r="G103" s="113">
        <v>26</v>
      </c>
    </row>
    <row r="104" spans="1:7">
      <c r="A104" s="126" t="s">
        <v>20344</v>
      </c>
      <c r="B104" s="113">
        <v>20</v>
      </c>
      <c r="C104" s="113">
        <v>17</v>
      </c>
      <c r="D104" s="113">
        <v>16</v>
      </c>
      <c r="E104" s="113">
        <v>16</v>
      </c>
      <c r="F104" s="113">
        <v>16</v>
      </c>
      <c r="G104" s="113">
        <v>16</v>
      </c>
    </row>
    <row r="105" spans="1:7">
      <c r="A105" s="126" t="s">
        <v>20345</v>
      </c>
      <c r="B105" s="113">
        <v>0</v>
      </c>
      <c r="C105" s="113">
        <v>0</v>
      </c>
      <c r="D105" s="113">
        <v>0</v>
      </c>
      <c r="E105" s="113">
        <v>0</v>
      </c>
      <c r="F105" s="113">
        <v>0</v>
      </c>
      <c r="G105" s="113">
        <v>0</v>
      </c>
    </row>
    <row r="106" spans="1:7">
      <c r="A106" s="127"/>
      <c r="B106" s="128"/>
      <c r="C106" s="128"/>
      <c r="D106" s="128"/>
      <c r="E106" s="128"/>
      <c r="F106" s="128"/>
      <c r="G106" s="128"/>
    </row>
    <row r="107" spans="1:7">
      <c r="A107" s="129" t="s">
        <v>20316</v>
      </c>
      <c r="B107" s="130">
        <f t="shared" ref="B107:G107" si="2">SUM(B93:B105)</f>
        <v>569</v>
      </c>
      <c r="C107" s="130">
        <f t="shared" si="2"/>
        <v>631</v>
      </c>
      <c r="D107" s="130">
        <f t="shared" si="2"/>
        <v>698</v>
      </c>
      <c r="E107" s="130">
        <f t="shared" si="2"/>
        <v>783</v>
      </c>
      <c r="F107" s="130">
        <f t="shared" si="2"/>
        <v>843</v>
      </c>
      <c r="G107" s="130">
        <f t="shared" si="2"/>
        <v>873</v>
      </c>
    </row>
    <row r="108" spans="1:7">
      <c r="A108" s="127"/>
      <c r="B108" s="128"/>
      <c r="C108" s="128"/>
      <c r="D108" s="128"/>
      <c r="E108" s="128"/>
      <c r="F108" s="128"/>
      <c r="G108" s="128"/>
    </row>
    <row r="109" spans="1:7">
      <c r="A109" s="126" t="s">
        <v>20346</v>
      </c>
      <c r="B109" s="113">
        <v>-33</v>
      </c>
      <c r="C109" s="113">
        <v>41</v>
      </c>
      <c r="D109" s="113">
        <v>45</v>
      </c>
      <c r="E109" s="113">
        <v>63</v>
      </c>
      <c r="F109" s="113">
        <v>26</v>
      </c>
      <c r="G109" s="113">
        <v>-7</v>
      </c>
    </row>
    <row r="110" spans="1:7">
      <c r="A110" s="127"/>
      <c r="B110" s="128"/>
      <c r="C110" s="128"/>
      <c r="D110" s="128"/>
      <c r="E110" s="128"/>
      <c r="F110" s="128"/>
      <c r="G110" s="128"/>
    </row>
    <row r="111" spans="1:7">
      <c r="A111" s="131" t="s">
        <v>20347</v>
      </c>
      <c r="B111" s="116">
        <f t="shared" ref="B111:G111" si="3">SUM(B107:B109)</f>
        <v>536</v>
      </c>
      <c r="C111" s="116">
        <f>SUM(C107:C109)</f>
        <v>672</v>
      </c>
      <c r="D111" s="116">
        <f t="shared" si="3"/>
        <v>743</v>
      </c>
      <c r="E111" s="116">
        <f t="shared" si="3"/>
        <v>846</v>
      </c>
      <c r="F111" s="116">
        <f t="shared" si="3"/>
        <v>869</v>
      </c>
      <c r="G111" s="116">
        <f t="shared" si="3"/>
        <v>866</v>
      </c>
    </row>
    <row r="112" spans="1:7">
      <c r="A112" s="109" t="s">
        <v>20348</v>
      </c>
      <c r="B112" s="98"/>
      <c r="C112" s="98"/>
      <c r="D112" s="98"/>
      <c r="E112" s="98"/>
      <c r="F112" s="98"/>
      <c r="G112" s="98"/>
    </row>
    <row r="114" spans="1:7">
      <c r="A114" s="1" t="s">
        <v>20356</v>
      </c>
    </row>
    <row r="115" spans="1:7">
      <c r="A115" s="98" t="s">
        <v>20350</v>
      </c>
      <c r="B115" s="98"/>
      <c r="C115" s="98"/>
      <c r="D115" s="98"/>
      <c r="E115" s="98"/>
      <c r="F115" s="98"/>
      <c r="G115" s="98"/>
    </row>
    <row r="116" spans="1:7">
      <c r="A116" s="132" t="s">
        <v>18797</v>
      </c>
      <c r="B116" s="125" t="s">
        <v>20306</v>
      </c>
      <c r="C116" s="111" t="s">
        <v>20307</v>
      </c>
      <c r="D116" s="111" t="s">
        <v>20308</v>
      </c>
      <c r="E116" s="111" t="s">
        <v>20309</v>
      </c>
      <c r="F116" s="111" t="s">
        <v>20310</v>
      </c>
      <c r="G116" s="125" t="s">
        <v>20311</v>
      </c>
    </row>
    <row r="117" spans="1:7">
      <c r="A117" s="112" t="s">
        <v>20343</v>
      </c>
      <c r="B117" s="113">
        <v>10</v>
      </c>
      <c r="C117" s="113">
        <v>11</v>
      </c>
      <c r="D117" s="113">
        <v>13</v>
      </c>
      <c r="E117" s="113">
        <v>14</v>
      </c>
      <c r="F117" s="113">
        <v>14</v>
      </c>
      <c r="G117" s="113">
        <v>14</v>
      </c>
    </row>
    <row r="118" spans="1:7">
      <c r="A118" s="112" t="s">
        <v>1241</v>
      </c>
      <c r="B118" s="113">
        <v>29</v>
      </c>
      <c r="C118" s="113">
        <v>10</v>
      </c>
      <c r="D118" s="113">
        <v>0</v>
      </c>
      <c r="E118" s="113">
        <v>0</v>
      </c>
      <c r="F118" s="113">
        <v>0</v>
      </c>
      <c r="G118" s="113">
        <v>0</v>
      </c>
    </row>
    <row r="119" spans="1:7">
      <c r="A119" s="112" t="s">
        <v>1242</v>
      </c>
      <c r="B119" s="113">
        <v>9</v>
      </c>
      <c r="C119" s="113">
        <v>4</v>
      </c>
      <c r="D119" s="113">
        <v>0</v>
      </c>
      <c r="E119" s="113">
        <v>0</v>
      </c>
      <c r="F119" s="113">
        <v>0</v>
      </c>
      <c r="G119" s="113">
        <v>0</v>
      </c>
    </row>
    <row r="120" spans="1:7">
      <c r="A120" s="112" t="s">
        <v>20329</v>
      </c>
      <c r="B120" s="113">
        <v>51</v>
      </c>
      <c r="C120" s="113">
        <v>64</v>
      </c>
      <c r="D120" s="113">
        <v>62</v>
      </c>
      <c r="E120" s="113">
        <v>25</v>
      </c>
      <c r="F120" s="113">
        <v>0</v>
      </c>
      <c r="G120" s="113">
        <v>0</v>
      </c>
    </row>
    <row r="121" spans="1:7">
      <c r="A121" s="112" t="s">
        <v>20330</v>
      </c>
      <c r="B121" s="113">
        <v>0</v>
      </c>
      <c r="C121" s="113">
        <v>0</v>
      </c>
      <c r="D121" s="113">
        <v>0</v>
      </c>
      <c r="E121" s="113">
        <v>19</v>
      </c>
      <c r="F121" s="113">
        <v>28</v>
      </c>
      <c r="G121" s="113">
        <v>23</v>
      </c>
    </row>
    <row r="122" spans="1:7">
      <c r="A122" s="112" t="s">
        <v>20351</v>
      </c>
      <c r="B122" s="113">
        <v>1</v>
      </c>
      <c r="C122" s="113">
        <v>3</v>
      </c>
      <c r="D122" s="113">
        <v>6</v>
      </c>
      <c r="E122" s="113">
        <v>9</v>
      </c>
      <c r="F122" s="113">
        <v>9</v>
      </c>
      <c r="G122" s="113">
        <v>9</v>
      </c>
    </row>
    <row r="123" spans="1:7">
      <c r="A123" s="112" t="s">
        <v>20352</v>
      </c>
      <c r="B123" s="113">
        <v>0</v>
      </c>
      <c r="C123" s="113">
        <v>2</v>
      </c>
      <c r="D123" s="113">
        <v>4</v>
      </c>
      <c r="E123" s="113">
        <v>6</v>
      </c>
      <c r="F123" s="113">
        <v>7</v>
      </c>
      <c r="G123" s="113">
        <v>7</v>
      </c>
    </row>
    <row r="124" spans="1:7">
      <c r="A124" s="112" t="s">
        <v>20339</v>
      </c>
      <c r="B124" s="113">
        <v>23</v>
      </c>
      <c r="C124" s="113">
        <v>17</v>
      </c>
      <c r="D124" s="113">
        <v>9</v>
      </c>
      <c r="E124" s="113">
        <v>5</v>
      </c>
      <c r="F124" s="113">
        <v>4</v>
      </c>
      <c r="G124" s="113">
        <v>3</v>
      </c>
    </row>
    <row r="125" spans="1:7">
      <c r="A125" s="112" t="s">
        <v>20353</v>
      </c>
      <c r="B125" s="113">
        <v>1</v>
      </c>
      <c r="C125" s="113">
        <v>7</v>
      </c>
      <c r="D125" s="113">
        <v>10</v>
      </c>
      <c r="E125" s="113">
        <v>12</v>
      </c>
      <c r="F125" s="113">
        <v>14</v>
      </c>
      <c r="G125" s="113">
        <v>15</v>
      </c>
    </row>
    <row r="126" spans="1:7">
      <c r="A126" s="112" t="s">
        <v>20354</v>
      </c>
      <c r="B126" s="113">
        <v>0</v>
      </c>
      <c r="C126" s="113">
        <v>3</v>
      </c>
      <c r="D126" s="113">
        <v>11</v>
      </c>
      <c r="E126" s="113">
        <v>17</v>
      </c>
      <c r="F126" s="113">
        <v>21</v>
      </c>
      <c r="G126" s="113">
        <v>20</v>
      </c>
    </row>
    <row r="127" spans="1:7">
      <c r="A127" s="112" t="s">
        <v>20355</v>
      </c>
      <c r="B127" s="113">
        <v>0</v>
      </c>
      <c r="C127" s="113">
        <v>2</v>
      </c>
      <c r="D127" s="113">
        <v>7</v>
      </c>
      <c r="E127" s="113">
        <v>11</v>
      </c>
      <c r="F127" s="113">
        <v>12</v>
      </c>
      <c r="G127" s="113">
        <v>10</v>
      </c>
    </row>
    <row r="128" spans="1:7">
      <c r="A128" s="112" t="s">
        <v>18817</v>
      </c>
      <c r="B128" s="113">
        <v>4</v>
      </c>
      <c r="C128" s="113">
        <v>0</v>
      </c>
      <c r="D128" s="113">
        <v>0</v>
      </c>
      <c r="E128" s="113">
        <v>0</v>
      </c>
      <c r="F128" s="113">
        <v>0</v>
      </c>
      <c r="G128" s="113">
        <v>0</v>
      </c>
    </row>
    <row r="129" spans="1:7">
      <c r="A129" s="98"/>
      <c r="B129" s="128"/>
      <c r="C129" s="128"/>
      <c r="D129" s="128"/>
      <c r="E129" s="128"/>
      <c r="F129" s="128"/>
      <c r="G129" s="128"/>
    </row>
    <row r="130" spans="1:7">
      <c r="A130" s="115" t="s">
        <v>20316</v>
      </c>
      <c r="B130" s="116">
        <v>128</v>
      </c>
      <c r="C130" s="116">
        <v>124</v>
      </c>
      <c r="D130" s="116">
        <v>121</v>
      </c>
      <c r="E130" s="116">
        <v>116</v>
      </c>
      <c r="F130" s="116">
        <v>109</v>
      </c>
      <c r="G130" s="116">
        <v>101</v>
      </c>
    </row>
    <row r="131" spans="1:7">
      <c r="A131" s="109" t="s">
        <v>20317</v>
      </c>
    </row>
    <row r="133" spans="1:7">
      <c r="A133" s="1" t="s">
        <v>20357</v>
      </c>
    </row>
    <row r="134" spans="1:7">
      <c r="A134" s="98" t="s">
        <v>20358</v>
      </c>
      <c r="B134" s="98"/>
      <c r="C134" s="98"/>
      <c r="D134" s="98"/>
      <c r="E134" s="98"/>
      <c r="F134" s="98"/>
    </row>
    <row r="135" spans="1:7">
      <c r="A135" s="99" t="s">
        <v>18797</v>
      </c>
      <c r="B135" s="125" t="s">
        <v>20307</v>
      </c>
      <c r="C135" s="125" t="s">
        <v>20308</v>
      </c>
      <c r="D135" s="125" t="s">
        <v>20309</v>
      </c>
      <c r="E135" s="125" t="s">
        <v>20310</v>
      </c>
      <c r="F135" s="125" t="s">
        <v>20311</v>
      </c>
    </row>
    <row r="136" spans="1:7">
      <c r="A136" s="133" t="s">
        <v>20359</v>
      </c>
      <c r="B136" s="113">
        <v>5</v>
      </c>
      <c r="C136" s="113">
        <v>32</v>
      </c>
      <c r="D136" s="113">
        <v>0</v>
      </c>
      <c r="E136" s="113">
        <v>0</v>
      </c>
      <c r="F136" s="113">
        <v>0</v>
      </c>
    </row>
    <row r="137" spans="1:7">
      <c r="A137" s="133" t="s">
        <v>20360</v>
      </c>
      <c r="B137" s="113">
        <v>61</v>
      </c>
      <c r="C137" s="113">
        <v>101</v>
      </c>
      <c r="D137" s="113">
        <v>289</v>
      </c>
      <c r="E137" s="113">
        <v>458</v>
      </c>
      <c r="F137" s="113">
        <v>469</v>
      </c>
    </row>
    <row r="138" spans="1:7">
      <c r="A138" s="133" t="s">
        <v>20361</v>
      </c>
      <c r="B138" s="113">
        <v>0</v>
      </c>
      <c r="C138" s="113">
        <v>0</v>
      </c>
      <c r="D138" s="113">
        <v>0</v>
      </c>
      <c r="E138" s="113">
        <v>0</v>
      </c>
      <c r="F138" s="113">
        <v>10</v>
      </c>
    </row>
    <row r="139" spans="1:7">
      <c r="A139" s="133" t="s">
        <v>20362</v>
      </c>
      <c r="B139" s="113">
        <v>4</v>
      </c>
      <c r="C139" s="113">
        <v>34</v>
      </c>
      <c r="D139" s="113">
        <v>96</v>
      </c>
      <c r="E139" s="113">
        <v>198</v>
      </c>
      <c r="F139" s="113">
        <v>211</v>
      </c>
    </row>
    <row r="140" spans="1:7">
      <c r="A140" s="134"/>
      <c r="B140" s="128"/>
      <c r="C140" s="128"/>
      <c r="D140" s="128"/>
      <c r="E140" s="128"/>
      <c r="F140" s="128"/>
    </row>
    <row r="141" spans="1:7">
      <c r="A141" s="107" t="s">
        <v>20316</v>
      </c>
      <c r="B141" s="104">
        <v>69.525151130217864</v>
      </c>
      <c r="C141" s="104">
        <v>166.67275077338564</v>
      </c>
      <c r="D141" s="104">
        <v>384.23721887531258</v>
      </c>
      <c r="E141" s="104">
        <v>656.7473088190419</v>
      </c>
      <c r="F141" s="104">
        <v>690.95366120460642</v>
      </c>
    </row>
    <row r="142" spans="1:7">
      <c r="A142" s="98"/>
      <c r="B142" s="98"/>
      <c r="C142" s="98"/>
      <c r="D142" s="98"/>
      <c r="E142" s="98"/>
      <c r="F142" s="98"/>
    </row>
    <row r="143" spans="1:7">
      <c r="A143" s="136" t="s">
        <v>20367</v>
      </c>
      <c r="B143" s="98"/>
      <c r="C143" s="98"/>
      <c r="D143" s="98"/>
      <c r="E143" s="98"/>
      <c r="F143" s="98"/>
    </row>
    <row r="144" spans="1:7">
      <c r="A144" s="98" t="s">
        <v>20363</v>
      </c>
      <c r="B144" s="98"/>
      <c r="C144" s="98"/>
      <c r="D144" s="98"/>
      <c r="E144" s="98"/>
      <c r="F144" s="98"/>
    </row>
    <row r="145" spans="1:7">
      <c r="A145" s="110" t="s">
        <v>18797</v>
      </c>
      <c r="B145" s="125" t="s">
        <v>20307</v>
      </c>
      <c r="C145" s="125" t="s">
        <v>20308</v>
      </c>
      <c r="D145" s="125" t="s">
        <v>20309</v>
      </c>
      <c r="E145" s="125" t="s">
        <v>20310</v>
      </c>
      <c r="F145" s="125" t="s">
        <v>20311</v>
      </c>
    </row>
    <row r="146" spans="1:7">
      <c r="A146" s="133" t="s">
        <v>20364</v>
      </c>
      <c r="B146" s="113">
        <v>10</v>
      </c>
      <c r="C146" s="113">
        <v>15</v>
      </c>
      <c r="D146" s="113">
        <v>56</v>
      </c>
      <c r="E146" s="113">
        <v>60</v>
      </c>
      <c r="F146" s="113">
        <v>70</v>
      </c>
    </row>
    <row r="147" spans="1:7">
      <c r="A147" s="133" t="s">
        <v>20365</v>
      </c>
      <c r="B147" s="113">
        <v>56</v>
      </c>
      <c r="C147" s="113">
        <v>109</v>
      </c>
      <c r="D147" s="113">
        <v>171</v>
      </c>
      <c r="E147" s="113">
        <v>214</v>
      </c>
      <c r="F147" s="113">
        <v>238</v>
      </c>
    </row>
    <row r="148" spans="1:7">
      <c r="A148" s="133" t="s">
        <v>20366</v>
      </c>
      <c r="B148" s="113">
        <v>4</v>
      </c>
      <c r="C148" s="113">
        <v>42</v>
      </c>
      <c r="D148" s="113">
        <v>157</v>
      </c>
      <c r="E148" s="113">
        <v>383</v>
      </c>
      <c r="F148" s="113">
        <v>383</v>
      </c>
      <c r="G148" s="14"/>
    </row>
    <row r="149" spans="1:7">
      <c r="A149" s="134" t="s">
        <v>20778</v>
      </c>
      <c r="B149" s="128">
        <f>B148-B139</f>
        <v>0</v>
      </c>
      <c r="C149" s="128">
        <f t="shared" ref="C149:D149" si="4">C148-C139</f>
        <v>8</v>
      </c>
      <c r="D149" s="128">
        <f t="shared" si="4"/>
        <v>61</v>
      </c>
      <c r="E149" s="128">
        <f>E148-E139</f>
        <v>185</v>
      </c>
      <c r="F149" s="128">
        <f>F148-F139</f>
        <v>172</v>
      </c>
    </row>
    <row r="150" spans="1:7">
      <c r="A150" s="107" t="s">
        <v>20316</v>
      </c>
      <c r="B150" s="135">
        <v>70</v>
      </c>
      <c r="C150" s="135">
        <v>167</v>
      </c>
      <c r="D150" s="135">
        <v>384</v>
      </c>
      <c r="E150" s="135">
        <v>657</v>
      </c>
      <c r="F150" s="135">
        <v>691</v>
      </c>
    </row>
    <row r="151" spans="1:7">
      <c r="A151" s="161" t="s">
        <v>20411</v>
      </c>
      <c r="B151" s="14">
        <f>B146+B147+B148-B139</f>
        <v>66</v>
      </c>
      <c r="C151" s="14">
        <f>C146+C147+C148-C139</f>
        <v>132</v>
      </c>
      <c r="D151" s="14">
        <f t="shared" ref="D151" si="5">D146+D147+D148-D139</f>
        <v>288</v>
      </c>
      <c r="E151" s="14">
        <f>E146+E147+E148-E139</f>
        <v>459</v>
      </c>
      <c r="F151" s="14">
        <f>F146+F147+F148-F139</f>
        <v>480</v>
      </c>
    </row>
    <row r="154" spans="1:7">
      <c r="A154" s="1" t="s">
        <v>20826</v>
      </c>
    </row>
    <row r="155" spans="1:7">
      <c r="A155" s="172" t="s">
        <v>18797</v>
      </c>
      <c r="B155" s="172" t="s">
        <v>20825</v>
      </c>
      <c r="C155" s="172"/>
      <c r="D155" s="172"/>
      <c r="E155" s="172">
        <v>2045</v>
      </c>
    </row>
    <row r="156" spans="1:7">
      <c r="A156" t="s">
        <v>20412</v>
      </c>
      <c r="B156" t="s">
        <v>20824</v>
      </c>
      <c r="E156">
        <f>E151*0.21</f>
        <v>96.39</v>
      </c>
    </row>
    <row r="158" spans="1:7">
      <c r="A158" t="s">
        <v>20823</v>
      </c>
      <c r="B158" t="s">
        <v>20374</v>
      </c>
      <c r="E158" s="24">
        <f>E149-E156</f>
        <v>88.61</v>
      </c>
    </row>
    <row r="159" spans="1:7">
      <c r="A159" t="s">
        <v>20413</v>
      </c>
      <c r="E159" s="14">
        <f>E147+E158</f>
        <v>302.61</v>
      </c>
    </row>
  </sheetData>
  <mergeCells count="3">
    <mergeCell ref="D33:D34"/>
    <mergeCell ref="A43:F43"/>
    <mergeCell ref="A1:G1"/>
  </mergeCells>
  <pageMargins left="0.7" right="0.7" top="0.75" bottom="0.75" header="0.3" footer="0.3"/>
  <pageSetup paperSize="9" orientation="portrait" r:id="rId1"/>
  <ignoredErrors>
    <ignoredError sqref="D25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4094-0394-4E6D-A5FC-F8722405F2CC}">
  <dimension ref="A2:AI57"/>
  <sheetViews>
    <sheetView topLeftCell="D24" zoomScaleNormal="100" workbookViewId="0">
      <selection activeCell="AH9" sqref="AH9:AH49"/>
    </sheetView>
  </sheetViews>
  <sheetFormatPr defaultRowHeight="14.4"/>
  <cols>
    <col min="1" max="1" width="43.88671875" bestFit="1" customWidth="1"/>
    <col min="2" max="2" width="13.5546875" customWidth="1"/>
    <col min="3" max="3" width="14.44140625" customWidth="1"/>
    <col min="4" max="4" width="15.5546875" customWidth="1"/>
    <col min="5" max="5" width="13.33203125" customWidth="1"/>
    <col min="6" max="6" width="42" bestFit="1" customWidth="1"/>
    <col min="7" max="7" width="23.6640625" bestFit="1" customWidth="1"/>
    <col min="8" max="8" width="19.33203125" bestFit="1" customWidth="1"/>
    <col min="9" max="9" width="12.88671875" bestFit="1" customWidth="1"/>
    <col min="10" max="10" width="13" customWidth="1"/>
    <col min="11" max="11" width="18.44140625" bestFit="1" customWidth="1"/>
    <col min="16" max="16" width="13.33203125" bestFit="1" customWidth="1"/>
    <col min="17" max="18" width="12.5546875" bestFit="1" customWidth="1"/>
    <col min="24" max="24" width="11.5546875" customWidth="1"/>
    <col min="26" max="26" width="9.5546875" customWidth="1"/>
    <col min="32" max="32" width="12.6640625" bestFit="1" customWidth="1"/>
  </cols>
  <sheetData>
    <row r="2" spans="1:35">
      <c r="A2" s="1" t="s">
        <v>18972</v>
      </c>
      <c r="B2" s="21">
        <f>Overview!B37-Overview!B28</f>
        <v>-30627</v>
      </c>
      <c r="C2" t="s">
        <v>18971</v>
      </c>
      <c r="E2" s="9" t="s">
        <v>1215</v>
      </c>
      <c r="F2" s="10" t="s">
        <v>1216</v>
      </c>
    </row>
    <row r="3" spans="1:35">
      <c r="A3" s="1" t="s">
        <v>20390</v>
      </c>
      <c r="B3" s="76">
        <f>Table22[[#Totals],[Peak Load '[MWh/h']]]</f>
        <v>-30627</v>
      </c>
      <c r="E3" s="8" t="s">
        <v>1215</v>
      </c>
      <c r="F3" s="10" t="s">
        <v>1217</v>
      </c>
    </row>
    <row r="4" spans="1:35">
      <c r="A4" s="1"/>
      <c r="E4" s="11" t="s">
        <v>1215</v>
      </c>
      <c r="F4" s="10" t="s">
        <v>1218</v>
      </c>
    </row>
    <row r="5" spans="1:35">
      <c r="A5" s="1" t="s">
        <v>20402</v>
      </c>
      <c r="B5">
        <v>0</v>
      </c>
      <c r="E5" s="12" t="s">
        <v>1215</v>
      </c>
      <c r="F5" s="10" t="s">
        <v>1219</v>
      </c>
    </row>
    <row r="8" spans="1:35" s="28" customFormat="1" ht="72">
      <c r="A8" s="56" t="s">
        <v>18908</v>
      </c>
      <c r="B8" s="56" t="s">
        <v>18909</v>
      </c>
      <c r="C8" s="57" t="s">
        <v>18910</v>
      </c>
      <c r="D8" s="58" t="s">
        <v>18911</v>
      </c>
      <c r="E8" s="58" t="s">
        <v>18912</v>
      </c>
      <c r="F8" s="57" t="s">
        <v>18913</v>
      </c>
      <c r="G8" s="57" t="s">
        <v>20401</v>
      </c>
      <c r="H8" s="57" t="s">
        <v>1</v>
      </c>
      <c r="I8" s="57" t="s">
        <v>1207</v>
      </c>
      <c r="J8" s="59" t="s">
        <v>18914</v>
      </c>
      <c r="K8" s="57" t="s">
        <v>18915</v>
      </c>
      <c r="L8" s="57" t="s">
        <v>18916</v>
      </c>
      <c r="M8" s="57" t="s">
        <v>18917</v>
      </c>
      <c r="N8" s="60" t="s">
        <v>18918</v>
      </c>
      <c r="O8" s="60" t="s">
        <v>18919</v>
      </c>
      <c r="P8" s="61" t="s">
        <v>18920</v>
      </c>
      <c r="Q8" s="60" t="s">
        <v>18921</v>
      </c>
      <c r="R8" s="57" t="s">
        <v>18922</v>
      </c>
      <c r="S8" s="57" t="s">
        <v>18923</v>
      </c>
      <c r="T8" s="57" t="s">
        <v>18924</v>
      </c>
      <c r="U8" s="60" t="s">
        <v>18925</v>
      </c>
      <c r="V8" s="57" t="s">
        <v>18926</v>
      </c>
      <c r="W8" s="57" t="s">
        <v>18927</v>
      </c>
      <c r="X8" s="60" t="s">
        <v>18928</v>
      </c>
      <c r="Y8" s="57" t="s">
        <v>18929</v>
      </c>
      <c r="Z8" s="57" t="s">
        <v>18930</v>
      </c>
      <c r="AA8" s="57" t="s">
        <v>18931</v>
      </c>
      <c r="AB8" s="62" t="s">
        <v>18932</v>
      </c>
      <c r="AC8" s="62" t="s">
        <v>18933</v>
      </c>
      <c r="AD8" s="62" t="s">
        <v>18934</v>
      </c>
      <c r="AE8" s="57" t="s">
        <v>18935</v>
      </c>
      <c r="AF8" s="67" t="s">
        <v>18969</v>
      </c>
      <c r="AG8" s="67" t="s">
        <v>18968</v>
      </c>
      <c r="AH8" s="67" t="s">
        <v>18805</v>
      </c>
      <c r="AI8" s="67" t="s">
        <v>18974</v>
      </c>
    </row>
    <row r="9" spans="1:35">
      <c r="A9" s="29" t="s">
        <v>18832</v>
      </c>
      <c r="B9" s="29" t="s">
        <v>18833</v>
      </c>
      <c r="C9" s="29" t="s">
        <v>33</v>
      </c>
      <c r="D9" s="30">
        <v>1</v>
      </c>
      <c r="E9" s="31">
        <v>1</v>
      </c>
      <c r="F9" s="29" t="s">
        <v>18834</v>
      </c>
      <c r="G9" s="29" t="s">
        <v>18936</v>
      </c>
      <c r="H9" s="153">
        <v>53.257240000000003</v>
      </c>
      <c r="I9" s="154">
        <v>7.4078600000000003</v>
      </c>
      <c r="J9" s="29" t="s">
        <v>18835</v>
      </c>
      <c r="K9" s="29" t="s">
        <v>18836</v>
      </c>
      <c r="L9" s="29" t="s">
        <v>18837</v>
      </c>
      <c r="M9" s="32">
        <v>2013</v>
      </c>
      <c r="N9" s="32"/>
      <c r="O9" s="29" t="s">
        <v>18838</v>
      </c>
      <c r="P9" s="29"/>
      <c r="Q9" s="29" t="s">
        <v>18839</v>
      </c>
      <c r="R9" s="33">
        <f t="shared" ref="R9:R56" si="0">S9+T9</f>
        <v>6.86</v>
      </c>
      <c r="S9" s="34">
        <v>6.86</v>
      </c>
      <c r="T9" s="34"/>
      <c r="U9" s="35">
        <f t="shared" ref="U9:U56" si="1">V9+W9</f>
        <v>99.9</v>
      </c>
      <c r="V9" s="34">
        <v>99.9</v>
      </c>
      <c r="W9" s="34"/>
      <c r="X9" s="33">
        <f t="shared" ref="X9:X56" si="2">Y9+Z9</f>
        <v>145.80000000000001</v>
      </c>
      <c r="Y9" s="34">
        <v>145.80000000000001</v>
      </c>
      <c r="Z9" s="34"/>
      <c r="AA9" s="34" t="s">
        <v>18840</v>
      </c>
      <c r="AB9" s="29" t="s">
        <v>18841</v>
      </c>
      <c r="AC9" s="29" t="s">
        <v>18841</v>
      </c>
      <c r="AD9" s="34" t="s">
        <v>18842</v>
      </c>
      <c r="AE9" s="34" t="s">
        <v>18841</v>
      </c>
      <c r="AF9" s="65">
        <f>Table22[[#This Row],[Injection
technical
GWh/day]]/Table22[[#Totals],[Injection
technical
GWh/day]]</f>
        <v>4.3334329638299335E-2</v>
      </c>
      <c r="AG9" s="65">
        <f>Table22[[#This Row],[Withdrawal
technical
GWh/day]]/Table22[[#Totals],[Withdrawal
technical
GWh/day]]</f>
        <v>3.1378961559677065E-2</v>
      </c>
      <c r="AH9" s="65">
        <f>ROUND(IF($B$2&gt;=0,$B$2*Table22[[#This Row],[Normiert Injection]],$B$2*Table22[[#This Row],[Normiert Withdrawal2]]),0)</f>
        <v>-961</v>
      </c>
      <c r="AI9" s="65"/>
    </row>
    <row r="10" spans="1:35">
      <c r="A10" s="29" t="s">
        <v>18832</v>
      </c>
      <c r="B10" s="29" t="s">
        <v>18843</v>
      </c>
      <c r="C10" s="29" t="s">
        <v>33</v>
      </c>
      <c r="D10" s="30">
        <v>1</v>
      </c>
      <c r="E10" s="31">
        <v>2</v>
      </c>
      <c r="F10" s="29" t="s">
        <v>18834</v>
      </c>
      <c r="G10" s="29" t="s">
        <v>18936</v>
      </c>
      <c r="H10" s="153">
        <v>53.257240000000003</v>
      </c>
      <c r="I10" s="154">
        <v>7.4078600000000003</v>
      </c>
      <c r="J10" s="29" t="s">
        <v>18835</v>
      </c>
      <c r="K10" s="29" t="s">
        <v>18836</v>
      </c>
      <c r="L10" s="29" t="s">
        <v>18844</v>
      </c>
      <c r="M10" s="32">
        <v>2018</v>
      </c>
      <c r="N10" s="32"/>
      <c r="O10" s="29" t="s">
        <v>18838</v>
      </c>
      <c r="P10" s="29"/>
      <c r="Q10" s="29" t="s">
        <v>18839</v>
      </c>
      <c r="R10" s="33">
        <f t="shared" si="0"/>
        <v>1.4299999999999988</v>
      </c>
      <c r="S10" s="34">
        <f>8.29-S9</f>
        <v>1.4299999999999988</v>
      </c>
      <c r="T10" s="34"/>
      <c r="U10" s="35">
        <f t="shared" si="1"/>
        <v>36.22999999999999</v>
      </c>
      <c r="V10" s="34">
        <f>136.13-V9</f>
        <v>36.22999999999999</v>
      </c>
      <c r="W10" s="34"/>
      <c r="X10" s="33">
        <f t="shared" si="2"/>
        <v>63.449999999999989</v>
      </c>
      <c r="Y10" s="34">
        <f>209.25-Y9</f>
        <v>63.449999999999989</v>
      </c>
      <c r="Z10" s="34"/>
      <c r="AA10" s="34" t="s">
        <v>18840</v>
      </c>
      <c r="AB10" s="29" t="s">
        <v>18845</v>
      </c>
      <c r="AC10" s="29" t="s">
        <v>18841</v>
      </c>
      <c r="AD10" s="34" t="s">
        <v>18842</v>
      </c>
      <c r="AE10" s="34" t="s">
        <v>18841</v>
      </c>
      <c r="AF10" s="52">
        <f>Table22[[#This Row],[Injection
technical
GWh/day]]/Table22[[#Totals],[Injection
technical
GWh/day]]</f>
        <v>1.5715743371327171E-2</v>
      </c>
      <c r="AG10" s="52">
        <f>Table22[[#This Row],[Withdrawal
technical
GWh/day]]/Table22[[#Totals],[Withdrawal
technical
GWh/day]]</f>
        <v>1.3655659197266868E-2</v>
      </c>
      <c r="AH10" s="52">
        <f>ROUND(IF($B$2&gt;=0,$B$2*Table22[[#This Row],[Normiert Injection]],$B$2*Table22[[#This Row],[Normiert Withdrawal2]]),0)</f>
        <v>-418</v>
      </c>
      <c r="AI10" s="52"/>
    </row>
    <row r="11" spans="1:35">
      <c r="A11" s="45" t="s">
        <v>18832</v>
      </c>
      <c r="B11" s="45" t="str">
        <f t="shared" ref="B11:B56" si="3">C11&amp;TEXT(D11,"0#")&amp;TEXT(E11,"0#")</f>
        <v>DE0301</v>
      </c>
      <c r="C11" s="45" t="s">
        <v>33</v>
      </c>
      <c r="D11" s="46">
        <v>3</v>
      </c>
      <c r="E11" s="47">
        <v>1</v>
      </c>
      <c r="F11" s="45" t="s">
        <v>18847</v>
      </c>
      <c r="G11" s="45" t="s">
        <v>18937</v>
      </c>
      <c r="H11" s="154">
        <v>53.746105999999997</v>
      </c>
      <c r="I11" s="154">
        <v>7.9120900000000001</v>
      </c>
      <c r="J11" s="45" t="s">
        <v>18848</v>
      </c>
      <c r="K11" s="45" t="s">
        <v>18836</v>
      </c>
      <c r="L11" s="45" t="s">
        <v>18837</v>
      </c>
      <c r="M11" s="48">
        <v>2012</v>
      </c>
      <c r="N11" s="48"/>
      <c r="O11" s="45" t="s">
        <v>18838</v>
      </c>
      <c r="P11" s="45"/>
      <c r="Q11" s="45" t="s">
        <v>18839</v>
      </c>
      <c r="R11" s="49">
        <f t="shared" si="0"/>
        <v>2.4209999999999998</v>
      </c>
      <c r="S11" s="50">
        <v>2.4209999999999998</v>
      </c>
      <c r="T11" s="50"/>
      <c r="U11" s="49">
        <f t="shared" si="1"/>
        <v>54</v>
      </c>
      <c r="V11" s="50">
        <f>2.25*24</f>
        <v>54</v>
      </c>
      <c r="W11" s="50"/>
      <c r="X11" s="49">
        <f t="shared" si="2"/>
        <v>94.08</v>
      </c>
      <c r="Y11" s="50">
        <f>3.92*24</f>
        <v>94.08</v>
      </c>
      <c r="Z11" s="50"/>
      <c r="AA11" s="50" t="s">
        <v>18840</v>
      </c>
      <c r="AB11" s="45" t="s">
        <v>18841</v>
      </c>
      <c r="AC11" s="45" t="s">
        <v>18841</v>
      </c>
      <c r="AD11" s="50" t="s">
        <v>18842</v>
      </c>
      <c r="AE11" s="50"/>
      <c r="AF11" s="52">
        <f>Table22[[#This Row],[Injection
technical
GWh/day]]/Table22[[#Totals],[Injection
technical
GWh/day]]</f>
        <v>2.3423961966648289E-2</v>
      </c>
      <c r="AG11" s="52">
        <f>Table22[[#This Row],[Withdrawal
technical
GWh/day]]/Table22[[#Totals],[Withdrawal
technical
GWh/day]]</f>
        <v>2.0247823755380097E-2</v>
      </c>
      <c r="AH11" s="52">
        <f>ROUND(IF($B$2&gt;=0,$B$2*Table22[[#This Row],[Normiert Injection]],$B$2*Table22[[#This Row],[Normiert Withdrawal2]]),0)</f>
        <v>-620</v>
      </c>
      <c r="AI11" s="52"/>
    </row>
    <row r="12" spans="1:35">
      <c r="A12" s="45" t="s">
        <v>18832</v>
      </c>
      <c r="B12" s="45" t="str">
        <f t="shared" si="3"/>
        <v>DE0501</v>
      </c>
      <c r="C12" s="45" t="s">
        <v>33</v>
      </c>
      <c r="D12" s="46">
        <v>5</v>
      </c>
      <c r="E12" s="47">
        <v>1</v>
      </c>
      <c r="F12" s="45" t="s">
        <v>18849</v>
      </c>
      <c r="G12" s="45" t="s">
        <v>18937</v>
      </c>
      <c r="H12" s="154">
        <v>53.461060000000003</v>
      </c>
      <c r="I12" s="154">
        <v>7.9120900000000001</v>
      </c>
      <c r="J12" s="45" t="s">
        <v>18850</v>
      </c>
      <c r="K12" s="45" t="s">
        <v>18836</v>
      </c>
      <c r="L12" s="45" t="s">
        <v>18837</v>
      </c>
      <c r="M12" s="48">
        <v>2012</v>
      </c>
      <c r="N12" s="48"/>
      <c r="O12" s="45" t="s">
        <v>18838</v>
      </c>
      <c r="P12" s="45"/>
      <c r="Q12" s="45" t="s">
        <v>18839</v>
      </c>
      <c r="R12" s="49">
        <f t="shared" si="0"/>
        <v>11.202</v>
      </c>
      <c r="S12" s="50">
        <v>11.202</v>
      </c>
      <c r="T12" s="50"/>
      <c r="U12" s="49">
        <f t="shared" si="1"/>
        <v>122.04</v>
      </c>
      <c r="V12" s="50">
        <v>122.04</v>
      </c>
      <c r="W12" s="50"/>
      <c r="X12" s="49">
        <f t="shared" si="2"/>
        <v>216.96</v>
      </c>
      <c r="Y12" s="50">
        <v>216.96</v>
      </c>
      <c r="Z12" s="50"/>
      <c r="AA12" s="50" t="s">
        <v>18840</v>
      </c>
      <c r="AB12" s="45" t="s">
        <v>18841</v>
      </c>
      <c r="AC12" s="45" t="s">
        <v>18841</v>
      </c>
      <c r="AD12" s="50" t="s">
        <v>18842</v>
      </c>
      <c r="AE12" s="50"/>
      <c r="AF12" s="52">
        <f>Table22[[#This Row],[Injection
technical
GWh/day]]/Table22[[#Totals],[Injection
technical
GWh/day]]</f>
        <v>5.2938154044625138E-2</v>
      </c>
      <c r="AG12" s="52">
        <f>Table22[[#This Row],[Withdrawal
technical
GWh/day]]/Table22[[#Totals],[Withdrawal
technical
GWh/day]]</f>
        <v>4.6693960905264308E-2</v>
      </c>
      <c r="AH12" s="52">
        <f>ROUND(IF($B$2&gt;=0,$B$2*Table22[[#This Row],[Normiert Injection]],$B$2*Table22[[#This Row],[Normiert Withdrawal2]]),0)</f>
        <v>-1430</v>
      </c>
      <c r="AI12" s="52"/>
    </row>
    <row r="13" spans="1:35">
      <c r="A13" s="45" t="s">
        <v>18832</v>
      </c>
      <c r="B13" s="45" t="str">
        <f t="shared" si="3"/>
        <v>DE0601</v>
      </c>
      <c r="C13" s="45" t="s">
        <v>33</v>
      </c>
      <c r="D13" s="46">
        <v>6</v>
      </c>
      <c r="E13" s="47">
        <v>1</v>
      </c>
      <c r="F13" s="45" t="s">
        <v>18851</v>
      </c>
      <c r="G13" s="45" t="s">
        <v>18937</v>
      </c>
      <c r="H13" s="154">
        <v>53.461060000000003</v>
      </c>
      <c r="I13" s="154">
        <v>7.9120900000000001</v>
      </c>
      <c r="J13" s="45" t="s">
        <v>18852</v>
      </c>
      <c r="K13" s="45" t="s">
        <v>18836</v>
      </c>
      <c r="L13" s="45" t="s">
        <v>18837</v>
      </c>
      <c r="M13" s="48">
        <v>2012</v>
      </c>
      <c r="N13" s="48"/>
      <c r="O13" s="45" t="s">
        <v>18838</v>
      </c>
      <c r="P13" s="45"/>
      <c r="Q13" s="45" t="s">
        <v>18839</v>
      </c>
      <c r="R13" s="49">
        <f t="shared" si="0"/>
        <v>2.3199999999999998</v>
      </c>
      <c r="S13" s="50">
        <v>2.3199999999999998</v>
      </c>
      <c r="T13" s="50"/>
      <c r="U13" s="49">
        <f t="shared" si="1"/>
        <v>54</v>
      </c>
      <c r="V13" s="50">
        <f>2250*24/1000</f>
        <v>54</v>
      </c>
      <c r="W13" s="50"/>
      <c r="X13" s="49">
        <f t="shared" si="2"/>
        <v>94.08</v>
      </c>
      <c r="Y13" s="50">
        <f>3920*24/1000</f>
        <v>94.08</v>
      </c>
      <c r="Z13" s="50"/>
      <c r="AA13" s="50" t="s">
        <v>18840</v>
      </c>
      <c r="AB13" s="45" t="s">
        <v>18841</v>
      </c>
      <c r="AC13" s="45" t="s">
        <v>18841</v>
      </c>
      <c r="AD13" s="50" t="s">
        <v>18842</v>
      </c>
      <c r="AE13" s="50"/>
      <c r="AF13" s="52">
        <f>Table22[[#This Row],[Injection
technical
GWh/day]]/Table22[[#Totals],[Injection
technical
GWh/day]]</f>
        <v>2.3423961966648289E-2</v>
      </c>
      <c r="AG13" s="52">
        <f>Table22[[#This Row],[Withdrawal
technical
GWh/day]]/Table22[[#Totals],[Withdrawal
technical
GWh/day]]</f>
        <v>2.0247823755380097E-2</v>
      </c>
      <c r="AH13" s="52">
        <f>ROUND(IF($B$2&gt;=0,$B$2*Table22[[#This Row],[Normiert Injection]],$B$2*Table22[[#This Row],[Normiert Withdrawal2]]),0)</f>
        <v>-620</v>
      </c>
      <c r="AI13" s="52"/>
    </row>
    <row r="14" spans="1:35">
      <c r="A14" s="45" t="s">
        <v>18832</v>
      </c>
      <c r="B14" s="45" t="str">
        <f t="shared" si="3"/>
        <v>DE0701</v>
      </c>
      <c r="C14" s="45" t="s">
        <v>33</v>
      </c>
      <c r="D14" s="46">
        <v>7</v>
      </c>
      <c r="E14" s="47">
        <v>1</v>
      </c>
      <c r="F14" s="45" t="s">
        <v>18853</v>
      </c>
      <c r="G14" s="45" t="s">
        <v>18938</v>
      </c>
      <c r="H14" s="154">
        <v>52.17597</v>
      </c>
      <c r="I14" s="154">
        <v>7.0286799999999996</v>
      </c>
      <c r="J14" s="45" t="s">
        <v>18854</v>
      </c>
      <c r="K14" s="45" t="s">
        <v>18836</v>
      </c>
      <c r="L14" s="45" t="s">
        <v>18837</v>
      </c>
      <c r="M14" s="48">
        <v>2012</v>
      </c>
      <c r="N14" s="48"/>
      <c r="O14" s="45" t="s">
        <v>18838</v>
      </c>
      <c r="P14" s="45"/>
      <c r="Q14" s="45" t="s">
        <v>18839</v>
      </c>
      <c r="R14" s="49">
        <f t="shared" si="0"/>
        <v>1.43520001</v>
      </c>
      <c r="S14" s="50">
        <v>1.43520001</v>
      </c>
      <c r="T14" s="50"/>
      <c r="U14" s="49">
        <f t="shared" si="1"/>
        <v>46.8</v>
      </c>
      <c r="V14" s="50">
        <v>46.8</v>
      </c>
      <c r="W14" s="50"/>
      <c r="X14" s="49">
        <f t="shared" si="2"/>
        <v>93.6</v>
      </c>
      <c r="Y14" s="50">
        <v>93.6</v>
      </c>
      <c r="Z14" s="50"/>
      <c r="AA14" s="50" t="s">
        <v>18840</v>
      </c>
      <c r="AB14" s="45" t="s">
        <v>18841</v>
      </c>
      <c r="AC14" s="45" t="s">
        <v>18841</v>
      </c>
      <c r="AD14" s="50" t="s">
        <v>18842</v>
      </c>
      <c r="AE14" s="50"/>
      <c r="AF14" s="52">
        <f>Table22[[#This Row],[Injection
technical
GWh/day]]/Table22[[#Totals],[Injection
technical
GWh/day]]</f>
        <v>2.030076703776185E-2</v>
      </c>
      <c r="AG14" s="52">
        <f>Table22[[#This Row],[Withdrawal
technical
GWh/day]]/Table22[[#Totals],[Withdrawal
technical
GWh/day]]</f>
        <v>2.0144518532138361E-2</v>
      </c>
      <c r="AH14" s="52">
        <f>ROUND(IF($B$2&gt;=0,$B$2*Table22[[#This Row],[Normiert Injection]],$B$2*Table22[[#This Row],[Normiert Withdrawal2]]),0)</f>
        <v>-617</v>
      </c>
      <c r="AI14" s="52"/>
    </row>
    <row r="15" spans="1:35">
      <c r="A15" s="45" t="s">
        <v>18832</v>
      </c>
      <c r="B15" s="45" t="str">
        <f t="shared" si="3"/>
        <v>DE0901</v>
      </c>
      <c r="C15" s="45" t="s">
        <v>33</v>
      </c>
      <c r="D15" s="46">
        <v>9</v>
      </c>
      <c r="E15" s="47">
        <v>1</v>
      </c>
      <c r="F15" s="45" t="s">
        <v>18855</v>
      </c>
      <c r="G15" s="45" t="s">
        <v>18939</v>
      </c>
      <c r="H15" s="154">
        <v>51.750250000000001</v>
      </c>
      <c r="I15" s="154">
        <v>11.759219999999999</v>
      </c>
      <c r="J15" s="45" t="s">
        <v>18856</v>
      </c>
      <c r="K15" s="45" t="s">
        <v>18836</v>
      </c>
      <c r="L15" s="45" t="s">
        <v>18837</v>
      </c>
      <c r="M15" s="48">
        <v>2012</v>
      </c>
      <c r="N15" s="48"/>
      <c r="O15" s="45" t="s">
        <v>18838</v>
      </c>
      <c r="P15" s="45"/>
      <c r="Q15" s="45" t="s">
        <v>18839</v>
      </c>
      <c r="R15" s="49">
        <f t="shared" si="0"/>
        <v>5.43153665</v>
      </c>
      <c r="S15" s="50">
        <f>484.31*11.215/1000</f>
        <v>5.43153665</v>
      </c>
      <c r="T15" s="50"/>
      <c r="U15" s="49">
        <f>V15+W16</f>
        <v>135.04</v>
      </c>
      <c r="V15" s="50">
        <v>135.04</v>
      </c>
      <c r="W15" s="50"/>
      <c r="X15" s="49">
        <f>Y15+Z16</f>
        <v>270.07</v>
      </c>
      <c r="Y15" s="50">
        <v>270.07</v>
      </c>
      <c r="Z15" s="50"/>
      <c r="AA15" s="50" t="s">
        <v>18840</v>
      </c>
      <c r="AB15" s="45" t="s">
        <v>18841</v>
      </c>
      <c r="AC15" s="45" t="s">
        <v>18841</v>
      </c>
      <c r="AD15" s="50" t="s">
        <v>18842</v>
      </c>
      <c r="AE15" s="50"/>
      <c r="AF15" s="52">
        <f>Table22[[#This Row],[Injection
technical
GWh/day]]/Table22[[#Totals],[Injection
technical
GWh/day]]</f>
        <v>5.8577255999558979E-2</v>
      </c>
      <c r="AG15" s="52">
        <f>Table22[[#This Row],[Withdrawal
technical
GWh/day]]/Table22[[#Totals],[Withdrawal
technical
GWh/day]]</f>
        <v>5.8124253418532126E-2</v>
      </c>
      <c r="AH15" s="52">
        <f>ROUND(IF($B$2&gt;=0,$B$2*Table22[[#This Row],[Normiert Injection]],$B$2*Table22[[#This Row],[Normiert Withdrawal2]]),0)</f>
        <v>-1780</v>
      </c>
      <c r="AI15" s="52"/>
    </row>
    <row r="16" spans="1:35">
      <c r="A16" s="45" t="str">
        <f>A15</f>
        <v>Germany</v>
      </c>
      <c r="B16" s="45" t="str">
        <f t="shared" si="3"/>
        <v>DE0902</v>
      </c>
      <c r="C16" s="45" t="s">
        <v>33</v>
      </c>
      <c r="D16" s="46">
        <v>9</v>
      </c>
      <c r="E16" s="47">
        <v>2</v>
      </c>
      <c r="F16" s="45" t="str">
        <f>F15</f>
        <v>Erdgasspeicher Peissen</v>
      </c>
      <c r="G16" s="45" t="s">
        <v>18939</v>
      </c>
      <c r="H16" s="154">
        <v>51.750250000000001</v>
      </c>
      <c r="I16" s="154">
        <v>11.759219999999999</v>
      </c>
      <c r="J16" s="45" t="str">
        <f>J15</f>
        <v>Katharina</v>
      </c>
      <c r="K16" s="45" t="s">
        <v>18857</v>
      </c>
      <c r="L16" s="45" t="s">
        <v>18844</v>
      </c>
      <c r="M16" s="48">
        <v>2025</v>
      </c>
      <c r="N16" s="48"/>
      <c r="O16" s="45" t="str">
        <f>O15</f>
        <v>Salt cavern</v>
      </c>
      <c r="P16" s="45"/>
      <c r="Q16" s="45" t="s">
        <v>18839</v>
      </c>
      <c r="R16" s="49">
        <f t="shared" si="0"/>
        <v>1.2974633500000001</v>
      </c>
      <c r="S16" s="50">
        <f>600*11.215/1000-S15</f>
        <v>1.2974633500000001</v>
      </c>
      <c r="T16" s="50"/>
      <c r="U16" s="49"/>
      <c r="V16" s="50"/>
      <c r="W16" s="50"/>
      <c r="X16" s="49"/>
      <c r="Y16" s="50"/>
      <c r="Z16" s="50"/>
      <c r="AA16" s="50" t="s">
        <v>18840</v>
      </c>
      <c r="AB16" s="45" t="s">
        <v>18845</v>
      </c>
      <c r="AC16" s="45" t="s">
        <v>18841</v>
      </c>
      <c r="AD16" s="50" t="s">
        <v>18842</v>
      </c>
      <c r="AE16" s="50"/>
      <c r="AF16" s="52">
        <f>Table22[[#This Row],[Injection
technical
GWh/day]]/Table22[[#Totals],[Injection
technical
GWh/day]]</f>
        <v>0</v>
      </c>
      <c r="AG16" s="52">
        <f>Table22[[#This Row],[Withdrawal
technical
GWh/day]]/Table22[[#Totals],[Withdrawal
technical
GWh/day]]</f>
        <v>0</v>
      </c>
      <c r="AH16" s="52">
        <f>ROUND(IF($B$2&gt;=0,$B$2*Table22[[#This Row],[Normiert Injection]],$B$2*Table22[[#This Row],[Normiert Withdrawal2]]),0)</f>
        <v>0</v>
      </c>
      <c r="AI16" s="52"/>
    </row>
    <row r="17" spans="1:35">
      <c r="A17" s="45" t="s">
        <v>18832</v>
      </c>
      <c r="B17" s="45" t="str">
        <f t="shared" si="3"/>
        <v>DE1001</v>
      </c>
      <c r="C17" s="45" t="s">
        <v>33</v>
      </c>
      <c r="D17" s="46">
        <v>10</v>
      </c>
      <c r="E17" s="47">
        <v>1</v>
      </c>
      <c r="F17" s="45" t="s">
        <v>18858</v>
      </c>
      <c r="G17" s="45" t="s">
        <v>18936</v>
      </c>
      <c r="H17" s="154">
        <v>53.257240000000003</v>
      </c>
      <c r="I17" s="154">
        <v>7.4078600000000003</v>
      </c>
      <c r="J17" s="45" t="s">
        <v>18859</v>
      </c>
      <c r="K17" s="45" t="s">
        <v>18836</v>
      </c>
      <c r="L17" s="45" t="s">
        <v>18837</v>
      </c>
      <c r="M17" s="48">
        <v>1972</v>
      </c>
      <c r="N17" s="48"/>
      <c r="O17" s="45" t="s">
        <v>18838</v>
      </c>
      <c r="P17" s="45"/>
      <c r="Q17" s="45" t="s">
        <v>18839</v>
      </c>
      <c r="R17" s="49">
        <f t="shared" si="0"/>
        <v>9.1</v>
      </c>
      <c r="S17" s="50">
        <v>9.1</v>
      </c>
      <c r="T17" s="50"/>
      <c r="U17" s="49">
        <f t="shared" si="1"/>
        <v>98.78</v>
      </c>
      <c r="V17" s="50">
        <v>98.78</v>
      </c>
      <c r="W17" s="50"/>
      <c r="X17" s="49">
        <f t="shared" si="2"/>
        <v>258.72000000000003</v>
      </c>
      <c r="Y17" s="50">
        <v>258.72000000000003</v>
      </c>
      <c r="Z17" s="50"/>
      <c r="AA17" s="50" t="s">
        <v>18840</v>
      </c>
      <c r="AB17" s="45" t="s">
        <v>18841</v>
      </c>
      <c r="AC17" s="45" t="s">
        <v>18841</v>
      </c>
      <c r="AD17" s="50" t="s">
        <v>18842</v>
      </c>
      <c r="AE17" s="50"/>
      <c r="AF17" s="52">
        <f>Table22[[#This Row],[Injection
technical
GWh/day]]/Table22[[#Totals],[Injection
technical
GWh/day]]</f>
        <v>4.2848499316028112E-2</v>
      </c>
      <c r="AG17" s="52">
        <f>Table22[[#This Row],[Withdrawal
technical
GWh/day]]/Table22[[#Totals],[Withdrawal
technical
GWh/day]]</f>
        <v>5.5681515327295275E-2</v>
      </c>
      <c r="AH17" s="52">
        <f>ROUND(IF($B$2&gt;=0,$B$2*Table22[[#This Row],[Normiert Injection]],$B$2*Table22[[#This Row],[Normiert Withdrawal2]]),0)</f>
        <v>-1705</v>
      </c>
      <c r="AI17" s="52"/>
    </row>
    <row r="18" spans="1:35">
      <c r="A18" s="45" t="s">
        <v>18832</v>
      </c>
      <c r="B18" s="45" t="str">
        <f t="shared" si="3"/>
        <v>DE1009</v>
      </c>
      <c r="C18" s="45" t="s">
        <v>33</v>
      </c>
      <c r="D18" s="46">
        <v>10</v>
      </c>
      <c r="E18" s="47">
        <v>9</v>
      </c>
      <c r="F18" s="45" t="s">
        <v>18858</v>
      </c>
      <c r="G18" s="45" t="s">
        <v>18967</v>
      </c>
      <c r="H18" s="154">
        <v>53.19426</v>
      </c>
      <c r="I18" s="154">
        <v>8.4007000000000005</v>
      </c>
      <c r="J18" s="45" t="s">
        <v>18860</v>
      </c>
      <c r="K18" s="45" t="s">
        <v>18836</v>
      </c>
      <c r="L18" s="45" t="s">
        <v>18837</v>
      </c>
      <c r="M18" s="48"/>
      <c r="N18" s="48"/>
      <c r="O18" s="45" t="s">
        <v>18838</v>
      </c>
      <c r="P18" s="45"/>
      <c r="Q18" s="45"/>
      <c r="R18" s="49">
        <f t="shared" si="0"/>
        <v>0.81</v>
      </c>
      <c r="S18" s="50">
        <v>0.81</v>
      </c>
      <c r="T18" s="50"/>
      <c r="U18" s="49">
        <f t="shared" si="1"/>
        <v>13.8</v>
      </c>
      <c r="V18" s="50">
        <v>13.8</v>
      </c>
      <c r="W18" s="50"/>
      <c r="X18" s="49">
        <f t="shared" si="2"/>
        <v>27.6</v>
      </c>
      <c r="Y18" s="50">
        <v>27.6</v>
      </c>
      <c r="Z18" s="50"/>
      <c r="AA18" s="50" t="s">
        <v>18840</v>
      </c>
      <c r="AB18" s="45" t="s">
        <v>18841</v>
      </c>
      <c r="AC18" s="45" t="s">
        <v>18841</v>
      </c>
      <c r="AD18" s="50" t="s">
        <v>18842</v>
      </c>
      <c r="AE18" s="50"/>
      <c r="AF18" s="52">
        <f>Table22[[#This Row],[Injection
technical
GWh/day]]/Table22[[#Totals],[Injection
technical
GWh/day]]</f>
        <v>5.9861236136990077E-3</v>
      </c>
      <c r="AG18" s="52">
        <f>Table22[[#This Row],[Withdrawal
technical
GWh/day]]/Table22[[#Totals],[Withdrawal
technical
GWh/day]]</f>
        <v>5.940050336399774E-3</v>
      </c>
      <c r="AH18" s="52">
        <f>ROUND(IF($B$2&gt;=0,$B$2*Table22[[#This Row],[Normiert Injection]],$B$2*Table22[[#This Row],[Normiert Withdrawal2]]),0)</f>
        <v>-182</v>
      </c>
      <c r="AI18" s="52"/>
    </row>
    <row r="19" spans="1:35">
      <c r="A19" s="45" t="s">
        <v>18832</v>
      </c>
      <c r="B19" s="45" t="str">
        <f t="shared" si="3"/>
        <v>DE1002</v>
      </c>
      <c r="C19" s="45" t="s">
        <v>33</v>
      </c>
      <c r="D19" s="46">
        <v>10</v>
      </c>
      <c r="E19" s="47">
        <v>2</v>
      </c>
      <c r="F19" s="45" t="s">
        <v>18858</v>
      </c>
      <c r="G19" s="45" t="s">
        <v>18936</v>
      </c>
      <c r="H19" s="154">
        <v>53.257240000000003</v>
      </c>
      <c r="I19" s="154">
        <v>7.4078600000000003</v>
      </c>
      <c r="J19" s="45" t="s">
        <v>18861</v>
      </c>
      <c r="K19" s="45" t="s">
        <v>18836</v>
      </c>
      <c r="L19" s="45" t="s">
        <v>18837</v>
      </c>
      <c r="M19" s="48">
        <v>2013</v>
      </c>
      <c r="N19" s="48"/>
      <c r="O19" s="45" t="s">
        <v>18838</v>
      </c>
      <c r="P19" s="45"/>
      <c r="Q19" s="45" t="s">
        <v>18839</v>
      </c>
      <c r="R19" s="49">
        <f t="shared" si="0"/>
        <v>3.5</v>
      </c>
      <c r="S19" s="50">
        <v>3.5</v>
      </c>
      <c r="T19" s="50"/>
      <c r="U19" s="49">
        <f t="shared" si="1"/>
        <v>55.2</v>
      </c>
      <c r="V19" s="50">
        <v>55.2</v>
      </c>
      <c r="W19" s="50"/>
      <c r="X19" s="49">
        <f t="shared" si="2"/>
        <v>69</v>
      </c>
      <c r="Y19" s="50">
        <v>69</v>
      </c>
      <c r="Z19" s="50"/>
      <c r="AA19" s="50" t="s">
        <v>18840</v>
      </c>
      <c r="AB19" s="45" t="s">
        <v>18841</v>
      </c>
      <c r="AC19" s="45" t="s">
        <v>18841</v>
      </c>
      <c r="AD19" s="50" t="s">
        <v>18842</v>
      </c>
      <c r="AE19" s="50"/>
      <c r="AF19" s="52">
        <f>Table22[[#This Row],[Injection
technical
GWh/day]]/Table22[[#Totals],[Injection
technical
GWh/day]]</f>
        <v>2.3944494454796031E-2</v>
      </c>
      <c r="AG19" s="52">
        <f>Table22[[#This Row],[Withdrawal
technical
GWh/day]]/Table22[[#Totals],[Withdrawal
technical
GWh/day]]</f>
        <v>1.4850125840999434E-2</v>
      </c>
      <c r="AH19" s="52">
        <f>ROUND(IF($B$2&gt;=0,$B$2*Table22[[#This Row],[Normiert Injection]],$B$2*Table22[[#This Row],[Normiert Withdrawal2]]),0)</f>
        <v>-455</v>
      </c>
      <c r="AI19" s="52"/>
    </row>
    <row r="20" spans="1:35">
      <c r="A20" s="45" t="s">
        <v>18832</v>
      </c>
      <c r="B20" s="45" t="str">
        <f t="shared" si="3"/>
        <v>DE1004</v>
      </c>
      <c r="C20" s="45" t="s">
        <v>33</v>
      </c>
      <c r="D20" s="46">
        <v>10</v>
      </c>
      <c r="E20" s="47">
        <v>4</v>
      </c>
      <c r="F20" s="45" t="s">
        <v>18858</v>
      </c>
      <c r="G20" s="45" t="s">
        <v>18936</v>
      </c>
      <c r="H20" s="154">
        <v>53.257240000000003</v>
      </c>
      <c r="I20" s="154">
        <v>7.4078600000000003</v>
      </c>
      <c r="J20" s="45" t="s">
        <v>18862</v>
      </c>
      <c r="K20" s="45" t="s">
        <v>18836</v>
      </c>
      <c r="L20" s="45" t="s">
        <v>18837</v>
      </c>
      <c r="M20" s="48">
        <v>1979</v>
      </c>
      <c r="N20" s="48"/>
      <c r="O20" s="45" t="s">
        <v>18838</v>
      </c>
      <c r="P20" s="45"/>
      <c r="Q20" s="45" t="s">
        <v>18839</v>
      </c>
      <c r="R20" s="49">
        <f t="shared" si="0"/>
        <v>1.8320000000000001</v>
      </c>
      <c r="S20" s="50">
        <v>1.8320000000000001</v>
      </c>
      <c r="T20" s="50"/>
      <c r="U20" s="51">
        <f t="shared" si="1"/>
        <v>48.72</v>
      </c>
      <c r="V20" s="50">
        <v>48.72</v>
      </c>
      <c r="W20" s="50"/>
      <c r="X20" s="49">
        <f t="shared" si="2"/>
        <v>69.599999999999994</v>
      </c>
      <c r="Y20" s="50">
        <v>69.599999999999994</v>
      </c>
      <c r="Z20" s="50"/>
      <c r="AA20" s="50" t="s">
        <v>18840</v>
      </c>
      <c r="AB20" s="45" t="s">
        <v>18841</v>
      </c>
      <c r="AC20" s="45" t="s">
        <v>18841</v>
      </c>
      <c r="AD20" s="50" t="s">
        <v>18842</v>
      </c>
      <c r="AE20" s="50"/>
      <c r="AF20" s="52">
        <f>Table22[[#This Row],[Injection
technical
GWh/day]]/Table22[[#Totals],[Injection
technical
GWh/day]]</f>
        <v>2.1133619018798233E-2</v>
      </c>
      <c r="AG20" s="52">
        <f>Table22[[#This Row],[Withdrawal
technical
GWh/day]]/Table22[[#Totals],[Withdrawal
technical
GWh/day]]</f>
        <v>1.4979257370051602E-2</v>
      </c>
      <c r="AH20" s="52">
        <f>ROUND(IF($B$2&gt;=0,$B$2*Table22[[#This Row],[Normiert Injection]],$B$2*Table22[[#This Row],[Normiert Withdrawal2]]),0)</f>
        <v>-459</v>
      </c>
      <c r="AI20" s="52"/>
    </row>
    <row r="21" spans="1:35">
      <c r="A21" s="45" t="s">
        <v>18832</v>
      </c>
      <c r="B21" s="45" t="str">
        <f t="shared" si="3"/>
        <v>DE1005</v>
      </c>
      <c r="C21" s="45" t="s">
        <v>33</v>
      </c>
      <c r="D21" s="46">
        <v>10</v>
      </c>
      <c r="E21" s="47">
        <v>5</v>
      </c>
      <c r="F21" s="45" t="s">
        <v>18858</v>
      </c>
      <c r="G21" s="45" t="s">
        <v>18936</v>
      </c>
      <c r="H21" s="154">
        <v>53.257240000000003</v>
      </c>
      <c r="I21" s="154">
        <v>7.4078600000000003</v>
      </c>
      <c r="J21" s="45" t="s">
        <v>18863</v>
      </c>
      <c r="K21" s="45" t="s">
        <v>18836</v>
      </c>
      <c r="L21" s="45" t="s">
        <v>18837</v>
      </c>
      <c r="M21" s="48">
        <v>1979</v>
      </c>
      <c r="N21" s="48"/>
      <c r="O21" s="45" t="s">
        <v>18838</v>
      </c>
      <c r="P21" s="45"/>
      <c r="Q21" s="45" t="s">
        <v>18839</v>
      </c>
      <c r="R21" s="49">
        <f t="shared" si="0"/>
        <v>1.9550000000000001</v>
      </c>
      <c r="S21" s="50">
        <v>1.9550000000000001</v>
      </c>
      <c r="T21" s="50"/>
      <c r="U21" s="51">
        <f t="shared" si="1"/>
        <v>24.84</v>
      </c>
      <c r="V21" s="50">
        <v>24.84</v>
      </c>
      <c r="W21" s="50"/>
      <c r="X21" s="49">
        <f t="shared" si="2"/>
        <v>49.68</v>
      </c>
      <c r="Y21" s="50">
        <v>49.68</v>
      </c>
      <c r="Z21" s="50"/>
      <c r="AA21" s="50" t="s">
        <v>18840</v>
      </c>
      <c r="AB21" s="45" t="s">
        <v>18841</v>
      </c>
      <c r="AC21" s="45" t="s">
        <v>18841</v>
      </c>
      <c r="AD21" s="50" t="s">
        <v>18842</v>
      </c>
      <c r="AE21" s="50"/>
      <c r="AF21" s="52">
        <f>Table22[[#This Row],[Injection
technical
GWh/day]]/Table22[[#Totals],[Injection
technical
GWh/day]]</f>
        <v>1.0775022504658213E-2</v>
      </c>
      <c r="AG21" s="52">
        <f>Table22[[#This Row],[Withdrawal
technical
GWh/day]]/Table22[[#Totals],[Withdrawal
technical
GWh/day]]</f>
        <v>1.0692090605519592E-2</v>
      </c>
      <c r="AH21" s="52">
        <f>ROUND(IF($B$2&gt;=0,$B$2*Table22[[#This Row],[Normiert Injection]],$B$2*Table22[[#This Row],[Normiert Withdrawal2]]),0)</f>
        <v>-327</v>
      </c>
      <c r="AI21" s="52"/>
    </row>
    <row r="22" spans="1:35">
      <c r="A22" s="45" t="s">
        <v>18832</v>
      </c>
      <c r="B22" s="45" t="str">
        <f t="shared" si="3"/>
        <v>DE1006</v>
      </c>
      <c r="C22" s="45" t="s">
        <v>33</v>
      </c>
      <c r="D22" s="46">
        <v>10</v>
      </c>
      <c r="E22" s="47">
        <v>6</v>
      </c>
      <c r="F22" s="45" t="s">
        <v>18858</v>
      </c>
      <c r="G22" s="45" t="s">
        <v>18936</v>
      </c>
      <c r="H22" s="154">
        <v>53.257240000000003</v>
      </c>
      <c r="I22" s="154">
        <v>7.4078600000000003</v>
      </c>
      <c r="J22" s="45" t="s">
        <v>18864</v>
      </c>
      <c r="K22" s="45" t="s">
        <v>18836</v>
      </c>
      <c r="L22" s="45" t="s">
        <v>18837</v>
      </c>
      <c r="M22" s="48">
        <v>1979</v>
      </c>
      <c r="N22" s="48"/>
      <c r="O22" s="45" t="s">
        <v>18838</v>
      </c>
      <c r="P22" s="45"/>
      <c r="Q22" s="45" t="s">
        <v>18839</v>
      </c>
      <c r="R22" s="49">
        <f t="shared" si="0"/>
        <v>2.69</v>
      </c>
      <c r="S22" s="50">
        <v>2.69</v>
      </c>
      <c r="T22" s="50"/>
      <c r="U22" s="51">
        <f t="shared" si="1"/>
        <v>41.04</v>
      </c>
      <c r="V22" s="50">
        <v>41.04</v>
      </c>
      <c r="W22" s="50"/>
      <c r="X22" s="49">
        <f t="shared" si="2"/>
        <v>82.08</v>
      </c>
      <c r="Y22" s="50">
        <v>82.08</v>
      </c>
      <c r="Z22" s="50"/>
      <c r="AA22" s="50" t="s">
        <v>18840</v>
      </c>
      <c r="AB22" s="45" t="s">
        <v>18841</v>
      </c>
      <c r="AC22" s="45" t="s">
        <v>18841</v>
      </c>
      <c r="AD22" s="50" t="s">
        <v>18842</v>
      </c>
      <c r="AE22" s="50"/>
      <c r="AF22" s="52">
        <f>Table22[[#This Row],[Injection
technical
GWh/day]]/Table22[[#Totals],[Injection
technical
GWh/day]]</f>
        <v>1.7802211094652701E-2</v>
      </c>
      <c r="AG22" s="52">
        <f>Table22[[#This Row],[Withdrawal
technical
GWh/day]]/Table22[[#Totals],[Withdrawal
technical
GWh/day]]</f>
        <v>1.7665193174336718E-2</v>
      </c>
      <c r="AH22" s="52">
        <f>ROUND(IF($B$2&gt;=0,$B$2*Table22[[#This Row],[Normiert Injection]],$B$2*Table22[[#This Row],[Normiert Withdrawal2]]),0)</f>
        <v>-541</v>
      </c>
      <c r="AI22" s="52"/>
    </row>
    <row r="23" spans="1:35">
      <c r="A23" s="45" t="s">
        <v>18832</v>
      </c>
      <c r="B23" s="45" t="str">
        <f t="shared" si="3"/>
        <v>DE1007</v>
      </c>
      <c r="C23" s="45" t="s">
        <v>33</v>
      </c>
      <c r="D23" s="46">
        <v>10</v>
      </c>
      <c r="E23" s="47">
        <v>7</v>
      </c>
      <c r="F23" s="45" t="s">
        <v>18858</v>
      </c>
      <c r="G23" s="45" t="s">
        <v>18936</v>
      </c>
      <c r="H23" s="154">
        <v>53.257240000000003</v>
      </c>
      <c r="I23" s="154">
        <v>7.4078600000000003</v>
      </c>
      <c r="J23" s="45" t="s">
        <v>18865</v>
      </c>
      <c r="K23" s="45" t="s">
        <v>18836</v>
      </c>
      <c r="L23" s="45" t="s">
        <v>18837</v>
      </c>
      <c r="M23" s="48">
        <v>1979</v>
      </c>
      <c r="N23" s="48"/>
      <c r="O23" s="45" t="s">
        <v>18838</v>
      </c>
      <c r="P23" s="45"/>
      <c r="Q23" s="45" t="s">
        <v>18839</v>
      </c>
      <c r="R23" s="49">
        <f t="shared" si="0"/>
        <v>0.43030000000000002</v>
      </c>
      <c r="S23" s="50">
        <v>0.43030000000000002</v>
      </c>
      <c r="T23" s="50"/>
      <c r="U23" s="49">
        <f t="shared" si="1"/>
        <v>10.58</v>
      </c>
      <c r="V23" s="50">
        <v>10.58</v>
      </c>
      <c r="W23" s="50"/>
      <c r="X23" s="49">
        <f t="shared" si="2"/>
        <v>23.52</v>
      </c>
      <c r="Y23" s="50">
        <v>23.52</v>
      </c>
      <c r="Z23" s="50"/>
      <c r="AA23" s="50" t="s">
        <v>18840</v>
      </c>
      <c r="AB23" s="45" t="s">
        <v>18841</v>
      </c>
      <c r="AC23" s="45" t="s">
        <v>18841</v>
      </c>
      <c r="AD23" s="50" t="s">
        <v>18842</v>
      </c>
      <c r="AE23" s="50"/>
      <c r="AF23" s="52">
        <f>Table22[[#This Row],[Injection
technical
GWh/day]]/Table22[[#Totals],[Injection
technical
GWh/day]]</f>
        <v>4.5893614371692393E-3</v>
      </c>
      <c r="AG23" s="52">
        <f>Table22[[#This Row],[Withdrawal
technical
GWh/day]]/Table22[[#Totals],[Withdrawal
technical
GWh/day]]</f>
        <v>5.0619559388450242E-3</v>
      </c>
      <c r="AH23" s="52">
        <f>ROUND(IF($B$2&gt;=0,$B$2*Table22[[#This Row],[Normiert Injection]],$B$2*Table22[[#This Row],[Normiert Withdrawal2]]),0)</f>
        <v>-155</v>
      </c>
      <c r="AI23" s="52"/>
    </row>
    <row r="24" spans="1:35">
      <c r="A24" s="45" t="s">
        <v>18832</v>
      </c>
      <c r="B24" s="45" t="str">
        <f t="shared" si="3"/>
        <v>DE1008</v>
      </c>
      <c r="C24" s="45" t="s">
        <v>33</v>
      </c>
      <c r="D24" s="46">
        <v>10</v>
      </c>
      <c r="E24" s="47">
        <v>8</v>
      </c>
      <c r="F24" s="45" t="s">
        <v>18858</v>
      </c>
      <c r="G24" s="45" t="s">
        <v>18940</v>
      </c>
      <c r="H24" s="154">
        <v>52.483269999999997</v>
      </c>
      <c r="I24" s="154">
        <v>13.781180000000001</v>
      </c>
      <c r="J24" s="45" t="s">
        <v>18866</v>
      </c>
      <c r="K24" s="45" t="s">
        <v>18836</v>
      </c>
      <c r="L24" s="45" t="s">
        <v>18837</v>
      </c>
      <c r="M24" s="48">
        <v>2007</v>
      </c>
      <c r="N24" s="48"/>
      <c r="O24" s="45" t="s">
        <v>18838</v>
      </c>
      <c r="P24" s="45"/>
      <c r="Q24" s="45" t="s">
        <v>18839</v>
      </c>
      <c r="R24" s="49">
        <f t="shared" si="0"/>
        <v>1.0900000000000001</v>
      </c>
      <c r="S24" s="50">
        <v>1.0900000000000001</v>
      </c>
      <c r="T24" s="50"/>
      <c r="U24" s="49">
        <f t="shared" si="1"/>
        <v>10.66</v>
      </c>
      <c r="V24" s="50">
        <v>10.66</v>
      </c>
      <c r="W24" s="50"/>
      <c r="X24" s="49">
        <f t="shared" si="2"/>
        <v>32.76</v>
      </c>
      <c r="Y24" s="50">
        <v>32.76</v>
      </c>
      <c r="Z24" s="50"/>
      <c r="AA24" s="50" t="s">
        <v>18840</v>
      </c>
      <c r="AB24" s="45" t="s">
        <v>18841</v>
      </c>
      <c r="AC24" s="45" t="s">
        <v>18841</v>
      </c>
      <c r="AD24" s="50" t="s">
        <v>18842</v>
      </c>
      <c r="AE24" s="50"/>
      <c r="AF24" s="52">
        <f>Table22[[#This Row],[Injection
technical
GWh/day]]/Table22[[#Totals],[Injection
technical
GWh/day]]</f>
        <v>4.6240636030457551E-3</v>
      </c>
      <c r="AG24" s="52">
        <f>Table22[[#This Row],[Withdrawal
technical
GWh/day]]/Table22[[#Totals],[Withdrawal
technical
GWh/day]]</f>
        <v>7.0505814862484263E-3</v>
      </c>
      <c r="AH24" s="52">
        <f>ROUND(IF($B$2&gt;=0,$B$2*Table22[[#This Row],[Normiert Injection]],$B$2*Table22[[#This Row],[Normiert Withdrawal2]]),0)</f>
        <v>-216</v>
      </c>
      <c r="AI24" s="52"/>
    </row>
    <row r="25" spans="1:35">
      <c r="A25" s="45" t="s">
        <v>18832</v>
      </c>
      <c r="B25" s="45" t="str">
        <f t="shared" si="3"/>
        <v>DE1101</v>
      </c>
      <c r="C25" s="45" t="s">
        <v>33</v>
      </c>
      <c r="D25" s="46">
        <v>11</v>
      </c>
      <c r="E25" s="47">
        <v>1</v>
      </c>
      <c r="F25" s="45" t="s">
        <v>18867</v>
      </c>
      <c r="G25" s="45" t="s">
        <v>18937</v>
      </c>
      <c r="H25" s="154">
        <v>53.461060000000003</v>
      </c>
      <c r="I25" s="154">
        <v>7.9120900000000001</v>
      </c>
      <c r="J25" s="45" t="s">
        <v>18868</v>
      </c>
      <c r="K25" s="45" t="s">
        <v>18836</v>
      </c>
      <c r="L25" s="45" t="s">
        <v>18837</v>
      </c>
      <c r="M25" s="48">
        <v>1993</v>
      </c>
      <c r="N25" s="48"/>
      <c r="O25" s="45" t="s">
        <v>18838</v>
      </c>
      <c r="P25" s="45"/>
      <c r="Q25" s="45" t="s">
        <v>18839</v>
      </c>
      <c r="R25" s="49">
        <f t="shared" si="0"/>
        <v>2.1850999999999998</v>
      </c>
      <c r="S25" s="50">
        <v>2.1850999999999998</v>
      </c>
      <c r="T25" s="50"/>
      <c r="U25" s="49">
        <f t="shared" si="1"/>
        <v>210.672</v>
      </c>
      <c r="V25" s="50">
        <v>210.672</v>
      </c>
      <c r="W25" s="50"/>
      <c r="X25" s="49">
        <f t="shared" si="2"/>
        <v>361.15199999999999</v>
      </c>
      <c r="Y25" s="50">
        <v>361.15199999999999</v>
      </c>
      <c r="Z25" s="50"/>
      <c r="AA25" s="50" t="s">
        <v>18840</v>
      </c>
      <c r="AB25" s="45" t="s">
        <v>18841</v>
      </c>
      <c r="AC25" s="45" t="s">
        <v>18841</v>
      </c>
      <c r="AD25" s="50" t="s">
        <v>18842</v>
      </c>
      <c r="AE25" s="50"/>
      <c r="AF25" s="52">
        <f>Table22[[#This Row],[Injection
technical
GWh/day]]/Table22[[#Totals],[Injection
technical
GWh/day]]</f>
        <v>9.1384683619217186E-2</v>
      </c>
      <c r="AG25" s="52">
        <f>Table22[[#This Row],[Withdrawal
technical
GWh/day]]/Table22[[#Totals],[Withdrawal
technical
GWh/day]]</f>
        <v>7.7726849967081554E-2</v>
      </c>
      <c r="AH25" s="52">
        <f>ROUND(IF($B$2&gt;=0,$B$2*Table22[[#This Row],[Normiert Injection]],$B$2*Table22[[#This Row],[Normiert Withdrawal2]]),0)</f>
        <v>-2381</v>
      </c>
      <c r="AI25" s="52"/>
    </row>
    <row r="26" spans="1:35">
      <c r="A26" s="45" t="s">
        <v>18832</v>
      </c>
      <c r="B26" s="45" t="str">
        <f t="shared" si="3"/>
        <v>DE1201</v>
      </c>
      <c r="C26" s="45" t="s">
        <v>33</v>
      </c>
      <c r="D26" s="46">
        <v>12</v>
      </c>
      <c r="E26" s="47">
        <v>1</v>
      </c>
      <c r="F26" s="45" t="s">
        <v>18869</v>
      </c>
      <c r="G26" s="45" t="s">
        <v>18941</v>
      </c>
      <c r="H26" s="154">
        <v>52.339619999999996</v>
      </c>
      <c r="I26" s="154">
        <v>9.6508900000000004</v>
      </c>
      <c r="J26" s="45" t="s">
        <v>18870</v>
      </c>
      <c r="K26" s="45" t="s">
        <v>18836</v>
      </c>
      <c r="L26" s="45" t="s">
        <v>18837</v>
      </c>
      <c r="M26" s="48">
        <v>1982</v>
      </c>
      <c r="N26" s="48"/>
      <c r="O26" s="45" t="s">
        <v>18838</v>
      </c>
      <c r="P26" s="45"/>
      <c r="Q26" s="45" t="s">
        <v>18839</v>
      </c>
      <c r="R26" s="49">
        <f t="shared" si="0"/>
        <v>3.8294999999999999</v>
      </c>
      <c r="S26" s="50">
        <f>333*11.5/1000</f>
        <v>3.8294999999999999</v>
      </c>
      <c r="T26" s="50"/>
      <c r="U26" s="51">
        <f t="shared" si="1"/>
        <v>44.16</v>
      </c>
      <c r="V26" s="50">
        <f>160000*11.5*24/1000000</f>
        <v>44.16</v>
      </c>
      <c r="W26" s="50"/>
      <c r="X26" s="49">
        <f t="shared" si="2"/>
        <v>140.76</v>
      </c>
      <c r="Y26" s="50">
        <f>510000*11.5*24/1000000</f>
        <v>140.76</v>
      </c>
      <c r="Z26" s="50"/>
      <c r="AA26" s="50" t="s">
        <v>18840</v>
      </c>
      <c r="AB26" s="45" t="s">
        <v>18841</v>
      </c>
      <c r="AC26" s="45" t="s">
        <v>18841</v>
      </c>
      <c r="AD26" s="50" t="s">
        <v>18842</v>
      </c>
      <c r="AE26" s="50"/>
      <c r="AF26" s="52">
        <f>Table22[[#This Row],[Injection
technical
GWh/day]]/Table22[[#Totals],[Injection
technical
GWh/day]]</f>
        <v>1.9155595563836822E-2</v>
      </c>
      <c r="AG26" s="52">
        <f>Table22[[#This Row],[Withdrawal
technical
GWh/day]]/Table22[[#Totals],[Withdrawal
technical
GWh/day]]</f>
        <v>3.0294256715638842E-2</v>
      </c>
      <c r="AH26" s="52">
        <f>ROUND(IF($B$2&gt;=0,$B$2*Table22[[#This Row],[Normiert Injection]],$B$2*Table22[[#This Row],[Normiert Withdrawal2]]),0)</f>
        <v>-928</v>
      </c>
      <c r="AI26" s="52"/>
    </row>
    <row r="27" spans="1:35">
      <c r="A27" s="45" t="s">
        <v>18832</v>
      </c>
      <c r="B27" s="45" t="str">
        <f t="shared" si="3"/>
        <v>DE1202</v>
      </c>
      <c r="C27" s="45" t="s">
        <v>33</v>
      </c>
      <c r="D27" s="46">
        <v>12</v>
      </c>
      <c r="E27" s="47">
        <v>2</v>
      </c>
      <c r="F27" s="45" t="s">
        <v>18869</v>
      </c>
      <c r="G27" s="45" t="s">
        <v>18941</v>
      </c>
      <c r="H27" s="154">
        <v>52.339619999999996</v>
      </c>
      <c r="I27" s="154">
        <v>9.6508900000000004</v>
      </c>
      <c r="J27" s="45" t="s">
        <v>18870</v>
      </c>
      <c r="K27" s="45" t="s">
        <v>18857</v>
      </c>
      <c r="L27" s="45" t="s">
        <v>18844</v>
      </c>
      <c r="M27" s="48"/>
      <c r="N27" s="48"/>
      <c r="O27" s="45" t="s">
        <v>18838</v>
      </c>
      <c r="P27" s="45"/>
      <c r="Q27" s="45" t="s">
        <v>18839</v>
      </c>
      <c r="R27" s="49">
        <f t="shared" si="0"/>
        <v>4.5999999999999996</v>
      </c>
      <c r="S27" s="50">
        <f>100*11.5/1000*4</f>
        <v>4.5999999999999996</v>
      </c>
      <c r="T27" s="50"/>
      <c r="U27" s="51">
        <f t="shared" si="1"/>
        <v>58.879999999999995</v>
      </c>
      <c r="V27" s="50">
        <f>160000*11.5*24/1000000/3*4</f>
        <v>58.879999999999995</v>
      </c>
      <c r="W27" s="50"/>
      <c r="X27" s="49">
        <f t="shared" si="2"/>
        <v>187.67999999999998</v>
      </c>
      <c r="Y27" s="50">
        <f>510000*11.5*24/1000000/3*4</f>
        <v>187.67999999999998</v>
      </c>
      <c r="Z27" s="50"/>
      <c r="AA27" s="50" t="s">
        <v>18840</v>
      </c>
      <c r="AB27" s="45" t="s">
        <v>18845</v>
      </c>
      <c r="AC27" s="45" t="s">
        <v>18841</v>
      </c>
      <c r="AD27" s="50" t="s">
        <v>18842</v>
      </c>
      <c r="AE27" s="50"/>
      <c r="AF27" s="52">
        <f>Table22[[#This Row],[Injection
technical
GWh/day]]/Table22[[#Totals],[Injection
technical
GWh/day]]</f>
        <v>2.5540794085115764E-2</v>
      </c>
      <c r="AG27" s="52">
        <f>Table22[[#This Row],[Withdrawal
technical
GWh/day]]/Table22[[#Totals],[Withdrawal
technical
GWh/day]]</f>
        <v>4.0392342287518451E-2</v>
      </c>
      <c r="AH27" s="52">
        <f>ROUND(IF($B$2&gt;=0,$B$2*Table22[[#This Row],[Normiert Injection]],$B$2*Table22[[#This Row],[Normiert Withdrawal2]]),0)</f>
        <v>-1237</v>
      </c>
      <c r="AI27" s="52"/>
    </row>
    <row r="28" spans="1:35">
      <c r="A28" s="45" t="s">
        <v>18832</v>
      </c>
      <c r="B28" s="45" t="str">
        <f t="shared" si="3"/>
        <v>DE1301</v>
      </c>
      <c r="C28" s="45" t="s">
        <v>33</v>
      </c>
      <c r="D28" s="46">
        <v>13</v>
      </c>
      <c r="E28" s="47">
        <v>1</v>
      </c>
      <c r="F28" s="45" t="s">
        <v>18871</v>
      </c>
      <c r="G28" s="45" t="s">
        <v>18937</v>
      </c>
      <c r="H28" s="154">
        <v>53.461060000000003</v>
      </c>
      <c r="I28" s="154">
        <v>7.9120900000000001</v>
      </c>
      <c r="J28" s="45" t="s">
        <v>18872</v>
      </c>
      <c r="K28" s="45" t="s">
        <v>18836</v>
      </c>
      <c r="L28" s="45" t="s">
        <v>18837</v>
      </c>
      <c r="M28" s="48">
        <v>2012</v>
      </c>
      <c r="N28" s="48"/>
      <c r="O28" s="45" t="s">
        <v>18838</v>
      </c>
      <c r="P28" s="45"/>
      <c r="Q28" s="45" t="s">
        <v>18839</v>
      </c>
      <c r="R28" s="49">
        <f t="shared" si="0"/>
        <v>1.5801000000000001</v>
      </c>
      <c r="S28" s="50">
        <f>137.4*11.5/1000</f>
        <v>1.5801000000000001</v>
      </c>
      <c r="T28" s="50"/>
      <c r="U28" s="51">
        <f t="shared" si="1"/>
        <v>31.795200000000001</v>
      </c>
      <c r="V28" s="50">
        <f>(104500+10700)*11.5*24/1000000</f>
        <v>31.795200000000001</v>
      </c>
      <c r="W28" s="50"/>
      <c r="X28" s="49">
        <f t="shared" si="2"/>
        <v>55.641599999999997</v>
      </c>
      <c r="Y28" s="50">
        <f>(168000+33600)*11.5*24/1000000</f>
        <v>55.641599999999997</v>
      </c>
      <c r="Z28" s="50"/>
      <c r="AA28" s="50" t="s">
        <v>18840</v>
      </c>
      <c r="AB28" s="45" t="s">
        <v>18841</v>
      </c>
      <c r="AC28" s="45" t="s">
        <v>18841</v>
      </c>
      <c r="AD28" s="50" t="s">
        <v>18842</v>
      </c>
      <c r="AE28" s="50"/>
      <c r="AF28" s="52">
        <f>Table22[[#This Row],[Injection
technical
GWh/day]]/Table22[[#Totals],[Injection
technical
GWh/day]]</f>
        <v>1.3792028805962513E-2</v>
      </c>
      <c r="AG28" s="52">
        <f>Table22[[#This Row],[Withdrawal
technical
GWh/day]]/Table22[[#Totals],[Withdrawal
technical
GWh/day]]</f>
        <v>1.1975141478181942E-2</v>
      </c>
      <c r="AH28" s="52">
        <f>ROUND(IF($B$2&gt;=0,$B$2*Table22[[#This Row],[Normiert Injection]],$B$2*Table22[[#This Row],[Normiert Withdrawal2]]),0)</f>
        <v>-367</v>
      </c>
      <c r="AI28" s="52"/>
    </row>
    <row r="29" spans="1:35">
      <c r="A29" s="45" t="s">
        <v>18832</v>
      </c>
      <c r="B29" s="45" t="str">
        <f t="shared" si="3"/>
        <v>DE1302</v>
      </c>
      <c r="C29" s="45" t="s">
        <v>33</v>
      </c>
      <c r="D29" s="46">
        <v>13</v>
      </c>
      <c r="E29" s="47">
        <v>2</v>
      </c>
      <c r="F29" s="45" t="s">
        <v>18871</v>
      </c>
      <c r="G29" s="45" t="s">
        <v>18943</v>
      </c>
      <c r="H29" s="154">
        <v>50.787909999999997</v>
      </c>
      <c r="I29" s="154">
        <v>9.8093900000000005</v>
      </c>
      <c r="J29" s="45" t="s">
        <v>18873</v>
      </c>
      <c r="K29" s="45" t="s">
        <v>18836</v>
      </c>
      <c r="L29" s="45" t="s">
        <v>18837</v>
      </c>
      <c r="M29" s="48">
        <v>2001</v>
      </c>
      <c r="N29" s="48"/>
      <c r="O29" s="45" t="s">
        <v>18838</v>
      </c>
      <c r="P29" s="45"/>
      <c r="Q29" s="45" t="s">
        <v>18839</v>
      </c>
      <c r="R29" s="49">
        <f t="shared" si="0"/>
        <v>1.3225</v>
      </c>
      <c r="S29" s="50">
        <f>115*11.5/1000</f>
        <v>1.3225</v>
      </c>
      <c r="T29" s="50"/>
      <c r="U29" s="51">
        <f t="shared" si="1"/>
        <v>13.8</v>
      </c>
      <c r="V29" s="50">
        <f>50000*11.5*24/1000000</f>
        <v>13.8</v>
      </c>
      <c r="W29" s="50"/>
      <c r="X29" s="49">
        <f t="shared" si="2"/>
        <v>27.6</v>
      </c>
      <c r="Y29" s="50">
        <f>100000*11.5*24/1000000</f>
        <v>27.6</v>
      </c>
      <c r="Z29" s="50"/>
      <c r="AA29" s="50" t="s">
        <v>18840</v>
      </c>
      <c r="AB29" s="45" t="s">
        <v>18841</v>
      </c>
      <c r="AC29" s="45" t="s">
        <v>18841</v>
      </c>
      <c r="AD29" s="50" t="s">
        <v>18842</v>
      </c>
      <c r="AE29" s="50"/>
      <c r="AF29" s="52">
        <f>Table22[[#This Row],[Injection
technical
GWh/day]]/Table22[[#Totals],[Injection
technical
GWh/day]]</f>
        <v>5.9861236136990077E-3</v>
      </c>
      <c r="AG29" s="52">
        <f>Table22[[#This Row],[Withdrawal
technical
GWh/day]]/Table22[[#Totals],[Withdrawal
technical
GWh/day]]</f>
        <v>5.940050336399774E-3</v>
      </c>
      <c r="AH29" s="52">
        <f>ROUND(IF($B$2&gt;=0,$B$2*Table22[[#This Row],[Normiert Injection]],$B$2*Table22[[#This Row],[Normiert Withdrawal2]]),0)</f>
        <v>-182</v>
      </c>
      <c r="AI29" s="52"/>
    </row>
    <row r="30" spans="1:35">
      <c r="A30" s="45" t="s">
        <v>18832</v>
      </c>
      <c r="B30" s="45" t="str">
        <f t="shared" si="3"/>
        <v>DE1401</v>
      </c>
      <c r="C30" s="45" t="s">
        <v>33</v>
      </c>
      <c r="D30" s="46">
        <v>14</v>
      </c>
      <c r="E30" s="47">
        <v>1</v>
      </c>
      <c r="F30" s="45" t="s">
        <v>18874</v>
      </c>
      <c r="G30" s="45" t="s">
        <v>18942</v>
      </c>
      <c r="H30" s="154">
        <v>54.266599999999997</v>
      </c>
      <c r="I30" s="154">
        <v>10.200839999999999</v>
      </c>
      <c r="J30" s="45" t="s">
        <v>18875</v>
      </c>
      <c r="K30" s="45" t="s">
        <v>18836</v>
      </c>
      <c r="L30" s="45" t="s">
        <v>18837</v>
      </c>
      <c r="M30" s="48">
        <v>1971</v>
      </c>
      <c r="N30" s="48"/>
      <c r="O30" s="45" t="s">
        <v>18838</v>
      </c>
      <c r="P30" s="45"/>
      <c r="Q30" s="45" t="s">
        <v>18839</v>
      </c>
      <c r="R30" s="49">
        <f t="shared" si="0"/>
        <v>0.24299999999999999</v>
      </c>
      <c r="S30" s="50">
        <v>0.24299999999999999</v>
      </c>
      <c r="T30" s="50"/>
      <c r="U30" s="51">
        <f t="shared" si="1"/>
        <v>5.69</v>
      </c>
      <c r="V30" s="50">
        <v>5.69</v>
      </c>
      <c r="W30" s="50"/>
      <c r="X30" s="49">
        <f t="shared" si="2"/>
        <v>13.56</v>
      </c>
      <c r="Y30" s="50">
        <v>13.56</v>
      </c>
      <c r="Z30" s="50"/>
      <c r="AA30" s="50" t="s">
        <v>18840</v>
      </c>
      <c r="AB30" s="45" t="s">
        <v>18841</v>
      </c>
      <c r="AC30" s="45" t="s">
        <v>18841</v>
      </c>
      <c r="AD30" s="50" t="s">
        <v>18842</v>
      </c>
      <c r="AE30" s="50"/>
      <c r="AF30" s="52">
        <f>Table22[[#This Row],[Injection
technical
GWh/day]]/Table22[[#Totals],[Injection
technical
GWh/day]]</f>
        <v>2.4681915479671996E-3</v>
      </c>
      <c r="AG30" s="52">
        <f>Table22[[#This Row],[Withdrawal
technical
GWh/day]]/Table22[[#Totals],[Withdrawal
technical
GWh/day]]</f>
        <v>2.9183725565790192E-3</v>
      </c>
      <c r="AH30" s="52">
        <f>ROUND(IF($B$2&gt;=0,$B$2*Table22[[#This Row],[Normiert Injection]],$B$2*Table22[[#This Row],[Normiert Withdrawal2]]),0)</f>
        <v>-89</v>
      </c>
      <c r="AI30" s="52"/>
    </row>
    <row r="31" spans="1:35">
      <c r="A31" s="45" t="s">
        <v>18832</v>
      </c>
      <c r="B31" s="45" t="str">
        <f t="shared" si="3"/>
        <v>DE1402</v>
      </c>
      <c r="C31" s="45" t="s">
        <v>33</v>
      </c>
      <c r="D31" s="46">
        <v>14</v>
      </c>
      <c r="E31" s="47">
        <v>2</v>
      </c>
      <c r="F31" s="45" t="s">
        <v>18874</v>
      </c>
      <c r="G31" s="45" t="s">
        <v>18944</v>
      </c>
      <c r="H31" s="154">
        <v>53.42277</v>
      </c>
      <c r="I31" s="154">
        <v>11.360760000000001</v>
      </c>
      <c r="J31" s="45" t="s">
        <v>18876</v>
      </c>
      <c r="K31" s="45" t="s">
        <v>18836</v>
      </c>
      <c r="L31" s="45" t="s">
        <v>18837</v>
      </c>
      <c r="M31" s="48">
        <v>2000</v>
      </c>
      <c r="N31" s="48"/>
      <c r="O31" s="45" t="s">
        <v>18838</v>
      </c>
      <c r="P31" s="45"/>
      <c r="Q31" s="45" t="s">
        <v>18839</v>
      </c>
      <c r="R31" s="49">
        <f t="shared" si="0"/>
        <v>2.88</v>
      </c>
      <c r="S31" s="50">
        <v>2.88</v>
      </c>
      <c r="T31" s="50"/>
      <c r="U31" s="49">
        <f t="shared" si="1"/>
        <v>48.38</v>
      </c>
      <c r="V31" s="50">
        <v>48.38</v>
      </c>
      <c r="W31" s="50"/>
      <c r="X31" s="49">
        <f t="shared" si="2"/>
        <v>107.52</v>
      </c>
      <c r="Y31" s="50">
        <v>107.52</v>
      </c>
      <c r="Z31" s="50"/>
      <c r="AA31" s="50" t="s">
        <v>18840</v>
      </c>
      <c r="AB31" s="45" t="s">
        <v>18841</v>
      </c>
      <c r="AC31" s="45" t="s">
        <v>18841</v>
      </c>
      <c r="AD31" s="50" t="s">
        <v>18842</v>
      </c>
      <c r="AE31" s="50"/>
      <c r="AF31" s="52">
        <f>Table22[[#This Row],[Injection
technical
GWh/day]]/Table22[[#Totals],[Injection
technical
GWh/day]]</f>
        <v>2.0986134813823044E-2</v>
      </c>
      <c r="AG31" s="52">
        <f>Table22[[#This Row],[Withdrawal
technical
GWh/day]]/Table22[[#Totals],[Withdrawal
technical
GWh/day]]</f>
        <v>2.3140370006148683E-2</v>
      </c>
      <c r="AH31" s="52">
        <f>ROUND(IF($B$2&gt;=0,$B$2*Table22[[#This Row],[Normiert Injection]],$B$2*Table22[[#This Row],[Normiert Withdrawal2]]),0)</f>
        <v>-709</v>
      </c>
      <c r="AI31" s="52"/>
    </row>
    <row r="32" spans="1:35">
      <c r="A32" s="45" t="s">
        <v>18832</v>
      </c>
      <c r="B32" s="45" t="str">
        <f t="shared" si="3"/>
        <v>DE1501</v>
      </c>
      <c r="C32" s="45" t="s">
        <v>33</v>
      </c>
      <c r="D32" s="46">
        <v>15</v>
      </c>
      <c r="E32" s="47">
        <v>1</v>
      </c>
      <c r="F32" s="45" t="s">
        <v>18877</v>
      </c>
      <c r="G32" s="45" t="s">
        <v>18938</v>
      </c>
      <c r="H32" s="154">
        <v>52.17597</v>
      </c>
      <c r="I32" s="154">
        <v>7.0286799999999996</v>
      </c>
      <c r="J32" s="45" t="s">
        <v>18878</v>
      </c>
      <c r="K32" s="45" t="s">
        <v>18836</v>
      </c>
      <c r="L32" s="45" t="s">
        <v>18837</v>
      </c>
      <c r="M32" s="48">
        <v>2012</v>
      </c>
      <c r="N32" s="48"/>
      <c r="O32" s="45" t="s">
        <v>18838</v>
      </c>
      <c r="P32" s="45"/>
      <c r="Q32" s="45" t="s">
        <v>18839</v>
      </c>
      <c r="R32" s="49">
        <f t="shared" si="0"/>
        <v>1.8255999999999999</v>
      </c>
      <c r="S32" s="50">
        <v>1.8255999999999999</v>
      </c>
      <c r="T32" s="50"/>
      <c r="U32" s="49">
        <f t="shared" si="1"/>
        <v>49.23</v>
      </c>
      <c r="V32" s="50">
        <v>49.23</v>
      </c>
      <c r="W32" s="50"/>
      <c r="X32" s="49">
        <f t="shared" si="2"/>
        <v>98.46</v>
      </c>
      <c r="Y32" s="50">
        <v>98.46</v>
      </c>
      <c r="Z32" s="50"/>
      <c r="AA32" s="50" t="s">
        <v>18840</v>
      </c>
      <c r="AB32" s="45" t="s">
        <v>18841</v>
      </c>
      <c r="AC32" s="45" t="s">
        <v>18841</v>
      </c>
      <c r="AD32" s="50" t="s">
        <v>18842</v>
      </c>
      <c r="AE32" s="50" t="s">
        <v>18841</v>
      </c>
      <c r="AF32" s="52">
        <f>Table22[[#This Row],[Injection
technical
GWh/day]]/Table22[[#Totals],[Injection
technical
GWh/day]]</f>
        <v>2.1354845326261022E-2</v>
      </c>
      <c r="AG32" s="52">
        <f>Table22[[#This Row],[Withdrawal
technical
GWh/day]]/Table22[[#Totals],[Withdrawal
technical
GWh/day]]</f>
        <v>2.119048391746093E-2</v>
      </c>
      <c r="AH32" s="52">
        <f>ROUND(IF($B$2&gt;=0,$B$2*Table22[[#This Row],[Normiert Injection]],$B$2*Table22[[#This Row],[Normiert Withdrawal2]]),0)</f>
        <v>-649</v>
      </c>
      <c r="AI32" s="52"/>
    </row>
    <row r="33" spans="1:35">
      <c r="A33" s="45" t="s">
        <v>18832</v>
      </c>
      <c r="B33" s="45" t="str">
        <f t="shared" si="3"/>
        <v>DE1502</v>
      </c>
      <c r="C33" s="45" t="s">
        <v>33</v>
      </c>
      <c r="D33" s="46">
        <v>15</v>
      </c>
      <c r="E33" s="47">
        <v>2</v>
      </c>
      <c r="F33" s="45" t="s">
        <v>18877</v>
      </c>
      <c r="G33" s="45" t="s">
        <v>18938</v>
      </c>
      <c r="H33" s="154">
        <v>52.17597</v>
      </c>
      <c r="I33" s="154">
        <v>7.0286799999999996</v>
      </c>
      <c r="J33" s="45" t="s">
        <v>18879</v>
      </c>
      <c r="K33" s="45" t="s">
        <v>18836</v>
      </c>
      <c r="L33" s="45" t="s">
        <v>18837</v>
      </c>
      <c r="M33" s="48">
        <v>2006</v>
      </c>
      <c r="N33" s="48"/>
      <c r="O33" s="45" t="s">
        <v>18838</v>
      </c>
      <c r="P33" s="45"/>
      <c r="Q33" s="45" t="s">
        <v>18839</v>
      </c>
      <c r="R33" s="49">
        <f t="shared" si="0"/>
        <v>2.9392</v>
      </c>
      <c r="S33" s="50">
        <v>2.9392</v>
      </c>
      <c r="T33" s="50"/>
      <c r="U33" s="49">
        <f t="shared" si="1"/>
        <v>47.73</v>
      </c>
      <c r="V33" s="50">
        <v>47.73</v>
      </c>
      <c r="W33" s="50"/>
      <c r="X33" s="49">
        <f t="shared" si="2"/>
        <v>175.47</v>
      </c>
      <c r="Y33" s="50">
        <v>175.47</v>
      </c>
      <c r="Z33" s="50"/>
      <c r="AA33" s="50" t="s">
        <v>18840</v>
      </c>
      <c r="AB33" s="45" t="s">
        <v>18841</v>
      </c>
      <c r="AC33" s="45" t="s">
        <v>18841</v>
      </c>
      <c r="AD33" s="50" t="s">
        <v>18842</v>
      </c>
      <c r="AE33" s="50" t="s">
        <v>18841</v>
      </c>
      <c r="AF33" s="52">
        <f>Table22[[#This Row],[Injection
technical
GWh/day]]/Table22[[#Totals],[Injection
technical
GWh/day]]</f>
        <v>2.0704179716076347E-2</v>
      </c>
      <c r="AG33" s="52">
        <f>Table22[[#This Row],[Withdrawal
technical
GWh/day]]/Table22[[#Totals],[Withdrawal
technical
GWh/day]]</f>
        <v>3.7764515671306821E-2</v>
      </c>
      <c r="AH33" s="52">
        <f>ROUND(IF($B$2&gt;=0,$B$2*Table22[[#This Row],[Normiert Injection]],$B$2*Table22[[#This Row],[Normiert Withdrawal2]]),0)</f>
        <v>-1157</v>
      </c>
      <c r="AI33" s="52"/>
    </row>
    <row r="34" spans="1:35">
      <c r="A34" s="45" t="s">
        <v>18832</v>
      </c>
      <c r="B34" s="45" t="str">
        <f t="shared" si="3"/>
        <v>DE1503</v>
      </c>
      <c r="C34" s="45" t="s">
        <v>33</v>
      </c>
      <c r="D34" s="46">
        <v>15</v>
      </c>
      <c r="E34" s="47">
        <v>3</v>
      </c>
      <c r="F34" s="45" t="s">
        <v>18877</v>
      </c>
      <c r="G34" s="45" t="s">
        <v>18945</v>
      </c>
      <c r="H34" s="154">
        <v>51.891719999999999</v>
      </c>
      <c r="I34" s="154">
        <v>11.5557</v>
      </c>
      <c r="J34" s="45" t="s">
        <v>18880</v>
      </c>
      <c r="K34" s="45" t="s">
        <v>18836</v>
      </c>
      <c r="L34" s="45" t="s">
        <v>18837</v>
      </c>
      <c r="M34" s="48">
        <v>1996</v>
      </c>
      <c r="N34" s="48"/>
      <c r="O34" s="45" t="s">
        <v>18838</v>
      </c>
      <c r="P34" s="45"/>
      <c r="Q34" s="45" t="s">
        <v>18839</v>
      </c>
      <c r="R34" s="49">
        <f t="shared" si="0"/>
        <v>7.2561</v>
      </c>
      <c r="S34" s="50">
        <v>7.2561</v>
      </c>
      <c r="T34" s="50"/>
      <c r="U34" s="49">
        <f t="shared" si="1"/>
        <v>83.69</v>
      </c>
      <c r="V34" s="50">
        <v>83.69</v>
      </c>
      <c r="W34" s="50"/>
      <c r="X34" s="49">
        <f t="shared" si="2"/>
        <v>175.47</v>
      </c>
      <c r="Y34" s="50">
        <v>175.47</v>
      </c>
      <c r="Z34" s="50"/>
      <c r="AA34" s="50" t="s">
        <v>18840</v>
      </c>
      <c r="AB34" s="45" t="s">
        <v>18841</v>
      </c>
      <c r="AC34" s="45" t="s">
        <v>18841</v>
      </c>
      <c r="AD34" s="50" t="s">
        <v>18842</v>
      </c>
      <c r="AE34" s="50" t="s">
        <v>18841</v>
      </c>
      <c r="AF34" s="52">
        <f>Table22[[#This Row],[Injection
technical
GWh/day]]/Table22[[#Totals],[Injection
technical
GWh/day]]</f>
        <v>3.6302803277570281E-2</v>
      </c>
      <c r="AG34" s="52">
        <f>Table22[[#This Row],[Withdrawal
technical
GWh/day]]/Table22[[#Totals],[Withdrawal
technical
GWh/day]]</f>
        <v>3.7764515671306821E-2</v>
      </c>
      <c r="AH34" s="52">
        <f>ROUND(IF($B$2&gt;=0,$B$2*Table22[[#This Row],[Normiert Injection]],$B$2*Table22[[#This Row],[Normiert Withdrawal2]]),0)</f>
        <v>-1157</v>
      </c>
      <c r="AI34" s="52"/>
    </row>
    <row r="35" spans="1:35">
      <c r="A35" s="29" t="s">
        <v>18832</v>
      </c>
      <c r="B35" s="29" t="str">
        <f t="shared" si="3"/>
        <v>DE1504</v>
      </c>
      <c r="C35" s="29" t="s">
        <v>33</v>
      </c>
      <c r="D35" s="30">
        <v>15</v>
      </c>
      <c r="E35" s="31">
        <v>4</v>
      </c>
      <c r="F35" s="29" t="s">
        <v>18877</v>
      </c>
      <c r="G35" s="45" t="s">
        <v>18938</v>
      </c>
      <c r="H35" s="154">
        <v>52.17597</v>
      </c>
      <c r="I35" s="154">
        <v>7.0286799999999996</v>
      </c>
      <c r="J35" s="29" t="s">
        <v>18881</v>
      </c>
      <c r="K35" s="29" t="s">
        <v>18836</v>
      </c>
      <c r="L35" s="29" t="s">
        <v>18837</v>
      </c>
      <c r="M35" s="32">
        <v>1990</v>
      </c>
      <c r="N35" s="32"/>
      <c r="O35" s="29" t="s">
        <v>18838</v>
      </c>
      <c r="P35" s="29"/>
      <c r="Q35" s="29" t="s">
        <v>18839</v>
      </c>
      <c r="R35" s="29">
        <f t="shared" si="0"/>
        <v>0</v>
      </c>
      <c r="S35" s="52"/>
      <c r="T35" s="52"/>
      <c r="U35" s="29">
        <f t="shared" si="1"/>
        <v>0</v>
      </c>
      <c r="V35" s="52"/>
      <c r="W35" s="52"/>
      <c r="X35" s="29">
        <f t="shared" si="2"/>
        <v>0</v>
      </c>
      <c r="Y35" s="52"/>
      <c r="Z35" s="52"/>
      <c r="AA35" s="52" t="s">
        <v>18840</v>
      </c>
      <c r="AB35" s="29" t="s">
        <v>18841</v>
      </c>
      <c r="AC35" s="29" t="s">
        <v>18845</v>
      </c>
      <c r="AD35" s="52" t="s">
        <v>18842</v>
      </c>
      <c r="AE35" s="52" t="s">
        <v>18841</v>
      </c>
      <c r="AF35" s="52">
        <f>Table22[[#This Row],[Injection
technical
GWh/day]]/Table22[[#Totals],[Injection
technical
GWh/day]]</f>
        <v>0</v>
      </c>
      <c r="AG35" s="52">
        <f>Table22[[#This Row],[Withdrawal
technical
GWh/day]]/Table22[[#Totals],[Withdrawal
technical
GWh/day]]</f>
        <v>0</v>
      </c>
      <c r="AH35" s="52">
        <f>ROUND(IF($B$2&gt;=0,$B$2*Table22[[#This Row],[Normiert Injection]],$B$2*Table22[[#This Row],[Normiert Withdrawal2]]),0)</f>
        <v>0</v>
      </c>
      <c r="AI35" s="52"/>
    </row>
    <row r="36" spans="1:35">
      <c r="A36" s="29" t="s">
        <v>18832</v>
      </c>
      <c r="B36" s="29" t="str">
        <f t="shared" si="3"/>
        <v>DE1505</v>
      </c>
      <c r="C36" s="29" t="s">
        <v>33</v>
      </c>
      <c r="D36" s="30">
        <v>15</v>
      </c>
      <c r="E36" s="31">
        <v>5</v>
      </c>
      <c r="F36" s="29" t="s">
        <v>18877</v>
      </c>
      <c r="G36" s="29" t="s">
        <v>18946</v>
      </c>
      <c r="H36" s="154">
        <v>51.663760000000003</v>
      </c>
      <c r="I36" s="154">
        <v>6.4263700000000004</v>
      </c>
      <c r="J36" s="29" t="s">
        <v>18882</v>
      </c>
      <c r="K36" s="29" t="s">
        <v>18836</v>
      </c>
      <c r="L36" s="29" t="s">
        <v>18837</v>
      </c>
      <c r="M36" s="32">
        <v>1985</v>
      </c>
      <c r="N36" s="32"/>
      <c r="O36" s="29" t="s">
        <v>18838</v>
      </c>
      <c r="P36" s="29"/>
      <c r="Q36" s="29" t="s">
        <v>18839</v>
      </c>
      <c r="R36" s="29">
        <f t="shared" si="0"/>
        <v>0</v>
      </c>
      <c r="S36" s="52"/>
      <c r="T36" s="52"/>
      <c r="U36" s="29">
        <f t="shared" si="1"/>
        <v>0</v>
      </c>
      <c r="V36" s="52"/>
      <c r="W36" s="52"/>
      <c r="X36" s="29">
        <f t="shared" si="2"/>
        <v>0</v>
      </c>
      <c r="Y36" s="52"/>
      <c r="Z36" s="52"/>
      <c r="AA36" s="52" t="s">
        <v>18840</v>
      </c>
      <c r="AB36" s="29" t="s">
        <v>18841</v>
      </c>
      <c r="AC36" s="29" t="s">
        <v>18845</v>
      </c>
      <c r="AD36" s="52" t="s">
        <v>18842</v>
      </c>
      <c r="AE36" s="52" t="s">
        <v>18841</v>
      </c>
      <c r="AF36" s="52">
        <f>Table22[[#This Row],[Injection
technical
GWh/day]]/Table22[[#Totals],[Injection
technical
GWh/day]]</f>
        <v>0</v>
      </c>
      <c r="AG36" s="52">
        <f>Table22[[#This Row],[Withdrawal
technical
GWh/day]]/Table22[[#Totals],[Withdrawal
technical
GWh/day]]</f>
        <v>0</v>
      </c>
      <c r="AH36" s="52">
        <f>ROUND(IF($B$2&gt;=0,$B$2*Table22[[#This Row],[Normiert Injection]],$B$2*Table22[[#This Row],[Normiert Withdrawal2]]),0)</f>
        <v>0</v>
      </c>
      <c r="AI36" s="52"/>
    </row>
    <row r="37" spans="1:35" s="27" customFormat="1">
      <c r="A37" s="36" t="s">
        <v>18832</v>
      </c>
      <c r="B37" s="37" t="str">
        <f>C37&amp;TEXT(D37,"0#")&amp;TEXT(E37,"00#")</f>
        <v>DE15V1</v>
      </c>
      <c r="C37" s="37" t="s">
        <v>33</v>
      </c>
      <c r="D37" s="38">
        <v>15</v>
      </c>
      <c r="E37" s="39" t="s">
        <v>18846</v>
      </c>
      <c r="F37" s="168" t="s">
        <v>18883</v>
      </c>
      <c r="G37" s="45" t="s">
        <v>18938</v>
      </c>
      <c r="H37" s="154">
        <v>52.17597</v>
      </c>
      <c r="I37" s="154">
        <v>7.0286799999999996</v>
      </c>
      <c r="J37" s="40" t="s">
        <v>18884</v>
      </c>
      <c r="K37" s="37" t="s">
        <v>18836</v>
      </c>
      <c r="L37" s="37" t="s">
        <v>18837</v>
      </c>
      <c r="M37" s="41">
        <v>1986</v>
      </c>
      <c r="N37" s="41"/>
      <c r="O37" s="37" t="s">
        <v>18838</v>
      </c>
      <c r="P37" s="37"/>
      <c r="Q37" s="37" t="s">
        <v>18839</v>
      </c>
      <c r="R37" s="42">
        <f t="shared" si="0"/>
        <v>6.3852000000000002</v>
      </c>
      <c r="S37" s="43">
        <v>6.3852000000000002</v>
      </c>
      <c r="T37" s="43"/>
      <c r="U37" s="44">
        <f t="shared" si="1"/>
        <v>104.03</v>
      </c>
      <c r="V37" s="43">
        <v>104.03</v>
      </c>
      <c r="W37" s="43"/>
      <c r="X37" s="42">
        <f t="shared" si="2"/>
        <v>325.77999999999997</v>
      </c>
      <c r="Y37" s="43">
        <v>325.77999999999997</v>
      </c>
      <c r="Z37" s="43"/>
      <c r="AA37" s="43" t="s">
        <v>18840</v>
      </c>
      <c r="AB37" s="36" t="s">
        <v>18845</v>
      </c>
      <c r="AC37" s="36" t="s">
        <v>18841</v>
      </c>
      <c r="AD37" s="43" t="s">
        <v>18842</v>
      </c>
      <c r="AE37" s="43"/>
      <c r="AF37" s="52">
        <f>Table22[[#This Row],[Injection
technical
GWh/day]]/Table22[[#Totals],[Injection
technical
GWh/day]]</f>
        <v>4.5125828951674475E-2</v>
      </c>
      <c r="AG37" s="52">
        <f>Table22[[#This Row],[Withdrawal
technical
GWh/day]]/Table22[[#Totals],[Withdrawal
technical
GWh/day]]</f>
        <v>7.0114115891026008E-2</v>
      </c>
      <c r="AH37" s="52">
        <f>ROUND(IF($B$2&gt;=0,$B$2*Table22[[#This Row],[Normiert Injection]],$B$2*Table22[[#This Row],[Normiert Withdrawal2]]),0)</f>
        <v>-2147</v>
      </c>
      <c r="AI37" s="52"/>
    </row>
    <row r="38" spans="1:35">
      <c r="A38" s="45" t="s">
        <v>18832</v>
      </c>
      <c r="B38" s="45" t="str">
        <f t="shared" si="3"/>
        <v>DE1601</v>
      </c>
      <c r="C38" s="45" t="s">
        <v>33</v>
      </c>
      <c r="D38" s="46">
        <v>16</v>
      </c>
      <c r="E38" s="47">
        <v>1</v>
      </c>
      <c r="F38" s="45" t="s">
        <v>18885</v>
      </c>
      <c r="G38" s="45" t="s">
        <v>18938</v>
      </c>
      <c r="H38" s="154">
        <v>52.17597</v>
      </c>
      <c r="I38" s="154">
        <v>7.0286799999999996</v>
      </c>
      <c r="J38" s="45" t="s">
        <v>18886</v>
      </c>
      <c r="K38" s="45" t="s">
        <v>18836</v>
      </c>
      <c r="L38" s="45" t="s">
        <v>18837</v>
      </c>
      <c r="M38" s="48">
        <v>2012</v>
      </c>
      <c r="N38" s="48"/>
      <c r="O38" s="45" t="s">
        <v>18838</v>
      </c>
      <c r="P38" s="45"/>
      <c r="Q38" s="45" t="s">
        <v>18839</v>
      </c>
      <c r="R38" s="49">
        <f t="shared" si="0"/>
        <v>2.1244000000000001</v>
      </c>
      <c r="S38" s="50">
        <v>2.1244000000000001</v>
      </c>
      <c r="T38" s="50"/>
      <c r="U38" s="49">
        <f t="shared" si="1"/>
        <v>41.04</v>
      </c>
      <c r="V38" s="50">
        <v>41.04</v>
      </c>
      <c r="W38" s="50"/>
      <c r="X38" s="49">
        <f t="shared" si="2"/>
        <v>109.44</v>
      </c>
      <c r="Y38" s="50">
        <v>109.44</v>
      </c>
      <c r="Z38" s="50"/>
      <c r="AA38" s="50" t="s">
        <v>18840</v>
      </c>
      <c r="AB38" s="45" t="s">
        <v>18841</v>
      </c>
      <c r="AC38" s="45" t="s">
        <v>18841</v>
      </c>
      <c r="AD38" s="50" t="s">
        <v>18842</v>
      </c>
      <c r="AE38" s="50"/>
      <c r="AF38" s="52">
        <f>Table22[[#This Row],[Injection
technical
GWh/day]]/Table22[[#Totals],[Injection
technical
GWh/day]]</f>
        <v>1.7802211094652701E-2</v>
      </c>
      <c r="AG38" s="52">
        <f>Table22[[#This Row],[Withdrawal
technical
GWh/day]]/Table22[[#Totals],[Withdrawal
technical
GWh/day]]</f>
        <v>2.3553590899115621E-2</v>
      </c>
      <c r="AH38" s="52">
        <f>ROUND(IF($B$2&gt;=0,$B$2*Table22[[#This Row],[Normiert Injection]],$B$2*Table22[[#This Row],[Normiert Withdrawal2]]),0)</f>
        <v>-721</v>
      </c>
      <c r="AI38" s="52"/>
    </row>
    <row r="39" spans="1:35">
      <c r="A39" s="45" t="s">
        <v>18832</v>
      </c>
      <c r="B39" s="45" t="str">
        <f t="shared" si="3"/>
        <v>DE1901</v>
      </c>
      <c r="C39" s="45" t="s">
        <v>33</v>
      </c>
      <c r="D39" s="46">
        <v>19</v>
      </c>
      <c r="E39" s="47">
        <v>1</v>
      </c>
      <c r="F39" s="45" t="s">
        <v>18887</v>
      </c>
      <c r="G39" s="45" t="s">
        <v>18938</v>
      </c>
      <c r="H39" s="154">
        <v>52.17597</v>
      </c>
      <c r="I39" s="154">
        <v>7.0286799999999996</v>
      </c>
      <c r="J39" s="45" t="s">
        <v>18888</v>
      </c>
      <c r="K39" s="45" t="s">
        <v>18836</v>
      </c>
      <c r="L39" s="45" t="s">
        <v>18837</v>
      </c>
      <c r="M39" s="48">
        <v>2007</v>
      </c>
      <c r="N39" s="48"/>
      <c r="O39" s="45" t="s">
        <v>18838</v>
      </c>
      <c r="P39" s="45"/>
      <c r="Q39" s="45" t="s">
        <v>18839</v>
      </c>
      <c r="R39" s="49">
        <f t="shared" si="0"/>
        <v>3.012</v>
      </c>
      <c r="S39" s="50">
        <v>3.012</v>
      </c>
      <c r="T39" s="50"/>
      <c r="U39" s="49">
        <f t="shared" si="1"/>
        <v>84.97</v>
      </c>
      <c r="V39" s="50">
        <v>84.97</v>
      </c>
      <c r="W39" s="50"/>
      <c r="X39" s="49">
        <f t="shared" si="2"/>
        <v>141.61000000000001</v>
      </c>
      <c r="Y39" s="50">
        <v>141.61000000000001</v>
      </c>
      <c r="Z39" s="50"/>
      <c r="AA39" s="50" t="s">
        <v>18840</v>
      </c>
      <c r="AB39" s="45" t="s">
        <v>18841</v>
      </c>
      <c r="AC39" s="45" t="s">
        <v>18841</v>
      </c>
      <c r="AD39" s="50" t="s">
        <v>18842</v>
      </c>
      <c r="AE39" s="50"/>
      <c r="AF39" s="52">
        <f>Table22[[#This Row],[Injection
technical
GWh/day]]/Table22[[#Totals],[Injection
technical
GWh/day]]</f>
        <v>3.6858037931594541E-2</v>
      </c>
      <c r="AG39" s="52">
        <f>Table22[[#This Row],[Withdrawal
technical
GWh/day]]/Table22[[#Totals],[Withdrawal
technical
GWh/day]]</f>
        <v>3.0477193048462754E-2</v>
      </c>
      <c r="AH39" s="52">
        <f>ROUND(IF($B$2&gt;=0,$B$2*Table22[[#This Row],[Normiert Injection]],$B$2*Table22[[#This Row],[Normiert Withdrawal2]]),0)</f>
        <v>-933</v>
      </c>
      <c r="AI39" s="52"/>
    </row>
    <row r="40" spans="1:35">
      <c r="A40" s="45" t="s">
        <v>18832</v>
      </c>
      <c r="B40" s="45" t="str">
        <f t="shared" si="3"/>
        <v>DE2001</v>
      </c>
      <c r="C40" s="45" t="s">
        <v>33</v>
      </c>
      <c r="D40" s="46">
        <v>20</v>
      </c>
      <c r="E40" s="47">
        <v>1</v>
      </c>
      <c r="F40" s="45" t="s">
        <v>18889</v>
      </c>
      <c r="G40" s="45" t="s">
        <v>18937</v>
      </c>
      <c r="H40" s="154">
        <v>53.461060000000003</v>
      </c>
      <c r="I40" s="154">
        <v>7.9120900000000001</v>
      </c>
      <c r="J40" s="45" t="s">
        <v>18872</v>
      </c>
      <c r="K40" s="45" t="s">
        <v>18836</v>
      </c>
      <c r="L40" s="45" t="s">
        <v>18837</v>
      </c>
      <c r="M40" s="48">
        <v>2012</v>
      </c>
      <c r="N40" s="48"/>
      <c r="O40" s="45" t="s">
        <v>18838</v>
      </c>
      <c r="P40" s="45"/>
      <c r="Q40" s="45" t="s">
        <v>18839</v>
      </c>
      <c r="R40" s="49">
        <f t="shared" si="0"/>
        <v>5.2949999999999999</v>
      </c>
      <c r="S40" s="50">
        <v>5.2949999999999999</v>
      </c>
      <c r="T40" s="50"/>
      <c r="U40" s="51">
        <f t="shared" si="1"/>
        <v>71.28</v>
      </c>
      <c r="V40" s="50">
        <v>71.28</v>
      </c>
      <c r="W40" s="50"/>
      <c r="X40" s="49">
        <f t="shared" si="2"/>
        <v>106.8</v>
      </c>
      <c r="Y40" s="50">
        <v>106.8</v>
      </c>
      <c r="Z40" s="50"/>
      <c r="AA40" s="50" t="s">
        <v>18840</v>
      </c>
      <c r="AB40" s="45" t="s">
        <v>18841</v>
      </c>
      <c r="AC40" s="45" t="s">
        <v>18841</v>
      </c>
      <c r="AD40" s="50" t="s">
        <v>18842</v>
      </c>
      <c r="AE40" s="50"/>
      <c r="AF40" s="52">
        <f>Table22[[#This Row],[Injection
technical
GWh/day]]/Table22[[#Totals],[Injection
technical
GWh/day]]</f>
        <v>3.0919629795975741E-2</v>
      </c>
      <c r="AG40" s="52">
        <f>Table22[[#This Row],[Withdrawal
technical
GWh/day]]/Table22[[#Totals],[Withdrawal
technical
GWh/day]]</f>
        <v>2.2985412171286079E-2</v>
      </c>
      <c r="AH40" s="52">
        <f>ROUND(IF($B$2&gt;=0,$B$2*Table22[[#This Row],[Normiert Injection]],$B$2*Table22[[#This Row],[Normiert Withdrawal2]]),0)</f>
        <v>-704</v>
      </c>
      <c r="AI40" s="52"/>
    </row>
    <row r="41" spans="1:35">
      <c r="A41" s="45" t="s">
        <v>18832</v>
      </c>
      <c r="B41" s="45" t="str">
        <f t="shared" si="3"/>
        <v>DE2101</v>
      </c>
      <c r="C41" s="45" t="s">
        <v>33</v>
      </c>
      <c r="D41" s="46">
        <v>21</v>
      </c>
      <c r="E41" s="47">
        <v>1</v>
      </c>
      <c r="F41" s="45" t="s">
        <v>18890</v>
      </c>
      <c r="G41" s="45" t="s">
        <v>18947</v>
      </c>
      <c r="H41" s="154">
        <v>51.205170000000003</v>
      </c>
      <c r="I41" s="154">
        <v>11.461449999999999</v>
      </c>
      <c r="J41" s="45" t="s">
        <v>18891</v>
      </c>
      <c r="K41" s="45" t="s">
        <v>18836</v>
      </c>
      <c r="L41" s="45" t="s">
        <v>18837</v>
      </c>
      <c r="M41" s="48">
        <v>1970</v>
      </c>
      <c r="N41" s="48"/>
      <c r="O41" s="45" t="s">
        <v>18838</v>
      </c>
      <c r="P41" s="45"/>
      <c r="Q41" s="45" t="s">
        <v>18839</v>
      </c>
      <c r="R41" s="49">
        <f t="shared" si="0"/>
        <v>3.4500000000000003E-2</v>
      </c>
      <c r="S41" s="50">
        <v>0</v>
      </c>
      <c r="T41" s="50">
        <f>3*11.5/1000</f>
        <v>3.4500000000000003E-2</v>
      </c>
      <c r="U41" s="51">
        <f t="shared" si="1"/>
        <v>0</v>
      </c>
      <c r="V41" s="50"/>
      <c r="W41" s="50"/>
      <c r="X41" s="49">
        <f t="shared" si="2"/>
        <v>0</v>
      </c>
      <c r="Y41" s="50"/>
      <c r="Z41" s="50"/>
      <c r="AA41" s="50" t="s">
        <v>18840</v>
      </c>
      <c r="AB41" s="45" t="s">
        <v>18841</v>
      </c>
      <c r="AC41" s="45" t="s">
        <v>18841</v>
      </c>
      <c r="AD41" s="50" t="s">
        <v>18842</v>
      </c>
      <c r="AE41" s="50" t="s">
        <v>18841</v>
      </c>
      <c r="AF41" s="52">
        <f>Table22[[#This Row],[Injection
technical
GWh/day]]/Table22[[#Totals],[Injection
technical
GWh/day]]</f>
        <v>0</v>
      </c>
      <c r="AG41" s="52">
        <f>Table22[[#This Row],[Withdrawal
technical
GWh/day]]/Table22[[#Totals],[Withdrawal
technical
GWh/day]]</f>
        <v>0</v>
      </c>
      <c r="AH41" s="52">
        <f>ROUND(IF($B$2&gt;=0,$B$2*Table22[[#This Row],[Normiert Injection]],$B$2*Table22[[#This Row],[Normiert Withdrawal2]]),0)</f>
        <v>0</v>
      </c>
      <c r="AI41" s="52"/>
    </row>
    <row r="42" spans="1:35">
      <c r="A42" s="45" t="s">
        <v>18832</v>
      </c>
      <c r="B42" s="45" t="str">
        <f t="shared" si="3"/>
        <v>DE2201</v>
      </c>
      <c r="C42" s="45" t="s">
        <v>33</v>
      </c>
      <c r="D42" s="46">
        <v>22</v>
      </c>
      <c r="E42" s="47">
        <v>1</v>
      </c>
      <c r="F42" s="45" t="s">
        <v>18892</v>
      </c>
      <c r="G42" s="45" t="s">
        <v>18948</v>
      </c>
      <c r="H42" s="154">
        <v>53.162570000000002</v>
      </c>
      <c r="I42" s="154">
        <v>8.71631</v>
      </c>
      <c r="J42" s="45" t="s">
        <v>18893</v>
      </c>
      <c r="K42" s="45" t="s">
        <v>18836</v>
      </c>
      <c r="L42" s="45" t="s">
        <v>18837</v>
      </c>
      <c r="M42" s="48">
        <v>2000</v>
      </c>
      <c r="N42" s="48"/>
      <c r="O42" s="45" t="s">
        <v>18838</v>
      </c>
      <c r="P42" s="45"/>
      <c r="Q42" s="45" t="s">
        <v>18839</v>
      </c>
      <c r="R42" s="49">
        <f t="shared" si="0"/>
        <v>0.86250000000000004</v>
      </c>
      <c r="S42" s="50">
        <f>75*11.5/1000</f>
        <v>0.86250000000000004</v>
      </c>
      <c r="T42" s="50"/>
      <c r="U42" s="51">
        <f t="shared" si="1"/>
        <v>1.38</v>
      </c>
      <c r="V42" s="50">
        <f>5000*11.5*24/1000000</f>
        <v>1.38</v>
      </c>
      <c r="W42" s="50"/>
      <c r="X42" s="49">
        <f t="shared" si="2"/>
        <v>4.1399999999999997</v>
      </c>
      <c r="Y42" s="50">
        <f>15000*11.5*24/1000000</f>
        <v>4.1399999999999997</v>
      </c>
      <c r="Z42" s="50"/>
      <c r="AA42" s="50" t="s">
        <v>18840</v>
      </c>
      <c r="AB42" s="45" t="s">
        <v>18841</v>
      </c>
      <c r="AC42" s="45" t="s">
        <v>18841</v>
      </c>
      <c r="AD42" s="50" t="s">
        <v>18842</v>
      </c>
      <c r="AE42" s="50"/>
      <c r="AF42" s="52">
        <f>Table22[[#This Row],[Injection
technical
GWh/day]]/Table22[[#Totals],[Injection
technical
GWh/day]]</f>
        <v>5.9861236136990069E-4</v>
      </c>
      <c r="AG42" s="52">
        <f>Table22[[#This Row],[Withdrawal
technical
GWh/day]]/Table22[[#Totals],[Withdrawal
technical
GWh/day]]</f>
        <v>8.9100755045996589E-4</v>
      </c>
      <c r="AH42" s="52">
        <f>ROUND(IF($B$2&gt;=0,$B$2*Table22[[#This Row],[Normiert Injection]],$B$2*Table22[[#This Row],[Normiert Withdrawal2]]),0)</f>
        <v>-27</v>
      </c>
      <c r="AI42" s="52"/>
    </row>
    <row r="43" spans="1:35">
      <c r="A43" s="45" t="s">
        <v>18832</v>
      </c>
      <c r="B43" s="45" t="str">
        <f t="shared" si="3"/>
        <v>DE2301</v>
      </c>
      <c r="C43" s="45" t="s">
        <v>33</v>
      </c>
      <c r="D43" s="46">
        <v>23</v>
      </c>
      <c r="E43" s="47">
        <v>1</v>
      </c>
      <c r="F43" s="45" t="s">
        <v>18894</v>
      </c>
      <c r="G43" s="45" t="s">
        <v>18942</v>
      </c>
      <c r="H43" s="154">
        <v>54.266599999999997</v>
      </c>
      <c r="I43" s="154">
        <v>10.200839999999999</v>
      </c>
      <c r="J43" s="45" t="s">
        <v>18875</v>
      </c>
      <c r="K43" s="45" t="s">
        <v>18836</v>
      </c>
      <c r="L43" s="45" t="s">
        <v>18837</v>
      </c>
      <c r="M43" s="48">
        <v>1971</v>
      </c>
      <c r="N43" s="48"/>
      <c r="O43" s="45" t="s">
        <v>18838</v>
      </c>
      <c r="P43" s="45"/>
      <c r="Q43" s="45" t="s">
        <v>18839</v>
      </c>
      <c r="R43" s="49">
        <f t="shared" si="0"/>
        <v>0.66800000000000004</v>
      </c>
      <c r="S43" s="50">
        <v>0.66800000000000004</v>
      </c>
      <c r="T43" s="50"/>
      <c r="U43" s="49">
        <f t="shared" si="1"/>
        <v>11.38</v>
      </c>
      <c r="V43" s="50">
        <v>11.38</v>
      </c>
      <c r="W43" s="50"/>
      <c r="X43" s="49">
        <f t="shared" si="2"/>
        <v>27.12</v>
      </c>
      <c r="Y43" s="50">
        <v>27.12</v>
      </c>
      <c r="Z43" s="50"/>
      <c r="AA43" s="50" t="s">
        <v>18840</v>
      </c>
      <c r="AB43" s="45" t="s">
        <v>18841</v>
      </c>
      <c r="AC43" s="45" t="s">
        <v>18841</v>
      </c>
      <c r="AD43" s="50" t="s">
        <v>18842</v>
      </c>
      <c r="AE43" s="50"/>
      <c r="AF43" s="52">
        <f>Table22[[#This Row],[Injection
technical
GWh/day]]/Table22[[#Totals],[Injection
technical
GWh/day]]</f>
        <v>4.9363830959343992E-3</v>
      </c>
      <c r="AG43" s="52">
        <f>Table22[[#This Row],[Withdrawal
technical
GWh/day]]/Table22[[#Totals],[Withdrawal
technical
GWh/day]]</f>
        <v>5.8367451131580384E-3</v>
      </c>
      <c r="AH43" s="52">
        <f>ROUND(IF($B$2&gt;=0,$B$2*Table22[[#This Row],[Normiert Injection]],$B$2*Table22[[#This Row],[Normiert Withdrawal2]]),0)</f>
        <v>-179</v>
      </c>
      <c r="AI43" s="52"/>
    </row>
    <row r="44" spans="1:35">
      <c r="A44" s="45" t="s">
        <v>18832</v>
      </c>
      <c r="B44" s="45" t="str">
        <f t="shared" si="3"/>
        <v>DE2401</v>
      </c>
      <c r="C44" s="45" t="s">
        <v>33</v>
      </c>
      <c r="D44" s="46">
        <v>24</v>
      </c>
      <c r="E44" s="47">
        <v>1</v>
      </c>
      <c r="F44" s="45" t="s">
        <v>18895</v>
      </c>
      <c r="G44" s="45" t="s">
        <v>18948</v>
      </c>
      <c r="H44" s="154">
        <v>53.162570000000002</v>
      </c>
      <c r="I44" s="154">
        <v>8.71631</v>
      </c>
      <c r="J44" s="45" t="s">
        <v>18893</v>
      </c>
      <c r="K44" s="45" t="s">
        <v>18836</v>
      </c>
      <c r="L44" s="45" t="s">
        <v>18837</v>
      </c>
      <c r="M44" s="48">
        <v>2000</v>
      </c>
      <c r="N44" s="48"/>
      <c r="O44" s="45" t="s">
        <v>18838</v>
      </c>
      <c r="P44" s="45"/>
      <c r="Q44" s="45" t="s">
        <v>18839</v>
      </c>
      <c r="R44" s="49">
        <v>1.55</v>
      </c>
      <c r="S44" s="50">
        <v>1.55</v>
      </c>
      <c r="T44" s="50"/>
      <c r="U44" s="49">
        <v>24.821999999999996</v>
      </c>
      <c r="V44" s="50">
        <v>24.821999999999996</v>
      </c>
      <c r="W44" s="50"/>
      <c r="X44" s="49">
        <v>52.007999999999996</v>
      </c>
      <c r="Y44" s="50">
        <v>52.007999999999996</v>
      </c>
      <c r="Z44" s="50"/>
      <c r="AA44" s="50" t="s">
        <v>18840</v>
      </c>
      <c r="AB44" s="45" t="s">
        <v>18841</v>
      </c>
      <c r="AC44" s="45" t="s">
        <v>18841</v>
      </c>
      <c r="AD44" s="34" t="s">
        <v>18842</v>
      </c>
      <c r="AE44" s="34" t="s">
        <v>18841</v>
      </c>
      <c r="AF44" s="52">
        <f>Table22[[#This Row],[Injection
technical
GWh/day]]/Table22[[#Totals],[Injection
technical
GWh/day]]</f>
        <v>1.0767214517335994E-2</v>
      </c>
      <c r="AG44" s="52">
        <f>Table22[[#This Row],[Withdrawal
technical
GWh/day]]/Table22[[#Totals],[Withdrawal
technical
GWh/day]]</f>
        <v>1.1193120938242008E-2</v>
      </c>
      <c r="AH44" s="52">
        <f>ROUND(IF($B$2&gt;=0,$B$2*Table22[[#This Row],[Normiert Injection]],$B$2*Table22[[#This Row],[Normiert Withdrawal2]]),0)</f>
        <v>-343</v>
      </c>
      <c r="AI44" s="52"/>
    </row>
    <row r="45" spans="1:35">
      <c r="A45" s="45" t="s">
        <v>18832</v>
      </c>
      <c r="B45" s="45" t="str">
        <f t="shared" si="3"/>
        <v>DE2403</v>
      </c>
      <c r="C45" s="45" t="s">
        <v>33</v>
      </c>
      <c r="D45" s="46">
        <v>24</v>
      </c>
      <c r="E45" s="47">
        <v>3</v>
      </c>
      <c r="F45" s="45" t="s">
        <v>18895</v>
      </c>
      <c r="G45" s="45" t="s">
        <v>18949</v>
      </c>
      <c r="H45" s="154">
        <v>53.435470000000002</v>
      </c>
      <c r="I45" s="154">
        <v>9.4828700000000001</v>
      </c>
      <c r="J45" s="45" t="s">
        <v>18896</v>
      </c>
      <c r="K45" s="45" t="s">
        <v>18836</v>
      </c>
      <c r="L45" s="45" t="s">
        <v>18837</v>
      </c>
      <c r="M45" s="48">
        <v>1992</v>
      </c>
      <c r="N45" s="48"/>
      <c r="O45" s="45" t="s">
        <v>18838</v>
      </c>
      <c r="P45" s="45"/>
      <c r="Q45" s="45" t="s">
        <v>18839</v>
      </c>
      <c r="R45" s="49">
        <v>1.212</v>
      </c>
      <c r="S45" s="50">
        <v>1.212</v>
      </c>
      <c r="T45" s="50"/>
      <c r="U45" s="49">
        <f t="shared" si="1"/>
        <v>24.667000000000002</v>
      </c>
      <c r="V45" s="50">
        <v>24.667000000000002</v>
      </c>
      <c r="W45" s="50"/>
      <c r="X45" s="49">
        <f t="shared" si="2"/>
        <v>81.72</v>
      </c>
      <c r="Y45" s="50">
        <v>81.72</v>
      </c>
      <c r="Z45" s="50"/>
      <c r="AA45" s="50" t="s">
        <v>18840</v>
      </c>
      <c r="AB45" s="45" t="s">
        <v>18841</v>
      </c>
      <c r="AC45" s="45" t="s">
        <v>18841</v>
      </c>
      <c r="AD45" s="34" t="s">
        <v>18842</v>
      </c>
      <c r="AE45" s="34" t="s">
        <v>18841</v>
      </c>
      <c r="AF45" s="52">
        <f>Table22[[#This Row],[Injection
technical
GWh/day]]/Table22[[#Totals],[Injection
technical
GWh/day]]</f>
        <v>1.0699979070950248E-2</v>
      </c>
      <c r="AG45" s="52">
        <f>Table22[[#This Row],[Withdrawal
technical
GWh/day]]/Table22[[#Totals],[Withdrawal
technical
GWh/day]]</f>
        <v>1.7587714256905414E-2</v>
      </c>
      <c r="AH45" s="52">
        <f>ROUND(IF($B$2&gt;=0,$B$2*Table22[[#This Row],[Normiert Injection]],$B$2*Table22[[#This Row],[Normiert Withdrawal2]]),0)</f>
        <v>-539</v>
      </c>
      <c r="AI45" s="52"/>
    </row>
    <row r="46" spans="1:35">
      <c r="A46" s="45" t="s">
        <v>18832</v>
      </c>
      <c r="B46" s="45" t="str">
        <f t="shared" si="3"/>
        <v>DE2404</v>
      </c>
      <c r="C46" s="45" t="s">
        <v>33</v>
      </c>
      <c r="D46" s="46">
        <v>24</v>
      </c>
      <c r="E46" s="47">
        <v>4</v>
      </c>
      <c r="F46" s="45" t="s">
        <v>18895</v>
      </c>
      <c r="G46" s="45" t="s">
        <v>18950</v>
      </c>
      <c r="H46" s="154">
        <v>52.801139999999997</v>
      </c>
      <c r="I46" s="154">
        <v>10.94267</v>
      </c>
      <c r="J46" s="45" t="s">
        <v>18897</v>
      </c>
      <c r="K46" s="45" t="s">
        <v>18836</v>
      </c>
      <c r="L46" s="45" t="s">
        <v>18837</v>
      </c>
      <c r="M46" s="48">
        <v>2002</v>
      </c>
      <c r="N46" s="48"/>
      <c r="O46" s="45" t="s">
        <v>18838</v>
      </c>
      <c r="P46" s="45"/>
      <c r="Q46" s="45" t="s">
        <v>18839</v>
      </c>
      <c r="R46" s="49">
        <v>3.7810000000000001</v>
      </c>
      <c r="S46" s="50">
        <v>3.7810000000000001</v>
      </c>
      <c r="T46" s="50"/>
      <c r="U46" s="49">
        <f t="shared" si="1"/>
        <v>84.671999999999997</v>
      </c>
      <c r="V46" s="50">
        <v>84.671999999999997</v>
      </c>
      <c r="W46" s="50"/>
      <c r="X46" s="49">
        <f t="shared" si="2"/>
        <v>231.958</v>
      </c>
      <c r="Y46" s="50">
        <v>231.958</v>
      </c>
      <c r="Z46" s="50"/>
      <c r="AA46" s="50" t="s">
        <v>18840</v>
      </c>
      <c r="AB46" s="45" t="s">
        <v>18841</v>
      </c>
      <c r="AC46" s="45" t="s">
        <v>18841</v>
      </c>
      <c r="AD46" s="34" t="s">
        <v>18842</v>
      </c>
      <c r="AE46" s="34" t="s">
        <v>18841</v>
      </c>
      <c r="AF46" s="52">
        <f>Table22[[#This Row],[Injection
technical
GWh/day]]/Table22[[#Totals],[Injection
technical
GWh/day]]</f>
        <v>3.6728772363704518E-2</v>
      </c>
      <c r="AG46" s="52">
        <f>Table22[[#This Row],[Withdrawal
technical
GWh/day]]/Table22[[#Totals],[Withdrawal
technical
GWh/day]]</f>
        <v>4.9921818693138359E-2</v>
      </c>
      <c r="AH46" s="52">
        <f>ROUND(IF($B$2&gt;=0,$B$2*Table22[[#This Row],[Normiert Injection]],$B$2*Table22[[#This Row],[Normiert Withdrawal2]]),0)</f>
        <v>-1529</v>
      </c>
      <c r="AI46" s="52"/>
    </row>
    <row r="47" spans="1:35">
      <c r="A47" s="45" t="s">
        <v>18832</v>
      </c>
      <c r="B47" s="45" t="str">
        <f t="shared" si="3"/>
        <v>DE2701</v>
      </c>
      <c r="C47" s="45" t="s">
        <v>33</v>
      </c>
      <c r="D47" s="46">
        <v>27</v>
      </c>
      <c r="E47" s="47">
        <v>1</v>
      </c>
      <c r="F47" s="45" t="s">
        <v>18898</v>
      </c>
      <c r="G47" s="45" t="s">
        <v>18937</v>
      </c>
      <c r="H47" s="154">
        <v>53.461060000000003</v>
      </c>
      <c r="I47" s="154">
        <v>7.9120900000000001</v>
      </c>
      <c r="J47" s="45" t="s">
        <v>18868</v>
      </c>
      <c r="K47" s="45" t="s">
        <v>18836</v>
      </c>
      <c r="L47" s="45" t="s">
        <v>18837</v>
      </c>
      <c r="M47" s="48">
        <v>1993</v>
      </c>
      <c r="N47" s="48"/>
      <c r="O47" s="45" t="s">
        <v>18838</v>
      </c>
      <c r="P47" s="45"/>
      <c r="Q47" s="45" t="s">
        <v>18839</v>
      </c>
      <c r="R47" s="49">
        <f t="shared" si="0"/>
        <v>6.2932289500000002E-2</v>
      </c>
      <c r="S47" s="53">
        <f>5.472373*11.5/1000</f>
        <v>6.2932289500000002E-2</v>
      </c>
      <c r="T47" s="53"/>
      <c r="U47" s="51">
        <f t="shared" si="1"/>
        <v>0.89341199999999998</v>
      </c>
      <c r="V47" s="53">
        <f>3237*11.5*24/1000000</f>
        <v>0.89341199999999998</v>
      </c>
      <c r="W47" s="53"/>
      <c r="X47" s="49">
        <f t="shared" si="2"/>
        <v>1.9656720000000001</v>
      </c>
      <c r="Y47" s="53">
        <f>7122*11.5*24/1000000</f>
        <v>1.9656720000000001</v>
      </c>
      <c r="Z47" s="53"/>
      <c r="AA47" s="53" t="s">
        <v>18840</v>
      </c>
      <c r="AB47" s="45" t="s">
        <v>18841</v>
      </c>
      <c r="AC47" s="45" t="s">
        <v>18841</v>
      </c>
      <c r="AD47" s="53" t="s">
        <v>18842</v>
      </c>
      <c r="AE47" s="53"/>
      <c r="AF47" s="52">
        <f>Table22[[#This Row],[Injection
technical
GWh/day]]/Table22[[#Totals],[Injection
technical
GWh/day]]</f>
        <v>3.8754164275087372E-4</v>
      </c>
      <c r="AG47" s="52">
        <f>Table22[[#This Row],[Withdrawal
technical
GWh/day]]/Table22[[#Totals],[Withdrawal
technical
GWh/day]]</f>
        <v>4.2305038495839189E-4</v>
      </c>
      <c r="AH47" s="52">
        <f>ROUND(IF($B$2&gt;=0,$B$2*Table22[[#This Row],[Normiert Injection]],$B$2*Table22[[#This Row],[Normiert Withdrawal2]]),0)</f>
        <v>-13</v>
      </c>
      <c r="AI47" s="52"/>
    </row>
    <row r="48" spans="1:35">
      <c r="A48" s="45" t="s">
        <v>18832</v>
      </c>
      <c r="B48" s="45" t="str">
        <f t="shared" si="3"/>
        <v>DE2801</v>
      </c>
      <c r="C48" s="45" t="s">
        <v>33</v>
      </c>
      <c r="D48" s="46">
        <v>28</v>
      </c>
      <c r="E48" s="47">
        <v>1</v>
      </c>
      <c r="F48" s="45" t="s">
        <v>18899</v>
      </c>
      <c r="G48" s="45" t="s">
        <v>18938</v>
      </c>
      <c r="H48" s="154">
        <v>52.17597</v>
      </c>
      <c r="I48" s="154">
        <v>7.0286799999999996</v>
      </c>
      <c r="J48" s="45" t="s">
        <v>18900</v>
      </c>
      <c r="K48" s="45" t="s">
        <v>18836</v>
      </c>
      <c r="L48" s="45" t="s">
        <v>18837</v>
      </c>
      <c r="M48" s="48">
        <v>2008</v>
      </c>
      <c r="N48" s="48"/>
      <c r="O48" s="45" t="s">
        <v>18838</v>
      </c>
      <c r="P48" s="45"/>
      <c r="Q48" s="45" t="s">
        <v>18839</v>
      </c>
      <c r="R48" s="49">
        <f t="shared" si="0"/>
        <v>2.1698</v>
      </c>
      <c r="S48" s="50">
        <v>2.1698</v>
      </c>
      <c r="T48" s="50"/>
      <c r="U48" s="49">
        <f t="shared" si="1"/>
        <v>82.22</v>
      </c>
      <c r="V48" s="50">
        <v>82.22</v>
      </c>
      <c r="W48" s="50"/>
      <c r="X48" s="49">
        <f t="shared" si="2"/>
        <v>164.45</v>
      </c>
      <c r="Y48" s="50">
        <v>164.45</v>
      </c>
      <c r="Z48" s="50"/>
      <c r="AA48" s="50" t="s">
        <v>18840</v>
      </c>
      <c r="AB48" s="45" t="s">
        <v>18841</v>
      </c>
      <c r="AC48" s="45" t="s">
        <v>18841</v>
      </c>
      <c r="AD48" s="50" t="s">
        <v>18842</v>
      </c>
      <c r="AE48" s="50"/>
      <c r="AF48" s="52">
        <f>Table22[[#This Row],[Injection
technical
GWh/day]]/Table22[[#Totals],[Injection
technical
GWh/day]]</f>
        <v>3.5665150979589305E-2</v>
      </c>
      <c r="AG48" s="52">
        <f>Table22[[#This Row],[Withdrawal
technical
GWh/day]]/Table22[[#Totals],[Withdrawal
technical
GWh/day]]</f>
        <v>3.539279992104865E-2</v>
      </c>
      <c r="AH48" s="52">
        <f>ROUND(IF($B$2&gt;=0,$B$2*Table22[[#This Row],[Normiert Injection]],$B$2*Table22[[#This Row],[Normiert Withdrawal2]]),0)</f>
        <v>-1084</v>
      </c>
      <c r="AI48" s="52"/>
    </row>
    <row r="49" spans="1:35">
      <c r="A49" s="45" t="s">
        <v>18832</v>
      </c>
      <c r="B49" s="45" t="str">
        <f t="shared" si="3"/>
        <v>DE2903</v>
      </c>
      <c r="C49" s="45" t="s">
        <v>33</v>
      </c>
      <c r="D49" s="46">
        <v>29</v>
      </c>
      <c r="E49" s="47">
        <v>3</v>
      </c>
      <c r="F49" s="45" t="s">
        <v>18901</v>
      </c>
      <c r="G49" s="45" t="s">
        <v>18938</v>
      </c>
      <c r="H49" s="154">
        <v>52.17597</v>
      </c>
      <c r="I49" s="154">
        <v>7.0286799999999996</v>
      </c>
      <c r="J49" s="45" t="s">
        <v>18902</v>
      </c>
      <c r="K49" s="45" t="s">
        <v>18836</v>
      </c>
      <c r="L49" s="45" t="s">
        <v>18837</v>
      </c>
      <c r="M49" s="48">
        <v>1976</v>
      </c>
      <c r="N49" s="48"/>
      <c r="O49" s="45" t="s">
        <v>18838</v>
      </c>
      <c r="P49" s="45"/>
      <c r="Q49" s="45" t="s">
        <v>18839</v>
      </c>
      <c r="R49" s="49">
        <f t="shared" si="0"/>
        <v>14.425000000000001</v>
      </c>
      <c r="S49" s="50">
        <v>14.425000000000001</v>
      </c>
      <c r="T49" s="50"/>
      <c r="U49" s="49">
        <f t="shared" si="1"/>
        <v>328.32</v>
      </c>
      <c r="V49" s="50">
        <v>328.32</v>
      </c>
      <c r="W49" s="50"/>
      <c r="X49" s="49">
        <f t="shared" si="2"/>
        <v>465.12</v>
      </c>
      <c r="Y49" s="50">
        <v>465.12</v>
      </c>
      <c r="Z49" s="50"/>
      <c r="AA49" s="50" t="s">
        <v>18840</v>
      </c>
      <c r="AB49" s="45" t="s">
        <v>18841</v>
      </c>
      <c r="AC49" s="45" t="s">
        <v>18841</v>
      </c>
      <c r="AD49" s="50" t="s">
        <v>18842</v>
      </c>
      <c r="AE49" s="50" t="s">
        <v>18841</v>
      </c>
      <c r="AF49" s="52">
        <f>Table22[[#This Row],[Injection
technical
GWh/day]]/Table22[[#Totals],[Injection
technical
GWh/day]]</f>
        <v>0.14241768875722161</v>
      </c>
      <c r="AG49" s="52">
        <f>Table22[[#This Row],[Withdrawal
technical
GWh/day]]/Table22[[#Totals],[Withdrawal
technical
GWh/day]]</f>
        <v>0.10010276132124139</v>
      </c>
      <c r="AH49" s="52">
        <f>ROUND(IF($B$2&gt;=0,$B$2*Table22[[#This Row],[Normiert Injection]],$B$2*Table22[[#This Row],[Normiert Withdrawal2]]),0)</f>
        <v>-3066</v>
      </c>
      <c r="AI49" s="52"/>
    </row>
    <row r="50" spans="1:35" hidden="1">
      <c r="A50" s="45" t="s">
        <v>18832</v>
      </c>
      <c r="B50" s="45" t="str">
        <f t="shared" si="3"/>
        <v>DE2904</v>
      </c>
      <c r="C50" s="45" t="s">
        <v>33</v>
      </c>
      <c r="D50" s="46">
        <v>29</v>
      </c>
      <c r="E50" s="47">
        <v>4</v>
      </c>
      <c r="F50" s="45" t="s">
        <v>18901</v>
      </c>
      <c r="G50" s="45" t="s">
        <v>18938</v>
      </c>
      <c r="H50" s="154">
        <v>52.17597</v>
      </c>
      <c r="I50" s="154">
        <v>7.0286799999999996</v>
      </c>
      <c r="J50" s="45" t="s">
        <v>18903</v>
      </c>
      <c r="K50" s="45" t="s">
        <v>18836</v>
      </c>
      <c r="L50" s="45" t="s">
        <v>18837</v>
      </c>
      <c r="M50" s="48">
        <v>1976</v>
      </c>
      <c r="N50" s="48"/>
      <c r="O50" s="45" t="s">
        <v>18838</v>
      </c>
      <c r="P50" s="45"/>
      <c r="Q50" s="45" t="s">
        <v>18839</v>
      </c>
      <c r="R50" s="49">
        <f t="shared" si="0"/>
        <v>4.25</v>
      </c>
      <c r="S50" s="50">
        <v>4.25</v>
      </c>
      <c r="T50" s="50"/>
      <c r="U50" s="49">
        <f t="shared" si="1"/>
        <v>57.6</v>
      </c>
      <c r="V50" s="50">
        <v>57.6</v>
      </c>
      <c r="W50" s="50"/>
      <c r="X50" s="49">
        <f t="shared" si="2"/>
        <v>288</v>
      </c>
      <c r="Y50" s="50">
        <v>288</v>
      </c>
      <c r="Z50" s="50"/>
      <c r="AA50" s="50" t="s">
        <v>18840</v>
      </c>
      <c r="AB50" s="45" t="s">
        <v>18841</v>
      </c>
      <c r="AC50" s="45" t="s">
        <v>18841</v>
      </c>
      <c r="AD50" s="50" t="s">
        <v>18842</v>
      </c>
      <c r="AE50" s="50" t="s">
        <v>18841</v>
      </c>
      <c r="AF50" s="52">
        <f>Table22[[#This Row],[Injection
technical
GWh/day]]/Table22[[#Totals],[Injection
technical
GWh/day]]</f>
        <v>2.4985559431091511E-2</v>
      </c>
      <c r="AG50" s="52">
        <f>Table22[[#This Row],[Withdrawal
technical
GWh/day]]/Table22[[#Totals],[Withdrawal
technical
GWh/day]]</f>
        <v>6.1983133945041111E-2</v>
      </c>
      <c r="AH50" s="52">
        <f>ROUND(IF($B$2&gt;=0,$B$2*Table22[[#This Row],[Normiert Injection]],$B$2*Table22[[#This Row],[Normiert Withdrawal2]]),0)</f>
        <v>-1898</v>
      </c>
      <c r="AI50" s="52"/>
    </row>
    <row r="51" spans="1:35" hidden="1">
      <c r="A51" s="45" t="s">
        <v>18832</v>
      </c>
      <c r="B51" s="45" t="str">
        <f t="shared" si="3"/>
        <v>DE2906</v>
      </c>
      <c r="C51" s="45" t="s">
        <v>33</v>
      </c>
      <c r="D51" s="46">
        <v>29</v>
      </c>
      <c r="E51" s="47">
        <v>6</v>
      </c>
      <c r="F51" s="45" t="s">
        <v>18901</v>
      </c>
      <c r="G51" s="45" t="s">
        <v>18937</v>
      </c>
      <c r="H51" s="154">
        <v>53.461060000000003</v>
      </c>
      <c r="I51" s="154">
        <v>7.9120900000000001</v>
      </c>
      <c r="J51" s="45" t="s">
        <v>18868</v>
      </c>
      <c r="K51" s="45" t="s">
        <v>18836</v>
      </c>
      <c r="L51" s="45" t="s">
        <v>18837</v>
      </c>
      <c r="M51" s="48">
        <v>1993</v>
      </c>
      <c r="N51" s="48"/>
      <c r="O51" s="45" t="s">
        <v>18838</v>
      </c>
      <c r="P51" s="45"/>
      <c r="Q51" s="45" t="s">
        <v>18839</v>
      </c>
      <c r="R51" s="49">
        <f t="shared" si="0"/>
        <v>11.087</v>
      </c>
      <c r="S51" s="50">
        <v>11.087</v>
      </c>
      <c r="T51" s="50"/>
      <c r="U51" s="49">
        <f t="shared" si="1"/>
        <v>155.67840000000001</v>
      </c>
      <c r="V51" s="50">
        <v>155.67840000000001</v>
      </c>
      <c r="W51" s="50"/>
      <c r="X51" s="49">
        <f t="shared" si="2"/>
        <v>271.68400000000003</v>
      </c>
      <c r="Y51" s="50">
        <v>271.68400000000003</v>
      </c>
      <c r="Z51" s="50"/>
      <c r="AA51" s="50" t="s">
        <v>18840</v>
      </c>
      <c r="AB51" s="45" t="s">
        <v>18841</v>
      </c>
      <c r="AC51" s="45" t="s">
        <v>18841</v>
      </c>
      <c r="AD51" s="50" t="s">
        <v>18842</v>
      </c>
      <c r="AE51" s="50" t="s">
        <v>18841</v>
      </c>
      <c r="AF51" s="52">
        <f>Table22[[#This Row],[Injection
technical
GWh/day]]/Table22[[#Totals],[Injection
technical
GWh/day]]</f>
        <v>6.7529720752382574E-2</v>
      </c>
      <c r="AG51" s="52">
        <f>Table22[[#This Row],[Withdrawal
technical
GWh/day]]/Table22[[#Totals],[Withdrawal
technical
GWh/day]]</f>
        <v>5.8471617231682468E-2</v>
      </c>
      <c r="AH51" s="52">
        <f>ROUND(IF($B$2&gt;=0,$B$2*Table22[[#This Row],[Normiert Injection]],$B$2*Table22[[#This Row],[Normiert Withdrawal2]]),0)</f>
        <v>-1791</v>
      </c>
      <c r="AI51" s="52"/>
    </row>
    <row r="52" spans="1:35" hidden="1">
      <c r="A52" s="45" t="s">
        <v>18832</v>
      </c>
      <c r="B52" s="45" t="str">
        <f t="shared" si="3"/>
        <v>DE2907</v>
      </c>
      <c r="C52" s="45" t="s">
        <v>33</v>
      </c>
      <c r="D52" s="46">
        <v>29</v>
      </c>
      <c r="E52" s="47">
        <v>7</v>
      </c>
      <c r="F52" s="45" t="s">
        <v>18901</v>
      </c>
      <c r="G52" s="45" t="s">
        <v>18937</v>
      </c>
      <c r="H52" s="154">
        <v>53.461060000000003</v>
      </c>
      <c r="I52" s="154">
        <v>7.9120900000000001</v>
      </c>
      <c r="J52" s="45" t="s">
        <v>18872</v>
      </c>
      <c r="K52" s="45" t="s">
        <v>18836</v>
      </c>
      <c r="L52" s="45" t="s">
        <v>18837</v>
      </c>
      <c r="M52" s="48">
        <v>2012</v>
      </c>
      <c r="N52" s="48"/>
      <c r="O52" s="45" t="s">
        <v>18838</v>
      </c>
      <c r="P52" s="45"/>
      <c r="Q52" s="45" t="s">
        <v>18839</v>
      </c>
      <c r="R52" s="49">
        <f t="shared" si="0"/>
        <v>11.490600000000001</v>
      </c>
      <c r="S52" s="50">
        <v>11.490600000000001</v>
      </c>
      <c r="T52" s="50"/>
      <c r="U52" s="49">
        <f t="shared" si="1"/>
        <v>425.63900000000001</v>
      </c>
      <c r="V52" s="50">
        <v>425.63900000000001</v>
      </c>
      <c r="W52" s="50"/>
      <c r="X52" s="49">
        <f t="shared" si="2"/>
        <v>396.72</v>
      </c>
      <c r="Y52" s="50">
        <v>396.72</v>
      </c>
      <c r="Z52" s="50"/>
      <c r="AA52" s="50" t="s">
        <v>18840</v>
      </c>
      <c r="AB52" s="45" t="s">
        <v>18841</v>
      </c>
      <c r="AC52" s="45" t="s">
        <v>18841</v>
      </c>
      <c r="AD52" s="50" t="s">
        <v>18842</v>
      </c>
      <c r="AE52" s="50" t="s">
        <v>18841</v>
      </c>
      <c r="AF52" s="52">
        <f>Table22[[#This Row],[Injection
technical
GWh/day]]/Table22[[#Totals],[Injection
technical
GWh/day]]</f>
        <v>0.18463243976892985</v>
      </c>
      <c r="AG52" s="52">
        <f>Table22[[#This Row],[Withdrawal
technical
GWh/day]]/Table22[[#Totals],[Withdrawal
technical
GWh/day]]</f>
        <v>8.5381767009294146E-2</v>
      </c>
      <c r="AH52" s="52">
        <f>ROUND(IF($B$2&gt;=0,$B$2*Table22[[#This Row],[Normiert Injection]],$B$2*Table22[[#This Row],[Normiert Withdrawal2]]),0)</f>
        <v>-2615</v>
      </c>
      <c r="AI52" s="52"/>
    </row>
    <row r="53" spans="1:35" hidden="1">
      <c r="A53" s="45" t="s">
        <v>18832</v>
      </c>
      <c r="B53" s="45" t="str">
        <f t="shared" si="3"/>
        <v>DE3001</v>
      </c>
      <c r="C53" s="45" t="s">
        <v>33</v>
      </c>
      <c r="D53" s="46">
        <v>30</v>
      </c>
      <c r="E53" s="47">
        <v>1</v>
      </c>
      <c r="F53" s="45" t="s">
        <v>18904</v>
      </c>
      <c r="G53" s="45" t="s">
        <v>18937</v>
      </c>
      <c r="H53" s="154">
        <v>53.461060000000003</v>
      </c>
      <c r="I53" s="154">
        <v>7.9120900000000001</v>
      </c>
      <c r="J53" s="45" t="s">
        <v>18905</v>
      </c>
      <c r="K53" s="45" t="s">
        <v>18836</v>
      </c>
      <c r="L53" s="45" t="s">
        <v>18837</v>
      </c>
      <c r="M53" s="48">
        <v>2012</v>
      </c>
      <c r="N53" s="48"/>
      <c r="O53" s="45" t="s">
        <v>18838</v>
      </c>
      <c r="P53" s="45"/>
      <c r="Q53" s="45" t="s">
        <v>18839</v>
      </c>
      <c r="R53" s="49">
        <f t="shared" si="0"/>
        <v>1.2788999999999999</v>
      </c>
      <c r="S53" s="50">
        <v>1.2788999999999999</v>
      </c>
      <c r="T53" s="50"/>
      <c r="U53" s="49">
        <f t="shared" si="1"/>
        <v>28.728000000000002</v>
      </c>
      <c r="V53" s="50">
        <v>28.728000000000002</v>
      </c>
      <c r="W53" s="50"/>
      <c r="X53" s="49">
        <f t="shared" si="2"/>
        <v>46.17</v>
      </c>
      <c r="Y53" s="50">
        <v>46.17</v>
      </c>
      <c r="Z53" s="50"/>
      <c r="AA53" s="50" t="s">
        <v>18840</v>
      </c>
      <c r="AB53" s="45" t="s">
        <v>18841</v>
      </c>
      <c r="AC53" s="45" t="s">
        <v>18841</v>
      </c>
      <c r="AD53" s="50" t="s">
        <v>18842</v>
      </c>
      <c r="AE53" s="50" t="s">
        <v>18841</v>
      </c>
      <c r="AF53" s="52">
        <f>Table22[[#This Row],[Injection
technical
GWh/day]]/Table22[[#Totals],[Injection
technical
GWh/day]]</f>
        <v>1.2461547766256891E-2</v>
      </c>
      <c r="AG53" s="52">
        <f>Table22[[#This Row],[Withdrawal
technical
GWh/day]]/Table22[[#Totals],[Withdrawal
technical
GWh/day]]</f>
        <v>9.9366711605644031E-3</v>
      </c>
      <c r="AH53" s="52">
        <f>ROUND(IF($B$2&gt;=0,$B$2*Table22[[#This Row],[Normiert Injection]],$B$2*Table22[[#This Row],[Normiert Withdrawal2]]),0)</f>
        <v>-304</v>
      </c>
      <c r="AI53" s="52"/>
    </row>
    <row r="54" spans="1:35" hidden="1">
      <c r="A54" s="45" t="s">
        <v>18832</v>
      </c>
      <c r="B54" s="45" t="str">
        <f>C54&amp;TEXT(D54,"0#")&amp;TEXT(E54,"0#")</f>
        <v>DE3006</v>
      </c>
      <c r="C54" s="45" t="s">
        <v>33</v>
      </c>
      <c r="D54" s="54">
        <v>30</v>
      </c>
      <c r="E54" s="45">
        <v>6</v>
      </c>
      <c r="F54" s="45" t="s">
        <v>18904</v>
      </c>
      <c r="G54" s="45" t="s">
        <v>18936</v>
      </c>
      <c r="H54" s="154">
        <v>53.257240000000003</v>
      </c>
      <c r="I54" s="154">
        <v>7.4078600000000003</v>
      </c>
      <c r="J54" s="45" t="s">
        <v>18906</v>
      </c>
      <c r="K54" s="45" t="s">
        <v>18836</v>
      </c>
      <c r="L54" s="45" t="s">
        <v>18837</v>
      </c>
      <c r="M54" s="45">
        <v>2019</v>
      </c>
      <c r="N54" s="45"/>
      <c r="O54" s="45" t="s">
        <v>18838</v>
      </c>
      <c r="P54" s="45"/>
      <c r="Q54" s="45" t="s">
        <v>18839</v>
      </c>
      <c r="R54" s="49">
        <f t="shared" si="0"/>
        <v>1.6628000000000001</v>
      </c>
      <c r="S54" s="50">
        <v>1.6628000000000001</v>
      </c>
      <c r="T54" s="50"/>
      <c r="U54" s="49">
        <f t="shared" si="1"/>
        <v>27.22</v>
      </c>
      <c r="V54" s="50">
        <v>27.22</v>
      </c>
      <c r="W54" s="50"/>
      <c r="X54" s="49">
        <f t="shared" si="2"/>
        <v>41.85</v>
      </c>
      <c r="Y54" s="50">
        <v>41.85</v>
      </c>
      <c r="Z54" s="50"/>
      <c r="AA54" s="50" t="s">
        <v>18840</v>
      </c>
      <c r="AB54" s="45" t="s">
        <v>18841</v>
      </c>
      <c r="AC54" s="45" t="s">
        <v>18841</v>
      </c>
      <c r="AD54" s="50" t="s">
        <v>18842</v>
      </c>
      <c r="AE54" s="50" t="s">
        <v>18841</v>
      </c>
      <c r="AF54" s="52">
        <f>Table22[[#This Row],[Injection
technical
GWh/day]]/Table22[[#Totals],[Injection
technical
GWh/day]]</f>
        <v>1.1807411939484563E-2</v>
      </c>
      <c r="AG54" s="52">
        <f>Table22[[#This Row],[Withdrawal
technical
GWh/day]]/Table22[[#Totals],[Withdrawal
technical
GWh/day]]</f>
        <v>9.0069241513887864E-3</v>
      </c>
      <c r="AH54" s="52">
        <f>ROUND(IF($B$2&gt;=0,$B$2*Table22[[#This Row],[Normiert Injection]],$B$2*Table22[[#This Row],[Normiert Withdrawal2]]),0)</f>
        <v>-276</v>
      </c>
      <c r="AI54" s="52"/>
    </row>
    <row r="55" spans="1:35" hidden="1">
      <c r="A55" s="29" t="s">
        <v>18832</v>
      </c>
      <c r="B55" s="29" t="str">
        <f t="shared" si="3"/>
        <v>DE3003</v>
      </c>
      <c r="C55" s="29" t="s">
        <v>33</v>
      </c>
      <c r="D55" s="30">
        <v>30</v>
      </c>
      <c r="E55" s="31">
        <v>3</v>
      </c>
      <c r="F55" s="29" t="s">
        <v>18904</v>
      </c>
      <c r="G55" s="29" t="s">
        <v>18939</v>
      </c>
      <c r="H55" s="154">
        <v>51.750250000000001</v>
      </c>
      <c r="I55" s="154">
        <v>11.759219999999999</v>
      </c>
      <c r="J55" s="29" t="s">
        <v>1223</v>
      </c>
      <c r="K55" s="29" t="s">
        <v>18836</v>
      </c>
      <c r="L55" s="29" t="s">
        <v>18837</v>
      </c>
      <c r="M55" s="32">
        <v>1974</v>
      </c>
      <c r="N55" s="32"/>
      <c r="O55" s="29" t="s">
        <v>18838</v>
      </c>
      <c r="P55" s="29"/>
      <c r="Q55" s="29" t="s">
        <v>18839</v>
      </c>
      <c r="R55" s="55">
        <f t="shared" si="0"/>
        <v>0</v>
      </c>
      <c r="S55" s="52"/>
      <c r="T55" s="52"/>
      <c r="U55" s="55">
        <f t="shared" si="1"/>
        <v>0</v>
      </c>
      <c r="V55" s="52"/>
      <c r="W55" s="52"/>
      <c r="X55" s="55">
        <f t="shared" si="2"/>
        <v>0</v>
      </c>
      <c r="Y55" s="52"/>
      <c r="Z55" s="52"/>
      <c r="AA55" s="52" t="s">
        <v>18840</v>
      </c>
      <c r="AB55" s="29" t="s">
        <v>18841</v>
      </c>
      <c r="AC55" s="29" t="s">
        <v>18845</v>
      </c>
      <c r="AD55" s="52" t="s">
        <v>18842</v>
      </c>
      <c r="AE55" s="52" t="s">
        <v>18841</v>
      </c>
      <c r="AF55" s="52">
        <f>Table22[[#This Row],[Injection
technical
GWh/day]]/Table22[[#Totals],[Injection
technical
GWh/day]]</f>
        <v>0</v>
      </c>
      <c r="AG55" s="52">
        <f>Table22[[#This Row],[Withdrawal
technical
GWh/day]]/Table22[[#Totals],[Withdrawal
technical
GWh/day]]</f>
        <v>0</v>
      </c>
      <c r="AH55" s="52">
        <f>ROUND(IF($B$2&gt;=0,$B$2*Table22[[#This Row],[Normiert Injection]],$B$2*Table22[[#This Row],[Normiert Withdrawal2]]),0)</f>
        <v>0</v>
      </c>
      <c r="AI55" s="52"/>
    </row>
    <row r="56" spans="1:35" hidden="1">
      <c r="A56" s="29" t="s">
        <v>18832</v>
      </c>
      <c r="B56" s="29" t="str">
        <f t="shared" si="3"/>
        <v>DE3004</v>
      </c>
      <c r="C56" s="29" t="s">
        <v>33</v>
      </c>
      <c r="D56" s="30">
        <v>30</v>
      </c>
      <c r="E56" s="31">
        <v>4</v>
      </c>
      <c r="F56" s="29" t="s">
        <v>18904</v>
      </c>
      <c r="G56" s="29" t="s">
        <v>18951</v>
      </c>
      <c r="H56" s="154">
        <v>51.417740000000002</v>
      </c>
      <c r="I56" s="154">
        <v>11.82784</v>
      </c>
      <c r="J56" s="29" t="s">
        <v>18907</v>
      </c>
      <c r="K56" s="29" t="s">
        <v>18836</v>
      </c>
      <c r="L56" s="29" t="s">
        <v>18837</v>
      </c>
      <c r="M56" s="32">
        <v>1975</v>
      </c>
      <c r="N56" s="32"/>
      <c r="O56" s="29" t="s">
        <v>18838</v>
      </c>
      <c r="P56" s="29"/>
      <c r="Q56" s="29" t="s">
        <v>18839</v>
      </c>
      <c r="R56" s="55">
        <f t="shared" si="0"/>
        <v>0</v>
      </c>
      <c r="S56" s="52"/>
      <c r="T56" s="52"/>
      <c r="U56" s="55">
        <f t="shared" si="1"/>
        <v>0</v>
      </c>
      <c r="V56" s="52"/>
      <c r="W56" s="52"/>
      <c r="X56" s="55">
        <f t="shared" si="2"/>
        <v>0</v>
      </c>
      <c r="Y56" s="52"/>
      <c r="Z56" s="52"/>
      <c r="AA56" s="52" t="s">
        <v>18840</v>
      </c>
      <c r="AB56" s="29" t="s">
        <v>18841</v>
      </c>
      <c r="AC56" s="29" t="s">
        <v>18845</v>
      </c>
      <c r="AD56" s="52" t="s">
        <v>18842</v>
      </c>
      <c r="AE56" s="52" t="s">
        <v>18841</v>
      </c>
      <c r="AF56" s="52">
        <f>Table22[[#This Row],[Injection
technical
GWh/day]]/Table22[[#Totals],[Injection
technical
GWh/day]]</f>
        <v>0</v>
      </c>
      <c r="AG56" s="52">
        <f>Table22[[#This Row],[Withdrawal
technical
GWh/day]]/Table22[[#Totals],[Withdrawal
technical
GWh/day]]</f>
        <v>0</v>
      </c>
      <c r="AH56" s="52">
        <f>ROUND(IF($B$2&gt;=0,$B$2*Table22[[#This Row],[Normiert Injection]],$B$2*Table22[[#This Row],[Normiert Withdrawal2]]),0)</f>
        <v>0</v>
      </c>
      <c r="AI56" s="66"/>
    </row>
    <row r="57" spans="1:35">
      <c r="A57" s="70"/>
      <c r="B57" s="70"/>
      <c r="C57" s="70"/>
      <c r="D57" s="71"/>
      <c r="E57" s="72"/>
      <c r="F57" s="70"/>
      <c r="G57" s="70"/>
      <c r="H57" s="70"/>
      <c r="I57" s="70"/>
      <c r="J57" s="70"/>
      <c r="K57" s="70"/>
      <c r="L57" s="70"/>
      <c r="M57" s="73"/>
      <c r="N57" s="73"/>
      <c r="O57" s="70"/>
      <c r="P57" s="70"/>
      <c r="Q57" s="70"/>
      <c r="R57" s="74"/>
      <c r="S57" s="66"/>
      <c r="T57" s="66"/>
      <c r="U57" s="75">
        <f>SUBTOTAL(109,Table22[Injection
technical
GWh/day])</f>
        <v>2305.3316120000004</v>
      </c>
      <c r="V57" s="66"/>
      <c r="W57" s="66"/>
      <c r="X57" s="74">
        <f>SUBTOTAL(109,Table22[Withdrawal
technical
GWh/day])</f>
        <v>4646.4252719999986</v>
      </c>
      <c r="Y57" s="66"/>
      <c r="Z57" s="66"/>
      <c r="AA57" s="66"/>
      <c r="AB57" s="70"/>
      <c r="AC57" s="70"/>
      <c r="AD57" s="66"/>
      <c r="AE57" s="66"/>
      <c r="AF57" s="66">
        <f>SUBTOTAL(109,Table22[Normiert Injection])</f>
        <v>0.99999999999999978</v>
      </c>
      <c r="AG57" s="66">
        <f>SUBTOTAL(109,Table22[Normiert Withdrawal2])</f>
        <v>1</v>
      </c>
      <c r="AH57" s="66">
        <f>SUBTOTAL(109,Table22[Peak Load '[MWh/h']])</f>
        <v>-30627</v>
      </c>
      <c r="AI57" s="77"/>
    </row>
  </sheetData>
  <phoneticPr fontId="2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5A05-B8EE-4BE5-A0B0-732AA733EEA9}">
  <dimension ref="A1:C42"/>
  <sheetViews>
    <sheetView topLeftCell="A19" workbookViewId="0">
      <selection activeCell="I34" sqref="I34"/>
    </sheetView>
  </sheetViews>
  <sheetFormatPr defaultRowHeight="14.4"/>
  <sheetData>
    <row r="1" spans="1:3">
      <c r="A1" t="str" cm="1">
        <f t="array" ref="A1:A42">Storage!H8:H49</f>
        <v>Latitude</v>
      </c>
      <c r="B1" t="str" cm="1">
        <f t="array" ref="B1:B42">Storage!I8:I49</f>
        <v>Longitude</v>
      </c>
      <c r="C1" t="str" cm="1">
        <f t="array" ref="C1:C42">Storage!AH8:AH49</f>
        <v>Peak Load [MWh/h]</v>
      </c>
    </row>
    <row r="2" spans="1:3">
      <c r="A2">
        <v>53.257240000000003</v>
      </c>
      <c r="B2">
        <v>7.4078600000000003</v>
      </c>
      <c r="C2">
        <v>-961</v>
      </c>
    </row>
    <row r="3" spans="1:3">
      <c r="A3">
        <v>53.257240000000003</v>
      </c>
      <c r="B3">
        <v>7.4078600000000003</v>
      </c>
      <c r="C3">
        <v>-418</v>
      </c>
    </row>
    <row r="4" spans="1:3">
      <c r="A4">
        <v>53.746105999999997</v>
      </c>
      <c r="B4">
        <v>7.9120900000000001</v>
      </c>
      <c r="C4">
        <v>-620</v>
      </c>
    </row>
    <row r="5" spans="1:3">
      <c r="A5">
        <v>53.461060000000003</v>
      </c>
      <c r="B5">
        <v>7.9120900000000001</v>
      </c>
      <c r="C5">
        <v>-1430</v>
      </c>
    </row>
    <row r="6" spans="1:3">
      <c r="A6">
        <v>53.461060000000003</v>
      </c>
      <c r="B6">
        <v>7.9120900000000001</v>
      </c>
      <c r="C6">
        <v>-620</v>
      </c>
    </row>
    <row r="7" spans="1:3">
      <c r="A7">
        <v>52.17597</v>
      </c>
      <c r="B7">
        <v>7.0286799999999996</v>
      </c>
      <c r="C7">
        <v>-617</v>
      </c>
    </row>
    <row r="8" spans="1:3">
      <c r="A8">
        <v>51.750250000000001</v>
      </c>
      <c r="B8">
        <v>11.759219999999999</v>
      </c>
      <c r="C8">
        <v>-1780</v>
      </c>
    </row>
    <row r="9" spans="1:3">
      <c r="A9">
        <v>51.750250000000001</v>
      </c>
      <c r="B9">
        <v>11.759219999999999</v>
      </c>
      <c r="C9">
        <v>0</v>
      </c>
    </row>
    <row r="10" spans="1:3">
      <c r="A10">
        <v>53.257240000000003</v>
      </c>
      <c r="B10">
        <v>7.4078600000000003</v>
      </c>
      <c r="C10">
        <v>-1705</v>
      </c>
    </row>
    <row r="11" spans="1:3">
      <c r="A11">
        <v>53.19426</v>
      </c>
      <c r="B11">
        <v>8.4007000000000005</v>
      </c>
      <c r="C11">
        <v>-182</v>
      </c>
    </row>
    <row r="12" spans="1:3">
      <c r="A12">
        <v>53.257240000000003</v>
      </c>
      <c r="B12">
        <v>7.4078600000000003</v>
      </c>
      <c r="C12">
        <v>-455</v>
      </c>
    </row>
    <row r="13" spans="1:3">
      <c r="A13">
        <v>53.257240000000003</v>
      </c>
      <c r="B13">
        <v>7.4078600000000003</v>
      </c>
      <c r="C13">
        <v>-459</v>
      </c>
    </row>
    <row r="14" spans="1:3">
      <c r="A14">
        <v>53.257240000000003</v>
      </c>
      <c r="B14">
        <v>7.4078600000000003</v>
      </c>
      <c r="C14">
        <v>-327</v>
      </c>
    </row>
    <row r="15" spans="1:3">
      <c r="A15">
        <v>53.257240000000003</v>
      </c>
      <c r="B15">
        <v>7.4078600000000003</v>
      </c>
      <c r="C15">
        <v>-541</v>
      </c>
    </row>
    <row r="16" spans="1:3">
      <c r="A16">
        <v>53.257240000000003</v>
      </c>
      <c r="B16">
        <v>7.4078600000000003</v>
      </c>
      <c r="C16">
        <v>-155</v>
      </c>
    </row>
    <row r="17" spans="1:3">
      <c r="A17">
        <v>52.483269999999997</v>
      </c>
      <c r="B17">
        <v>13.781180000000001</v>
      </c>
      <c r="C17">
        <v>-216</v>
      </c>
    </row>
    <row r="18" spans="1:3">
      <c r="A18">
        <v>53.461060000000003</v>
      </c>
      <c r="B18">
        <v>7.9120900000000001</v>
      </c>
      <c r="C18">
        <v>-2381</v>
      </c>
    </row>
    <row r="19" spans="1:3">
      <c r="A19">
        <v>52.339619999999996</v>
      </c>
      <c r="B19">
        <v>9.6508900000000004</v>
      </c>
      <c r="C19">
        <v>-928</v>
      </c>
    </row>
    <row r="20" spans="1:3">
      <c r="A20">
        <v>52.339619999999996</v>
      </c>
      <c r="B20">
        <v>9.6508900000000004</v>
      </c>
      <c r="C20">
        <v>-1237</v>
      </c>
    </row>
    <row r="21" spans="1:3">
      <c r="A21">
        <v>53.461060000000003</v>
      </c>
      <c r="B21">
        <v>7.9120900000000001</v>
      </c>
      <c r="C21">
        <v>-367</v>
      </c>
    </row>
    <row r="22" spans="1:3">
      <c r="A22">
        <v>50.787909999999997</v>
      </c>
      <c r="B22">
        <v>9.8093900000000005</v>
      </c>
      <c r="C22">
        <v>-182</v>
      </c>
    </row>
    <row r="23" spans="1:3">
      <c r="A23">
        <v>54.266599999999997</v>
      </c>
      <c r="B23">
        <v>10.200839999999999</v>
      </c>
      <c r="C23">
        <v>-89</v>
      </c>
    </row>
    <row r="24" spans="1:3">
      <c r="A24">
        <v>53.42277</v>
      </c>
      <c r="B24">
        <v>11.360760000000001</v>
      </c>
      <c r="C24">
        <v>-709</v>
      </c>
    </row>
    <row r="25" spans="1:3">
      <c r="A25">
        <v>52.17597</v>
      </c>
      <c r="B25">
        <v>7.0286799999999996</v>
      </c>
      <c r="C25">
        <v>-649</v>
      </c>
    </row>
    <row r="26" spans="1:3">
      <c r="A26">
        <v>52.17597</v>
      </c>
      <c r="B26">
        <v>7.0286799999999996</v>
      </c>
      <c r="C26">
        <v>-1157</v>
      </c>
    </row>
    <row r="27" spans="1:3">
      <c r="A27">
        <v>51.891719999999999</v>
      </c>
      <c r="B27">
        <v>11.5557</v>
      </c>
      <c r="C27">
        <v>-1157</v>
      </c>
    </row>
    <row r="28" spans="1:3">
      <c r="A28">
        <v>52.17597</v>
      </c>
      <c r="B28">
        <v>7.0286799999999996</v>
      </c>
      <c r="C28">
        <v>0</v>
      </c>
    </row>
    <row r="29" spans="1:3">
      <c r="A29">
        <v>51.663760000000003</v>
      </c>
      <c r="B29">
        <v>6.4263700000000004</v>
      </c>
      <c r="C29">
        <v>0</v>
      </c>
    </row>
    <row r="30" spans="1:3">
      <c r="A30">
        <v>52.17597</v>
      </c>
      <c r="B30">
        <v>7.0286799999999996</v>
      </c>
      <c r="C30">
        <v>-2147</v>
      </c>
    </row>
    <row r="31" spans="1:3">
      <c r="A31">
        <v>52.17597</v>
      </c>
      <c r="B31">
        <v>7.0286799999999996</v>
      </c>
      <c r="C31">
        <v>-721</v>
      </c>
    </row>
    <row r="32" spans="1:3">
      <c r="A32">
        <v>52.17597</v>
      </c>
      <c r="B32">
        <v>7.0286799999999996</v>
      </c>
      <c r="C32">
        <v>-933</v>
      </c>
    </row>
    <row r="33" spans="1:3">
      <c r="A33">
        <v>53.461060000000003</v>
      </c>
      <c r="B33">
        <v>7.9120900000000001</v>
      </c>
      <c r="C33">
        <v>-704</v>
      </c>
    </row>
    <row r="34" spans="1:3">
      <c r="A34">
        <v>51.205170000000003</v>
      </c>
      <c r="B34">
        <v>11.461449999999999</v>
      </c>
      <c r="C34">
        <v>0</v>
      </c>
    </row>
    <row r="35" spans="1:3">
      <c r="A35">
        <v>53.162570000000002</v>
      </c>
      <c r="B35">
        <v>8.71631</v>
      </c>
      <c r="C35">
        <v>-27</v>
      </c>
    </row>
    <row r="36" spans="1:3">
      <c r="A36">
        <v>54.266599999999997</v>
      </c>
      <c r="B36">
        <v>10.200839999999999</v>
      </c>
      <c r="C36">
        <v>-179</v>
      </c>
    </row>
    <row r="37" spans="1:3">
      <c r="A37">
        <v>53.162570000000002</v>
      </c>
      <c r="B37">
        <v>8.71631</v>
      </c>
      <c r="C37">
        <v>-343</v>
      </c>
    </row>
    <row r="38" spans="1:3">
      <c r="A38">
        <v>53.435470000000002</v>
      </c>
      <c r="B38">
        <v>9.4828700000000001</v>
      </c>
      <c r="C38">
        <v>-539</v>
      </c>
    </row>
    <row r="39" spans="1:3">
      <c r="A39">
        <v>52.801139999999997</v>
      </c>
      <c r="B39">
        <v>10.94267</v>
      </c>
      <c r="C39">
        <v>-1529</v>
      </c>
    </row>
    <row r="40" spans="1:3">
      <c r="A40">
        <v>53.461060000000003</v>
      </c>
      <c r="B40">
        <v>7.9120900000000001</v>
      </c>
      <c r="C40">
        <v>-13</v>
      </c>
    </row>
    <row r="41" spans="1:3">
      <c r="A41">
        <v>52.17597</v>
      </c>
      <c r="B41">
        <v>7.0286799999999996</v>
      </c>
      <c r="C41">
        <v>-1084</v>
      </c>
    </row>
    <row r="42" spans="1:3">
      <c r="A42">
        <v>52.17597</v>
      </c>
      <c r="B42">
        <v>7.0286799999999996</v>
      </c>
      <c r="C42">
        <v>-3066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56CA-2EF5-4A67-B10D-CC7DEE59DAC8}">
  <dimension ref="A2:J17"/>
  <sheetViews>
    <sheetView zoomScale="85" zoomScaleNormal="85" workbookViewId="0">
      <selection activeCell="F38" sqref="F38"/>
    </sheetView>
  </sheetViews>
  <sheetFormatPr defaultRowHeight="14.4"/>
  <cols>
    <col min="1" max="1" width="33.33203125" bestFit="1" customWidth="1"/>
    <col min="2" max="2" width="33.6640625" customWidth="1"/>
    <col min="3" max="3" width="11.6640625" customWidth="1"/>
    <col min="4" max="4" width="26.88671875" bestFit="1" customWidth="1"/>
    <col min="5" max="5" width="31.5546875" bestFit="1" customWidth="1"/>
    <col min="6" max="6" width="31.109375" bestFit="1" customWidth="1"/>
    <col min="7" max="7" width="31.33203125" bestFit="1" customWidth="1"/>
    <col min="8" max="8" width="30" bestFit="1" customWidth="1"/>
    <col min="12" max="12" width="24.109375" customWidth="1"/>
    <col min="13" max="13" width="28.5546875" customWidth="1"/>
    <col min="14" max="14" width="28.109375" customWidth="1"/>
    <col min="15" max="15" width="29.33203125" bestFit="1" customWidth="1"/>
    <col min="16" max="16" width="17.88671875" customWidth="1"/>
  </cols>
  <sheetData>
    <row r="2" spans="1:10">
      <c r="A2" s="1" t="s">
        <v>20376</v>
      </c>
      <c r="B2" s="21">
        <f>Overview!E151*0.21</f>
        <v>96.39</v>
      </c>
      <c r="C2" t="s">
        <v>18829</v>
      </c>
    </row>
    <row r="3" spans="1:10">
      <c r="A3" s="1" t="s">
        <v>20377</v>
      </c>
      <c r="B3" s="69">
        <f>B2*1000000</f>
        <v>96390000</v>
      </c>
      <c r="C3" t="s">
        <v>18831</v>
      </c>
    </row>
    <row r="4" spans="1:10">
      <c r="A4" s="1" t="s">
        <v>20368</v>
      </c>
      <c r="B4" s="8">
        <f>B3/(365*24)</f>
        <v>11003.424657534246</v>
      </c>
      <c r="C4" t="s">
        <v>18830</v>
      </c>
    </row>
    <row r="5" spans="1:10">
      <c r="A5" s="1" t="s">
        <v>20369</v>
      </c>
      <c r="B5" s="137">
        <f>SUM(Table2[Peak Load '[MWh/h']])</f>
        <v>11003</v>
      </c>
      <c r="C5" t="s">
        <v>18830</v>
      </c>
    </row>
    <row r="7" spans="1:10">
      <c r="A7" s="1" t="s">
        <v>16</v>
      </c>
    </row>
    <row r="8" spans="1:10">
      <c r="A8" t="s">
        <v>14</v>
      </c>
      <c r="B8" t="s">
        <v>18820</v>
      </c>
      <c r="C8" t="s">
        <v>18818</v>
      </c>
    </row>
    <row r="9" spans="1:10">
      <c r="A9" t="s">
        <v>9</v>
      </c>
      <c r="B9">
        <v>23</v>
      </c>
      <c r="C9" t="s">
        <v>18821</v>
      </c>
    </row>
    <row r="10" spans="1:10">
      <c r="A10" t="s">
        <v>10</v>
      </c>
      <c r="B10" s="3">
        <v>8.5</v>
      </c>
      <c r="C10" t="s">
        <v>18822</v>
      </c>
    </row>
    <row r="12" spans="1:10">
      <c r="A12" s="1" t="s">
        <v>15</v>
      </c>
    </row>
    <row r="13" spans="1:10">
      <c r="A13" t="s">
        <v>0</v>
      </c>
      <c r="B13" s="4" t="s">
        <v>1</v>
      </c>
      <c r="C13" s="4" t="s">
        <v>1207</v>
      </c>
      <c r="D13" t="s">
        <v>7</v>
      </c>
      <c r="E13" t="s">
        <v>4</v>
      </c>
      <c r="F13" t="s">
        <v>11</v>
      </c>
      <c r="G13" t="s">
        <v>12</v>
      </c>
      <c r="H13" t="s">
        <v>13</v>
      </c>
      <c r="I13" t="s">
        <v>17</v>
      </c>
      <c r="J13" t="s">
        <v>18805</v>
      </c>
    </row>
    <row r="14" spans="1:10">
      <c r="A14" t="s">
        <v>3</v>
      </c>
      <c r="B14" s="169" t="s">
        <v>20815</v>
      </c>
      <c r="C14" s="169" t="s">
        <v>20816</v>
      </c>
      <c r="D14" s="2" t="s">
        <v>8</v>
      </c>
      <c r="E14">
        <v>5</v>
      </c>
      <c r="F14">
        <f>Table2[[#This Row],[Pipeline capacity'[bcm']]]*1000000000</f>
        <v>5000000000</v>
      </c>
      <c r="G14">
        <f>Table2[[#This Row],[Terminal Capacity '[m^3/a']]]*$B$9/3.6</f>
        <v>31944444444.444443</v>
      </c>
      <c r="H14">
        <f>Table2[[#This Row],[Terminal Capacity '[m^3/a']]]*$B$10/3.6</f>
        <v>11805555555.555555</v>
      </c>
      <c r="I14">
        <f>Table2[[#This Row],[Terminal Capacity '[m^3/a']]]/Table2[[#Totals],[Terminal Capacity '[m^3/a']]]</f>
        <v>0.21739130434782608</v>
      </c>
      <c r="J14">
        <f>ROUND(IF(Table2[[#Totals],[Terminal Capacity  '[TWh_H2/a']]]&gt;=$B$3,(I14*$B$3/(365*24))),0)</f>
        <v>2392</v>
      </c>
    </row>
    <row r="15" spans="1:10">
      <c r="A15" t="s">
        <v>5</v>
      </c>
      <c r="B15" s="5" t="s">
        <v>18</v>
      </c>
      <c r="C15" s="5" t="s">
        <v>19</v>
      </c>
      <c r="D15">
        <v>330000</v>
      </c>
      <c r="E15">
        <v>5</v>
      </c>
      <c r="F15">
        <f>Table2[[#This Row],[Pipeline capacity'[bcm']]]*1000000000</f>
        <v>5000000000</v>
      </c>
      <c r="G15">
        <f>Table2[[#This Row],[Terminal Capacity '[m^3/a']]]*$B$9/3.6</f>
        <v>31944444444.444443</v>
      </c>
      <c r="H15">
        <f>Table2[[#This Row],[Terminal Capacity '[m^3/a']]]*$B$10/3.6</f>
        <v>11805555555.555555</v>
      </c>
      <c r="I15">
        <f>Table2[[#This Row],[Terminal Capacity '[m^3/a']]]/Table2[[#Totals],[Terminal Capacity '[m^3/a']]]</f>
        <v>0.21739130434782608</v>
      </c>
      <c r="J15">
        <f>ROUND(IF(Table2[[#Totals],[Terminal Capacity  '[TWh_H2/a']]]&gt;=$B$3,(I15*$B$3/(365*24))),0)</f>
        <v>2392</v>
      </c>
    </row>
    <row r="16" spans="1:10">
      <c r="A16" t="s">
        <v>6</v>
      </c>
      <c r="B16" s="5" t="s">
        <v>20</v>
      </c>
      <c r="C16" s="5" t="s">
        <v>21</v>
      </c>
      <c r="D16">
        <v>480000</v>
      </c>
      <c r="E16">
        <v>13</v>
      </c>
      <c r="F16">
        <f>Table2[[#This Row],[Pipeline capacity'[bcm']]]*1000000000</f>
        <v>13000000000</v>
      </c>
      <c r="G16">
        <f>Table2[[#This Row],[Terminal Capacity '[m^3/a']]]*$B$9/3.6</f>
        <v>83055555555.555557</v>
      </c>
      <c r="H16">
        <f>Table2[[#This Row],[Terminal Capacity '[m^3/a']]]*$B$10/3.6</f>
        <v>30694444444.444443</v>
      </c>
      <c r="I16">
        <f>Table2[[#This Row],[Terminal Capacity '[m^3/a']]]/Table2[[#Totals],[Terminal Capacity '[m^3/a']]]</f>
        <v>0.56521739130434778</v>
      </c>
      <c r="J16">
        <f>ROUND(IF(Table2[[#Totals],[Terminal Capacity  '[TWh_H2/a']]]&gt;=$B$3,(I16*$B$3/(365*24))),0)</f>
        <v>6219</v>
      </c>
    </row>
    <row r="17" spans="6:9">
      <c r="F17">
        <f>SUM(Table2[Terminal Capacity '[m^3/a']])</f>
        <v>23000000000</v>
      </c>
      <c r="H17" s="160">
        <f>SUM(Table2[Terminal Capacity  '[TWh_H2/a']])</f>
        <v>54305555555.555557</v>
      </c>
      <c r="I17">
        <f>SUM(Table2[Relative size])</f>
        <v>1</v>
      </c>
    </row>
  </sheetData>
  <phoneticPr fontId="2" type="noConversion"/>
  <pageMargins left="0.7" right="0.7" top="0.75" bottom="0.75" header="0.3" footer="0.3"/>
  <pageSetup paperSize="9" orientation="portrait" r:id="rId1"/>
  <legacy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D6E6-A083-4010-8FF9-609B629458DD}">
  <dimension ref="A1:C4"/>
  <sheetViews>
    <sheetView workbookViewId="0">
      <selection activeCell="K24" sqref="K24"/>
    </sheetView>
  </sheetViews>
  <sheetFormatPr defaultRowHeight="14.4"/>
  <sheetData>
    <row r="1" spans="1:3">
      <c r="A1" t="str" cm="1">
        <f t="array" ref="A1:B4">Table2[[#Headers],[#Data],[Latitude]:[Longitude]]</f>
        <v>Latitude</v>
      </c>
      <c r="B1" t="str">
        <v>Longitude</v>
      </c>
      <c r="C1" t="str" cm="1">
        <f t="array" ref="C1:C4">Table2[[#Headers],[#Data],[Peak Load '[MWh/h']]]</f>
        <v>Peak Load [MWh/h]</v>
      </c>
    </row>
    <row r="2" spans="1:3">
      <c r="A2" t="str">
        <v>53.5916</v>
      </c>
      <c r="B2" t="str">
        <v>8.1475</v>
      </c>
      <c r="C2">
        <v>2392</v>
      </c>
    </row>
    <row r="3" spans="1:3">
      <c r="A3" t="str">
        <v>53.88887</v>
      </c>
      <c r="B3" t="str">
        <v>9.17466</v>
      </c>
      <c r="C3">
        <v>2392</v>
      </c>
    </row>
    <row r="4" spans="1:3">
      <c r="A4" t="str">
        <v>53.6484</v>
      </c>
      <c r="B4" t="str">
        <v>9.5053</v>
      </c>
      <c r="C4">
        <v>6219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3F5C-FBB0-4420-9DB9-50C671AD76A0}">
  <dimension ref="A2:K40"/>
  <sheetViews>
    <sheetView topLeftCell="A6" zoomScale="73" zoomScaleNormal="115" workbookViewId="0">
      <selection activeCell="C63" sqref="C63"/>
    </sheetView>
  </sheetViews>
  <sheetFormatPr defaultRowHeight="14.4"/>
  <cols>
    <col min="1" max="1" width="41.44140625" bestFit="1" customWidth="1"/>
    <col min="2" max="2" width="33.6640625" customWidth="1"/>
    <col min="3" max="3" width="37.6640625" customWidth="1"/>
    <col min="4" max="4" width="26.88671875" bestFit="1" customWidth="1"/>
    <col min="5" max="5" width="43" bestFit="1" customWidth="1"/>
    <col min="6" max="6" width="42.44140625" bestFit="1" customWidth="1"/>
    <col min="7" max="7" width="40.6640625" bestFit="1" customWidth="1"/>
    <col min="8" max="8" width="31.33203125" bestFit="1" customWidth="1"/>
    <col min="9" max="9" width="29.6640625" bestFit="1" customWidth="1"/>
    <col min="10" max="10" width="18.6640625" bestFit="1" customWidth="1"/>
    <col min="11" max="11" width="25.33203125" bestFit="1" customWidth="1"/>
    <col min="12" max="12" width="24.109375" customWidth="1"/>
    <col min="13" max="13" width="28.5546875" customWidth="1"/>
    <col min="14" max="14" width="28.109375" customWidth="1"/>
    <col min="15" max="15" width="29.33203125" bestFit="1" customWidth="1"/>
    <col min="16" max="16" width="17.88671875" customWidth="1"/>
  </cols>
  <sheetData>
    <row r="2" spans="1:11">
      <c r="A2" s="1" t="s">
        <v>20375</v>
      </c>
      <c r="B2" s="21">
        <f>Overview!E151*(0.87-0.21)</f>
        <v>302.94</v>
      </c>
      <c r="C2" t="s">
        <v>18829</v>
      </c>
      <c r="D2" s="9" t="s">
        <v>1215</v>
      </c>
      <c r="E2" s="10" t="s">
        <v>1216</v>
      </c>
    </row>
    <row r="3" spans="1:11">
      <c r="A3" s="1" t="s">
        <v>18807</v>
      </c>
      <c r="B3" s="8">
        <f>B2*1000000</f>
        <v>302940000</v>
      </c>
      <c r="C3" t="s">
        <v>20370</v>
      </c>
      <c r="D3" s="8" t="s">
        <v>1215</v>
      </c>
      <c r="E3" s="10" t="s">
        <v>1217</v>
      </c>
    </row>
    <row r="4" spans="1:11">
      <c r="A4" s="1" t="s">
        <v>20368</v>
      </c>
      <c r="B4" s="157">
        <f>B3/(365*24)</f>
        <v>34582.191780821915</v>
      </c>
      <c r="C4" t="s">
        <v>20409</v>
      </c>
      <c r="D4" s="11" t="s">
        <v>1215</v>
      </c>
      <c r="E4" s="10" t="s">
        <v>1218</v>
      </c>
    </row>
    <row r="5" spans="1:11">
      <c r="A5" s="1" t="s">
        <v>20369</v>
      </c>
      <c r="B5" s="23">
        <f>SUM(Table269[Peak Load '[MWh/h']])</f>
        <v>34583</v>
      </c>
      <c r="C5" t="s">
        <v>20370</v>
      </c>
      <c r="D5" s="12" t="s">
        <v>1215</v>
      </c>
      <c r="E5" s="10" t="s">
        <v>1219</v>
      </c>
    </row>
    <row r="6" spans="1:11">
      <c r="A6" s="1" t="s">
        <v>20410</v>
      </c>
      <c r="B6">
        <f>B3/365</f>
        <v>829972.60273972608</v>
      </c>
    </row>
    <row r="7" spans="1:11">
      <c r="A7" s="1" t="s">
        <v>16</v>
      </c>
    </row>
    <row r="8" spans="1:11">
      <c r="A8" t="s">
        <v>14</v>
      </c>
      <c r="B8" t="s">
        <v>18806</v>
      </c>
    </row>
    <row r="9" spans="1:11" ht="15.6">
      <c r="A9" t="s">
        <v>9</v>
      </c>
      <c r="B9" s="22">
        <v>40.340000000000003</v>
      </c>
    </row>
    <row r="10" spans="1:11" ht="15.6">
      <c r="A10" t="s">
        <v>24</v>
      </c>
      <c r="B10" s="22">
        <v>12.79</v>
      </c>
    </row>
    <row r="11" spans="1:11">
      <c r="A11" t="s">
        <v>25</v>
      </c>
      <c r="B11" s="166">
        <v>0.85</v>
      </c>
    </row>
    <row r="13" spans="1:11">
      <c r="A13" s="1" t="s">
        <v>18823</v>
      </c>
    </row>
    <row r="14" spans="1:11">
      <c r="A14" t="s">
        <v>0</v>
      </c>
      <c r="B14" s="4" t="s">
        <v>1</v>
      </c>
      <c r="C14" s="4" t="s">
        <v>1207</v>
      </c>
      <c r="D14" t="s">
        <v>22</v>
      </c>
      <c r="E14" t="s">
        <v>32</v>
      </c>
      <c r="F14" t="s">
        <v>100</v>
      </c>
      <c r="G14" t="s">
        <v>101</v>
      </c>
      <c r="H14" t="s">
        <v>18824</v>
      </c>
      <c r="I14" t="s">
        <v>18825</v>
      </c>
      <c r="J14" t="s">
        <v>17</v>
      </c>
      <c r="K14" t="s">
        <v>18808</v>
      </c>
    </row>
    <row r="15" spans="1:11">
      <c r="A15" t="s">
        <v>34</v>
      </c>
      <c r="B15" s="5" t="s">
        <v>52</v>
      </c>
      <c r="C15" s="5" t="s">
        <v>50</v>
      </c>
      <c r="D15" t="s">
        <v>33</v>
      </c>
      <c r="E15" t="s">
        <v>28</v>
      </c>
      <c r="F15">
        <v>0.77418684406524774</v>
      </c>
      <c r="G15">
        <v>0</v>
      </c>
      <c r="H15">
        <f>IF(Table269[[#This Row],[to]]="DE", Table269[[#This Row],[Max_Capacity_from_to '[M_m3/d']]]*$B$9*1000000/3600,  Table269[[#This Row],[Max_Capacity_to_from '[M_m3/d']]]*$B$9*1000000/3600)</f>
        <v>0</v>
      </c>
      <c r="I15">
        <f>Table269[[#This Row],[Capacity  '[MWh_CH4/d']]]*$B$11</f>
        <v>0</v>
      </c>
      <c r="J15" s="159">
        <f>Table269[[#This Row],[Capacity  '[MWh_CH4/d']]]/Table269[[#Totals],[Capacity  '[MWh_CH4/d']]]</f>
        <v>0</v>
      </c>
      <c r="K15">
        <f>ROUND(Table269[[#This Row],[Relative size]]*$B$4,0)</f>
        <v>0</v>
      </c>
    </row>
    <row r="16" spans="1:11">
      <c r="A16" t="s">
        <v>35</v>
      </c>
      <c r="B16" s="5" t="s">
        <v>53</v>
      </c>
      <c r="C16" s="5" t="s">
        <v>51</v>
      </c>
      <c r="D16" t="s">
        <v>30</v>
      </c>
      <c r="E16" t="s">
        <v>33</v>
      </c>
      <c r="F16">
        <v>16.134757636541639</v>
      </c>
      <c r="G16">
        <v>115.4066252323627</v>
      </c>
      <c r="H16">
        <f>IF(Table269[[#This Row],[to]]="DE", Table269[[#This Row],[Max_Capacity_from_to '[M_m3/d']]]*$B$9*1000000/3600,  Table269[[#This Row],[Max_Capacity_to_from '[M_m3/d']]]*$B$9*1000000/3600)</f>
        <v>180798.92307169159</v>
      </c>
      <c r="I16">
        <f>Table269[[#This Row],[Capacity  '[MWh_CH4/d']]]*$B$11</f>
        <v>153679.08461093786</v>
      </c>
      <c r="J16" s="159">
        <f>Table269[[#This Row],[Capacity  '[MWh_CH4/d']]]/Table269[[#Totals],[Capacity  '[MWh_CH4/d']]]</f>
        <v>3.319156637408379E-2</v>
      </c>
      <c r="K16">
        <f>ROUND(Table269[[#This Row],[Relative size]]*$B$4,0)</f>
        <v>1148</v>
      </c>
    </row>
    <row r="17" spans="1:11">
      <c r="A17" t="s">
        <v>36</v>
      </c>
      <c r="B17" s="5" t="s">
        <v>68</v>
      </c>
      <c r="C17" s="5" t="s">
        <v>54</v>
      </c>
      <c r="D17" t="s">
        <v>31</v>
      </c>
      <c r="E17" t="s">
        <v>33</v>
      </c>
      <c r="F17">
        <v>64.143139546360459</v>
      </c>
      <c r="G17">
        <v>0</v>
      </c>
      <c r="H17">
        <f>IF(Table269[[#This Row],[to]]="DE", Table269[[#This Row],[Max_Capacity_from_to '[M_m3/d']]]*$B$9*1000000/3600,  Table269[[#This Row],[Max_Capacity_to_from '[M_m3/d']]]*$B$9*1000000/3600)</f>
        <v>718759.51369449485</v>
      </c>
      <c r="I17">
        <f>Table269[[#This Row],[Capacity  '[MWh_CH4/d']]]*$B$11</f>
        <v>610945.5866403206</v>
      </c>
      <c r="J17" s="159">
        <f>Table269[[#This Row],[Capacity  '[MWh_CH4/d']]]/Table269[[#Totals],[Capacity  '[MWh_CH4/d']]]</f>
        <v>0.13195185956022079</v>
      </c>
      <c r="K17">
        <f>ROUND(Table269[[#This Row],[Relative size]]*$B$4,0)</f>
        <v>4563</v>
      </c>
    </row>
    <row r="18" spans="1:11">
      <c r="A18" t="s">
        <v>37</v>
      </c>
      <c r="B18" s="5" t="s">
        <v>69</v>
      </c>
      <c r="C18" s="5" t="s">
        <v>55</v>
      </c>
      <c r="D18" t="s">
        <v>99</v>
      </c>
      <c r="E18" t="s">
        <v>33</v>
      </c>
      <c r="F18">
        <v>8.0057957738565388</v>
      </c>
      <c r="G18">
        <v>10.24917810609106</v>
      </c>
      <c r="H18">
        <f>IF(Table269[[#This Row],[to]]="DE", Table269[[#This Row],[Max_Capacity_from_to '[M_m3/d']]]*$B$9*1000000/3600,  Table269[[#This Row],[Max_Capacity_to_from '[M_m3/d']]]*$B$9*1000000/3600)</f>
        <v>89709.389310381346</v>
      </c>
      <c r="I18">
        <f>Table269[[#This Row],[Capacity  '[MWh_CH4/d']]]*$B$11</f>
        <v>76252.98091382414</v>
      </c>
      <c r="J18" s="159">
        <f>Table269[[#This Row],[Capacity  '[MWh_CH4/d']]]/Table269[[#Totals],[Capacity  '[MWh_CH4/d']]]</f>
        <v>1.6469097819201885E-2</v>
      </c>
      <c r="K18">
        <f>ROUND(Table269[[#This Row],[Relative size]]*$B$4,0)</f>
        <v>570</v>
      </c>
    </row>
    <row r="19" spans="1:11">
      <c r="A19" t="s">
        <v>38</v>
      </c>
      <c r="B19" s="5" t="s">
        <v>70</v>
      </c>
      <c r="C19" s="5" t="s">
        <v>56</v>
      </c>
      <c r="D19" t="s">
        <v>31</v>
      </c>
      <c r="E19" t="s">
        <v>33</v>
      </c>
      <c r="F19">
        <v>130.3449122917126</v>
      </c>
      <c r="G19">
        <v>0</v>
      </c>
      <c r="H19">
        <f>IF(Table269[[#This Row],[to]]="DE", Table269[[#This Row],[Max_Capacity_from_to '[M_m3/d']]]*$B$9*1000000/3600,  Table269[[#This Row],[Max_Capacity_to_from '[M_m3/d']]]*$B$9*1000000/3600)</f>
        <v>1460587.1560688019</v>
      </c>
      <c r="I19">
        <f>Table269[[#This Row],[Capacity  '[MWh_CH4/d']]]*$B$11</f>
        <v>1241499.0826584816</v>
      </c>
      <c r="J19" s="159">
        <f>Table269[[#This Row],[Capacity  '[MWh_CH4/d']]]/Table269[[#Totals],[Capacity  '[MWh_CH4/d']]]</f>
        <v>0.26813862998823634</v>
      </c>
      <c r="K19">
        <f>ROUND(Table269[[#This Row],[Relative size]]*$B$4,0)</f>
        <v>9273</v>
      </c>
    </row>
    <row r="20" spans="1:11">
      <c r="A20" t="s">
        <v>39</v>
      </c>
      <c r="B20" s="5" t="s">
        <v>71</v>
      </c>
      <c r="C20" s="5" t="s">
        <v>57</v>
      </c>
      <c r="D20" t="s">
        <v>26</v>
      </c>
      <c r="E20" t="s">
        <v>33</v>
      </c>
      <c r="F20">
        <v>14.84151370384174</v>
      </c>
      <c r="G20">
        <v>27.6507869420122</v>
      </c>
      <c r="H20">
        <f>IF(Table269[[#This Row],[to]]="DE", Table269[[#This Row],[Max_Capacity_from_to '[M_m3/d']]]*$B$9*1000000/3600,  Table269[[#This Row],[Max_Capacity_to_from '[M_m3/d']]]*$B$9*1000000/3600)</f>
        <v>166307.40633693774</v>
      </c>
      <c r="I20">
        <f>Table269[[#This Row],[Capacity  '[MWh_CH4/d']]]*$B$11</f>
        <v>141361.29538639708</v>
      </c>
      <c r="J20" s="159">
        <f>Table269[[#This Row],[Capacity  '[MWh_CH4/d']]]/Table269[[#Totals],[Capacity  '[MWh_CH4/d']]]</f>
        <v>3.0531173649443497E-2</v>
      </c>
      <c r="K20">
        <f>ROUND(Table269[[#This Row],[Relative size]]*$B$4,0)</f>
        <v>1056</v>
      </c>
    </row>
    <row r="21" spans="1:11">
      <c r="A21" t="s">
        <v>40</v>
      </c>
      <c r="B21" s="5" t="s">
        <v>72</v>
      </c>
      <c r="C21" s="5" t="s">
        <v>58</v>
      </c>
      <c r="D21" t="s">
        <v>23</v>
      </c>
      <c r="E21" t="s">
        <v>33</v>
      </c>
      <c r="F21">
        <v>25.468987654191949</v>
      </c>
      <c r="G21">
        <v>35.234298982742239</v>
      </c>
      <c r="H21">
        <f>IF(Table269[[#This Row],[to]]="DE", Table269[[#This Row],[Max_Capacity_from_to '[M_m3/d']]]*$B$9*1000000/3600,  Table269[[#This Row],[Max_Capacity_to_from '[M_m3/d']]]*$B$9*1000000/3600)</f>
        <v>285394.15610280645</v>
      </c>
      <c r="I21">
        <f>Table269[[#This Row],[Capacity  '[MWh_CH4/d']]]*$B$11</f>
        <v>242585.03268738548</v>
      </c>
      <c r="J21" s="159">
        <f>Table269[[#This Row],[Capacity  '[MWh_CH4/d']]]/Table269[[#Totals],[Capacity  '[MWh_CH4/d']]]</f>
        <v>5.2393448556691681E-2</v>
      </c>
      <c r="K21">
        <f>ROUND(Table269[[#This Row],[Relative size]]*$B$4,0)</f>
        <v>1812</v>
      </c>
    </row>
    <row r="22" spans="1:11">
      <c r="A22" t="s">
        <v>41</v>
      </c>
      <c r="B22" s="5" t="s">
        <v>74</v>
      </c>
      <c r="C22" s="5" t="s">
        <v>60</v>
      </c>
      <c r="D22" t="s">
        <v>33</v>
      </c>
      <c r="E22" t="s">
        <v>27</v>
      </c>
      <c r="F22">
        <v>21.351721256208592</v>
      </c>
      <c r="G22">
        <v>14.621574259505021</v>
      </c>
      <c r="H22">
        <f>IF(Table269[[#This Row],[to]]="DE", Table269[[#This Row],[Max_Capacity_from_to '[M_m3/d']]]*$B$9*1000000/3600,  Table269[[#This Row],[Max_Capacity_to_from '[M_m3/d']]]*$B$9*1000000/3600)</f>
        <v>163842.86267456462</v>
      </c>
      <c r="I22">
        <f>Table269[[#This Row],[Capacity  '[MWh_CH4/d']]]*$B$11</f>
        <v>139266.43327337992</v>
      </c>
      <c r="J22" s="159">
        <f>Table269[[#This Row],[Capacity  '[MWh_CH4/d']]]/Table269[[#Totals],[Capacity  '[MWh_CH4/d']]]</f>
        <v>3.0078725907157728E-2</v>
      </c>
      <c r="K22">
        <f>ROUND(Table269[[#This Row],[Relative size]]*$B$4,0)</f>
        <v>1040</v>
      </c>
    </row>
    <row r="23" spans="1:11">
      <c r="A23" t="s">
        <v>42</v>
      </c>
      <c r="B23" s="5" t="s">
        <v>75</v>
      </c>
      <c r="C23" s="5" t="s">
        <v>61</v>
      </c>
      <c r="D23" t="s">
        <v>33</v>
      </c>
      <c r="E23" t="s">
        <v>26</v>
      </c>
      <c r="F23">
        <v>33.976245361136208</v>
      </c>
      <c r="G23">
        <v>24.422075899149181</v>
      </c>
      <c r="H23">
        <f>IF(Table269[[#This Row],[to]]="DE", Table269[[#This Row],[Max_Capacity_from_to '[M_m3/d']]]*$B$9*1000000/3600,  Table269[[#This Row],[Max_Capacity_to_from '[M_m3/d']]]*$B$9*1000000/3600)</f>
        <v>273662.92826991057</v>
      </c>
      <c r="I23">
        <f>Table269[[#This Row],[Capacity  '[MWh_CH4/d']]]*$B$11</f>
        <v>232613.48902942397</v>
      </c>
      <c r="J23" s="159">
        <f>Table269[[#This Row],[Capacity  '[MWh_CH4/d']]]/Table269[[#Totals],[Capacity  '[MWh_CH4/d']]]</f>
        <v>5.0239797303411465E-2</v>
      </c>
      <c r="K23">
        <f>ROUND(Table269[[#This Row],[Relative size]]*$B$4,0)</f>
        <v>1737</v>
      </c>
    </row>
    <row r="24" spans="1:11">
      <c r="A24" t="s">
        <v>43</v>
      </c>
      <c r="B24" s="5" t="s">
        <v>76</v>
      </c>
      <c r="C24" s="5" t="s">
        <v>62</v>
      </c>
      <c r="D24" t="s">
        <v>33</v>
      </c>
      <c r="E24" t="s">
        <v>29</v>
      </c>
      <c r="F24">
        <v>8.797577773468724E-3</v>
      </c>
      <c r="G24">
        <v>8.797577773468724E-3</v>
      </c>
      <c r="H24">
        <f>IF(Table269[[#This Row],[to]]="DE", Table269[[#This Row],[Max_Capacity_from_to '[M_m3/d']]]*$B$9*1000000/3600,  Table269[[#This Row],[Max_Capacity_to_from '[M_m3/d']]]*$B$9*1000000/3600)</f>
        <v>98.581746494924545</v>
      </c>
      <c r="I24">
        <f>Table269[[#This Row],[Capacity  '[MWh_CH4/d']]]*$B$11</f>
        <v>83.794484520685856</v>
      </c>
      <c r="J24" s="159">
        <f>Table269[[#This Row],[Capacity  '[MWh_CH4/d']]]/Table269[[#Totals],[Capacity  '[MWh_CH4/d']]]</f>
        <v>1.809790969143064E-5</v>
      </c>
      <c r="K24">
        <f>ROUND(Table269[[#This Row],[Relative size]]*$B$4,0)</f>
        <v>1</v>
      </c>
    </row>
    <row r="25" spans="1:11">
      <c r="A25" t="s">
        <v>44</v>
      </c>
      <c r="B25" s="5" t="s">
        <v>77</v>
      </c>
      <c r="C25" s="5" t="s">
        <v>63</v>
      </c>
      <c r="D25" t="s">
        <v>33</v>
      </c>
      <c r="E25" t="s">
        <v>27</v>
      </c>
      <c r="F25">
        <v>2.2345847544610562</v>
      </c>
      <c r="G25">
        <v>0</v>
      </c>
      <c r="H25">
        <f>IF(Table269[[#This Row],[to]]="DE", Table269[[#This Row],[Max_Capacity_from_to '[M_m3/d']]]*$B$9*1000000/3600,  Table269[[#This Row],[Max_Capacity_to_from '[M_m3/d']]]*$B$9*1000000/3600)</f>
        <v>0</v>
      </c>
      <c r="I25">
        <f>Table269[[#This Row],[Capacity  '[MWh_CH4/d']]]*$B$11</f>
        <v>0</v>
      </c>
      <c r="J25" s="159">
        <f>Table269[[#This Row],[Capacity  '[MWh_CH4/d']]]/Table269[[#Totals],[Capacity  '[MWh_CH4/d']]]</f>
        <v>0</v>
      </c>
      <c r="K25">
        <f>ROUND(Table269[[#This Row],[Relative size]]*$B$4,0)</f>
        <v>0</v>
      </c>
    </row>
    <row r="26" spans="1:11">
      <c r="A26" t="s">
        <v>45</v>
      </c>
      <c r="B26" s="5" t="s">
        <v>73</v>
      </c>
      <c r="C26" s="5" t="s">
        <v>59</v>
      </c>
      <c r="D26" t="s">
        <v>33</v>
      </c>
      <c r="E26" t="s">
        <v>29</v>
      </c>
      <c r="F26">
        <v>16.257923725370201</v>
      </c>
      <c r="G26">
        <v>81.94943695986116</v>
      </c>
      <c r="H26" s="24">
        <f>IF(Table269[[#This Row],[to]]="DE", Table269[[#This Row],[Max_Capacity_from_to '[M_m3/d']]]*$B$9*1000000/3600,  Table269[[#This Row],[Max_Capacity_to_from '[M_m3/d']]]*$B$9*1000000/3600)</f>
        <v>918288.96860022203</v>
      </c>
      <c r="I26">
        <f>Table269[[#This Row],[Capacity  '[MWh_CH4/d']]]*$B$11</f>
        <v>780545.62331018865</v>
      </c>
      <c r="J26" s="159">
        <f>Table269[[#This Row],[Capacity  '[MWh_CH4/d']]]/Table269[[#Totals],[Capacity  '[MWh_CH4/d']]]</f>
        <v>0.16858202877567638</v>
      </c>
      <c r="K26">
        <f>ROUND(Table269[[#This Row],[Relative size]]*$B$4,0)</f>
        <v>5830</v>
      </c>
    </row>
    <row r="27" spans="1:11">
      <c r="A27" t="s">
        <v>46</v>
      </c>
      <c r="B27" s="5" t="s">
        <v>78</v>
      </c>
      <c r="C27" s="5" t="s">
        <v>64</v>
      </c>
      <c r="D27" t="s">
        <v>33</v>
      </c>
      <c r="E27" t="s">
        <v>97</v>
      </c>
      <c r="F27">
        <v>53.286928573900063</v>
      </c>
      <c r="G27">
        <v>0</v>
      </c>
      <c r="H27">
        <f>IF(Table269[[#This Row],[to]]="DE", Table269[[#This Row],[Max_Capacity_from_to '[M_m3/d']]]*$B$9*1000000/3600,  Table269[[#This Row],[Max_Capacity_to_from '[M_m3/d']]]*$B$9*1000000/3600)</f>
        <v>0</v>
      </c>
      <c r="I27">
        <f>Table269[[#This Row],[Capacity  '[MWh_CH4/d']]]*$B$11</f>
        <v>0</v>
      </c>
      <c r="J27" s="159">
        <f>Table269[[#This Row],[Capacity  '[MWh_CH4/d']]]/Table269[[#Totals],[Capacity  '[MWh_CH4/d']]]</f>
        <v>0</v>
      </c>
      <c r="K27">
        <f>ROUND(Table269[[#This Row],[Relative size]]*$B$4,0)</f>
        <v>0</v>
      </c>
    </row>
    <row r="28" spans="1:11">
      <c r="A28" t="s">
        <v>47</v>
      </c>
      <c r="B28" s="5" t="s">
        <v>79</v>
      </c>
      <c r="C28" s="5" t="s">
        <v>65</v>
      </c>
      <c r="D28" t="s">
        <v>33</v>
      </c>
      <c r="E28" t="s">
        <v>27</v>
      </c>
      <c r="F28">
        <v>23.559913277349239</v>
      </c>
      <c r="G28">
        <v>26.383935742632701</v>
      </c>
      <c r="H28">
        <f>IF(Table269[[#This Row],[to]]="DE", Table269[[#This Row],[Max_Capacity_from_to '[M_m3/d']]]*$B$9*1000000/3600,  Table269[[#This Row],[Max_Capacity_to_from '[M_m3/d']]]*$B$9*1000000/3600)</f>
        <v>295646.65773827868</v>
      </c>
      <c r="I28">
        <f>Table269[[#This Row],[Capacity  '[MWh_CH4/d']]]*$B$11</f>
        <v>251299.65907753687</v>
      </c>
      <c r="J28" s="159">
        <f>Table269[[#This Row],[Capacity  '[MWh_CH4/d']]]/Table269[[#Totals],[Capacity  '[MWh_CH4/d']]]</f>
        <v>5.4275631164600484E-2</v>
      </c>
      <c r="K28">
        <f>ROUND(Table269[[#This Row],[Relative size]]*$B$4,0)</f>
        <v>1877</v>
      </c>
    </row>
    <row r="29" spans="1:11">
      <c r="A29" t="s">
        <v>48</v>
      </c>
      <c r="B29" s="5" t="s">
        <v>80</v>
      </c>
      <c r="C29" s="5" t="s">
        <v>66</v>
      </c>
      <c r="D29" t="s">
        <v>33</v>
      </c>
      <c r="E29" t="s">
        <v>98</v>
      </c>
      <c r="F29">
        <v>3.37826986501199</v>
      </c>
      <c r="G29">
        <v>0</v>
      </c>
      <c r="H29">
        <f>IF(Table269[[#This Row],[to]]="DE", Table269[[#This Row],[Max_Capacity_from_to '[M_m3/d']]]*$B$9*1000000/3600,  Table269[[#This Row],[Max_Capacity_to_from '[M_m3/d']]]*$B$9*1000000/3600)</f>
        <v>0</v>
      </c>
      <c r="I29">
        <f>Table269[[#This Row],[Capacity  '[MWh_CH4/d']]]*$B$11</f>
        <v>0</v>
      </c>
      <c r="J29" s="159">
        <f>Table269[[#This Row],[Capacity  '[MWh_CH4/d']]]/Table269[[#Totals],[Capacity  '[MWh_CH4/d']]]</f>
        <v>0</v>
      </c>
      <c r="K29">
        <f>ROUND(Table269[[#This Row],[Relative size]]*$B$4,0)</f>
        <v>0</v>
      </c>
    </row>
    <row r="30" spans="1:11">
      <c r="A30" t="s">
        <v>49</v>
      </c>
      <c r="B30" s="5" t="s">
        <v>81</v>
      </c>
      <c r="C30" s="5" t="s">
        <v>67</v>
      </c>
      <c r="D30" t="s">
        <v>30</v>
      </c>
      <c r="E30" t="s">
        <v>33</v>
      </c>
      <c r="F30">
        <v>79.785232827587848</v>
      </c>
      <c r="G30">
        <v>0</v>
      </c>
      <c r="H30">
        <f>IF(Table269[[#This Row],[to]]="DE", Table269[[#This Row],[Max_Capacity_from_to '[M_m3/d']]]*$B$9*1000000/3600,  Table269[[#This Row],[Max_Capacity_to_from '[M_m3/d']]]*$B$9*1000000/3600)</f>
        <v>894037.85896247055</v>
      </c>
      <c r="I30">
        <f>Table269[[#This Row],[Capacity  '[MWh_CH4/d']]]*$B$11</f>
        <v>759932.1801180999</v>
      </c>
      <c r="J30" s="159">
        <f>Table269[[#This Row],[Capacity  '[MWh_CH4/d']]]/Table269[[#Totals],[Capacity  '[MWh_CH4/d']]]</f>
        <v>0.16412994299158445</v>
      </c>
      <c r="K30">
        <f>ROUND(Table269[[#This Row],[Relative size]]*$B$4,0)</f>
        <v>5676</v>
      </c>
    </row>
    <row r="31" spans="1:11">
      <c r="E31" s="2" t="s">
        <v>33</v>
      </c>
      <c r="H31" s="157">
        <f>SUM(Table269[Capacity  '[MWh_CH4/d']])</f>
        <v>5447134.4025770556</v>
      </c>
      <c r="I31" s="157">
        <f>SUM(Table269[Capacity  '[MWh_H2/d']])</f>
        <v>4630064.242190497</v>
      </c>
      <c r="J31">
        <f>SUM(Table269[Relative size])</f>
        <v>0.99999999999999989</v>
      </c>
    </row>
    <row r="39" spans="8:8">
      <c r="H39" s="158"/>
    </row>
    <row r="40" spans="8:8">
      <c r="H40" s="158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BDBB-0338-486D-9569-F958FDEF8B6E}">
  <dimension ref="A1:C17"/>
  <sheetViews>
    <sheetView workbookViewId="0">
      <selection activeCell="E25" sqref="E25"/>
    </sheetView>
  </sheetViews>
  <sheetFormatPr defaultRowHeight="14.4"/>
  <cols>
    <col min="2" max="3" width="18.88671875" bestFit="1" customWidth="1"/>
    <col min="4" max="4" width="17.44140625" bestFit="1" customWidth="1"/>
  </cols>
  <sheetData>
    <row r="1" spans="1:3">
      <c r="A1" t="str" cm="1">
        <f t="array" ref="A1:B17">Table269[[#Headers],[#Data],[Latitude]:[Longitude]]</f>
        <v>Latitude</v>
      </c>
      <c r="B1" t="str">
        <v>Longitude</v>
      </c>
      <c r="C1" t="str" cm="1">
        <f t="array" ref="C1:C17">Table269[[#Headers],[#Data],[Peak Load '[MWh/h']]]</f>
        <v>Peak Load [MWh/h]</v>
      </c>
    </row>
    <row r="2" spans="1:3">
      <c r="A2" t="str">
        <v>47.56344</v>
      </c>
      <c r="B2" t="str">
        <v>7.673591</v>
      </c>
      <c r="C2">
        <v>0</v>
      </c>
    </row>
    <row r="3" spans="1:3">
      <c r="A3" t="str">
        <v>50.648857</v>
      </c>
      <c r="B3" t="str">
        <v>13.384905999999999</v>
      </c>
      <c r="C3">
        <v>1148</v>
      </c>
    </row>
    <row r="4" spans="1:3">
      <c r="A4" t="str">
        <v>53.652496</v>
      </c>
      <c r="B4" t="str">
        <v>7.4163169999999985</v>
      </c>
      <c r="C4">
        <v>4563</v>
      </c>
    </row>
    <row r="5" spans="1:3">
      <c r="A5" t="str">
        <v>54.803583999999994</v>
      </c>
      <c r="B5" t="str">
        <v xml:space="preserve">9.285375 </v>
      </c>
      <c r="C5">
        <v>570</v>
      </c>
    </row>
    <row r="6" spans="1:3">
      <c r="A6" t="str">
        <v>53.31488100000001</v>
      </c>
      <c r="B6" t="str">
        <v>7.286939999999999</v>
      </c>
      <c r="C6">
        <v>9273</v>
      </c>
    </row>
    <row r="7" spans="1:3">
      <c r="A7" t="str">
        <v>52.12406</v>
      </c>
      <c r="B7" t="str">
        <v>7.01965</v>
      </c>
      <c r="C7">
        <v>1056</v>
      </c>
    </row>
    <row r="8" spans="1:3">
      <c r="A8" t="str">
        <v>50.700959999999995</v>
      </c>
      <c r="B8" t="str">
        <v>6.21729</v>
      </c>
      <c r="C8">
        <v>1812</v>
      </c>
    </row>
    <row r="9" spans="1:3">
      <c r="A9" t="str">
        <v>48.55907</v>
      </c>
      <c r="B9" t="str">
        <v>13.763841000000001</v>
      </c>
      <c r="C9">
        <v>1040</v>
      </c>
    </row>
    <row r="10" spans="1:3">
      <c r="A10" t="str">
        <v>53.233796</v>
      </c>
      <c r="B10" t="str">
        <v>7.4235929999999986</v>
      </c>
      <c r="C10">
        <v>1737</v>
      </c>
    </row>
    <row r="11" spans="1:3">
      <c r="A11" t="str">
        <v>53.90201999999999</v>
      </c>
      <c r="B11" t="str">
        <v>14.175820000000002</v>
      </c>
      <c r="C11">
        <v>1</v>
      </c>
    </row>
    <row r="12" spans="1:3">
      <c r="A12" t="str">
        <v>47.53777</v>
      </c>
      <c r="B12" t="str">
        <v>9.60093</v>
      </c>
      <c r="C12">
        <v>0</v>
      </c>
    </row>
    <row r="13" spans="1:3">
      <c r="A13" t="str">
        <v>52.427</v>
      </c>
      <c r="B13" t="str">
        <v>14.543</v>
      </c>
      <c r="C13">
        <v>5830</v>
      </c>
    </row>
    <row r="14" spans="1:3">
      <c r="A14" t="str">
        <v>49.14757</v>
      </c>
      <c r="B14" t="str">
        <v>7.2442</v>
      </c>
      <c r="C14">
        <v>0</v>
      </c>
    </row>
    <row r="15" spans="1:3">
      <c r="A15" t="str">
        <v>48.115964</v>
      </c>
      <c r="B15" t="str">
        <v>12.708264</v>
      </c>
      <c r="C15">
        <v>1877</v>
      </c>
    </row>
    <row r="16" spans="1:3">
      <c r="A16" t="str">
        <v>49.526959999999995</v>
      </c>
      <c r="B16" t="str">
        <v>6.44594</v>
      </c>
      <c r="C16">
        <v>0</v>
      </c>
    </row>
    <row r="17" spans="1:3">
      <c r="A17" t="str">
        <v>49.635529999999996</v>
      </c>
      <c r="B17" t="str">
        <v>12.51965</v>
      </c>
      <c r="C17">
        <v>5676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18C44-6202-4008-9352-F15A670AAAD4}">
  <dimension ref="A2:E416"/>
  <sheetViews>
    <sheetView topLeftCell="A8" workbookViewId="0">
      <selection activeCell="B10" sqref="B10"/>
    </sheetView>
  </sheetViews>
  <sheetFormatPr defaultRowHeight="14.4"/>
  <cols>
    <col min="1" max="1" width="43.33203125" bestFit="1" customWidth="1"/>
    <col min="2" max="2" width="23.44140625" customWidth="1"/>
    <col min="3" max="3" width="22.6640625" customWidth="1"/>
    <col min="4" max="4" width="19.88671875" bestFit="1" customWidth="1"/>
    <col min="5" max="5" width="19.109375" customWidth="1"/>
    <col min="6" max="6" width="10.6640625" customWidth="1"/>
    <col min="7" max="7" width="21.109375" customWidth="1"/>
    <col min="8" max="8" width="22" customWidth="1"/>
    <col min="9" max="9" width="19.5546875" customWidth="1"/>
  </cols>
  <sheetData>
    <row r="2" spans="1:5">
      <c r="A2" s="1" t="s">
        <v>20378</v>
      </c>
      <c r="B2" s="140">
        <f>Overview!E146</f>
        <v>60</v>
      </c>
      <c r="C2" t="s">
        <v>18829</v>
      </c>
      <c r="D2" s="9" t="s">
        <v>1215</v>
      </c>
      <c r="E2" s="10" t="s">
        <v>1216</v>
      </c>
    </row>
    <row r="3" spans="1:5">
      <c r="A3" s="1" t="s">
        <v>20379</v>
      </c>
      <c r="B3" s="139">
        <f>B2*1000000</f>
        <v>60000000</v>
      </c>
      <c r="C3" t="s">
        <v>18831</v>
      </c>
      <c r="D3" s="8" t="s">
        <v>1215</v>
      </c>
      <c r="E3" s="10" t="s">
        <v>1217</v>
      </c>
    </row>
    <row r="4" spans="1:5">
      <c r="D4" s="11" t="s">
        <v>1215</v>
      </c>
      <c r="E4" s="10" t="s">
        <v>1218</v>
      </c>
    </row>
    <row r="5" spans="1:5">
      <c r="A5" s="1" t="s">
        <v>20380</v>
      </c>
      <c r="B5" s="138">
        <f>SUM(Table12[Peak Load '[MWh/h']])*B9</f>
        <v>20901900</v>
      </c>
      <c r="C5" t="s">
        <v>18831</v>
      </c>
      <c r="D5" s="12" t="s">
        <v>1215</v>
      </c>
      <c r="E5" s="10" t="s">
        <v>1219</v>
      </c>
    </row>
    <row r="6" spans="1:5">
      <c r="A6" s="1" t="s">
        <v>20369</v>
      </c>
      <c r="B6" s="69">
        <f>SUM(Table12[Peak Load '[MWh/h']])</f>
        <v>5700</v>
      </c>
      <c r="C6" t="s">
        <v>18830</v>
      </c>
    </row>
    <row r="7" spans="1:5">
      <c r="A7" s="1" t="s">
        <v>20406</v>
      </c>
      <c r="B7">
        <f>SUM(Table12[[Capacity MW H2 ]])</f>
        <v>13614.266400000002</v>
      </c>
      <c r="C7" t="s">
        <v>18793</v>
      </c>
    </row>
    <row r="8" spans="1:5">
      <c r="A8" s="1" t="s">
        <v>18977</v>
      </c>
      <c r="B8" s="141">
        <v>0.68</v>
      </c>
    </row>
    <row r="9" spans="1:5">
      <c r="A9" s="1" t="s">
        <v>18978</v>
      </c>
      <c r="B9">
        <v>3667</v>
      </c>
      <c r="C9" s="12" t="s">
        <v>18979</v>
      </c>
      <c r="D9">
        <v>3600</v>
      </c>
    </row>
    <row r="10" spans="1:5">
      <c r="A10" s="1" t="s">
        <v>18803</v>
      </c>
      <c r="B10" s="143">
        <f>B9/(365*24)</f>
        <v>0.41860730593607304</v>
      </c>
      <c r="C10" t="s">
        <v>20381</v>
      </c>
    </row>
    <row r="11" spans="1:5">
      <c r="A11" s="1" t="s">
        <v>105</v>
      </c>
      <c r="B11" s="144">
        <f>B10</f>
        <v>0.41860730593607304</v>
      </c>
      <c r="C11" t="s">
        <v>18819</v>
      </c>
    </row>
    <row r="14" spans="1:5">
      <c r="A14" s="1" t="s">
        <v>2</v>
      </c>
      <c r="B14" s="1" t="s">
        <v>1243</v>
      </c>
      <c r="C14" s="20" t="s">
        <v>900</v>
      </c>
      <c r="D14" s="20" t="s">
        <v>901</v>
      </c>
      <c r="E14" s="20" t="s">
        <v>18805</v>
      </c>
    </row>
    <row r="15" spans="1:5" hidden="1">
      <c r="A15" t="s">
        <v>103</v>
      </c>
      <c r="B15" t="s">
        <v>104</v>
      </c>
      <c r="C15">
        <v>0.4</v>
      </c>
      <c r="D15">
        <f>$B$8*C15</f>
        <v>0.27200000000000002</v>
      </c>
      <c r="E15">
        <f t="shared" ref="E15:E78" si="0">ROUND(D15*$B$10,0)</f>
        <v>0</v>
      </c>
    </row>
    <row r="16" spans="1:5" hidden="1">
      <c r="A16" t="s">
        <v>106</v>
      </c>
      <c r="B16" t="s">
        <v>107</v>
      </c>
      <c r="C16">
        <v>0</v>
      </c>
      <c r="D16">
        <f t="shared" ref="D16:D78" si="1">$B$8*C16</f>
        <v>0</v>
      </c>
      <c r="E16">
        <f t="shared" si="0"/>
        <v>0</v>
      </c>
    </row>
    <row r="17" spans="1:5" hidden="1">
      <c r="A17" t="s">
        <v>108</v>
      </c>
      <c r="B17" t="s">
        <v>109</v>
      </c>
      <c r="C17">
        <v>1</v>
      </c>
      <c r="D17">
        <f t="shared" si="1"/>
        <v>0.68</v>
      </c>
      <c r="E17">
        <f t="shared" si="0"/>
        <v>0</v>
      </c>
    </row>
    <row r="18" spans="1:5" hidden="1">
      <c r="A18" t="s">
        <v>110</v>
      </c>
      <c r="B18" t="s">
        <v>111</v>
      </c>
      <c r="C18">
        <v>0</v>
      </c>
      <c r="D18">
        <f t="shared" si="1"/>
        <v>0</v>
      </c>
      <c r="E18">
        <f t="shared" si="0"/>
        <v>0</v>
      </c>
    </row>
    <row r="19" spans="1:5" hidden="1">
      <c r="A19" t="s">
        <v>112</v>
      </c>
      <c r="B19" t="s">
        <v>113</v>
      </c>
      <c r="C19">
        <v>0</v>
      </c>
      <c r="D19">
        <f t="shared" si="1"/>
        <v>0</v>
      </c>
      <c r="E19">
        <f t="shared" si="0"/>
        <v>0</v>
      </c>
    </row>
    <row r="20" spans="1:5" hidden="1">
      <c r="A20" t="s">
        <v>114</v>
      </c>
      <c r="B20" t="s">
        <v>115</v>
      </c>
      <c r="C20">
        <v>2</v>
      </c>
      <c r="D20">
        <f t="shared" si="1"/>
        <v>1.36</v>
      </c>
      <c r="E20">
        <f t="shared" si="0"/>
        <v>1</v>
      </c>
    </row>
    <row r="21" spans="1:5" hidden="1">
      <c r="A21" t="s">
        <v>116</v>
      </c>
      <c r="B21" t="s">
        <v>117</v>
      </c>
      <c r="C21">
        <v>0</v>
      </c>
      <c r="D21">
        <f t="shared" si="1"/>
        <v>0</v>
      </c>
      <c r="E21">
        <f t="shared" si="0"/>
        <v>0</v>
      </c>
    </row>
    <row r="22" spans="1:5" hidden="1">
      <c r="A22" t="s">
        <v>118</v>
      </c>
      <c r="B22" t="s">
        <v>119</v>
      </c>
      <c r="C22">
        <v>0</v>
      </c>
      <c r="D22">
        <f t="shared" si="1"/>
        <v>0</v>
      </c>
      <c r="E22">
        <f t="shared" si="0"/>
        <v>0</v>
      </c>
    </row>
    <row r="23" spans="1:5" hidden="1">
      <c r="A23" t="s">
        <v>120</v>
      </c>
      <c r="B23" t="s">
        <v>121</v>
      </c>
      <c r="C23">
        <v>0</v>
      </c>
      <c r="D23">
        <f t="shared" si="1"/>
        <v>0</v>
      </c>
      <c r="E23">
        <f t="shared" si="0"/>
        <v>0</v>
      </c>
    </row>
    <row r="24" spans="1:5" hidden="1">
      <c r="A24" t="s">
        <v>122</v>
      </c>
      <c r="B24" t="s">
        <v>123</v>
      </c>
      <c r="C24">
        <v>0</v>
      </c>
      <c r="D24">
        <f t="shared" si="1"/>
        <v>0</v>
      </c>
      <c r="E24">
        <f t="shared" si="0"/>
        <v>0</v>
      </c>
    </row>
    <row r="25" spans="1:5" hidden="1">
      <c r="A25" t="s">
        <v>124</v>
      </c>
      <c r="B25" t="s">
        <v>125</v>
      </c>
      <c r="C25">
        <v>0</v>
      </c>
      <c r="D25">
        <f t="shared" si="1"/>
        <v>0</v>
      </c>
      <c r="E25">
        <f t="shared" si="0"/>
        <v>0</v>
      </c>
    </row>
    <row r="26" spans="1:5" hidden="1">
      <c r="A26" t="s">
        <v>126</v>
      </c>
      <c r="B26" t="s">
        <v>127</v>
      </c>
      <c r="C26">
        <v>0</v>
      </c>
      <c r="D26">
        <f t="shared" si="1"/>
        <v>0</v>
      </c>
      <c r="E26">
        <f t="shared" si="0"/>
        <v>0</v>
      </c>
    </row>
    <row r="27" spans="1:5" hidden="1">
      <c r="A27" t="s">
        <v>128</v>
      </c>
      <c r="B27" t="s">
        <v>129</v>
      </c>
      <c r="C27">
        <v>0</v>
      </c>
      <c r="D27">
        <f t="shared" si="1"/>
        <v>0</v>
      </c>
      <c r="E27">
        <f t="shared" si="0"/>
        <v>0</v>
      </c>
    </row>
    <row r="28" spans="1:5" hidden="1">
      <c r="A28" t="s">
        <v>131</v>
      </c>
      <c r="B28" t="s">
        <v>132</v>
      </c>
      <c r="C28">
        <v>0.3</v>
      </c>
      <c r="D28">
        <f t="shared" si="1"/>
        <v>0.20400000000000001</v>
      </c>
      <c r="E28">
        <f t="shared" si="0"/>
        <v>0</v>
      </c>
    </row>
    <row r="29" spans="1:5" hidden="1">
      <c r="A29" t="s">
        <v>133</v>
      </c>
      <c r="B29" t="s">
        <v>134</v>
      </c>
      <c r="C29">
        <v>0</v>
      </c>
      <c r="D29">
        <f t="shared" si="1"/>
        <v>0</v>
      </c>
      <c r="E29">
        <f t="shared" si="0"/>
        <v>0</v>
      </c>
    </row>
    <row r="30" spans="1:5" hidden="1">
      <c r="A30" t="s">
        <v>135</v>
      </c>
      <c r="B30" t="s">
        <v>136</v>
      </c>
      <c r="C30">
        <v>0</v>
      </c>
      <c r="D30">
        <f t="shared" si="1"/>
        <v>0</v>
      </c>
      <c r="E30">
        <f t="shared" si="0"/>
        <v>0</v>
      </c>
    </row>
    <row r="31" spans="1:5" hidden="1">
      <c r="A31" t="s">
        <v>137</v>
      </c>
      <c r="B31" t="s">
        <v>138</v>
      </c>
      <c r="C31">
        <v>0</v>
      </c>
      <c r="D31">
        <f t="shared" si="1"/>
        <v>0</v>
      </c>
      <c r="E31">
        <f t="shared" si="0"/>
        <v>0</v>
      </c>
    </row>
    <row r="32" spans="1:5" hidden="1">
      <c r="A32" t="s">
        <v>139</v>
      </c>
      <c r="B32" t="s">
        <v>140</v>
      </c>
      <c r="C32">
        <v>0</v>
      </c>
      <c r="D32">
        <f t="shared" si="1"/>
        <v>0</v>
      </c>
      <c r="E32">
        <f t="shared" si="0"/>
        <v>0</v>
      </c>
    </row>
    <row r="33" spans="1:5" hidden="1">
      <c r="A33" t="s">
        <v>141</v>
      </c>
      <c r="B33" t="s">
        <v>142</v>
      </c>
      <c r="C33">
        <v>0</v>
      </c>
      <c r="D33">
        <f t="shared" si="1"/>
        <v>0</v>
      </c>
      <c r="E33">
        <f t="shared" si="0"/>
        <v>0</v>
      </c>
    </row>
    <row r="34" spans="1:5" hidden="1">
      <c r="A34" t="s">
        <v>143</v>
      </c>
      <c r="B34" t="s">
        <v>144</v>
      </c>
      <c r="C34">
        <v>0</v>
      </c>
      <c r="D34">
        <f t="shared" si="1"/>
        <v>0</v>
      </c>
      <c r="E34">
        <f t="shared" si="0"/>
        <v>0</v>
      </c>
    </row>
    <row r="35" spans="1:5" hidden="1">
      <c r="A35" t="s">
        <v>145</v>
      </c>
      <c r="B35" t="s">
        <v>146</v>
      </c>
      <c r="C35">
        <v>0</v>
      </c>
      <c r="D35">
        <f t="shared" si="1"/>
        <v>0</v>
      </c>
      <c r="E35">
        <f t="shared" si="0"/>
        <v>0</v>
      </c>
    </row>
    <row r="36" spans="1:5" hidden="1">
      <c r="A36" t="s">
        <v>147</v>
      </c>
      <c r="B36" t="s">
        <v>148</v>
      </c>
      <c r="C36">
        <v>0</v>
      </c>
      <c r="D36">
        <f t="shared" si="1"/>
        <v>0</v>
      </c>
      <c r="E36">
        <f t="shared" si="0"/>
        <v>0</v>
      </c>
    </row>
    <row r="37" spans="1:5" hidden="1">
      <c r="A37" t="s">
        <v>149</v>
      </c>
      <c r="B37" t="s">
        <v>150</v>
      </c>
      <c r="C37">
        <v>0</v>
      </c>
      <c r="D37">
        <f t="shared" si="1"/>
        <v>0</v>
      </c>
      <c r="E37">
        <f t="shared" si="0"/>
        <v>0</v>
      </c>
    </row>
    <row r="38" spans="1:5" hidden="1">
      <c r="A38" t="s">
        <v>151</v>
      </c>
      <c r="B38" t="s">
        <v>152</v>
      </c>
      <c r="C38">
        <v>0</v>
      </c>
      <c r="D38">
        <f t="shared" si="1"/>
        <v>0</v>
      </c>
      <c r="E38">
        <f t="shared" si="0"/>
        <v>0</v>
      </c>
    </row>
    <row r="39" spans="1:5" hidden="1">
      <c r="A39" t="s">
        <v>153</v>
      </c>
      <c r="B39" t="s">
        <v>154</v>
      </c>
      <c r="C39">
        <v>0</v>
      </c>
      <c r="D39">
        <f t="shared" si="1"/>
        <v>0</v>
      </c>
      <c r="E39">
        <f t="shared" si="0"/>
        <v>0</v>
      </c>
    </row>
    <row r="40" spans="1:5" hidden="1">
      <c r="A40" t="s">
        <v>155</v>
      </c>
      <c r="B40" t="s">
        <v>156</v>
      </c>
      <c r="C40">
        <v>0.04</v>
      </c>
      <c r="D40">
        <f t="shared" si="1"/>
        <v>2.7200000000000002E-2</v>
      </c>
      <c r="E40">
        <f t="shared" si="0"/>
        <v>0</v>
      </c>
    </row>
    <row r="41" spans="1:5" hidden="1">
      <c r="A41" t="s">
        <v>157</v>
      </c>
      <c r="B41" t="s">
        <v>158</v>
      </c>
      <c r="C41">
        <v>0.04</v>
      </c>
      <c r="D41">
        <f t="shared" si="1"/>
        <v>2.7200000000000002E-2</v>
      </c>
      <c r="E41">
        <f t="shared" si="0"/>
        <v>0</v>
      </c>
    </row>
    <row r="42" spans="1:5" hidden="1">
      <c r="A42" t="s">
        <v>159</v>
      </c>
      <c r="B42" t="s">
        <v>160</v>
      </c>
      <c r="C42">
        <v>0</v>
      </c>
      <c r="D42">
        <f t="shared" si="1"/>
        <v>0</v>
      </c>
      <c r="E42">
        <f t="shared" si="0"/>
        <v>0</v>
      </c>
    </row>
    <row r="43" spans="1:5" hidden="1">
      <c r="A43" t="s">
        <v>161</v>
      </c>
      <c r="B43" t="s">
        <v>162</v>
      </c>
      <c r="C43">
        <v>0</v>
      </c>
      <c r="D43">
        <f t="shared" si="1"/>
        <v>0</v>
      </c>
      <c r="E43">
        <f t="shared" si="0"/>
        <v>0</v>
      </c>
    </row>
    <row r="44" spans="1:5" hidden="1">
      <c r="A44" t="s">
        <v>163</v>
      </c>
      <c r="B44" t="s">
        <v>164</v>
      </c>
      <c r="C44">
        <v>0</v>
      </c>
      <c r="D44">
        <f t="shared" si="1"/>
        <v>0</v>
      </c>
      <c r="E44">
        <f t="shared" si="0"/>
        <v>0</v>
      </c>
    </row>
    <row r="45" spans="1:5" hidden="1">
      <c r="A45" t="s">
        <v>165</v>
      </c>
      <c r="B45" t="s">
        <v>166</v>
      </c>
      <c r="C45">
        <v>0</v>
      </c>
      <c r="D45">
        <f t="shared" si="1"/>
        <v>0</v>
      </c>
      <c r="E45">
        <f t="shared" si="0"/>
        <v>0</v>
      </c>
    </row>
    <row r="46" spans="1:5" hidden="1">
      <c r="A46" t="s">
        <v>167</v>
      </c>
      <c r="B46" t="s">
        <v>168</v>
      </c>
      <c r="C46">
        <v>0</v>
      </c>
      <c r="D46">
        <f t="shared" si="1"/>
        <v>0</v>
      </c>
      <c r="E46">
        <f t="shared" si="0"/>
        <v>0</v>
      </c>
    </row>
    <row r="47" spans="1:5" hidden="1">
      <c r="A47" t="s">
        <v>169</v>
      </c>
      <c r="B47" t="s">
        <v>170</v>
      </c>
      <c r="C47">
        <v>0</v>
      </c>
      <c r="D47">
        <f t="shared" si="1"/>
        <v>0</v>
      </c>
      <c r="E47">
        <f t="shared" si="0"/>
        <v>0</v>
      </c>
    </row>
    <row r="48" spans="1:5" hidden="1">
      <c r="A48" t="s">
        <v>82</v>
      </c>
      <c r="B48" t="s">
        <v>171</v>
      </c>
      <c r="C48">
        <v>2.2999999999999998</v>
      </c>
      <c r="D48">
        <f t="shared" si="1"/>
        <v>1.5640000000000001</v>
      </c>
      <c r="E48">
        <f t="shared" si="0"/>
        <v>1</v>
      </c>
    </row>
    <row r="49" spans="1:5" hidden="1">
      <c r="A49" t="s">
        <v>172</v>
      </c>
      <c r="B49" t="s">
        <v>173</v>
      </c>
      <c r="C49">
        <v>0</v>
      </c>
      <c r="D49">
        <f t="shared" si="1"/>
        <v>0</v>
      </c>
      <c r="E49">
        <f t="shared" si="0"/>
        <v>0</v>
      </c>
    </row>
    <row r="50" spans="1:5" hidden="1">
      <c r="A50" t="s">
        <v>175</v>
      </c>
      <c r="B50" t="s">
        <v>176</v>
      </c>
      <c r="C50">
        <v>0</v>
      </c>
      <c r="D50">
        <f t="shared" si="1"/>
        <v>0</v>
      </c>
      <c r="E50">
        <f t="shared" si="0"/>
        <v>0</v>
      </c>
    </row>
    <row r="51" spans="1:5" hidden="1">
      <c r="A51" t="s">
        <v>177</v>
      </c>
      <c r="B51" t="s">
        <v>174</v>
      </c>
      <c r="C51">
        <v>0</v>
      </c>
      <c r="D51">
        <f t="shared" si="1"/>
        <v>0</v>
      </c>
      <c r="E51">
        <f t="shared" si="0"/>
        <v>0</v>
      </c>
    </row>
    <row r="52" spans="1:5" hidden="1">
      <c r="A52" t="s">
        <v>178</v>
      </c>
      <c r="B52" t="s">
        <v>179</v>
      </c>
      <c r="C52">
        <v>0</v>
      </c>
      <c r="D52">
        <f t="shared" si="1"/>
        <v>0</v>
      </c>
      <c r="E52">
        <f t="shared" si="0"/>
        <v>0</v>
      </c>
    </row>
    <row r="53" spans="1:5" hidden="1">
      <c r="A53" t="s">
        <v>180</v>
      </c>
      <c r="B53" t="s">
        <v>181</v>
      </c>
      <c r="C53">
        <v>0</v>
      </c>
      <c r="D53">
        <f t="shared" si="1"/>
        <v>0</v>
      </c>
      <c r="E53">
        <f t="shared" si="0"/>
        <v>0</v>
      </c>
    </row>
    <row r="54" spans="1:5" hidden="1">
      <c r="A54" t="s">
        <v>182</v>
      </c>
      <c r="B54" t="s">
        <v>183</v>
      </c>
      <c r="C54">
        <v>0</v>
      </c>
      <c r="D54">
        <f t="shared" si="1"/>
        <v>0</v>
      </c>
      <c r="E54">
        <f t="shared" si="0"/>
        <v>0</v>
      </c>
    </row>
    <row r="55" spans="1:5" hidden="1">
      <c r="A55" t="s">
        <v>184</v>
      </c>
      <c r="B55" t="s">
        <v>185</v>
      </c>
      <c r="C55">
        <v>0</v>
      </c>
      <c r="D55">
        <f t="shared" si="1"/>
        <v>0</v>
      </c>
      <c r="E55">
        <f t="shared" si="0"/>
        <v>0</v>
      </c>
    </row>
    <row r="56" spans="1:5" hidden="1">
      <c r="A56" t="s">
        <v>186</v>
      </c>
      <c r="B56" t="s">
        <v>187</v>
      </c>
      <c r="C56">
        <v>0</v>
      </c>
      <c r="D56">
        <f t="shared" si="1"/>
        <v>0</v>
      </c>
      <c r="E56">
        <f t="shared" si="0"/>
        <v>0</v>
      </c>
    </row>
    <row r="57" spans="1:5" hidden="1">
      <c r="A57" t="s">
        <v>188</v>
      </c>
      <c r="B57" t="s">
        <v>189</v>
      </c>
      <c r="C57">
        <v>0</v>
      </c>
      <c r="D57">
        <f t="shared" si="1"/>
        <v>0</v>
      </c>
      <c r="E57">
        <f t="shared" si="0"/>
        <v>0</v>
      </c>
    </row>
    <row r="58" spans="1:5" hidden="1">
      <c r="A58" t="s">
        <v>190</v>
      </c>
      <c r="B58" t="s">
        <v>191</v>
      </c>
      <c r="C58">
        <v>0</v>
      </c>
      <c r="D58">
        <f t="shared" si="1"/>
        <v>0</v>
      </c>
      <c r="E58">
        <f t="shared" si="0"/>
        <v>0</v>
      </c>
    </row>
    <row r="59" spans="1:5" hidden="1">
      <c r="A59" t="s">
        <v>192</v>
      </c>
      <c r="B59" t="s">
        <v>193</v>
      </c>
      <c r="C59">
        <v>0</v>
      </c>
      <c r="D59">
        <f t="shared" si="1"/>
        <v>0</v>
      </c>
      <c r="E59">
        <f t="shared" si="0"/>
        <v>0</v>
      </c>
    </row>
    <row r="60" spans="1:5" hidden="1">
      <c r="A60" t="s">
        <v>194</v>
      </c>
      <c r="B60" t="s">
        <v>195</v>
      </c>
      <c r="C60">
        <v>0</v>
      </c>
      <c r="D60">
        <f t="shared" si="1"/>
        <v>0</v>
      </c>
      <c r="E60">
        <f t="shared" si="0"/>
        <v>0</v>
      </c>
    </row>
    <row r="61" spans="1:5" hidden="1">
      <c r="A61" t="s">
        <v>196</v>
      </c>
      <c r="B61" t="s">
        <v>197</v>
      </c>
      <c r="C61">
        <v>0</v>
      </c>
      <c r="D61">
        <f t="shared" si="1"/>
        <v>0</v>
      </c>
      <c r="E61">
        <f t="shared" si="0"/>
        <v>0</v>
      </c>
    </row>
    <row r="62" spans="1:5" hidden="1">
      <c r="A62" t="s">
        <v>94</v>
      </c>
      <c r="B62" t="s">
        <v>198</v>
      </c>
      <c r="C62">
        <v>0</v>
      </c>
      <c r="D62">
        <f t="shared" si="1"/>
        <v>0</v>
      </c>
      <c r="E62">
        <f t="shared" si="0"/>
        <v>0</v>
      </c>
    </row>
    <row r="63" spans="1:5" hidden="1">
      <c r="A63" t="s">
        <v>199</v>
      </c>
      <c r="B63" t="s">
        <v>200</v>
      </c>
      <c r="C63">
        <v>0</v>
      </c>
      <c r="D63">
        <f t="shared" si="1"/>
        <v>0</v>
      </c>
      <c r="E63">
        <f t="shared" si="0"/>
        <v>0</v>
      </c>
    </row>
    <row r="64" spans="1:5" hidden="1">
      <c r="A64" t="s">
        <v>201</v>
      </c>
      <c r="B64" t="s">
        <v>202</v>
      </c>
      <c r="C64">
        <v>0</v>
      </c>
      <c r="D64">
        <f t="shared" si="1"/>
        <v>0</v>
      </c>
      <c r="E64">
        <f t="shared" si="0"/>
        <v>0</v>
      </c>
    </row>
    <row r="65" spans="1:5" hidden="1">
      <c r="A65" t="s">
        <v>203</v>
      </c>
      <c r="B65" t="s">
        <v>204</v>
      </c>
      <c r="C65">
        <v>0</v>
      </c>
      <c r="D65">
        <f t="shared" si="1"/>
        <v>0</v>
      </c>
      <c r="E65">
        <f t="shared" si="0"/>
        <v>0</v>
      </c>
    </row>
    <row r="66" spans="1:5" hidden="1">
      <c r="A66" t="s">
        <v>205</v>
      </c>
      <c r="B66" t="s">
        <v>206</v>
      </c>
      <c r="C66">
        <v>0</v>
      </c>
      <c r="D66">
        <f t="shared" si="1"/>
        <v>0</v>
      </c>
      <c r="E66">
        <f t="shared" si="0"/>
        <v>0</v>
      </c>
    </row>
    <row r="67" spans="1:5" hidden="1">
      <c r="A67" t="s">
        <v>207</v>
      </c>
      <c r="B67" t="s">
        <v>208</v>
      </c>
      <c r="C67">
        <v>0</v>
      </c>
      <c r="D67">
        <f t="shared" si="1"/>
        <v>0</v>
      </c>
      <c r="E67">
        <f t="shared" si="0"/>
        <v>0</v>
      </c>
    </row>
    <row r="68" spans="1:5" hidden="1">
      <c r="A68" t="s">
        <v>209</v>
      </c>
      <c r="B68" t="s">
        <v>210</v>
      </c>
      <c r="C68">
        <v>0</v>
      </c>
      <c r="D68">
        <f t="shared" si="1"/>
        <v>0</v>
      </c>
      <c r="E68">
        <f t="shared" si="0"/>
        <v>0</v>
      </c>
    </row>
    <row r="69" spans="1:5" hidden="1">
      <c r="A69" t="s">
        <v>211</v>
      </c>
      <c r="B69" t="s">
        <v>212</v>
      </c>
      <c r="C69">
        <v>0</v>
      </c>
      <c r="D69">
        <f t="shared" si="1"/>
        <v>0</v>
      </c>
      <c r="E69">
        <f t="shared" si="0"/>
        <v>0</v>
      </c>
    </row>
    <row r="70" spans="1:5" hidden="1">
      <c r="A70" t="s">
        <v>213</v>
      </c>
      <c r="B70" t="s">
        <v>214</v>
      </c>
      <c r="C70">
        <v>0</v>
      </c>
      <c r="D70">
        <f t="shared" si="1"/>
        <v>0</v>
      </c>
      <c r="E70">
        <f t="shared" si="0"/>
        <v>0</v>
      </c>
    </row>
    <row r="71" spans="1:5" hidden="1">
      <c r="A71" t="s">
        <v>215</v>
      </c>
      <c r="B71" t="s">
        <v>216</v>
      </c>
      <c r="C71">
        <v>0</v>
      </c>
      <c r="D71">
        <f t="shared" si="1"/>
        <v>0</v>
      </c>
      <c r="E71">
        <f t="shared" si="0"/>
        <v>0</v>
      </c>
    </row>
    <row r="72" spans="1:5" hidden="1">
      <c r="A72" t="s">
        <v>217</v>
      </c>
      <c r="B72" t="s">
        <v>218</v>
      </c>
      <c r="C72">
        <v>0</v>
      </c>
      <c r="D72">
        <f t="shared" si="1"/>
        <v>0</v>
      </c>
      <c r="E72">
        <f t="shared" si="0"/>
        <v>0</v>
      </c>
    </row>
    <row r="73" spans="1:5" hidden="1">
      <c r="A73" t="s">
        <v>219</v>
      </c>
      <c r="B73" t="s">
        <v>220</v>
      </c>
      <c r="C73">
        <v>0</v>
      </c>
      <c r="D73">
        <f t="shared" si="1"/>
        <v>0</v>
      </c>
      <c r="E73">
        <f t="shared" si="0"/>
        <v>0</v>
      </c>
    </row>
    <row r="74" spans="1:5" hidden="1">
      <c r="A74" t="s">
        <v>221</v>
      </c>
      <c r="B74" t="s">
        <v>222</v>
      </c>
      <c r="C74">
        <v>0</v>
      </c>
      <c r="D74">
        <f t="shared" si="1"/>
        <v>0</v>
      </c>
      <c r="E74">
        <f t="shared" si="0"/>
        <v>0</v>
      </c>
    </row>
    <row r="75" spans="1:5" hidden="1">
      <c r="A75" t="s">
        <v>223</v>
      </c>
      <c r="B75" t="s">
        <v>224</v>
      </c>
      <c r="C75">
        <v>0</v>
      </c>
      <c r="D75">
        <f t="shared" si="1"/>
        <v>0</v>
      </c>
      <c r="E75">
        <f t="shared" si="0"/>
        <v>0</v>
      </c>
    </row>
    <row r="76" spans="1:5" hidden="1">
      <c r="A76" t="s">
        <v>225</v>
      </c>
      <c r="B76" t="s">
        <v>226</v>
      </c>
      <c r="C76">
        <v>0</v>
      </c>
      <c r="D76">
        <f t="shared" si="1"/>
        <v>0</v>
      </c>
      <c r="E76">
        <f t="shared" si="0"/>
        <v>0</v>
      </c>
    </row>
    <row r="77" spans="1:5" hidden="1">
      <c r="A77" t="s">
        <v>227</v>
      </c>
      <c r="B77" t="s">
        <v>228</v>
      </c>
      <c r="C77">
        <v>0</v>
      </c>
      <c r="D77">
        <f t="shared" si="1"/>
        <v>0</v>
      </c>
      <c r="E77">
        <f t="shared" si="0"/>
        <v>0</v>
      </c>
    </row>
    <row r="78" spans="1:5" hidden="1">
      <c r="A78" t="s">
        <v>229</v>
      </c>
      <c r="B78" t="s">
        <v>230</v>
      </c>
      <c r="C78">
        <v>0</v>
      </c>
      <c r="D78">
        <f t="shared" si="1"/>
        <v>0</v>
      </c>
      <c r="E78">
        <f t="shared" si="0"/>
        <v>0</v>
      </c>
    </row>
    <row r="79" spans="1:5" hidden="1">
      <c r="A79" t="s">
        <v>231</v>
      </c>
      <c r="B79" t="s">
        <v>232</v>
      </c>
      <c r="C79">
        <v>0</v>
      </c>
      <c r="D79">
        <f t="shared" ref="D79:D142" si="2">$B$8*C79</f>
        <v>0</v>
      </c>
      <c r="E79">
        <f t="shared" ref="E79:E142" si="3">ROUND(D79*$B$10,0)</f>
        <v>0</v>
      </c>
    </row>
    <row r="80" spans="1:5" hidden="1">
      <c r="A80" t="s">
        <v>233</v>
      </c>
      <c r="B80" t="s">
        <v>234</v>
      </c>
      <c r="C80">
        <v>0</v>
      </c>
      <c r="D80">
        <f t="shared" si="2"/>
        <v>0</v>
      </c>
      <c r="E80">
        <f t="shared" si="3"/>
        <v>0</v>
      </c>
    </row>
    <row r="81" spans="1:5" hidden="1">
      <c r="A81" t="s">
        <v>235</v>
      </c>
      <c r="B81" t="s">
        <v>236</v>
      </c>
      <c r="C81">
        <v>0.5</v>
      </c>
      <c r="D81">
        <f t="shared" si="2"/>
        <v>0.34</v>
      </c>
      <c r="E81">
        <f t="shared" si="3"/>
        <v>0</v>
      </c>
    </row>
    <row r="82" spans="1:5" hidden="1">
      <c r="A82" t="s">
        <v>237</v>
      </c>
      <c r="B82" t="s">
        <v>238</v>
      </c>
      <c r="C82">
        <v>0</v>
      </c>
      <c r="D82">
        <f t="shared" si="2"/>
        <v>0</v>
      </c>
      <c r="E82">
        <f t="shared" si="3"/>
        <v>0</v>
      </c>
    </row>
    <row r="83" spans="1:5" hidden="1">
      <c r="A83" t="s">
        <v>239</v>
      </c>
      <c r="B83" t="s">
        <v>240</v>
      </c>
      <c r="C83">
        <v>0</v>
      </c>
      <c r="D83">
        <f t="shared" si="2"/>
        <v>0</v>
      </c>
      <c r="E83">
        <f t="shared" si="3"/>
        <v>0</v>
      </c>
    </row>
    <row r="84" spans="1:5" hidden="1">
      <c r="A84" t="s">
        <v>241</v>
      </c>
      <c r="B84" t="s">
        <v>242</v>
      </c>
      <c r="C84">
        <v>0</v>
      </c>
      <c r="D84">
        <f t="shared" si="2"/>
        <v>0</v>
      </c>
      <c r="E84">
        <f t="shared" si="3"/>
        <v>0</v>
      </c>
    </row>
    <row r="85" spans="1:5" hidden="1">
      <c r="A85" t="s">
        <v>243</v>
      </c>
      <c r="B85" t="s">
        <v>244</v>
      </c>
      <c r="C85">
        <v>0</v>
      </c>
      <c r="D85">
        <f t="shared" si="2"/>
        <v>0</v>
      </c>
      <c r="E85">
        <f t="shared" si="3"/>
        <v>0</v>
      </c>
    </row>
    <row r="86" spans="1:5" hidden="1">
      <c r="A86" t="s">
        <v>245</v>
      </c>
      <c r="B86" t="s">
        <v>246</v>
      </c>
      <c r="C86">
        <v>0</v>
      </c>
      <c r="D86">
        <f t="shared" si="2"/>
        <v>0</v>
      </c>
      <c r="E86">
        <f t="shared" si="3"/>
        <v>0</v>
      </c>
    </row>
    <row r="87" spans="1:5" hidden="1">
      <c r="A87" t="s">
        <v>247</v>
      </c>
      <c r="B87" t="s">
        <v>248</v>
      </c>
      <c r="C87">
        <v>0</v>
      </c>
      <c r="D87">
        <f t="shared" si="2"/>
        <v>0</v>
      </c>
      <c r="E87">
        <f t="shared" si="3"/>
        <v>0</v>
      </c>
    </row>
    <row r="88" spans="1:5" hidden="1">
      <c r="A88" t="s">
        <v>249</v>
      </c>
      <c r="B88" t="s">
        <v>250</v>
      </c>
      <c r="C88">
        <v>0</v>
      </c>
      <c r="D88">
        <f t="shared" si="2"/>
        <v>0</v>
      </c>
      <c r="E88">
        <f t="shared" si="3"/>
        <v>0</v>
      </c>
    </row>
    <row r="89" spans="1:5" hidden="1">
      <c r="A89" t="s">
        <v>90</v>
      </c>
      <c r="B89" t="s">
        <v>251</v>
      </c>
      <c r="C89">
        <v>0</v>
      </c>
      <c r="D89">
        <f t="shared" si="2"/>
        <v>0</v>
      </c>
      <c r="E89">
        <f t="shared" si="3"/>
        <v>0</v>
      </c>
    </row>
    <row r="90" spans="1:5" hidden="1">
      <c r="A90" t="s">
        <v>252</v>
      </c>
      <c r="B90" t="s">
        <v>253</v>
      </c>
      <c r="C90">
        <v>0</v>
      </c>
      <c r="D90">
        <f t="shared" si="2"/>
        <v>0</v>
      </c>
      <c r="E90">
        <f t="shared" si="3"/>
        <v>0</v>
      </c>
    </row>
    <row r="91" spans="1:5" hidden="1">
      <c r="A91" t="s">
        <v>254</v>
      </c>
      <c r="B91" t="s">
        <v>255</v>
      </c>
      <c r="C91">
        <v>0</v>
      </c>
      <c r="D91">
        <f t="shared" si="2"/>
        <v>0</v>
      </c>
      <c r="E91">
        <f t="shared" si="3"/>
        <v>0</v>
      </c>
    </row>
    <row r="92" spans="1:5" hidden="1">
      <c r="A92" t="s">
        <v>256</v>
      </c>
      <c r="B92" t="s">
        <v>257</v>
      </c>
      <c r="C92">
        <v>0</v>
      </c>
      <c r="D92">
        <f t="shared" si="2"/>
        <v>0</v>
      </c>
      <c r="E92">
        <f t="shared" si="3"/>
        <v>0</v>
      </c>
    </row>
    <row r="93" spans="1:5" hidden="1">
      <c r="A93" t="s">
        <v>258</v>
      </c>
      <c r="B93" t="s">
        <v>259</v>
      </c>
      <c r="C93">
        <v>0</v>
      </c>
      <c r="D93">
        <f t="shared" si="2"/>
        <v>0</v>
      </c>
      <c r="E93">
        <f t="shared" si="3"/>
        <v>0</v>
      </c>
    </row>
    <row r="94" spans="1:5" hidden="1">
      <c r="A94" t="s">
        <v>260</v>
      </c>
      <c r="B94" t="s">
        <v>261</v>
      </c>
      <c r="C94">
        <v>0</v>
      </c>
      <c r="D94">
        <f t="shared" si="2"/>
        <v>0</v>
      </c>
      <c r="E94">
        <f t="shared" si="3"/>
        <v>0</v>
      </c>
    </row>
    <row r="95" spans="1:5" hidden="1">
      <c r="A95" t="s">
        <v>262</v>
      </c>
      <c r="B95" t="s">
        <v>263</v>
      </c>
      <c r="C95">
        <v>0</v>
      </c>
      <c r="D95">
        <f t="shared" si="2"/>
        <v>0</v>
      </c>
      <c r="E95">
        <f t="shared" si="3"/>
        <v>0</v>
      </c>
    </row>
    <row r="96" spans="1:5" hidden="1">
      <c r="A96" t="s">
        <v>264</v>
      </c>
      <c r="B96" t="s">
        <v>265</v>
      </c>
      <c r="C96">
        <v>0</v>
      </c>
      <c r="D96">
        <f t="shared" si="2"/>
        <v>0</v>
      </c>
      <c r="E96">
        <f t="shared" si="3"/>
        <v>0</v>
      </c>
    </row>
    <row r="97" spans="1:5" hidden="1">
      <c r="A97" t="s">
        <v>266</v>
      </c>
      <c r="B97" t="s">
        <v>267</v>
      </c>
      <c r="C97">
        <v>0</v>
      </c>
      <c r="D97">
        <f t="shared" si="2"/>
        <v>0</v>
      </c>
      <c r="E97">
        <f t="shared" si="3"/>
        <v>0</v>
      </c>
    </row>
    <row r="98" spans="1:5" hidden="1">
      <c r="A98" t="s">
        <v>268</v>
      </c>
      <c r="B98" t="s">
        <v>269</v>
      </c>
      <c r="C98">
        <v>0</v>
      </c>
      <c r="D98">
        <f t="shared" si="2"/>
        <v>0</v>
      </c>
      <c r="E98">
        <f t="shared" si="3"/>
        <v>0</v>
      </c>
    </row>
    <row r="99" spans="1:5" hidden="1">
      <c r="A99" t="s">
        <v>270</v>
      </c>
      <c r="B99" t="s">
        <v>271</v>
      </c>
      <c r="C99">
        <v>0</v>
      </c>
      <c r="D99">
        <f t="shared" si="2"/>
        <v>0</v>
      </c>
      <c r="E99">
        <f t="shared" si="3"/>
        <v>0</v>
      </c>
    </row>
    <row r="100" spans="1:5" hidden="1">
      <c r="A100" t="s">
        <v>96</v>
      </c>
      <c r="B100" t="s">
        <v>272</v>
      </c>
      <c r="C100">
        <v>0</v>
      </c>
      <c r="D100">
        <f t="shared" si="2"/>
        <v>0</v>
      </c>
      <c r="E100">
        <f t="shared" si="3"/>
        <v>0</v>
      </c>
    </row>
    <row r="101" spans="1:5" hidden="1">
      <c r="A101" t="s">
        <v>273</v>
      </c>
      <c r="B101" t="s">
        <v>274</v>
      </c>
      <c r="C101">
        <v>0</v>
      </c>
      <c r="D101">
        <f t="shared" si="2"/>
        <v>0</v>
      </c>
      <c r="E101">
        <f t="shared" si="3"/>
        <v>0</v>
      </c>
    </row>
    <row r="102" spans="1:5" hidden="1">
      <c r="A102" t="s">
        <v>275</v>
      </c>
      <c r="B102" t="s">
        <v>276</v>
      </c>
      <c r="C102">
        <v>0.3</v>
      </c>
      <c r="D102">
        <f t="shared" si="2"/>
        <v>0.20400000000000001</v>
      </c>
      <c r="E102">
        <f t="shared" si="3"/>
        <v>0</v>
      </c>
    </row>
    <row r="103" spans="1:5" hidden="1">
      <c r="A103" t="s">
        <v>277</v>
      </c>
      <c r="B103" t="s">
        <v>278</v>
      </c>
      <c r="C103">
        <v>0</v>
      </c>
      <c r="D103">
        <f t="shared" si="2"/>
        <v>0</v>
      </c>
      <c r="E103">
        <f t="shared" si="3"/>
        <v>0</v>
      </c>
    </row>
    <row r="104" spans="1:5" hidden="1">
      <c r="A104" t="s">
        <v>279</v>
      </c>
      <c r="B104" t="s">
        <v>280</v>
      </c>
      <c r="C104">
        <v>0</v>
      </c>
      <c r="D104">
        <f t="shared" si="2"/>
        <v>0</v>
      </c>
      <c r="E104">
        <f t="shared" si="3"/>
        <v>0</v>
      </c>
    </row>
    <row r="105" spans="1:5" hidden="1">
      <c r="A105" t="s">
        <v>281</v>
      </c>
      <c r="B105" t="s">
        <v>282</v>
      </c>
      <c r="C105">
        <v>0</v>
      </c>
      <c r="D105">
        <f t="shared" si="2"/>
        <v>0</v>
      </c>
      <c r="E105">
        <f t="shared" si="3"/>
        <v>0</v>
      </c>
    </row>
    <row r="106" spans="1:5" hidden="1">
      <c r="A106" t="s">
        <v>283</v>
      </c>
      <c r="B106" t="s">
        <v>284</v>
      </c>
      <c r="C106">
        <v>0</v>
      </c>
      <c r="D106">
        <f t="shared" si="2"/>
        <v>0</v>
      </c>
      <c r="E106">
        <f t="shared" si="3"/>
        <v>0</v>
      </c>
    </row>
    <row r="107" spans="1:5" hidden="1">
      <c r="A107" t="s">
        <v>285</v>
      </c>
      <c r="B107" t="s">
        <v>286</v>
      </c>
      <c r="C107">
        <v>0</v>
      </c>
      <c r="D107">
        <f t="shared" si="2"/>
        <v>0</v>
      </c>
      <c r="E107">
        <f t="shared" si="3"/>
        <v>0</v>
      </c>
    </row>
    <row r="108" spans="1:5" hidden="1">
      <c r="A108" t="s">
        <v>287</v>
      </c>
      <c r="B108" t="s">
        <v>288</v>
      </c>
      <c r="C108">
        <v>0</v>
      </c>
      <c r="D108">
        <f t="shared" si="2"/>
        <v>0</v>
      </c>
      <c r="E108">
        <f t="shared" si="3"/>
        <v>0</v>
      </c>
    </row>
    <row r="109" spans="1:5" hidden="1">
      <c r="A109" t="s">
        <v>289</v>
      </c>
      <c r="B109" t="s">
        <v>290</v>
      </c>
      <c r="C109">
        <v>0</v>
      </c>
      <c r="D109">
        <f t="shared" si="2"/>
        <v>0</v>
      </c>
      <c r="E109">
        <f t="shared" si="3"/>
        <v>0</v>
      </c>
    </row>
    <row r="110" spans="1:5" hidden="1">
      <c r="A110" t="s">
        <v>291</v>
      </c>
      <c r="B110" t="s">
        <v>292</v>
      </c>
      <c r="C110">
        <v>0</v>
      </c>
      <c r="D110">
        <f t="shared" si="2"/>
        <v>0</v>
      </c>
      <c r="E110">
        <f t="shared" si="3"/>
        <v>0</v>
      </c>
    </row>
    <row r="111" spans="1:5" hidden="1">
      <c r="A111" t="s">
        <v>293</v>
      </c>
      <c r="B111" t="s">
        <v>294</v>
      </c>
      <c r="C111">
        <v>0</v>
      </c>
      <c r="D111">
        <f t="shared" si="2"/>
        <v>0</v>
      </c>
      <c r="E111">
        <f t="shared" si="3"/>
        <v>0</v>
      </c>
    </row>
    <row r="112" spans="1:5" hidden="1">
      <c r="A112" t="s">
        <v>295</v>
      </c>
      <c r="B112" t="s">
        <v>296</v>
      </c>
      <c r="C112">
        <v>0</v>
      </c>
      <c r="D112">
        <f t="shared" si="2"/>
        <v>0</v>
      </c>
      <c r="E112">
        <f t="shared" si="3"/>
        <v>0</v>
      </c>
    </row>
    <row r="113" spans="1:5" hidden="1">
      <c r="A113" t="s">
        <v>297</v>
      </c>
      <c r="B113" t="s">
        <v>298</v>
      </c>
      <c r="C113">
        <v>0</v>
      </c>
      <c r="D113">
        <f t="shared" si="2"/>
        <v>0</v>
      </c>
      <c r="E113">
        <f t="shared" si="3"/>
        <v>0</v>
      </c>
    </row>
    <row r="114" spans="1:5" hidden="1">
      <c r="A114" t="s">
        <v>299</v>
      </c>
      <c r="B114" t="s">
        <v>300</v>
      </c>
      <c r="C114">
        <v>0</v>
      </c>
      <c r="D114">
        <f t="shared" si="2"/>
        <v>0</v>
      </c>
      <c r="E114">
        <f t="shared" si="3"/>
        <v>0</v>
      </c>
    </row>
    <row r="115" spans="1:5" hidden="1">
      <c r="A115" t="s">
        <v>301</v>
      </c>
      <c r="B115" t="s">
        <v>302</v>
      </c>
      <c r="C115">
        <v>0</v>
      </c>
      <c r="D115">
        <f t="shared" si="2"/>
        <v>0</v>
      </c>
      <c r="E115">
        <f t="shared" si="3"/>
        <v>0</v>
      </c>
    </row>
    <row r="116" spans="1:5" hidden="1">
      <c r="A116" t="s">
        <v>303</v>
      </c>
      <c r="B116" t="s">
        <v>304</v>
      </c>
      <c r="C116">
        <v>8.8000000000000007</v>
      </c>
      <c r="D116">
        <f t="shared" si="2"/>
        <v>5.9840000000000009</v>
      </c>
      <c r="E116">
        <f t="shared" si="3"/>
        <v>3</v>
      </c>
    </row>
    <row r="117" spans="1:5" hidden="1">
      <c r="A117" t="s">
        <v>305</v>
      </c>
      <c r="B117" t="s">
        <v>306</v>
      </c>
      <c r="C117">
        <v>0</v>
      </c>
      <c r="D117">
        <f t="shared" si="2"/>
        <v>0</v>
      </c>
      <c r="E117">
        <f t="shared" si="3"/>
        <v>0</v>
      </c>
    </row>
    <row r="118" spans="1:5" hidden="1">
      <c r="A118" t="s">
        <v>307</v>
      </c>
      <c r="B118" t="s">
        <v>308</v>
      </c>
      <c r="C118">
        <v>0</v>
      </c>
      <c r="D118">
        <f t="shared" si="2"/>
        <v>0</v>
      </c>
      <c r="E118">
        <f t="shared" si="3"/>
        <v>0</v>
      </c>
    </row>
    <row r="119" spans="1:5" hidden="1">
      <c r="A119" t="s">
        <v>309</v>
      </c>
      <c r="B119" t="s">
        <v>310</v>
      </c>
      <c r="C119">
        <v>0</v>
      </c>
      <c r="D119">
        <f t="shared" si="2"/>
        <v>0</v>
      </c>
      <c r="E119">
        <f t="shared" si="3"/>
        <v>0</v>
      </c>
    </row>
    <row r="120" spans="1:5" hidden="1">
      <c r="A120" t="s">
        <v>311</v>
      </c>
      <c r="B120" t="s">
        <v>312</v>
      </c>
      <c r="C120">
        <v>0</v>
      </c>
      <c r="D120">
        <f t="shared" si="2"/>
        <v>0</v>
      </c>
      <c r="E120">
        <f t="shared" si="3"/>
        <v>0</v>
      </c>
    </row>
    <row r="121" spans="1:5" hidden="1">
      <c r="A121" t="s">
        <v>313</v>
      </c>
      <c r="B121" t="s">
        <v>314</v>
      </c>
      <c r="C121">
        <v>0</v>
      </c>
      <c r="D121">
        <f t="shared" si="2"/>
        <v>0</v>
      </c>
      <c r="E121">
        <f t="shared" si="3"/>
        <v>0</v>
      </c>
    </row>
    <row r="122" spans="1:5" hidden="1">
      <c r="A122" t="s">
        <v>315</v>
      </c>
      <c r="B122" t="s">
        <v>316</v>
      </c>
      <c r="C122">
        <v>0</v>
      </c>
      <c r="D122">
        <f t="shared" si="2"/>
        <v>0</v>
      </c>
      <c r="E122">
        <f t="shared" si="3"/>
        <v>0</v>
      </c>
    </row>
    <row r="123" spans="1:5" hidden="1">
      <c r="A123" t="s">
        <v>317</v>
      </c>
      <c r="B123" t="s">
        <v>318</v>
      </c>
      <c r="C123">
        <v>0</v>
      </c>
      <c r="D123">
        <f t="shared" si="2"/>
        <v>0</v>
      </c>
      <c r="E123">
        <f t="shared" si="3"/>
        <v>0</v>
      </c>
    </row>
    <row r="124" spans="1:5" hidden="1">
      <c r="A124" t="s">
        <v>319</v>
      </c>
      <c r="B124" t="s">
        <v>320</v>
      </c>
      <c r="C124">
        <v>0</v>
      </c>
      <c r="D124">
        <f t="shared" si="2"/>
        <v>0</v>
      </c>
      <c r="E124">
        <f t="shared" si="3"/>
        <v>0</v>
      </c>
    </row>
    <row r="125" spans="1:5" hidden="1">
      <c r="A125" t="s">
        <v>321</v>
      </c>
      <c r="B125" t="s">
        <v>322</v>
      </c>
      <c r="C125">
        <v>0</v>
      </c>
      <c r="D125">
        <f t="shared" si="2"/>
        <v>0</v>
      </c>
      <c r="E125">
        <f t="shared" si="3"/>
        <v>0</v>
      </c>
    </row>
    <row r="126" spans="1:5" hidden="1">
      <c r="A126" t="s">
        <v>323</v>
      </c>
      <c r="B126" t="s">
        <v>324</v>
      </c>
      <c r="C126">
        <v>0</v>
      </c>
      <c r="D126">
        <f t="shared" si="2"/>
        <v>0</v>
      </c>
      <c r="E126">
        <f t="shared" si="3"/>
        <v>0</v>
      </c>
    </row>
    <row r="127" spans="1:5" hidden="1">
      <c r="A127" t="s">
        <v>325</v>
      </c>
      <c r="B127" t="s">
        <v>326</v>
      </c>
      <c r="C127">
        <v>0</v>
      </c>
      <c r="D127">
        <f t="shared" si="2"/>
        <v>0</v>
      </c>
      <c r="E127">
        <f t="shared" si="3"/>
        <v>0</v>
      </c>
    </row>
    <row r="128" spans="1:5" hidden="1">
      <c r="A128" t="s">
        <v>327</v>
      </c>
      <c r="B128" t="s">
        <v>328</v>
      </c>
      <c r="C128">
        <v>0</v>
      </c>
      <c r="D128">
        <f t="shared" si="2"/>
        <v>0</v>
      </c>
      <c r="E128">
        <f t="shared" si="3"/>
        <v>0</v>
      </c>
    </row>
    <row r="129" spans="1:5" hidden="1">
      <c r="A129" t="s">
        <v>329</v>
      </c>
      <c r="B129" t="s">
        <v>330</v>
      </c>
      <c r="C129">
        <v>0</v>
      </c>
      <c r="D129">
        <f t="shared" si="2"/>
        <v>0</v>
      </c>
      <c r="E129">
        <f t="shared" si="3"/>
        <v>0</v>
      </c>
    </row>
    <row r="130" spans="1:5" hidden="1">
      <c r="A130" t="s">
        <v>331</v>
      </c>
      <c r="B130" t="s">
        <v>332</v>
      </c>
      <c r="C130">
        <v>0</v>
      </c>
      <c r="D130">
        <f t="shared" si="2"/>
        <v>0</v>
      </c>
      <c r="E130">
        <f t="shared" si="3"/>
        <v>0</v>
      </c>
    </row>
    <row r="131" spans="1:5" hidden="1">
      <c r="A131" t="s">
        <v>333</v>
      </c>
      <c r="B131" t="s">
        <v>334</v>
      </c>
      <c r="C131">
        <v>0</v>
      </c>
      <c r="D131">
        <f t="shared" si="2"/>
        <v>0</v>
      </c>
      <c r="E131">
        <f t="shared" si="3"/>
        <v>0</v>
      </c>
    </row>
    <row r="132" spans="1:5" hidden="1">
      <c r="A132" t="s">
        <v>335</v>
      </c>
      <c r="B132" t="s">
        <v>336</v>
      </c>
      <c r="C132">
        <v>0</v>
      </c>
      <c r="D132">
        <f t="shared" si="2"/>
        <v>0</v>
      </c>
      <c r="E132">
        <f t="shared" si="3"/>
        <v>0</v>
      </c>
    </row>
    <row r="133" spans="1:5" hidden="1">
      <c r="A133" t="s">
        <v>337</v>
      </c>
      <c r="B133" t="s">
        <v>338</v>
      </c>
      <c r="C133">
        <v>0</v>
      </c>
      <c r="D133">
        <f t="shared" si="2"/>
        <v>0</v>
      </c>
      <c r="E133">
        <f t="shared" si="3"/>
        <v>0</v>
      </c>
    </row>
    <row r="134" spans="1:5" hidden="1">
      <c r="A134" t="s">
        <v>339</v>
      </c>
      <c r="B134" t="s">
        <v>340</v>
      </c>
      <c r="C134">
        <v>0</v>
      </c>
      <c r="D134">
        <f t="shared" si="2"/>
        <v>0</v>
      </c>
      <c r="E134">
        <f t="shared" si="3"/>
        <v>0</v>
      </c>
    </row>
    <row r="135" spans="1:5" hidden="1">
      <c r="A135" t="s">
        <v>341</v>
      </c>
      <c r="B135" t="s">
        <v>342</v>
      </c>
      <c r="C135">
        <v>1.3</v>
      </c>
      <c r="D135">
        <f t="shared" si="2"/>
        <v>0.88400000000000012</v>
      </c>
      <c r="E135">
        <f t="shared" si="3"/>
        <v>0</v>
      </c>
    </row>
    <row r="136" spans="1:5" hidden="1">
      <c r="A136" t="s">
        <v>343</v>
      </c>
      <c r="B136" t="s">
        <v>344</v>
      </c>
      <c r="C136">
        <v>0</v>
      </c>
      <c r="D136">
        <f t="shared" si="2"/>
        <v>0</v>
      </c>
      <c r="E136">
        <f t="shared" si="3"/>
        <v>0</v>
      </c>
    </row>
    <row r="137" spans="1:5" hidden="1">
      <c r="A137" t="s">
        <v>345</v>
      </c>
      <c r="B137" t="s">
        <v>346</v>
      </c>
      <c r="C137">
        <v>0</v>
      </c>
      <c r="D137">
        <f t="shared" si="2"/>
        <v>0</v>
      </c>
      <c r="E137">
        <f t="shared" si="3"/>
        <v>0</v>
      </c>
    </row>
    <row r="138" spans="1:5" hidden="1">
      <c r="A138" t="s">
        <v>347</v>
      </c>
      <c r="B138" t="s">
        <v>348</v>
      </c>
      <c r="C138">
        <v>0</v>
      </c>
      <c r="D138">
        <f t="shared" si="2"/>
        <v>0</v>
      </c>
      <c r="E138">
        <f t="shared" si="3"/>
        <v>0</v>
      </c>
    </row>
    <row r="139" spans="1:5" hidden="1">
      <c r="A139" t="s">
        <v>349</v>
      </c>
      <c r="B139" t="s">
        <v>350</v>
      </c>
      <c r="C139">
        <v>0</v>
      </c>
      <c r="D139">
        <f t="shared" si="2"/>
        <v>0</v>
      </c>
      <c r="E139">
        <f t="shared" si="3"/>
        <v>0</v>
      </c>
    </row>
    <row r="140" spans="1:5" hidden="1">
      <c r="A140" t="s">
        <v>351</v>
      </c>
      <c r="B140" t="s">
        <v>352</v>
      </c>
      <c r="C140">
        <v>0</v>
      </c>
      <c r="D140">
        <f t="shared" si="2"/>
        <v>0</v>
      </c>
      <c r="E140">
        <f t="shared" si="3"/>
        <v>0</v>
      </c>
    </row>
    <row r="141" spans="1:5" hidden="1">
      <c r="A141" t="s">
        <v>353</v>
      </c>
      <c r="B141" t="s">
        <v>354</v>
      </c>
      <c r="C141">
        <v>0</v>
      </c>
      <c r="D141">
        <f t="shared" si="2"/>
        <v>0</v>
      </c>
      <c r="E141">
        <f t="shared" si="3"/>
        <v>0</v>
      </c>
    </row>
    <row r="142" spans="1:5" hidden="1">
      <c r="A142" t="s">
        <v>355</v>
      </c>
      <c r="B142" t="s">
        <v>356</v>
      </c>
      <c r="C142">
        <v>0</v>
      </c>
      <c r="D142">
        <f t="shared" si="2"/>
        <v>0</v>
      </c>
      <c r="E142">
        <f t="shared" si="3"/>
        <v>0</v>
      </c>
    </row>
    <row r="143" spans="1:5" hidden="1">
      <c r="A143" t="s">
        <v>357</v>
      </c>
      <c r="B143" t="s">
        <v>358</v>
      </c>
      <c r="C143">
        <v>0</v>
      </c>
      <c r="D143">
        <f t="shared" ref="D143:D206" si="4">$B$8*C143</f>
        <v>0</v>
      </c>
      <c r="E143">
        <f t="shared" ref="E143:E206" si="5">ROUND(D143*$B$10,0)</f>
        <v>0</v>
      </c>
    </row>
    <row r="144" spans="1:5" hidden="1">
      <c r="A144" t="s">
        <v>359</v>
      </c>
      <c r="B144" t="s">
        <v>360</v>
      </c>
      <c r="C144">
        <v>0</v>
      </c>
      <c r="D144">
        <f t="shared" si="4"/>
        <v>0</v>
      </c>
      <c r="E144">
        <f t="shared" si="5"/>
        <v>0</v>
      </c>
    </row>
    <row r="145" spans="1:5" hidden="1">
      <c r="A145" t="s">
        <v>361</v>
      </c>
      <c r="B145" t="s">
        <v>362</v>
      </c>
      <c r="C145">
        <v>0</v>
      </c>
      <c r="D145">
        <f t="shared" si="4"/>
        <v>0</v>
      </c>
      <c r="E145">
        <f t="shared" si="5"/>
        <v>0</v>
      </c>
    </row>
    <row r="146" spans="1:5" hidden="1">
      <c r="A146" t="s">
        <v>363</v>
      </c>
      <c r="B146" t="s">
        <v>364</v>
      </c>
      <c r="C146">
        <v>0</v>
      </c>
      <c r="D146">
        <f t="shared" si="4"/>
        <v>0</v>
      </c>
      <c r="E146">
        <f t="shared" si="5"/>
        <v>0</v>
      </c>
    </row>
    <row r="147" spans="1:5" hidden="1">
      <c r="A147" t="s">
        <v>365</v>
      </c>
      <c r="B147" t="s">
        <v>366</v>
      </c>
      <c r="C147">
        <v>0</v>
      </c>
      <c r="D147">
        <f t="shared" si="4"/>
        <v>0</v>
      </c>
      <c r="E147">
        <f t="shared" si="5"/>
        <v>0</v>
      </c>
    </row>
    <row r="148" spans="1:5" hidden="1">
      <c r="A148" t="s">
        <v>367</v>
      </c>
      <c r="B148" t="s">
        <v>368</v>
      </c>
      <c r="C148">
        <v>0</v>
      </c>
      <c r="D148">
        <f t="shared" si="4"/>
        <v>0</v>
      </c>
      <c r="E148">
        <f t="shared" si="5"/>
        <v>0</v>
      </c>
    </row>
    <row r="149" spans="1:5" hidden="1">
      <c r="A149" t="s">
        <v>369</v>
      </c>
      <c r="B149" t="s">
        <v>370</v>
      </c>
      <c r="C149">
        <v>0</v>
      </c>
      <c r="D149">
        <f t="shared" si="4"/>
        <v>0</v>
      </c>
      <c r="E149">
        <f t="shared" si="5"/>
        <v>0</v>
      </c>
    </row>
    <row r="150" spans="1:5" hidden="1">
      <c r="A150" t="s">
        <v>92</v>
      </c>
      <c r="B150" t="s">
        <v>371</v>
      </c>
      <c r="C150">
        <v>0</v>
      </c>
      <c r="D150">
        <f t="shared" si="4"/>
        <v>0</v>
      </c>
      <c r="E150">
        <f t="shared" si="5"/>
        <v>0</v>
      </c>
    </row>
    <row r="151" spans="1:5" hidden="1">
      <c r="A151" t="s">
        <v>372</v>
      </c>
      <c r="B151" t="s">
        <v>373</v>
      </c>
      <c r="C151">
        <v>0</v>
      </c>
      <c r="D151">
        <f t="shared" si="4"/>
        <v>0</v>
      </c>
      <c r="E151">
        <f t="shared" si="5"/>
        <v>0</v>
      </c>
    </row>
    <row r="152" spans="1:5" hidden="1">
      <c r="A152" t="s">
        <v>374</v>
      </c>
      <c r="B152" t="s">
        <v>375</v>
      </c>
      <c r="C152">
        <v>0</v>
      </c>
      <c r="D152">
        <f t="shared" si="4"/>
        <v>0</v>
      </c>
      <c r="E152">
        <f t="shared" si="5"/>
        <v>0</v>
      </c>
    </row>
    <row r="153" spans="1:5" hidden="1">
      <c r="A153" t="s">
        <v>376</v>
      </c>
      <c r="B153" t="s">
        <v>377</v>
      </c>
      <c r="C153">
        <v>0</v>
      </c>
      <c r="D153">
        <f t="shared" si="4"/>
        <v>0</v>
      </c>
      <c r="E153">
        <f t="shared" si="5"/>
        <v>0</v>
      </c>
    </row>
    <row r="154" spans="1:5" hidden="1">
      <c r="A154" t="s">
        <v>378</v>
      </c>
      <c r="B154" t="s">
        <v>379</v>
      </c>
      <c r="C154">
        <v>0</v>
      </c>
      <c r="D154">
        <f t="shared" si="4"/>
        <v>0</v>
      </c>
      <c r="E154">
        <f t="shared" si="5"/>
        <v>0</v>
      </c>
    </row>
    <row r="155" spans="1:5" ht="15" hidden="1" thickBot="1">
      <c r="A155" t="s">
        <v>381</v>
      </c>
      <c r="B155" s="15" t="s">
        <v>380</v>
      </c>
      <c r="C155">
        <v>0</v>
      </c>
      <c r="D155">
        <f t="shared" si="4"/>
        <v>0</v>
      </c>
      <c r="E155">
        <f t="shared" si="5"/>
        <v>0</v>
      </c>
    </row>
    <row r="156" spans="1:5" hidden="1">
      <c r="A156" t="s">
        <v>382</v>
      </c>
      <c r="B156" t="s">
        <v>383</v>
      </c>
      <c r="C156">
        <v>0</v>
      </c>
      <c r="D156">
        <f t="shared" si="4"/>
        <v>0</v>
      </c>
      <c r="E156">
        <f t="shared" si="5"/>
        <v>0</v>
      </c>
    </row>
    <row r="157" spans="1:5" hidden="1">
      <c r="A157" t="s">
        <v>384</v>
      </c>
      <c r="B157" t="s">
        <v>385</v>
      </c>
      <c r="C157">
        <v>0</v>
      </c>
      <c r="D157">
        <f t="shared" si="4"/>
        <v>0</v>
      </c>
      <c r="E157">
        <f t="shared" si="5"/>
        <v>0</v>
      </c>
    </row>
    <row r="158" spans="1:5" hidden="1">
      <c r="A158" t="s">
        <v>386</v>
      </c>
      <c r="B158" t="s">
        <v>387</v>
      </c>
      <c r="C158">
        <v>0</v>
      </c>
      <c r="D158">
        <f t="shared" si="4"/>
        <v>0</v>
      </c>
      <c r="E158">
        <f t="shared" si="5"/>
        <v>0</v>
      </c>
    </row>
    <row r="159" spans="1:5" hidden="1">
      <c r="A159" t="s">
        <v>388</v>
      </c>
      <c r="B159" t="s">
        <v>389</v>
      </c>
      <c r="C159">
        <v>0</v>
      </c>
      <c r="D159">
        <f t="shared" si="4"/>
        <v>0</v>
      </c>
      <c r="E159">
        <f t="shared" si="5"/>
        <v>0</v>
      </c>
    </row>
    <row r="160" spans="1:5" hidden="1">
      <c r="A160" t="s">
        <v>390</v>
      </c>
      <c r="B160" t="s">
        <v>391</v>
      </c>
      <c r="C160">
        <v>0</v>
      </c>
      <c r="D160">
        <f t="shared" si="4"/>
        <v>0</v>
      </c>
      <c r="E160">
        <f t="shared" si="5"/>
        <v>0</v>
      </c>
    </row>
    <row r="161" spans="1:5" hidden="1">
      <c r="A161" t="s">
        <v>392</v>
      </c>
      <c r="B161" t="s">
        <v>393</v>
      </c>
      <c r="C161">
        <v>0</v>
      </c>
      <c r="D161">
        <f t="shared" si="4"/>
        <v>0</v>
      </c>
      <c r="E161">
        <f t="shared" si="5"/>
        <v>0</v>
      </c>
    </row>
    <row r="162" spans="1:5" hidden="1">
      <c r="A162" t="s">
        <v>394</v>
      </c>
      <c r="B162" t="s">
        <v>395</v>
      </c>
      <c r="C162">
        <v>0</v>
      </c>
      <c r="D162">
        <f t="shared" si="4"/>
        <v>0</v>
      </c>
      <c r="E162">
        <f t="shared" si="5"/>
        <v>0</v>
      </c>
    </row>
    <row r="163" spans="1:5" hidden="1">
      <c r="A163" t="s">
        <v>396</v>
      </c>
      <c r="B163" t="s">
        <v>397</v>
      </c>
      <c r="C163">
        <v>0</v>
      </c>
      <c r="D163">
        <f t="shared" si="4"/>
        <v>0</v>
      </c>
      <c r="E163">
        <f t="shared" si="5"/>
        <v>0</v>
      </c>
    </row>
    <row r="164" spans="1:5" hidden="1">
      <c r="A164" t="s">
        <v>89</v>
      </c>
      <c r="B164" t="s">
        <v>398</v>
      </c>
      <c r="C164">
        <v>0</v>
      </c>
      <c r="D164">
        <f t="shared" si="4"/>
        <v>0</v>
      </c>
      <c r="E164">
        <f t="shared" si="5"/>
        <v>0</v>
      </c>
    </row>
    <row r="165" spans="1:5" hidden="1">
      <c r="A165" t="s">
        <v>399</v>
      </c>
      <c r="B165" t="s">
        <v>400</v>
      </c>
      <c r="C165">
        <v>0</v>
      </c>
      <c r="D165">
        <f t="shared" si="4"/>
        <v>0</v>
      </c>
      <c r="E165">
        <f t="shared" si="5"/>
        <v>0</v>
      </c>
    </row>
    <row r="166" spans="1:5" hidden="1">
      <c r="A166" t="s">
        <v>401</v>
      </c>
      <c r="B166" t="s">
        <v>402</v>
      </c>
      <c r="C166">
        <v>0</v>
      </c>
      <c r="D166">
        <f t="shared" si="4"/>
        <v>0</v>
      </c>
      <c r="E166">
        <f t="shared" si="5"/>
        <v>0</v>
      </c>
    </row>
    <row r="167" spans="1:5" hidden="1">
      <c r="A167" t="s">
        <v>403</v>
      </c>
      <c r="B167" t="s">
        <v>404</v>
      </c>
      <c r="C167">
        <v>0</v>
      </c>
      <c r="D167">
        <f t="shared" si="4"/>
        <v>0</v>
      </c>
      <c r="E167">
        <f t="shared" si="5"/>
        <v>0</v>
      </c>
    </row>
    <row r="168" spans="1:5" hidden="1">
      <c r="A168" t="s">
        <v>405</v>
      </c>
      <c r="B168" t="s">
        <v>406</v>
      </c>
      <c r="C168">
        <v>0</v>
      </c>
      <c r="D168">
        <f t="shared" si="4"/>
        <v>0</v>
      </c>
      <c r="E168">
        <f t="shared" si="5"/>
        <v>0</v>
      </c>
    </row>
    <row r="169" spans="1:5" hidden="1">
      <c r="A169" t="s">
        <v>407</v>
      </c>
      <c r="B169" t="s">
        <v>408</v>
      </c>
      <c r="C169">
        <v>0</v>
      </c>
      <c r="D169">
        <f t="shared" si="4"/>
        <v>0</v>
      </c>
      <c r="E169">
        <f t="shared" si="5"/>
        <v>0</v>
      </c>
    </row>
    <row r="170" spans="1:5" hidden="1">
      <c r="A170" t="s">
        <v>409</v>
      </c>
      <c r="B170" t="s">
        <v>410</v>
      </c>
      <c r="C170">
        <v>0</v>
      </c>
      <c r="D170">
        <f t="shared" si="4"/>
        <v>0</v>
      </c>
      <c r="E170">
        <f t="shared" si="5"/>
        <v>0</v>
      </c>
    </row>
    <row r="171" spans="1:5" hidden="1">
      <c r="A171" t="s">
        <v>411</v>
      </c>
      <c r="B171" t="s">
        <v>412</v>
      </c>
      <c r="C171">
        <v>10</v>
      </c>
      <c r="D171">
        <f t="shared" si="4"/>
        <v>6.8000000000000007</v>
      </c>
      <c r="E171">
        <f t="shared" si="5"/>
        <v>3</v>
      </c>
    </row>
    <row r="172" spans="1:5" hidden="1">
      <c r="A172" t="s">
        <v>413</v>
      </c>
      <c r="B172" t="s">
        <v>414</v>
      </c>
      <c r="C172">
        <v>0</v>
      </c>
      <c r="D172">
        <f t="shared" si="4"/>
        <v>0</v>
      </c>
      <c r="E172">
        <f t="shared" si="5"/>
        <v>0</v>
      </c>
    </row>
    <row r="173" spans="1:5" hidden="1">
      <c r="A173" t="s">
        <v>415</v>
      </c>
      <c r="B173" t="s">
        <v>416</v>
      </c>
      <c r="C173">
        <v>0</v>
      </c>
      <c r="D173">
        <f t="shared" si="4"/>
        <v>0</v>
      </c>
      <c r="E173">
        <f t="shared" si="5"/>
        <v>0</v>
      </c>
    </row>
    <row r="174" spans="1:5" hidden="1">
      <c r="A174" t="s">
        <v>418</v>
      </c>
      <c r="B174" t="s">
        <v>419</v>
      </c>
      <c r="C174">
        <v>2</v>
      </c>
      <c r="D174">
        <f t="shared" si="4"/>
        <v>1.36</v>
      </c>
      <c r="E174">
        <f t="shared" si="5"/>
        <v>1</v>
      </c>
    </row>
    <row r="175" spans="1:5" hidden="1">
      <c r="A175" t="s">
        <v>420</v>
      </c>
      <c r="B175" t="s">
        <v>421</v>
      </c>
      <c r="C175">
        <v>2</v>
      </c>
      <c r="D175">
        <f t="shared" si="4"/>
        <v>1.36</v>
      </c>
      <c r="E175">
        <f t="shared" si="5"/>
        <v>1</v>
      </c>
    </row>
    <row r="176" spans="1:5" ht="15" hidden="1" thickBot="1">
      <c r="A176" t="s">
        <v>423</v>
      </c>
      <c r="B176" s="15" t="s">
        <v>422</v>
      </c>
      <c r="C176">
        <v>105</v>
      </c>
      <c r="D176">
        <f t="shared" si="4"/>
        <v>71.400000000000006</v>
      </c>
      <c r="E176">
        <f t="shared" si="5"/>
        <v>30</v>
      </c>
    </row>
    <row r="177" spans="1:5" hidden="1">
      <c r="A177" t="s">
        <v>424</v>
      </c>
      <c r="B177" t="s">
        <v>425</v>
      </c>
      <c r="C177">
        <v>0</v>
      </c>
      <c r="D177">
        <f t="shared" si="4"/>
        <v>0</v>
      </c>
      <c r="E177">
        <f t="shared" si="5"/>
        <v>0</v>
      </c>
    </row>
    <row r="178" spans="1:5" hidden="1">
      <c r="A178" t="s">
        <v>426</v>
      </c>
      <c r="B178" t="s">
        <v>427</v>
      </c>
      <c r="C178">
        <v>0.2</v>
      </c>
      <c r="D178">
        <f t="shared" si="4"/>
        <v>0.13600000000000001</v>
      </c>
      <c r="E178">
        <f t="shared" si="5"/>
        <v>0</v>
      </c>
    </row>
    <row r="179" spans="1:5" hidden="1">
      <c r="A179" t="s">
        <v>428</v>
      </c>
      <c r="B179" t="s">
        <v>429</v>
      </c>
      <c r="C179">
        <v>0</v>
      </c>
      <c r="D179">
        <f t="shared" si="4"/>
        <v>0</v>
      </c>
      <c r="E179">
        <f t="shared" si="5"/>
        <v>0</v>
      </c>
    </row>
    <row r="180" spans="1:5" hidden="1">
      <c r="A180" t="s">
        <v>430</v>
      </c>
      <c r="B180" t="s">
        <v>431</v>
      </c>
      <c r="C180">
        <v>0</v>
      </c>
      <c r="D180">
        <f t="shared" si="4"/>
        <v>0</v>
      </c>
      <c r="E180">
        <f t="shared" si="5"/>
        <v>0</v>
      </c>
    </row>
    <row r="181" spans="1:5" hidden="1">
      <c r="A181" t="s">
        <v>432</v>
      </c>
      <c r="B181" t="s">
        <v>433</v>
      </c>
      <c r="C181">
        <v>0</v>
      </c>
      <c r="D181">
        <f t="shared" si="4"/>
        <v>0</v>
      </c>
      <c r="E181">
        <f t="shared" si="5"/>
        <v>0</v>
      </c>
    </row>
    <row r="182" spans="1:5" hidden="1">
      <c r="A182" t="s">
        <v>434</v>
      </c>
      <c r="B182" t="s">
        <v>435</v>
      </c>
      <c r="C182">
        <v>0</v>
      </c>
      <c r="D182">
        <f t="shared" si="4"/>
        <v>0</v>
      </c>
      <c r="E182">
        <f t="shared" si="5"/>
        <v>0</v>
      </c>
    </row>
    <row r="183" spans="1:5" hidden="1">
      <c r="A183" t="s">
        <v>436</v>
      </c>
      <c r="B183" t="s">
        <v>437</v>
      </c>
      <c r="C183">
        <v>0</v>
      </c>
      <c r="D183">
        <f t="shared" si="4"/>
        <v>0</v>
      </c>
      <c r="E183">
        <f t="shared" si="5"/>
        <v>0</v>
      </c>
    </row>
    <row r="184" spans="1:5" hidden="1">
      <c r="A184" t="s">
        <v>438</v>
      </c>
      <c r="B184" t="s">
        <v>439</v>
      </c>
      <c r="C184">
        <v>0</v>
      </c>
      <c r="D184">
        <f t="shared" si="4"/>
        <v>0</v>
      </c>
      <c r="E184">
        <f t="shared" si="5"/>
        <v>0</v>
      </c>
    </row>
    <row r="185" spans="1:5" hidden="1">
      <c r="A185" t="s">
        <v>440</v>
      </c>
      <c r="B185" t="s">
        <v>441</v>
      </c>
      <c r="C185">
        <v>0</v>
      </c>
      <c r="D185">
        <f t="shared" si="4"/>
        <v>0</v>
      </c>
      <c r="E185">
        <f t="shared" si="5"/>
        <v>0</v>
      </c>
    </row>
    <row r="186" spans="1:5" hidden="1">
      <c r="A186" t="s">
        <v>442</v>
      </c>
      <c r="B186" t="s">
        <v>443</v>
      </c>
      <c r="C186">
        <v>0</v>
      </c>
      <c r="D186">
        <f t="shared" si="4"/>
        <v>0</v>
      </c>
      <c r="E186">
        <f t="shared" si="5"/>
        <v>0</v>
      </c>
    </row>
    <row r="187" spans="1:5" hidden="1">
      <c r="A187" t="s">
        <v>444</v>
      </c>
      <c r="B187" t="s">
        <v>445</v>
      </c>
      <c r="C187">
        <v>0</v>
      </c>
      <c r="D187">
        <f t="shared" si="4"/>
        <v>0</v>
      </c>
      <c r="E187">
        <f t="shared" si="5"/>
        <v>0</v>
      </c>
    </row>
    <row r="188" spans="1:5" hidden="1">
      <c r="A188" t="s">
        <v>446</v>
      </c>
      <c r="B188" t="s">
        <v>447</v>
      </c>
      <c r="C188">
        <v>0</v>
      </c>
      <c r="D188">
        <f t="shared" si="4"/>
        <v>0</v>
      </c>
      <c r="E188">
        <f t="shared" si="5"/>
        <v>0</v>
      </c>
    </row>
    <row r="189" spans="1:5" hidden="1">
      <c r="A189" t="s">
        <v>448</v>
      </c>
      <c r="B189" t="s">
        <v>449</v>
      </c>
      <c r="C189">
        <v>0</v>
      </c>
      <c r="D189">
        <f t="shared" si="4"/>
        <v>0</v>
      </c>
      <c r="E189">
        <f t="shared" si="5"/>
        <v>0</v>
      </c>
    </row>
    <row r="190" spans="1:5" hidden="1">
      <c r="A190" t="s">
        <v>450</v>
      </c>
      <c r="B190" t="s">
        <v>451</v>
      </c>
      <c r="C190">
        <v>0</v>
      </c>
      <c r="D190">
        <f t="shared" si="4"/>
        <v>0</v>
      </c>
      <c r="E190">
        <f t="shared" si="5"/>
        <v>0</v>
      </c>
    </row>
    <row r="191" spans="1:5" hidden="1">
      <c r="A191" t="s">
        <v>453</v>
      </c>
      <c r="B191" t="s">
        <v>452</v>
      </c>
      <c r="C191">
        <v>0</v>
      </c>
      <c r="D191">
        <f t="shared" si="4"/>
        <v>0</v>
      </c>
      <c r="E191">
        <f t="shared" si="5"/>
        <v>0</v>
      </c>
    </row>
    <row r="192" spans="1:5" hidden="1">
      <c r="A192" t="s">
        <v>454</v>
      </c>
      <c r="B192" t="s">
        <v>455</v>
      </c>
      <c r="C192">
        <v>0</v>
      </c>
      <c r="D192">
        <f t="shared" si="4"/>
        <v>0</v>
      </c>
      <c r="E192">
        <f t="shared" si="5"/>
        <v>0</v>
      </c>
    </row>
    <row r="193" spans="1:5" hidden="1">
      <c r="A193" t="s">
        <v>456</v>
      </c>
      <c r="B193" t="s">
        <v>457</v>
      </c>
      <c r="C193">
        <v>0</v>
      </c>
      <c r="D193">
        <f t="shared" si="4"/>
        <v>0</v>
      </c>
      <c r="E193">
        <f t="shared" si="5"/>
        <v>0</v>
      </c>
    </row>
    <row r="194" spans="1:5" hidden="1">
      <c r="A194" t="s">
        <v>458</v>
      </c>
      <c r="B194" t="s">
        <v>459</v>
      </c>
      <c r="C194">
        <v>0</v>
      </c>
      <c r="D194">
        <f t="shared" si="4"/>
        <v>0</v>
      </c>
      <c r="E194">
        <f t="shared" si="5"/>
        <v>0</v>
      </c>
    </row>
    <row r="195" spans="1:5" hidden="1">
      <c r="A195" t="s">
        <v>460</v>
      </c>
      <c r="B195" t="s">
        <v>461</v>
      </c>
      <c r="C195">
        <v>0</v>
      </c>
      <c r="D195">
        <f t="shared" si="4"/>
        <v>0</v>
      </c>
      <c r="E195">
        <f t="shared" si="5"/>
        <v>0</v>
      </c>
    </row>
    <row r="196" spans="1:5" hidden="1">
      <c r="A196" t="s">
        <v>462</v>
      </c>
      <c r="B196" t="s">
        <v>463</v>
      </c>
      <c r="C196">
        <v>0</v>
      </c>
      <c r="D196">
        <f t="shared" si="4"/>
        <v>0</v>
      </c>
      <c r="E196">
        <f t="shared" si="5"/>
        <v>0</v>
      </c>
    </row>
    <row r="197" spans="1:5" hidden="1">
      <c r="A197" t="s">
        <v>464</v>
      </c>
      <c r="B197" t="s">
        <v>465</v>
      </c>
      <c r="C197">
        <v>0</v>
      </c>
      <c r="D197">
        <f t="shared" si="4"/>
        <v>0</v>
      </c>
      <c r="E197">
        <f t="shared" si="5"/>
        <v>0</v>
      </c>
    </row>
    <row r="198" spans="1:5" hidden="1">
      <c r="A198" t="s">
        <v>466</v>
      </c>
      <c r="B198" t="s">
        <v>467</v>
      </c>
      <c r="C198">
        <v>0</v>
      </c>
      <c r="D198">
        <f t="shared" si="4"/>
        <v>0</v>
      </c>
      <c r="E198">
        <f t="shared" si="5"/>
        <v>0</v>
      </c>
    </row>
    <row r="199" spans="1:5" hidden="1">
      <c r="A199" t="s">
        <v>468</v>
      </c>
      <c r="B199" t="s">
        <v>469</v>
      </c>
      <c r="C199">
        <v>0</v>
      </c>
      <c r="D199">
        <f t="shared" si="4"/>
        <v>0</v>
      </c>
      <c r="E199">
        <f t="shared" si="5"/>
        <v>0</v>
      </c>
    </row>
    <row r="200" spans="1:5" hidden="1">
      <c r="A200" t="s">
        <v>470</v>
      </c>
      <c r="B200" t="s">
        <v>471</v>
      </c>
      <c r="C200">
        <v>0</v>
      </c>
      <c r="D200">
        <f t="shared" si="4"/>
        <v>0</v>
      </c>
      <c r="E200">
        <f t="shared" si="5"/>
        <v>0</v>
      </c>
    </row>
    <row r="201" spans="1:5" hidden="1">
      <c r="A201" t="s">
        <v>472</v>
      </c>
      <c r="B201" t="s">
        <v>473</v>
      </c>
      <c r="C201">
        <v>1.2</v>
      </c>
      <c r="D201">
        <f t="shared" si="4"/>
        <v>0.81600000000000006</v>
      </c>
      <c r="E201">
        <f t="shared" si="5"/>
        <v>0</v>
      </c>
    </row>
    <row r="202" spans="1:5" hidden="1">
      <c r="A202" t="s">
        <v>474</v>
      </c>
      <c r="B202" t="s">
        <v>475</v>
      </c>
      <c r="C202">
        <v>0</v>
      </c>
      <c r="D202">
        <f t="shared" si="4"/>
        <v>0</v>
      </c>
      <c r="E202">
        <f t="shared" si="5"/>
        <v>0</v>
      </c>
    </row>
    <row r="203" spans="1:5" hidden="1">
      <c r="A203" t="s">
        <v>476</v>
      </c>
      <c r="B203" t="s">
        <v>477</v>
      </c>
      <c r="C203">
        <v>0</v>
      </c>
      <c r="D203">
        <f t="shared" si="4"/>
        <v>0</v>
      </c>
      <c r="E203">
        <f t="shared" si="5"/>
        <v>0</v>
      </c>
    </row>
    <row r="204" spans="1:5" hidden="1">
      <c r="A204" t="s">
        <v>478</v>
      </c>
      <c r="B204" t="s">
        <v>479</v>
      </c>
      <c r="C204">
        <v>0</v>
      </c>
      <c r="D204">
        <f t="shared" si="4"/>
        <v>0</v>
      </c>
      <c r="E204">
        <f t="shared" si="5"/>
        <v>0</v>
      </c>
    </row>
    <row r="205" spans="1:5" hidden="1">
      <c r="A205" t="s">
        <v>480</v>
      </c>
      <c r="B205" t="s">
        <v>481</v>
      </c>
      <c r="C205">
        <v>0</v>
      </c>
      <c r="D205">
        <f t="shared" si="4"/>
        <v>0</v>
      </c>
      <c r="E205">
        <f t="shared" si="5"/>
        <v>0</v>
      </c>
    </row>
    <row r="206" spans="1:5" hidden="1">
      <c r="A206" t="s">
        <v>482</v>
      </c>
      <c r="B206" t="s">
        <v>483</v>
      </c>
      <c r="C206">
        <v>310</v>
      </c>
      <c r="D206">
        <f t="shared" si="4"/>
        <v>210.8</v>
      </c>
      <c r="E206">
        <f t="shared" si="5"/>
        <v>88</v>
      </c>
    </row>
    <row r="207" spans="1:5" hidden="1">
      <c r="A207" t="s">
        <v>484</v>
      </c>
      <c r="B207" t="s">
        <v>485</v>
      </c>
      <c r="C207">
        <v>0</v>
      </c>
      <c r="D207">
        <f t="shared" ref="D207:D270" si="6">$B$8*C207</f>
        <v>0</v>
      </c>
      <c r="E207">
        <f t="shared" ref="E207:E270" si="7">ROUND(D207*$B$10,0)</f>
        <v>0</v>
      </c>
    </row>
    <row r="208" spans="1:5" hidden="1">
      <c r="A208" t="s">
        <v>486</v>
      </c>
      <c r="B208" t="s">
        <v>487</v>
      </c>
      <c r="C208">
        <v>0</v>
      </c>
      <c r="D208">
        <f t="shared" si="6"/>
        <v>0</v>
      </c>
      <c r="E208">
        <f t="shared" si="7"/>
        <v>0</v>
      </c>
    </row>
    <row r="209" spans="1:5" hidden="1">
      <c r="A209" t="s">
        <v>91</v>
      </c>
      <c r="B209" t="s">
        <v>488</v>
      </c>
      <c r="C209">
        <v>0</v>
      </c>
      <c r="D209">
        <f t="shared" si="6"/>
        <v>0</v>
      </c>
      <c r="E209">
        <f t="shared" si="7"/>
        <v>0</v>
      </c>
    </row>
    <row r="210" spans="1:5" hidden="1">
      <c r="A210" t="s">
        <v>489</v>
      </c>
      <c r="B210" t="s">
        <v>490</v>
      </c>
      <c r="C210">
        <v>0</v>
      </c>
      <c r="D210">
        <f t="shared" si="6"/>
        <v>0</v>
      </c>
      <c r="E210">
        <f t="shared" si="7"/>
        <v>0</v>
      </c>
    </row>
    <row r="211" spans="1:5" hidden="1">
      <c r="A211" t="s">
        <v>492</v>
      </c>
      <c r="B211" t="s">
        <v>493</v>
      </c>
      <c r="C211">
        <v>0.7</v>
      </c>
      <c r="D211">
        <f t="shared" si="6"/>
        <v>0.47599999999999998</v>
      </c>
      <c r="E211">
        <f t="shared" si="7"/>
        <v>0</v>
      </c>
    </row>
    <row r="212" spans="1:5" hidden="1">
      <c r="A212" t="s">
        <v>494</v>
      </c>
      <c r="B212" t="s">
        <v>495</v>
      </c>
      <c r="C212">
        <v>2</v>
      </c>
      <c r="D212">
        <f t="shared" si="6"/>
        <v>1.36</v>
      </c>
      <c r="E212">
        <f t="shared" si="7"/>
        <v>1</v>
      </c>
    </row>
    <row r="213" spans="1:5" hidden="1">
      <c r="A213" t="s">
        <v>496</v>
      </c>
      <c r="B213" t="s">
        <v>497</v>
      </c>
      <c r="C213">
        <v>0</v>
      </c>
      <c r="D213">
        <f t="shared" si="6"/>
        <v>0</v>
      </c>
      <c r="E213">
        <f t="shared" si="7"/>
        <v>0</v>
      </c>
    </row>
    <row r="214" spans="1:5">
      <c r="A214" t="s">
        <v>498</v>
      </c>
      <c r="B214" t="s">
        <v>499</v>
      </c>
      <c r="C214">
        <v>0</v>
      </c>
      <c r="D214">
        <f t="shared" si="6"/>
        <v>0</v>
      </c>
      <c r="E214">
        <f t="shared" si="7"/>
        <v>0</v>
      </c>
    </row>
    <row r="215" spans="1:5">
      <c r="A215" t="s">
        <v>500</v>
      </c>
      <c r="B215" t="s">
        <v>501</v>
      </c>
      <c r="C215">
        <v>0</v>
      </c>
      <c r="D215">
        <f t="shared" si="6"/>
        <v>0</v>
      </c>
      <c r="E215">
        <f t="shared" si="7"/>
        <v>0</v>
      </c>
    </row>
    <row r="216" spans="1:5">
      <c r="A216" t="s">
        <v>502</v>
      </c>
      <c r="B216" t="s">
        <v>503</v>
      </c>
      <c r="C216">
        <v>0</v>
      </c>
      <c r="D216">
        <f t="shared" si="6"/>
        <v>0</v>
      </c>
      <c r="E216">
        <f t="shared" si="7"/>
        <v>0</v>
      </c>
    </row>
    <row r="217" spans="1:5">
      <c r="A217" t="s">
        <v>504</v>
      </c>
      <c r="B217" t="s">
        <v>505</v>
      </c>
      <c r="C217">
        <v>0</v>
      </c>
      <c r="D217">
        <f t="shared" si="6"/>
        <v>0</v>
      </c>
      <c r="E217">
        <f t="shared" si="7"/>
        <v>0</v>
      </c>
    </row>
    <row r="218" spans="1:5">
      <c r="A218" t="s">
        <v>506</v>
      </c>
      <c r="B218" t="s">
        <v>507</v>
      </c>
      <c r="C218">
        <v>0</v>
      </c>
      <c r="D218">
        <f t="shared" si="6"/>
        <v>0</v>
      </c>
      <c r="E218">
        <f t="shared" si="7"/>
        <v>0</v>
      </c>
    </row>
    <row r="219" spans="1:5">
      <c r="A219" t="s">
        <v>508</v>
      </c>
      <c r="B219" t="s">
        <v>509</v>
      </c>
      <c r="C219">
        <v>0</v>
      </c>
      <c r="D219">
        <f t="shared" si="6"/>
        <v>0</v>
      </c>
      <c r="E219">
        <f t="shared" si="7"/>
        <v>0</v>
      </c>
    </row>
    <row r="220" spans="1:5">
      <c r="A220" t="s">
        <v>510</v>
      </c>
      <c r="B220" t="s">
        <v>511</v>
      </c>
      <c r="C220">
        <v>0</v>
      </c>
      <c r="D220">
        <f t="shared" si="6"/>
        <v>0</v>
      </c>
      <c r="E220">
        <f t="shared" si="7"/>
        <v>0</v>
      </c>
    </row>
    <row r="221" spans="1:5">
      <c r="A221" t="s">
        <v>513</v>
      </c>
      <c r="B221" t="s">
        <v>514</v>
      </c>
      <c r="C221">
        <v>0</v>
      </c>
      <c r="D221">
        <f t="shared" si="6"/>
        <v>0</v>
      </c>
      <c r="E221">
        <f t="shared" si="7"/>
        <v>0</v>
      </c>
    </row>
    <row r="222" spans="1:5">
      <c r="A222" t="s">
        <v>515</v>
      </c>
      <c r="B222" t="s">
        <v>516</v>
      </c>
      <c r="C222">
        <v>0</v>
      </c>
      <c r="D222">
        <f t="shared" si="6"/>
        <v>0</v>
      </c>
      <c r="E222">
        <f t="shared" si="7"/>
        <v>0</v>
      </c>
    </row>
    <row r="223" spans="1:5">
      <c r="A223" t="s">
        <v>517</v>
      </c>
      <c r="B223" t="s">
        <v>518</v>
      </c>
      <c r="C223">
        <v>0</v>
      </c>
      <c r="D223">
        <f t="shared" si="6"/>
        <v>0</v>
      </c>
      <c r="E223">
        <f t="shared" si="7"/>
        <v>0</v>
      </c>
    </row>
    <row r="224" spans="1:5">
      <c r="A224" t="s">
        <v>519</v>
      </c>
      <c r="B224" t="s">
        <v>520</v>
      </c>
      <c r="C224">
        <v>0</v>
      </c>
      <c r="D224">
        <f t="shared" si="6"/>
        <v>0</v>
      </c>
      <c r="E224">
        <f t="shared" si="7"/>
        <v>0</v>
      </c>
    </row>
    <row r="225" spans="1:5">
      <c r="A225" t="s">
        <v>521</v>
      </c>
      <c r="B225" t="s">
        <v>522</v>
      </c>
      <c r="C225">
        <v>0</v>
      </c>
      <c r="D225">
        <f t="shared" si="6"/>
        <v>0</v>
      </c>
      <c r="E225">
        <f t="shared" si="7"/>
        <v>0</v>
      </c>
    </row>
    <row r="226" spans="1:5">
      <c r="A226" t="s">
        <v>523</v>
      </c>
      <c r="B226" t="s">
        <v>524</v>
      </c>
      <c r="C226">
        <v>0</v>
      </c>
      <c r="D226">
        <f t="shared" si="6"/>
        <v>0</v>
      </c>
      <c r="E226">
        <f t="shared" si="7"/>
        <v>0</v>
      </c>
    </row>
    <row r="227" spans="1:5">
      <c r="A227" t="s">
        <v>525</v>
      </c>
      <c r="B227" t="s">
        <v>526</v>
      </c>
      <c r="C227">
        <v>0</v>
      </c>
      <c r="D227">
        <f t="shared" si="6"/>
        <v>0</v>
      </c>
      <c r="E227">
        <f t="shared" si="7"/>
        <v>0</v>
      </c>
    </row>
    <row r="228" spans="1:5">
      <c r="A228" t="s">
        <v>528</v>
      </c>
      <c r="B228" t="s">
        <v>529</v>
      </c>
      <c r="C228">
        <v>0</v>
      </c>
      <c r="D228">
        <f t="shared" si="6"/>
        <v>0</v>
      </c>
      <c r="E228">
        <f t="shared" si="7"/>
        <v>0</v>
      </c>
    </row>
    <row r="229" spans="1:5">
      <c r="A229" t="s">
        <v>530</v>
      </c>
      <c r="B229" t="s">
        <v>531</v>
      </c>
      <c r="C229">
        <v>0</v>
      </c>
      <c r="D229">
        <f t="shared" si="6"/>
        <v>0</v>
      </c>
      <c r="E229">
        <f t="shared" si="7"/>
        <v>0</v>
      </c>
    </row>
    <row r="230" spans="1:5">
      <c r="A230" t="s">
        <v>532</v>
      </c>
      <c r="B230" t="s">
        <v>533</v>
      </c>
      <c r="C230">
        <v>0</v>
      </c>
      <c r="D230">
        <f t="shared" si="6"/>
        <v>0</v>
      </c>
      <c r="E230">
        <f t="shared" si="7"/>
        <v>0</v>
      </c>
    </row>
    <row r="231" spans="1:5">
      <c r="A231" t="s">
        <v>534</v>
      </c>
      <c r="B231" t="s">
        <v>535</v>
      </c>
      <c r="C231">
        <v>0</v>
      </c>
      <c r="D231">
        <f t="shared" si="6"/>
        <v>0</v>
      </c>
      <c r="E231">
        <f t="shared" si="7"/>
        <v>0</v>
      </c>
    </row>
    <row r="232" spans="1:5">
      <c r="A232" t="s">
        <v>536</v>
      </c>
      <c r="B232" t="s">
        <v>527</v>
      </c>
      <c r="C232">
        <v>0</v>
      </c>
      <c r="D232">
        <f t="shared" si="6"/>
        <v>0</v>
      </c>
      <c r="E232">
        <f t="shared" si="7"/>
        <v>0</v>
      </c>
    </row>
    <row r="233" spans="1:5">
      <c r="A233" t="s">
        <v>537</v>
      </c>
      <c r="B233" t="s">
        <v>538</v>
      </c>
      <c r="C233">
        <v>0</v>
      </c>
      <c r="D233">
        <f t="shared" si="6"/>
        <v>0</v>
      </c>
      <c r="E233">
        <f t="shared" si="7"/>
        <v>0</v>
      </c>
    </row>
    <row r="234" spans="1:5">
      <c r="A234" t="s">
        <v>539</v>
      </c>
      <c r="B234" t="s">
        <v>540</v>
      </c>
      <c r="C234">
        <v>0</v>
      </c>
      <c r="D234">
        <f t="shared" si="6"/>
        <v>0</v>
      </c>
      <c r="E234">
        <f t="shared" si="7"/>
        <v>0</v>
      </c>
    </row>
    <row r="235" spans="1:5">
      <c r="A235" t="s">
        <v>541</v>
      </c>
      <c r="B235" t="s">
        <v>542</v>
      </c>
      <c r="C235">
        <v>0</v>
      </c>
      <c r="D235">
        <f t="shared" si="6"/>
        <v>0</v>
      </c>
      <c r="E235">
        <f t="shared" si="7"/>
        <v>0</v>
      </c>
    </row>
    <row r="236" spans="1:5">
      <c r="A236" t="s">
        <v>543</v>
      </c>
      <c r="B236" t="s">
        <v>6</v>
      </c>
      <c r="C236">
        <v>0</v>
      </c>
      <c r="D236">
        <f t="shared" si="6"/>
        <v>0</v>
      </c>
      <c r="E236">
        <f t="shared" si="7"/>
        <v>0</v>
      </c>
    </row>
    <row r="237" spans="1:5">
      <c r="A237" t="s">
        <v>544</v>
      </c>
      <c r="B237" t="s">
        <v>545</v>
      </c>
      <c r="C237">
        <v>0</v>
      </c>
      <c r="D237">
        <f t="shared" si="6"/>
        <v>0</v>
      </c>
      <c r="E237">
        <f t="shared" si="7"/>
        <v>0</v>
      </c>
    </row>
    <row r="238" spans="1:5">
      <c r="A238" t="s">
        <v>546</v>
      </c>
      <c r="B238" t="s">
        <v>547</v>
      </c>
      <c r="C238">
        <v>0</v>
      </c>
      <c r="D238">
        <f t="shared" si="6"/>
        <v>0</v>
      </c>
      <c r="E238">
        <f t="shared" si="7"/>
        <v>0</v>
      </c>
    </row>
    <row r="239" spans="1:5">
      <c r="A239" t="s">
        <v>548</v>
      </c>
      <c r="B239" t="s">
        <v>549</v>
      </c>
      <c r="C239">
        <v>0</v>
      </c>
      <c r="D239">
        <f t="shared" si="6"/>
        <v>0</v>
      </c>
      <c r="E239">
        <f t="shared" si="7"/>
        <v>0</v>
      </c>
    </row>
    <row r="240" spans="1:5">
      <c r="A240" t="s">
        <v>550</v>
      </c>
      <c r="B240" t="s">
        <v>551</v>
      </c>
      <c r="C240">
        <v>300</v>
      </c>
      <c r="D240">
        <f t="shared" si="6"/>
        <v>204.00000000000003</v>
      </c>
      <c r="E240">
        <f t="shared" si="7"/>
        <v>85</v>
      </c>
    </row>
    <row r="241" spans="1:5">
      <c r="A241" t="s">
        <v>552</v>
      </c>
      <c r="B241" t="s">
        <v>553</v>
      </c>
      <c r="C241">
        <v>0</v>
      </c>
      <c r="D241">
        <f t="shared" si="6"/>
        <v>0</v>
      </c>
      <c r="E241">
        <f t="shared" si="7"/>
        <v>0</v>
      </c>
    </row>
    <row r="242" spans="1:5">
      <c r="A242" t="s">
        <v>554</v>
      </c>
      <c r="B242" t="s">
        <v>555</v>
      </c>
      <c r="C242">
        <v>0</v>
      </c>
      <c r="D242">
        <f t="shared" si="6"/>
        <v>0</v>
      </c>
      <c r="E242">
        <f t="shared" si="7"/>
        <v>0</v>
      </c>
    </row>
    <row r="243" spans="1:5">
      <c r="A243" t="s">
        <v>556</v>
      </c>
      <c r="B243" t="s">
        <v>557</v>
      </c>
      <c r="C243">
        <v>340</v>
      </c>
      <c r="D243">
        <f t="shared" si="6"/>
        <v>231.20000000000002</v>
      </c>
      <c r="E243">
        <f t="shared" si="7"/>
        <v>97</v>
      </c>
    </row>
    <row r="244" spans="1:5">
      <c r="A244" t="s">
        <v>558</v>
      </c>
      <c r="B244" t="s">
        <v>559</v>
      </c>
      <c r="C244">
        <v>70</v>
      </c>
      <c r="D244">
        <f t="shared" si="6"/>
        <v>47.6</v>
      </c>
      <c r="E244">
        <f t="shared" si="7"/>
        <v>20</v>
      </c>
    </row>
    <row r="245" spans="1:5">
      <c r="A245" t="s">
        <v>84</v>
      </c>
      <c r="B245" t="s">
        <v>560</v>
      </c>
      <c r="C245">
        <v>15328</v>
      </c>
      <c r="D245">
        <f t="shared" si="6"/>
        <v>10423.040000000001</v>
      </c>
      <c r="E245">
        <f t="shared" si="7"/>
        <v>4363</v>
      </c>
    </row>
    <row r="246" spans="1:5" hidden="1">
      <c r="A246" t="s">
        <v>561</v>
      </c>
      <c r="B246" t="s">
        <v>562</v>
      </c>
      <c r="C246">
        <v>0</v>
      </c>
      <c r="D246">
        <f t="shared" si="6"/>
        <v>0</v>
      </c>
      <c r="E246">
        <f t="shared" si="7"/>
        <v>0</v>
      </c>
    </row>
    <row r="247" spans="1:5">
      <c r="A247" t="s">
        <v>563</v>
      </c>
      <c r="B247" t="s">
        <v>564</v>
      </c>
      <c r="C247">
        <v>2423.3000000000002</v>
      </c>
      <c r="D247">
        <f t="shared" si="6"/>
        <v>1647.8440000000003</v>
      </c>
      <c r="E247">
        <f t="shared" si="7"/>
        <v>690</v>
      </c>
    </row>
    <row r="248" spans="1:5" hidden="1">
      <c r="A248" t="s">
        <v>565</v>
      </c>
      <c r="B248" t="s">
        <v>566</v>
      </c>
      <c r="C248">
        <v>0</v>
      </c>
      <c r="D248">
        <f t="shared" si="6"/>
        <v>0</v>
      </c>
      <c r="E248">
        <f t="shared" si="7"/>
        <v>0</v>
      </c>
    </row>
    <row r="249" spans="1:5" hidden="1">
      <c r="A249" t="s">
        <v>567</v>
      </c>
      <c r="B249" t="s">
        <v>568</v>
      </c>
      <c r="C249">
        <v>0</v>
      </c>
      <c r="D249">
        <f t="shared" si="6"/>
        <v>0</v>
      </c>
      <c r="E249">
        <f t="shared" si="7"/>
        <v>0</v>
      </c>
    </row>
    <row r="250" spans="1:5" hidden="1">
      <c r="A250" t="s">
        <v>86</v>
      </c>
      <c r="B250" t="s">
        <v>569</v>
      </c>
      <c r="C250">
        <v>0</v>
      </c>
      <c r="D250">
        <f t="shared" si="6"/>
        <v>0</v>
      </c>
      <c r="E250">
        <f t="shared" si="7"/>
        <v>0</v>
      </c>
    </row>
    <row r="251" spans="1:5" hidden="1">
      <c r="A251" t="s">
        <v>570</v>
      </c>
      <c r="B251" t="s">
        <v>571</v>
      </c>
      <c r="C251">
        <v>0</v>
      </c>
      <c r="D251">
        <f t="shared" si="6"/>
        <v>0</v>
      </c>
      <c r="E251">
        <f t="shared" si="7"/>
        <v>0</v>
      </c>
    </row>
    <row r="252" spans="1:5" hidden="1">
      <c r="A252" t="s">
        <v>572</v>
      </c>
      <c r="B252" t="s">
        <v>573</v>
      </c>
      <c r="C252">
        <v>0</v>
      </c>
      <c r="D252">
        <f t="shared" si="6"/>
        <v>0</v>
      </c>
      <c r="E252">
        <f t="shared" si="7"/>
        <v>0</v>
      </c>
    </row>
    <row r="253" spans="1:5" hidden="1">
      <c r="A253" t="s">
        <v>574</v>
      </c>
      <c r="B253" t="s">
        <v>575</v>
      </c>
      <c r="C253">
        <v>0</v>
      </c>
      <c r="D253">
        <f t="shared" si="6"/>
        <v>0</v>
      </c>
      <c r="E253">
        <f t="shared" si="7"/>
        <v>0</v>
      </c>
    </row>
    <row r="254" spans="1:5" hidden="1">
      <c r="A254" t="s">
        <v>576</v>
      </c>
      <c r="B254" t="s">
        <v>577</v>
      </c>
      <c r="C254">
        <v>0.3</v>
      </c>
      <c r="D254">
        <f t="shared" si="6"/>
        <v>0.20400000000000001</v>
      </c>
      <c r="E254">
        <f t="shared" si="7"/>
        <v>0</v>
      </c>
    </row>
    <row r="255" spans="1:5" hidden="1">
      <c r="A255" t="s">
        <v>578</v>
      </c>
      <c r="B255" t="s">
        <v>579</v>
      </c>
      <c r="C255">
        <v>0</v>
      </c>
      <c r="D255">
        <f t="shared" si="6"/>
        <v>0</v>
      </c>
      <c r="E255">
        <f t="shared" si="7"/>
        <v>0</v>
      </c>
    </row>
    <row r="256" spans="1:5" hidden="1">
      <c r="A256" t="s">
        <v>581</v>
      </c>
      <c r="B256" t="s">
        <v>582</v>
      </c>
      <c r="C256">
        <v>0</v>
      </c>
      <c r="D256">
        <f t="shared" si="6"/>
        <v>0</v>
      </c>
      <c r="E256">
        <f t="shared" si="7"/>
        <v>0</v>
      </c>
    </row>
    <row r="257" spans="1:5" hidden="1">
      <c r="A257" t="s">
        <v>583</v>
      </c>
      <c r="B257" t="s">
        <v>584</v>
      </c>
      <c r="C257">
        <v>120.1</v>
      </c>
      <c r="D257">
        <f t="shared" si="6"/>
        <v>81.668000000000006</v>
      </c>
      <c r="E257">
        <f t="shared" si="7"/>
        <v>34</v>
      </c>
    </row>
    <row r="258" spans="1:5" hidden="1">
      <c r="A258" t="s">
        <v>585</v>
      </c>
      <c r="B258" t="s">
        <v>586</v>
      </c>
      <c r="C258">
        <v>0</v>
      </c>
      <c r="D258">
        <f t="shared" si="6"/>
        <v>0</v>
      </c>
      <c r="E258">
        <f t="shared" si="7"/>
        <v>0</v>
      </c>
    </row>
    <row r="259" spans="1:5" hidden="1">
      <c r="A259" t="s">
        <v>587</v>
      </c>
      <c r="B259" t="s">
        <v>588</v>
      </c>
      <c r="C259">
        <v>0</v>
      </c>
      <c r="D259">
        <f t="shared" si="6"/>
        <v>0</v>
      </c>
      <c r="E259">
        <f t="shared" si="7"/>
        <v>0</v>
      </c>
    </row>
    <row r="260" spans="1:5" hidden="1">
      <c r="A260" t="s">
        <v>589</v>
      </c>
      <c r="B260" t="s">
        <v>590</v>
      </c>
      <c r="C260">
        <v>0</v>
      </c>
      <c r="D260">
        <f t="shared" si="6"/>
        <v>0</v>
      </c>
      <c r="E260">
        <f t="shared" si="7"/>
        <v>0</v>
      </c>
    </row>
    <row r="261" spans="1:5" hidden="1">
      <c r="A261" t="s">
        <v>591</v>
      </c>
      <c r="B261" t="s">
        <v>592</v>
      </c>
      <c r="C261">
        <v>0</v>
      </c>
      <c r="D261">
        <f t="shared" si="6"/>
        <v>0</v>
      </c>
      <c r="E261">
        <f t="shared" si="7"/>
        <v>0</v>
      </c>
    </row>
    <row r="262" spans="1:5" hidden="1">
      <c r="A262" t="s">
        <v>593</v>
      </c>
      <c r="B262" t="s">
        <v>594</v>
      </c>
      <c r="C262">
        <v>0</v>
      </c>
      <c r="D262">
        <f t="shared" si="6"/>
        <v>0</v>
      </c>
      <c r="E262">
        <f t="shared" si="7"/>
        <v>0</v>
      </c>
    </row>
    <row r="263" spans="1:5" hidden="1">
      <c r="A263" t="s">
        <v>595</v>
      </c>
      <c r="B263" t="s">
        <v>596</v>
      </c>
      <c r="C263">
        <v>0</v>
      </c>
      <c r="D263">
        <f t="shared" si="6"/>
        <v>0</v>
      </c>
      <c r="E263">
        <f t="shared" si="7"/>
        <v>0</v>
      </c>
    </row>
    <row r="264" spans="1:5" hidden="1">
      <c r="A264" t="s">
        <v>597</v>
      </c>
      <c r="B264" t="s">
        <v>598</v>
      </c>
      <c r="C264">
        <v>0</v>
      </c>
      <c r="D264">
        <f t="shared" si="6"/>
        <v>0</v>
      </c>
      <c r="E264">
        <f t="shared" si="7"/>
        <v>0</v>
      </c>
    </row>
    <row r="265" spans="1:5" hidden="1">
      <c r="A265" t="s">
        <v>599</v>
      </c>
      <c r="B265" t="s">
        <v>600</v>
      </c>
      <c r="C265">
        <v>0</v>
      </c>
      <c r="D265">
        <f t="shared" si="6"/>
        <v>0</v>
      </c>
      <c r="E265">
        <f t="shared" si="7"/>
        <v>0</v>
      </c>
    </row>
    <row r="266" spans="1:5" hidden="1">
      <c r="A266" t="s">
        <v>601</v>
      </c>
      <c r="B266" t="s">
        <v>602</v>
      </c>
      <c r="C266">
        <v>0</v>
      </c>
      <c r="D266">
        <f t="shared" si="6"/>
        <v>0</v>
      </c>
      <c r="E266">
        <f t="shared" si="7"/>
        <v>0</v>
      </c>
    </row>
    <row r="267" spans="1:5" hidden="1">
      <c r="A267" t="s">
        <v>603</v>
      </c>
      <c r="B267" t="s">
        <v>604</v>
      </c>
      <c r="C267">
        <v>0</v>
      </c>
      <c r="D267">
        <f t="shared" si="6"/>
        <v>0</v>
      </c>
      <c r="E267">
        <f t="shared" si="7"/>
        <v>0</v>
      </c>
    </row>
    <row r="268" spans="1:5" hidden="1">
      <c r="A268" t="s">
        <v>605</v>
      </c>
      <c r="B268" t="s">
        <v>606</v>
      </c>
      <c r="C268">
        <v>0.3</v>
      </c>
      <c r="D268">
        <f t="shared" si="6"/>
        <v>0.20400000000000001</v>
      </c>
      <c r="E268">
        <f t="shared" si="7"/>
        <v>0</v>
      </c>
    </row>
    <row r="269" spans="1:5" hidden="1">
      <c r="A269" t="s">
        <v>607</v>
      </c>
      <c r="B269" t="s">
        <v>608</v>
      </c>
      <c r="C269">
        <v>0</v>
      </c>
      <c r="D269">
        <f t="shared" si="6"/>
        <v>0</v>
      </c>
      <c r="E269">
        <f t="shared" si="7"/>
        <v>0</v>
      </c>
    </row>
    <row r="270" spans="1:5" hidden="1">
      <c r="A270" t="s">
        <v>609</v>
      </c>
      <c r="B270" t="s">
        <v>610</v>
      </c>
      <c r="C270">
        <v>0</v>
      </c>
      <c r="D270">
        <f t="shared" si="6"/>
        <v>0</v>
      </c>
      <c r="E270">
        <f t="shared" si="7"/>
        <v>0</v>
      </c>
    </row>
    <row r="271" spans="1:5" hidden="1">
      <c r="A271" t="s">
        <v>611</v>
      </c>
      <c r="B271" t="s">
        <v>612</v>
      </c>
      <c r="C271">
        <v>0</v>
      </c>
      <c r="D271">
        <f t="shared" ref="D271:D334" si="8">$B$8*C271</f>
        <v>0</v>
      </c>
      <c r="E271">
        <f t="shared" ref="E271:E334" si="9">ROUND(D271*$B$10,0)</f>
        <v>0</v>
      </c>
    </row>
    <row r="272" spans="1:5" hidden="1">
      <c r="A272" t="s">
        <v>613</v>
      </c>
      <c r="B272" t="s">
        <v>614</v>
      </c>
      <c r="C272">
        <v>0</v>
      </c>
      <c r="D272">
        <f t="shared" si="8"/>
        <v>0</v>
      </c>
      <c r="E272">
        <f t="shared" si="9"/>
        <v>0</v>
      </c>
    </row>
    <row r="273" spans="1:5" hidden="1">
      <c r="A273" t="s">
        <v>615</v>
      </c>
      <c r="B273" t="s">
        <v>616</v>
      </c>
      <c r="C273">
        <v>0</v>
      </c>
      <c r="D273">
        <f t="shared" si="8"/>
        <v>0</v>
      </c>
      <c r="E273">
        <f t="shared" si="9"/>
        <v>0</v>
      </c>
    </row>
    <row r="274" spans="1:5" hidden="1">
      <c r="A274" t="s">
        <v>617</v>
      </c>
      <c r="B274" t="s">
        <v>618</v>
      </c>
      <c r="C274">
        <v>0</v>
      </c>
      <c r="D274">
        <f t="shared" si="8"/>
        <v>0</v>
      </c>
      <c r="E274">
        <f t="shared" si="9"/>
        <v>0</v>
      </c>
    </row>
    <row r="275" spans="1:5" hidden="1">
      <c r="A275" t="s">
        <v>619</v>
      </c>
      <c r="B275" t="s">
        <v>620</v>
      </c>
      <c r="C275">
        <v>0</v>
      </c>
      <c r="D275">
        <f t="shared" si="8"/>
        <v>0</v>
      </c>
      <c r="E275">
        <f t="shared" si="9"/>
        <v>0</v>
      </c>
    </row>
    <row r="276" spans="1:5" hidden="1">
      <c r="A276" t="s">
        <v>621</v>
      </c>
      <c r="B276" t="s">
        <v>622</v>
      </c>
      <c r="C276">
        <v>0</v>
      </c>
      <c r="D276">
        <f t="shared" si="8"/>
        <v>0</v>
      </c>
      <c r="E276">
        <f t="shared" si="9"/>
        <v>0</v>
      </c>
    </row>
    <row r="277" spans="1:5" hidden="1">
      <c r="A277" t="s">
        <v>623</v>
      </c>
      <c r="B277" t="s">
        <v>624</v>
      </c>
      <c r="C277">
        <v>0</v>
      </c>
      <c r="D277">
        <f t="shared" si="8"/>
        <v>0</v>
      </c>
      <c r="E277">
        <f t="shared" si="9"/>
        <v>0</v>
      </c>
    </row>
    <row r="278" spans="1:5" hidden="1">
      <c r="A278" t="s">
        <v>625</v>
      </c>
      <c r="B278" t="s">
        <v>626</v>
      </c>
      <c r="C278">
        <v>0</v>
      </c>
      <c r="D278">
        <f t="shared" si="8"/>
        <v>0</v>
      </c>
      <c r="E278">
        <f t="shared" si="9"/>
        <v>0</v>
      </c>
    </row>
    <row r="279" spans="1:5" hidden="1">
      <c r="A279" t="s">
        <v>627</v>
      </c>
      <c r="B279" t="s">
        <v>628</v>
      </c>
      <c r="C279">
        <v>0</v>
      </c>
      <c r="D279">
        <f t="shared" si="8"/>
        <v>0</v>
      </c>
      <c r="E279">
        <f t="shared" si="9"/>
        <v>0</v>
      </c>
    </row>
    <row r="280" spans="1:5" hidden="1">
      <c r="A280" t="s">
        <v>629</v>
      </c>
      <c r="B280" t="s">
        <v>630</v>
      </c>
      <c r="C280">
        <v>0</v>
      </c>
      <c r="D280">
        <f t="shared" si="8"/>
        <v>0</v>
      </c>
      <c r="E280">
        <f t="shared" si="9"/>
        <v>0</v>
      </c>
    </row>
    <row r="281" spans="1:5" hidden="1">
      <c r="A281" t="s">
        <v>88</v>
      </c>
      <c r="B281" t="s">
        <v>631</v>
      </c>
      <c r="C281">
        <v>0</v>
      </c>
      <c r="D281">
        <f t="shared" si="8"/>
        <v>0</v>
      </c>
      <c r="E281">
        <f t="shared" si="9"/>
        <v>0</v>
      </c>
    </row>
    <row r="282" spans="1:5" hidden="1">
      <c r="A282" t="s">
        <v>633</v>
      </c>
      <c r="B282" t="s">
        <v>634</v>
      </c>
      <c r="C282">
        <v>0</v>
      </c>
      <c r="D282">
        <f t="shared" si="8"/>
        <v>0</v>
      </c>
      <c r="E282">
        <f t="shared" si="9"/>
        <v>0</v>
      </c>
    </row>
    <row r="283" spans="1:5" hidden="1">
      <c r="A283" t="s">
        <v>635</v>
      </c>
      <c r="B283" t="s">
        <v>636</v>
      </c>
      <c r="C283">
        <v>0</v>
      </c>
      <c r="D283">
        <f t="shared" si="8"/>
        <v>0</v>
      </c>
      <c r="E283">
        <f t="shared" si="9"/>
        <v>0</v>
      </c>
    </row>
    <row r="284" spans="1:5" hidden="1">
      <c r="A284" t="s">
        <v>637</v>
      </c>
      <c r="B284" t="s">
        <v>638</v>
      </c>
      <c r="C284">
        <v>0</v>
      </c>
      <c r="D284">
        <f t="shared" si="8"/>
        <v>0</v>
      </c>
      <c r="E284">
        <f t="shared" si="9"/>
        <v>0</v>
      </c>
    </row>
    <row r="285" spans="1:5" hidden="1">
      <c r="A285" t="s">
        <v>87</v>
      </c>
      <c r="B285" t="s">
        <v>639</v>
      </c>
      <c r="C285">
        <v>0</v>
      </c>
      <c r="D285">
        <f t="shared" si="8"/>
        <v>0</v>
      </c>
      <c r="E285">
        <f t="shared" si="9"/>
        <v>0</v>
      </c>
    </row>
    <row r="286" spans="1:5" hidden="1">
      <c r="A286" t="s">
        <v>640</v>
      </c>
      <c r="B286" t="s">
        <v>641</v>
      </c>
      <c r="C286">
        <v>0</v>
      </c>
      <c r="D286">
        <f t="shared" si="8"/>
        <v>0</v>
      </c>
      <c r="E286">
        <f t="shared" si="9"/>
        <v>0</v>
      </c>
    </row>
    <row r="287" spans="1:5" hidden="1">
      <c r="A287" t="s">
        <v>642</v>
      </c>
      <c r="B287" t="s">
        <v>643</v>
      </c>
      <c r="C287">
        <v>0</v>
      </c>
      <c r="D287">
        <f t="shared" si="8"/>
        <v>0</v>
      </c>
      <c r="E287">
        <f t="shared" si="9"/>
        <v>0</v>
      </c>
    </row>
    <row r="288" spans="1:5" hidden="1">
      <c r="A288" t="s">
        <v>644</v>
      </c>
      <c r="B288" t="s">
        <v>645</v>
      </c>
      <c r="C288">
        <v>0</v>
      </c>
      <c r="D288">
        <f t="shared" si="8"/>
        <v>0</v>
      </c>
      <c r="E288">
        <f t="shared" si="9"/>
        <v>0</v>
      </c>
    </row>
    <row r="289" spans="1:5" hidden="1">
      <c r="A289" t="s">
        <v>646</v>
      </c>
      <c r="B289" t="s">
        <v>647</v>
      </c>
      <c r="C289">
        <v>0</v>
      </c>
      <c r="D289">
        <f t="shared" si="8"/>
        <v>0</v>
      </c>
      <c r="E289">
        <f t="shared" si="9"/>
        <v>0</v>
      </c>
    </row>
    <row r="290" spans="1:5" hidden="1">
      <c r="A290" t="s">
        <v>648</v>
      </c>
      <c r="B290" t="s">
        <v>649</v>
      </c>
      <c r="C290">
        <v>0</v>
      </c>
      <c r="D290">
        <f t="shared" si="8"/>
        <v>0</v>
      </c>
      <c r="E290">
        <f t="shared" si="9"/>
        <v>0</v>
      </c>
    </row>
    <row r="291" spans="1:5" hidden="1">
      <c r="A291" t="s">
        <v>650</v>
      </c>
      <c r="B291" t="s">
        <v>651</v>
      </c>
      <c r="C291">
        <v>0</v>
      </c>
      <c r="D291">
        <f t="shared" si="8"/>
        <v>0</v>
      </c>
      <c r="E291">
        <f t="shared" si="9"/>
        <v>0</v>
      </c>
    </row>
    <row r="292" spans="1:5" hidden="1">
      <c r="A292" t="s">
        <v>652</v>
      </c>
      <c r="B292" t="s">
        <v>653</v>
      </c>
      <c r="C292">
        <v>0</v>
      </c>
      <c r="D292">
        <f t="shared" si="8"/>
        <v>0</v>
      </c>
      <c r="E292">
        <f t="shared" si="9"/>
        <v>0</v>
      </c>
    </row>
    <row r="293" spans="1:5" hidden="1">
      <c r="A293" t="s">
        <v>654</v>
      </c>
      <c r="B293" t="s">
        <v>655</v>
      </c>
      <c r="C293">
        <v>0</v>
      </c>
      <c r="D293">
        <f t="shared" si="8"/>
        <v>0</v>
      </c>
      <c r="E293">
        <f t="shared" si="9"/>
        <v>0</v>
      </c>
    </row>
    <row r="294" spans="1:5" hidden="1">
      <c r="A294" t="s">
        <v>656</v>
      </c>
      <c r="B294" t="s">
        <v>657</v>
      </c>
      <c r="C294">
        <v>0</v>
      </c>
      <c r="D294">
        <f t="shared" si="8"/>
        <v>0</v>
      </c>
      <c r="E294">
        <f t="shared" si="9"/>
        <v>0</v>
      </c>
    </row>
    <row r="295" spans="1:5" hidden="1">
      <c r="A295" t="s">
        <v>658</v>
      </c>
      <c r="B295" t="s">
        <v>659</v>
      </c>
      <c r="C295">
        <v>0</v>
      </c>
      <c r="D295">
        <f t="shared" si="8"/>
        <v>0</v>
      </c>
      <c r="E295">
        <f t="shared" si="9"/>
        <v>0</v>
      </c>
    </row>
    <row r="296" spans="1:5" hidden="1">
      <c r="A296" t="s">
        <v>660</v>
      </c>
      <c r="B296" t="s">
        <v>661</v>
      </c>
      <c r="C296">
        <v>0</v>
      </c>
      <c r="D296">
        <f t="shared" si="8"/>
        <v>0</v>
      </c>
      <c r="E296">
        <f t="shared" si="9"/>
        <v>0</v>
      </c>
    </row>
    <row r="297" spans="1:5" hidden="1">
      <c r="A297" t="s">
        <v>662</v>
      </c>
      <c r="B297" t="s">
        <v>663</v>
      </c>
      <c r="C297">
        <v>0</v>
      </c>
      <c r="D297">
        <f t="shared" si="8"/>
        <v>0</v>
      </c>
      <c r="E297">
        <f t="shared" si="9"/>
        <v>0</v>
      </c>
    </row>
    <row r="298" spans="1:5" hidden="1">
      <c r="A298" t="s">
        <v>664</v>
      </c>
      <c r="B298" t="s">
        <v>665</v>
      </c>
      <c r="C298">
        <v>0</v>
      </c>
      <c r="D298">
        <f t="shared" si="8"/>
        <v>0</v>
      </c>
      <c r="E298">
        <f t="shared" si="9"/>
        <v>0</v>
      </c>
    </row>
    <row r="299" spans="1:5" hidden="1">
      <c r="A299" t="s">
        <v>666</v>
      </c>
      <c r="B299" t="s">
        <v>667</v>
      </c>
      <c r="C299">
        <v>0</v>
      </c>
      <c r="D299">
        <f t="shared" si="8"/>
        <v>0</v>
      </c>
      <c r="E299">
        <f t="shared" si="9"/>
        <v>0</v>
      </c>
    </row>
    <row r="300" spans="1:5" hidden="1">
      <c r="A300" t="s">
        <v>668</v>
      </c>
      <c r="B300" t="s">
        <v>669</v>
      </c>
      <c r="C300">
        <v>0</v>
      </c>
      <c r="D300">
        <f t="shared" si="8"/>
        <v>0</v>
      </c>
      <c r="E300">
        <f t="shared" si="9"/>
        <v>0</v>
      </c>
    </row>
    <row r="301" spans="1:5" hidden="1">
      <c r="A301" t="s">
        <v>670</v>
      </c>
      <c r="B301" t="s">
        <v>671</v>
      </c>
      <c r="C301">
        <v>0</v>
      </c>
      <c r="D301">
        <f t="shared" si="8"/>
        <v>0</v>
      </c>
      <c r="E301">
        <f t="shared" si="9"/>
        <v>0</v>
      </c>
    </row>
    <row r="302" spans="1:5" hidden="1">
      <c r="A302" t="s">
        <v>672</v>
      </c>
      <c r="B302" t="s">
        <v>673</v>
      </c>
      <c r="C302">
        <v>0</v>
      </c>
      <c r="D302">
        <f t="shared" si="8"/>
        <v>0</v>
      </c>
      <c r="E302">
        <f t="shared" si="9"/>
        <v>0</v>
      </c>
    </row>
    <row r="303" spans="1:5" hidden="1">
      <c r="A303" t="s">
        <v>674</v>
      </c>
      <c r="B303" t="s">
        <v>675</v>
      </c>
      <c r="C303">
        <v>0</v>
      </c>
      <c r="D303">
        <f t="shared" si="8"/>
        <v>0</v>
      </c>
      <c r="E303">
        <f t="shared" si="9"/>
        <v>0</v>
      </c>
    </row>
    <row r="304" spans="1:5" hidden="1">
      <c r="A304" t="s">
        <v>676</v>
      </c>
      <c r="B304" t="s">
        <v>677</v>
      </c>
      <c r="C304">
        <v>0</v>
      </c>
      <c r="D304">
        <f t="shared" si="8"/>
        <v>0</v>
      </c>
      <c r="E304">
        <f t="shared" si="9"/>
        <v>0</v>
      </c>
    </row>
    <row r="305" spans="1:5" hidden="1">
      <c r="A305" t="s">
        <v>678</v>
      </c>
      <c r="B305" t="s">
        <v>679</v>
      </c>
      <c r="C305">
        <v>0</v>
      </c>
      <c r="D305">
        <f t="shared" si="8"/>
        <v>0</v>
      </c>
      <c r="E305">
        <f t="shared" si="9"/>
        <v>0</v>
      </c>
    </row>
    <row r="306" spans="1:5" hidden="1">
      <c r="A306" t="s">
        <v>680</v>
      </c>
      <c r="B306" t="s">
        <v>681</v>
      </c>
      <c r="C306">
        <v>0</v>
      </c>
      <c r="D306">
        <f t="shared" si="8"/>
        <v>0</v>
      </c>
      <c r="E306">
        <f t="shared" si="9"/>
        <v>0</v>
      </c>
    </row>
    <row r="307" spans="1:5" hidden="1">
      <c r="A307" t="s">
        <v>682</v>
      </c>
      <c r="B307" t="s">
        <v>683</v>
      </c>
      <c r="C307">
        <v>0</v>
      </c>
      <c r="D307">
        <f t="shared" si="8"/>
        <v>0</v>
      </c>
      <c r="E307">
        <f t="shared" si="9"/>
        <v>0</v>
      </c>
    </row>
    <row r="308" spans="1:5" hidden="1">
      <c r="A308" t="s">
        <v>684</v>
      </c>
      <c r="B308" t="s">
        <v>685</v>
      </c>
      <c r="C308">
        <v>0</v>
      </c>
      <c r="D308">
        <f t="shared" si="8"/>
        <v>0</v>
      </c>
      <c r="E308">
        <f t="shared" si="9"/>
        <v>0</v>
      </c>
    </row>
    <row r="309" spans="1:5" hidden="1">
      <c r="A309" t="s">
        <v>686</v>
      </c>
      <c r="B309" t="s">
        <v>687</v>
      </c>
      <c r="C309">
        <v>0</v>
      </c>
      <c r="D309">
        <f t="shared" si="8"/>
        <v>0</v>
      </c>
      <c r="E309">
        <f t="shared" si="9"/>
        <v>0</v>
      </c>
    </row>
    <row r="310" spans="1:5" hidden="1">
      <c r="A310" t="s">
        <v>688</v>
      </c>
      <c r="B310" t="s">
        <v>689</v>
      </c>
      <c r="C310">
        <v>0</v>
      </c>
      <c r="D310">
        <f t="shared" si="8"/>
        <v>0</v>
      </c>
      <c r="E310">
        <f t="shared" si="9"/>
        <v>0</v>
      </c>
    </row>
    <row r="311" spans="1:5" hidden="1">
      <c r="A311" t="s">
        <v>690</v>
      </c>
      <c r="B311" t="s">
        <v>691</v>
      </c>
      <c r="C311">
        <v>0</v>
      </c>
      <c r="D311">
        <f t="shared" si="8"/>
        <v>0</v>
      </c>
      <c r="E311">
        <f t="shared" si="9"/>
        <v>0</v>
      </c>
    </row>
    <row r="312" spans="1:5" hidden="1">
      <c r="A312" t="s">
        <v>692</v>
      </c>
      <c r="B312" t="s">
        <v>693</v>
      </c>
      <c r="C312">
        <v>0</v>
      </c>
      <c r="D312">
        <f t="shared" si="8"/>
        <v>0</v>
      </c>
      <c r="E312">
        <f t="shared" si="9"/>
        <v>0</v>
      </c>
    </row>
    <row r="313" spans="1:5" hidden="1">
      <c r="A313" t="s">
        <v>694</v>
      </c>
      <c r="B313" t="s">
        <v>695</v>
      </c>
      <c r="C313">
        <v>0</v>
      </c>
      <c r="D313">
        <f t="shared" si="8"/>
        <v>0</v>
      </c>
      <c r="E313">
        <f t="shared" si="9"/>
        <v>0</v>
      </c>
    </row>
    <row r="314" spans="1:5" hidden="1">
      <c r="A314" t="s">
        <v>696</v>
      </c>
      <c r="B314" t="s">
        <v>697</v>
      </c>
      <c r="C314">
        <v>0</v>
      </c>
      <c r="D314">
        <f t="shared" si="8"/>
        <v>0</v>
      </c>
      <c r="E314">
        <f t="shared" si="9"/>
        <v>0</v>
      </c>
    </row>
    <row r="315" spans="1:5" hidden="1">
      <c r="A315" t="s">
        <v>698</v>
      </c>
      <c r="B315" t="s">
        <v>699</v>
      </c>
      <c r="C315">
        <v>0</v>
      </c>
      <c r="D315">
        <f t="shared" si="8"/>
        <v>0</v>
      </c>
      <c r="E315">
        <f t="shared" si="9"/>
        <v>0</v>
      </c>
    </row>
    <row r="316" spans="1:5" hidden="1">
      <c r="A316" t="s">
        <v>700</v>
      </c>
      <c r="B316" t="s">
        <v>701</v>
      </c>
      <c r="C316">
        <v>0</v>
      </c>
      <c r="D316">
        <f t="shared" si="8"/>
        <v>0</v>
      </c>
      <c r="E316">
        <f t="shared" si="9"/>
        <v>0</v>
      </c>
    </row>
    <row r="317" spans="1:5" hidden="1">
      <c r="A317" t="s">
        <v>702</v>
      </c>
      <c r="B317" t="s">
        <v>703</v>
      </c>
      <c r="C317">
        <v>0</v>
      </c>
      <c r="D317">
        <f t="shared" si="8"/>
        <v>0</v>
      </c>
      <c r="E317">
        <f t="shared" si="9"/>
        <v>0</v>
      </c>
    </row>
    <row r="318" spans="1:5" hidden="1">
      <c r="A318" t="s">
        <v>704</v>
      </c>
      <c r="B318" t="s">
        <v>705</v>
      </c>
      <c r="C318">
        <v>0</v>
      </c>
      <c r="D318">
        <f t="shared" si="8"/>
        <v>0</v>
      </c>
      <c r="E318">
        <f t="shared" si="9"/>
        <v>0</v>
      </c>
    </row>
    <row r="319" spans="1:5" hidden="1">
      <c r="A319" t="s">
        <v>706</v>
      </c>
      <c r="B319" t="s">
        <v>707</v>
      </c>
      <c r="C319">
        <v>0</v>
      </c>
      <c r="D319">
        <f t="shared" si="8"/>
        <v>0</v>
      </c>
      <c r="E319">
        <f t="shared" si="9"/>
        <v>0</v>
      </c>
    </row>
    <row r="320" spans="1:5" hidden="1">
      <c r="A320" t="s">
        <v>708</v>
      </c>
      <c r="B320" t="s">
        <v>709</v>
      </c>
      <c r="C320">
        <v>0</v>
      </c>
      <c r="D320">
        <f t="shared" si="8"/>
        <v>0</v>
      </c>
      <c r="E320">
        <f t="shared" si="9"/>
        <v>0</v>
      </c>
    </row>
    <row r="321" spans="1:5" hidden="1">
      <c r="A321" t="s">
        <v>710</v>
      </c>
      <c r="B321" t="s">
        <v>711</v>
      </c>
      <c r="C321">
        <v>0</v>
      </c>
      <c r="D321">
        <f t="shared" si="8"/>
        <v>0</v>
      </c>
      <c r="E321">
        <f t="shared" si="9"/>
        <v>0</v>
      </c>
    </row>
    <row r="322" spans="1:5" hidden="1">
      <c r="A322" t="s">
        <v>712</v>
      </c>
      <c r="B322" t="s">
        <v>713</v>
      </c>
      <c r="C322">
        <v>0</v>
      </c>
      <c r="D322">
        <f t="shared" si="8"/>
        <v>0</v>
      </c>
      <c r="E322">
        <f t="shared" si="9"/>
        <v>0</v>
      </c>
    </row>
    <row r="323" spans="1:5" hidden="1">
      <c r="A323" t="s">
        <v>714</v>
      </c>
      <c r="B323" t="s">
        <v>715</v>
      </c>
      <c r="C323">
        <v>0</v>
      </c>
      <c r="D323">
        <f t="shared" si="8"/>
        <v>0</v>
      </c>
      <c r="E323">
        <f t="shared" si="9"/>
        <v>0</v>
      </c>
    </row>
    <row r="324" spans="1:5" hidden="1">
      <c r="A324" t="s">
        <v>716</v>
      </c>
      <c r="B324" t="s">
        <v>717</v>
      </c>
      <c r="C324">
        <v>0</v>
      </c>
      <c r="D324">
        <f t="shared" si="8"/>
        <v>0</v>
      </c>
      <c r="E324">
        <f t="shared" si="9"/>
        <v>0</v>
      </c>
    </row>
    <row r="325" spans="1:5" hidden="1">
      <c r="A325" t="s">
        <v>718</v>
      </c>
      <c r="B325" t="s">
        <v>719</v>
      </c>
      <c r="C325">
        <v>0</v>
      </c>
      <c r="D325">
        <f t="shared" si="8"/>
        <v>0</v>
      </c>
      <c r="E325">
        <f t="shared" si="9"/>
        <v>0</v>
      </c>
    </row>
    <row r="326" spans="1:5" hidden="1">
      <c r="A326" t="s">
        <v>720</v>
      </c>
      <c r="B326" t="s">
        <v>721</v>
      </c>
      <c r="C326">
        <v>0</v>
      </c>
      <c r="D326">
        <f t="shared" si="8"/>
        <v>0</v>
      </c>
      <c r="E326">
        <f t="shared" si="9"/>
        <v>0</v>
      </c>
    </row>
    <row r="327" spans="1:5" hidden="1">
      <c r="A327" t="s">
        <v>722</v>
      </c>
      <c r="B327" t="s">
        <v>723</v>
      </c>
      <c r="C327">
        <v>0</v>
      </c>
      <c r="D327">
        <f t="shared" si="8"/>
        <v>0</v>
      </c>
      <c r="E327">
        <f t="shared" si="9"/>
        <v>0</v>
      </c>
    </row>
    <row r="328" spans="1:5" hidden="1">
      <c r="A328" t="s">
        <v>724</v>
      </c>
      <c r="B328" t="s">
        <v>725</v>
      </c>
      <c r="C328">
        <v>0</v>
      </c>
      <c r="D328">
        <f t="shared" si="8"/>
        <v>0</v>
      </c>
      <c r="E328">
        <f t="shared" si="9"/>
        <v>0</v>
      </c>
    </row>
    <row r="329" spans="1:5" hidden="1">
      <c r="A329" t="s">
        <v>726</v>
      </c>
      <c r="B329" t="s">
        <v>727</v>
      </c>
      <c r="C329">
        <v>6</v>
      </c>
      <c r="D329">
        <f t="shared" si="8"/>
        <v>4.08</v>
      </c>
      <c r="E329">
        <f t="shared" si="9"/>
        <v>2</v>
      </c>
    </row>
    <row r="330" spans="1:5" hidden="1">
      <c r="A330" t="s">
        <v>728</v>
      </c>
      <c r="B330" t="s">
        <v>729</v>
      </c>
      <c r="C330">
        <v>0</v>
      </c>
      <c r="D330">
        <f t="shared" si="8"/>
        <v>0</v>
      </c>
      <c r="E330">
        <f t="shared" si="9"/>
        <v>0</v>
      </c>
    </row>
    <row r="331" spans="1:5" hidden="1">
      <c r="A331" t="s">
        <v>730</v>
      </c>
      <c r="B331" t="s">
        <v>731</v>
      </c>
      <c r="C331">
        <v>0</v>
      </c>
      <c r="D331">
        <f t="shared" si="8"/>
        <v>0</v>
      </c>
      <c r="E331">
        <f t="shared" si="9"/>
        <v>0</v>
      </c>
    </row>
    <row r="332" spans="1:5" hidden="1">
      <c r="A332" t="s">
        <v>732</v>
      </c>
      <c r="B332" t="s">
        <v>733</v>
      </c>
      <c r="C332">
        <v>0</v>
      </c>
      <c r="D332">
        <f t="shared" si="8"/>
        <v>0</v>
      </c>
      <c r="E332">
        <f t="shared" si="9"/>
        <v>0</v>
      </c>
    </row>
    <row r="333" spans="1:5" hidden="1">
      <c r="A333" t="s">
        <v>734</v>
      </c>
      <c r="B333" t="s">
        <v>735</v>
      </c>
      <c r="C333">
        <v>0</v>
      </c>
      <c r="D333">
        <f t="shared" si="8"/>
        <v>0</v>
      </c>
      <c r="E333">
        <f t="shared" si="9"/>
        <v>0</v>
      </c>
    </row>
    <row r="334" spans="1:5" hidden="1">
      <c r="A334" t="s">
        <v>736</v>
      </c>
      <c r="B334" t="s">
        <v>737</v>
      </c>
      <c r="C334">
        <v>0</v>
      </c>
      <c r="D334">
        <f t="shared" si="8"/>
        <v>0</v>
      </c>
      <c r="E334">
        <f t="shared" si="9"/>
        <v>0</v>
      </c>
    </row>
    <row r="335" spans="1:5" hidden="1">
      <c r="A335" t="s">
        <v>738</v>
      </c>
      <c r="B335" t="s">
        <v>739</v>
      </c>
      <c r="C335">
        <v>0</v>
      </c>
      <c r="D335">
        <f t="shared" ref="D335:D398" si="10">$B$8*C335</f>
        <v>0</v>
      </c>
      <c r="E335">
        <f t="shared" ref="E335:E398" si="11">ROUND(D335*$B$10,0)</f>
        <v>0</v>
      </c>
    </row>
    <row r="336" spans="1:5" hidden="1">
      <c r="A336" t="s">
        <v>740</v>
      </c>
      <c r="B336" t="s">
        <v>741</v>
      </c>
      <c r="C336">
        <v>0</v>
      </c>
      <c r="D336">
        <f t="shared" si="10"/>
        <v>0</v>
      </c>
      <c r="E336">
        <f t="shared" si="11"/>
        <v>0</v>
      </c>
    </row>
    <row r="337" spans="1:5" hidden="1">
      <c r="A337" t="s">
        <v>742</v>
      </c>
      <c r="B337" t="s">
        <v>743</v>
      </c>
      <c r="C337">
        <v>0</v>
      </c>
      <c r="D337">
        <f t="shared" si="10"/>
        <v>0</v>
      </c>
      <c r="E337">
        <f t="shared" si="11"/>
        <v>0</v>
      </c>
    </row>
    <row r="338" spans="1:5" hidden="1">
      <c r="A338" t="s">
        <v>744</v>
      </c>
      <c r="B338" t="s">
        <v>745</v>
      </c>
      <c r="C338">
        <v>0</v>
      </c>
      <c r="D338">
        <f t="shared" si="10"/>
        <v>0</v>
      </c>
      <c r="E338">
        <f t="shared" si="11"/>
        <v>0</v>
      </c>
    </row>
    <row r="339" spans="1:5" hidden="1">
      <c r="A339" t="s">
        <v>746</v>
      </c>
      <c r="B339" t="s">
        <v>747</v>
      </c>
      <c r="C339">
        <v>0</v>
      </c>
      <c r="D339">
        <f t="shared" si="10"/>
        <v>0</v>
      </c>
      <c r="E339">
        <f t="shared" si="11"/>
        <v>0</v>
      </c>
    </row>
    <row r="340" spans="1:5" hidden="1">
      <c r="A340" t="s">
        <v>748</v>
      </c>
      <c r="B340" t="s">
        <v>749</v>
      </c>
      <c r="C340">
        <v>0</v>
      </c>
      <c r="D340">
        <f t="shared" si="10"/>
        <v>0</v>
      </c>
      <c r="E340">
        <f t="shared" si="11"/>
        <v>0</v>
      </c>
    </row>
    <row r="341" spans="1:5" hidden="1">
      <c r="A341" t="s">
        <v>750</v>
      </c>
      <c r="B341" t="s">
        <v>751</v>
      </c>
      <c r="C341">
        <v>0</v>
      </c>
      <c r="D341">
        <f t="shared" si="10"/>
        <v>0</v>
      </c>
      <c r="E341">
        <f t="shared" si="11"/>
        <v>0</v>
      </c>
    </row>
    <row r="342" spans="1:5" hidden="1">
      <c r="A342" t="s">
        <v>752</v>
      </c>
      <c r="B342" t="s">
        <v>753</v>
      </c>
      <c r="C342">
        <v>0</v>
      </c>
      <c r="D342">
        <f t="shared" si="10"/>
        <v>0</v>
      </c>
      <c r="E342">
        <f t="shared" si="11"/>
        <v>0</v>
      </c>
    </row>
    <row r="343" spans="1:5" hidden="1">
      <c r="A343" t="s">
        <v>754</v>
      </c>
      <c r="B343" t="s">
        <v>755</v>
      </c>
      <c r="C343">
        <v>0</v>
      </c>
      <c r="D343">
        <f t="shared" si="10"/>
        <v>0</v>
      </c>
      <c r="E343">
        <f t="shared" si="11"/>
        <v>0</v>
      </c>
    </row>
    <row r="344" spans="1:5" hidden="1">
      <c r="A344" t="s">
        <v>756</v>
      </c>
      <c r="B344" t="s">
        <v>757</v>
      </c>
      <c r="C344">
        <v>0</v>
      </c>
      <c r="D344">
        <f t="shared" si="10"/>
        <v>0</v>
      </c>
      <c r="E344">
        <f t="shared" si="11"/>
        <v>0</v>
      </c>
    </row>
    <row r="345" spans="1:5" hidden="1">
      <c r="A345" t="s">
        <v>758</v>
      </c>
      <c r="B345" t="s">
        <v>759</v>
      </c>
      <c r="C345">
        <v>0</v>
      </c>
      <c r="D345">
        <f t="shared" si="10"/>
        <v>0</v>
      </c>
      <c r="E345">
        <f t="shared" si="11"/>
        <v>0</v>
      </c>
    </row>
    <row r="346" spans="1:5" hidden="1">
      <c r="A346" t="s">
        <v>95</v>
      </c>
      <c r="B346" t="s">
        <v>760</v>
      </c>
      <c r="C346">
        <v>0</v>
      </c>
      <c r="D346">
        <f t="shared" si="10"/>
        <v>0</v>
      </c>
      <c r="E346">
        <f t="shared" si="11"/>
        <v>0</v>
      </c>
    </row>
    <row r="347" spans="1:5" hidden="1">
      <c r="A347" t="s">
        <v>761</v>
      </c>
      <c r="B347" t="s">
        <v>762</v>
      </c>
      <c r="C347">
        <v>0</v>
      </c>
      <c r="D347">
        <f t="shared" si="10"/>
        <v>0</v>
      </c>
      <c r="E347">
        <f t="shared" si="11"/>
        <v>0</v>
      </c>
    </row>
    <row r="348" spans="1:5" hidden="1">
      <c r="A348" t="s">
        <v>763</v>
      </c>
      <c r="B348" t="s">
        <v>764</v>
      </c>
      <c r="C348">
        <v>0</v>
      </c>
      <c r="D348">
        <f t="shared" si="10"/>
        <v>0</v>
      </c>
      <c r="E348">
        <f t="shared" si="11"/>
        <v>0</v>
      </c>
    </row>
    <row r="349" spans="1:5" hidden="1">
      <c r="A349" t="s">
        <v>93</v>
      </c>
      <c r="B349" t="s">
        <v>765</v>
      </c>
      <c r="C349">
        <v>0</v>
      </c>
      <c r="D349">
        <f t="shared" si="10"/>
        <v>0</v>
      </c>
      <c r="E349">
        <f t="shared" si="11"/>
        <v>0</v>
      </c>
    </row>
    <row r="350" spans="1:5" hidden="1">
      <c r="A350" t="s">
        <v>766</v>
      </c>
      <c r="B350" t="s">
        <v>767</v>
      </c>
      <c r="C350">
        <v>0</v>
      </c>
      <c r="D350">
        <f t="shared" si="10"/>
        <v>0</v>
      </c>
      <c r="E350">
        <f t="shared" si="11"/>
        <v>0</v>
      </c>
    </row>
    <row r="351" spans="1:5" hidden="1">
      <c r="A351" t="s">
        <v>769</v>
      </c>
      <c r="B351" t="s">
        <v>770</v>
      </c>
      <c r="C351">
        <v>0</v>
      </c>
      <c r="D351">
        <f t="shared" si="10"/>
        <v>0</v>
      </c>
      <c r="E351">
        <f t="shared" si="11"/>
        <v>0</v>
      </c>
    </row>
    <row r="352" spans="1:5" hidden="1">
      <c r="A352" t="s">
        <v>771</v>
      </c>
      <c r="B352" t="s">
        <v>772</v>
      </c>
      <c r="C352">
        <v>0</v>
      </c>
      <c r="D352">
        <f t="shared" si="10"/>
        <v>0</v>
      </c>
      <c r="E352">
        <f t="shared" si="11"/>
        <v>0</v>
      </c>
    </row>
    <row r="353" spans="1:5" hidden="1">
      <c r="A353" t="s">
        <v>773</v>
      </c>
      <c r="B353" t="s">
        <v>774</v>
      </c>
      <c r="C353">
        <v>0</v>
      </c>
      <c r="D353">
        <f t="shared" si="10"/>
        <v>0</v>
      </c>
      <c r="E353">
        <f t="shared" si="11"/>
        <v>0</v>
      </c>
    </row>
    <row r="354" spans="1:5" hidden="1">
      <c r="A354" t="s">
        <v>775</v>
      </c>
      <c r="B354" t="s">
        <v>776</v>
      </c>
      <c r="C354">
        <v>0</v>
      </c>
      <c r="D354">
        <f t="shared" si="10"/>
        <v>0</v>
      </c>
      <c r="E354">
        <f t="shared" si="11"/>
        <v>0</v>
      </c>
    </row>
    <row r="355" spans="1:5" hidden="1">
      <c r="A355" t="s">
        <v>777</v>
      </c>
      <c r="B355" t="s">
        <v>778</v>
      </c>
      <c r="C355">
        <v>0</v>
      </c>
      <c r="D355">
        <f t="shared" si="10"/>
        <v>0</v>
      </c>
      <c r="E355">
        <f t="shared" si="11"/>
        <v>0</v>
      </c>
    </row>
    <row r="356" spans="1:5" hidden="1">
      <c r="A356" t="s">
        <v>780</v>
      </c>
      <c r="B356" t="s">
        <v>781</v>
      </c>
      <c r="C356">
        <v>0</v>
      </c>
      <c r="D356">
        <f t="shared" si="10"/>
        <v>0</v>
      </c>
      <c r="E356">
        <f t="shared" si="11"/>
        <v>0</v>
      </c>
    </row>
    <row r="357" spans="1:5" hidden="1">
      <c r="A357" t="s">
        <v>83</v>
      </c>
      <c r="B357" t="s">
        <v>782</v>
      </c>
      <c r="C357">
        <v>0</v>
      </c>
      <c r="D357">
        <f t="shared" si="10"/>
        <v>0</v>
      </c>
      <c r="E357">
        <f t="shared" si="11"/>
        <v>0</v>
      </c>
    </row>
    <row r="358" spans="1:5" hidden="1">
      <c r="A358" t="s">
        <v>783</v>
      </c>
      <c r="B358" t="s">
        <v>784</v>
      </c>
      <c r="C358">
        <v>0</v>
      </c>
      <c r="D358">
        <f t="shared" si="10"/>
        <v>0</v>
      </c>
      <c r="E358">
        <f t="shared" si="11"/>
        <v>0</v>
      </c>
    </row>
    <row r="359" spans="1:5" hidden="1">
      <c r="A359" t="s">
        <v>785</v>
      </c>
      <c r="B359" t="s">
        <v>786</v>
      </c>
      <c r="C359">
        <v>0</v>
      </c>
      <c r="D359">
        <f t="shared" si="10"/>
        <v>0</v>
      </c>
      <c r="E359">
        <f t="shared" si="11"/>
        <v>0</v>
      </c>
    </row>
    <row r="360" spans="1:5" hidden="1">
      <c r="A360" t="s">
        <v>787</v>
      </c>
      <c r="B360" t="s">
        <v>788</v>
      </c>
      <c r="C360">
        <v>0</v>
      </c>
      <c r="D360">
        <f t="shared" si="10"/>
        <v>0</v>
      </c>
      <c r="E360">
        <f t="shared" si="11"/>
        <v>0</v>
      </c>
    </row>
    <row r="361" spans="1:5" hidden="1">
      <c r="A361" t="s">
        <v>790</v>
      </c>
      <c r="B361" t="s">
        <v>791</v>
      </c>
      <c r="C361">
        <v>86.5</v>
      </c>
      <c r="D361">
        <f t="shared" si="10"/>
        <v>58.820000000000007</v>
      </c>
      <c r="E361">
        <f t="shared" si="11"/>
        <v>25</v>
      </c>
    </row>
    <row r="362" spans="1:5" hidden="1">
      <c r="A362" t="s">
        <v>792</v>
      </c>
      <c r="B362" t="s">
        <v>789</v>
      </c>
      <c r="C362">
        <v>0</v>
      </c>
      <c r="D362">
        <f t="shared" si="10"/>
        <v>0</v>
      </c>
      <c r="E362">
        <f t="shared" si="11"/>
        <v>0</v>
      </c>
    </row>
    <row r="363" spans="1:5" hidden="1">
      <c r="A363" t="s">
        <v>793</v>
      </c>
      <c r="B363" t="s">
        <v>794</v>
      </c>
      <c r="C363">
        <v>0</v>
      </c>
      <c r="D363">
        <f t="shared" si="10"/>
        <v>0</v>
      </c>
      <c r="E363">
        <f t="shared" si="11"/>
        <v>0</v>
      </c>
    </row>
    <row r="364" spans="1:5" hidden="1">
      <c r="A364" t="s">
        <v>795</v>
      </c>
      <c r="B364" t="s">
        <v>796</v>
      </c>
      <c r="C364">
        <v>0</v>
      </c>
      <c r="D364">
        <f t="shared" si="10"/>
        <v>0</v>
      </c>
      <c r="E364">
        <f t="shared" si="11"/>
        <v>0</v>
      </c>
    </row>
    <row r="365" spans="1:5" hidden="1">
      <c r="A365" t="s">
        <v>797</v>
      </c>
      <c r="B365" t="s">
        <v>798</v>
      </c>
      <c r="C365">
        <v>0</v>
      </c>
      <c r="D365">
        <f t="shared" si="10"/>
        <v>0</v>
      </c>
      <c r="E365">
        <f t="shared" si="11"/>
        <v>0</v>
      </c>
    </row>
    <row r="366" spans="1:5" hidden="1">
      <c r="A366" t="s">
        <v>799</v>
      </c>
      <c r="B366" t="s">
        <v>800</v>
      </c>
      <c r="C366">
        <v>0</v>
      </c>
      <c r="D366">
        <f t="shared" si="10"/>
        <v>0</v>
      </c>
      <c r="E366">
        <f t="shared" si="11"/>
        <v>0</v>
      </c>
    </row>
    <row r="367" spans="1:5" hidden="1">
      <c r="A367" t="s">
        <v>801</v>
      </c>
      <c r="B367" t="s">
        <v>802</v>
      </c>
      <c r="C367">
        <v>0</v>
      </c>
      <c r="D367">
        <f t="shared" si="10"/>
        <v>0</v>
      </c>
      <c r="E367">
        <f t="shared" si="11"/>
        <v>0</v>
      </c>
    </row>
    <row r="368" spans="1:5" hidden="1">
      <c r="A368" t="s">
        <v>803</v>
      </c>
      <c r="B368" t="s">
        <v>804</v>
      </c>
      <c r="C368">
        <v>0</v>
      </c>
      <c r="D368">
        <f t="shared" si="10"/>
        <v>0</v>
      </c>
      <c r="E368">
        <f t="shared" si="11"/>
        <v>0</v>
      </c>
    </row>
    <row r="369" spans="1:5" hidden="1">
      <c r="A369" t="s">
        <v>805</v>
      </c>
      <c r="B369" t="s">
        <v>806</v>
      </c>
      <c r="C369">
        <v>0</v>
      </c>
      <c r="D369">
        <f t="shared" si="10"/>
        <v>0</v>
      </c>
      <c r="E369">
        <f t="shared" si="11"/>
        <v>0</v>
      </c>
    </row>
    <row r="370" spans="1:5" hidden="1">
      <c r="A370" t="s">
        <v>807</v>
      </c>
      <c r="B370" t="s">
        <v>808</v>
      </c>
      <c r="C370">
        <v>0</v>
      </c>
      <c r="D370">
        <f t="shared" si="10"/>
        <v>0</v>
      </c>
      <c r="E370">
        <f t="shared" si="11"/>
        <v>0</v>
      </c>
    </row>
    <row r="371" spans="1:5" hidden="1">
      <c r="A371" t="s">
        <v>809</v>
      </c>
      <c r="B371" t="s">
        <v>810</v>
      </c>
      <c r="C371">
        <v>0</v>
      </c>
      <c r="D371">
        <f t="shared" si="10"/>
        <v>0</v>
      </c>
      <c r="E371">
        <f t="shared" si="11"/>
        <v>0</v>
      </c>
    </row>
    <row r="372" spans="1:5" hidden="1">
      <c r="A372" t="s">
        <v>811</v>
      </c>
      <c r="B372" t="s">
        <v>812</v>
      </c>
      <c r="C372">
        <v>0</v>
      </c>
      <c r="D372">
        <f t="shared" si="10"/>
        <v>0</v>
      </c>
      <c r="E372">
        <f t="shared" si="11"/>
        <v>0</v>
      </c>
    </row>
    <row r="373" spans="1:5" hidden="1">
      <c r="A373" t="s">
        <v>813</v>
      </c>
      <c r="B373" t="s">
        <v>814</v>
      </c>
      <c r="C373">
        <v>0</v>
      </c>
      <c r="D373">
        <f t="shared" si="10"/>
        <v>0</v>
      </c>
      <c r="E373">
        <f t="shared" si="11"/>
        <v>0</v>
      </c>
    </row>
    <row r="374" spans="1:5" hidden="1">
      <c r="A374" t="s">
        <v>815</v>
      </c>
      <c r="B374" t="s">
        <v>816</v>
      </c>
      <c r="C374">
        <v>254.7</v>
      </c>
      <c r="D374">
        <f t="shared" si="10"/>
        <v>173.196</v>
      </c>
      <c r="E374">
        <f t="shared" si="11"/>
        <v>73</v>
      </c>
    </row>
    <row r="375" spans="1:5" hidden="1">
      <c r="A375" t="s">
        <v>817</v>
      </c>
      <c r="B375" t="s">
        <v>818</v>
      </c>
      <c r="C375">
        <v>0</v>
      </c>
      <c r="D375">
        <f t="shared" si="10"/>
        <v>0</v>
      </c>
      <c r="E375">
        <f t="shared" si="11"/>
        <v>0</v>
      </c>
    </row>
    <row r="376" spans="1:5" hidden="1">
      <c r="A376" t="s">
        <v>819</v>
      </c>
      <c r="B376" t="s">
        <v>820</v>
      </c>
      <c r="C376">
        <v>0</v>
      </c>
      <c r="D376">
        <f t="shared" si="10"/>
        <v>0</v>
      </c>
      <c r="E376">
        <f t="shared" si="11"/>
        <v>0</v>
      </c>
    </row>
    <row r="377" spans="1:5" hidden="1">
      <c r="A377" t="s">
        <v>821</v>
      </c>
      <c r="B377" t="s">
        <v>822</v>
      </c>
      <c r="C377">
        <v>0</v>
      </c>
      <c r="D377">
        <f t="shared" si="10"/>
        <v>0</v>
      </c>
      <c r="E377">
        <f t="shared" si="11"/>
        <v>0</v>
      </c>
    </row>
    <row r="378" spans="1:5" hidden="1">
      <c r="A378" t="s">
        <v>823</v>
      </c>
      <c r="B378" t="s">
        <v>824</v>
      </c>
      <c r="C378">
        <v>0</v>
      </c>
      <c r="D378">
        <f t="shared" si="10"/>
        <v>0</v>
      </c>
      <c r="E378">
        <f t="shared" si="11"/>
        <v>0</v>
      </c>
    </row>
    <row r="379" spans="1:5" hidden="1">
      <c r="A379" t="s">
        <v>825</v>
      </c>
      <c r="B379" t="s">
        <v>826</v>
      </c>
      <c r="C379">
        <v>0</v>
      </c>
      <c r="D379">
        <f t="shared" si="10"/>
        <v>0</v>
      </c>
      <c r="E379">
        <f t="shared" si="11"/>
        <v>0</v>
      </c>
    </row>
    <row r="380" spans="1:5" hidden="1">
      <c r="A380" t="s">
        <v>827</v>
      </c>
      <c r="B380" t="s">
        <v>828</v>
      </c>
      <c r="C380">
        <v>0</v>
      </c>
      <c r="D380">
        <f t="shared" si="10"/>
        <v>0</v>
      </c>
      <c r="E380">
        <f t="shared" si="11"/>
        <v>0</v>
      </c>
    </row>
    <row r="381" spans="1:5" hidden="1">
      <c r="A381" t="s">
        <v>829</v>
      </c>
      <c r="B381" t="s">
        <v>830</v>
      </c>
      <c r="C381">
        <v>0</v>
      </c>
      <c r="D381">
        <f t="shared" si="10"/>
        <v>0</v>
      </c>
      <c r="E381">
        <f t="shared" si="11"/>
        <v>0</v>
      </c>
    </row>
    <row r="382" spans="1:5" hidden="1">
      <c r="A382" t="s">
        <v>831</v>
      </c>
      <c r="B382" t="s">
        <v>832</v>
      </c>
      <c r="C382">
        <v>140</v>
      </c>
      <c r="D382">
        <f t="shared" si="10"/>
        <v>95.2</v>
      </c>
      <c r="E382">
        <f t="shared" si="11"/>
        <v>40</v>
      </c>
    </row>
    <row r="383" spans="1:5" hidden="1">
      <c r="A383" t="s">
        <v>833</v>
      </c>
      <c r="B383" t="s">
        <v>834</v>
      </c>
      <c r="C383">
        <v>0</v>
      </c>
      <c r="D383">
        <f t="shared" si="10"/>
        <v>0</v>
      </c>
      <c r="E383">
        <f t="shared" si="11"/>
        <v>0</v>
      </c>
    </row>
    <row r="384" spans="1:5" hidden="1">
      <c r="A384" t="s">
        <v>835</v>
      </c>
      <c r="B384" t="s">
        <v>836</v>
      </c>
      <c r="C384">
        <v>0.4</v>
      </c>
      <c r="D384">
        <f t="shared" si="10"/>
        <v>0.27200000000000002</v>
      </c>
      <c r="E384">
        <f t="shared" si="11"/>
        <v>0</v>
      </c>
    </row>
    <row r="385" spans="1:5" hidden="1">
      <c r="A385" t="s">
        <v>837</v>
      </c>
      <c r="B385" t="s">
        <v>838</v>
      </c>
      <c r="C385">
        <v>0</v>
      </c>
      <c r="D385">
        <f t="shared" si="10"/>
        <v>0</v>
      </c>
      <c r="E385">
        <f t="shared" si="11"/>
        <v>0</v>
      </c>
    </row>
    <row r="386" spans="1:5" hidden="1">
      <c r="A386" t="s">
        <v>839</v>
      </c>
      <c r="B386" t="s">
        <v>840</v>
      </c>
      <c r="C386">
        <v>0</v>
      </c>
      <c r="D386">
        <f t="shared" si="10"/>
        <v>0</v>
      </c>
      <c r="E386">
        <f t="shared" si="11"/>
        <v>0</v>
      </c>
    </row>
    <row r="387" spans="1:5" hidden="1">
      <c r="A387" t="s">
        <v>841</v>
      </c>
      <c r="B387" t="s">
        <v>842</v>
      </c>
      <c r="C387">
        <v>0</v>
      </c>
      <c r="D387">
        <f t="shared" si="10"/>
        <v>0</v>
      </c>
      <c r="E387">
        <f t="shared" si="11"/>
        <v>0</v>
      </c>
    </row>
    <row r="388" spans="1:5" hidden="1">
      <c r="A388" t="s">
        <v>843</v>
      </c>
      <c r="B388" t="s">
        <v>844</v>
      </c>
      <c r="C388">
        <v>0</v>
      </c>
      <c r="D388">
        <f t="shared" si="10"/>
        <v>0</v>
      </c>
      <c r="E388">
        <f t="shared" si="11"/>
        <v>0</v>
      </c>
    </row>
    <row r="389" spans="1:5" hidden="1">
      <c r="A389" t="s">
        <v>85</v>
      </c>
      <c r="B389" t="s">
        <v>845</v>
      </c>
      <c r="C389">
        <v>1</v>
      </c>
      <c r="D389">
        <f t="shared" si="10"/>
        <v>0.68</v>
      </c>
      <c r="E389">
        <f t="shared" si="11"/>
        <v>0</v>
      </c>
    </row>
    <row r="390" spans="1:5" hidden="1">
      <c r="A390" t="s">
        <v>846</v>
      </c>
      <c r="B390" t="s">
        <v>847</v>
      </c>
      <c r="C390">
        <v>0</v>
      </c>
      <c r="D390">
        <f t="shared" si="10"/>
        <v>0</v>
      </c>
      <c r="E390">
        <f t="shared" si="11"/>
        <v>0</v>
      </c>
    </row>
    <row r="391" spans="1:5" hidden="1">
      <c r="A391" t="s">
        <v>848</v>
      </c>
      <c r="B391" t="s">
        <v>849</v>
      </c>
      <c r="C391">
        <v>500</v>
      </c>
      <c r="D391">
        <f t="shared" si="10"/>
        <v>340</v>
      </c>
      <c r="E391">
        <f t="shared" si="11"/>
        <v>142</v>
      </c>
    </row>
    <row r="392" spans="1:5" hidden="1">
      <c r="A392" t="s">
        <v>850</v>
      </c>
      <c r="B392" t="s">
        <v>851</v>
      </c>
      <c r="C392">
        <v>0</v>
      </c>
      <c r="D392">
        <f t="shared" si="10"/>
        <v>0</v>
      </c>
      <c r="E392">
        <f t="shared" si="11"/>
        <v>0</v>
      </c>
    </row>
    <row r="393" spans="1:5" hidden="1">
      <c r="A393" t="s">
        <v>852</v>
      </c>
      <c r="B393" t="s">
        <v>853</v>
      </c>
      <c r="C393">
        <v>0</v>
      </c>
      <c r="D393">
        <f t="shared" si="10"/>
        <v>0</v>
      </c>
      <c r="E393">
        <f t="shared" si="11"/>
        <v>0</v>
      </c>
    </row>
    <row r="394" spans="1:5" hidden="1">
      <c r="A394" t="s">
        <v>854</v>
      </c>
      <c r="B394" t="s">
        <v>855</v>
      </c>
      <c r="C394">
        <v>0</v>
      </c>
      <c r="D394">
        <f t="shared" si="10"/>
        <v>0</v>
      </c>
      <c r="E394">
        <f t="shared" si="11"/>
        <v>0</v>
      </c>
    </row>
    <row r="395" spans="1:5" hidden="1">
      <c r="A395" t="s">
        <v>856</v>
      </c>
      <c r="B395" t="s">
        <v>857</v>
      </c>
      <c r="C395">
        <v>0</v>
      </c>
      <c r="D395">
        <f t="shared" si="10"/>
        <v>0</v>
      </c>
      <c r="E395">
        <f t="shared" si="11"/>
        <v>0</v>
      </c>
    </row>
    <row r="396" spans="1:5" hidden="1">
      <c r="A396" t="s">
        <v>858</v>
      </c>
      <c r="B396" t="s">
        <v>859</v>
      </c>
      <c r="C396">
        <v>0</v>
      </c>
      <c r="D396">
        <f t="shared" si="10"/>
        <v>0</v>
      </c>
      <c r="E396">
        <f t="shared" si="11"/>
        <v>0</v>
      </c>
    </row>
    <row r="397" spans="1:5" hidden="1">
      <c r="A397" t="s">
        <v>860</v>
      </c>
      <c r="B397" t="s">
        <v>861</v>
      </c>
      <c r="C397">
        <v>0</v>
      </c>
      <c r="D397">
        <f t="shared" si="10"/>
        <v>0</v>
      </c>
      <c r="E397">
        <f t="shared" si="11"/>
        <v>0</v>
      </c>
    </row>
    <row r="398" spans="1:5" hidden="1">
      <c r="A398" t="s">
        <v>862</v>
      </c>
      <c r="B398" t="s">
        <v>863</v>
      </c>
      <c r="C398">
        <v>0</v>
      </c>
      <c r="D398">
        <f t="shared" si="10"/>
        <v>0</v>
      </c>
      <c r="E398">
        <f t="shared" si="11"/>
        <v>0</v>
      </c>
    </row>
    <row r="399" spans="1:5" hidden="1">
      <c r="A399" t="s">
        <v>864</v>
      </c>
      <c r="B399" t="s">
        <v>865</v>
      </c>
      <c r="C399">
        <v>0</v>
      </c>
      <c r="D399">
        <f t="shared" ref="D399:D416" si="12">$B$8*C399</f>
        <v>0</v>
      </c>
      <c r="E399">
        <f t="shared" ref="E399:E416" si="13">ROUND(D399*$B$10,0)</f>
        <v>0</v>
      </c>
    </row>
    <row r="400" spans="1:5" hidden="1">
      <c r="A400" t="s">
        <v>866</v>
      </c>
      <c r="B400" t="s">
        <v>867</v>
      </c>
      <c r="C400">
        <v>0</v>
      </c>
      <c r="D400">
        <f t="shared" si="12"/>
        <v>0</v>
      </c>
      <c r="E400">
        <f t="shared" si="13"/>
        <v>0</v>
      </c>
    </row>
    <row r="401" spans="1:5" hidden="1">
      <c r="A401" t="s">
        <v>868</v>
      </c>
      <c r="B401" t="s">
        <v>869</v>
      </c>
      <c r="C401">
        <v>0</v>
      </c>
      <c r="D401">
        <f t="shared" si="12"/>
        <v>0</v>
      </c>
      <c r="E401">
        <f t="shared" si="13"/>
        <v>0</v>
      </c>
    </row>
    <row r="402" spans="1:5" hidden="1">
      <c r="A402" t="s">
        <v>870</v>
      </c>
      <c r="B402" t="s">
        <v>871</v>
      </c>
      <c r="C402">
        <v>0</v>
      </c>
      <c r="D402">
        <f t="shared" si="12"/>
        <v>0</v>
      </c>
      <c r="E402">
        <f t="shared" si="13"/>
        <v>0</v>
      </c>
    </row>
    <row r="403" spans="1:5" hidden="1">
      <c r="A403" t="s">
        <v>872</v>
      </c>
      <c r="B403" t="s">
        <v>873</v>
      </c>
      <c r="C403">
        <v>0</v>
      </c>
      <c r="D403">
        <f t="shared" si="12"/>
        <v>0</v>
      </c>
      <c r="E403">
        <f t="shared" si="13"/>
        <v>0</v>
      </c>
    </row>
    <row r="404" spans="1:5" hidden="1">
      <c r="A404" t="s">
        <v>874</v>
      </c>
      <c r="B404" t="s">
        <v>875</v>
      </c>
      <c r="C404">
        <v>0</v>
      </c>
      <c r="D404">
        <f t="shared" si="12"/>
        <v>0</v>
      </c>
      <c r="E404">
        <f t="shared" si="13"/>
        <v>0</v>
      </c>
    </row>
    <row r="405" spans="1:5" hidden="1">
      <c r="A405" t="s">
        <v>876</v>
      </c>
      <c r="B405" t="s">
        <v>877</v>
      </c>
      <c r="C405">
        <v>0</v>
      </c>
      <c r="D405">
        <f t="shared" si="12"/>
        <v>0</v>
      </c>
      <c r="E405">
        <f t="shared" si="13"/>
        <v>0</v>
      </c>
    </row>
    <row r="406" spans="1:5" hidden="1">
      <c r="A406" t="s">
        <v>878</v>
      </c>
      <c r="B406" t="s">
        <v>879</v>
      </c>
      <c r="C406">
        <v>0</v>
      </c>
      <c r="D406">
        <f t="shared" si="12"/>
        <v>0</v>
      </c>
      <c r="E406">
        <f t="shared" si="13"/>
        <v>0</v>
      </c>
    </row>
    <row r="407" spans="1:5" hidden="1">
      <c r="A407" t="s">
        <v>880</v>
      </c>
      <c r="B407" t="s">
        <v>881</v>
      </c>
      <c r="C407">
        <v>0</v>
      </c>
      <c r="D407">
        <f t="shared" si="12"/>
        <v>0</v>
      </c>
      <c r="E407">
        <f t="shared" si="13"/>
        <v>0</v>
      </c>
    </row>
    <row r="408" spans="1:5" hidden="1">
      <c r="A408" t="s">
        <v>882</v>
      </c>
      <c r="B408" t="s">
        <v>883</v>
      </c>
      <c r="C408">
        <v>0.30000000000000004</v>
      </c>
      <c r="D408">
        <f t="shared" si="12"/>
        <v>0.20400000000000004</v>
      </c>
      <c r="E408">
        <f t="shared" si="13"/>
        <v>0</v>
      </c>
    </row>
    <row r="409" spans="1:5" hidden="1">
      <c r="A409" t="s">
        <v>884</v>
      </c>
      <c r="B409" t="s">
        <v>885</v>
      </c>
      <c r="C409">
        <v>0</v>
      </c>
      <c r="D409">
        <f t="shared" si="12"/>
        <v>0</v>
      </c>
      <c r="E409">
        <f t="shared" si="13"/>
        <v>0</v>
      </c>
    </row>
    <row r="410" spans="1:5" hidden="1">
      <c r="A410" t="s">
        <v>886</v>
      </c>
      <c r="B410" t="s">
        <v>887</v>
      </c>
      <c r="C410">
        <v>0</v>
      </c>
      <c r="D410">
        <f t="shared" si="12"/>
        <v>0</v>
      </c>
      <c r="E410">
        <f t="shared" si="13"/>
        <v>0</v>
      </c>
    </row>
    <row r="411" spans="1:5" hidden="1">
      <c r="A411" t="s">
        <v>888</v>
      </c>
      <c r="B411" t="s">
        <v>889</v>
      </c>
      <c r="C411">
        <v>0</v>
      </c>
      <c r="D411">
        <f t="shared" si="12"/>
        <v>0</v>
      </c>
      <c r="E411">
        <f t="shared" si="13"/>
        <v>0</v>
      </c>
    </row>
    <row r="412" spans="1:5" hidden="1">
      <c r="A412" t="s">
        <v>890</v>
      </c>
      <c r="B412" t="s">
        <v>891</v>
      </c>
      <c r="C412">
        <v>0</v>
      </c>
      <c r="D412">
        <f t="shared" si="12"/>
        <v>0</v>
      </c>
      <c r="E412">
        <f t="shared" si="13"/>
        <v>0</v>
      </c>
    </row>
    <row r="413" spans="1:5" hidden="1">
      <c r="A413" t="s">
        <v>892</v>
      </c>
      <c r="B413" t="s">
        <v>893</v>
      </c>
      <c r="C413">
        <v>0</v>
      </c>
      <c r="D413">
        <f t="shared" si="12"/>
        <v>0</v>
      </c>
      <c r="E413">
        <f t="shared" si="13"/>
        <v>0</v>
      </c>
    </row>
    <row r="414" spans="1:5" hidden="1">
      <c r="A414" t="s">
        <v>894</v>
      </c>
      <c r="B414" t="s">
        <v>895</v>
      </c>
      <c r="C414">
        <v>0</v>
      </c>
      <c r="D414">
        <f t="shared" si="12"/>
        <v>0</v>
      </c>
      <c r="E414">
        <f t="shared" si="13"/>
        <v>0</v>
      </c>
    </row>
    <row r="415" spans="1:5" hidden="1">
      <c r="A415" t="s">
        <v>896</v>
      </c>
      <c r="B415" t="s">
        <v>897</v>
      </c>
      <c r="C415">
        <v>0</v>
      </c>
      <c r="D415">
        <f t="shared" si="12"/>
        <v>0</v>
      </c>
      <c r="E415">
        <f t="shared" si="13"/>
        <v>0</v>
      </c>
    </row>
    <row r="416" spans="1:5" hidden="1">
      <c r="A416" t="s">
        <v>898</v>
      </c>
      <c r="B416" t="s">
        <v>899</v>
      </c>
      <c r="C416">
        <v>0</v>
      </c>
      <c r="D416">
        <f t="shared" si="12"/>
        <v>0</v>
      </c>
      <c r="E416">
        <f t="shared" si="13"/>
        <v>0</v>
      </c>
    </row>
  </sheetData>
  <conditionalFormatting sqref="C14">
    <cfRule type="colorScale" priority="3">
      <colorScale>
        <cfvo type="min"/>
        <cfvo type="max"/>
        <color rgb="FFFCFCFF"/>
        <color rgb="FF63BE7B"/>
      </colorScale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{C584EB15-EE16-4A8A-8729-63FB146CF30C}</x14:id>
        </ext>
      </extLst>
    </cfRule>
  </conditionalFormatting>
  <conditionalFormatting sqref="D14:E14">
    <cfRule type="colorScale" priority="1">
      <colorScale>
        <cfvo type="min"/>
        <cfvo type="max"/>
        <color rgb="FFFCFCFF"/>
        <color rgb="FF63BE7B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{AA99F127-478B-4FB4-A8F0-5B79A6826B8C}</x14:id>
        </ext>
      </extLst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84EB15-EE16-4A8A-8729-63FB146CF3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C14</xm:sqref>
        </x14:conditionalFormatting>
        <x14:conditionalFormatting xmlns:xm="http://schemas.microsoft.com/office/excel/2006/main">
          <x14:cfRule type="dataBar" id="{AA99F127-478B-4FB4-A8F0-5B79A6826B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D14:E14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C77D-1FD9-42C9-9D84-B20C80CF4D9E}">
  <dimension ref="A1:B403"/>
  <sheetViews>
    <sheetView topLeftCell="A214" workbookViewId="0">
      <selection activeCell="K22" sqref="K22"/>
    </sheetView>
  </sheetViews>
  <sheetFormatPr defaultRowHeight="14.4"/>
  <sheetData>
    <row r="1" spans="1:2">
      <c r="A1" t="str" cm="1">
        <f t="array" ref="A1:A403">Table12[[#All],[NUTS3]]</f>
        <v>NUTS3</v>
      </c>
      <c r="B1" t="str" cm="1">
        <f t="array" ref="B1:B403">Table12[[#All],[Peak Load '[MWh/h']]]</f>
        <v>Peak Load [MWh/h]</v>
      </c>
    </row>
    <row r="2" spans="1:2">
      <c r="A2" t="str">
        <v>DE111</v>
      </c>
      <c r="B2">
        <v>0</v>
      </c>
    </row>
    <row r="3" spans="1:2">
      <c r="A3" t="str">
        <v>DE112</v>
      </c>
      <c r="B3">
        <v>0</v>
      </c>
    </row>
    <row r="4" spans="1:2">
      <c r="A4" t="str">
        <v>DE113</v>
      </c>
      <c r="B4">
        <v>0</v>
      </c>
    </row>
    <row r="5" spans="1:2">
      <c r="A5" t="str">
        <v>DE114</v>
      </c>
      <c r="B5">
        <v>0</v>
      </c>
    </row>
    <row r="6" spans="1:2">
      <c r="A6" t="str">
        <v>DE115</v>
      </c>
      <c r="B6">
        <v>0</v>
      </c>
    </row>
    <row r="7" spans="1:2">
      <c r="A7" t="str">
        <v>DE116</v>
      </c>
      <c r="B7">
        <v>1</v>
      </c>
    </row>
    <row r="8" spans="1:2">
      <c r="A8" t="str">
        <v>DE117</v>
      </c>
      <c r="B8">
        <v>0</v>
      </c>
    </row>
    <row r="9" spans="1:2">
      <c r="A9" t="str">
        <v>DE118</v>
      </c>
      <c r="B9">
        <v>0</v>
      </c>
    </row>
    <row r="10" spans="1:2">
      <c r="A10" t="str">
        <v>DE119</v>
      </c>
      <c r="B10">
        <v>0</v>
      </c>
    </row>
    <row r="11" spans="1:2">
      <c r="A11" t="str">
        <v>DE11A</v>
      </c>
      <c r="B11">
        <v>0</v>
      </c>
    </row>
    <row r="12" spans="1:2">
      <c r="A12" t="str">
        <v>DE11B</v>
      </c>
      <c r="B12">
        <v>0</v>
      </c>
    </row>
    <row r="13" spans="1:2">
      <c r="A13" t="str">
        <v>DE11C</v>
      </c>
      <c r="B13">
        <v>0</v>
      </c>
    </row>
    <row r="14" spans="1:2">
      <c r="A14" t="str">
        <v>DE11D</v>
      </c>
      <c r="B14">
        <v>0</v>
      </c>
    </row>
    <row r="15" spans="1:2">
      <c r="A15" t="str">
        <v>DE121</v>
      </c>
      <c r="B15">
        <v>0</v>
      </c>
    </row>
    <row r="16" spans="1:2">
      <c r="A16" t="str">
        <v>DE122</v>
      </c>
      <c r="B16">
        <v>0</v>
      </c>
    </row>
    <row r="17" spans="1:2">
      <c r="A17" t="str">
        <v>DE123</v>
      </c>
      <c r="B17">
        <v>0</v>
      </c>
    </row>
    <row r="18" spans="1:2">
      <c r="A18" t="str">
        <v>DE124</v>
      </c>
      <c r="B18">
        <v>0</v>
      </c>
    </row>
    <row r="19" spans="1:2">
      <c r="A19" t="str">
        <v>DE125</v>
      </c>
      <c r="B19">
        <v>0</v>
      </c>
    </row>
    <row r="20" spans="1:2">
      <c r="A20" t="str">
        <v>DE126</v>
      </c>
      <c r="B20">
        <v>0</v>
      </c>
    </row>
    <row r="21" spans="1:2">
      <c r="A21" t="str">
        <v>DE127</v>
      </c>
      <c r="B21">
        <v>0</v>
      </c>
    </row>
    <row r="22" spans="1:2">
      <c r="A22" t="str">
        <v>DE128</v>
      </c>
      <c r="B22">
        <v>0</v>
      </c>
    </row>
    <row r="23" spans="1:2">
      <c r="A23" t="str">
        <v>DE129</v>
      </c>
      <c r="B23">
        <v>0</v>
      </c>
    </row>
    <row r="24" spans="1:2">
      <c r="A24" t="str">
        <v>DE12A</v>
      </c>
      <c r="B24">
        <v>0</v>
      </c>
    </row>
    <row r="25" spans="1:2">
      <c r="A25" t="str">
        <v>DE12B</v>
      </c>
      <c r="B25">
        <v>0</v>
      </c>
    </row>
    <row r="26" spans="1:2">
      <c r="A26" t="str">
        <v>DE12C</v>
      </c>
      <c r="B26">
        <v>0</v>
      </c>
    </row>
    <row r="27" spans="1:2">
      <c r="A27" t="str">
        <v>DE131</v>
      </c>
      <c r="B27">
        <v>0</v>
      </c>
    </row>
    <row r="28" spans="1:2">
      <c r="A28" t="str">
        <v>DE132</v>
      </c>
      <c r="B28">
        <v>0</v>
      </c>
    </row>
    <row r="29" spans="1:2">
      <c r="A29" t="str">
        <v>DE133</v>
      </c>
      <c r="B29">
        <v>0</v>
      </c>
    </row>
    <row r="30" spans="1:2">
      <c r="A30" t="str">
        <v>DE134</v>
      </c>
      <c r="B30">
        <v>0</v>
      </c>
    </row>
    <row r="31" spans="1:2">
      <c r="A31" t="str">
        <v>DE135</v>
      </c>
      <c r="B31">
        <v>0</v>
      </c>
    </row>
    <row r="32" spans="1:2">
      <c r="A32" t="str">
        <v>DE136</v>
      </c>
      <c r="B32">
        <v>0</v>
      </c>
    </row>
    <row r="33" spans="1:2">
      <c r="A33" t="str">
        <v>DE137</v>
      </c>
      <c r="B33">
        <v>0</v>
      </c>
    </row>
    <row r="34" spans="1:2">
      <c r="A34" t="str">
        <v>DE138</v>
      </c>
      <c r="B34">
        <v>0</v>
      </c>
    </row>
    <row r="35" spans="1:2">
      <c r="A35" t="str">
        <v>DE139</v>
      </c>
      <c r="B35">
        <v>1</v>
      </c>
    </row>
    <row r="36" spans="1:2">
      <c r="A36" t="str">
        <v>DE13A</v>
      </c>
      <c r="B36">
        <v>0</v>
      </c>
    </row>
    <row r="37" spans="1:2">
      <c r="A37" t="str">
        <v>DE141</v>
      </c>
      <c r="B37">
        <v>0</v>
      </c>
    </row>
    <row r="38" spans="1:2">
      <c r="A38" t="str">
        <v>DE142</v>
      </c>
      <c r="B38">
        <v>0</v>
      </c>
    </row>
    <row r="39" spans="1:2">
      <c r="A39" t="str">
        <v>DE143</v>
      </c>
      <c r="B39">
        <v>0</v>
      </c>
    </row>
    <row r="40" spans="1:2">
      <c r="A40" t="str">
        <v>DE144</v>
      </c>
      <c r="B40">
        <v>0</v>
      </c>
    </row>
    <row r="41" spans="1:2">
      <c r="A41" t="str">
        <v>DE145</v>
      </c>
      <c r="B41">
        <v>0</v>
      </c>
    </row>
    <row r="42" spans="1:2">
      <c r="A42" t="str">
        <v>DE146</v>
      </c>
      <c r="B42">
        <v>0</v>
      </c>
    </row>
    <row r="43" spans="1:2">
      <c r="A43" t="str">
        <v>DE147</v>
      </c>
      <c r="B43">
        <v>0</v>
      </c>
    </row>
    <row r="44" spans="1:2">
      <c r="A44" t="str">
        <v>DE148</v>
      </c>
      <c r="B44">
        <v>0</v>
      </c>
    </row>
    <row r="45" spans="1:2">
      <c r="A45" t="str">
        <v>DE149</v>
      </c>
      <c r="B45">
        <v>0</v>
      </c>
    </row>
    <row r="46" spans="1:2">
      <c r="A46" t="str">
        <v>DE211</v>
      </c>
      <c r="B46">
        <v>0</v>
      </c>
    </row>
    <row r="47" spans="1:2">
      <c r="A47" t="str">
        <v>DE212</v>
      </c>
      <c r="B47">
        <v>0</v>
      </c>
    </row>
    <row r="48" spans="1:2">
      <c r="A48" t="str">
        <v>DE213</v>
      </c>
      <c r="B48">
        <v>0</v>
      </c>
    </row>
    <row r="49" spans="1:2">
      <c r="A49" t="str">
        <v>DE214</v>
      </c>
      <c r="B49">
        <v>0</v>
      </c>
    </row>
    <row r="50" spans="1:2">
      <c r="A50" t="str">
        <v>DE215</v>
      </c>
      <c r="B50">
        <v>0</v>
      </c>
    </row>
    <row r="51" spans="1:2">
      <c r="A51" t="str">
        <v>DE216</v>
      </c>
      <c r="B51">
        <v>0</v>
      </c>
    </row>
    <row r="52" spans="1:2">
      <c r="A52" t="str">
        <v>DE217</v>
      </c>
      <c r="B52">
        <v>0</v>
      </c>
    </row>
    <row r="53" spans="1:2">
      <c r="A53" t="str">
        <v>DE218</v>
      </c>
      <c r="B53">
        <v>0</v>
      </c>
    </row>
    <row r="54" spans="1:2">
      <c r="A54" t="str">
        <v>DE219</v>
      </c>
      <c r="B54">
        <v>0</v>
      </c>
    </row>
    <row r="55" spans="1:2">
      <c r="A55" t="str">
        <v>DE21A</v>
      </c>
      <c r="B55">
        <v>0</v>
      </c>
    </row>
    <row r="56" spans="1:2">
      <c r="A56" t="str">
        <v>DE21B</v>
      </c>
      <c r="B56">
        <v>0</v>
      </c>
    </row>
    <row r="57" spans="1:2">
      <c r="A57" t="str">
        <v>DE21C</v>
      </c>
      <c r="B57">
        <v>0</v>
      </c>
    </row>
    <row r="58" spans="1:2">
      <c r="A58" t="str">
        <v>DE21D</v>
      </c>
      <c r="B58">
        <v>0</v>
      </c>
    </row>
    <row r="59" spans="1:2">
      <c r="A59" t="str">
        <v>DE21E</v>
      </c>
      <c r="B59">
        <v>0</v>
      </c>
    </row>
    <row r="60" spans="1:2">
      <c r="A60" t="str">
        <v>DE21F</v>
      </c>
      <c r="B60">
        <v>0</v>
      </c>
    </row>
    <row r="61" spans="1:2">
      <c r="A61" t="str">
        <v>DE21G</v>
      </c>
      <c r="B61">
        <v>0</v>
      </c>
    </row>
    <row r="62" spans="1:2">
      <c r="A62" t="str">
        <v>DE21H</v>
      </c>
      <c r="B62">
        <v>0</v>
      </c>
    </row>
    <row r="63" spans="1:2">
      <c r="A63" t="str">
        <v>DE21I</v>
      </c>
      <c r="B63">
        <v>0</v>
      </c>
    </row>
    <row r="64" spans="1:2">
      <c r="A64" t="str">
        <v>DE21J</v>
      </c>
      <c r="B64">
        <v>0</v>
      </c>
    </row>
    <row r="65" spans="1:2">
      <c r="A65" t="str">
        <v>DE21K</v>
      </c>
      <c r="B65">
        <v>0</v>
      </c>
    </row>
    <row r="66" spans="1:2">
      <c r="A66" t="str">
        <v>DE21L</v>
      </c>
      <c r="B66">
        <v>0</v>
      </c>
    </row>
    <row r="67" spans="1:2">
      <c r="A67" t="str">
        <v>DE21M</v>
      </c>
      <c r="B67">
        <v>0</v>
      </c>
    </row>
    <row r="68" spans="1:2">
      <c r="A68" t="str">
        <v>DE21N</v>
      </c>
      <c r="B68">
        <v>0</v>
      </c>
    </row>
    <row r="69" spans="1:2">
      <c r="A69" t="str">
        <v>DE221</v>
      </c>
      <c r="B69">
        <v>0</v>
      </c>
    </row>
    <row r="70" spans="1:2">
      <c r="A70" t="str">
        <v>DE222</v>
      </c>
      <c r="B70">
        <v>0</v>
      </c>
    </row>
    <row r="71" spans="1:2">
      <c r="A71" t="str">
        <v>DE223</v>
      </c>
      <c r="B71">
        <v>0</v>
      </c>
    </row>
    <row r="72" spans="1:2">
      <c r="A72" t="str">
        <v>DE224</v>
      </c>
      <c r="B72">
        <v>0</v>
      </c>
    </row>
    <row r="73" spans="1:2">
      <c r="A73" t="str">
        <v>DE225</v>
      </c>
      <c r="B73">
        <v>0</v>
      </c>
    </row>
    <row r="74" spans="1:2">
      <c r="A74" t="str">
        <v>DE226</v>
      </c>
      <c r="B74">
        <v>0</v>
      </c>
    </row>
    <row r="75" spans="1:2">
      <c r="A75" t="str">
        <v>DE227</v>
      </c>
      <c r="B75">
        <v>0</v>
      </c>
    </row>
    <row r="76" spans="1:2">
      <c r="A76" t="str">
        <v>DE228</v>
      </c>
      <c r="B76">
        <v>0</v>
      </c>
    </row>
    <row r="77" spans="1:2">
      <c r="A77" t="str">
        <v>DE229</v>
      </c>
      <c r="B77">
        <v>0</v>
      </c>
    </row>
    <row r="78" spans="1:2">
      <c r="A78" t="str">
        <v>DE22A</v>
      </c>
      <c r="B78">
        <v>0</v>
      </c>
    </row>
    <row r="79" spans="1:2">
      <c r="A79" t="str">
        <v>DE22B</v>
      </c>
      <c r="B79">
        <v>0</v>
      </c>
    </row>
    <row r="80" spans="1:2">
      <c r="A80" t="str">
        <v>DE22C</v>
      </c>
      <c r="B80">
        <v>0</v>
      </c>
    </row>
    <row r="81" spans="1:2">
      <c r="A81" t="str">
        <v>DE231</v>
      </c>
      <c r="B81">
        <v>0</v>
      </c>
    </row>
    <row r="82" spans="1:2">
      <c r="A82" t="str">
        <v>DE232</v>
      </c>
      <c r="B82">
        <v>0</v>
      </c>
    </row>
    <row r="83" spans="1:2">
      <c r="A83" t="str">
        <v>DE233</v>
      </c>
      <c r="B83">
        <v>0</v>
      </c>
    </row>
    <row r="84" spans="1:2">
      <c r="A84" t="str">
        <v>DE234</v>
      </c>
      <c r="B84">
        <v>0</v>
      </c>
    </row>
    <row r="85" spans="1:2">
      <c r="A85" t="str">
        <v>DE235</v>
      </c>
      <c r="B85">
        <v>0</v>
      </c>
    </row>
    <row r="86" spans="1:2">
      <c r="A86" t="str">
        <v>DE236</v>
      </c>
      <c r="B86">
        <v>0</v>
      </c>
    </row>
    <row r="87" spans="1:2">
      <c r="A87" t="str">
        <v>DE237</v>
      </c>
      <c r="B87">
        <v>0</v>
      </c>
    </row>
    <row r="88" spans="1:2">
      <c r="A88" t="str">
        <v>DE238</v>
      </c>
      <c r="B88">
        <v>0</v>
      </c>
    </row>
    <row r="89" spans="1:2">
      <c r="A89" t="str">
        <v>DE239</v>
      </c>
      <c r="B89">
        <v>0</v>
      </c>
    </row>
    <row r="90" spans="1:2">
      <c r="A90" t="str">
        <v>DE23A</v>
      </c>
      <c r="B90">
        <v>0</v>
      </c>
    </row>
    <row r="91" spans="1:2">
      <c r="A91" t="str">
        <v>DE241</v>
      </c>
      <c r="B91">
        <v>0</v>
      </c>
    </row>
    <row r="92" spans="1:2">
      <c r="A92" t="str">
        <v>DE242</v>
      </c>
      <c r="B92">
        <v>0</v>
      </c>
    </row>
    <row r="93" spans="1:2">
      <c r="A93" t="str">
        <v>DE243</v>
      </c>
      <c r="B93">
        <v>0</v>
      </c>
    </row>
    <row r="94" spans="1:2">
      <c r="A94" t="str">
        <v>DE244</v>
      </c>
      <c r="B94">
        <v>0</v>
      </c>
    </row>
    <row r="95" spans="1:2">
      <c r="A95" t="str">
        <v>DE245</v>
      </c>
      <c r="B95">
        <v>0</v>
      </c>
    </row>
    <row r="96" spans="1:2">
      <c r="A96" t="str">
        <v>DE246</v>
      </c>
      <c r="B96">
        <v>0</v>
      </c>
    </row>
    <row r="97" spans="1:2">
      <c r="A97" t="str">
        <v>DE247</v>
      </c>
      <c r="B97">
        <v>0</v>
      </c>
    </row>
    <row r="98" spans="1:2">
      <c r="A98" t="str">
        <v>DE248</v>
      </c>
      <c r="B98">
        <v>0</v>
      </c>
    </row>
    <row r="99" spans="1:2">
      <c r="A99" t="str">
        <v>DE249</v>
      </c>
      <c r="B99">
        <v>0</v>
      </c>
    </row>
    <row r="100" spans="1:2">
      <c r="A100" t="str">
        <v>DE24A</v>
      </c>
      <c r="B100">
        <v>0</v>
      </c>
    </row>
    <row r="101" spans="1:2">
      <c r="A101" t="str">
        <v>DE24B</v>
      </c>
      <c r="B101">
        <v>0</v>
      </c>
    </row>
    <row r="102" spans="1:2">
      <c r="A102" t="str">
        <v>DE24C</v>
      </c>
      <c r="B102">
        <v>0</v>
      </c>
    </row>
    <row r="103" spans="1:2">
      <c r="A103" t="str">
        <v>DE24D</v>
      </c>
      <c r="B103">
        <v>3</v>
      </c>
    </row>
    <row r="104" spans="1:2">
      <c r="A104" t="str">
        <v>DE251</v>
      </c>
      <c r="B104">
        <v>0</v>
      </c>
    </row>
    <row r="105" spans="1:2">
      <c r="A105" t="str">
        <v>DE252</v>
      </c>
      <c r="B105">
        <v>0</v>
      </c>
    </row>
    <row r="106" spans="1:2">
      <c r="A106" t="str">
        <v>DE253</v>
      </c>
      <c r="B106">
        <v>0</v>
      </c>
    </row>
    <row r="107" spans="1:2">
      <c r="A107" t="str">
        <v>DE254</v>
      </c>
      <c r="B107">
        <v>0</v>
      </c>
    </row>
    <row r="108" spans="1:2">
      <c r="A108" t="str">
        <v>DE255</v>
      </c>
      <c r="B108">
        <v>0</v>
      </c>
    </row>
    <row r="109" spans="1:2">
      <c r="A109" t="str">
        <v>DE256</v>
      </c>
      <c r="B109">
        <v>0</v>
      </c>
    </row>
    <row r="110" spans="1:2">
      <c r="A110" t="str">
        <v>DE257</v>
      </c>
      <c r="B110">
        <v>0</v>
      </c>
    </row>
    <row r="111" spans="1:2">
      <c r="A111" t="str">
        <v>DE258</v>
      </c>
      <c r="B111">
        <v>0</v>
      </c>
    </row>
    <row r="112" spans="1:2">
      <c r="A112" t="str">
        <v>DE259</v>
      </c>
      <c r="B112">
        <v>0</v>
      </c>
    </row>
    <row r="113" spans="1:2">
      <c r="A113" t="str">
        <v>DE25A</v>
      </c>
      <c r="B113">
        <v>0</v>
      </c>
    </row>
    <row r="114" spans="1:2">
      <c r="A114" t="str">
        <v>DE25B</v>
      </c>
      <c r="B114">
        <v>0</v>
      </c>
    </row>
    <row r="115" spans="1:2">
      <c r="A115" t="str">
        <v>DE25C</v>
      </c>
      <c r="B115">
        <v>0</v>
      </c>
    </row>
    <row r="116" spans="1:2">
      <c r="A116" t="str">
        <v>DE261</v>
      </c>
      <c r="B116">
        <v>0</v>
      </c>
    </row>
    <row r="117" spans="1:2">
      <c r="A117" t="str">
        <v>DE262</v>
      </c>
      <c r="B117">
        <v>0</v>
      </c>
    </row>
    <row r="118" spans="1:2">
      <c r="A118" t="str">
        <v>DE263</v>
      </c>
      <c r="B118">
        <v>0</v>
      </c>
    </row>
    <row r="119" spans="1:2">
      <c r="A119" t="str">
        <v>DE264</v>
      </c>
      <c r="B119">
        <v>0</v>
      </c>
    </row>
    <row r="120" spans="1:2">
      <c r="A120" t="str">
        <v>DE265</v>
      </c>
      <c r="B120">
        <v>0</v>
      </c>
    </row>
    <row r="121" spans="1:2">
      <c r="A121" t="str">
        <v>DE266</v>
      </c>
      <c r="B121">
        <v>0</v>
      </c>
    </row>
    <row r="122" spans="1:2">
      <c r="A122" t="str">
        <v>DE267</v>
      </c>
      <c r="B122">
        <v>0</v>
      </c>
    </row>
    <row r="123" spans="1:2">
      <c r="A123" t="str">
        <v>DE268</v>
      </c>
      <c r="B123">
        <v>0</v>
      </c>
    </row>
    <row r="124" spans="1:2">
      <c r="A124" t="str">
        <v>DE269</v>
      </c>
      <c r="B124">
        <v>0</v>
      </c>
    </row>
    <row r="125" spans="1:2">
      <c r="A125" t="str">
        <v>DE26A</v>
      </c>
      <c r="B125">
        <v>0</v>
      </c>
    </row>
    <row r="126" spans="1:2">
      <c r="A126" t="str">
        <v>DE26B</v>
      </c>
      <c r="B126">
        <v>0</v>
      </c>
    </row>
    <row r="127" spans="1:2">
      <c r="A127" t="str">
        <v>DE26C</v>
      </c>
      <c r="B127">
        <v>0</v>
      </c>
    </row>
    <row r="128" spans="1:2">
      <c r="A128" t="str">
        <v>DE271</v>
      </c>
      <c r="B128">
        <v>0</v>
      </c>
    </row>
    <row r="129" spans="1:2">
      <c r="A129" t="str">
        <v>DE272</v>
      </c>
      <c r="B129">
        <v>0</v>
      </c>
    </row>
    <row r="130" spans="1:2">
      <c r="A130" t="str">
        <v>DE273</v>
      </c>
      <c r="B130">
        <v>0</v>
      </c>
    </row>
    <row r="131" spans="1:2">
      <c r="A131" t="str">
        <v>DE274</v>
      </c>
      <c r="B131">
        <v>0</v>
      </c>
    </row>
    <row r="132" spans="1:2">
      <c r="A132" t="str">
        <v>DE275</v>
      </c>
      <c r="B132">
        <v>0</v>
      </c>
    </row>
    <row r="133" spans="1:2">
      <c r="A133" t="str">
        <v>DE276</v>
      </c>
      <c r="B133">
        <v>0</v>
      </c>
    </row>
    <row r="134" spans="1:2">
      <c r="A134" t="str">
        <v>DE277</v>
      </c>
      <c r="B134">
        <v>0</v>
      </c>
    </row>
    <row r="135" spans="1:2">
      <c r="A135" t="str">
        <v>DE278</v>
      </c>
      <c r="B135">
        <v>0</v>
      </c>
    </row>
    <row r="136" spans="1:2">
      <c r="A136" t="str">
        <v>DE279</v>
      </c>
      <c r="B136">
        <v>0</v>
      </c>
    </row>
    <row r="137" spans="1:2">
      <c r="A137" t="str">
        <v>DE27A</v>
      </c>
      <c r="B137">
        <v>0</v>
      </c>
    </row>
    <row r="138" spans="1:2">
      <c r="A138" t="str">
        <v>DE27B</v>
      </c>
      <c r="B138">
        <v>0</v>
      </c>
    </row>
    <row r="139" spans="1:2">
      <c r="A139" t="str">
        <v>DE27C</v>
      </c>
      <c r="B139">
        <v>0</v>
      </c>
    </row>
    <row r="140" spans="1:2">
      <c r="A140" t="str">
        <v>DE27D</v>
      </c>
      <c r="B140">
        <v>0</v>
      </c>
    </row>
    <row r="141" spans="1:2">
      <c r="A141" t="str">
        <v>DE27E</v>
      </c>
      <c r="B141">
        <v>0</v>
      </c>
    </row>
    <row r="142" spans="1:2">
      <c r="A142" t="str">
        <v>DE300</v>
      </c>
      <c r="B142">
        <v>0</v>
      </c>
    </row>
    <row r="143" spans="1:2">
      <c r="A143" t="str">
        <v>DE401</v>
      </c>
      <c r="B143">
        <v>0</v>
      </c>
    </row>
    <row r="144" spans="1:2">
      <c r="A144" t="str">
        <v>DE402</v>
      </c>
      <c r="B144">
        <v>0</v>
      </c>
    </row>
    <row r="145" spans="1:2">
      <c r="A145" t="str">
        <v>DE403</v>
      </c>
      <c r="B145">
        <v>0</v>
      </c>
    </row>
    <row r="146" spans="1:2">
      <c r="A146" t="str">
        <v>DE404</v>
      </c>
      <c r="B146">
        <v>0</v>
      </c>
    </row>
    <row r="147" spans="1:2">
      <c r="A147" t="str">
        <v>DE405</v>
      </c>
      <c r="B147">
        <v>0</v>
      </c>
    </row>
    <row r="148" spans="1:2">
      <c r="A148" t="str">
        <v>DE406</v>
      </c>
      <c r="B148">
        <v>0</v>
      </c>
    </row>
    <row r="149" spans="1:2">
      <c r="A149" t="str">
        <v>DE407</v>
      </c>
      <c r="B149">
        <v>0</v>
      </c>
    </row>
    <row r="150" spans="1:2">
      <c r="A150" t="str">
        <v>DE408</v>
      </c>
      <c r="B150">
        <v>0</v>
      </c>
    </row>
    <row r="151" spans="1:2">
      <c r="A151" t="str">
        <v>DE409</v>
      </c>
      <c r="B151">
        <v>0</v>
      </c>
    </row>
    <row r="152" spans="1:2">
      <c r="A152" t="str">
        <v>DE40A</v>
      </c>
      <c r="B152">
        <v>0</v>
      </c>
    </row>
    <row r="153" spans="1:2">
      <c r="A153" t="str">
        <v>DE40B</v>
      </c>
      <c r="B153">
        <v>0</v>
      </c>
    </row>
    <row r="154" spans="1:2">
      <c r="A154" t="str">
        <v>DE40C</v>
      </c>
      <c r="B154">
        <v>0</v>
      </c>
    </row>
    <row r="155" spans="1:2">
      <c r="A155" t="str">
        <v>DE40D</v>
      </c>
      <c r="B155">
        <v>0</v>
      </c>
    </row>
    <row r="156" spans="1:2">
      <c r="A156" t="str">
        <v>DE40E</v>
      </c>
      <c r="B156">
        <v>0</v>
      </c>
    </row>
    <row r="157" spans="1:2">
      <c r="A157" t="str">
        <v>DE40F</v>
      </c>
      <c r="B157">
        <v>0</v>
      </c>
    </row>
    <row r="158" spans="1:2">
      <c r="A158" t="str">
        <v>DE40G</v>
      </c>
      <c r="B158">
        <v>3</v>
      </c>
    </row>
    <row r="159" spans="1:2">
      <c r="A159" t="str">
        <v>DE40H</v>
      </c>
      <c r="B159">
        <v>0</v>
      </c>
    </row>
    <row r="160" spans="1:2">
      <c r="A160" t="str">
        <v>DE40I</v>
      </c>
      <c r="B160">
        <v>0</v>
      </c>
    </row>
    <row r="161" spans="1:2">
      <c r="A161" t="str">
        <v>DE501</v>
      </c>
      <c r="B161">
        <v>1</v>
      </c>
    </row>
    <row r="162" spans="1:2">
      <c r="A162" t="str">
        <v>DE502</v>
      </c>
      <c r="B162">
        <v>1</v>
      </c>
    </row>
    <row r="163" spans="1:2">
      <c r="A163" t="str">
        <v>DE600</v>
      </c>
      <c r="B163">
        <v>30</v>
      </c>
    </row>
    <row r="164" spans="1:2">
      <c r="A164" t="str">
        <v>DE711</v>
      </c>
      <c r="B164">
        <v>0</v>
      </c>
    </row>
    <row r="165" spans="1:2">
      <c r="A165" t="str">
        <v>DE712</v>
      </c>
      <c r="B165">
        <v>0</v>
      </c>
    </row>
    <row r="166" spans="1:2">
      <c r="A166" t="str">
        <v>DE713</v>
      </c>
      <c r="B166">
        <v>0</v>
      </c>
    </row>
    <row r="167" spans="1:2">
      <c r="A167" t="str">
        <v>DE714</v>
      </c>
      <c r="B167">
        <v>0</v>
      </c>
    </row>
    <row r="168" spans="1:2">
      <c r="A168" t="str">
        <v>DE715</v>
      </c>
      <c r="B168">
        <v>0</v>
      </c>
    </row>
    <row r="169" spans="1:2">
      <c r="A169" t="str">
        <v>DE716</v>
      </c>
      <c r="B169">
        <v>0</v>
      </c>
    </row>
    <row r="170" spans="1:2">
      <c r="A170" t="str">
        <v>DE717</v>
      </c>
      <c r="B170">
        <v>0</v>
      </c>
    </row>
    <row r="171" spans="1:2">
      <c r="A171" t="str">
        <v>DE718</v>
      </c>
      <c r="B171">
        <v>0</v>
      </c>
    </row>
    <row r="172" spans="1:2">
      <c r="A172" t="str">
        <v>DE719</v>
      </c>
      <c r="B172">
        <v>0</v>
      </c>
    </row>
    <row r="173" spans="1:2">
      <c r="A173" t="str">
        <v>DE71A</v>
      </c>
      <c r="B173">
        <v>0</v>
      </c>
    </row>
    <row r="174" spans="1:2">
      <c r="A174" t="str">
        <v>DE71B</v>
      </c>
      <c r="B174">
        <v>0</v>
      </c>
    </row>
    <row r="175" spans="1:2">
      <c r="A175" t="str">
        <v>DE71C</v>
      </c>
      <c r="B175">
        <v>0</v>
      </c>
    </row>
    <row r="176" spans="1:2">
      <c r="A176" t="str">
        <v>DE71D</v>
      </c>
      <c r="B176">
        <v>0</v>
      </c>
    </row>
    <row r="177" spans="1:2">
      <c r="A177" t="str">
        <v>DE71E</v>
      </c>
      <c r="B177">
        <v>0</v>
      </c>
    </row>
    <row r="178" spans="1:2">
      <c r="A178" t="str">
        <v>DE721</v>
      </c>
      <c r="B178">
        <v>0</v>
      </c>
    </row>
    <row r="179" spans="1:2">
      <c r="A179" t="str">
        <v>DE722</v>
      </c>
      <c r="B179">
        <v>0</v>
      </c>
    </row>
    <row r="180" spans="1:2">
      <c r="A180" t="str">
        <v>DE723</v>
      </c>
      <c r="B180">
        <v>0</v>
      </c>
    </row>
    <row r="181" spans="1:2">
      <c r="A181" t="str">
        <v>DE724</v>
      </c>
      <c r="B181">
        <v>0</v>
      </c>
    </row>
    <row r="182" spans="1:2">
      <c r="A182" t="str">
        <v>DE725</v>
      </c>
      <c r="B182">
        <v>0</v>
      </c>
    </row>
    <row r="183" spans="1:2">
      <c r="A183" t="str">
        <v>DE731</v>
      </c>
      <c r="B183">
        <v>0</v>
      </c>
    </row>
    <row r="184" spans="1:2">
      <c r="A184" t="str">
        <v>DE732</v>
      </c>
      <c r="B184">
        <v>0</v>
      </c>
    </row>
    <row r="185" spans="1:2">
      <c r="A185" t="str">
        <v>DE733</v>
      </c>
      <c r="B185">
        <v>0</v>
      </c>
    </row>
    <row r="186" spans="1:2">
      <c r="A186" t="str">
        <v>DE734</v>
      </c>
      <c r="B186">
        <v>0</v>
      </c>
    </row>
    <row r="187" spans="1:2">
      <c r="A187" t="str">
        <v>DE735</v>
      </c>
      <c r="B187">
        <v>0</v>
      </c>
    </row>
    <row r="188" spans="1:2">
      <c r="A188" t="str">
        <v>DE736</v>
      </c>
      <c r="B188">
        <v>0</v>
      </c>
    </row>
    <row r="189" spans="1:2">
      <c r="A189" t="str">
        <v>DE737</v>
      </c>
      <c r="B189">
        <v>0</v>
      </c>
    </row>
    <row r="190" spans="1:2">
      <c r="A190" t="str">
        <v>DE803</v>
      </c>
      <c r="B190">
        <v>0</v>
      </c>
    </row>
    <row r="191" spans="1:2">
      <c r="A191" t="str">
        <v>DE804</v>
      </c>
      <c r="B191">
        <v>0</v>
      </c>
    </row>
    <row r="192" spans="1:2">
      <c r="A192" t="str">
        <v>DE80J</v>
      </c>
      <c r="B192">
        <v>0</v>
      </c>
    </row>
    <row r="193" spans="1:2">
      <c r="A193" t="str">
        <v>DE80K</v>
      </c>
      <c r="B193">
        <v>88</v>
      </c>
    </row>
    <row r="194" spans="1:2">
      <c r="A194" t="str">
        <v>DE80L</v>
      </c>
      <c r="B194">
        <v>0</v>
      </c>
    </row>
    <row r="195" spans="1:2">
      <c r="A195" t="str">
        <v>DE80M</v>
      </c>
      <c r="B195">
        <v>0</v>
      </c>
    </row>
    <row r="196" spans="1:2">
      <c r="A196" t="str">
        <v>DE80N</v>
      </c>
      <c r="B196">
        <v>0</v>
      </c>
    </row>
    <row r="197" spans="1:2">
      <c r="A197" t="str">
        <v>DE80O</v>
      </c>
      <c r="B197">
        <v>0</v>
      </c>
    </row>
    <row r="198" spans="1:2">
      <c r="A198" t="str">
        <v>DE911</v>
      </c>
      <c r="B198">
        <v>0</v>
      </c>
    </row>
    <row r="199" spans="1:2">
      <c r="A199" t="str">
        <v>DE912</v>
      </c>
      <c r="B199">
        <v>1</v>
      </c>
    </row>
    <row r="200" spans="1:2">
      <c r="A200" t="str">
        <v>DE913</v>
      </c>
      <c r="B200">
        <v>0</v>
      </c>
    </row>
    <row r="201" spans="1:2">
      <c r="A201" t="str">
        <v>DE914</v>
      </c>
      <c r="B201">
        <v>0</v>
      </c>
    </row>
    <row r="202" spans="1:2">
      <c r="A202" t="str">
        <v>DE916</v>
      </c>
      <c r="B202">
        <v>0</v>
      </c>
    </row>
    <row r="203" spans="1:2">
      <c r="A203" t="str">
        <v>DE917</v>
      </c>
      <c r="B203">
        <v>0</v>
      </c>
    </row>
    <row r="204" spans="1:2">
      <c r="A204" t="str">
        <v>DE918</v>
      </c>
      <c r="B204">
        <v>0</v>
      </c>
    </row>
    <row r="205" spans="1:2">
      <c r="A205" t="str">
        <v>DE91A</v>
      </c>
      <c r="B205">
        <v>0</v>
      </c>
    </row>
    <row r="206" spans="1:2">
      <c r="A206" t="str">
        <v>DE91B</v>
      </c>
      <c r="B206">
        <v>0</v>
      </c>
    </row>
    <row r="207" spans="1:2">
      <c r="A207" t="str">
        <v>DE91C</v>
      </c>
      <c r="B207">
        <v>0</v>
      </c>
    </row>
    <row r="208" spans="1:2">
      <c r="A208" t="str">
        <v>DE922</v>
      </c>
      <c r="B208">
        <v>0</v>
      </c>
    </row>
    <row r="209" spans="1:2">
      <c r="A209" t="str">
        <v>DE923</v>
      </c>
      <c r="B209">
        <v>0</v>
      </c>
    </row>
    <row r="210" spans="1:2">
      <c r="A210" t="str">
        <v>DE925</v>
      </c>
      <c r="B210">
        <v>0</v>
      </c>
    </row>
    <row r="211" spans="1:2">
      <c r="A211" t="str">
        <v>DE926</v>
      </c>
      <c r="B211">
        <v>0</v>
      </c>
    </row>
    <row r="212" spans="1:2">
      <c r="A212" t="str">
        <v>DE927</v>
      </c>
      <c r="B212">
        <v>0</v>
      </c>
    </row>
    <row r="213" spans="1:2">
      <c r="A213" t="str">
        <v>DE928</v>
      </c>
      <c r="B213">
        <v>0</v>
      </c>
    </row>
    <row r="214" spans="1:2">
      <c r="A214" t="str">
        <v>DE929</v>
      </c>
      <c r="B214">
        <v>0</v>
      </c>
    </row>
    <row r="215" spans="1:2">
      <c r="A215" t="str">
        <v>DE931</v>
      </c>
      <c r="B215">
        <v>0</v>
      </c>
    </row>
    <row r="216" spans="1:2">
      <c r="A216" t="str">
        <v>DE932</v>
      </c>
      <c r="B216">
        <v>0</v>
      </c>
    </row>
    <row r="217" spans="1:2">
      <c r="A217" t="str">
        <v>DE933</v>
      </c>
      <c r="B217">
        <v>0</v>
      </c>
    </row>
    <row r="218" spans="1:2">
      <c r="A218" t="str">
        <v>DE934</v>
      </c>
      <c r="B218">
        <v>0</v>
      </c>
    </row>
    <row r="219" spans="1:2">
      <c r="A219" t="str">
        <v>DE935</v>
      </c>
      <c r="B219">
        <v>0</v>
      </c>
    </row>
    <row r="220" spans="1:2">
      <c r="A220" t="str">
        <v>DE936</v>
      </c>
      <c r="B220">
        <v>0</v>
      </c>
    </row>
    <row r="221" spans="1:2">
      <c r="A221" t="str">
        <v>DE937</v>
      </c>
      <c r="B221">
        <v>0</v>
      </c>
    </row>
    <row r="222" spans="1:2">
      <c r="A222" t="str">
        <v>DE938</v>
      </c>
      <c r="B222">
        <v>0</v>
      </c>
    </row>
    <row r="223" spans="1:2">
      <c r="A223" t="str">
        <v>DE939</v>
      </c>
      <c r="B223">
        <v>0</v>
      </c>
    </row>
    <row r="224" spans="1:2">
      <c r="A224" t="str">
        <v>DE93A</v>
      </c>
      <c r="B224">
        <v>0</v>
      </c>
    </row>
    <row r="225" spans="1:2">
      <c r="A225" t="str">
        <v>DE93B</v>
      </c>
      <c r="B225">
        <v>0</v>
      </c>
    </row>
    <row r="226" spans="1:2">
      <c r="A226" t="str">
        <v>DE941</v>
      </c>
      <c r="B226">
        <v>0</v>
      </c>
    </row>
    <row r="227" spans="1:2">
      <c r="A227" t="str">
        <v>DE942</v>
      </c>
      <c r="B227">
        <v>85</v>
      </c>
    </row>
    <row r="228" spans="1:2">
      <c r="A228" t="str">
        <v>DE943</v>
      </c>
      <c r="B228">
        <v>0</v>
      </c>
    </row>
    <row r="229" spans="1:2">
      <c r="A229" t="str">
        <v>DE944</v>
      </c>
      <c r="B229">
        <v>0</v>
      </c>
    </row>
    <row r="230" spans="1:2">
      <c r="A230" t="str">
        <v>DE945</v>
      </c>
      <c r="B230">
        <v>97</v>
      </c>
    </row>
    <row r="231" spans="1:2">
      <c r="A231" t="str">
        <v>DE946</v>
      </c>
      <c r="B231">
        <v>20</v>
      </c>
    </row>
    <row r="232" spans="1:2">
      <c r="A232" t="str">
        <v>DE947</v>
      </c>
      <c r="B232">
        <v>4363</v>
      </c>
    </row>
    <row r="233" spans="1:2">
      <c r="A233" t="str">
        <v>DE948</v>
      </c>
      <c r="B233">
        <v>0</v>
      </c>
    </row>
    <row r="234" spans="1:2">
      <c r="A234" t="str">
        <v>DE949</v>
      </c>
      <c r="B234">
        <v>690</v>
      </c>
    </row>
    <row r="235" spans="1:2">
      <c r="A235" t="str">
        <v>DE94A</v>
      </c>
      <c r="B235">
        <v>0</v>
      </c>
    </row>
    <row r="236" spans="1:2">
      <c r="A236" t="str">
        <v>DE94B</v>
      </c>
      <c r="B236">
        <v>0</v>
      </c>
    </row>
    <row r="237" spans="1:2">
      <c r="A237" t="str">
        <v>DE94C</v>
      </c>
      <c r="B237">
        <v>0</v>
      </c>
    </row>
    <row r="238" spans="1:2">
      <c r="A238" t="str">
        <v>DE94D</v>
      </c>
      <c r="B238">
        <v>0</v>
      </c>
    </row>
    <row r="239" spans="1:2">
      <c r="A239" t="str">
        <v>DE94E</v>
      </c>
      <c r="B239">
        <v>0</v>
      </c>
    </row>
    <row r="240" spans="1:2">
      <c r="A240" t="str">
        <v>DE94F</v>
      </c>
      <c r="B240">
        <v>0</v>
      </c>
    </row>
    <row r="241" spans="1:2">
      <c r="A241" t="str">
        <v>DE94G</v>
      </c>
      <c r="B241">
        <v>0</v>
      </c>
    </row>
    <row r="242" spans="1:2">
      <c r="A242" t="str">
        <v>DE94H</v>
      </c>
      <c r="B242">
        <v>0</v>
      </c>
    </row>
    <row r="243" spans="1:2">
      <c r="A243" t="str">
        <v>DEA11</v>
      </c>
      <c r="B243">
        <v>0</v>
      </c>
    </row>
    <row r="244" spans="1:2">
      <c r="A244" t="str">
        <v>DEA12</v>
      </c>
      <c r="B244">
        <v>34</v>
      </c>
    </row>
    <row r="245" spans="1:2">
      <c r="A245" t="str">
        <v>DEA13</v>
      </c>
      <c r="B245">
        <v>0</v>
      </c>
    </row>
    <row r="246" spans="1:2">
      <c r="A246" t="str">
        <v>DEA14</v>
      </c>
      <c r="B246">
        <v>0</v>
      </c>
    </row>
    <row r="247" spans="1:2">
      <c r="A247" t="str">
        <v>DEA15</v>
      </c>
      <c r="B247">
        <v>0</v>
      </c>
    </row>
    <row r="248" spans="1:2">
      <c r="A248" t="str">
        <v>DEA16</v>
      </c>
      <c r="B248">
        <v>0</v>
      </c>
    </row>
    <row r="249" spans="1:2">
      <c r="A249" t="str">
        <v>DEA17</v>
      </c>
      <c r="B249">
        <v>0</v>
      </c>
    </row>
    <row r="250" spans="1:2">
      <c r="A250" t="str">
        <v>DEA18</v>
      </c>
      <c r="B250">
        <v>0</v>
      </c>
    </row>
    <row r="251" spans="1:2">
      <c r="A251" t="str">
        <v>DEA19</v>
      </c>
      <c r="B251">
        <v>0</v>
      </c>
    </row>
    <row r="252" spans="1:2">
      <c r="A252" t="str">
        <v>DEA1A</v>
      </c>
      <c r="B252">
        <v>0</v>
      </c>
    </row>
    <row r="253" spans="1:2">
      <c r="A253" t="str">
        <v>DEA1B</v>
      </c>
      <c r="B253">
        <v>0</v>
      </c>
    </row>
    <row r="254" spans="1:2">
      <c r="A254" t="str">
        <v>DEA1C</v>
      </c>
      <c r="B254">
        <v>0</v>
      </c>
    </row>
    <row r="255" spans="1:2">
      <c r="A255" t="str">
        <v>DEA1D</v>
      </c>
      <c r="B255">
        <v>0</v>
      </c>
    </row>
    <row r="256" spans="1:2">
      <c r="A256" t="str">
        <v>DEA1E</v>
      </c>
      <c r="B256">
        <v>0</v>
      </c>
    </row>
    <row r="257" spans="1:2">
      <c r="A257" t="str">
        <v>DEA1F</v>
      </c>
      <c r="B257">
        <v>0</v>
      </c>
    </row>
    <row r="258" spans="1:2">
      <c r="A258" t="str">
        <v>DEA22</v>
      </c>
      <c r="B258">
        <v>0</v>
      </c>
    </row>
    <row r="259" spans="1:2">
      <c r="A259" t="str">
        <v>DEA23</v>
      </c>
      <c r="B259">
        <v>0</v>
      </c>
    </row>
    <row r="260" spans="1:2">
      <c r="A260" t="str">
        <v>DEA24</v>
      </c>
      <c r="B260">
        <v>0</v>
      </c>
    </row>
    <row r="261" spans="1:2">
      <c r="A261" t="str">
        <v>DEA26</v>
      </c>
      <c r="B261">
        <v>0</v>
      </c>
    </row>
    <row r="262" spans="1:2">
      <c r="A262" t="str">
        <v>DEA27</v>
      </c>
      <c r="B262">
        <v>0</v>
      </c>
    </row>
    <row r="263" spans="1:2">
      <c r="A263" t="str">
        <v>DEA28</v>
      </c>
      <c r="B263">
        <v>0</v>
      </c>
    </row>
    <row r="264" spans="1:2">
      <c r="A264" t="str">
        <v>DEA29</v>
      </c>
      <c r="B264">
        <v>0</v>
      </c>
    </row>
    <row r="265" spans="1:2">
      <c r="A265" t="str">
        <v>DEA2A</v>
      </c>
      <c r="B265">
        <v>0</v>
      </c>
    </row>
    <row r="266" spans="1:2">
      <c r="A266" t="str">
        <v>DEA2B</v>
      </c>
      <c r="B266">
        <v>0</v>
      </c>
    </row>
    <row r="267" spans="1:2">
      <c r="A267" t="str">
        <v>DEA2C</v>
      </c>
      <c r="B267">
        <v>0</v>
      </c>
    </row>
    <row r="268" spans="1:2">
      <c r="A268" t="str">
        <v>DEA2D</v>
      </c>
      <c r="B268">
        <v>0</v>
      </c>
    </row>
    <row r="269" spans="1:2">
      <c r="A269" t="str">
        <v>DEA31</v>
      </c>
      <c r="B269">
        <v>0</v>
      </c>
    </row>
    <row r="270" spans="1:2">
      <c r="A270" t="str">
        <v>DEA32</v>
      </c>
      <c r="B270">
        <v>0</v>
      </c>
    </row>
    <row r="271" spans="1:2">
      <c r="A271" t="str">
        <v>DEA33</v>
      </c>
      <c r="B271">
        <v>0</v>
      </c>
    </row>
    <row r="272" spans="1:2">
      <c r="A272" t="str">
        <v>DEA34</v>
      </c>
      <c r="B272">
        <v>0</v>
      </c>
    </row>
    <row r="273" spans="1:2">
      <c r="A273" t="str">
        <v>DEA35</v>
      </c>
      <c r="B273">
        <v>0</v>
      </c>
    </row>
    <row r="274" spans="1:2">
      <c r="A274" t="str">
        <v>DEA36</v>
      </c>
      <c r="B274">
        <v>0</v>
      </c>
    </row>
    <row r="275" spans="1:2">
      <c r="A275" t="str">
        <v>DEA37</v>
      </c>
      <c r="B275">
        <v>0</v>
      </c>
    </row>
    <row r="276" spans="1:2">
      <c r="A276" t="str">
        <v>DEA38</v>
      </c>
      <c r="B276">
        <v>0</v>
      </c>
    </row>
    <row r="277" spans="1:2">
      <c r="A277" t="str">
        <v>DEA41</v>
      </c>
      <c r="B277">
        <v>0</v>
      </c>
    </row>
    <row r="278" spans="1:2">
      <c r="A278" t="str">
        <v>DEA42</v>
      </c>
      <c r="B278">
        <v>0</v>
      </c>
    </row>
    <row r="279" spans="1:2">
      <c r="A279" t="str">
        <v>DEA43</v>
      </c>
      <c r="B279">
        <v>0</v>
      </c>
    </row>
    <row r="280" spans="1:2">
      <c r="A280" t="str">
        <v>DEA44</v>
      </c>
      <c r="B280">
        <v>0</v>
      </c>
    </row>
    <row r="281" spans="1:2">
      <c r="A281" t="str">
        <v>DEA45</v>
      </c>
      <c r="B281">
        <v>0</v>
      </c>
    </row>
    <row r="282" spans="1:2">
      <c r="A282" t="str">
        <v>DEA46</v>
      </c>
      <c r="B282">
        <v>0</v>
      </c>
    </row>
    <row r="283" spans="1:2">
      <c r="A283" t="str">
        <v>DEA47</v>
      </c>
      <c r="B283">
        <v>0</v>
      </c>
    </row>
    <row r="284" spans="1:2">
      <c r="A284" t="str">
        <v>DEA51</v>
      </c>
      <c r="B284">
        <v>0</v>
      </c>
    </row>
    <row r="285" spans="1:2">
      <c r="A285" t="str">
        <v>DEA52</v>
      </c>
      <c r="B285">
        <v>0</v>
      </c>
    </row>
    <row r="286" spans="1:2">
      <c r="A286" t="str">
        <v>DEA53</v>
      </c>
      <c r="B286">
        <v>0</v>
      </c>
    </row>
    <row r="287" spans="1:2">
      <c r="A287" t="str">
        <v>DEA54</v>
      </c>
      <c r="B287">
        <v>0</v>
      </c>
    </row>
    <row r="288" spans="1:2">
      <c r="A288" t="str">
        <v>DEA55</v>
      </c>
      <c r="B288">
        <v>0</v>
      </c>
    </row>
    <row r="289" spans="1:2">
      <c r="A289" t="str">
        <v>DEA56</v>
      </c>
      <c r="B289">
        <v>0</v>
      </c>
    </row>
    <row r="290" spans="1:2">
      <c r="A290" t="str">
        <v>DEA57</v>
      </c>
      <c r="B290">
        <v>0</v>
      </c>
    </row>
    <row r="291" spans="1:2">
      <c r="A291" t="str">
        <v>DEA58</v>
      </c>
      <c r="B291">
        <v>0</v>
      </c>
    </row>
    <row r="292" spans="1:2">
      <c r="A292" t="str">
        <v>DEA59</v>
      </c>
      <c r="B292">
        <v>0</v>
      </c>
    </row>
    <row r="293" spans="1:2">
      <c r="A293" t="str">
        <v>DEA5A</v>
      </c>
      <c r="B293">
        <v>0</v>
      </c>
    </row>
    <row r="294" spans="1:2">
      <c r="A294" t="str">
        <v>DEA5B</v>
      </c>
      <c r="B294">
        <v>0</v>
      </c>
    </row>
    <row r="295" spans="1:2">
      <c r="A295" t="str">
        <v>DEA5C</v>
      </c>
      <c r="B295">
        <v>0</v>
      </c>
    </row>
    <row r="296" spans="1:2">
      <c r="A296" t="str">
        <v>DEB11</v>
      </c>
      <c r="B296">
        <v>0</v>
      </c>
    </row>
    <row r="297" spans="1:2">
      <c r="A297" t="str">
        <v>DEB12</v>
      </c>
      <c r="B297">
        <v>0</v>
      </c>
    </row>
    <row r="298" spans="1:2">
      <c r="A298" t="str">
        <v>DEB13</v>
      </c>
      <c r="B298">
        <v>0</v>
      </c>
    </row>
    <row r="299" spans="1:2">
      <c r="A299" t="str">
        <v>DEB14</v>
      </c>
      <c r="B299">
        <v>0</v>
      </c>
    </row>
    <row r="300" spans="1:2">
      <c r="A300" t="str">
        <v>DEB15</v>
      </c>
      <c r="B300">
        <v>0</v>
      </c>
    </row>
    <row r="301" spans="1:2">
      <c r="A301" t="str">
        <v>DEB17</v>
      </c>
      <c r="B301">
        <v>0</v>
      </c>
    </row>
    <row r="302" spans="1:2">
      <c r="A302" t="str">
        <v>DEB18</v>
      </c>
      <c r="B302">
        <v>0</v>
      </c>
    </row>
    <row r="303" spans="1:2">
      <c r="A303" t="str">
        <v>DEB1A</v>
      </c>
      <c r="B303">
        <v>0</v>
      </c>
    </row>
    <row r="304" spans="1:2">
      <c r="A304" t="str">
        <v>DEB1B</v>
      </c>
      <c r="B304">
        <v>0</v>
      </c>
    </row>
    <row r="305" spans="1:2">
      <c r="A305" t="str">
        <v>DEB1C</v>
      </c>
      <c r="B305">
        <v>0</v>
      </c>
    </row>
    <row r="306" spans="1:2">
      <c r="A306" t="str">
        <v>DEB1D</v>
      </c>
      <c r="B306">
        <v>0</v>
      </c>
    </row>
    <row r="307" spans="1:2">
      <c r="A307" t="str">
        <v>DEB21</v>
      </c>
      <c r="B307">
        <v>0</v>
      </c>
    </row>
    <row r="308" spans="1:2">
      <c r="A308" t="str">
        <v>DEB22</v>
      </c>
      <c r="B308">
        <v>0</v>
      </c>
    </row>
    <row r="309" spans="1:2">
      <c r="A309" t="str">
        <v>DEB23</v>
      </c>
      <c r="B309">
        <v>0</v>
      </c>
    </row>
    <row r="310" spans="1:2">
      <c r="A310" t="str">
        <v>DEB24</v>
      </c>
      <c r="B310">
        <v>0</v>
      </c>
    </row>
    <row r="311" spans="1:2">
      <c r="A311" t="str">
        <v>DEB25</v>
      </c>
      <c r="B311">
        <v>0</v>
      </c>
    </row>
    <row r="312" spans="1:2">
      <c r="A312" t="str">
        <v>DEB31</v>
      </c>
      <c r="B312">
        <v>0</v>
      </c>
    </row>
    <row r="313" spans="1:2">
      <c r="A313" t="str">
        <v>DEB32</v>
      </c>
      <c r="B313">
        <v>0</v>
      </c>
    </row>
    <row r="314" spans="1:2">
      <c r="A314" t="str">
        <v>DEB33</v>
      </c>
      <c r="B314">
        <v>0</v>
      </c>
    </row>
    <row r="315" spans="1:2">
      <c r="A315" t="str">
        <v>DEB34</v>
      </c>
      <c r="B315">
        <v>0</v>
      </c>
    </row>
    <row r="316" spans="1:2">
      <c r="A316" t="str">
        <v>DEB35</v>
      </c>
      <c r="B316">
        <v>2</v>
      </c>
    </row>
    <row r="317" spans="1:2">
      <c r="A317" t="str">
        <v>DEB36</v>
      </c>
      <c r="B317">
        <v>0</v>
      </c>
    </row>
    <row r="318" spans="1:2">
      <c r="A318" t="str">
        <v>DEB37</v>
      </c>
      <c r="B318">
        <v>0</v>
      </c>
    </row>
    <row r="319" spans="1:2">
      <c r="A319" t="str">
        <v>DEB38</v>
      </c>
      <c r="B319">
        <v>0</v>
      </c>
    </row>
    <row r="320" spans="1:2">
      <c r="A320" t="str">
        <v>DEB39</v>
      </c>
      <c r="B320">
        <v>0</v>
      </c>
    </row>
    <row r="321" spans="1:2">
      <c r="A321" t="str">
        <v>DEB3A</v>
      </c>
      <c r="B321">
        <v>0</v>
      </c>
    </row>
    <row r="322" spans="1:2">
      <c r="A322" t="str">
        <v>DEB3B</v>
      </c>
      <c r="B322">
        <v>0</v>
      </c>
    </row>
    <row r="323" spans="1:2">
      <c r="A323" t="str">
        <v>DEB3C</v>
      </c>
      <c r="B323">
        <v>0</v>
      </c>
    </row>
    <row r="324" spans="1:2">
      <c r="A324" t="str">
        <v>DEB3D</v>
      </c>
      <c r="B324">
        <v>0</v>
      </c>
    </row>
    <row r="325" spans="1:2">
      <c r="A325" t="str">
        <v>DEB3E</v>
      </c>
      <c r="B325">
        <v>0</v>
      </c>
    </row>
    <row r="326" spans="1:2">
      <c r="A326" t="str">
        <v>DEB3F</v>
      </c>
      <c r="B326">
        <v>0</v>
      </c>
    </row>
    <row r="327" spans="1:2">
      <c r="A327" t="str">
        <v>DEB3G</v>
      </c>
      <c r="B327">
        <v>0</v>
      </c>
    </row>
    <row r="328" spans="1:2">
      <c r="A328" t="str">
        <v>DEB3H</v>
      </c>
      <c r="B328">
        <v>0</v>
      </c>
    </row>
    <row r="329" spans="1:2">
      <c r="A329" t="str">
        <v>DEB3I</v>
      </c>
      <c r="B329">
        <v>0</v>
      </c>
    </row>
    <row r="330" spans="1:2">
      <c r="A330" t="str">
        <v>DEB3J</v>
      </c>
      <c r="B330">
        <v>0</v>
      </c>
    </row>
    <row r="331" spans="1:2">
      <c r="A331" t="str">
        <v>DEB3K</v>
      </c>
      <c r="B331">
        <v>0</v>
      </c>
    </row>
    <row r="332" spans="1:2">
      <c r="A332" t="str">
        <v>DEC01</v>
      </c>
      <c r="B332">
        <v>0</v>
      </c>
    </row>
    <row r="333" spans="1:2">
      <c r="A333" t="str">
        <v>DEC02</v>
      </c>
      <c r="B333">
        <v>0</v>
      </c>
    </row>
    <row r="334" spans="1:2">
      <c r="A334" t="str">
        <v>DEC03</v>
      </c>
      <c r="B334">
        <v>0</v>
      </c>
    </row>
    <row r="335" spans="1:2">
      <c r="A335" t="str">
        <v>DEC04</v>
      </c>
      <c r="B335">
        <v>0</v>
      </c>
    </row>
    <row r="336" spans="1:2">
      <c r="A336" t="str">
        <v>DEC05</v>
      </c>
      <c r="B336">
        <v>0</v>
      </c>
    </row>
    <row r="337" spans="1:2">
      <c r="A337" t="str">
        <v>DEC06</v>
      </c>
      <c r="B337">
        <v>0</v>
      </c>
    </row>
    <row r="338" spans="1:2">
      <c r="A338" t="str">
        <v>DED21</v>
      </c>
      <c r="B338">
        <v>0</v>
      </c>
    </row>
    <row r="339" spans="1:2">
      <c r="A339" t="str">
        <v>DED2C</v>
      </c>
      <c r="B339">
        <v>0</v>
      </c>
    </row>
    <row r="340" spans="1:2">
      <c r="A340" t="str">
        <v>DED2D</v>
      </c>
      <c r="B340">
        <v>0</v>
      </c>
    </row>
    <row r="341" spans="1:2">
      <c r="A341" t="str">
        <v>DED2E</v>
      </c>
      <c r="B341">
        <v>0</v>
      </c>
    </row>
    <row r="342" spans="1:2">
      <c r="A342" t="str">
        <v>DED2F</v>
      </c>
      <c r="B342">
        <v>0</v>
      </c>
    </row>
    <row r="343" spans="1:2">
      <c r="A343" t="str">
        <v>DED41</v>
      </c>
      <c r="B343">
        <v>0</v>
      </c>
    </row>
    <row r="344" spans="1:2">
      <c r="A344" t="str">
        <v>DED42</v>
      </c>
      <c r="B344">
        <v>0</v>
      </c>
    </row>
    <row r="345" spans="1:2">
      <c r="A345" t="str">
        <v>DED43</v>
      </c>
      <c r="B345">
        <v>0</v>
      </c>
    </row>
    <row r="346" spans="1:2">
      <c r="A346" t="str">
        <v>DED44</v>
      </c>
      <c r="B346">
        <v>0</v>
      </c>
    </row>
    <row r="347" spans="1:2">
      <c r="A347" t="str">
        <v>DED45</v>
      </c>
      <c r="B347">
        <v>0</v>
      </c>
    </row>
    <row r="348" spans="1:2">
      <c r="A348" t="str">
        <v>DED51</v>
      </c>
      <c r="B348">
        <v>25</v>
      </c>
    </row>
    <row r="349" spans="1:2">
      <c r="A349" t="str">
        <v>DED52</v>
      </c>
      <c r="B349">
        <v>0</v>
      </c>
    </row>
    <row r="350" spans="1:2">
      <c r="A350" t="str">
        <v>DED53</v>
      </c>
      <c r="B350">
        <v>0</v>
      </c>
    </row>
    <row r="351" spans="1:2">
      <c r="A351" t="str">
        <v>DEE01</v>
      </c>
      <c r="B351">
        <v>0</v>
      </c>
    </row>
    <row r="352" spans="1:2">
      <c r="A352" t="str">
        <v>DEE02</v>
      </c>
      <c r="B352">
        <v>0</v>
      </c>
    </row>
    <row r="353" spans="1:2">
      <c r="A353" t="str">
        <v>DEE03</v>
      </c>
      <c r="B353">
        <v>0</v>
      </c>
    </row>
    <row r="354" spans="1:2">
      <c r="A354" t="str">
        <v>DEE04</v>
      </c>
      <c r="B354">
        <v>0</v>
      </c>
    </row>
    <row r="355" spans="1:2">
      <c r="A355" t="str">
        <v>DEE05</v>
      </c>
      <c r="B355">
        <v>0</v>
      </c>
    </row>
    <row r="356" spans="1:2">
      <c r="A356" t="str">
        <v>DEE06</v>
      </c>
      <c r="B356">
        <v>0</v>
      </c>
    </row>
    <row r="357" spans="1:2">
      <c r="A357" t="str">
        <v>DEE07</v>
      </c>
      <c r="B357">
        <v>0</v>
      </c>
    </row>
    <row r="358" spans="1:2">
      <c r="A358" t="str">
        <v>DEE08</v>
      </c>
      <c r="B358">
        <v>0</v>
      </c>
    </row>
    <row r="359" spans="1:2">
      <c r="A359" t="str">
        <v>DEE09</v>
      </c>
      <c r="B359">
        <v>0</v>
      </c>
    </row>
    <row r="360" spans="1:2">
      <c r="A360" t="str">
        <v>DEE0A</v>
      </c>
      <c r="B360">
        <v>0</v>
      </c>
    </row>
    <row r="361" spans="1:2">
      <c r="A361" t="str">
        <v>DEE0B</v>
      </c>
      <c r="B361">
        <v>73</v>
      </c>
    </row>
    <row r="362" spans="1:2">
      <c r="A362" t="str">
        <v>DEE0C</v>
      </c>
      <c r="B362">
        <v>0</v>
      </c>
    </row>
    <row r="363" spans="1:2">
      <c r="A363" t="str">
        <v>DEE0D</v>
      </c>
      <c r="B363">
        <v>0</v>
      </c>
    </row>
    <row r="364" spans="1:2">
      <c r="A364" t="str">
        <v>DEE0E</v>
      </c>
      <c r="B364">
        <v>0</v>
      </c>
    </row>
    <row r="365" spans="1:2">
      <c r="A365" t="str">
        <v>DEF01</v>
      </c>
      <c r="B365">
        <v>0</v>
      </c>
    </row>
    <row r="366" spans="1:2">
      <c r="A366" t="str">
        <v>DEF02</v>
      </c>
      <c r="B366">
        <v>0</v>
      </c>
    </row>
    <row r="367" spans="1:2">
      <c r="A367" t="str">
        <v>DEF03</v>
      </c>
      <c r="B367">
        <v>0</v>
      </c>
    </row>
    <row r="368" spans="1:2">
      <c r="A368" t="str">
        <v>DEF04</v>
      </c>
      <c r="B368">
        <v>0</v>
      </c>
    </row>
    <row r="369" spans="1:2">
      <c r="A369" t="str">
        <v>DEF05</v>
      </c>
      <c r="B369">
        <v>40</v>
      </c>
    </row>
    <row r="370" spans="1:2">
      <c r="A370" t="str">
        <v>DEF06</v>
      </c>
      <c r="B370">
        <v>0</v>
      </c>
    </row>
    <row r="371" spans="1:2">
      <c r="A371" t="str">
        <v>DEF07</v>
      </c>
      <c r="B371">
        <v>0</v>
      </c>
    </row>
    <row r="372" spans="1:2">
      <c r="A372" t="str">
        <v>DEF08</v>
      </c>
      <c r="B372">
        <v>0</v>
      </c>
    </row>
    <row r="373" spans="1:2">
      <c r="A373" t="str">
        <v>DEF09</v>
      </c>
      <c r="B373">
        <v>0</v>
      </c>
    </row>
    <row r="374" spans="1:2">
      <c r="A374" t="str">
        <v>DEF0A</v>
      </c>
      <c r="B374">
        <v>0</v>
      </c>
    </row>
    <row r="375" spans="1:2">
      <c r="A375" t="str">
        <v>DEF0B</v>
      </c>
      <c r="B375">
        <v>0</v>
      </c>
    </row>
    <row r="376" spans="1:2">
      <c r="A376" t="str">
        <v>DEF0C</v>
      </c>
      <c r="B376">
        <v>0</v>
      </c>
    </row>
    <row r="377" spans="1:2">
      <c r="A377" t="str">
        <v>DEF0D</v>
      </c>
      <c r="B377">
        <v>0</v>
      </c>
    </row>
    <row r="378" spans="1:2">
      <c r="A378" t="str">
        <v>DEF0E</v>
      </c>
      <c r="B378">
        <v>142</v>
      </c>
    </row>
    <row r="379" spans="1:2">
      <c r="A379" t="str">
        <v>DEF0F</v>
      </c>
      <c r="B379">
        <v>0</v>
      </c>
    </row>
    <row r="380" spans="1:2">
      <c r="A380" t="str">
        <v>DEG01</v>
      </c>
      <c r="B380">
        <v>0</v>
      </c>
    </row>
    <row r="381" spans="1:2">
      <c r="A381" t="str">
        <v>DEG02</v>
      </c>
      <c r="B381">
        <v>0</v>
      </c>
    </row>
    <row r="382" spans="1:2">
      <c r="A382" t="str">
        <v>DEG03</v>
      </c>
      <c r="B382">
        <v>0</v>
      </c>
    </row>
    <row r="383" spans="1:2">
      <c r="A383" t="str">
        <v>DEG04</v>
      </c>
      <c r="B383">
        <v>0</v>
      </c>
    </row>
    <row r="384" spans="1:2">
      <c r="A384" t="str">
        <v>DEG05</v>
      </c>
      <c r="B384">
        <v>0</v>
      </c>
    </row>
    <row r="385" spans="1:2">
      <c r="A385" t="str">
        <v>DEG06</v>
      </c>
      <c r="B385">
        <v>0</v>
      </c>
    </row>
    <row r="386" spans="1:2">
      <c r="A386" t="str">
        <v>DEG07</v>
      </c>
      <c r="B386">
        <v>0</v>
      </c>
    </row>
    <row r="387" spans="1:2">
      <c r="A387" t="str">
        <v>DEG09</v>
      </c>
      <c r="B387">
        <v>0</v>
      </c>
    </row>
    <row r="388" spans="1:2">
      <c r="A388" t="str">
        <v>DEG0A</v>
      </c>
      <c r="B388">
        <v>0</v>
      </c>
    </row>
    <row r="389" spans="1:2">
      <c r="A389" t="str">
        <v>DEG0B</v>
      </c>
      <c r="B389">
        <v>0</v>
      </c>
    </row>
    <row r="390" spans="1:2">
      <c r="A390" t="str">
        <v>DEG0C</v>
      </c>
      <c r="B390">
        <v>0</v>
      </c>
    </row>
    <row r="391" spans="1:2">
      <c r="A391" t="str">
        <v>DEG0D</v>
      </c>
      <c r="B391">
        <v>0</v>
      </c>
    </row>
    <row r="392" spans="1:2">
      <c r="A392" t="str">
        <v>DEG0E</v>
      </c>
      <c r="B392">
        <v>0</v>
      </c>
    </row>
    <row r="393" spans="1:2">
      <c r="A393" t="str">
        <v>DEG0F</v>
      </c>
      <c r="B393">
        <v>0</v>
      </c>
    </row>
    <row r="394" spans="1:2">
      <c r="A394" t="str">
        <v>DEG0G</v>
      </c>
      <c r="B394">
        <v>0</v>
      </c>
    </row>
    <row r="395" spans="1:2">
      <c r="A395" t="str">
        <v>DEG0H</v>
      </c>
      <c r="B395">
        <v>0</v>
      </c>
    </row>
    <row r="396" spans="1:2">
      <c r="A396" t="str">
        <v>DEG0I</v>
      </c>
      <c r="B396">
        <v>0</v>
      </c>
    </row>
    <row r="397" spans="1:2">
      <c r="A397" t="str">
        <v>DEG0J</v>
      </c>
      <c r="B397">
        <v>0</v>
      </c>
    </row>
    <row r="398" spans="1:2">
      <c r="A398" t="str">
        <v>DEG0K</v>
      </c>
      <c r="B398">
        <v>0</v>
      </c>
    </row>
    <row r="399" spans="1:2">
      <c r="A399" t="str">
        <v>DEG0L</v>
      </c>
      <c r="B399">
        <v>0</v>
      </c>
    </row>
    <row r="400" spans="1:2">
      <c r="A400" t="str">
        <v>DEG0M</v>
      </c>
      <c r="B400">
        <v>0</v>
      </c>
    </row>
    <row r="401" spans="1:2">
      <c r="A401" t="str">
        <v>DEG0N</v>
      </c>
      <c r="B401">
        <v>0</v>
      </c>
    </row>
    <row r="402" spans="1:2">
      <c r="A402" t="str">
        <v>DEG0P</v>
      </c>
      <c r="B402">
        <v>0</v>
      </c>
    </row>
    <row r="403" spans="1:2">
      <c r="A403" t="str">
        <v>DEZZZ</v>
      </c>
      <c r="B403"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5A5B-4E4B-4257-9B1A-4CD371AE12A1}">
  <dimension ref="A3:M379"/>
  <sheetViews>
    <sheetView zoomScaleNormal="100" workbookViewId="0">
      <selection activeCell="D55" sqref="D55"/>
    </sheetView>
  </sheetViews>
  <sheetFormatPr defaultRowHeight="14.4"/>
  <cols>
    <col min="1" max="1" width="51.6640625" customWidth="1"/>
    <col min="2" max="2" width="81.33203125" bestFit="1" customWidth="1"/>
    <col min="3" max="3" width="21" bestFit="1" customWidth="1"/>
    <col min="4" max="4" width="10.109375" customWidth="1"/>
    <col min="5" max="5" width="11.6640625" customWidth="1"/>
    <col min="6" max="6" width="10.6640625" customWidth="1"/>
    <col min="7" max="7" width="22.44140625" customWidth="1"/>
    <col min="8" max="8" width="27.88671875" bestFit="1" customWidth="1"/>
    <col min="9" max="9" width="35.44140625" bestFit="1" customWidth="1"/>
    <col min="10" max="10" width="27.44140625" bestFit="1" customWidth="1"/>
    <col min="11" max="11" width="31" bestFit="1" customWidth="1"/>
    <col min="12" max="12" width="27.33203125" bestFit="1" customWidth="1"/>
    <col min="13" max="13" width="24.109375" bestFit="1" customWidth="1"/>
  </cols>
  <sheetData>
    <row r="3" spans="1:7">
      <c r="A3" s="1" t="s">
        <v>20382</v>
      </c>
      <c r="B3" s="142">
        <f>Electrolyser_Wasserstoffatlas!B3-Electrolyser_Wasserstoffatlas!B5</f>
        <v>39098100</v>
      </c>
      <c r="C3" t="s">
        <v>18831</v>
      </c>
    </row>
    <row r="4" spans="1:7">
      <c r="A4" s="1" t="s">
        <v>18978</v>
      </c>
      <c r="B4">
        <v>3667</v>
      </c>
      <c r="C4" s="12" t="s">
        <v>18979</v>
      </c>
      <c r="D4" t="s">
        <v>20405</v>
      </c>
      <c r="F4" s="9" t="s">
        <v>1215</v>
      </c>
      <c r="G4" s="10" t="s">
        <v>1216</v>
      </c>
    </row>
    <row r="5" spans="1:7">
      <c r="A5" s="1" t="s">
        <v>1213</v>
      </c>
      <c r="B5" s="69">
        <f>B4/(365*24)</f>
        <v>0.41860730593607304</v>
      </c>
      <c r="C5" t="s">
        <v>18819</v>
      </c>
      <c r="F5" s="8" t="s">
        <v>1215</v>
      </c>
      <c r="G5" s="10" t="s">
        <v>1217</v>
      </c>
    </row>
    <row r="6" spans="1:7">
      <c r="A6" s="1" t="s">
        <v>20383</v>
      </c>
      <c r="B6" s="142">
        <f>B3/B4</f>
        <v>10662.14889555495</v>
      </c>
      <c r="C6" t="s">
        <v>18793</v>
      </c>
      <c r="F6" s="11" t="s">
        <v>1215</v>
      </c>
      <c r="G6" s="10" t="s">
        <v>1218</v>
      </c>
    </row>
    <row r="7" spans="1:7">
      <c r="A7" s="1" t="s">
        <v>20407</v>
      </c>
      <c r="B7">
        <f>24000-Electrolyser_Wasserstoffatlas!B7</f>
        <v>10385.733599999998</v>
      </c>
      <c r="C7" s="162" t="s">
        <v>18793</v>
      </c>
      <c r="F7" s="12" t="s">
        <v>1215</v>
      </c>
      <c r="G7" s="10" t="s">
        <v>1219</v>
      </c>
    </row>
    <row r="8" spans="1:7">
      <c r="A8" s="1"/>
    </row>
    <row r="9" spans="1:7">
      <c r="A9" s="1" t="s">
        <v>20414</v>
      </c>
      <c r="B9" s="142">
        <f>SUM(K23:K379)*B4</f>
        <v>49882201</v>
      </c>
      <c r="C9" t="s">
        <v>18831</v>
      </c>
    </row>
    <row r="10" spans="1:7">
      <c r="A10" s="1" t="s">
        <v>20384</v>
      </c>
      <c r="B10" s="69">
        <v>500</v>
      </c>
      <c r="C10" t="s">
        <v>18793</v>
      </c>
    </row>
    <row r="11" spans="1:7">
      <c r="A11" s="1" t="s">
        <v>20385</v>
      </c>
      <c r="B11" s="69">
        <v>50</v>
      </c>
      <c r="C11" t="s">
        <v>18793</v>
      </c>
    </row>
    <row r="12" spans="1:7">
      <c r="A12" s="1" t="s">
        <v>20406</v>
      </c>
      <c r="B12" s="155">
        <f>SUM(Table101214[Electrolyser Potential MW])</f>
        <v>13603</v>
      </c>
      <c r="C12" s="156"/>
    </row>
    <row r="13" spans="1:7">
      <c r="A13" s="1" t="s">
        <v>105</v>
      </c>
      <c r="B13" s="69">
        <f>B5</f>
        <v>0.41860730593607304</v>
      </c>
      <c r="C13" t="s">
        <v>18819</v>
      </c>
    </row>
    <row r="14" spans="1:7">
      <c r="A14" s="1" t="s">
        <v>20386</v>
      </c>
      <c r="B14" s="69">
        <f>SUM(Table101214[Potential Peak hour production MWh])</f>
        <v>13603</v>
      </c>
      <c r="C14" t="s">
        <v>18830</v>
      </c>
    </row>
    <row r="15" spans="1:7">
      <c r="A15" s="1" t="s">
        <v>20369</v>
      </c>
      <c r="B15" s="69">
        <f>SUM(Table101214[Peak Load '[MWh/h']])</f>
        <v>5689</v>
      </c>
      <c r="C15" t="s">
        <v>18830</v>
      </c>
    </row>
    <row r="22" spans="1:13">
      <c r="A22" s="6" t="s">
        <v>902</v>
      </c>
      <c r="B22" s="6" t="s">
        <v>903</v>
      </c>
      <c r="C22" s="6" t="s">
        <v>1198</v>
      </c>
      <c r="D22" s="6" t="s">
        <v>1209</v>
      </c>
      <c r="E22" s="6" t="s">
        <v>1</v>
      </c>
      <c r="F22" s="6" t="s">
        <v>1207</v>
      </c>
      <c r="G22" s="6" t="s">
        <v>1208</v>
      </c>
      <c r="H22" s="6" t="s">
        <v>1211</v>
      </c>
      <c r="I22" s="6" t="s">
        <v>18809</v>
      </c>
      <c r="J22" s="6" t="s">
        <v>1214</v>
      </c>
      <c r="K22" s="6" t="s">
        <v>18804</v>
      </c>
      <c r="L22" s="6" t="s">
        <v>18810</v>
      </c>
      <c r="M22" s="6" t="s">
        <v>18805</v>
      </c>
    </row>
    <row r="23" spans="1:13">
      <c r="A23">
        <v>16</v>
      </c>
      <c r="B23" t="s">
        <v>919</v>
      </c>
      <c r="C23" t="s">
        <v>1200</v>
      </c>
      <c r="E23">
        <v>51.368130000000001</v>
      </c>
      <c r="F23">
        <v>6.66235</v>
      </c>
      <c r="G23" t="s">
        <v>587</v>
      </c>
      <c r="H23">
        <v>5.4399999999999997E-2</v>
      </c>
      <c r="I23">
        <f>ROUND(Table101214[[#This Row],[H2-Potential in TWh/a]]*1000000/(365*24),0)</f>
        <v>6</v>
      </c>
      <c r="J23">
        <f>Table101214[[#This Row],[Potential demand MWh/h]]/SUM($I$23:$I$379)</f>
        <v>2.0510716849553892E-4</v>
      </c>
      <c r="K23" s="155">
        <f>MIN(IF(Table101214[[#This Row],[Potential demand MWh/h]]&gt;=$B$11,ROUND(Table101214[[#This Row],[Potential demand MWh/h]],0),0),$B$10)</f>
        <v>0</v>
      </c>
      <c r="L23" s="156">
        <f>Table101214[[#This Row],[Electrolyser Potential MW]]</f>
        <v>0</v>
      </c>
      <c r="M23">
        <f>ROUND(Table101214[[#This Row],[Potential Peak hour production MWh]]*$B$13,0)</f>
        <v>0</v>
      </c>
    </row>
    <row r="24" spans="1:13">
      <c r="A24">
        <v>17</v>
      </c>
      <c r="B24" t="s">
        <v>919</v>
      </c>
      <c r="C24" t="s">
        <v>1200</v>
      </c>
      <c r="E24">
        <v>51.085189999999997</v>
      </c>
      <c r="F24">
        <v>6.8446899999999999</v>
      </c>
      <c r="G24" t="s">
        <v>605</v>
      </c>
      <c r="H24">
        <v>0.10050000000000001</v>
      </c>
      <c r="I24">
        <f>ROUND(Table101214[[#This Row],[H2-Potential in TWh/a]]*1000000/(365*24),0)</f>
        <v>11</v>
      </c>
      <c r="J24">
        <f>Table101214[[#This Row],[Potential demand MWh/h]]/SUM($I$23:$I$379)</f>
        <v>3.7602980890848804E-4</v>
      </c>
      <c r="K24">
        <f>MIN(IF(Table101214[[#This Row],[Potential demand MWh/h]]&gt;=$B$11,ROUND(Table101214[[#This Row],[Potential demand MWh/h]],0),0),$B$10)</f>
        <v>0</v>
      </c>
      <c r="L24" s="156">
        <f>Table101214[[#This Row],[Electrolyser Potential MW]]</f>
        <v>0</v>
      </c>
      <c r="M24">
        <f>ROUND(Table101214[[#This Row],[Potential Peak hour production MWh]]*$B$13,0)</f>
        <v>0</v>
      </c>
    </row>
    <row r="25" spans="1:13">
      <c r="A25">
        <v>18</v>
      </c>
      <c r="B25" t="s">
        <v>920</v>
      </c>
      <c r="C25" t="s">
        <v>1200</v>
      </c>
      <c r="E25">
        <v>51.56165</v>
      </c>
      <c r="F25">
        <v>6.5792799999999998</v>
      </c>
      <c r="G25" t="s">
        <v>609</v>
      </c>
      <c r="H25">
        <v>9.4400000000000012E-2</v>
      </c>
      <c r="I25">
        <f>ROUND(Table101214[[#This Row],[H2-Potential in TWh/a]]*1000000/(365*24),0)</f>
        <v>11</v>
      </c>
      <c r="J25">
        <f>Table101214[[#This Row],[Potential demand MWh/h]]/SUM($I$23:$I$379)</f>
        <v>3.7602980890848804E-4</v>
      </c>
      <c r="K25">
        <f>MIN(IF(Table101214[[#This Row],[Potential demand MWh/h]]&gt;=$B$11,ROUND(Table101214[[#This Row],[Potential demand MWh/h]],0),0),$B$10)</f>
        <v>0</v>
      </c>
      <c r="L25" s="156">
        <f>Table101214[[#This Row],[Electrolyser Potential MW]]</f>
        <v>0</v>
      </c>
      <c r="M25">
        <f>ROUND(Table101214[[#This Row],[Potential Peak hour production MWh]]*$B$13,0)</f>
        <v>0</v>
      </c>
    </row>
    <row r="26" spans="1:13">
      <c r="A26">
        <v>19</v>
      </c>
      <c r="B26" t="s">
        <v>921</v>
      </c>
      <c r="C26" t="s">
        <v>1200</v>
      </c>
      <c r="E26">
        <v>51.067636020000002</v>
      </c>
      <c r="F26">
        <v>6.8467425029999998</v>
      </c>
      <c r="G26" t="s">
        <v>613</v>
      </c>
      <c r="H26">
        <v>24.828900000000001</v>
      </c>
      <c r="I26">
        <f>ROUND(Table101214[[#This Row],[H2-Potential in TWh/a]]*1000000/(365*24),0)</f>
        <v>2834</v>
      </c>
      <c r="J26">
        <f>Table101214[[#This Row],[Potential demand MWh/h]]/SUM($I$23:$I$379)</f>
        <v>9.6878952586059552E-2</v>
      </c>
      <c r="K26" s="155">
        <f>MIN(IF(Table101214[[#This Row],[Potential demand MWh/h]]&gt;=$B$11,ROUND(Table101214[[#This Row],[Potential demand MWh/h]],0),0),$B$10)</f>
        <v>500</v>
      </c>
      <c r="L26" s="156">
        <f>Table101214[[#This Row],[Electrolyser Potential MW]]</f>
        <v>500</v>
      </c>
      <c r="M26">
        <f>ROUND(Table101214[[#This Row],[Potential Peak hour production MWh]]*$B$13,0)</f>
        <v>209</v>
      </c>
    </row>
    <row r="27" spans="1:13">
      <c r="A27">
        <v>20</v>
      </c>
      <c r="B27" t="s">
        <v>919</v>
      </c>
      <c r="C27" t="s">
        <v>1200</v>
      </c>
      <c r="E27">
        <v>51.025080000000003</v>
      </c>
      <c r="F27">
        <v>6.9891500000000004</v>
      </c>
      <c r="G27" t="s">
        <v>615</v>
      </c>
      <c r="H27">
        <v>8.1600000000000006E-2</v>
      </c>
      <c r="I27">
        <f>ROUND(Table101214[[#This Row],[H2-Potential in TWh/a]]*1000000/(365*24),0)</f>
        <v>9</v>
      </c>
      <c r="J27">
        <f>Table101214[[#This Row],[Potential demand MWh/h]]/SUM($I$23:$I$379)</f>
        <v>3.0766075274330841E-4</v>
      </c>
      <c r="K27">
        <f>MIN(IF(Table101214[[#This Row],[Potential demand MWh/h]]&gt;=$B$11,ROUND(Table101214[[#This Row],[Potential demand MWh/h]],0),0),$B$10)</f>
        <v>0</v>
      </c>
      <c r="L27" s="156">
        <f>Table101214[[#This Row],[Electrolyser Potential MW]]</f>
        <v>0</v>
      </c>
      <c r="M27">
        <f>ROUND(Table101214[[#This Row],[Potential Peak hour production MWh]]*$B$13,0)</f>
        <v>0</v>
      </c>
    </row>
    <row r="28" spans="1:13">
      <c r="A28">
        <v>21</v>
      </c>
      <c r="B28" t="s">
        <v>922</v>
      </c>
      <c r="C28" t="s">
        <v>1200</v>
      </c>
      <c r="E28">
        <v>49.529099840000001</v>
      </c>
      <c r="F28">
        <v>8.4247174919999992</v>
      </c>
      <c r="G28" t="s">
        <v>724</v>
      </c>
      <c r="H28">
        <v>21.652200000000001</v>
      </c>
      <c r="I28">
        <f>ROUND(Table101214[[#This Row],[H2-Potential in TWh/a]]*1000000/(365*24),0)</f>
        <v>2472</v>
      </c>
      <c r="J28">
        <f>Table101214[[#This Row],[Potential demand MWh/h]]/SUM($I$23:$I$379)</f>
        <v>8.4504153420162029E-2</v>
      </c>
      <c r="K28">
        <f>MIN(IF(Table101214[[#This Row],[Potential demand MWh/h]]&gt;=$B$11,ROUND(Table101214[[#This Row],[Potential demand MWh/h]],0),0),$B$10)</f>
        <v>500</v>
      </c>
      <c r="L28" s="156">
        <f>Table101214[[#This Row],[Electrolyser Potential MW]]</f>
        <v>500</v>
      </c>
      <c r="M28">
        <f>ROUND(Table101214[[#This Row],[Potential Peak hour production MWh]]*$B$13,0)</f>
        <v>209</v>
      </c>
    </row>
    <row r="29" spans="1:13">
      <c r="A29">
        <v>22</v>
      </c>
      <c r="B29" t="s">
        <v>923</v>
      </c>
      <c r="C29" t="s">
        <v>1200</v>
      </c>
      <c r="E29">
        <v>50.832682040000002</v>
      </c>
      <c r="F29">
        <v>6.9440666799999997</v>
      </c>
      <c r="G29" t="s">
        <v>619</v>
      </c>
      <c r="H29">
        <v>25.851099999999999</v>
      </c>
      <c r="I29">
        <f>ROUND(Table101214[[#This Row],[H2-Potential in TWh/a]]*1000000/(365*24),0)</f>
        <v>2951</v>
      </c>
      <c r="J29">
        <f>Table101214[[#This Row],[Potential demand MWh/h]]/SUM($I$23:$I$379)</f>
        <v>0.10087854237172256</v>
      </c>
      <c r="K29">
        <f>MIN(IF(Table101214[[#This Row],[Potential demand MWh/h]]&gt;=$B$11,ROUND(Table101214[[#This Row],[Potential demand MWh/h]],0),0),$B$10)</f>
        <v>500</v>
      </c>
      <c r="L29" s="156">
        <f>Table101214[[#This Row],[Electrolyser Potential MW]]</f>
        <v>500</v>
      </c>
      <c r="M29">
        <f>ROUND(Table101214[[#This Row],[Potential Peak hour production MWh]]*$B$13,0)</f>
        <v>209</v>
      </c>
    </row>
    <row r="30" spans="1:13">
      <c r="A30">
        <v>23</v>
      </c>
      <c r="B30" t="s">
        <v>924</v>
      </c>
      <c r="C30" t="s">
        <v>1200</v>
      </c>
      <c r="E30">
        <v>50.830620000000003</v>
      </c>
      <c r="F30">
        <v>7.0240200000000002</v>
      </c>
      <c r="G30" t="s">
        <v>629</v>
      </c>
      <c r="H30">
        <v>1.61E-2</v>
      </c>
      <c r="I30">
        <f>ROUND(Table101214[[#This Row],[H2-Potential in TWh/a]]*1000000/(365*24),0)</f>
        <v>2</v>
      </c>
      <c r="J30">
        <f>Table101214[[#This Row],[Potential demand MWh/h]]/SUM($I$23:$I$379)</f>
        <v>6.836905616517964E-5</v>
      </c>
      <c r="K30">
        <f>MIN(IF(Table101214[[#This Row],[Potential demand MWh/h]]&gt;=$B$11,ROUND(Table101214[[#This Row],[Potential demand MWh/h]],0),0),$B$10)</f>
        <v>0</v>
      </c>
      <c r="L30" s="156">
        <f>Table101214[[#This Row],[Electrolyser Potential MW]]</f>
        <v>0</v>
      </c>
      <c r="M30">
        <f>ROUND(Table101214[[#This Row],[Potential Peak hour production MWh]]*$B$13,0)</f>
        <v>0</v>
      </c>
    </row>
    <row r="31" spans="1:13">
      <c r="A31">
        <v>24</v>
      </c>
      <c r="B31" t="s">
        <v>925</v>
      </c>
      <c r="C31" t="s">
        <v>1200</v>
      </c>
      <c r="E31">
        <v>51.68027</v>
      </c>
      <c r="F31">
        <v>7.1018600000000003</v>
      </c>
      <c r="G31" t="s">
        <v>642</v>
      </c>
      <c r="H31">
        <v>5.4399999999999997E-2</v>
      </c>
      <c r="I31">
        <f>ROUND(Table101214[[#This Row],[H2-Potential in TWh/a]]*1000000/(365*24),0)</f>
        <v>6</v>
      </c>
      <c r="J31">
        <f>Table101214[[#This Row],[Potential demand MWh/h]]/SUM($I$23:$I$379)</f>
        <v>2.0510716849553892E-4</v>
      </c>
      <c r="K31">
        <f>MIN(IF(Table101214[[#This Row],[Potential demand MWh/h]]&gt;=$B$11,ROUND(Table101214[[#This Row],[Potential demand MWh/h]],0),0),$B$10)</f>
        <v>0</v>
      </c>
      <c r="L31" s="156">
        <f>Table101214[[#This Row],[Electrolyser Potential MW]]</f>
        <v>0</v>
      </c>
      <c r="M31">
        <f>ROUND(Table101214[[#This Row],[Potential Peak hour production MWh]]*$B$13,0)</f>
        <v>0</v>
      </c>
    </row>
    <row r="32" spans="1:13">
      <c r="A32">
        <v>25</v>
      </c>
      <c r="B32" t="s">
        <v>926</v>
      </c>
      <c r="C32" t="s">
        <v>1200</v>
      </c>
      <c r="E32">
        <v>51.878593369999997</v>
      </c>
      <c r="F32">
        <v>12.575128550000001</v>
      </c>
      <c r="G32" t="s">
        <v>821</v>
      </c>
      <c r="H32">
        <v>7.0204000000000004</v>
      </c>
      <c r="I32">
        <f>ROUND(Table101214[[#This Row],[H2-Potential in TWh/a]]*1000000/(365*24),0)</f>
        <v>801</v>
      </c>
      <c r="J32">
        <f>Table101214[[#This Row],[Potential demand MWh/h]]/SUM($I$23:$I$379)</f>
        <v>2.7381806994154444E-2</v>
      </c>
      <c r="K32">
        <f>MIN(IF(Table101214[[#This Row],[Potential demand MWh/h]]&gt;=$B$11,ROUND(Table101214[[#This Row],[Potential demand MWh/h]],0),0),$B$10)</f>
        <v>500</v>
      </c>
      <c r="L32" s="156">
        <f>Table101214[[#This Row],[Electrolyser Potential MW]]</f>
        <v>500</v>
      </c>
      <c r="M32">
        <f>ROUND(Table101214[[#This Row],[Potential Peak hour production MWh]]*$B$13,0)</f>
        <v>209</v>
      </c>
    </row>
    <row r="33" spans="1:13">
      <c r="A33">
        <v>26</v>
      </c>
      <c r="B33" t="s">
        <v>927</v>
      </c>
      <c r="C33" t="s">
        <v>1200</v>
      </c>
      <c r="E33">
        <v>51.41207</v>
      </c>
      <c r="F33">
        <v>12.027609999999999</v>
      </c>
      <c r="G33" t="s">
        <v>815</v>
      </c>
      <c r="H33">
        <v>5.2299999999999999E-2</v>
      </c>
      <c r="I33">
        <f>ROUND(Table101214[[#This Row],[H2-Potential in TWh/a]]*1000000/(365*24),0)</f>
        <v>6</v>
      </c>
      <c r="J33">
        <f>Table101214[[#This Row],[Potential demand MWh/h]]/SUM($I$23:$I$379)</f>
        <v>2.0510716849553892E-4</v>
      </c>
      <c r="K33">
        <f>MIN(IF(Table101214[[#This Row],[Potential demand MWh/h]]&gt;=$B$11,ROUND(Table101214[[#This Row],[Potential demand MWh/h]],0),0),$B$10)</f>
        <v>0</v>
      </c>
      <c r="L33" s="156">
        <f>Table101214[[#This Row],[Electrolyser Potential MW]]</f>
        <v>0</v>
      </c>
      <c r="M33">
        <f>ROUND(Table101214[[#This Row],[Potential Peak hour production MWh]]*$B$13,0)</f>
        <v>0</v>
      </c>
    </row>
    <row r="34" spans="1:13">
      <c r="A34">
        <v>27</v>
      </c>
      <c r="B34" t="s">
        <v>928</v>
      </c>
      <c r="C34" t="s">
        <v>1200</v>
      </c>
      <c r="E34">
        <v>51.63635</v>
      </c>
      <c r="F34">
        <v>12.29834</v>
      </c>
      <c r="G34" t="s">
        <v>803</v>
      </c>
      <c r="H34">
        <v>2.07E-2</v>
      </c>
      <c r="I34">
        <f>ROUND(Table101214[[#This Row],[H2-Potential in TWh/a]]*1000000/(365*24),0)</f>
        <v>2</v>
      </c>
      <c r="J34">
        <f>Table101214[[#This Row],[Potential demand MWh/h]]/SUM($I$23:$I$379)</f>
        <v>6.836905616517964E-5</v>
      </c>
      <c r="K34">
        <f>MIN(IF(Table101214[[#This Row],[Potential demand MWh/h]]&gt;=$B$11,ROUND(Table101214[[#This Row],[Potential demand MWh/h]],0),0),$B$10)</f>
        <v>0</v>
      </c>
      <c r="L34" s="156">
        <f>Table101214[[#This Row],[Electrolyser Potential MW]]</f>
        <v>0</v>
      </c>
      <c r="M34">
        <f>ROUND(Table101214[[#This Row],[Potential Peak hour production MWh]]*$B$13,0)</f>
        <v>0</v>
      </c>
    </row>
    <row r="35" spans="1:13">
      <c r="A35">
        <v>28</v>
      </c>
      <c r="B35" t="s">
        <v>929</v>
      </c>
      <c r="C35" t="s">
        <v>1200</v>
      </c>
      <c r="E35">
        <v>51.297550000000001</v>
      </c>
      <c r="F35">
        <v>12.018549999999999</v>
      </c>
      <c r="G35" t="s">
        <v>815</v>
      </c>
      <c r="H35">
        <v>3.0999999999999999E-3</v>
      </c>
      <c r="I35">
        <f>ROUND(Table101214[[#This Row],[H2-Potential in TWh/a]]*1000000/(365*24),0)</f>
        <v>0</v>
      </c>
      <c r="J35">
        <f>Table101214[[#This Row],[Potential demand MWh/h]]/SUM($I$23:$I$379)</f>
        <v>0</v>
      </c>
      <c r="K35">
        <f>MIN(IF(Table101214[[#This Row],[Potential demand MWh/h]]&gt;=$B$11,ROUND(Table101214[[#This Row],[Potential demand MWh/h]],0),0),$B$10)</f>
        <v>0</v>
      </c>
      <c r="L35" s="156">
        <f>Table101214[[#This Row],[Electrolyser Potential MW]]</f>
        <v>0</v>
      </c>
      <c r="M35">
        <f>ROUND(Table101214[[#This Row],[Potential Peak hour production MWh]]*$B$13,0)</f>
        <v>0</v>
      </c>
    </row>
    <row r="36" spans="1:13">
      <c r="A36">
        <v>29</v>
      </c>
      <c r="B36" t="s">
        <v>930</v>
      </c>
      <c r="C36" t="s">
        <v>1200</v>
      </c>
      <c r="E36">
        <v>51.191413470000001</v>
      </c>
      <c r="F36">
        <v>12.356130759999999</v>
      </c>
      <c r="G36" t="s">
        <v>792</v>
      </c>
      <c r="H36">
        <v>14.0441</v>
      </c>
      <c r="I36">
        <f>ROUND(Table101214[[#This Row],[H2-Potential in TWh/a]]*1000000/(365*24),0)</f>
        <v>1603</v>
      </c>
      <c r="J36">
        <f>Table101214[[#This Row],[Potential demand MWh/h]]/SUM($I$23:$I$379)</f>
        <v>5.479779851639148E-2</v>
      </c>
      <c r="K36">
        <f>MIN(IF(Table101214[[#This Row],[Potential demand MWh/h]]&gt;=$B$11,ROUND(Table101214[[#This Row],[Potential demand MWh/h]],0),0),$B$10)</f>
        <v>500</v>
      </c>
      <c r="L36" s="156">
        <f>Table101214[[#This Row],[Electrolyser Potential MW]]</f>
        <v>500</v>
      </c>
      <c r="M36">
        <f>ROUND(Table101214[[#This Row],[Potential Peak hour production MWh]]*$B$13,0)</f>
        <v>209</v>
      </c>
    </row>
    <row r="37" spans="1:13">
      <c r="A37">
        <v>30</v>
      </c>
      <c r="B37" t="s">
        <v>927</v>
      </c>
      <c r="C37" t="s">
        <v>1200</v>
      </c>
      <c r="E37">
        <v>53.635219999999997</v>
      </c>
      <c r="F37">
        <v>9.4846500000000002</v>
      </c>
      <c r="G37" t="s">
        <v>543</v>
      </c>
      <c r="H37">
        <v>0.75350000000000006</v>
      </c>
      <c r="I37">
        <f>ROUND(Table101214[[#This Row],[H2-Potential in TWh/a]]*1000000/(365*24),0)</f>
        <v>86</v>
      </c>
      <c r="J37">
        <f>Table101214[[#This Row],[Potential demand MWh/h]]/SUM($I$23:$I$379)</f>
        <v>2.9398694151027247E-3</v>
      </c>
      <c r="K37">
        <f>MIN(IF(Table101214[[#This Row],[Potential demand MWh/h]]&gt;=$B$11,ROUND(Table101214[[#This Row],[Potential demand MWh/h]],0),0),$B$10)</f>
        <v>86</v>
      </c>
      <c r="L37" s="156">
        <f>Table101214[[#This Row],[Electrolyser Potential MW]]</f>
        <v>86</v>
      </c>
      <c r="M37">
        <f>ROUND(Table101214[[#This Row],[Potential Peak hour production MWh]]*$B$13,0)</f>
        <v>36</v>
      </c>
    </row>
    <row r="38" spans="1:13">
      <c r="A38">
        <v>31</v>
      </c>
      <c r="B38" t="s">
        <v>931</v>
      </c>
      <c r="C38" t="s">
        <v>1200</v>
      </c>
      <c r="E38">
        <v>52.312840000000001</v>
      </c>
      <c r="F38">
        <v>7.6304499999999997</v>
      </c>
      <c r="G38" t="s">
        <v>644</v>
      </c>
      <c r="H38">
        <v>1.5699999999999999E-2</v>
      </c>
      <c r="I38">
        <f>ROUND(Table101214[[#This Row],[H2-Potential in TWh/a]]*1000000/(365*24),0)</f>
        <v>2</v>
      </c>
      <c r="J38">
        <f>Table101214[[#This Row],[Potential demand MWh/h]]/SUM($I$23:$I$379)</f>
        <v>6.836905616517964E-5</v>
      </c>
      <c r="K38">
        <f>MIN(IF(Table101214[[#This Row],[Potential demand MWh/h]]&gt;=$B$11,ROUND(Table101214[[#This Row],[Potential demand MWh/h]],0),0),$B$10)</f>
        <v>0</v>
      </c>
      <c r="L38" s="156">
        <f>Table101214[[#This Row],[Electrolyser Potential MW]]</f>
        <v>0</v>
      </c>
      <c r="M38">
        <f>ROUND(Table101214[[#This Row],[Potential Peak hour production MWh]]*$B$13,0)</f>
        <v>0</v>
      </c>
    </row>
    <row r="39" spans="1:13">
      <c r="A39">
        <v>32</v>
      </c>
      <c r="B39" t="s">
        <v>928</v>
      </c>
      <c r="C39" t="s">
        <v>1200</v>
      </c>
      <c r="E39">
        <v>50.082349999999998</v>
      </c>
      <c r="F39">
        <v>8.5430299999999999</v>
      </c>
      <c r="G39" t="s">
        <v>426</v>
      </c>
      <c r="H39">
        <v>5.2299999999999999E-2</v>
      </c>
      <c r="I39">
        <f>ROUND(Table101214[[#This Row],[H2-Potential in TWh/a]]*1000000/(365*24),0)</f>
        <v>6</v>
      </c>
      <c r="J39">
        <f>Table101214[[#This Row],[Potential demand MWh/h]]/SUM($I$23:$I$379)</f>
        <v>2.0510716849553892E-4</v>
      </c>
      <c r="K39">
        <f>MIN(IF(Table101214[[#This Row],[Potential demand MWh/h]]&gt;=$B$11,ROUND(Table101214[[#This Row],[Potential demand MWh/h]],0),0),$B$10)</f>
        <v>0</v>
      </c>
      <c r="L39" s="156">
        <f>Table101214[[#This Row],[Electrolyser Potential MW]]</f>
        <v>0</v>
      </c>
      <c r="M39">
        <f>ROUND(Table101214[[#This Row],[Potential Peak hour production MWh]]*$B$13,0)</f>
        <v>0</v>
      </c>
    </row>
    <row r="40" spans="1:13">
      <c r="A40">
        <v>33</v>
      </c>
      <c r="B40" t="s">
        <v>932</v>
      </c>
      <c r="C40" t="s">
        <v>1200</v>
      </c>
      <c r="E40">
        <v>48.177680000000002</v>
      </c>
      <c r="F40">
        <v>12.72044</v>
      </c>
      <c r="G40" t="s">
        <v>94</v>
      </c>
      <c r="H40">
        <v>3.7699999999999997E-2</v>
      </c>
      <c r="I40">
        <f>ROUND(Table101214[[#This Row],[H2-Potential in TWh/a]]*1000000/(365*24),0)</f>
        <v>4</v>
      </c>
      <c r="J40">
        <f>Table101214[[#This Row],[Potential demand MWh/h]]/SUM($I$23:$I$379)</f>
        <v>1.3673811233035928E-4</v>
      </c>
      <c r="K40">
        <f>MIN(IF(Table101214[[#This Row],[Potential demand MWh/h]]&gt;=$B$11,ROUND(Table101214[[#This Row],[Potential demand MWh/h]],0),0),$B$10)</f>
        <v>0</v>
      </c>
      <c r="L40" s="156">
        <f>Table101214[[#This Row],[Electrolyser Potential MW]]</f>
        <v>0</v>
      </c>
      <c r="M40">
        <f>ROUND(Table101214[[#This Row],[Potential Peak hour production MWh]]*$B$13,0)</f>
        <v>0</v>
      </c>
    </row>
    <row r="41" spans="1:13">
      <c r="A41">
        <v>34</v>
      </c>
      <c r="B41" t="s">
        <v>932</v>
      </c>
      <c r="C41" t="s">
        <v>1200</v>
      </c>
      <c r="E41">
        <v>50.86421</v>
      </c>
      <c r="F41">
        <v>6.8622300000000003</v>
      </c>
      <c r="G41" t="s">
        <v>619</v>
      </c>
      <c r="H41">
        <v>5.2299999999999999E-2</v>
      </c>
      <c r="I41">
        <f>ROUND(Table101214[[#This Row],[H2-Potential in TWh/a]]*1000000/(365*24),0)</f>
        <v>6</v>
      </c>
      <c r="J41">
        <f>Table101214[[#This Row],[Potential demand MWh/h]]/SUM($I$23:$I$379)</f>
        <v>2.0510716849553892E-4</v>
      </c>
      <c r="K41">
        <f>MIN(IF(Table101214[[#This Row],[Potential demand MWh/h]]&gt;=$B$11,ROUND(Table101214[[#This Row],[Potential demand MWh/h]],0),0),$B$10)</f>
        <v>0</v>
      </c>
      <c r="L41" s="156">
        <f>Table101214[[#This Row],[Electrolyser Potential MW]]</f>
        <v>0</v>
      </c>
      <c r="M41">
        <f>ROUND(Table101214[[#This Row],[Potential Peak hour production MWh]]*$B$13,0)</f>
        <v>0</v>
      </c>
    </row>
    <row r="42" spans="1:13">
      <c r="A42">
        <v>35</v>
      </c>
      <c r="B42" t="s">
        <v>933</v>
      </c>
      <c r="C42" t="s">
        <v>1200</v>
      </c>
      <c r="E42">
        <v>53.910644339999997</v>
      </c>
      <c r="F42">
        <v>9.2078709439999997</v>
      </c>
      <c r="G42" t="s">
        <v>848</v>
      </c>
      <c r="H42">
        <v>4.26</v>
      </c>
      <c r="I42">
        <f>ROUND(Table101214[[#This Row],[H2-Potential in TWh/a]]*1000000/(365*24),0)</f>
        <v>486</v>
      </c>
      <c r="J42">
        <f>Table101214[[#This Row],[Potential demand MWh/h]]/SUM($I$23:$I$379)</f>
        <v>1.6613680648138653E-2</v>
      </c>
      <c r="K42">
        <f>MIN(IF(Table101214[[#This Row],[Potential demand MWh/h]]&gt;=$B$11,ROUND(Table101214[[#This Row],[Potential demand MWh/h]],0),0),$B$10)</f>
        <v>486</v>
      </c>
      <c r="L42" s="156">
        <f>Table101214[[#This Row],[Electrolyser Potential MW]]</f>
        <v>486</v>
      </c>
      <c r="M42">
        <f>ROUND(Table101214[[#This Row],[Potential Peak hour production MWh]]*$B$13,0)</f>
        <v>203</v>
      </c>
    </row>
    <row r="43" spans="1:13">
      <c r="A43">
        <v>36</v>
      </c>
      <c r="B43" t="s">
        <v>919</v>
      </c>
      <c r="C43" t="s">
        <v>1200</v>
      </c>
      <c r="E43">
        <v>53.896920000000001</v>
      </c>
      <c r="F43">
        <v>9.1381700000000006</v>
      </c>
      <c r="G43" t="s">
        <v>831</v>
      </c>
      <c r="H43">
        <v>4.3999999999999997E-2</v>
      </c>
      <c r="I43">
        <f>ROUND(Table101214[[#This Row],[H2-Potential in TWh/a]]*1000000/(365*24),0)</f>
        <v>5</v>
      </c>
      <c r="J43">
        <f>Table101214[[#This Row],[Potential demand MWh/h]]/SUM($I$23:$I$379)</f>
        <v>1.709226404129491E-4</v>
      </c>
      <c r="K43">
        <f>MIN(IF(Table101214[[#This Row],[Potential demand MWh/h]]&gt;=$B$11,ROUND(Table101214[[#This Row],[Potential demand MWh/h]],0),0),$B$10)</f>
        <v>0</v>
      </c>
      <c r="L43" s="156">
        <f>Table101214[[#This Row],[Electrolyser Potential MW]]</f>
        <v>0</v>
      </c>
      <c r="M43">
        <f>ROUND(Table101214[[#This Row],[Potential Peak hour production MWh]]*$B$13,0)</f>
        <v>0</v>
      </c>
    </row>
    <row r="44" spans="1:13">
      <c r="A44">
        <v>37</v>
      </c>
      <c r="B44" t="s">
        <v>934</v>
      </c>
      <c r="C44" t="s">
        <v>1200</v>
      </c>
      <c r="E44">
        <v>48.444989999999997</v>
      </c>
      <c r="F44">
        <v>10.880039999999999</v>
      </c>
      <c r="G44" t="s">
        <v>363</v>
      </c>
      <c r="H44">
        <v>1.09E-2</v>
      </c>
      <c r="I44">
        <f>ROUND(Table101214[[#This Row],[H2-Potential in TWh/a]]*1000000/(365*24),0)</f>
        <v>1</v>
      </c>
      <c r="J44">
        <f>Table101214[[#This Row],[Potential demand MWh/h]]/SUM($I$23:$I$379)</f>
        <v>3.418452808258982E-5</v>
      </c>
      <c r="K44">
        <f>MIN(IF(Table101214[[#This Row],[Potential demand MWh/h]]&gt;=$B$11,ROUND(Table101214[[#This Row],[Potential demand MWh/h]],0),0),$B$10)</f>
        <v>0</v>
      </c>
      <c r="L44" s="156">
        <f>Table101214[[#This Row],[Electrolyser Potential MW]]</f>
        <v>0</v>
      </c>
      <c r="M44">
        <f>ROUND(Table101214[[#This Row],[Potential Peak hour production MWh]]*$B$13,0)</f>
        <v>0</v>
      </c>
    </row>
    <row r="45" spans="1:13">
      <c r="A45">
        <v>38</v>
      </c>
      <c r="B45" t="s">
        <v>935</v>
      </c>
      <c r="C45" t="s">
        <v>1200</v>
      </c>
      <c r="E45">
        <v>48.18027</v>
      </c>
      <c r="F45">
        <v>12.84437</v>
      </c>
      <c r="G45" t="s">
        <v>94</v>
      </c>
      <c r="H45">
        <v>1.15E-2</v>
      </c>
      <c r="I45">
        <f>ROUND(Table101214[[#This Row],[H2-Potential in TWh/a]]*1000000/(365*24),0)</f>
        <v>1</v>
      </c>
      <c r="J45">
        <f>Table101214[[#This Row],[Potential demand MWh/h]]/SUM($I$23:$I$379)</f>
        <v>3.418452808258982E-5</v>
      </c>
      <c r="K45">
        <f>MIN(IF(Table101214[[#This Row],[Potential demand MWh/h]]&gt;=$B$11,ROUND(Table101214[[#This Row],[Potential demand MWh/h]],0),0),$B$10)</f>
        <v>0</v>
      </c>
      <c r="L45" s="156">
        <f>Table101214[[#This Row],[Electrolyser Potential MW]]</f>
        <v>0</v>
      </c>
      <c r="M45">
        <f>ROUND(Table101214[[#This Row],[Potential Peak hour production MWh]]*$B$13,0)</f>
        <v>0</v>
      </c>
    </row>
    <row r="46" spans="1:13">
      <c r="A46">
        <v>39</v>
      </c>
      <c r="B46" t="s">
        <v>936</v>
      </c>
      <c r="C46" t="s">
        <v>1200</v>
      </c>
      <c r="E46">
        <v>48.758551730000001</v>
      </c>
      <c r="F46">
        <v>11.708626430000001</v>
      </c>
      <c r="G46" t="s">
        <v>227</v>
      </c>
      <c r="H46">
        <v>9.9427000000000003</v>
      </c>
      <c r="I46">
        <f>ROUND(Table101214[[#This Row],[H2-Potential in TWh/a]]*1000000/(365*24),0)</f>
        <v>1135</v>
      </c>
      <c r="J46">
        <f>Table101214[[#This Row],[Potential demand MWh/h]]/SUM($I$23:$I$379)</f>
        <v>3.8799439373739447E-2</v>
      </c>
      <c r="K46">
        <f>MIN(IF(Table101214[[#This Row],[Potential demand MWh/h]]&gt;=$B$11,ROUND(Table101214[[#This Row],[Potential demand MWh/h]],0),0),$B$10)</f>
        <v>500</v>
      </c>
      <c r="L46" s="156">
        <f>Table101214[[#This Row],[Electrolyser Potential MW]]</f>
        <v>500</v>
      </c>
      <c r="M46">
        <f>ROUND(Table101214[[#This Row],[Potential Peak hour production MWh]]*$B$13,0)</f>
        <v>209</v>
      </c>
    </row>
    <row r="47" spans="1:13">
      <c r="A47">
        <v>40</v>
      </c>
      <c r="B47" t="s">
        <v>937</v>
      </c>
      <c r="C47" t="s">
        <v>1201</v>
      </c>
      <c r="E47">
        <v>51.530037100000001</v>
      </c>
      <c r="F47">
        <v>6.995643748</v>
      </c>
      <c r="G47" t="s">
        <v>585</v>
      </c>
      <c r="H47">
        <v>4.2099999999999999E-2</v>
      </c>
      <c r="I47">
        <f>ROUND(Table101214[[#This Row],[H2-Potential in TWh/a]]*1000000/(365*24),0)</f>
        <v>5</v>
      </c>
      <c r="J47">
        <f>Table101214[[#This Row],[Potential demand MWh/h]]/SUM($I$23:$I$379)</f>
        <v>1.709226404129491E-4</v>
      </c>
      <c r="K47">
        <f>MIN(IF(Table101214[[#This Row],[Potential demand MWh/h]]&gt;=$B$11,ROUND(Table101214[[#This Row],[Potential demand MWh/h]],0),0),$B$10)</f>
        <v>0</v>
      </c>
      <c r="L47" s="156">
        <f>Table101214[[#This Row],[Electrolyser Potential MW]]</f>
        <v>0</v>
      </c>
      <c r="M47">
        <f>ROUND(Table101214[[#This Row],[Potential Peak hour production MWh]]*$B$13,0)</f>
        <v>0</v>
      </c>
    </row>
    <row r="48" spans="1:13">
      <c r="A48">
        <v>41</v>
      </c>
      <c r="B48" t="s">
        <v>938</v>
      </c>
      <c r="C48" t="s">
        <v>1201</v>
      </c>
      <c r="E48">
        <v>51.441175999999999</v>
      </c>
      <c r="F48">
        <v>7.0870959999999998</v>
      </c>
      <c r="G48" t="s">
        <v>585</v>
      </c>
      <c r="H48">
        <v>8.0399999999999999E-2</v>
      </c>
      <c r="I48">
        <f>ROUND(Table101214[[#This Row],[H2-Potential in TWh/a]]*1000000/(365*24),0)</f>
        <v>9</v>
      </c>
      <c r="J48">
        <f>Table101214[[#This Row],[Potential demand MWh/h]]/SUM($I$23:$I$379)</f>
        <v>3.0766075274330841E-4</v>
      </c>
      <c r="K48">
        <f>MIN(IF(Table101214[[#This Row],[Potential demand MWh/h]]&gt;=$B$11,ROUND(Table101214[[#This Row],[Potential demand MWh/h]],0),0),$B$10)</f>
        <v>0</v>
      </c>
      <c r="L48" s="156">
        <f>Table101214[[#This Row],[Electrolyser Potential MW]]</f>
        <v>0</v>
      </c>
      <c r="M48">
        <f>ROUND(Table101214[[#This Row],[Potential Peak hour production MWh]]*$B$13,0)</f>
        <v>0</v>
      </c>
    </row>
    <row r="49" spans="1:13">
      <c r="A49">
        <v>42</v>
      </c>
      <c r="B49" t="s">
        <v>939</v>
      </c>
      <c r="C49" t="s">
        <v>1201</v>
      </c>
      <c r="E49">
        <v>52.193970999999998</v>
      </c>
      <c r="F49">
        <v>8.6085700000000003</v>
      </c>
      <c r="G49" t="s">
        <v>652</v>
      </c>
      <c r="H49">
        <v>6.0299999999999999E-2</v>
      </c>
      <c r="I49">
        <f>ROUND(Table101214[[#This Row],[H2-Potential in TWh/a]]*1000000/(365*24),0)</f>
        <v>7</v>
      </c>
      <c r="J49">
        <f>Table101214[[#This Row],[Potential demand MWh/h]]/SUM($I$23:$I$379)</f>
        <v>2.3929169657812874E-4</v>
      </c>
      <c r="K49">
        <f>MIN(IF(Table101214[[#This Row],[Potential demand MWh/h]]&gt;=$B$11,ROUND(Table101214[[#This Row],[Potential demand MWh/h]],0),0),$B$10)</f>
        <v>0</v>
      </c>
      <c r="L49" s="156">
        <f>Table101214[[#This Row],[Electrolyser Potential MW]]</f>
        <v>0</v>
      </c>
      <c r="M49">
        <f>ROUND(Table101214[[#This Row],[Potential Peak hour production MWh]]*$B$13,0)</f>
        <v>0</v>
      </c>
    </row>
    <row r="50" spans="1:13">
      <c r="A50">
        <v>43</v>
      </c>
      <c r="B50" t="s">
        <v>940</v>
      </c>
      <c r="C50" t="s">
        <v>1201</v>
      </c>
      <c r="E50">
        <v>51.006366999999997</v>
      </c>
      <c r="F50">
        <v>13.657259</v>
      </c>
      <c r="G50" t="s">
        <v>777</v>
      </c>
      <c r="H50">
        <v>4.02E-2</v>
      </c>
      <c r="I50">
        <f>ROUND(Table101214[[#This Row],[H2-Potential in TWh/a]]*1000000/(365*24),0)</f>
        <v>5</v>
      </c>
      <c r="J50">
        <f>Table101214[[#This Row],[Potential demand MWh/h]]/SUM($I$23:$I$379)</f>
        <v>1.709226404129491E-4</v>
      </c>
      <c r="K50">
        <f>MIN(IF(Table101214[[#This Row],[Potential demand MWh/h]]&gt;=$B$11,ROUND(Table101214[[#This Row],[Potential demand MWh/h]],0),0),$B$10)</f>
        <v>0</v>
      </c>
      <c r="L50" s="156">
        <f>Table101214[[#This Row],[Electrolyser Potential MW]]</f>
        <v>0</v>
      </c>
      <c r="M50">
        <f>ROUND(Table101214[[#This Row],[Potential Peak hour production MWh]]*$B$13,0)</f>
        <v>0</v>
      </c>
    </row>
    <row r="51" spans="1:13">
      <c r="A51">
        <v>44</v>
      </c>
      <c r="B51" t="s">
        <v>941</v>
      </c>
      <c r="C51" t="s">
        <v>1201</v>
      </c>
      <c r="E51">
        <v>51.621611000000001</v>
      </c>
      <c r="F51">
        <v>7.5219820000000004</v>
      </c>
      <c r="G51" t="s">
        <v>684</v>
      </c>
      <c r="H51">
        <v>0.14069999999999999</v>
      </c>
      <c r="I51">
        <f>ROUND(Table101214[[#This Row],[H2-Potential in TWh/a]]*1000000/(365*24),0)</f>
        <v>16</v>
      </c>
      <c r="J51">
        <f>Table101214[[#This Row],[Potential demand MWh/h]]/SUM($I$23:$I$379)</f>
        <v>5.4695244932143712E-4</v>
      </c>
      <c r="K51">
        <f>MIN(IF(Table101214[[#This Row],[Potential demand MWh/h]]&gt;=$B$11,ROUND(Table101214[[#This Row],[Potential demand MWh/h]],0),0),$B$10)</f>
        <v>0</v>
      </c>
      <c r="L51" s="156">
        <f>Table101214[[#This Row],[Electrolyser Potential MW]]</f>
        <v>0</v>
      </c>
      <c r="M51">
        <f>ROUND(Table101214[[#This Row],[Potential Peak hour production MWh]]*$B$13,0)</f>
        <v>0</v>
      </c>
    </row>
    <row r="52" spans="1:13">
      <c r="A52">
        <v>45</v>
      </c>
      <c r="B52" t="s">
        <v>942</v>
      </c>
      <c r="C52" t="s">
        <v>1201</v>
      </c>
      <c r="E52">
        <v>52.526555999999999</v>
      </c>
      <c r="F52">
        <v>11.392977999999999</v>
      </c>
      <c r="G52" t="s">
        <v>801</v>
      </c>
      <c r="H52">
        <v>0.13059999999999999</v>
      </c>
      <c r="I52">
        <f>ROUND(Table101214[[#This Row],[H2-Potential in TWh/a]]*1000000/(365*24),0)</f>
        <v>15</v>
      </c>
      <c r="J52">
        <f>Table101214[[#This Row],[Potential demand MWh/h]]/SUM($I$23:$I$379)</f>
        <v>5.1276792123884727E-4</v>
      </c>
      <c r="K52">
        <f>MIN(IF(Table101214[[#This Row],[Potential demand MWh/h]]&gt;=$B$11,ROUND(Table101214[[#This Row],[Potential demand MWh/h]],0),0),$B$10)</f>
        <v>0</v>
      </c>
      <c r="L52" s="156">
        <f>Table101214[[#This Row],[Electrolyser Potential MW]]</f>
        <v>0</v>
      </c>
      <c r="M52">
        <f>ROUND(Table101214[[#This Row],[Potential Peak hour production MWh]]*$B$13,0)</f>
        <v>0</v>
      </c>
    </row>
    <row r="53" spans="1:13">
      <c r="A53">
        <v>46</v>
      </c>
      <c r="B53" t="s">
        <v>941</v>
      </c>
      <c r="C53" t="s">
        <v>1201</v>
      </c>
      <c r="E53">
        <v>51.837156</v>
      </c>
      <c r="F53">
        <v>11.767552999999999</v>
      </c>
      <c r="G53" t="s">
        <v>817</v>
      </c>
      <c r="H53">
        <v>0.1507</v>
      </c>
      <c r="I53">
        <f>ROUND(Table101214[[#This Row],[H2-Potential in TWh/a]]*1000000/(365*24),0)</f>
        <v>17</v>
      </c>
      <c r="J53">
        <f>Table101214[[#This Row],[Potential demand MWh/h]]/SUM($I$23:$I$379)</f>
        <v>5.8113697740402696E-4</v>
      </c>
      <c r="K53">
        <f>MIN(IF(Table101214[[#This Row],[Potential demand MWh/h]]&gt;=$B$11,ROUND(Table101214[[#This Row],[Potential demand MWh/h]],0),0),$B$10)</f>
        <v>0</v>
      </c>
      <c r="L53" s="156">
        <f>Table101214[[#This Row],[Electrolyser Potential MW]]</f>
        <v>0</v>
      </c>
      <c r="M53">
        <f>ROUND(Table101214[[#This Row],[Potential Peak hour production MWh]]*$B$13,0)</f>
        <v>0</v>
      </c>
    </row>
    <row r="54" spans="1:13">
      <c r="A54">
        <v>47</v>
      </c>
      <c r="B54" t="s">
        <v>943</v>
      </c>
      <c r="C54" t="s">
        <v>1201</v>
      </c>
      <c r="E54">
        <v>51.370685999999999</v>
      </c>
      <c r="F54">
        <v>14.067964999999999</v>
      </c>
      <c r="G54" t="s">
        <v>771</v>
      </c>
      <c r="H54">
        <v>9.0399999999999994E-2</v>
      </c>
      <c r="I54">
        <f>ROUND(Table101214[[#This Row],[H2-Potential in TWh/a]]*1000000/(365*24),0)</f>
        <v>10</v>
      </c>
      <c r="J54">
        <f>Table101214[[#This Row],[Potential demand MWh/h]]/SUM($I$23:$I$379)</f>
        <v>3.418452808258982E-4</v>
      </c>
      <c r="K54">
        <f>MIN(IF(Table101214[[#This Row],[Potential demand MWh/h]]&gt;=$B$11,ROUND(Table101214[[#This Row],[Potential demand MWh/h]],0),0),$B$10)</f>
        <v>0</v>
      </c>
      <c r="L54" s="156">
        <f>Table101214[[#This Row],[Electrolyser Potential MW]]</f>
        <v>0</v>
      </c>
      <c r="M54">
        <f>ROUND(Table101214[[#This Row],[Potential Peak hour production MWh]]*$B$13,0)</f>
        <v>0</v>
      </c>
    </row>
    <row r="55" spans="1:13">
      <c r="A55">
        <v>48</v>
      </c>
      <c r="B55" t="s">
        <v>944</v>
      </c>
      <c r="C55" t="s">
        <v>1201</v>
      </c>
      <c r="E55">
        <v>50.583345610000002</v>
      </c>
      <c r="F55">
        <v>10.9922719</v>
      </c>
      <c r="G55" t="s">
        <v>878</v>
      </c>
      <c r="H55">
        <v>0.1206</v>
      </c>
      <c r="I55">
        <f>ROUND(Table101214[[#This Row],[H2-Potential in TWh/a]]*1000000/(365*24),0)</f>
        <v>14</v>
      </c>
      <c r="J55">
        <f>Table101214[[#This Row],[Potential demand MWh/h]]/SUM($I$23:$I$379)</f>
        <v>4.7858339315625748E-4</v>
      </c>
      <c r="K55">
        <f>MIN(IF(Table101214[[#This Row],[Potential demand MWh/h]]&gt;=$B$11,ROUND(Table101214[[#This Row],[Potential demand MWh/h]],0),0),$B$10)</f>
        <v>0</v>
      </c>
      <c r="L55" s="156">
        <f>Table101214[[#This Row],[Electrolyser Potential MW]]</f>
        <v>0</v>
      </c>
      <c r="M55">
        <f>ROUND(Table101214[[#This Row],[Potential Peak hour production MWh]]*$B$13,0)</f>
        <v>0</v>
      </c>
    </row>
    <row r="56" spans="1:13">
      <c r="A56">
        <v>49</v>
      </c>
      <c r="B56" t="s">
        <v>945</v>
      </c>
      <c r="C56" t="s">
        <v>1201</v>
      </c>
      <c r="E56">
        <v>50.698461999999999</v>
      </c>
      <c r="F56">
        <v>10.938711</v>
      </c>
      <c r="G56" t="s">
        <v>878</v>
      </c>
      <c r="H56">
        <v>0.01</v>
      </c>
      <c r="I56">
        <f>ROUND(Table101214[[#This Row],[H2-Potential in TWh/a]]*1000000/(365*24),0)</f>
        <v>1</v>
      </c>
      <c r="J56">
        <f>Table101214[[#This Row],[Potential demand MWh/h]]/SUM($I$23:$I$379)</f>
        <v>3.418452808258982E-5</v>
      </c>
      <c r="K56">
        <f>MIN(IF(Table101214[[#This Row],[Potential demand MWh/h]]&gt;=$B$11,ROUND(Table101214[[#This Row],[Potential demand MWh/h]],0),0),$B$10)</f>
        <v>0</v>
      </c>
      <c r="L56" s="156">
        <f>Table101214[[#This Row],[Electrolyser Potential MW]]</f>
        <v>0</v>
      </c>
      <c r="M56">
        <f>ROUND(Table101214[[#This Row],[Potential Peak hour production MWh]]*$B$13,0)</f>
        <v>0</v>
      </c>
    </row>
    <row r="57" spans="1:13">
      <c r="A57">
        <v>50</v>
      </c>
      <c r="B57" t="s">
        <v>946</v>
      </c>
      <c r="C57" t="s">
        <v>1201</v>
      </c>
      <c r="E57">
        <v>50.490719800000001</v>
      </c>
      <c r="F57">
        <v>11.171840599999999</v>
      </c>
      <c r="G57" t="s">
        <v>882</v>
      </c>
      <c r="H57">
        <v>0.12559999999999999</v>
      </c>
      <c r="I57">
        <f>ROUND(Table101214[[#This Row],[H2-Potential in TWh/a]]*1000000/(365*24),0)</f>
        <v>14</v>
      </c>
      <c r="J57">
        <f>Table101214[[#This Row],[Potential demand MWh/h]]/SUM($I$23:$I$379)</f>
        <v>4.7858339315625748E-4</v>
      </c>
      <c r="K57">
        <f>MIN(IF(Table101214[[#This Row],[Potential demand MWh/h]]&gt;=$B$11,ROUND(Table101214[[#This Row],[Potential demand MWh/h]],0),0),$B$10)</f>
        <v>0</v>
      </c>
      <c r="L57" s="156">
        <f>Table101214[[#This Row],[Electrolyser Potential MW]]</f>
        <v>0</v>
      </c>
      <c r="M57">
        <f>ROUND(Table101214[[#This Row],[Potential Peak hour production MWh]]*$B$13,0)</f>
        <v>0</v>
      </c>
    </row>
    <row r="58" spans="1:13">
      <c r="A58">
        <v>51</v>
      </c>
      <c r="B58" t="s">
        <v>947</v>
      </c>
      <c r="C58" t="s">
        <v>1201</v>
      </c>
      <c r="E58">
        <v>50.511445000000002</v>
      </c>
      <c r="F58">
        <v>11.214213000000001</v>
      </c>
      <c r="G58" t="s">
        <v>884</v>
      </c>
      <c r="H58">
        <v>6.0299999999999999E-2</v>
      </c>
      <c r="I58">
        <f>ROUND(Table101214[[#This Row],[H2-Potential in TWh/a]]*1000000/(365*24),0)</f>
        <v>7</v>
      </c>
      <c r="J58">
        <f>Table101214[[#This Row],[Potential demand MWh/h]]/SUM($I$23:$I$379)</f>
        <v>2.3929169657812874E-4</v>
      </c>
      <c r="K58">
        <f>MIN(IF(Table101214[[#This Row],[Potential demand MWh/h]]&gt;=$B$11,ROUND(Table101214[[#This Row],[Potential demand MWh/h]],0),0),$B$10)</f>
        <v>0</v>
      </c>
      <c r="L58" s="156">
        <f>Table101214[[#This Row],[Electrolyser Potential MW]]</f>
        <v>0</v>
      </c>
      <c r="M58">
        <f>ROUND(Table101214[[#This Row],[Potential Peak hour production MWh]]*$B$13,0)</f>
        <v>0</v>
      </c>
    </row>
    <row r="59" spans="1:13">
      <c r="A59">
        <v>52</v>
      </c>
      <c r="B59" t="s">
        <v>941</v>
      </c>
      <c r="C59" t="s">
        <v>1201</v>
      </c>
      <c r="E59">
        <v>49.23310953</v>
      </c>
      <c r="F59">
        <v>8.3749069790000004</v>
      </c>
      <c r="G59" t="s">
        <v>744</v>
      </c>
      <c r="H59">
        <v>0.11559999999999999</v>
      </c>
      <c r="I59">
        <f>ROUND(Table101214[[#This Row],[H2-Potential in TWh/a]]*1000000/(365*24),0)</f>
        <v>13</v>
      </c>
      <c r="J59">
        <f>Table101214[[#This Row],[Potential demand MWh/h]]/SUM($I$23:$I$379)</f>
        <v>4.4439886507366768E-4</v>
      </c>
      <c r="K59">
        <f>MIN(IF(Table101214[[#This Row],[Potential demand MWh/h]]&gt;=$B$11,ROUND(Table101214[[#This Row],[Potential demand MWh/h]],0),0),$B$10)</f>
        <v>0</v>
      </c>
      <c r="L59" s="156">
        <f>Table101214[[#This Row],[Electrolyser Potential MW]]</f>
        <v>0</v>
      </c>
      <c r="M59">
        <f>ROUND(Table101214[[#This Row],[Potential Peak hour production MWh]]*$B$13,0)</f>
        <v>0</v>
      </c>
    </row>
    <row r="60" spans="1:13">
      <c r="A60">
        <v>53</v>
      </c>
      <c r="B60" t="s">
        <v>948</v>
      </c>
      <c r="C60" t="s">
        <v>1201</v>
      </c>
      <c r="E60">
        <v>50.471730000000001</v>
      </c>
      <c r="F60">
        <v>7.7865000000000002</v>
      </c>
      <c r="G60" t="s">
        <v>702</v>
      </c>
      <c r="H60">
        <v>0.11559999999999999</v>
      </c>
      <c r="I60">
        <f>ROUND(Table101214[[#This Row],[H2-Potential in TWh/a]]*1000000/(365*24),0)</f>
        <v>13</v>
      </c>
      <c r="J60">
        <f>Table101214[[#This Row],[Potential demand MWh/h]]/SUM($I$23:$I$379)</f>
        <v>4.4439886507366768E-4</v>
      </c>
      <c r="K60">
        <f>MIN(IF(Table101214[[#This Row],[Potential demand MWh/h]]&gt;=$B$11,ROUND(Table101214[[#This Row],[Potential demand MWh/h]],0),0),$B$10)</f>
        <v>0</v>
      </c>
      <c r="L60" s="156">
        <f>Table101214[[#This Row],[Electrolyser Potential MW]]</f>
        <v>0</v>
      </c>
      <c r="M60">
        <f>ROUND(Table101214[[#This Row],[Potential Peak hour production MWh]]*$B$13,0)</f>
        <v>0</v>
      </c>
    </row>
    <row r="61" spans="1:13">
      <c r="A61">
        <v>54</v>
      </c>
      <c r="B61" t="s">
        <v>941</v>
      </c>
      <c r="C61" t="s">
        <v>1201</v>
      </c>
      <c r="E61">
        <v>52.264368320000003</v>
      </c>
      <c r="F61">
        <v>9.1407274550000004</v>
      </c>
      <c r="G61" t="s">
        <v>523</v>
      </c>
      <c r="H61">
        <v>0.13059999999999999</v>
      </c>
      <c r="I61">
        <f>ROUND(Table101214[[#This Row],[H2-Potential in TWh/a]]*1000000/(365*24),0)</f>
        <v>15</v>
      </c>
      <c r="J61">
        <f>Table101214[[#This Row],[Potential demand MWh/h]]/SUM($I$23:$I$379)</f>
        <v>5.1276792123884727E-4</v>
      </c>
      <c r="K61">
        <f>MIN(IF(Table101214[[#This Row],[Potential demand MWh/h]]&gt;=$B$11,ROUND(Table101214[[#This Row],[Potential demand MWh/h]],0),0),$B$10)</f>
        <v>0</v>
      </c>
      <c r="L61" s="156">
        <f>Table101214[[#This Row],[Electrolyser Potential MW]]</f>
        <v>0</v>
      </c>
      <c r="M61">
        <f>ROUND(Table101214[[#This Row],[Potential Peak hour production MWh]]*$B$13,0)</f>
        <v>0</v>
      </c>
    </row>
    <row r="62" spans="1:13">
      <c r="A62">
        <v>55</v>
      </c>
      <c r="B62" t="s">
        <v>949</v>
      </c>
      <c r="C62" t="s">
        <v>1201</v>
      </c>
      <c r="E62">
        <v>51.807093000000002</v>
      </c>
      <c r="F62">
        <v>9.4427470000000007</v>
      </c>
      <c r="G62" t="s">
        <v>519</v>
      </c>
      <c r="H62">
        <v>0.10050000000000001</v>
      </c>
      <c r="I62">
        <f>ROUND(Table101214[[#This Row],[H2-Potential in TWh/a]]*1000000/(365*24),0)</f>
        <v>11</v>
      </c>
      <c r="J62">
        <f>Table101214[[#This Row],[Potential demand MWh/h]]/SUM($I$23:$I$379)</f>
        <v>3.7602980890848804E-4</v>
      </c>
      <c r="K62">
        <f>MIN(IF(Table101214[[#This Row],[Potential demand MWh/h]]&gt;=$B$11,ROUND(Table101214[[#This Row],[Potential demand MWh/h]],0),0),$B$10)</f>
        <v>0</v>
      </c>
      <c r="L62" s="156">
        <f>Table101214[[#This Row],[Electrolyser Potential MW]]</f>
        <v>0</v>
      </c>
      <c r="M62">
        <f>ROUND(Table101214[[#This Row],[Potential Peak hour production MWh]]*$B$13,0)</f>
        <v>0</v>
      </c>
    </row>
    <row r="63" spans="1:13">
      <c r="A63">
        <v>56</v>
      </c>
      <c r="B63" t="s">
        <v>950</v>
      </c>
      <c r="C63" t="s">
        <v>1201</v>
      </c>
      <c r="E63">
        <v>51.750830000000001</v>
      </c>
      <c r="F63">
        <v>9.3963169999999998</v>
      </c>
      <c r="G63" t="s">
        <v>519</v>
      </c>
      <c r="H63">
        <v>0.12559999999999999</v>
      </c>
      <c r="I63">
        <f>ROUND(Table101214[[#This Row],[H2-Potential in TWh/a]]*1000000/(365*24),0)</f>
        <v>14</v>
      </c>
      <c r="J63">
        <f>Table101214[[#This Row],[Potential demand MWh/h]]/SUM($I$23:$I$379)</f>
        <v>4.7858339315625748E-4</v>
      </c>
      <c r="K63">
        <f>MIN(IF(Table101214[[#This Row],[Potential demand MWh/h]]&gt;=$B$11,ROUND(Table101214[[#This Row],[Potential demand MWh/h]],0),0),$B$10)</f>
        <v>0</v>
      </c>
      <c r="L63" s="156">
        <f>Table101214[[#This Row],[Electrolyser Potential MW]]</f>
        <v>0</v>
      </c>
      <c r="M63">
        <f>ROUND(Table101214[[#This Row],[Potential Peak hour production MWh]]*$B$13,0)</f>
        <v>0</v>
      </c>
    </row>
    <row r="64" spans="1:13">
      <c r="A64">
        <v>57</v>
      </c>
      <c r="B64" t="s">
        <v>951</v>
      </c>
      <c r="C64" t="s">
        <v>1201</v>
      </c>
      <c r="E64">
        <v>52.197012999999998</v>
      </c>
      <c r="F64">
        <v>9.0708830000000003</v>
      </c>
      <c r="G64" t="s">
        <v>523</v>
      </c>
      <c r="H64">
        <v>0.12559999999999999</v>
      </c>
      <c r="I64">
        <f>ROUND(Table101214[[#This Row],[H2-Potential in TWh/a]]*1000000/(365*24),0)</f>
        <v>14</v>
      </c>
      <c r="J64">
        <f>Table101214[[#This Row],[Potential demand MWh/h]]/SUM($I$23:$I$379)</f>
        <v>4.7858339315625748E-4</v>
      </c>
      <c r="K64">
        <f>MIN(IF(Table101214[[#This Row],[Potential demand MWh/h]]&gt;=$B$11,ROUND(Table101214[[#This Row],[Potential demand MWh/h]],0),0),$B$10)</f>
        <v>0</v>
      </c>
      <c r="L64" s="156">
        <f>Table101214[[#This Row],[Electrolyser Potential MW]]</f>
        <v>0</v>
      </c>
      <c r="M64">
        <f>ROUND(Table101214[[#This Row],[Potential Peak hour production MWh]]*$B$13,0)</f>
        <v>0</v>
      </c>
    </row>
    <row r="65" spans="1:13">
      <c r="A65">
        <v>58</v>
      </c>
      <c r="B65" t="s">
        <v>941</v>
      </c>
      <c r="C65" t="s">
        <v>1201</v>
      </c>
      <c r="E65">
        <v>52.193398999999999</v>
      </c>
      <c r="F65">
        <v>9.4648389999999996</v>
      </c>
      <c r="G65" t="s">
        <v>515</v>
      </c>
      <c r="H65">
        <v>0.11559999999999999</v>
      </c>
      <c r="I65">
        <f>ROUND(Table101214[[#This Row],[H2-Potential in TWh/a]]*1000000/(365*24),0)</f>
        <v>13</v>
      </c>
      <c r="J65">
        <f>Table101214[[#This Row],[Potential demand MWh/h]]/SUM($I$23:$I$379)</f>
        <v>4.4439886507366768E-4</v>
      </c>
      <c r="K65">
        <f>MIN(IF(Table101214[[#This Row],[Potential demand MWh/h]]&gt;=$B$11,ROUND(Table101214[[#This Row],[Potential demand MWh/h]],0),0),$B$10)</f>
        <v>0</v>
      </c>
      <c r="L65" s="156">
        <f>Table101214[[#This Row],[Electrolyser Potential MW]]</f>
        <v>0</v>
      </c>
      <c r="M65">
        <f>ROUND(Table101214[[#This Row],[Potential Peak hour production MWh]]*$B$13,0)</f>
        <v>0</v>
      </c>
    </row>
    <row r="66" spans="1:13">
      <c r="A66">
        <v>59</v>
      </c>
      <c r="B66" t="s">
        <v>941</v>
      </c>
      <c r="C66" t="s">
        <v>1201</v>
      </c>
      <c r="E66">
        <v>52.537657000000003</v>
      </c>
      <c r="F66">
        <v>13.710979999999999</v>
      </c>
      <c r="G66" t="s">
        <v>89</v>
      </c>
      <c r="H66">
        <v>0.18590000000000001</v>
      </c>
      <c r="I66">
        <f>ROUND(Table101214[[#This Row],[H2-Potential in TWh/a]]*1000000/(365*24),0)</f>
        <v>21</v>
      </c>
      <c r="J66">
        <f>Table101214[[#This Row],[Potential demand MWh/h]]/SUM($I$23:$I$379)</f>
        <v>7.1787508973438624E-4</v>
      </c>
      <c r="K66">
        <f>MIN(IF(Table101214[[#This Row],[Potential demand MWh/h]]&gt;=$B$11,ROUND(Table101214[[#This Row],[Potential demand MWh/h]],0),0),$B$10)</f>
        <v>0</v>
      </c>
      <c r="L66" s="156">
        <f>Table101214[[#This Row],[Electrolyser Potential MW]]</f>
        <v>0</v>
      </c>
      <c r="M66">
        <f>ROUND(Table101214[[#This Row],[Potential Peak hour production MWh]]*$B$13,0)</f>
        <v>0</v>
      </c>
    </row>
    <row r="67" spans="1:13">
      <c r="A67">
        <v>60</v>
      </c>
      <c r="B67" t="s">
        <v>941</v>
      </c>
      <c r="C67" t="s">
        <v>1201</v>
      </c>
      <c r="E67">
        <v>53.948273999999998</v>
      </c>
      <c r="F67">
        <v>10.198677</v>
      </c>
      <c r="G67" t="s">
        <v>846</v>
      </c>
      <c r="H67">
        <v>0.11559999999999999</v>
      </c>
      <c r="I67">
        <f>ROUND(Table101214[[#This Row],[H2-Potential in TWh/a]]*1000000/(365*24),0)</f>
        <v>13</v>
      </c>
      <c r="J67">
        <f>Table101214[[#This Row],[Potential demand MWh/h]]/SUM($I$23:$I$379)</f>
        <v>4.4439886507366768E-4</v>
      </c>
      <c r="K67">
        <f>MIN(IF(Table101214[[#This Row],[Potential demand MWh/h]]&gt;=$B$11,ROUND(Table101214[[#This Row],[Potential demand MWh/h]],0),0),$B$10)</f>
        <v>0</v>
      </c>
      <c r="L67" s="156">
        <f>Table101214[[#This Row],[Electrolyser Potential MW]]</f>
        <v>0</v>
      </c>
      <c r="M67">
        <f>ROUND(Table101214[[#This Row],[Potential Peak hour production MWh]]*$B$13,0)</f>
        <v>0</v>
      </c>
    </row>
    <row r="68" spans="1:13">
      <c r="A68">
        <v>61</v>
      </c>
      <c r="B68" t="s">
        <v>952</v>
      </c>
      <c r="C68" t="s">
        <v>1201</v>
      </c>
      <c r="E68">
        <v>47.90606777</v>
      </c>
      <c r="F68">
        <v>9.8754120319999998</v>
      </c>
      <c r="G68" t="s">
        <v>188</v>
      </c>
      <c r="H68">
        <v>0.4572</v>
      </c>
      <c r="I68">
        <f>ROUND(Table101214[[#This Row],[H2-Potential in TWh/a]]*1000000/(365*24),0)</f>
        <v>52</v>
      </c>
      <c r="J68">
        <f>Table101214[[#This Row],[Potential demand MWh/h]]/SUM($I$23:$I$379)</f>
        <v>1.7775954602946707E-3</v>
      </c>
      <c r="K68">
        <f>MIN(IF(Table101214[[#This Row],[Potential demand MWh/h]]&gt;=$B$11,ROUND(Table101214[[#This Row],[Potential demand MWh/h]],0),0),$B$10)</f>
        <v>52</v>
      </c>
      <c r="L68" s="156">
        <f>Table101214[[#This Row],[Electrolyser Potential MW]]</f>
        <v>52</v>
      </c>
      <c r="M68">
        <f>ROUND(Table101214[[#This Row],[Potential Peak hour production MWh]]*$B$13,0)</f>
        <v>22</v>
      </c>
    </row>
    <row r="69" spans="1:13">
      <c r="A69">
        <v>62</v>
      </c>
      <c r="B69" t="s">
        <v>953</v>
      </c>
      <c r="C69" t="s">
        <v>1201</v>
      </c>
      <c r="E69">
        <v>50.438827289999999</v>
      </c>
      <c r="F69">
        <v>11.3812546</v>
      </c>
      <c r="G69" t="s">
        <v>297</v>
      </c>
      <c r="H69">
        <v>0.11559999999999999</v>
      </c>
      <c r="I69">
        <f>ROUND(Table101214[[#This Row],[H2-Potential in TWh/a]]*1000000/(365*24),0)</f>
        <v>13</v>
      </c>
      <c r="J69">
        <f>Table101214[[#This Row],[Potential demand MWh/h]]/SUM($I$23:$I$379)</f>
        <v>4.4439886507366768E-4</v>
      </c>
      <c r="K69">
        <f>MIN(IF(Table101214[[#This Row],[Potential demand MWh/h]]&gt;=$B$11,ROUND(Table101214[[#This Row],[Potential demand MWh/h]],0),0),$B$10)</f>
        <v>0</v>
      </c>
      <c r="L69" s="156">
        <f>Table101214[[#This Row],[Electrolyser Potential MW]]</f>
        <v>0</v>
      </c>
      <c r="M69">
        <f>ROUND(Table101214[[#This Row],[Potential Peak hour production MWh]]*$B$13,0)</f>
        <v>0</v>
      </c>
    </row>
    <row r="70" spans="1:13">
      <c r="A70">
        <v>63</v>
      </c>
      <c r="B70" t="s">
        <v>954</v>
      </c>
      <c r="C70" t="s">
        <v>1201</v>
      </c>
      <c r="E70">
        <v>48.956135000000003</v>
      </c>
      <c r="F70">
        <v>11.398277</v>
      </c>
      <c r="G70" t="s">
        <v>207</v>
      </c>
      <c r="H70">
        <v>0.10050000000000001</v>
      </c>
      <c r="I70">
        <f>ROUND(Table101214[[#This Row],[H2-Potential in TWh/a]]*1000000/(365*24),0)</f>
        <v>11</v>
      </c>
      <c r="J70">
        <f>Table101214[[#This Row],[Potential demand MWh/h]]/SUM($I$23:$I$379)</f>
        <v>3.7602980890848804E-4</v>
      </c>
      <c r="K70">
        <f>MIN(IF(Table101214[[#This Row],[Potential demand MWh/h]]&gt;=$B$11,ROUND(Table101214[[#This Row],[Potential demand MWh/h]],0),0),$B$10)</f>
        <v>0</v>
      </c>
      <c r="L70" s="156">
        <f>Table101214[[#This Row],[Electrolyser Potential MW]]</f>
        <v>0</v>
      </c>
      <c r="M70">
        <f>ROUND(Table101214[[#This Row],[Potential Peak hour production MWh]]*$B$13,0)</f>
        <v>0</v>
      </c>
    </row>
    <row r="71" spans="1:13">
      <c r="A71">
        <v>64</v>
      </c>
      <c r="B71" t="s">
        <v>955</v>
      </c>
      <c r="C71" t="s">
        <v>1201</v>
      </c>
      <c r="E71">
        <v>50.471435</v>
      </c>
      <c r="F71">
        <v>11.282619</v>
      </c>
      <c r="G71" t="s">
        <v>297</v>
      </c>
      <c r="H71">
        <v>2.01E-2</v>
      </c>
      <c r="I71">
        <f>ROUND(Table101214[[#This Row],[H2-Potential in TWh/a]]*1000000/(365*24),0)</f>
        <v>2</v>
      </c>
      <c r="J71">
        <f>Table101214[[#This Row],[Potential demand MWh/h]]/SUM($I$23:$I$379)</f>
        <v>6.836905616517964E-5</v>
      </c>
      <c r="K71">
        <f>MIN(IF(Table101214[[#This Row],[Potential demand MWh/h]]&gt;=$B$11,ROUND(Table101214[[#This Row],[Potential demand MWh/h]],0),0),$B$10)</f>
        <v>0</v>
      </c>
      <c r="L71" s="156">
        <f>Table101214[[#This Row],[Electrolyser Potential MW]]</f>
        <v>0</v>
      </c>
      <c r="M71">
        <f>ROUND(Table101214[[#This Row],[Potential Peak hour production MWh]]*$B$13,0)</f>
        <v>0</v>
      </c>
    </row>
    <row r="72" spans="1:13">
      <c r="A72">
        <v>65</v>
      </c>
      <c r="B72" t="s">
        <v>956</v>
      </c>
      <c r="C72" t="s">
        <v>1201</v>
      </c>
      <c r="E72">
        <v>49.980055999999998</v>
      </c>
      <c r="F72">
        <v>9.5831809999999997</v>
      </c>
      <c r="G72" t="s">
        <v>347</v>
      </c>
      <c r="H72">
        <v>0.113</v>
      </c>
      <c r="I72">
        <f>ROUND(Table101214[[#This Row],[H2-Potential in TWh/a]]*1000000/(365*24),0)</f>
        <v>13</v>
      </c>
      <c r="J72">
        <f>Table101214[[#This Row],[Potential demand MWh/h]]/SUM($I$23:$I$379)</f>
        <v>4.4439886507366768E-4</v>
      </c>
      <c r="K72">
        <f>MIN(IF(Table101214[[#This Row],[Potential demand MWh/h]]&gt;=$B$11,ROUND(Table101214[[#This Row],[Potential demand MWh/h]],0),0),$B$10)</f>
        <v>0</v>
      </c>
      <c r="L72" s="156">
        <f>Table101214[[#This Row],[Electrolyser Potential MW]]</f>
        <v>0</v>
      </c>
      <c r="M72">
        <f>ROUND(Table101214[[#This Row],[Potential Peak hour production MWh]]*$B$13,0)</f>
        <v>0</v>
      </c>
    </row>
    <row r="73" spans="1:13">
      <c r="A73">
        <v>66</v>
      </c>
      <c r="B73" t="s">
        <v>957</v>
      </c>
      <c r="C73" t="s">
        <v>1201</v>
      </c>
      <c r="E73">
        <v>48.741115000000001</v>
      </c>
      <c r="F73">
        <v>11.236568999999999</v>
      </c>
      <c r="G73" t="s">
        <v>225</v>
      </c>
      <c r="H73">
        <v>0.11559999999999999</v>
      </c>
      <c r="I73">
        <f>ROUND(Table101214[[#This Row],[H2-Potential in TWh/a]]*1000000/(365*24),0)</f>
        <v>13</v>
      </c>
      <c r="J73">
        <f>Table101214[[#This Row],[Potential demand MWh/h]]/SUM($I$23:$I$379)</f>
        <v>4.4439886507366768E-4</v>
      </c>
      <c r="K73">
        <f>MIN(IF(Table101214[[#This Row],[Potential demand MWh/h]]&gt;=$B$11,ROUND(Table101214[[#This Row],[Potential demand MWh/h]],0),0),$B$10)</f>
        <v>0</v>
      </c>
      <c r="L73" s="156">
        <f>Table101214[[#This Row],[Electrolyser Potential MW]]</f>
        <v>0</v>
      </c>
      <c r="M73">
        <f>ROUND(Table101214[[#This Row],[Potential Peak hour production MWh]]*$B$13,0)</f>
        <v>0</v>
      </c>
    </row>
    <row r="74" spans="1:13">
      <c r="A74">
        <v>67</v>
      </c>
      <c r="B74" t="s">
        <v>958</v>
      </c>
      <c r="C74" t="s">
        <v>1201</v>
      </c>
      <c r="E74">
        <v>50.459333000000001</v>
      </c>
      <c r="F74">
        <v>11.26413</v>
      </c>
      <c r="G74" t="s">
        <v>297</v>
      </c>
      <c r="H74">
        <v>0.1492</v>
      </c>
      <c r="I74">
        <f>ROUND(Table101214[[#This Row],[H2-Potential in TWh/a]]*1000000/(365*24),0)</f>
        <v>17</v>
      </c>
      <c r="J74">
        <f>Table101214[[#This Row],[Potential demand MWh/h]]/SUM($I$23:$I$379)</f>
        <v>5.8113697740402696E-4</v>
      </c>
      <c r="K74">
        <f>MIN(IF(Table101214[[#This Row],[Potential demand MWh/h]]&gt;=$B$11,ROUND(Table101214[[#This Row],[Potential demand MWh/h]],0),0),$B$10)</f>
        <v>0</v>
      </c>
      <c r="L74" s="156">
        <f>Table101214[[#This Row],[Electrolyser Potential MW]]</f>
        <v>0</v>
      </c>
      <c r="M74">
        <f>ROUND(Table101214[[#This Row],[Potential Peak hour production MWh]]*$B$13,0)</f>
        <v>0</v>
      </c>
    </row>
    <row r="75" spans="1:13">
      <c r="A75">
        <v>68</v>
      </c>
      <c r="B75" t="s">
        <v>941</v>
      </c>
      <c r="C75" t="s">
        <v>1201</v>
      </c>
      <c r="E75">
        <v>51.649469000000003</v>
      </c>
      <c r="F75">
        <v>14.231009</v>
      </c>
      <c r="G75" t="s">
        <v>411</v>
      </c>
      <c r="H75">
        <v>0.11559999999999999</v>
      </c>
      <c r="I75">
        <f>ROUND(Table101214[[#This Row],[H2-Potential in TWh/a]]*1000000/(365*24),0)</f>
        <v>13</v>
      </c>
      <c r="J75">
        <f>Table101214[[#This Row],[Potential demand MWh/h]]/SUM($I$23:$I$379)</f>
        <v>4.4439886507366768E-4</v>
      </c>
      <c r="K75">
        <f>MIN(IF(Table101214[[#This Row],[Potential demand MWh/h]]&gt;=$B$11,ROUND(Table101214[[#This Row],[Potential demand MWh/h]],0),0),$B$10)</f>
        <v>0</v>
      </c>
      <c r="L75" s="156">
        <f>Table101214[[#This Row],[Electrolyser Potential MW]]</f>
        <v>0</v>
      </c>
      <c r="M75">
        <f>ROUND(Table101214[[#This Row],[Potential Peak hour production MWh]]*$B$13,0)</f>
        <v>0</v>
      </c>
    </row>
    <row r="76" spans="1:13">
      <c r="A76">
        <v>69</v>
      </c>
      <c r="B76" t="s">
        <v>959</v>
      </c>
      <c r="C76" t="s">
        <v>1201</v>
      </c>
      <c r="E76">
        <v>50.509984000000003</v>
      </c>
      <c r="F76">
        <v>10.749162</v>
      </c>
      <c r="G76" t="s">
        <v>876</v>
      </c>
      <c r="H76">
        <v>7.0300000000000001E-2</v>
      </c>
      <c r="I76">
        <f>ROUND(Table101214[[#This Row],[H2-Potential in TWh/a]]*1000000/(365*24),0)</f>
        <v>8</v>
      </c>
      <c r="J76">
        <f>Table101214[[#This Row],[Potential demand MWh/h]]/SUM($I$23:$I$379)</f>
        <v>2.7347622466071856E-4</v>
      </c>
      <c r="K76">
        <f>MIN(IF(Table101214[[#This Row],[Potential demand MWh/h]]&gt;=$B$11,ROUND(Table101214[[#This Row],[Potential demand MWh/h]],0),0),$B$10)</f>
        <v>0</v>
      </c>
      <c r="L76" s="156">
        <f>Table101214[[#This Row],[Electrolyser Potential MW]]</f>
        <v>0</v>
      </c>
      <c r="M76">
        <f>ROUND(Table101214[[#This Row],[Potential Peak hour production MWh]]*$B$13,0)</f>
        <v>0</v>
      </c>
    </row>
    <row r="77" spans="1:13">
      <c r="A77">
        <v>70</v>
      </c>
      <c r="B77" t="s">
        <v>960</v>
      </c>
      <c r="C77" t="s">
        <v>1201</v>
      </c>
      <c r="E77">
        <v>47.603845</v>
      </c>
      <c r="F77">
        <v>7.9151069999999999</v>
      </c>
      <c r="G77" t="s">
        <v>172</v>
      </c>
      <c r="H77">
        <v>9.0399999999999994E-2</v>
      </c>
      <c r="I77">
        <f>ROUND(Table101214[[#This Row],[H2-Potential in TWh/a]]*1000000/(365*24),0)</f>
        <v>10</v>
      </c>
      <c r="J77">
        <f>Table101214[[#This Row],[Potential demand MWh/h]]/SUM($I$23:$I$379)</f>
        <v>3.418452808258982E-4</v>
      </c>
      <c r="K77">
        <f>MIN(IF(Table101214[[#This Row],[Potential demand MWh/h]]&gt;=$B$11,ROUND(Table101214[[#This Row],[Potential demand MWh/h]],0),0),$B$10)</f>
        <v>0</v>
      </c>
      <c r="L77" s="156">
        <f>Table101214[[#This Row],[Electrolyser Potential MW]]</f>
        <v>0</v>
      </c>
      <c r="M77">
        <f>ROUND(Table101214[[#This Row],[Potential Peak hour production MWh]]*$B$13,0)</f>
        <v>0</v>
      </c>
    </row>
    <row r="78" spans="1:13">
      <c r="A78">
        <v>71</v>
      </c>
      <c r="B78" t="s">
        <v>961</v>
      </c>
      <c r="C78" t="s">
        <v>1201</v>
      </c>
      <c r="E78">
        <v>49.773600000000002</v>
      </c>
      <c r="F78">
        <v>9.5700950000000002</v>
      </c>
      <c r="G78" t="s">
        <v>124</v>
      </c>
      <c r="H78">
        <v>3.0099999999999998E-2</v>
      </c>
      <c r="I78">
        <f>ROUND(Table101214[[#This Row],[H2-Potential in TWh/a]]*1000000/(365*24),0)</f>
        <v>3</v>
      </c>
      <c r="J78">
        <f>Table101214[[#This Row],[Potential demand MWh/h]]/SUM($I$23:$I$379)</f>
        <v>1.0255358424776946E-4</v>
      </c>
      <c r="K78">
        <f>MIN(IF(Table101214[[#This Row],[Potential demand MWh/h]]&gt;=$B$11,ROUND(Table101214[[#This Row],[Potential demand MWh/h]],0),0),$B$10)</f>
        <v>0</v>
      </c>
      <c r="L78" s="156">
        <f>Table101214[[#This Row],[Electrolyser Potential MW]]</f>
        <v>0</v>
      </c>
      <c r="M78">
        <f>ROUND(Table101214[[#This Row],[Potential Peak hour production MWh]]*$B$13,0)</f>
        <v>0</v>
      </c>
    </row>
    <row r="79" spans="1:13">
      <c r="A79">
        <v>72</v>
      </c>
      <c r="B79" t="s">
        <v>962</v>
      </c>
      <c r="C79" t="s">
        <v>1201</v>
      </c>
      <c r="E79">
        <v>50.869332999999997</v>
      </c>
      <c r="F79">
        <v>6.0929209999999996</v>
      </c>
      <c r="G79" t="s">
        <v>88</v>
      </c>
      <c r="H79">
        <v>0.39850000000000002</v>
      </c>
      <c r="I79">
        <f>ROUND(Table101214[[#This Row],[H2-Potential in TWh/a]]*1000000/(365*24),0)</f>
        <v>45</v>
      </c>
      <c r="J79">
        <f>Table101214[[#This Row],[Potential demand MWh/h]]/SUM($I$23:$I$379)</f>
        <v>1.5383037637165418E-3</v>
      </c>
      <c r="K79">
        <f>MIN(IF(Table101214[[#This Row],[Potential demand MWh/h]]&gt;=$B$11,ROUND(Table101214[[#This Row],[Potential demand MWh/h]],0),0),$B$10)</f>
        <v>0</v>
      </c>
      <c r="L79" s="156">
        <f>Table101214[[#This Row],[Electrolyser Potential MW]]</f>
        <v>0</v>
      </c>
      <c r="M79">
        <f>ROUND(Table101214[[#This Row],[Potential Peak hour production MWh]]*$B$13,0)</f>
        <v>0</v>
      </c>
    </row>
    <row r="80" spans="1:13">
      <c r="A80">
        <v>73</v>
      </c>
      <c r="B80" t="s">
        <v>963</v>
      </c>
      <c r="C80" t="s">
        <v>1201</v>
      </c>
      <c r="E80">
        <v>51.566233019999999</v>
      </c>
      <c r="F80">
        <v>6.9334189679999998</v>
      </c>
      <c r="G80" t="s">
        <v>642</v>
      </c>
      <c r="H80">
        <v>0.59770000000000001</v>
      </c>
      <c r="I80">
        <f>ROUND(Table101214[[#This Row],[H2-Potential in TWh/a]]*1000000/(365*24),0)</f>
        <v>68</v>
      </c>
      <c r="J80">
        <f>Table101214[[#This Row],[Potential demand MWh/h]]/SUM($I$23:$I$379)</f>
        <v>2.3245479096161079E-3</v>
      </c>
      <c r="K80">
        <f>MIN(IF(Table101214[[#This Row],[Potential demand MWh/h]]&gt;=$B$11,ROUND(Table101214[[#This Row],[Potential demand MWh/h]],0),0),$B$10)</f>
        <v>68</v>
      </c>
      <c r="L80" s="156">
        <f>Table101214[[#This Row],[Electrolyser Potential MW]]</f>
        <v>68</v>
      </c>
      <c r="M80">
        <f>ROUND(Table101214[[#This Row],[Potential Peak hour production MWh]]*$B$13,0)</f>
        <v>28</v>
      </c>
    </row>
    <row r="81" spans="1:13">
      <c r="A81">
        <v>74</v>
      </c>
      <c r="B81" t="s">
        <v>964</v>
      </c>
      <c r="C81" t="s">
        <v>1201</v>
      </c>
      <c r="E81">
        <v>52.274424660000001</v>
      </c>
      <c r="F81">
        <v>11.44018309</v>
      </c>
      <c r="G81" t="s">
        <v>807</v>
      </c>
      <c r="H81">
        <v>0.83679999999999999</v>
      </c>
      <c r="I81">
        <f>ROUND(Table101214[[#This Row],[H2-Potential in TWh/a]]*1000000/(365*24),0)</f>
        <v>96</v>
      </c>
      <c r="J81">
        <f>Table101214[[#This Row],[Potential demand MWh/h]]/SUM($I$23:$I$379)</f>
        <v>3.2817146959286227E-3</v>
      </c>
      <c r="K81">
        <f>MIN(IF(Table101214[[#This Row],[Potential demand MWh/h]]&gt;=$B$11,ROUND(Table101214[[#This Row],[Potential demand MWh/h]],0),0),$B$10)</f>
        <v>96</v>
      </c>
      <c r="L81" s="156">
        <f>Table101214[[#This Row],[Electrolyser Potential MW]]</f>
        <v>96</v>
      </c>
      <c r="M81">
        <f>ROUND(Table101214[[#This Row],[Potential Peak hour production MWh]]*$B$13,0)</f>
        <v>40</v>
      </c>
    </row>
    <row r="82" spans="1:13">
      <c r="A82">
        <v>75</v>
      </c>
      <c r="B82" t="s">
        <v>965</v>
      </c>
      <c r="C82" t="s">
        <v>1201</v>
      </c>
      <c r="E82">
        <v>51.65123268</v>
      </c>
      <c r="F82">
        <v>12.243387589999999</v>
      </c>
      <c r="G82" t="s">
        <v>803</v>
      </c>
      <c r="H82">
        <v>0.39850000000000002</v>
      </c>
      <c r="I82">
        <f>ROUND(Table101214[[#This Row],[H2-Potential in TWh/a]]*1000000/(365*24),0)</f>
        <v>45</v>
      </c>
      <c r="J82">
        <f>Table101214[[#This Row],[Potential demand MWh/h]]/SUM($I$23:$I$379)</f>
        <v>1.5383037637165418E-3</v>
      </c>
      <c r="K82">
        <f>MIN(IF(Table101214[[#This Row],[Potential demand MWh/h]]&gt;=$B$11,ROUND(Table101214[[#This Row],[Potential demand MWh/h]],0),0),$B$10)</f>
        <v>0</v>
      </c>
      <c r="L82" s="156">
        <f>Table101214[[#This Row],[Electrolyser Potential MW]]</f>
        <v>0</v>
      </c>
      <c r="M82">
        <f>ROUND(Table101214[[#This Row],[Potential Peak hour production MWh]]*$B$13,0)</f>
        <v>0</v>
      </c>
    </row>
    <row r="83" spans="1:13">
      <c r="A83">
        <v>76</v>
      </c>
      <c r="B83" t="s">
        <v>966</v>
      </c>
      <c r="C83" t="s">
        <v>1201</v>
      </c>
      <c r="E83">
        <v>52.057572159999999</v>
      </c>
      <c r="F83">
        <v>11.58077961</v>
      </c>
      <c r="G83" t="s">
        <v>807</v>
      </c>
      <c r="H83">
        <v>0.45829999999999999</v>
      </c>
      <c r="I83">
        <f>ROUND(Table101214[[#This Row],[H2-Potential in TWh/a]]*1000000/(365*24),0)</f>
        <v>52</v>
      </c>
      <c r="J83">
        <f>Table101214[[#This Row],[Potential demand MWh/h]]/SUM($I$23:$I$379)</f>
        <v>1.7775954602946707E-3</v>
      </c>
      <c r="K83">
        <f>MIN(IF(Table101214[[#This Row],[Potential demand MWh/h]]&gt;=$B$11,ROUND(Table101214[[#This Row],[Potential demand MWh/h]],0),0),$B$10)</f>
        <v>52</v>
      </c>
      <c r="L83" s="156">
        <f>Table101214[[#This Row],[Electrolyser Potential MW]]</f>
        <v>52</v>
      </c>
      <c r="M83">
        <f>ROUND(Table101214[[#This Row],[Potential Peak hour production MWh]]*$B$13,0)</f>
        <v>22</v>
      </c>
    </row>
    <row r="84" spans="1:13">
      <c r="A84">
        <v>77</v>
      </c>
      <c r="B84" t="s">
        <v>967</v>
      </c>
      <c r="C84" t="s">
        <v>1201</v>
      </c>
      <c r="E84">
        <v>52.062818999999998</v>
      </c>
      <c r="F84">
        <v>11.570379000000001</v>
      </c>
      <c r="G84" t="s">
        <v>807</v>
      </c>
      <c r="H84">
        <v>0.47820000000000001</v>
      </c>
      <c r="I84">
        <f>ROUND(Table101214[[#This Row],[H2-Potential in TWh/a]]*1000000/(365*24),0)</f>
        <v>55</v>
      </c>
      <c r="J84">
        <f>Table101214[[#This Row],[Potential demand MWh/h]]/SUM($I$23:$I$379)</f>
        <v>1.8801490445424401E-3</v>
      </c>
      <c r="K84">
        <f>MIN(IF(Table101214[[#This Row],[Potential demand MWh/h]]&gt;=$B$11,ROUND(Table101214[[#This Row],[Potential demand MWh/h]],0),0),$B$10)</f>
        <v>55</v>
      </c>
      <c r="L84" s="156">
        <f>Table101214[[#This Row],[Electrolyser Potential MW]]</f>
        <v>55</v>
      </c>
      <c r="M84">
        <f>ROUND(Table101214[[#This Row],[Potential Peak hour production MWh]]*$B$13,0)</f>
        <v>23</v>
      </c>
    </row>
    <row r="85" spans="1:13">
      <c r="A85">
        <v>78</v>
      </c>
      <c r="B85" t="s">
        <v>968</v>
      </c>
      <c r="C85" t="s">
        <v>1201</v>
      </c>
      <c r="E85">
        <v>51.579650770000001</v>
      </c>
      <c r="F85">
        <v>13.003550280000001</v>
      </c>
      <c r="G85" t="s">
        <v>793</v>
      </c>
      <c r="H85">
        <v>0.55789999999999995</v>
      </c>
      <c r="I85">
        <f>ROUND(Table101214[[#This Row],[H2-Potential in TWh/a]]*1000000/(365*24),0)</f>
        <v>64</v>
      </c>
      <c r="J85">
        <f>Table101214[[#This Row],[Potential demand MWh/h]]/SUM($I$23:$I$379)</f>
        <v>2.1878097972857485E-3</v>
      </c>
      <c r="K85">
        <f>MIN(IF(Table101214[[#This Row],[Potential demand MWh/h]]&gt;=$B$11,ROUND(Table101214[[#This Row],[Potential demand MWh/h]],0),0),$B$10)</f>
        <v>64</v>
      </c>
      <c r="L85" s="156">
        <f>Table101214[[#This Row],[Electrolyser Potential MW]]</f>
        <v>64</v>
      </c>
      <c r="M85">
        <f>ROUND(Table101214[[#This Row],[Potential Peak hour production MWh]]*$B$13,0)</f>
        <v>27</v>
      </c>
    </row>
    <row r="86" spans="1:13">
      <c r="A86">
        <v>79</v>
      </c>
      <c r="B86" t="s">
        <v>969</v>
      </c>
      <c r="C86" t="s">
        <v>1201</v>
      </c>
      <c r="E86">
        <v>50.784838569999998</v>
      </c>
      <c r="F86">
        <v>6.2200416880000002</v>
      </c>
      <c r="G86" t="s">
        <v>88</v>
      </c>
      <c r="H86">
        <v>2.0000000000000001E-4</v>
      </c>
      <c r="I86">
        <f>ROUND(Table101214[[#This Row],[H2-Potential in TWh/a]]*1000000/(365*24),0)</f>
        <v>0</v>
      </c>
      <c r="J86">
        <f>Table101214[[#This Row],[Potential demand MWh/h]]/SUM($I$23:$I$379)</f>
        <v>0</v>
      </c>
      <c r="K86">
        <f>MIN(IF(Table101214[[#This Row],[Potential demand MWh/h]]&gt;=$B$11,ROUND(Table101214[[#This Row],[Potential demand MWh/h]],0),0),$B$10)</f>
        <v>0</v>
      </c>
      <c r="L86" s="156">
        <f>Table101214[[#This Row],[Electrolyser Potential MW]]</f>
        <v>0</v>
      </c>
      <c r="M86">
        <f>ROUND(Table101214[[#This Row],[Potential Peak hour production MWh]]*$B$13,0)</f>
        <v>0</v>
      </c>
    </row>
    <row r="87" spans="1:13">
      <c r="A87">
        <v>80</v>
      </c>
      <c r="B87" t="s">
        <v>970</v>
      </c>
      <c r="C87" t="s">
        <v>1201</v>
      </c>
      <c r="E87">
        <v>49.620086989999997</v>
      </c>
      <c r="F87">
        <v>12.07645089</v>
      </c>
      <c r="G87" t="s">
        <v>96</v>
      </c>
      <c r="H87">
        <v>0.64549999999999996</v>
      </c>
      <c r="I87">
        <f>ROUND(Table101214[[#This Row],[H2-Potential in TWh/a]]*1000000/(365*24),0)</f>
        <v>74</v>
      </c>
      <c r="J87">
        <f>Table101214[[#This Row],[Potential demand MWh/h]]/SUM($I$23:$I$379)</f>
        <v>2.5296550781116465E-3</v>
      </c>
      <c r="K87">
        <f>MIN(IF(Table101214[[#This Row],[Potential demand MWh/h]]&gt;=$B$11,ROUND(Table101214[[#This Row],[Potential demand MWh/h]],0),0),$B$10)</f>
        <v>74</v>
      </c>
      <c r="L87" s="156">
        <f>Table101214[[#This Row],[Electrolyser Potential MW]]</f>
        <v>74</v>
      </c>
      <c r="M87">
        <f>ROUND(Table101214[[#This Row],[Potential Peak hour production MWh]]*$B$13,0)</f>
        <v>31</v>
      </c>
    </row>
    <row r="88" spans="1:13">
      <c r="A88">
        <v>81</v>
      </c>
      <c r="B88" t="s">
        <v>969</v>
      </c>
      <c r="C88" t="s">
        <v>1201</v>
      </c>
      <c r="E88">
        <v>49.523539999999997</v>
      </c>
      <c r="F88">
        <v>8.4730910000000002</v>
      </c>
      <c r="G88" t="s">
        <v>141</v>
      </c>
      <c r="H88">
        <v>0.15939999999999999</v>
      </c>
      <c r="I88">
        <f>ROUND(Table101214[[#This Row],[H2-Potential in TWh/a]]*1000000/(365*24),0)</f>
        <v>18</v>
      </c>
      <c r="J88">
        <f>Table101214[[#This Row],[Potential demand MWh/h]]/SUM($I$23:$I$379)</f>
        <v>6.1532150548661681E-4</v>
      </c>
      <c r="K88">
        <f>MIN(IF(Table101214[[#This Row],[Potential demand MWh/h]]&gt;=$B$11,ROUND(Table101214[[#This Row],[Potential demand MWh/h]],0),0),$B$10)</f>
        <v>0</v>
      </c>
      <c r="L88" s="156">
        <f>Table101214[[#This Row],[Electrolyser Potential MW]]</f>
        <v>0</v>
      </c>
      <c r="M88">
        <f>ROUND(Table101214[[#This Row],[Potential Peak hour production MWh]]*$B$13,0)</f>
        <v>0</v>
      </c>
    </row>
    <row r="89" spans="1:13">
      <c r="A89">
        <v>82</v>
      </c>
      <c r="B89" t="s">
        <v>971</v>
      </c>
      <c r="C89" t="s">
        <v>1201</v>
      </c>
      <c r="E89">
        <v>50.049413999999999</v>
      </c>
      <c r="F89">
        <v>12.037088000000001</v>
      </c>
      <c r="G89" t="s">
        <v>303</v>
      </c>
      <c r="H89">
        <v>7.6399999999999996E-2</v>
      </c>
      <c r="I89">
        <f>ROUND(Table101214[[#This Row],[H2-Potential in TWh/a]]*1000000/(365*24),0)</f>
        <v>9</v>
      </c>
      <c r="J89">
        <f>Table101214[[#This Row],[Potential demand MWh/h]]/SUM($I$23:$I$379)</f>
        <v>3.0766075274330841E-4</v>
      </c>
      <c r="K89">
        <f>MIN(IF(Table101214[[#This Row],[Potential demand MWh/h]]&gt;=$B$11,ROUND(Table101214[[#This Row],[Potential demand MWh/h]],0),0),$B$10)</f>
        <v>0</v>
      </c>
      <c r="L89" s="156">
        <f>Table101214[[#This Row],[Electrolyser Potential MW]]</f>
        <v>0</v>
      </c>
      <c r="M89">
        <f>ROUND(Table101214[[#This Row],[Potential Peak hour production MWh]]*$B$13,0)</f>
        <v>0</v>
      </c>
    </row>
    <row r="90" spans="1:13">
      <c r="A90">
        <v>83</v>
      </c>
      <c r="B90" t="s">
        <v>972</v>
      </c>
      <c r="C90" t="s">
        <v>1201</v>
      </c>
      <c r="E90">
        <v>51.574494999999999</v>
      </c>
      <c r="F90">
        <v>14.607143000000001</v>
      </c>
      <c r="G90" t="s">
        <v>411</v>
      </c>
      <c r="H90">
        <v>0.15010000000000001</v>
      </c>
      <c r="I90">
        <f>ROUND(Table101214[[#This Row],[H2-Potential in TWh/a]]*1000000/(365*24),0)</f>
        <v>17</v>
      </c>
      <c r="J90">
        <f>Table101214[[#This Row],[Potential demand MWh/h]]/SUM($I$23:$I$379)</f>
        <v>5.8113697740402696E-4</v>
      </c>
      <c r="K90">
        <f>MIN(IF(Table101214[[#This Row],[Potential demand MWh/h]]&gt;=$B$11,ROUND(Table101214[[#This Row],[Potential demand MWh/h]],0),0),$B$10)</f>
        <v>0</v>
      </c>
      <c r="L90" s="156">
        <f>Table101214[[#This Row],[Electrolyser Potential MW]]</f>
        <v>0</v>
      </c>
      <c r="M90">
        <f>ROUND(Table101214[[#This Row],[Potential Peak hour production MWh]]*$B$13,0)</f>
        <v>0</v>
      </c>
    </row>
    <row r="91" spans="1:13">
      <c r="A91">
        <v>84</v>
      </c>
      <c r="B91" t="s">
        <v>973</v>
      </c>
      <c r="C91" t="s">
        <v>1202</v>
      </c>
      <c r="E91">
        <v>50.031909560000003</v>
      </c>
      <c r="F91">
        <v>8.2570017539999991</v>
      </c>
      <c r="G91" t="s">
        <v>430</v>
      </c>
      <c r="H91">
        <v>0.1593</v>
      </c>
      <c r="I91">
        <f>ROUND(Table101214[[#This Row],[H2-Potential in TWh/a]]*1000000/(365*24),0)</f>
        <v>18</v>
      </c>
      <c r="J91">
        <f>Table101214[[#This Row],[Potential demand MWh/h]]/SUM($I$23:$I$379)</f>
        <v>6.1532150548661681E-4</v>
      </c>
      <c r="K91">
        <f>MIN(IF(Table101214[[#This Row],[Potential demand MWh/h]]&gt;=$B$11,ROUND(Table101214[[#This Row],[Potential demand MWh/h]],0),0),$B$10)</f>
        <v>0</v>
      </c>
      <c r="L91" s="156">
        <f>Table101214[[#This Row],[Electrolyser Potential MW]]</f>
        <v>0</v>
      </c>
      <c r="M91">
        <f>ROUND(Table101214[[#This Row],[Potential Peak hour production MWh]]*$B$13,0)</f>
        <v>0</v>
      </c>
    </row>
    <row r="92" spans="1:13">
      <c r="A92">
        <v>85</v>
      </c>
      <c r="B92" t="s">
        <v>973</v>
      </c>
      <c r="C92" t="s">
        <v>1202</v>
      </c>
      <c r="E92">
        <v>52.174985890000002</v>
      </c>
      <c r="F92">
        <v>7.8878276410000003</v>
      </c>
      <c r="G92" t="s">
        <v>644</v>
      </c>
      <c r="H92">
        <v>1.4100999999999999</v>
      </c>
      <c r="I92">
        <f>ROUND(Table101214[[#This Row],[H2-Potential in TWh/a]]*1000000/(365*24),0)</f>
        <v>161</v>
      </c>
      <c r="J92">
        <f>Table101214[[#This Row],[Potential demand MWh/h]]/SUM($I$23:$I$379)</f>
        <v>5.5037090212969606E-3</v>
      </c>
      <c r="K92">
        <f>MIN(IF(Table101214[[#This Row],[Potential demand MWh/h]]&gt;=$B$11,ROUND(Table101214[[#This Row],[Potential demand MWh/h]],0),0),$B$10)</f>
        <v>161</v>
      </c>
      <c r="L92" s="156">
        <f>Table101214[[#This Row],[Electrolyser Potential MW]]</f>
        <v>161</v>
      </c>
      <c r="M92">
        <f>ROUND(Table101214[[#This Row],[Potential Peak hour production MWh]]*$B$13,0)</f>
        <v>67</v>
      </c>
    </row>
    <row r="93" spans="1:13">
      <c r="A93">
        <v>86</v>
      </c>
      <c r="B93" t="s">
        <v>974</v>
      </c>
      <c r="C93" t="s">
        <v>1202</v>
      </c>
      <c r="E93">
        <v>51.765173730000001</v>
      </c>
      <c r="F93">
        <v>8.0540287880000001</v>
      </c>
      <c r="G93" t="s">
        <v>646</v>
      </c>
      <c r="H93">
        <v>0.63729999999999998</v>
      </c>
      <c r="I93">
        <f>ROUND(Table101214[[#This Row],[H2-Potential in TWh/a]]*1000000/(365*24),0)</f>
        <v>73</v>
      </c>
      <c r="J93">
        <f>Table101214[[#This Row],[Potential demand MWh/h]]/SUM($I$23:$I$379)</f>
        <v>2.4954705500290567E-3</v>
      </c>
      <c r="K93">
        <f>MIN(IF(Table101214[[#This Row],[Potential demand MWh/h]]&gt;=$B$11,ROUND(Table101214[[#This Row],[Potential demand MWh/h]],0),0),$B$10)</f>
        <v>73</v>
      </c>
      <c r="L93" s="156">
        <f>Table101214[[#This Row],[Electrolyser Potential MW]]</f>
        <v>73</v>
      </c>
      <c r="M93">
        <f>ROUND(Table101214[[#This Row],[Potential Peak hour production MWh]]*$B$13,0)</f>
        <v>31</v>
      </c>
    </row>
    <row r="94" spans="1:13">
      <c r="A94">
        <v>87</v>
      </c>
      <c r="B94" t="s">
        <v>975</v>
      </c>
      <c r="C94" t="s">
        <v>1202</v>
      </c>
      <c r="E94">
        <v>51.760245959999999</v>
      </c>
      <c r="F94">
        <v>8.0731712420000008</v>
      </c>
      <c r="G94" t="s">
        <v>646</v>
      </c>
      <c r="H94">
        <v>0.39829999999999999</v>
      </c>
      <c r="I94">
        <f>ROUND(Table101214[[#This Row],[H2-Potential in TWh/a]]*1000000/(365*24),0)</f>
        <v>45</v>
      </c>
      <c r="J94">
        <f>Table101214[[#This Row],[Potential demand MWh/h]]/SUM($I$23:$I$379)</f>
        <v>1.5383037637165418E-3</v>
      </c>
      <c r="K94">
        <f>MIN(IF(Table101214[[#This Row],[Potential demand MWh/h]]&gt;=$B$11,ROUND(Table101214[[#This Row],[Potential demand MWh/h]],0),0),$B$10)</f>
        <v>0</v>
      </c>
      <c r="L94" s="156">
        <f>Table101214[[#This Row],[Electrolyser Potential MW]]</f>
        <v>0</v>
      </c>
      <c r="M94">
        <f>ROUND(Table101214[[#This Row],[Potential Peak hour production MWh]]*$B$13,0)</f>
        <v>0</v>
      </c>
    </row>
    <row r="95" spans="1:13">
      <c r="A95">
        <v>88</v>
      </c>
      <c r="B95" t="s">
        <v>976</v>
      </c>
      <c r="C95" t="s">
        <v>1202</v>
      </c>
      <c r="E95">
        <v>51.858260960000003</v>
      </c>
      <c r="F95">
        <v>8.0305718620000004</v>
      </c>
      <c r="G95" t="s">
        <v>646</v>
      </c>
      <c r="H95">
        <v>0.79659999999999997</v>
      </c>
      <c r="I95">
        <f>ROUND(Table101214[[#This Row],[H2-Potential in TWh/a]]*1000000/(365*24),0)</f>
        <v>91</v>
      </c>
      <c r="J95">
        <f>Table101214[[#This Row],[Potential demand MWh/h]]/SUM($I$23:$I$379)</f>
        <v>3.1107920555156735E-3</v>
      </c>
      <c r="K95">
        <f>MIN(IF(Table101214[[#This Row],[Potential demand MWh/h]]&gt;=$B$11,ROUND(Table101214[[#This Row],[Potential demand MWh/h]],0),0),$B$10)</f>
        <v>91</v>
      </c>
      <c r="L95" s="156">
        <f>Table101214[[#This Row],[Electrolyser Potential MW]]</f>
        <v>91</v>
      </c>
      <c r="M95">
        <f>ROUND(Table101214[[#This Row],[Potential Peak hour production MWh]]*$B$13,0)</f>
        <v>38</v>
      </c>
    </row>
    <row r="96" spans="1:13">
      <c r="A96">
        <v>89</v>
      </c>
      <c r="B96" t="s">
        <v>976</v>
      </c>
      <c r="C96" t="s">
        <v>1202</v>
      </c>
      <c r="E96">
        <v>51.698988470000003</v>
      </c>
      <c r="F96">
        <v>8.7470409070000006</v>
      </c>
      <c r="G96" t="s">
        <v>660</v>
      </c>
      <c r="H96">
        <v>0.29480000000000001</v>
      </c>
      <c r="I96">
        <f>ROUND(Table101214[[#This Row],[H2-Potential in TWh/a]]*1000000/(365*24),0)</f>
        <v>34</v>
      </c>
      <c r="J96">
        <f>Table101214[[#This Row],[Potential demand MWh/h]]/SUM($I$23:$I$379)</f>
        <v>1.1622739548080539E-3</v>
      </c>
      <c r="K96">
        <f>MIN(IF(Table101214[[#This Row],[Potential demand MWh/h]]&gt;=$B$11,ROUND(Table101214[[#This Row],[Potential demand MWh/h]],0),0),$B$10)</f>
        <v>0</v>
      </c>
      <c r="L96" s="156">
        <f>Table101214[[#This Row],[Electrolyser Potential MW]]</f>
        <v>0</v>
      </c>
      <c r="M96">
        <f>ROUND(Table101214[[#This Row],[Potential Peak hour production MWh]]*$B$13,0)</f>
        <v>0</v>
      </c>
    </row>
    <row r="97" spans="1:13">
      <c r="A97">
        <v>90</v>
      </c>
      <c r="B97" t="s">
        <v>973</v>
      </c>
      <c r="C97" t="s">
        <v>1202</v>
      </c>
      <c r="E97">
        <v>51.62256052</v>
      </c>
      <c r="F97">
        <v>8.5043928809999993</v>
      </c>
      <c r="G97" t="s">
        <v>682</v>
      </c>
      <c r="H97">
        <v>0.31869999999999998</v>
      </c>
      <c r="I97">
        <f>ROUND(Table101214[[#This Row],[H2-Potential in TWh/a]]*1000000/(365*24),0)</f>
        <v>36</v>
      </c>
      <c r="J97">
        <f>Table101214[[#This Row],[Potential demand MWh/h]]/SUM($I$23:$I$379)</f>
        <v>1.2306430109732336E-3</v>
      </c>
      <c r="K97">
        <f>MIN(IF(Table101214[[#This Row],[Potential demand MWh/h]]&gt;=$B$11,ROUND(Table101214[[#This Row],[Potential demand MWh/h]],0),0),$B$10)</f>
        <v>0</v>
      </c>
      <c r="L97" s="156">
        <f>Table101214[[#This Row],[Electrolyser Potential MW]]</f>
        <v>0</v>
      </c>
      <c r="M97">
        <f>ROUND(Table101214[[#This Row],[Potential Peak hour production MWh]]*$B$13,0)</f>
        <v>0</v>
      </c>
    </row>
    <row r="98" spans="1:13">
      <c r="A98">
        <v>91</v>
      </c>
      <c r="B98" t="s">
        <v>977</v>
      </c>
      <c r="C98" t="s">
        <v>1202</v>
      </c>
      <c r="E98">
        <v>51.597210140000001</v>
      </c>
      <c r="F98">
        <v>8.3346819449999998</v>
      </c>
      <c r="G98" t="s">
        <v>682</v>
      </c>
      <c r="H98">
        <v>0.43819999999999998</v>
      </c>
      <c r="I98">
        <f>ROUND(Table101214[[#This Row],[H2-Potential in TWh/a]]*1000000/(365*24),0)</f>
        <v>50</v>
      </c>
      <c r="J98">
        <f>Table101214[[#This Row],[Potential demand MWh/h]]/SUM($I$23:$I$379)</f>
        <v>1.709226404129491E-3</v>
      </c>
      <c r="K98">
        <f>MIN(IF(Table101214[[#This Row],[Potential demand MWh/h]]&gt;=$B$11,ROUND(Table101214[[#This Row],[Potential demand MWh/h]],0),0),$B$10)</f>
        <v>50</v>
      </c>
      <c r="L98" s="156">
        <f>Table101214[[#This Row],[Electrolyser Potential MW]]</f>
        <v>50</v>
      </c>
      <c r="M98">
        <f>ROUND(Table101214[[#This Row],[Potential Peak hour production MWh]]*$B$13,0)</f>
        <v>21</v>
      </c>
    </row>
    <row r="99" spans="1:13">
      <c r="A99">
        <v>92</v>
      </c>
      <c r="B99" t="s">
        <v>978</v>
      </c>
      <c r="C99" t="s">
        <v>1202</v>
      </c>
      <c r="E99">
        <v>51.816375209999997</v>
      </c>
      <c r="F99">
        <v>11.7496466</v>
      </c>
      <c r="G99" t="s">
        <v>817</v>
      </c>
      <c r="H99">
        <v>0.68510000000000004</v>
      </c>
      <c r="I99">
        <f>ROUND(Table101214[[#This Row],[H2-Potential in TWh/a]]*1000000/(365*24),0)</f>
        <v>78</v>
      </c>
      <c r="J99">
        <f>Table101214[[#This Row],[Potential demand MWh/h]]/SUM($I$23:$I$379)</f>
        <v>2.6663931904420059E-3</v>
      </c>
      <c r="K99">
        <f>MIN(IF(Table101214[[#This Row],[Potential demand MWh/h]]&gt;=$B$11,ROUND(Table101214[[#This Row],[Potential demand MWh/h]],0),0),$B$10)</f>
        <v>78</v>
      </c>
      <c r="L99" s="156">
        <f>Table101214[[#This Row],[Electrolyser Potential MW]]</f>
        <v>78</v>
      </c>
      <c r="M99">
        <f>ROUND(Table101214[[#This Row],[Potential Peak hour production MWh]]*$B$13,0)</f>
        <v>33</v>
      </c>
    </row>
    <row r="100" spans="1:13">
      <c r="A100">
        <v>93</v>
      </c>
      <c r="B100" t="s">
        <v>979</v>
      </c>
      <c r="C100" t="s">
        <v>1202</v>
      </c>
      <c r="E100">
        <v>51.271111779999998</v>
      </c>
      <c r="F100">
        <v>11.654702629999999</v>
      </c>
      <c r="G100" t="s">
        <v>809</v>
      </c>
      <c r="H100">
        <v>1.5136000000000001</v>
      </c>
      <c r="I100">
        <f>ROUND(Table101214[[#This Row],[H2-Potential in TWh/a]]*1000000/(365*24),0)</f>
        <v>173</v>
      </c>
      <c r="J100">
        <f>Table101214[[#This Row],[Potential demand MWh/h]]/SUM($I$23:$I$379)</f>
        <v>5.9139233582880387E-3</v>
      </c>
      <c r="K100">
        <f>MIN(IF(Table101214[[#This Row],[Potential demand MWh/h]]&gt;=$B$11,ROUND(Table101214[[#This Row],[Potential demand MWh/h]],0),0),$B$10)</f>
        <v>173</v>
      </c>
      <c r="L100" s="156">
        <f>Table101214[[#This Row],[Electrolyser Potential MW]]</f>
        <v>173</v>
      </c>
      <c r="M100">
        <f>ROUND(Table101214[[#This Row],[Potential Peak hour production MWh]]*$B$13,0)</f>
        <v>72</v>
      </c>
    </row>
    <row r="101" spans="1:13">
      <c r="A101">
        <v>94</v>
      </c>
      <c r="B101" t="s">
        <v>980</v>
      </c>
      <c r="C101" t="s">
        <v>1202</v>
      </c>
      <c r="E101">
        <v>48.331986280000002</v>
      </c>
      <c r="F101">
        <v>9.7304687479999998</v>
      </c>
      <c r="G101" t="s">
        <v>182</v>
      </c>
      <c r="H101">
        <v>0.79659999999999997</v>
      </c>
      <c r="I101">
        <f>ROUND(Table101214[[#This Row],[H2-Potential in TWh/a]]*1000000/(365*24),0)</f>
        <v>91</v>
      </c>
      <c r="J101">
        <f>Table101214[[#This Row],[Potential demand MWh/h]]/SUM($I$23:$I$379)</f>
        <v>3.1107920555156735E-3</v>
      </c>
      <c r="K101">
        <f>MIN(IF(Table101214[[#This Row],[Potential demand MWh/h]]&gt;=$B$11,ROUND(Table101214[[#This Row],[Potential demand MWh/h]],0),0),$B$10)</f>
        <v>91</v>
      </c>
      <c r="L101" s="156">
        <f>Table101214[[#This Row],[Electrolyser Potential MW]]</f>
        <v>91</v>
      </c>
      <c r="M101">
        <f>ROUND(Table101214[[#This Row],[Potential Peak hour production MWh]]*$B$13,0)</f>
        <v>38</v>
      </c>
    </row>
    <row r="102" spans="1:13">
      <c r="A102">
        <v>95</v>
      </c>
      <c r="B102" t="s">
        <v>973</v>
      </c>
      <c r="C102" t="s">
        <v>1202</v>
      </c>
      <c r="E102">
        <v>49.601018850000003</v>
      </c>
      <c r="F102">
        <v>8.0413779420000004</v>
      </c>
      <c r="G102" t="s">
        <v>742</v>
      </c>
      <c r="H102">
        <v>0.63729999999999998</v>
      </c>
      <c r="I102">
        <f>ROUND(Table101214[[#This Row],[H2-Potential in TWh/a]]*1000000/(365*24),0)</f>
        <v>73</v>
      </c>
      <c r="J102">
        <f>Table101214[[#This Row],[Potential demand MWh/h]]/SUM($I$23:$I$379)</f>
        <v>2.4954705500290567E-3</v>
      </c>
      <c r="K102">
        <f>MIN(IF(Table101214[[#This Row],[Potential demand MWh/h]]&gt;=$B$11,ROUND(Table101214[[#This Row],[Potential demand MWh/h]],0),0),$B$10)</f>
        <v>73</v>
      </c>
      <c r="L102" s="156">
        <f>Table101214[[#This Row],[Electrolyser Potential MW]]</f>
        <v>73</v>
      </c>
      <c r="M102">
        <f>ROUND(Table101214[[#This Row],[Potential Peak hour production MWh]]*$B$13,0)</f>
        <v>31</v>
      </c>
    </row>
    <row r="103" spans="1:13">
      <c r="A103">
        <v>96</v>
      </c>
      <c r="B103" t="s">
        <v>981</v>
      </c>
      <c r="C103" t="s">
        <v>1202</v>
      </c>
      <c r="E103">
        <v>52.349831299999998</v>
      </c>
      <c r="F103">
        <v>9.8859338710000007</v>
      </c>
      <c r="G103" t="s">
        <v>525</v>
      </c>
      <c r="H103">
        <v>0.79659999999999997</v>
      </c>
      <c r="I103">
        <f>ROUND(Table101214[[#This Row],[H2-Potential in TWh/a]]*1000000/(365*24),0)</f>
        <v>91</v>
      </c>
      <c r="J103">
        <f>Table101214[[#This Row],[Potential demand MWh/h]]/SUM($I$23:$I$379)</f>
        <v>3.1107920555156735E-3</v>
      </c>
      <c r="K103">
        <f>MIN(IF(Table101214[[#This Row],[Potential demand MWh/h]]&gt;=$B$11,ROUND(Table101214[[#This Row],[Potential demand MWh/h]],0),0),$B$10)</f>
        <v>91</v>
      </c>
      <c r="L103" s="156">
        <f>Table101214[[#This Row],[Electrolyser Potential MW]]</f>
        <v>91</v>
      </c>
      <c r="M103">
        <f>ROUND(Table101214[[#This Row],[Potential Peak hour production MWh]]*$B$13,0)</f>
        <v>38</v>
      </c>
    </row>
    <row r="104" spans="1:13">
      <c r="A104">
        <v>97</v>
      </c>
      <c r="B104" t="s">
        <v>982</v>
      </c>
      <c r="C104" t="s">
        <v>1202</v>
      </c>
      <c r="E104">
        <v>51.601120729999998</v>
      </c>
      <c r="F104">
        <v>8.3361264300000002</v>
      </c>
      <c r="G104" t="s">
        <v>682</v>
      </c>
      <c r="H104">
        <v>0.79659999999999997</v>
      </c>
      <c r="I104">
        <f>ROUND(Table101214[[#This Row],[H2-Potential in TWh/a]]*1000000/(365*24),0)</f>
        <v>91</v>
      </c>
      <c r="J104">
        <f>Table101214[[#This Row],[Potential demand MWh/h]]/SUM($I$23:$I$379)</f>
        <v>3.1107920555156735E-3</v>
      </c>
      <c r="K104">
        <f>MIN(IF(Table101214[[#This Row],[Potential demand MWh/h]]&gt;=$B$11,ROUND(Table101214[[#This Row],[Potential demand MWh/h]],0),0),$B$10)</f>
        <v>91</v>
      </c>
      <c r="L104" s="156">
        <f>Table101214[[#This Row],[Electrolyser Potential MW]]</f>
        <v>91</v>
      </c>
      <c r="M104">
        <f>ROUND(Table101214[[#This Row],[Potential Peak hour production MWh]]*$B$13,0)</f>
        <v>38</v>
      </c>
    </row>
    <row r="105" spans="1:13">
      <c r="A105">
        <v>98</v>
      </c>
      <c r="B105" t="s">
        <v>983</v>
      </c>
      <c r="C105" t="s">
        <v>1202</v>
      </c>
      <c r="E105">
        <v>51.594684739999998</v>
      </c>
      <c r="F105">
        <v>8.3349065200000005</v>
      </c>
      <c r="G105" t="s">
        <v>682</v>
      </c>
      <c r="H105">
        <v>0.79659999999999997</v>
      </c>
      <c r="I105">
        <f>ROUND(Table101214[[#This Row],[H2-Potential in TWh/a]]*1000000/(365*24),0)</f>
        <v>91</v>
      </c>
      <c r="J105">
        <f>Table101214[[#This Row],[Potential demand MWh/h]]/SUM($I$23:$I$379)</f>
        <v>3.1107920555156735E-3</v>
      </c>
      <c r="K105">
        <f>MIN(IF(Table101214[[#This Row],[Potential demand MWh/h]]&gt;=$B$11,ROUND(Table101214[[#This Row],[Potential demand MWh/h]],0),0),$B$10)</f>
        <v>91</v>
      </c>
      <c r="L105" s="156">
        <f>Table101214[[#This Row],[Electrolyser Potential MW]]</f>
        <v>91</v>
      </c>
      <c r="M105">
        <f>ROUND(Table101214[[#This Row],[Potential Peak hour production MWh]]*$B$13,0)</f>
        <v>38</v>
      </c>
    </row>
    <row r="106" spans="1:13">
      <c r="A106">
        <v>99</v>
      </c>
      <c r="B106" t="s">
        <v>984</v>
      </c>
      <c r="C106" t="s">
        <v>1202</v>
      </c>
      <c r="E106">
        <v>52.489069260000001</v>
      </c>
      <c r="F106">
        <v>13.836929169999999</v>
      </c>
      <c r="G106" t="s">
        <v>89</v>
      </c>
      <c r="H106">
        <v>1.9118999999999999</v>
      </c>
      <c r="I106">
        <f>ROUND(Table101214[[#This Row],[H2-Potential in TWh/a]]*1000000/(365*24),0)</f>
        <v>218</v>
      </c>
      <c r="J106">
        <f>Table101214[[#This Row],[Potential demand MWh/h]]/SUM($I$23:$I$379)</f>
        <v>7.4522271220045806E-3</v>
      </c>
      <c r="K106">
        <f>MIN(IF(Table101214[[#This Row],[Potential demand MWh/h]]&gt;=$B$11,ROUND(Table101214[[#This Row],[Potential demand MWh/h]],0),0),$B$10)</f>
        <v>218</v>
      </c>
      <c r="L106" s="156">
        <f>Table101214[[#This Row],[Electrolyser Potential MW]]</f>
        <v>218</v>
      </c>
      <c r="M106">
        <f>ROUND(Table101214[[#This Row],[Potential Peak hour production MWh]]*$B$13,0)</f>
        <v>91</v>
      </c>
    </row>
    <row r="107" spans="1:13">
      <c r="A107">
        <v>100</v>
      </c>
      <c r="B107" t="s">
        <v>985</v>
      </c>
      <c r="C107" t="s">
        <v>1202</v>
      </c>
      <c r="E107">
        <v>51.362759730000001</v>
      </c>
      <c r="F107">
        <v>10.483568269999999</v>
      </c>
      <c r="G107" t="s">
        <v>862</v>
      </c>
      <c r="H107">
        <v>1.0356000000000001</v>
      </c>
      <c r="I107">
        <f>ROUND(Table101214[[#This Row],[H2-Potential in TWh/a]]*1000000/(365*24),0)</f>
        <v>118</v>
      </c>
      <c r="J107">
        <f>Table101214[[#This Row],[Potential demand MWh/h]]/SUM($I$23:$I$379)</f>
        <v>4.0337743137455985E-3</v>
      </c>
      <c r="K107">
        <f>MIN(IF(Table101214[[#This Row],[Potential demand MWh/h]]&gt;=$B$11,ROUND(Table101214[[#This Row],[Potential demand MWh/h]],0),0),$B$10)</f>
        <v>118</v>
      </c>
      <c r="L107" s="156">
        <f>Table101214[[#This Row],[Electrolyser Potential MW]]</f>
        <v>118</v>
      </c>
      <c r="M107">
        <f>ROUND(Table101214[[#This Row],[Potential Peak hour production MWh]]*$B$13,0)</f>
        <v>49</v>
      </c>
    </row>
    <row r="108" spans="1:13">
      <c r="A108">
        <v>101</v>
      </c>
      <c r="B108" t="s">
        <v>986</v>
      </c>
      <c r="C108" t="s">
        <v>1202</v>
      </c>
      <c r="E108">
        <v>50.333990059999998</v>
      </c>
      <c r="F108">
        <v>6.7668281370000001</v>
      </c>
      <c r="G108" t="s">
        <v>714</v>
      </c>
      <c r="H108">
        <v>0.1195</v>
      </c>
      <c r="I108">
        <f>ROUND(Table101214[[#This Row],[H2-Potential in TWh/a]]*1000000/(365*24),0)</f>
        <v>14</v>
      </c>
      <c r="J108">
        <f>Table101214[[#This Row],[Potential demand MWh/h]]/SUM($I$23:$I$379)</f>
        <v>4.7858339315625748E-4</v>
      </c>
      <c r="K108">
        <f>MIN(IF(Table101214[[#This Row],[Potential demand MWh/h]]&gt;=$B$11,ROUND(Table101214[[#This Row],[Potential demand MWh/h]],0),0),$B$10)</f>
        <v>0</v>
      </c>
      <c r="L108" s="156">
        <f>Table101214[[#This Row],[Electrolyser Potential MW]]</f>
        <v>0</v>
      </c>
      <c r="M108">
        <f>ROUND(Table101214[[#This Row],[Potential Peak hour production MWh]]*$B$13,0)</f>
        <v>0</v>
      </c>
    </row>
    <row r="109" spans="1:13">
      <c r="A109">
        <v>102</v>
      </c>
      <c r="B109" t="s">
        <v>987</v>
      </c>
      <c r="C109" t="s">
        <v>1202</v>
      </c>
      <c r="E109">
        <v>50.584524440000003</v>
      </c>
      <c r="F109">
        <v>9.5095189270000002</v>
      </c>
      <c r="G109" t="s">
        <v>464</v>
      </c>
      <c r="H109">
        <v>0.1593</v>
      </c>
      <c r="I109">
        <f>ROUND(Table101214[[#This Row],[H2-Potential in TWh/a]]*1000000/(365*24),0)</f>
        <v>18</v>
      </c>
      <c r="J109">
        <f>Table101214[[#This Row],[Potential demand MWh/h]]/SUM($I$23:$I$379)</f>
        <v>6.1532150548661681E-4</v>
      </c>
      <c r="K109">
        <f>MIN(IF(Table101214[[#This Row],[Potential demand MWh/h]]&gt;=$B$11,ROUND(Table101214[[#This Row],[Potential demand MWh/h]],0),0),$B$10)</f>
        <v>0</v>
      </c>
      <c r="L109" s="156">
        <f>Table101214[[#This Row],[Electrolyser Potential MW]]</f>
        <v>0</v>
      </c>
      <c r="M109">
        <f>ROUND(Table101214[[#This Row],[Potential Peak hour production MWh]]*$B$13,0)</f>
        <v>0</v>
      </c>
    </row>
    <row r="110" spans="1:13">
      <c r="A110">
        <v>103</v>
      </c>
      <c r="B110" t="s">
        <v>988</v>
      </c>
      <c r="C110" t="s">
        <v>1202</v>
      </c>
      <c r="E110">
        <v>47.790819620000001</v>
      </c>
      <c r="F110">
        <v>12.18159007</v>
      </c>
      <c r="G110" t="s">
        <v>229</v>
      </c>
      <c r="H110">
        <v>0.71699999999999997</v>
      </c>
      <c r="I110">
        <f>ROUND(Table101214[[#This Row],[H2-Potential in TWh/a]]*1000000/(365*24),0)</f>
        <v>82</v>
      </c>
      <c r="J110">
        <f>Table101214[[#This Row],[Potential demand MWh/h]]/SUM($I$23:$I$379)</f>
        <v>2.8031313027723653E-3</v>
      </c>
      <c r="K110">
        <f>MIN(IF(Table101214[[#This Row],[Potential demand MWh/h]]&gt;=$B$11,ROUND(Table101214[[#This Row],[Potential demand MWh/h]],0),0),$B$10)</f>
        <v>82</v>
      </c>
      <c r="L110" s="156">
        <f>Table101214[[#This Row],[Electrolyser Potential MW]]</f>
        <v>82</v>
      </c>
      <c r="M110">
        <f>ROUND(Table101214[[#This Row],[Potential Peak hour production MWh]]*$B$13,0)</f>
        <v>34</v>
      </c>
    </row>
    <row r="111" spans="1:13">
      <c r="A111">
        <v>104</v>
      </c>
      <c r="B111" t="s">
        <v>976</v>
      </c>
      <c r="C111" t="s">
        <v>1202</v>
      </c>
      <c r="E111">
        <v>49.21283244</v>
      </c>
      <c r="F111">
        <v>12.028256949999999</v>
      </c>
      <c r="G111" t="s">
        <v>275</v>
      </c>
      <c r="H111">
        <v>0.87629999999999997</v>
      </c>
      <c r="I111">
        <f>ROUND(Table101214[[#This Row],[H2-Potential in TWh/a]]*1000000/(365*24),0)</f>
        <v>100</v>
      </c>
      <c r="J111">
        <f>Table101214[[#This Row],[Potential demand MWh/h]]/SUM($I$23:$I$379)</f>
        <v>3.4184528082589821E-3</v>
      </c>
      <c r="K111">
        <f>MIN(IF(Table101214[[#This Row],[Potential demand MWh/h]]&gt;=$B$11,ROUND(Table101214[[#This Row],[Potential demand MWh/h]],0),0),$B$10)</f>
        <v>100</v>
      </c>
      <c r="L111" s="156">
        <f>Table101214[[#This Row],[Electrolyser Potential MW]]</f>
        <v>100</v>
      </c>
      <c r="M111">
        <f>ROUND(Table101214[[#This Row],[Potential Peak hour production MWh]]*$B$13,0)</f>
        <v>42</v>
      </c>
    </row>
    <row r="112" spans="1:13">
      <c r="A112">
        <v>105</v>
      </c>
      <c r="B112" t="s">
        <v>989</v>
      </c>
      <c r="C112" t="s">
        <v>1202</v>
      </c>
      <c r="E112">
        <v>48.884912460000002</v>
      </c>
      <c r="F112">
        <v>10.99769729</v>
      </c>
      <c r="G112" t="s">
        <v>327</v>
      </c>
      <c r="H112">
        <v>0.33460000000000001</v>
      </c>
      <c r="I112">
        <f>ROUND(Table101214[[#This Row],[H2-Potential in TWh/a]]*1000000/(365*24),0)</f>
        <v>38</v>
      </c>
      <c r="J112">
        <f>Table101214[[#This Row],[Potential demand MWh/h]]/SUM($I$23:$I$379)</f>
        <v>1.2990120671384131E-3</v>
      </c>
      <c r="K112">
        <f>MIN(IF(Table101214[[#This Row],[Potential demand MWh/h]]&gt;=$B$11,ROUND(Table101214[[#This Row],[Potential demand MWh/h]],0),0),$B$10)</f>
        <v>0</v>
      </c>
      <c r="L112" s="156">
        <f>Table101214[[#This Row],[Electrolyser Potential MW]]</f>
        <v>0</v>
      </c>
      <c r="M112">
        <f>ROUND(Table101214[[#This Row],[Potential Peak hour production MWh]]*$B$13,0)</f>
        <v>0</v>
      </c>
    </row>
    <row r="113" spans="1:13">
      <c r="A113">
        <v>106</v>
      </c>
      <c r="B113" t="s">
        <v>976</v>
      </c>
      <c r="C113" t="s">
        <v>1202</v>
      </c>
      <c r="E113">
        <v>49.808461000000001</v>
      </c>
      <c r="F113">
        <v>9.6178912790000002</v>
      </c>
      <c r="G113" t="s">
        <v>347</v>
      </c>
      <c r="H113">
        <v>0.79659999999999997</v>
      </c>
      <c r="I113">
        <f>ROUND(Table101214[[#This Row],[H2-Potential in TWh/a]]*1000000/(365*24),0)</f>
        <v>91</v>
      </c>
      <c r="J113">
        <f>Table101214[[#This Row],[Potential demand MWh/h]]/SUM($I$23:$I$379)</f>
        <v>3.1107920555156735E-3</v>
      </c>
      <c r="K113">
        <f>MIN(IF(Table101214[[#This Row],[Potential demand MWh/h]]&gt;=$B$11,ROUND(Table101214[[#This Row],[Potential demand MWh/h]],0),0),$B$10)</f>
        <v>91</v>
      </c>
      <c r="L113" s="156">
        <f>Table101214[[#This Row],[Electrolyser Potential MW]]</f>
        <v>91</v>
      </c>
      <c r="M113">
        <f>ROUND(Table101214[[#This Row],[Potential Peak hour production MWh]]*$B$13,0)</f>
        <v>38</v>
      </c>
    </row>
    <row r="114" spans="1:13">
      <c r="A114">
        <v>107</v>
      </c>
      <c r="B114" t="s">
        <v>980</v>
      </c>
      <c r="C114" t="s">
        <v>1202</v>
      </c>
      <c r="E114">
        <v>49.955004879999997</v>
      </c>
      <c r="F114">
        <v>9.7685104519999992</v>
      </c>
      <c r="G114" t="s">
        <v>347</v>
      </c>
      <c r="H114">
        <v>0.95599999999999996</v>
      </c>
      <c r="I114">
        <f>ROUND(Table101214[[#This Row],[H2-Potential in TWh/a]]*1000000/(365*24),0)</f>
        <v>109</v>
      </c>
      <c r="J114">
        <f>Table101214[[#This Row],[Potential demand MWh/h]]/SUM($I$23:$I$379)</f>
        <v>3.7261135610022903E-3</v>
      </c>
      <c r="K114">
        <f>MIN(IF(Table101214[[#This Row],[Potential demand MWh/h]]&gt;=$B$11,ROUND(Table101214[[#This Row],[Potential demand MWh/h]],0),0),$B$10)</f>
        <v>109</v>
      </c>
      <c r="L114" s="156">
        <f>Table101214[[#This Row],[Electrolyser Potential MW]]</f>
        <v>109</v>
      </c>
      <c r="M114">
        <f>ROUND(Table101214[[#This Row],[Potential Peak hour production MWh]]*$B$13,0)</f>
        <v>46</v>
      </c>
    </row>
    <row r="115" spans="1:13">
      <c r="A115">
        <v>108</v>
      </c>
      <c r="B115" t="s">
        <v>990</v>
      </c>
      <c r="C115" t="s">
        <v>1202</v>
      </c>
      <c r="E115">
        <v>48.776732469999999</v>
      </c>
      <c r="F115">
        <v>10.70031679</v>
      </c>
      <c r="G115" t="s">
        <v>376</v>
      </c>
      <c r="H115">
        <v>0.79659999999999997</v>
      </c>
      <c r="I115">
        <f>ROUND(Table101214[[#This Row],[H2-Potential in TWh/a]]*1000000/(365*24),0)</f>
        <v>91</v>
      </c>
      <c r="J115">
        <f>Table101214[[#This Row],[Potential demand MWh/h]]/SUM($I$23:$I$379)</f>
        <v>3.1107920555156735E-3</v>
      </c>
      <c r="K115">
        <f>MIN(IF(Table101214[[#This Row],[Potential demand MWh/h]]&gt;=$B$11,ROUND(Table101214[[#This Row],[Potential demand MWh/h]],0),0),$B$10)</f>
        <v>91</v>
      </c>
      <c r="L115" s="156">
        <f>Table101214[[#This Row],[Electrolyser Potential MW]]</f>
        <v>91</v>
      </c>
      <c r="M115">
        <f>ROUND(Table101214[[#This Row],[Potential Peak hour production MWh]]*$B$13,0)</f>
        <v>38</v>
      </c>
    </row>
    <row r="116" spans="1:13">
      <c r="A116">
        <v>109</v>
      </c>
      <c r="B116" t="s">
        <v>980</v>
      </c>
      <c r="C116" t="s">
        <v>1202</v>
      </c>
      <c r="E116">
        <v>48.653686829999998</v>
      </c>
      <c r="F116">
        <v>10.16246767</v>
      </c>
      <c r="G116" t="s">
        <v>126</v>
      </c>
      <c r="H116">
        <v>0.79659999999999997</v>
      </c>
      <c r="I116">
        <f>ROUND(Table101214[[#This Row],[H2-Potential in TWh/a]]*1000000/(365*24),0)</f>
        <v>91</v>
      </c>
      <c r="J116">
        <f>Table101214[[#This Row],[Potential demand MWh/h]]/SUM($I$23:$I$379)</f>
        <v>3.1107920555156735E-3</v>
      </c>
      <c r="K116">
        <f>MIN(IF(Table101214[[#This Row],[Potential demand MWh/h]]&gt;=$B$11,ROUND(Table101214[[#This Row],[Potential demand MWh/h]],0),0),$B$10)</f>
        <v>91</v>
      </c>
      <c r="L116" s="156">
        <f>Table101214[[#This Row],[Electrolyser Potential MW]]</f>
        <v>91</v>
      </c>
      <c r="M116">
        <f>ROUND(Table101214[[#This Row],[Potential Peak hour production MWh]]*$B$13,0)</f>
        <v>38</v>
      </c>
    </row>
    <row r="117" spans="1:13">
      <c r="A117">
        <v>110</v>
      </c>
      <c r="B117" t="s">
        <v>976</v>
      </c>
      <c r="C117" t="s">
        <v>1202</v>
      </c>
      <c r="E117">
        <v>49.357679390000001</v>
      </c>
      <c r="F117">
        <v>8.6858323980000005</v>
      </c>
      <c r="G117" t="s">
        <v>145</v>
      </c>
      <c r="H117">
        <v>0.63729999999999998</v>
      </c>
      <c r="I117">
        <f>ROUND(Table101214[[#This Row],[H2-Potential in TWh/a]]*1000000/(365*24),0)</f>
        <v>73</v>
      </c>
      <c r="J117">
        <f>Table101214[[#This Row],[Potential demand MWh/h]]/SUM($I$23:$I$379)</f>
        <v>2.4954705500290567E-3</v>
      </c>
      <c r="K117">
        <f>MIN(IF(Table101214[[#This Row],[Potential demand MWh/h]]&gt;=$B$11,ROUND(Table101214[[#This Row],[Potential demand MWh/h]],0),0),$B$10)</f>
        <v>73</v>
      </c>
      <c r="L117" s="156">
        <f>Table101214[[#This Row],[Electrolyser Potential MW]]</f>
        <v>73</v>
      </c>
      <c r="M117">
        <f>ROUND(Table101214[[#This Row],[Potential Peak hour production MWh]]*$B$13,0)</f>
        <v>31</v>
      </c>
    </row>
    <row r="118" spans="1:13">
      <c r="A118">
        <v>111</v>
      </c>
      <c r="B118" t="s">
        <v>991</v>
      </c>
      <c r="C118" t="s">
        <v>1202</v>
      </c>
      <c r="E118">
        <v>49.018412980000001</v>
      </c>
      <c r="F118">
        <v>8.6124897310000001</v>
      </c>
      <c r="G118" t="s">
        <v>135</v>
      </c>
      <c r="H118">
        <v>0.55769999999999997</v>
      </c>
      <c r="I118">
        <f>ROUND(Table101214[[#This Row],[H2-Potential in TWh/a]]*1000000/(365*24),0)</f>
        <v>64</v>
      </c>
      <c r="J118">
        <f>Table101214[[#This Row],[Potential demand MWh/h]]/SUM($I$23:$I$379)</f>
        <v>2.1878097972857485E-3</v>
      </c>
      <c r="K118">
        <f>MIN(IF(Table101214[[#This Row],[Potential demand MWh/h]]&gt;=$B$11,ROUND(Table101214[[#This Row],[Potential demand MWh/h]],0),0),$B$10)</f>
        <v>64</v>
      </c>
      <c r="L118" s="156">
        <f>Table101214[[#This Row],[Electrolyser Potential MW]]</f>
        <v>64</v>
      </c>
      <c r="M118">
        <f>ROUND(Table101214[[#This Row],[Potential Peak hour production MWh]]*$B$13,0)</f>
        <v>27</v>
      </c>
    </row>
    <row r="119" spans="1:13">
      <c r="A119">
        <v>112</v>
      </c>
      <c r="B119" t="s">
        <v>976</v>
      </c>
      <c r="C119" t="s">
        <v>1202</v>
      </c>
      <c r="E119">
        <v>48.368603120000003</v>
      </c>
      <c r="F119">
        <v>9.7346784</v>
      </c>
      <c r="G119" t="s">
        <v>182</v>
      </c>
      <c r="H119">
        <v>1.1153</v>
      </c>
      <c r="I119">
        <f>ROUND(Table101214[[#This Row],[H2-Potential in TWh/a]]*1000000/(365*24),0)</f>
        <v>127</v>
      </c>
      <c r="J119">
        <f>Table101214[[#This Row],[Potential demand MWh/h]]/SUM($I$23:$I$379)</f>
        <v>4.3414350664889075E-3</v>
      </c>
      <c r="K119">
        <f>MIN(IF(Table101214[[#This Row],[Potential demand MWh/h]]&gt;=$B$11,ROUND(Table101214[[#This Row],[Potential demand MWh/h]],0),0),$B$10)</f>
        <v>127</v>
      </c>
      <c r="L119" s="156">
        <f>Table101214[[#This Row],[Electrolyser Potential MW]]</f>
        <v>127</v>
      </c>
      <c r="M119">
        <f>ROUND(Table101214[[#This Row],[Potential Peak hour production MWh]]*$B$13,0)</f>
        <v>53</v>
      </c>
    </row>
    <row r="120" spans="1:13">
      <c r="A120">
        <v>113</v>
      </c>
      <c r="B120" t="s">
        <v>992</v>
      </c>
      <c r="C120" t="s">
        <v>1202</v>
      </c>
      <c r="E120">
        <v>48.227041210000003</v>
      </c>
      <c r="F120">
        <v>8.7790961079999992</v>
      </c>
      <c r="G120" t="s">
        <v>178</v>
      </c>
      <c r="H120">
        <v>0.62139999999999995</v>
      </c>
      <c r="I120">
        <f>ROUND(Table101214[[#This Row],[H2-Potential in TWh/a]]*1000000/(365*24),0)</f>
        <v>71</v>
      </c>
      <c r="J120">
        <f>Table101214[[#This Row],[Potential demand MWh/h]]/SUM($I$23:$I$379)</f>
        <v>2.4271014938638774E-3</v>
      </c>
      <c r="K120">
        <f>MIN(IF(Table101214[[#This Row],[Potential demand MWh/h]]&gt;=$B$11,ROUND(Table101214[[#This Row],[Potential demand MWh/h]],0),0),$B$10)</f>
        <v>71</v>
      </c>
      <c r="L120" s="156">
        <f>Table101214[[#This Row],[Electrolyser Potential MW]]</f>
        <v>71</v>
      </c>
      <c r="M120">
        <f>ROUND(Table101214[[#This Row],[Potential Peak hour production MWh]]*$B$13,0)</f>
        <v>30</v>
      </c>
    </row>
    <row r="121" spans="1:13">
      <c r="A121">
        <v>114</v>
      </c>
      <c r="B121" t="s">
        <v>993</v>
      </c>
      <c r="C121" t="s">
        <v>1202</v>
      </c>
      <c r="E121">
        <v>52.376283000000001</v>
      </c>
      <c r="F121">
        <v>9.8798150000000007</v>
      </c>
      <c r="G121" t="s">
        <v>525</v>
      </c>
      <c r="H121">
        <v>0.71699999999999997</v>
      </c>
      <c r="I121">
        <f>ROUND(Table101214[[#This Row],[H2-Potential in TWh/a]]*1000000/(365*24),0)</f>
        <v>82</v>
      </c>
      <c r="J121">
        <f>Table101214[[#This Row],[Potential demand MWh/h]]/SUM($I$23:$I$379)</f>
        <v>2.8031313027723653E-3</v>
      </c>
      <c r="K121">
        <f>MIN(IF(Table101214[[#This Row],[Potential demand MWh/h]]&gt;=$B$11,ROUND(Table101214[[#This Row],[Potential demand MWh/h]],0),0),$B$10)</f>
        <v>82</v>
      </c>
      <c r="L121" s="156">
        <f>Table101214[[#This Row],[Electrolyser Potential MW]]</f>
        <v>82</v>
      </c>
      <c r="M121">
        <f>ROUND(Table101214[[#This Row],[Potential Peak hour production MWh]]*$B$13,0)</f>
        <v>34</v>
      </c>
    </row>
    <row r="122" spans="1:13">
      <c r="A122">
        <v>115</v>
      </c>
      <c r="B122" t="s">
        <v>981</v>
      </c>
      <c r="C122" t="s">
        <v>1202</v>
      </c>
      <c r="E122">
        <v>53.874164919999998</v>
      </c>
      <c r="F122">
        <v>9.5832685959999999</v>
      </c>
      <c r="G122" t="s">
        <v>848</v>
      </c>
      <c r="H122">
        <v>1.3656999999999999</v>
      </c>
      <c r="I122">
        <f>ROUND(Table101214[[#This Row],[H2-Potential in TWh/a]]*1000000/(365*24),0)</f>
        <v>156</v>
      </c>
      <c r="J122">
        <f>Table101214[[#This Row],[Potential demand MWh/h]]/SUM($I$23:$I$379)</f>
        <v>5.3327863808840118E-3</v>
      </c>
      <c r="K122">
        <f>MIN(IF(Table101214[[#This Row],[Potential demand MWh/h]]&gt;=$B$11,ROUND(Table101214[[#This Row],[Potential demand MWh/h]],0),0),$B$10)</f>
        <v>156</v>
      </c>
      <c r="L122" s="156">
        <f>Table101214[[#This Row],[Electrolyser Potential MW]]</f>
        <v>156</v>
      </c>
      <c r="M122">
        <f>ROUND(Table101214[[#This Row],[Potential Peak hour production MWh]]*$B$13,0)</f>
        <v>65</v>
      </c>
    </row>
    <row r="123" spans="1:13">
      <c r="A123">
        <v>116</v>
      </c>
      <c r="B123" t="s">
        <v>994</v>
      </c>
      <c r="C123" t="s">
        <v>1202</v>
      </c>
      <c r="E123">
        <v>50.584319999999998</v>
      </c>
      <c r="F123">
        <v>9.5092449999999999</v>
      </c>
      <c r="H123">
        <v>4.9500000000000002E-2</v>
      </c>
      <c r="I123">
        <f>ROUND(Table101214[[#This Row],[H2-Potential in TWh/a]]*1000000/(365*24),0)</f>
        <v>6</v>
      </c>
      <c r="J123">
        <f>Table101214[[#This Row],[Potential demand MWh/h]]/SUM($I$23:$I$379)</f>
        <v>2.0510716849553892E-4</v>
      </c>
      <c r="K123">
        <f>MIN(IF(Table101214[[#This Row],[Potential demand MWh/h]]&gt;=$B$11,ROUND(Table101214[[#This Row],[Potential demand MWh/h]],0),0),$B$10)</f>
        <v>0</v>
      </c>
      <c r="L123" s="156">
        <f>Table101214[[#This Row],[Electrolyser Potential MW]]</f>
        <v>0</v>
      </c>
      <c r="M123">
        <f>ROUND(Table101214[[#This Row],[Potential Peak hour production MWh]]*$B$13,0)</f>
        <v>0</v>
      </c>
    </row>
    <row r="124" spans="1:13">
      <c r="A124">
        <v>117</v>
      </c>
      <c r="B124" t="s">
        <v>995</v>
      </c>
      <c r="C124" t="s">
        <v>1202</v>
      </c>
      <c r="E124">
        <v>50.808852000000002</v>
      </c>
      <c r="F124">
        <v>12.09295</v>
      </c>
      <c r="H124">
        <v>7.9299999999999995E-2</v>
      </c>
      <c r="I124">
        <f>ROUND(Table101214[[#This Row],[H2-Potential in TWh/a]]*1000000/(365*24),0)</f>
        <v>9</v>
      </c>
      <c r="J124">
        <f>Table101214[[#This Row],[Potential demand MWh/h]]/SUM($I$23:$I$379)</f>
        <v>3.0766075274330841E-4</v>
      </c>
      <c r="K124">
        <f>MIN(IF(Table101214[[#This Row],[Potential demand MWh/h]]&gt;=$B$11,ROUND(Table101214[[#This Row],[Potential demand MWh/h]],0),0),$B$10)</f>
        <v>0</v>
      </c>
      <c r="L124" s="156">
        <f>Table101214[[#This Row],[Electrolyser Potential MW]]</f>
        <v>0</v>
      </c>
      <c r="M124">
        <f>ROUND(Table101214[[#This Row],[Potential Peak hour production MWh]]*$B$13,0)</f>
        <v>0</v>
      </c>
    </row>
    <row r="125" spans="1:13">
      <c r="A125">
        <v>118</v>
      </c>
      <c r="B125" t="s">
        <v>996</v>
      </c>
      <c r="C125" t="s">
        <v>1202</v>
      </c>
      <c r="E125">
        <v>51.647706999999997</v>
      </c>
      <c r="F125">
        <v>10.087452000000001</v>
      </c>
      <c r="H125">
        <v>3.6499999999999998E-2</v>
      </c>
      <c r="I125">
        <f>ROUND(Table101214[[#This Row],[H2-Potential in TWh/a]]*1000000/(365*24),0)</f>
        <v>4</v>
      </c>
      <c r="J125">
        <f>Table101214[[#This Row],[Potential demand MWh/h]]/SUM($I$23:$I$379)</f>
        <v>1.3673811233035928E-4</v>
      </c>
      <c r="K125">
        <f>MIN(IF(Table101214[[#This Row],[Potential demand MWh/h]]&gt;=$B$11,ROUND(Table101214[[#This Row],[Potential demand MWh/h]],0),0),$B$10)</f>
        <v>0</v>
      </c>
      <c r="L125" s="156">
        <f>Table101214[[#This Row],[Electrolyser Potential MW]]</f>
        <v>0</v>
      </c>
      <c r="M125">
        <f>ROUND(Table101214[[#This Row],[Potential Peak hour production MWh]]*$B$13,0)</f>
        <v>0</v>
      </c>
    </row>
    <row r="126" spans="1:13">
      <c r="A126">
        <v>119</v>
      </c>
      <c r="B126" t="s">
        <v>996</v>
      </c>
      <c r="C126" t="s">
        <v>1202</v>
      </c>
      <c r="E126">
        <v>52.490088</v>
      </c>
      <c r="F126">
        <v>13.838051</v>
      </c>
      <c r="H126">
        <v>0.1404</v>
      </c>
      <c r="I126">
        <f>ROUND(Table101214[[#This Row],[H2-Potential in TWh/a]]*1000000/(365*24),0)</f>
        <v>16</v>
      </c>
      <c r="J126">
        <f>Table101214[[#This Row],[Potential demand MWh/h]]/SUM($I$23:$I$379)</f>
        <v>5.4695244932143712E-4</v>
      </c>
      <c r="K126">
        <f>MIN(IF(Table101214[[#This Row],[Potential demand MWh/h]]&gt;=$B$11,ROUND(Table101214[[#This Row],[Potential demand MWh/h]],0),0),$B$10)</f>
        <v>0</v>
      </c>
      <c r="L126" s="156">
        <f>Table101214[[#This Row],[Electrolyser Potential MW]]</f>
        <v>0</v>
      </c>
      <c r="M126">
        <f>ROUND(Table101214[[#This Row],[Potential Peak hour production MWh]]*$B$13,0)</f>
        <v>0</v>
      </c>
    </row>
    <row r="127" spans="1:13">
      <c r="A127">
        <v>120</v>
      </c>
      <c r="B127" t="s">
        <v>997</v>
      </c>
      <c r="C127" t="s">
        <v>1202</v>
      </c>
      <c r="E127">
        <v>51.844586</v>
      </c>
      <c r="F127">
        <v>10.18979</v>
      </c>
      <c r="H127">
        <v>0.2278</v>
      </c>
      <c r="I127">
        <f>ROUND(Table101214[[#This Row],[H2-Potential in TWh/a]]*1000000/(365*24),0)</f>
        <v>26</v>
      </c>
      <c r="J127">
        <f>Table101214[[#This Row],[Potential demand MWh/h]]/SUM($I$23:$I$379)</f>
        <v>8.8879773014733537E-4</v>
      </c>
      <c r="K127">
        <f>MIN(IF(Table101214[[#This Row],[Potential demand MWh/h]]&gt;=$B$11,ROUND(Table101214[[#This Row],[Potential demand MWh/h]],0),0),$B$10)</f>
        <v>0</v>
      </c>
      <c r="L127" s="156">
        <f>Table101214[[#This Row],[Electrolyser Potential MW]]</f>
        <v>0</v>
      </c>
      <c r="M127">
        <f>ROUND(Table101214[[#This Row],[Potential Peak hour production MWh]]*$B$13,0)</f>
        <v>0</v>
      </c>
    </row>
    <row r="128" spans="1:13">
      <c r="A128">
        <v>121</v>
      </c>
      <c r="B128" t="s">
        <v>996</v>
      </c>
      <c r="C128" t="s">
        <v>1202</v>
      </c>
      <c r="E128">
        <v>48.890949999999997</v>
      </c>
      <c r="F128">
        <v>11.932119999999999</v>
      </c>
      <c r="H128">
        <v>0.20799999999999999</v>
      </c>
      <c r="I128">
        <f>ROUND(Table101214[[#This Row],[H2-Potential in TWh/a]]*1000000/(365*24),0)</f>
        <v>24</v>
      </c>
      <c r="J128">
        <f>Table101214[[#This Row],[Potential demand MWh/h]]/SUM($I$23:$I$379)</f>
        <v>8.2042867398215568E-4</v>
      </c>
      <c r="K128">
        <f>MIN(IF(Table101214[[#This Row],[Potential demand MWh/h]]&gt;=$B$11,ROUND(Table101214[[#This Row],[Potential demand MWh/h]],0),0),$B$10)</f>
        <v>0</v>
      </c>
      <c r="L128" s="156">
        <f>Table101214[[#This Row],[Electrolyser Potential MW]]</f>
        <v>0</v>
      </c>
      <c r="M128">
        <f>ROUND(Table101214[[#This Row],[Potential Peak hour production MWh]]*$B$13,0)</f>
        <v>0</v>
      </c>
    </row>
    <row r="129" spans="1:13">
      <c r="A129">
        <v>122</v>
      </c>
      <c r="B129" t="s">
        <v>998</v>
      </c>
      <c r="C129" t="s">
        <v>1202</v>
      </c>
      <c r="E129">
        <v>51.247683000000002</v>
      </c>
      <c r="F129">
        <v>7.0445830000000003</v>
      </c>
      <c r="H129">
        <v>0.17069999999999999</v>
      </c>
      <c r="I129">
        <f>ROUND(Table101214[[#This Row],[H2-Potential in TWh/a]]*1000000/(365*24),0)</f>
        <v>19</v>
      </c>
      <c r="J129">
        <f>Table101214[[#This Row],[Potential demand MWh/h]]/SUM($I$23:$I$379)</f>
        <v>6.4950603356920655E-4</v>
      </c>
      <c r="K129">
        <f>MIN(IF(Table101214[[#This Row],[Potential demand MWh/h]]&gt;=$B$11,ROUND(Table101214[[#This Row],[Potential demand MWh/h]],0),0),$B$10)</f>
        <v>0</v>
      </c>
      <c r="L129" s="156">
        <f>Table101214[[#This Row],[Electrolyser Potential MW]]</f>
        <v>0</v>
      </c>
      <c r="M129">
        <f>ROUND(Table101214[[#This Row],[Potential Peak hour production MWh]]*$B$13,0)</f>
        <v>0</v>
      </c>
    </row>
    <row r="130" spans="1:13">
      <c r="A130">
        <v>123</v>
      </c>
      <c r="B130" t="s">
        <v>996</v>
      </c>
      <c r="C130" t="s">
        <v>1202</v>
      </c>
      <c r="E130">
        <v>51.755471</v>
      </c>
      <c r="F130">
        <v>10.825817000000001</v>
      </c>
      <c r="H130">
        <v>0.57650000000000001</v>
      </c>
      <c r="I130">
        <f>ROUND(Table101214[[#This Row],[H2-Potential in TWh/a]]*1000000/(365*24),0)</f>
        <v>66</v>
      </c>
      <c r="J130">
        <f>Table101214[[#This Row],[Potential demand MWh/h]]/SUM($I$23:$I$379)</f>
        <v>2.2561788534509282E-3</v>
      </c>
      <c r="K130">
        <f>MIN(IF(Table101214[[#This Row],[Potential demand MWh/h]]&gt;=$B$11,ROUND(Table101214[[#This Row],[Potential demand MWh/h]],0),0),$B$10)</f>
        <v>66</v>
      </c>
      <c r="L130" s="156">
        <f>Table101214[[#This Row],[Electrolyser Potential MW]]</f>
        <v>66</v>
      </c>
      <c r="M130">
        <f>ROUND(Table101214[[#This Row],[Potential Peak hour production MWh]]*$B$13,0)</f>
        <v>28</v>
      </c>
    </row>
    <row r="131" spans="1:13">
      <c r="A131">
        <v>124</v>
      </c>
      <c r="B131" t="s">
        <v>999</v>
      </c>
      <c r="C131" t="s">
        <v>1202</v>
      </c>
      <c r="E131">
        <v>47.658802999999999</v>
      </c>
      <c r="F131">
        <v>7.5460190000000003</v>
      </c>
      <c r="H131">
        <v>0.12640000000000001</v>
      </c>
      <c r="I131">
        <f>ROUND(Table101214[[#This Row],[H2-Potential in TWh/a]]*1000000/(365*24),0)</f>
        <v>14</v>
      </c>
      <c r="J131">
        <f>Table101214[[#This Row],[Potential demand MWh/h]]/SUM($I$23:$I$379)</f>
        <v>4.7858339315625748E-4</v>
      </c>
      <c r="K131">
        <f>MIN(IF(Table101214[[#This Row],[Potential demand MWh/h]]&gt;=$B$11,ROUND(Table101214[[#This Row],[Potential demand MWh/h]],0),0),$B$10)</f>
        <v>0</v>
      </c>
      <c r="L131" s="156">
        <f>Table101214[[#This Row],[Electrolyser Potential MW]]</f>
        <v>0</v>
      </c>
      <c r="M131">
        <f>ROUND(Table101214[[#This Row],[Potential Peak hour production MWh]]*$B$13,0)</f>
        <v>0</v>
      </c>
    </row>
    <row r="132" spans="1:13">
      <c r="A132">
        <v>125</v>
      </c>
      <c r="B132" t="s">
        <v>1000</v>
      </c>
      <c r="C132" t="s">
        <v>1202</v>
      </c>
      <c r="E132">
        <v>49.008715000000002</v>
      </c>
      <c r="F132">
        <v>11.824687000000001</v>
      </c>
      <c r="H132">
        <v>0.20799999999999999</v>
      </c>
      <c r="I132">
        <f>ROUND(Table101214[[#This Row],[H2-Potential in TWh/a]]*1000000/(365*24),0)</f>
        <v>24</v>
      </c>
      <c r="J132">
        <f>Table101214[[#This Row],[Potential demand MWh/h]]/SUM($I$23:$I$379)</f>
        <v>8.2042867398215568E-4</v>
      </c>
      <c r="K132">
        <f>MIN(IF(Table101214[[#This Row],[Potential demand MWh/h]]&gt;=$B$11,ROUND(Table101214[[#This Row],[Potential demand MWh/h]],0),0),$B$10)</f>
        <v>0</v>
      </c>
      <c r="L132" s="156">
        <f>Table101214[[#This Row],[Electrolyser Potential MW]]</f>
        <v>0</v>
      </c>
      <c r="M132">
        <f>ROUND(Table101214[[#This Row],[Potential Peak hour production MWh]]*$B$13,0)</f>
        <v>0</v>
      </c>
    </row>
    <row r="133" spans="1:13">
      <c r="A133">
        <v>126</v>
      </c>
      <c r="B133" t="s">
        <v>1001</v>
      </c>
      <c r="C133" t="s">
        <v>1202</v>
      </c>
      <c r="E133">
        <v>51.140329999999999</v>
      </c>
      <c r="F133">
        <v>8.025404</v>
      </c>
      <c r="H133">
        <v>3.6499999999999998E-2</v>
      </c>
      <c r="I133">
        <f>ROUND(Table101214[[#This Row],[H2-Potential in TWh/a]]*1000000/(365*24),0)</f>
        <v>4</v>
      </c>
      <c r="J133">
        <f>Table101214[[#This Row],[Potential demand MWh/h]]/SUM($I$23:$I$379)</f>
        <v>1.3673811233035928E-4</v>
      </c>
      <c r="K133">
        <f>MIN(IF(Table101214[[#This Row],[Potential demand MWh/h]]&gt;=$B$11,ROUND(Table101214[[#This Row],[Potential demand MWh/h]],0),0),$B$10)</f>
        <v>0</v>
      </c>
      <c r="L133" s="156">
        <f>Table101214[[#This Row],[Electrolyser Potential MW]]</f>
        <v>0</v>
      </c>
      <c r="M133">
        <f>ROUND(Table101214[[#This Row],[Potential Peak hour production MWh]]*$B$13,0)</f>
        <v>0</v>
      </c>
    </row>
    <row r="134" spans="1:13">
      <c r="A134">
        <v>127</v>
      </c>
      <c r="B134" t="s">
        <v>1002</v>
      </c>
      <c r="C134" t="s">
        <v>1202</v>
      </c>
      <c r="E134">
        <v>50.419099000000003</v>
      </c>
      <c r="F134">
        <v>8.1118000000000006</v>
      </c>
      <c r="H134">
        <v>0.20319999999999999</v>
      </c>
      <c r="I134">
        <f>ROUND(Table101214[[#This Row],[H2-Potential in TWh/a]]*1000000/(365*24),0)</f>
        <v>23</v>
      </c>
      <c r="J134">
        <f>Table101214[[#This Row],[Potential demand MWh/h]]/SUM($I$23:$I$379)</f>
        <v>7.8624414589956583E-4</v>
      </c>
      <c r="K134">
        <f>MIN(IF(Table101214[[#This Row],[Potential demand MWh/h]]&gt;=$B$11,ROUND(Table101214[[#This Row],[Potential demand MWh/h]],0),0),$B$10)</f>
        <v>0</v>
      </c>
      <c r="L134" s="156">
        <f>Table101214[[#This Row],[Electrolyser Potential MW]]</f>
        <v>0</v>
      </c>
      <c r="M134">
        <f>ROUND(Table101214[[#This Row],[Potential Peak hour production MWh]]*$B$13,0)</f>
        <v>0</v>
      </c>
    </row>
    <row r="135" spans="1:13">
      <c r="A135">
        <v>128</v>
      </c>
      <c r="B135" t="s">
        <v>1002</v>
      </c>
      <c r="C135" t="s">
        <v>1202</v>
      </c>
      <c r="E135">
        <v>50.317605</v>
      </c>
      <c r="F135">
        <v>8.0657010000000007</v>
      </c>
      <c r="H135">
        <v>0.219</v>
      </c>
      <c r="I135">
        <f>ROUND(Table101214[[#This Row],[H2-Potential in TWh/a]]*1000000/(365*24),0)</f>
        <v>25</v>
      </c>
      <c r="J135">
        <f>Table101214[[#This Row],[Potential demand MWh/h]]/SUM($I$23:$I$379)</f>
        <v>8.5461320206474552E-4</v>
      </c>
      <c r="K135">
        <f>MIN(IF(Table101214[[#This Row],[Potential demand MWh/h]]&gt;=$B$11,ROUND(Table101214[[#This Row],[Potential demand MWh/h]],0),0),$B$10)</f>
        <v>0</v>
      </c>
      <c r="L135" s="156">
        <f>Table101214[[#This Row],[Electrolyser Potential MW]]</f>
        <v>0</v>
      </c>
      <c r="M135">
        <f>ROUND(Table101214[[#This Row],[Potential Peak hour production MWh]]*$B$13,0)</f>
        <v>0</v>
      </c>
    </row>
    <row r="136" spans="1:13">
      <c r="A136">
        <v>129</v>
      </c>
      <c r="B136" t="s">
        <v>1003</v>
      </c>
      <c r="C136" t="s">
        <v>1202</v>
      </c>
      <c r="E136">
        <v>51.436858999999998</v>
      </c>
      <c r="F136">
        <v>8.3738720000000004</v>
      </c>
      <c r="H136">
        <v>0.1038</v>
      </c>
      <c r="I136">
        <f>ROUND(Table101214[[#This Row],[H2-Potential in TWh/a]]*1000000/(365*24),0)</f>
        <v>12</v>
      </c>
      <c r="J136">
        <f>Table101214[[#This Row],[Potential demand MWh/h]]/SUM($I$23:$I$379)</f>
        <v>4.1021433699107784E-4</v>
      </c>
      <c r="K136">
        <f>MIN(IF(Table101214[[#This Row],[Potential demand MWh/h]]&gt;=$B$11,ROUND(Table101214[[#This Row],[Potential demand MWh/h]],0),0),$B$10)</f>
        <v>0</v>
      </c>
      <c r="L136" s="156">
        <f>Table101214[[#This Row],[Electrolyser Potential MW]]</f>
        <v>0</v>
      </c>
      <c r="M136">
        <f>ROUND(Table101214[[#This Row],[Potential Peak hour production MWh]]*$B$13,0)</f>
        <v>0</v>
      </c>
    </row>
    <row r="137" spans="1:13">
      <c r="A137">
        <v>130</v>
      </c>
      <c r="B137" t="s">
        <v>1004</v>
      </c>
      <c r="C137" t="s">
        <v>1202</v>
      </c>
      <c r="E137">
        <v>49.029909000000004</v>
      </c>
      <c r="F137">
        <v>12.1388</v>
      </c>
      <c r="H137">
        <v>0.11700000000000001</v>
      </c>
      <c r="I137">
        <f>ROUND(Table101214[[#This Row],[H2-Potential in TWh/a]]*1000000/(365*24),0)</f>
        <v>13</v>
      </c>
      <c r="J137">
        <f>Table101214[[#This Row],[Potential demand MWh/h]]/SUM($I$23:$I$379)</f>
        <v>4.4439886507366768E-4</v>
      </c>
      <c r="K137">
        <f>MIN(IF(Table101214[[#This Row],[Potential demand MWh/h]]&gt;=$B$11,ROUND(Table101214[[#This Row],[Potential demand MWh/h]],0),0),$B$10)</f>
        <v>0</v>
      </c>
      <c r="L137" s="156">
        <f>Table101214[[#This Row],[Electrolyser Potential MW]]</f>
        <v>0</v>
      </c>
      <c r="M137">
        <f>ROUND(Table101214[[#This Row],[Potential Peak hour production MWh]]*$B$13,0)</f>
        <v>0</v>
      </c>
    </row>
    <row r="138" spans="1:13">
      <c r="A138">
        <v>131</v>
      </c>
      <c r="B138" t="s">
        <v>1005</v>
      </c>
      <c r="C138" t="s">
        <v>1202</v>
      </c>
      <c r="E138">
        <v>50.334173999999997</v>
      </c>
      <c r="F138">
        <v>6.7668109999999997</v>
      </c>
      <c r="H138">
        <v>3.8199999999999998E-2</v>
      </c>
      <c r="I138">
        <f>ROUND(Table101214[[#This Row],[H2-Potential in TWh/a]]*1000000/(365*24),0)</f>
        <v>4</v>
      </c>
      <c r="J138">
        <f>Table101214[[#This Row],[Potential demand MWh/h]]/SUM($I$23:$I$379)</f>
        <v>1.3673811233035928E-4</v>
      </c>
      <c r="K138">
        <f>MIN(IF(Table101214[[#This Row],[Potential demand MWh/h]]&gt;=$B$11,ROUND(Table101214[[#This Row],[Potential demand MWh/h]],0),0),$B$10)</f>
        <v>0</v>
      </c>
      <c r="L138" s="156">
        <f>Table101214[[#This Row],[Electrolyser Potential MW]]</f>
        <v>0</v>
      </c>
      <c r="M138">
        <f>ROUND(Table101214[[#This Row],[Potential Peak hour production MWh]]*$B$13,0)</f>
        <v>0</v>
      </c>
    </row>
    <row r="139" spans="1:13">
      <c r="A139">
        <v>132</v>
      </c>
      <c r="B139" t="s">
        <v>1006</v>
      </c>
      <c r="C139" t="s">
        <v>1202</v>
      </c>
      <c r="E139">
        <v>52.040866999999999</v>
      </c>
      <c r="F139">
        <v>8.3994090000000003</v>
      </c>
      <c r="H139">
        <v>6.7000000000000002E-3</v>
      </c>
      <c r="I139">
        <f>ROUND(Table101214[[#This Row],[H2-Potential in TWh/a]]*1000000/(365*24),0)</f>
        <v>1</v>
      </c>
      <c r="J139">
        <f>Table101214[[#This Row],[Potential demand MWh/h]]/SUM($I$23:$I$379)</f>
        <v>3.418452808258982E-5</v>
      </c>
      <c r="K139">
        <f>MIN(IF(Table101214[[#This Row],[Potential demand MWh/h]]&gt;=$B$11,ROUND(Table101214[[#This Row],[Potential demand MWh/h]],0),0),$B$10)</f>
        <v>0</v>
      </c>
      <c r="L139" s="156">
        <f>Table101214[[#This Row],[Electrolyser Potential MW]]</f>
        <v>0</v>
      </c>
      <c r="M139">
        <f>ROUND(Table101214[[#This Row],[Potential Peak hour production MWh]]*$B$13,0)</f>
        <v>0</v>
      </c>
    </row>
    <row r="140" spans="1:13">
      <c r="A140">
        <v>133</v>
      </c>
      <c r="B140" t="s">
        <v>1007</v>
      </c>
      <c r="C140" t="s">
        <v>1202</v>
      </c>
      <c r="E140">
        <v>50.230564000000001</v>
      </c>
      <c r="F140">
        <v>6.6829239999999999</v>
      </c>
      <c r="H140">
        <v>2.0000000000000001E-4</v>
      </c>
      <c r="I140">
        <f>ROUND(Table101214[[#This Row],[H2-Potential in TWh/a]]*1000000/(365*24),0)</f>
        <v>0</v>
      </c>
      <c r="J140">
        <f>Table101214[[#This Row],[Potential demand MWh/h]]/SUM($I$23:$I$379)</f>
        <v>0</v>
      </c>
      <c r="K140">
        <f>MIN(IF(Table101214[[#This Row],[Potential demand MWh/h]]&gt;=$B$11,ROUND(Table101214[[#This Row],[Potential demand MWh/h]],0),0),$B$10)</f>
        <v>0</v>
      </c>
      <c r="L140" s="156">
        <f>Table101214[[#This Row],[Electrolyser Potential MW]]</f>
        <v>0</v>
      </c>
      <c r="M140">
        <f>ROUND(Table101214[[#This Row],[Potential Peak hour production MWh]]*$B$13,0)</f>
        <v>0</v>
      </c>
    </row>
    <row r="141" spans="1:13">
      <c r="A141">
        <v>134</v>
      </c>
      <c r="B141" t="s">
        <v>1008</v>
      </c>
      <c r="C141" t="s">
        <v>1202</v>
      </c>
      <c r="E141">
        <v>51.296801000000002</v>
      </c>
      <c r="F141">
        <v>7.0149359999999996</v>
      </c>
      <c r="H141">
        <v>1.3638999999999999</v>
      </c>
      <c r="I141">
        <f>ROUND(Table101214[[#This Row],[H2-Potential in TWh/a]]*1000000/(365*24),0)</f>
        <v>156</v>
      </c>
      <c r="J141">
        <f>Table101214[[#This Row],[Potential demand MWh/h]]/SUM($I$23:$I$379)</f>
        <v>5.3327863808840118E-3</v>
      </c>
      <c r="K141">
        <f>MIN(IF(Table101214[[#This Row],[Potential demand MWh/h]]&gt;=$B$11,ROUND(Table101214[[#This Row],[Potential demand MWh/h]],0),0),$B$10)</f>
        <v>156</v>
      </c>
      <c r="L141" s="156">
        <f>Table101214[[#This Row],[Electrolyser Potential MW]]</f>
        <v>156</v>
      </c>
      <c r="M141">
        <f>ROUND(Table101214[[#This Row],[Potential Peak hour production MWh]]*$B$13,0)</f>
        <v>65</v>
      </c>
    </row>
    <row r="142" spans="1:13">
      <c r="A142">
        <v>135</v>
      </c>
      <c r="B142" t="s">
        <v>1009</v>
      </c>
      <c r="C142" t="s">
        <v>1202</v>
      </c>
      <c r="E142">
        <v>51.394948999999997</v>
      </c>
      <c r="F142">
        <v>8.6849950000000007</v>
      </c>
      <c r="H142">
        <v>4.8599999999999997E-2</v>
      </c>
      <c r="I142">
        <f>ROUND(Table101214[[#This Row],[H2-Potential in TWh/a]]*1000000/(365*24),0)</f>
        <v>6</v>
      </c>
      <c r="J142">
        <f>Table101214[[#This Row],[Potential demand MWh/h]]/SUM($I$23:$I$379)</f>
        <v>2.0510716849553892E-4</v>
      </c>
      <c r="K142">
        <f>MIN(IF(Table101214[[#This Row],[Potential demand MWh/h]]&gt;=$B$11,ROUND(Table101214[[#This Row],[Potential demand MWh/h]],0),0),$B$10)</f>
        <v>0</v>
      </c>
      <c r="L142" s="156">
        <f>Table101214[[#This Row],[Electrolyser Potential MW]]</f>
        <v>0</v>
      </c>
      <c r="M142">
        <f>ROUND(Table101214[[#This Row],[Potential Peak hour production MWh]]*$B$13,0)</f>
        <v>0</v>
      </c>
    </row>
    <row r="143" spans="1:13">
      <c r="A143">
        <v>136</v>
      </c>
      <c r="B143" t="s">
        <v>1008</v>
      </c>
      <c r="C143" t="s">
        <v>1202</v>
      </c>
      <c r="E143">
        <v>51.397084999999997</v>
      </c>
      <c r="F143">
        <v>7.8406979999999997</v>
      </c>
      <c r="H143">
        <v>0.58879999999999999</v>
      </c>
      <c r="I143">
        <f>ROUND(Table101214[[#This Row],[H2-Potential in TWh/a]]*1000000/(365*24),0)</f>
        <v>67</v>
      </c>
      <c r="J143">
        <f>Table101214[[#This Row],[Potential demand MWh/h]]/SUM($I$23:$I$379)</f>
        <v>2.290363381533518E-3</v>
      </c>
      <c r="K143">
        <f>MIN(IF(Table101214[[#This Row],[Potential demand MWh/h]]&gt;=$B$11,ROUND(Table101214[[#This Row],[Potential demand MWh/h]],0),0),$B$10)</f>
        <v>67</v>
      </c>
      <c r="L143" s="156">
        <f>Table101214[[#This Row],[Electrolyser Potential MW]]</f>
        <v>67</v>
      </c>
      <c r="M143">
        <f>ROUND(Table101214[[#This Row],[Potential Peak hour production MWh]]*$B$13,0)</f>
        <v>28</v>
      </c>
    </row>
    <row r="144" spans="1:13">
      <c r="A144">
        <v>137</v>
      </c>
      <c r="B144" t="s">
        <v>1008</v>
      </c>
      <c r="C144" t="s">
        <v>1202</v>
      </c>
      <c r="E144">
        <v>52.059196999999998</v>
      </c>
      <c r="F144">
        <v>9.5886659999999999</v>
      </c>
      <c r="H144">
        <v>7.3000000000000001E-3</v>
      </c>
      <c r="I144">
        <f>ROUND(Table101214[[#This Row],[H2-Potential in TWh/a]]*1000000/(365*24),0)</f>
        <v>1</v>
      </c>
      <c r="J144">
        <f>Table101214[[#This Row],[Potential demand MWh/h]]/SUM($I$23:$I$379)</f>
        <v>3.418452808258982E-5</v>
      </c>
      <c r="K144">
        <f>MIN(IF(Table101214[[#This Row],[Potential demand MWh/h]]&gt;=$B$11,ROUND(Table101214[[#This Row],[Potential demand MWh/h]],0),0),$B$10)</f>
        <v>0</v>
      </c>
      <c r="L144" s="156">
        <f>Table101214[[#This Row],[Electrolyser Potential MW]]</f>
        <v>0</v>
      </c>
      <c r="M144">
        <f>ROUND(Table101214[[#This Row],[Potential Peak hour production MWh]]*$B$13,0)</f>
        <v>0</v>
      </c>
    </row>
    <row r="145" spans="1:13">
      <c r="A145">
        <v>138</v>
      </c>
      <c r="B145" t="s">
        <v>1010</v>
      </c>
      <c r="C145" t="s">
        <v>1202</v>
      </c>
      <c r="E145">
        <v>52.264046999999998</v>
      </c>
      <c r="F145">
        <v>7.3968769999999999</v>
      </c>
      <c r="H145">
        <v>1.77E-2</v>
      </c>
      <c r="I145">
        <f>ROUND(Table101214[[#This Row],[H2-Potential in TWh/a]]*1000000/(365*24),0)</f>
        <v>2</v>
      </c>
      <c r="J145">
        <f>Table101214[[#This Row],[Potential demand MWh/h]]/SUM($I$23:$I$379)</f>
        <v>6.836905616517964E-5</v>
      </c>
      <c r="K145">
        <f>MIN(IF(Table101214[[#This Row],[Potential demand MWh/h]]&gt;=$B$11,ROUND(Table101214[[#This Row],[Potential demand MWh/h]],0),0),$B$10)</f>
        <v>0</v>
      </c>
      <c r="L145" s="156">
        <f>Table101214[[#This Row],[Electrolyser Potential MW]]</f>
        <v>0</v>
      </c>
      <c r="M145">
        <f>ROUND(Table101214[[#This Row],[Potential Peak hour production MWh]]*$B$13,0)</f>
        <v>0</v>
      </c>
    </row>
    <row r="146" spans="1:13">
      <c r="A146">
        <v>139</v>
      </c>
      <c r="B146" t="s">
        <v>1011</v>
      </c>
      <c r="C146" t="s">
        <v>1202</v>
      </c>
      <c r="E146">
        <v>48.775784999999999</v>
      </c>
      <c r="F146">
        <v>10.699441999999999</v>
      </c>
      <c r="H146">
        <v>0.1179</v>
      </c>
      <c r="I146">
        <f>ROUND(Table101214[[#This Row],[H2-Potential in TWh/a]]*1000000/(365*24),0)</f>
        <v>13</v>
      </c>
      <c r="J146">
        <f>Table101214[[#This Row],[Potential demand MWh/h]]/SUM($I$23:$I$379)</f>
        <v>4.4439886507366768E-4</v>
      </c>
      <c r="K146">
        <f>MIN(IF(Table101214[[#This Row],[Potential demand MWh/h]]&gt;=$B$11,ROUND(Table101214[[#This Row],[Potential demand MWh/h]],0),0),$B$10)</f>
        <v>0</v>
      </c>
      <c r="L146" s="156">
        <f>Table101214[[#This Row],[Electrolyser Potential MW]]</f>
        <v>0</v>
      </c>
      <c r="M146">
        <f>ROUND(Table101214[[#This Row],[Potential Peak hour production MWh]]*$B$13,0)</f>
        <v>0</v>
      </c>
    </row>
    <row r="147" spans="1:13">
      <c r="A147">
        <v>140</v>
      </c>
      <c r="B147" t="s">
        <v>1012</v>
      </c>
      <c r="C147" t="s">
        <v>1202</v>
      </c>
      <c r="E147">
        <v>52.162646000000002</v>
      </c>
      <c r="F147">
        <v>7.968648</v>
      </c>
      <c r="H147">
        <v>0.1071</v>
      </c>
      <c r="I147">
        <f>ROUND(Table101214[[#This Row],[H2-Potential in TWh/a]]*1000000/(365*24),0)</f>
        <v>12</v>
      </c>
      <c r="J147">
        <f>Table101214[[#This Row],[Potential demand MWh/h]]/SUM($I$23:$I$379)</f>
        <v>4.1021433699107784E-4</v>
      </c>
      <c r="K147">
        <f>MIN(IF(Table101214[[#This Row],[Potential demand MWh/h]]&gt;=$B$11,ROUND(Table101214[[#This Row],[Potential demand MWh/h]],0),0),$B$10)</f>
        <v>0</v>
      </c>
      <c r="L147" s="156">
        <f>Table101214[[#This Row],[Electrolyser Potential MW]]</f>
        <v>0</v>
      </c>
      <c r="M147">
        <f>ROUND(Table101214[[#This Row],[Potential Peak hour production MWh]]*$B$13,0)</f>
        <v>0</v>
      </c>
    </row>
    <row r="148" spans="1:13">
      <c r="A148">
        <v>141</v>
      </c>
      <c r="B148" t="s">
        <v>1013</v>
      </c>
      <c r="C148" t="s">
        <v>1202</v>
      </c>
      <c r="E148">
        <v>50.027914000000003</v>
      </c>
      <c r="F148">
        <v>11.308923</v>
      </c>
      <c r="H148">
        <v>2.5000000000000001E-3</v>
      </c>
      <c r="I148">
        <f>ROUND(Table101214[[#This Row],[H2-Potential in TWh/a]]*1000000/(365*24),0)</f>
        <v>0</v>
      </c>
      <c r="J148">
        <f>Table101214[[#This Row],[Potential demand MWh/h]]/SUM($I$23:$I$379)</f>
        <v>0</v>
      </c>
      <c r="K148">
        <f>MIN(IF(Table101214[[#This Row],[Potential demand MWh/h]]&gt;=$B$11,ROUND(Table101214[[#This Row],[Potential demand MWh/h]],0),0),$B$10)</f>
        <v>0</v>
      </c>
      <c r="L148" s="156">
        <f>Table101214[[#This Row],[Electrolyser Potential MW]]</f>
        <v>0</v>
      </c>
      <c r="M148">
        <f>ROUND(Table101214[[#This Row],[Potential Peak hour production MWh]]*$B$13,0)</f>
        <v>0</v>
      </c>
    </row>
    <row r="149" spans="1:13">
      <c r="A149">
        <v>142</v>
      </c>
      <c r="B149" t="s">
        <v>1014</v>
      </c>
      <c r="C149" t="s">
        <v>1202</v>
      </c>
      <c r="E149">
        <v>52.170476999999998</v>
      </c>
      <c r="F149">
        <v>9.7933900000000005</v>
      </c>
      <c r="H149">
        <v>9.4200000000000006E-2</v>
      </c>
      <c r="I149">
        <f>ROUND(Table101214[[#This Row],[H2-Potential in TWh/a]]*1000000/(365*24),0)</f>
        <v>11</v>
      </c>
      <c r="J149">
        <f>Table101214[[#This Row],[Potential demand MWh/h]]/SUM($I$23:$I$379)</f>
        <v>3.7602980890848804E-4</v>
      </c>
      <c r="K149">
        <f>MIN(IF(Table101214[[#This Row],[Potential demand MWh/h]]&gt;=$B$11,ROUND(Table101214[[#This Row],[Potential demand MWh/h]],0),0),$B$10)</f>
        <v>0</v>
      </c>
      <c r="L149" s="156">
        <f>Table101214[[#This Row],[Electrolyser Potential MW]]</f>
        <v>0</v>
      </c>
      <c r="M149">
        <f>ROUND(Table101214[[#This Row],[Potential Peak hour production MWh]]*$B$13,0)</f>
        <v>0</v>
      </c>
    </row>
    <row r="150" spans="1:13">
      <c r="A150">
        <v>143</v>
      </c>
      <c r="B150" t="s">
        <v>1014</v>
      </c>
      <c r="C150" t="s">
        <v>1202</v>
      </c>
      <c r="E150">
        <v>52.023237000000002</v>
      </c>
      <c r="F150">
        <v>10.545916999999999</v>
      </c>
      <c r="H150">
        <v>4.65E-2</v>
      </c>
      <c r="I150">
        <f>ROUND(Table101214[[#This Row],[H2-Potential in TWh/a]]*1000000/(365*24),0)</f>
        <v>5</v>
      </c>
      <c r="J150">
        <f>Table101214[[#This Row],[Potential demand MWh/h]]/SUM($I$23:$I$379)</f>
        <v>1.709226404129491E-4</v>
      </c>
      <c r="K150">
        <f>MIN(IF(Table101214[[#This Row],[Potential demand MWh/h]]&gt;=$B$11,ROUND(Table101214[[#This Row],[Potential demand MWh/h]],0),0),$B$10)</f>
        <v>0</v>
      </c>
      <c r="L150" s="156">
        <f>Table101214[[#This Row],[Electrolyser Potential MW]]</f>
        <v>0</v>
      </c>
      <c r="M150">
        <f>ROUND(Table101214[[#This Row],[Potential Peak hour production MWh]]*$B$13,0)</f>
        <v>0</v>
      </c>
    </row>
    <row r="151" spans="1:13">
      <c r="A151">
        <v>144</v>
      </c>
      <c r="B151" t="s">
        <v>1014</v>
      </c>
      <c r="C151" t="s">
        <v>1202</v>
      </c>
      <c r="E151">
        <v>52.071129999999997</v>
      </c>
      <c r="F151">
        <v>11.385047999999999</v>
      </c>
      <c r="H151">
        <v>7.5800000000000006E-2</v>
      </c>
      <c r="I151">
        <f>ROUND(Table101214[[#This Row],[H2-Potential in TWh/a]]*1000000/(365*24),0)</f>
        <v>9</v>
      </c>
      <c r="J151">
        <f>Table101214[[#This Row],[Potential demand MWh/h]]/SUM($I$23:$I$379)</f>
        <v>3.0766075274330841E-4</v>
      </c>
      <c r="K151">
        <f>MIN(IF(Table101214[[#This Row],[Potential demand MWh/h]]&gt;=$B$11,ROUND(Table101214[[#This Row],[Potential demand MWh/h]],0),0),$B$10)</f>
        <v>0</v>
      </c>
      <c r="L151" s="156">
        <f>Table101214[[#This Row],[Electrolyser Potential MW]]</f>
        <v>0</v>
      </c>
      <c r="M151">
        <f>ROUND(Table101214[[#This Row],[Potential Peak hour production MWh]]*$B$13,0)</f>
        <v>0</v>
      </c>
    </row>
    <row r="152" spans="1:13">
      <c r="A152">
        <v>145</v>
      </c>
      <c r="B152" t="s">
        <v>1014</v>
      </c>
      <c r="C152" t="s">
        <v>1202</v>
      </c>
      <c r="E152">
        <v>52.977111999999998</v>
      </c>
      <c r="F152">
        <v>10.558517999999999</v>
      </c>
      <c r="H152">
        <v>0.11310000000000001</v>
      </c>
      <c r="I152">
        <f>ROUND(Table101214[[#This Row],[H2-Potential in TWh/a]]*1000000/(365*24),0)</f>
        <v>13</v>
      </c>
      <c r="J152">
        <f>Table101214[[#This Row],[Potential demand MWh/h]]/SUM($I$23:$I$379)</f>
        <v>4.4439886507366768E-4</v>
      </c>
      <c r="K152">
        <f>MIN(IF(Table101214[[#This Row],[Potential demand MWh/h]]&gt;=$B$11,ROUND(Table101214[[#This Row],[Potential demand MWh/h]],0),0),$B$10)</f>
        <v>0</v>
      </c>
      <c r="L152" s="156">
        <f>Table101214[[#This Row],[Electrolyser Potential MW]]</f>
        <v>0</v>
      </c>
      <c r="M152">
        <f>ROUND(Table101214[[#This Row],[Potential Peak hour production MWh]]*$B$13,0)</f>
        <v>0</v>
      </c>
    </row>
    <row r="153" spans="1:13">
      <c r="A153">
        <v>146</v>
      </c>
      <c r="B153" t="s">
        <v>1014</v>
      </c>
      <c r="C153" t="s">
        <v>1202</v>
      </c>
      <c r="E153">
        <v>52.233195000000002</v>
      </c>
      <c r="F153">
        <v>10.034605000000001</v>
      </c>
      <c r="H153">
        <v>4.02E-2</v>
      </c>
      <c r="I153">
        <f>ROUND(Table101214[[#This Row],[H2-Potential in TWh/a]]*1000000/(365*24),0)</f>
        <v>5</v>
      </c>
      <c r="J153">
        <f>Table101214[[#This Row],[Potential demand MWh/h]]/SUM($I$23:$I$379)</f>
        <v>1.709226404129491E-4</v>
      </c>
      <c r="K153">
        <f>MIN(IF(Table101214[[#This Row],[Potential demand MWh/h]]&gt;=$B$11,ROUND(Table101214[[#This Row],[Potential demand MWh/h]],0),0),$B$10)</f>
        <v>0</v>
      </c>
      <c r="L153" s="156">
        <f>Table101214[[#This Row],[Electrolyser Potential MW]]</f>
        <v>0</v>
      </c>
      <c r="M153">
        <f>ROUND(Table101214[[#This Row],[Potential Peak hour production MWh]]*$B$13,0)</f>
        <v>0</v>
      </c>
    </row>
    <row r="154" spans="1:13">
      <c r="A154">
        <v>147</v>
      </c>
      <c r="B154" t="s">
        <v>1015</v>
      </c>
      <c r="C154" t="s">
        <v>1202</v>
      </c>
      <c r="E154">
        <v>51.205803000000003</v>
      </c>
      <c r="F154">
        <v>9.9074449999999992</v>
      </c>
      <c r="H154">
        <v>3.5099999999999999E-2</v>
      </c>
      <c r="I154">
        <f>ROUND(Table101214[[#This Row],[H2-Potential in TWh/a]]*1000000/(365*24),0)</f>
        <v>4</v>
      </c>
      <c r="J154">
        <f>Table101214[[#This Row],[Potential demand MWh/h]]/SUM($I$23:$I$379)</f>
        <v>1.3673811233035928E-4</v>
      </c>
      <c r="K154">
        <f>MIN(IF(Table101214[[#This Row],[Potential demand MWh/h]]&gt;=$B$11,ROUND(Table101214[[#This Row],[Potential demand MWh/h]],0),0),$B$10)</f>
        <v>0</v>
      </c>
      <c r="L154" s="156">
        <f>Table101214[[#This Row],[Electrolyser Potential MW]]</f>
        <v>0</v>
      </c>
      <c r="M154">
        <f>ROUND(Table101214[[#This Row],[Potential Peak hour production MWh]]*$B$13,0)</f>
        <v>0</v>
      </c>
    </row>
    <row r="155" spans="1:13">
      <c r="A155">
        <v>148</v>
      </c>
      <c r="B155" t="s">
        <v>1011</v>
      </c>
      <c r="C155" t="s">
        <v>1202</v>
      </c>
      <c r="E155">
        <v>48.423419000000003</v>
      </c>
      <c r="F155">
        <v>9.9041779999999999</v>
      </c>
      <c r="H155">
        <v>0.1045</v>
      </c>
      <c r="I155">
        <f>ROUND(Table101214[[#This Row],[H2-Potential in TWh/a]]*1000000/(365*24),0)</f>
        <v>12</v>
      </c>
      <c r="J155">
        <f>Table101214[[#This Row],[Potential demand MWh/h]]/SUM($I$23:$I$379)</f>
        <v>4.1021433699107784E-4</v>
      </c>
      <c r="K155">
        <f>MIN(IF(Table101214[[#This Row],[Potential demand MWh/h]]&gt;=$B$11,ROUND(Table101214[[#This Row],[Potential demand MWh/h]],0),0),$B$10)</f>
        <v>0</v>
      </c>
      <c r="L155" s="156">
        <f>Table101214[[#This Row],[Electrolyser Potential MW]]</f>
        <v>0</v>
      </c>
      <c r="M155">
        <f>ROUND(Table101214[[#This Row],[Potential Peak hour production MWh]]*$B$13,0)</f>
        <v>0</v>
      </c>
    </row>
    <row r="156" spans="1:13">
      <c r="A156">
        <v>149</v>
      </c>
      <c r="B156" t="s">
        <v>1016</v>
      </c>
      <c r="C156" t="s">
        <v>1202</v>
      </c>
      <c r="E156">
        <v>49.364916000000001</v>
      </c>
      <c r="F156">
        <v>11.604835</v>
      </c>
      <c r="H156">
        <v>3.5799999999999998E-2</v>
      </c>
      <c r="I156">
        <f>ROUND(Table101214[[#This Row],[H2-Potential in TWh/a]]*1000000/(365*24),0)</f>
        <v>4</v>
      </c>
      <c r="J156">
        <f>Table101214[[#This Row],[Potential demand MWh/h]]/SUM($I$23:$I$379)</f>
        <v>1.3673811233035928E-4</v>
      </c>
      <c r="K156">
        <f>MIN(IF(Table101214[[#This Row],[Potential demand MWh/h]]&gt;=$B$11,ROUND(Table101214[[#This Row],[Potential demand MWh/h]],0),0),$B$10)</f>
        <v>0</v>
      </c>
      <c r="L156" s="156">
        <f>Table101214[[#This Row],[Electrolyser Potential MW]]</f>
        <v>0</v>
      </c>
      <c r="M156">
        <f>ROUND(Table101214[[#This Row],[Potential Peak hour production MWh]]*$B$13,0)</f>
        <v>0</v>
      </c>
    </row>
    <row r="157" spans="1:13">
      <c r="A157">
        <v>150</v>
      </c>
      <c r="B157" t="s">
        <v>1017</v>
      </c>
      <c r="C157" t="s">
        <v>1202</v>
      </c>
      <c r="E157">
        <v>50.915255000000002</v>
      </c>
      <c r="F157">
        <v>6.3715789999999997</v>
      </c>
      <c r="H157">
        <v>0.12690000000000001</v>
      </c>
      <c r="I157">
        <f>ROUND(Table101214[[#This Row],[H2-Potential in TWh/a]]*1000000/(365*24),0)</f>
        <v>14</v>
      </c>
      <c r="J157">
        <f>Table101214[[#This Row],[Potential demand MWh/h]]/SUM($I$23:$I$379)</f>
        <v>4.7858339315625748E-4</v>
      </c>
      <c r="K157">
        <f>MIN(IF(Table101214[[#This Row],[Potential demand MWh/h]]&gt;=$B$11,ROUND(Table101214[[#This Row],[Potential demand MWh/h]],0),0),$B$10)</f>
        <v>0</v>
      </c>
      <c r="L157" s="156">
        <f>Table101214[[#This Row],[Electrolyser Potential MW]]</f>
        <v>0</v>
      </c>
      <c r="M157">
        <f>ROUND(Table101214[[#This Row],[Potential Peak hour production MWh]]*$B$13,0)</f>
        <v>0</v>
      </c>
    </row>
    <row r="158" spans="1:13">
      <c r="A158">
        <v>151</v>
      </c>
      <c r="B158" t="s">
        <v>1018</v>
      </c>
      <c r="C158" t="s">
        <v>1202</v>
      </c>
      <c r="E158">
        <v>50.657406000000002</v>
      </c>
      <c r="F158">
        <v>6.8105380000000002</v>
      </c>
      <c r="H158">
        <v>6.2300000000000001E-2</v>
      </c>
      <c r="I158">
        <f>ROUND(Table101214[[#This Row],[H2-Potential in TWh/a]]*1000000/(365*24),0)</f>
        <v>7</v>
      </c>
      <c r="J158">
        <f>Table101214[[#This Row],[Potential demand MWh/h]]/SUM($I$23:$I$379)</f>
        <v>2.3929169657812874E-4</v>
      </c>
      <c r="K158">
        <f>MIN(IF(Table101214[[#This Row],[Potential demand MWh/h]]&gt;=$B$11,ROUND(Table101214[[#This Row],[Potential demand MWh/h]],0),0),$B$10)</f>
        <v>0</v>
      </c>
      <c r="L158" s="156">
        <f>Table101214[[#This Row],[Electrolyser Potential MW]]</f>
        <v>0</v>
      </c>
      <c r="M158">
        <f>ROUND(Table101214[[#This Row],[Potential Peak hour production MWh]]*$B$13,0)</f>
        <v>0</v>
      </c>
    </row>
    <row r="159" spans="1:13">
      <c r="A159">
        <v>152</v>
      </c>
      <c r="B159" t="s">
        <v>1018</v>
      </c>
      <c r="C159" t="s">
        <v>1202</v>
      </c>
      <c r="E159">
        <v>51.985916000000003</v>
      </c>
      <c r="F159">
        <v>8.8075480000000006</v>
      </c>
      <c r="H159">
        <v>3.2099999999999997E-2</v>
      </c>
      <c r="I159">
        <f>ROUND(Table101214[[#This Row],[H2-Potential in TWh/a]]*1000000/(365*24),0)</f>
        <v>4</v>
      </c>
      <c r="J159">
        <f>Table101214[[#This Row],[Potential demand MWh/h]]/SUM($I$23:$I$379)</f>
        <v>1.3673811233035928E-4</v>
      </c>
      <c r="K159">
        <f>MIN(IF(Table101214[[#This Row],[Potential demand MWh/h]]&gt;=$B$11,ROUND(Table101214[[#This Row],[Potential demand MWh/h]],0),0),$B$10)</f>
        <v>0</v>
      </c>
      <c r="L159" s="156">
        <f>Table101214[[#This Row],[Electrolyser Potential MW]]</f>
        <v>0</v>
      </c>
      <c r="M159">
        <f>ROUND(Table101214[[#This Row],[Potential Peak hour production MWh]]*$B$13,0)</f>
        <v>0</v>
      </c>
    </row>
    <row r="160" spans="1:13">
      <c r="A160">
        <v>153</v>
      </c>
      <c r="B160" t="s">
        <v>1018</v>
      </c>
      <c r="C160" t="s">
        <v>1202</v>
      </c>
      <c r="E160">
        <v>51.729120999999999</v>
      </c>
      <c r="F160">
        <v>6.3590609999999996</v>
      </c>
      <c r="H160">
        <v>3.1699999999999999E-2</v>
      </c>
      <c r="I160">
        <f>ROUND(Table101214[[#This Row],[H2-Potential in TWh/a]]*1000000/(365*24),0)</f>
        <v>4</v>
      </c>
      <c r="J160">
        <f>Table101214[[#This Row],[Potential demand MWh/h]]/SUM($I$23:$I$379)</f>
        <v>1.3673811233035928E-4</v>
      </c>
      <c r="K160">
        <f>MIN(IF(Table101214[[#This Row],[Potential demand MWh/h]]&gt;=$B$11,ROUND(Table101214[[#This Row],[Potential demand MWh/h]],0),0),$B$10)</f>
        <v>0</v>
      </c>
      <c r="L160" s="156">
        <f>Table101214[[#This Row],[Electrolyser Potential MW]]</f>
        <v>0</v>
      </c>
      <c r="M160">
        <f>ROUND(Table101214[[#This Row],[Potential Peak hour production MWh]]*$B$13,0)</f>
        <v>0</v>
      </c>
    </row>
    <row r="161" spans="1:13">
      <c r="A161">
        <v>154</v>
      </c>
      <c r="B161" t="s">
        <v>1018</v>
      </c>
      <c r="C161" t="s">
        <v>1202</v>
      </c>
      <c r="E161">
        <v>51.698058000000003</v>
      </c>
      <c r="F161">
        <v>11.757585000000001</v>
      </c>
      <c r="H161">
        <v>7.7299999999999994E-2</v>
      </c>
      <c r="I161">
        <f>ROUND(Table101214[[#This Row],[H2-Potential in TWh/a]]*1000000/(365*24),0)</f>
        <v>9</v>
      </c>
      <c r="J161">
        <f>Table101214[[#This Row],[Potential demand MWh/h]]/SUM($I$23:$I$379)</f>
        <v>3.0766075274330841E-4</v>
      </c>
      <c r="K161">
        <f>MIN(IF(Table101214[[#This Row],[Potential demand MWh/h]]&gt;=$B$11,ROUND(Table101214[[#This Row],[Potential demand MWh/h]],0),0),$B$10)</f>
        <v>0</v>
      </c>
      <c r="L161" s="156">
        <f>Table101214[[#This Row],[Electrolyser Potential MW]]</f>
        <v>0</v>
      </c>
      <c r="M161">
        <f>ROUND(Table101214[[#This Row],[Potential Peak hour production MWh]]*$B$13,0)</f>
        <v>0</v>
      </c>
    </row>
    <row r="162" spans="1:13">
      <c r="A162">
        <v>155</v>
      </c>
      <c r="B162" t="s">
        <v>1019</v>
      </c>
      <c r="C162" t="s">
        <v>1202</v>
      </c>
      <c r="E162">
        <v>51.597330999999997</v>
      </c>
      <c r="F162">
        <v>8.3411760000000008</v>
      </c>
      <c r="H162">
        <v>8.5599999999999996E-2</v>
      </c>
      <c r="I162">
        <f>ROUND(Table101214[[#This Row],[H2-Potential in TWh/a]]*1000000/(365*24),0)</f>
        <v>10</v>
      </c>
      <c r="J162">
        <f>Table101214[[#This Row],[Potential demand MWh/h]]/SUM($I$23:$I$379)</f>
        <v>3.418452808258982E-4</v>
      </c>
      <c r="K162">
        <f>MIN(IF(Table101214[[#This Row],[Potential demand MWh/h]]&gt;=$B$11,ROUND(Table101214[[#This Row],[Potential demand MWh/h]],0),0),$B$10)</f>
        <v>0</v>
      </c>
      <c r="L162" s="156">
        <f>Table101214[[#This Row],[Electrolyser Potential MW]]</f>
        <v>0</v>
      </c>
      <c r="M162">
        <f>ROUND(Table101214[[#This Row],[Potential Peak hour production MWh]]*$B$13,0)</f>
        <v>0</v>
      </c>
    </row>
    <row r="163" spans="1:13">
      <c r="A163">
        <v>156</v>
      </c>
      <c r="B163" t="s">
        <v>1020</v>
      </c>
      <c r="C163" t="s">
        <v>1202</v>
      </c>
      <c r="E163">
        <v>52.169490000000003</v>
      </c>
      <c r="F163">
        <v>14.626637000000001</v>
      </c>
      <c r="H163">
        <v>0.1075</v>
      </c>
      <c r="I163">
        <f>ROUND(Table101214[[#This Row],[H2-Potential in TWh/a]]*1000000/(365*24),0)</f>
        <v>12</v>
      </c>
      <c r="J163">
        <f>Table101214[[#This Row],[Potential demand MWh/h]]/SUM($I$23:$I$379)</f>
        <v>4.1021433699107784E-4</v>
      </c>
      <c r="K163">
        <f>MIN(IF(Table101214[[#This Row],[Potential demand MWh/h]]&gt;=$B$11,ROUND(Table101214[[#This Row],[Potential demand MWh/h]],0),0),$B$10)</f>
        <v>0</v>
      </c>
      <c r="L163" s="156">
        <f>Table101214[[#This Row],[Electrolyser Potential MW]]</f>
        <v>0</v>
      </c>
      <c r="M163">
        <f>ROUND(Table101214[[#This Row],[Potential Peak hour production MWh]]*$B$13,0)</f>
        <v>0</v>
      </c>
    </row>
    <row r="164" spans="1:13">
      <c r="A164">
        <v>157</v>
      </c>
      <c r="B164" t="s">
        <v>995</v>
      </c>
      <c r="C164" t="s">
        <v>1202</v>
      </c>
      <c r="E164">
        <v>50.944513999999998</v>
      </c>
      <c r="F164">
        <v>11.988065000000001</v>
      </c>
      <c r="H164">
        <v>4.8899999999999999E-2</v>
      </c>
      <c r="I164">
        <f>ROUND(Table101214[[#This Row],[H2-Potential in TWh/a]]*1000000/(365*24),0)</f>
        <v>6</v>
      </c>
      <c r="J164">
        <f>Table101214[[#This Row],[Potential demand MWh/h]]/SUM($I$23:$I$379)</f>
        <v>2.0510716849553892E-4</v>
      </c>
      <c r="K164">
        <f>MIN(IF(Table101214[[#This Row],[Potential demand MWh/h]]&gt;=$B$11,ROUND(Table101214[[#This Row],[Potential demand MWh/h]],0),0),$B$10)</f>
        <v>0</v>
      </c>
      <c r="L164" s="156">
        <f>Table101214[[#This Row],[Electrolyser Potential MW]]</f>
        <v>0</v>
      </c>
      <c r="M164">
        <f>ROUND(Table101214[[#This Row],[Potential Peak hour production MWh]]*$B$13,0)</f>
        <v>0</v>
      </c>
    </row>
    <row r="165" spans="1:13">
      <c r="A165">
        <v>158</v>
      </c>
      <c r="B165" t="s">
        <v>1021</v>
      </c>
      <c r="C165" t="s">
        <v>1202</v>
      </c>
      <c r="E165">
        <v>53.853903000000003</v>
      </c>
      <c r="F165">
        <v>13.708684</v>
      </c>
      <c r="H165">
        <v>5.8200000000000002E-2</v>
      </c>
      <c r="I165">
        <f>ROUND(Table101214[[#This Row],[H2-Potential in TWh/a]]*1000000/(365*24),0)</f>
        <v>7</v>
      </c>
      <c r="J165">
        <f>Table101214[[#This Row],[Potential demand MWh/h]]/SUM($I$23:$I$379)</f>
        <v>2.3929169657812874E-4</v>
      </c>
      <c r="K165">
        <f>MIN(IF(Table101214[[#This Row],[Potential demand MWh/h]]&gt;=$B$11,ROUND(Table101214[[#This Row],[Potential demand MWh/h]],0),0),$B$10)</f>
        <v>0</v>
      </c>
      <c r="L165" s="156">
        <f>Table101214[[#This Row],[Electrolyser Potential MW]]</f>
        <v>0</v>
      </c>
      <c r="M165">
        <f>ROUND(Table101214[[#This Row],[Potential Peak hour production MWh]]*$B$13,0)</f>
        <v>0</v>
      </c>
    </row>
    <row r="166" spans="1:13">
      <c r="A166">
        <v>159</v>
      </c>
      <c r="B166" t="s">
        <v>1022</v>
      </c>
      <c r="C166" t="s">
        <v>1202</v>
      </c>
      <c r="E166">
        <v>51.491359000000003</v>
      </c>
      <c r="F166">
        <v>9.1656840000000006</v>
      </c>
      <c r="H166">
        <v>2.4E-2</v>
      </c>
      <c r="I166">
        <f>ROUND(Table101214[[#This Row],[H2-Potential in TWh/a]]*1000000/(365*24),0)</f>
        <v>3</v>
      </c>
      <c r="J166">
        <f>Table101214[[#This Row],[Potential demand MWh/h]]/SUM($I$23:$I$379)</f>
        <v>1.0255358424776946E-4</v>
      </c>
      <c r="K166">
        <f>MIN(IF(Table101214[[#This Row],[Potential demand MWh/h]]&gt;=$B$11,ROUND(Table101214[[#This Row],[Potential demand MWh/h]],0),0),$B$10)</f>
        <v>0</v>
      </c>
      <c r="L166" s="156">
        <f>Table101214[[#This Row],[Electrolyser Potential MW]]</f>
        <v>0</v>
      </c>
      <c r="M166">
        <f>ROUND(Table101214[[#This Row],[Potential Peak hour production MWh]]*$B$13,0)</f>
        <v>0</v>
      </c>
    </row>
    <row r="167" spans="1:13">
      <c r="A167">
        <v>160</v>
      </c>
      <c r="B167" t="s">
        <v>1022</v>
      </c>
      <c r="C167" t="s">
        <v>1202</v>
      </c>
      <c r="E167">
        <v>51.102179999999997</v>
      </c>
      <c r="F167">
        <v>9.3601209999999995</v>
      </c>
      <c r="H167">
        <v>2.9600000000000001E-2</v>
      </c>
      <c r="I167">
        <f>ROUND(Table101214[[#This Row],[H2-Potential in TWh/a]]*1000000/(365*24),0)</f>
        <v>3</v>
      </c>
      <c r="J167">
        <f>Table101214[[#This Row],[Potential demand MWh/h]]/SUM($I$23:$I$379)</f>
        <v>1.0255358424776946E-4</v>
      </c>
      <c r="K167">
        <f>MIN(IF(Table101214[[#This Row],[Potential demand MWh/h]]&gt;=$B$11,ROUND(Table101214[[#This Row],[Potential demand MWh/h]],0),0),$B$10)</f>
        <v>0</v>
      </c>
      <c r="L167" s="156">
        <f>Table101214[[#This Row],[Electrolyser Potential MW]]</f>
        <v>0</v>
      </c>
      <c r="M167">
        <f>ROUND(Table101214[[#This Row],[Potential Peak hour production MWh]]*$B$13,0)</f>
        <v>0</v>
      </c>
    </row>
    <row r="168" spans="1:13">
      <c r="A168">
        <v>161</v>
      </c>
      <c r="B168" t="s">
        <v>1022</v>
      </c>
      <c r="C168" t="s">
        <v>1202</v>
      </c>
      <c r="E168">
        <v>49.243552000000001</v>
      </c>
      <c r="F168">
        <v>9.1805129999999995</v>
      </c>
      <c r="H168">
        <v>5.3999999999999999E-2</v>
      </c>
      <c r="I168">
        <f>ROUND(Table101214[[#This Row],[H2-Potential in TWh/a]]*1000000/(365*24),0)</f>
        <v>6</v>
      </c>
      <c r="J168">
        <f>Table101214[[#This Row],[Potential demand MWh/h]]/SUM($I$23:$I$379)</f>
        <v>2.0510716849553892E-4</v>
      </c>
      <c r="K168">
        <f>MIN(IF(Table101214[[#This Row],[Potential demand MWh/h]]&gt;=$B$11,ROUND(Table101214[[#This Row],[Potential demand MWh/h]],0),0),$B$10)</f>
        <v>0</v>
      </c>
      <c r="L168" s="156">
        <f>Table101214[[#This Row],[Electrolyser Potential MW]]</f>
        <v>0</v>
      </c>
      <c r="M168">
        <f>ROUND(Table101214[[#This Row],[Potential Peak hour production MWh]]*$B$13,0)</f>
        <v>0</v>
      </c>
    </row>
    <row r="169" spans="1:13">
      <c r="A169">
        <v>162</v>
      </c>
      <c r="B169" t="s">
        <v>1022</v>
      </c>
      <c r="C169" t="s">
        <v>1202</v>
      </c>
      <c r="E169">
        <v>49.665720999999998</v>
      </c>
      <c r="F169">
        <v>10.080456999999999</v>
      </c>
      <c r="H169">
        <v>0.1019</v>
      </c>
      <c r="I169">
        <f>ROUND(Table101214[[#This Row],[H2-Potential in TWh/a]]*1000000/(365*24),0)</f>
        <v>12</v>
      </c>
      <c r="J169">
        <f>Table101214[[#This Row],[Potential demand MWh/h]]/SUM($I$23:$I$379)</f>
        <v>4.1021433699107784E-4</v>
      </c>
      <c r="K169">
        <f>MIN(IF(Table101214[[#This Row],[Potential demand MWh/h]]&gt;=$B$11,ROUND(Table101214[[#This Row],[Potential demand MWh/h]],0),0),$B$10)</f>
        <v>0</v>
      </c>
      <c r="L169" s="156">
        <f>Table101214[[#This Row],[Electrolyser Potential MW]]</f>
        <v>0</v>
      </c>
      <c r="M169">
        <f>ROUND(Table101214[[#This Row],[Potential Peak hour production MWh]]*$B$13,0)</f>
        <v>0</v>
      </c>
    </row>
    <row r="170" spans="1:13">
      <c r="A170">
        <v>163</v>
      </c>
      <c r="B170" t="s">
        <v>1022</v>
      </c>
      <c r="C170" t="s">
        <v>1202</v>
      </c>
      <c r="E170">
        <v>51.053932000000003</v>
      </c>
      <c r="F170">
        <v>12.110927</v>
      </c>
      <c r="H170">
        <v>0.1988</v>
      </c>
      <c r="I170">
        <f>ROUND(Table101214[[#This Row],[H2-Potential in TWh/a]]*1000000/(365*24),0)</f>
        <v>23</v>
      </c>
      <c r="J170">
        <f>Table101214[[#This Row],[Potential demand MWh/h]]/SUM($I$23:$I$379)</f>
        <v>7.8624414589956583E-4</v>
      </c>
      <c r="K170">
        <f>MIN(IF(Table101214[[#This Row],[Potential demand MWh/h]]&gt;=$B$11,ROUND(Table101214[[#This Row],[Potential demand MWh/h]],0),0),$B$10)</f>
        <v>0</v>
      </c>
      <c r="L170" s="156">
        <f>Table101214[[#This Row],[Electrolyser Potential MW]]</f>
        <v>0</v>
      </c>
      <c r="M170">
        <f>ROUND(Table101214[[#This Row],[Potential Peak hour production MWh]]*$B$13,0)</f>
        <v>0</v>
      </c>
    </row>
    <row r="171" spans="1:13">
      <c r="A171">
        <v>164</v>
      </c>
      <c r="B171" t="s">
        <v>1023</v>
      </c>
      <c r="C171" t="s">
        <v>1202</v>
      </c>
      <c r="E171">
        <v>51.459828999999999</v>
      </c>
      <c r="F171">
        <v>13.223212999999999</v>
      </c>
      <c r="H171">
        <v>5.0900000000000001E-2</v>
      </c>
      <c r="I171">
        <f>ROUND(Table101214[[#This Row],[H2-Potential in TWh/a]]*1000000/(365*24),0)</f>
        <v>6</v>
      </c>
      <c r="J171">
        <f>Table101214[[#This Row],[Potential demand MWh/h]]/SUM($I$23:$I$379)</f>
        <v>2.0510716849553892E-4</v>
      </c>
      <c r="K171">
        <f>MIN(IF(Table101214[[#This Row],[Potential demand MWh/h]]&gt;=$B$11,ROUND(Table101214[[#This Row],[Potential demand MWh/h]],0),0),$B$10)</f>
        <v>0</v>
      </c>
      <c r="L171" s="156">
        <f>Table101214[[#This Row],[Electrolyser Potential MW]]</f>
        <v>0</v>
      </c>
      <c r="M171">
        <f>ROUND(Table101214[[#This Row],[Potential Peak hour production MWh]]*$B$13,0)</f>
        <v>0</v>
      </c>
    </row>
    <row r="172" spans="1:13">
      <c r="A172">
        <v>165</v>
      </c>
      <c r="B172" t="s">
        <v>1022</v>
      </c>
      <c r="C172" t="s">
        <v>1202</v>
      </c>
      <c r="E172">
        <v>48.69791</v>
      </c>
      <c r="F172">
        <v>10.909583</v>
      </c>
      <c r="H172">
        <v>5.6000000000000001E-2</v>
      </c>
      <c r="I172">
        <f>ROUND(Table101214[[#This Row],[H2-Potential in TWh/a]]*1000000/(365*24),0)</f>
        <v>6</v>
      </c>
      <c r="J172">
        <f>Table101214[[#This Row],[Potential demand MWh/h]]/SUM($I$23:$I$379)</f>
        <v>2.0510716849553892E-4</v>
      </c>
      <c r="K172">
        <f>MIN(IF(Table101214[[#This Row],[Potential demand MWh/h]]&gt;=$B$11,ROUND(Table101214[[#This Row],[Potential demand MWh/h]],0),0),$B$10)</f>
        <v>0</v>
      </c>
      <c r="L172" s="156">
        <f>Table101214[[#This Row],[Electrolyser Potential MW]]</f>
        <v>0</v>
      </c>
      <c r="M172">
        <f>ROUND(Table101214[[#This Row],[Potential Peak hour production MWh]]*$B$13,0)</f>
        <v>0</v>
      </c>
    </row>
    <row r="173" spans="1:13">
      <c r="A173">
        <v>166</v>
      </c>
      <c r="B173" t="s">
        <v>1022</v>
      </c>
      <c r="C173" t="s">
        <v>1202</v>
      </c>
      <c r="E173">
        <v>49.599576999999996</v>
      </c>
      <c r="F173">
        <v>8.2196610000000003</v>
      </c>
      <c r="H173">
        <v>0.1003</v>
      </c>
      <c r="I173">
        <f>ROUND(Table101214[[#This Row],[H2-Potential in TWh/a]]*1000000/(365*24),0)</f>
        <v>11</v>
      </c>
      <c r="J173">
        <f>Table101214[[#This Row],[Potential demand MWh/h]]/SUM($I$23:$I$379)</f>
        <v>3.7602980890848804E-4</v>
      </c>
      <c r="K173">
        <f>MIN(IF(Table101214[[#This Row],[Potential demand MWh/h]]&gt;=$B$11,ROUND(Table101214[[#This Row],[Potential demand MWh/h]],0),0),$B$10)</f>
        <v>0</v>
      </c>
      <c r="L173" s="156">
        <f>Table101214[[#This Row],[Electrolyser Potential MW]]</f>
        <v>0</v>
      </c>
      <c r="M173">
        <f>ROUND(Table101214[[#This Row],[Potential Peak hour production MWh]]*$B$13,0)</f>
        <v>0</v>
      </c>
    </row>
    <row r="174" spans="1:13">
      <c r="A174">
        <v>167</v>
      </c>
      <c r="B174" t="s">
        <v>1022</v>
      </c>
      <c r="C174" t="s">
        <v>1202</v>
      </c>
      <c r="E174">
        <v>48.786760000000001</v>
      </c>
      <c r="F174">
        <v>12.882771</v>
      </c>
      <c r="H174">
        <v>8.8200000000000001E-2</v>
      </c>
      <c r="I174">
        <f>ROUND(Table101214[[#This Row],[H2-Potential in TWh/a]]*1000000/(365*24),0)</f>
        <v>10</v>
      </c>
      <c r="J174">
        <f>Table101214[[#This Row],[Potential demand MWh/h]]/SUM($I$23:$I$379)</f>
        <v>3.418452808258982E-4</v>
      </c>
      <c r="K174">
        <f>MIN(IF(Table101214[[#This Row],[Potential demand MWh/h]]&gt;=$B$11,ROUND(Table101214[[#This Row],[Potential demand MWh/h]],0),0),$B$10)</f>
        <v>0</v>
      </c>
      <c r="L174" s="156">
        <f>Table101214[[#This Row],[Electrolyser Potential MW]]</f>
        <v>0</v>
      </c>
      <c r="M174">
        <f>ROUND(Table101214[[#This Row],[Potential Peak hour production MWh]]*$B$13,0)</f>
        <v>0</v>
      </c>
    </row>
    <row r="175" spans="1:13">
      <c r="A175">
        <v>168</v>
      </c>
      <c r="B175" t="s">
        <v>1024</v>
      </c>
      <c r="C175" t="s">
        <v>1203</v>
      </c>
      <c r="E175">
        <v>48.823697719999998</v>
      </c>
      <c r="F175">
        <v>10.11424128</v>
      </c>
      <c r="G175" t="s">
        <v>128</v>
      </c>
      <c r="H175">
        <v>0.3674</v>
      </c>
      <c r="I175">
        <f>ROUND(Table101214[[#This Row],[H2-Potential in TWh/a]]*1000000/(365*24),0)</f>
        <v>42</v>
      </c>
      <c r="J175">
        <f>Table101214[[#This Row],[Potential demand MWh/h]]/SUM($I$23:$I$379)</f>
        <v>1.4357501794687725E-3</v>
      </c>
      <c r="K175">
        <f>MIN(IF(Table101214[[#This Row],[Potential demand MWh/h]]&gt;=$B$11,ROUND(Table101214[[#This Row],[Potential demand MWh/h]],0),0),$B$10)</f>
        <v>0</v>
      </c>
      <c r="L175" s="156">
        <f>Table101214[[#This Row],[Electrolyser Potential MW]]</f>
        <v>0</v>
      </c>
      <c r="M175">
        <f>ROUND(Table101214[[#This Row],[Potential Peak hour production MWh]]*$B$13,0)</f>
        <v>0</v>
      </c>
    </row>
    <row r="176" spans="1:13">
      <c r="A176">
        <v>169</v>
      </c>
      <c r="B176" t="s">
        <v>1025</v>
      </c>
      <c r="C176" t="s">
        <v>1203</v>
      </c>
      <c r="E176">
        <v>49.042576769999997</v>
      </c>
      <c r="F176">
        <v>8.3132586489999998</v>
      </c>
      <c r="G176" t="s">
        <v>133</v>
      </c>
      <c r="H176">
        <v>0.7268</v>
      </c>
      <c r="I176">
        <f>ROUND(Table101214[[#This Row],[H2-Potential in TWh/a]]*1000000/(365*24),0)</f>
        <v>83</v>
      </c>
      <c r="J176">
        <f>Table101214[[#This Row],[Potential demand MWh/h]]/SUM($I$23:$I$379)</f>
        <v>2.8373158308549551E-3</v>
      </c>
      <c r="K176">
        <f>MIN(IF(Table101214[[#This Row],[Potential demand MWh/h]]&gt;=$B$11,ROUND(Table101214[[#This Row],[Potential demand MWh/h]],0),0),$B$10)</f>
        <v>83</v>
      </c>
      <c r="L176" s="156">
        <f>Table101214[[#This Row],[Electrolyser Potential MW]]</f>
        <v>83</v>
      </c>
      <c r="M176">
        <f>ROUND(Table101214[[#This Row],[Potential Peak hour production MWh]]*$B$13,0)</f>
        <v>35</v>
      </c>
    </row>
    <row r="177" spans="1:13">
      <c r="A177">
        <v>170</v>
      </c>
      <c r="B177" t="s">
        <v>1026</v>
      </c>
      <c r="C177" t="s">
        <v>1203</v>
      </c>
      <c r="E177">
        <v>49.53549864</v>
      </c>
      <c r="F177">
        <v>8.4570798319999998</v>
      </c>
      <c r="G177" t="s">
        <v>141</v>
      </c>
      <c r="H177">
        <v>0.36499999999999999</v>
      </c>
      <c r="I177">
        <f>ROUND(Table101214[[#This Row],[H2-Potential in TWh/a]]*1000000/(365*24),0)</f>
        <v>42</v>
      </c>
      <c r="J177">
        <f>Table101214[[#This Row],[Potential demand MWh/h]]/SUM($I$23:$I$379)</f>
        <v>1.4357501794687725E-3</v>
      </c>
      <c r="K177">
        <f>MIN(IF(Table101214[[#This Row],[Potential demand MWh/h]]&gt;=$B$11,ROUND(Table101214[[#This Row],[Potential demand MWh/h]],0),0),$B$10)</f>
        <v>0</v>
      </c>
      <c r="L177" s="156">
        <f>Table101214[[#This Row],[Electrolyser Potential MW]]</f>
        <v>0</v>
      </c>
      <c r="M177">
        <f>ROUND(Table101214[[#This Row],[Potential Peak hour production MWh]]*$B$13,0)</f>
        <v>0</v>
      </c>
    </row>
    <row r="178" spans="1:13">
      <c r="A178">
        <v>171</v>
      </c>
      <c r="B178" t="s">
        <v>1027</v>
      </c>
      <c r="C178" t="s">
        <v>1203</v>
      </c>
      <c r="E178">
        <v>48.526812040000003</v>
      </c>
      <c r="F178">
        <v>8.0862290120000004</v>
      </c>
      <c r="G178" t="s">
        <v>161</v>
      </c>
      <c r="H178">
        <v>0.18859999999999999</v>
      </c>
      <c r="I178">
        <f>ROUND(Table101214[[#This Row],[H2-Potential in TWh/a]]*1000000/(365*24),0)</f>
        <v>22</v>
      </c>
      <c r="J178">
        <f>Table101214[[#This Row],[Potential demand MWh/h]]/SUM($I$23:$I$379)</f>
        <v>7.5205961781697609E-4</v>
      </c>
      <c r="K178">
        <f>MIN(IF(Table101214[[#This Row],[Potential demand MWh/h]]&gt;=$B$11,ROUND(Table101214[[#This Row],[Potential demand MWh/h]],0),0),$B$10)</f>
        <v>0</v>
      </c>
      <c r="L178" s="156">
        <f>Table101214[[#This Row],[Electrolyser Potential MW]]</f>
        <v>0</v>
      </c>
      <c r="M178">
        <f>ROUND(Table101214[[#This Row],[Potential Peak hour production MWh]]*$B$13,0)</f>
        <v>0</v>
      </c>
    </row>
    <row r="179" spans="1:13">
      <c r="A179">
        <v>172</v>
      </c>
      <c r="B179" t="s">
        <v>1028</v>
      </c>
      <c r="C179" t="s">
        <v>1203</v>
      </c>
      <c r="E179">
        <v>47.882172079999997</v>
      </c>
      <c r="F179">
        <v>9.6440041280000006</v>
      </c>
      <c r="G179" t="s">
        <v>188</v>
      </c>
      <c r="H179">
        <v>0.1164</v>
      </c>
      <c r="I179">
        <f>ROUND(Table101214[[#This Row],[H2-Potential in TWh/a]]*1000000/(365*24),0)</f>
        <v>13</v>
      </c>
      <c r="J179">
        <f>Table101214[[#This Row],[Potential demand MWh/h]]/SUM($I$23:$I$379)</f>
        <v>4.4439886507366768E-4</v>
      </c>
      <c r="K179">
        <f>MIN(IF(Table101214[[#This Row],[Potential demand MWh/h]]&gt;=$B$11,ROUND(Table101214[[#This Row],[Potential demand MWh/h]],0),0),$B$10)</f>
        <v>0</v>
      </c>
      <c r="L179" s="156">
        <f>Table101214[[#This Row],[Electrolyser Potential MW]]</f>
        <v>0</v>
      </c>
      <c r="M179">
        <f>ROUND(Table101214[[#This Row],[Potential Peak hour production MWh]]*$B$13,0)</f>
        <v>0</v>
      </c>
    </row>
    <row r="180" spans="1:13">
      <c r="A180">
        <v>173</v>
      </c>
      <c r="B180" t="s">
        <v>1029</v>
      </c>
      <c r="C180" t="s">
        <v>1203</v>
      </c>
      <c r="E180">
        <v>52.977748720000001</v>
      </c>
      <c r="F180">
        <v>7.362360281</v>
      </c>
      <c r="G180" t="s">
        <v>563</v>
      </c>
      <c r="H180">
        <v>1.9040999999999999</v>
      </c>
      <c r="I180">
        <f>ROUND(Table101214[[#This Row],[H2-Potential in TWh/a]]*1000000/(365*24),0)</f>
        <v>217</v>
      </c>
      <c r="J180">
        <f>Table101214[[#This Row],[Potential demand MWh/h]]/SUM($I$23:$I$379)</f>
        <v>7.4180425939219911E-3</v>
      </c>
      <c r="K180">
        <f>MIN(IF(Table101214[[#This Row],[Potential demand MWh/h]]&gt;=$B$11,ROUND(Table101214[[#This Row],[Potential demand MWh/h]],0),0),$B$10)</f>
        <v>217</v>
      </c>
      <c r="L180" s="156">
        <f>Table101214[[#This Row],[Electrolyser Potential MW]]</f>
        <v>217</v>
      </c>
      <c r="M180">
        <f>ROUND(Table101214[[#This Row],[Potential Peak hour production MWh]]*$B$13,0)</f>
        <v>91</v>
      </c>
    </row>
    <row r="181" spans="1:13">
      <c r="A181">
        <v>174</v>
      </c>
      <c r="B181" t="s">
        <v>1030</v>
      </c>
      <c r="C181" t="s">
        <v>1203</v>
      </c>
      <c r="E181">
        <v>52.811379870000003</v>
      </c>
      <c r="F181">
        <v>9.1502022479999994</v>
      </c>
      <c r="G181" t="s">
        <v>521</v>
      </c>
      <c r="H181">
        <v>0.4</v>
      </c>
      <c r="I181">
        <f>ROUND(Table101214[[#This Row],[H2-Potential in TWh/a]]*1000000/(365*24),0)</f>
        <v>46</v>
      </c>
      <c r="J181">
        <f>Table101214[[#This Row],[Potential demand MWh/h]]/SUM($I$23:$I$379)</f>
        <v>1.5724882917991317E-3</v>
      </c>
      <c r="K181">
        <f>MIN(IF(Table101214[[#This Row],[Potential demand MWh/h]]&gt;=$B$11,ROUND(Table101214[[#This Row],[Potential demand MWh/h]],0),0),$B$10)</f>
        <v>0</v>
      </c>
      <c r="L181" s="156">
        <f>Table101214[[#This Row],[Electrolyser Potential MW]]</f>
        <v>0</v>
      </c>
      <c r="M181">
        <f>ROUND(Table101214[[#This Row],[Potential Peak hour production MWh]]*$B$13,0)</f>
        <v>0</v>
      </c>
    </row>
    <row r="182" spans="1:13">
      <c r="A182">
        <v>175</v>
      </c>
      <c r="B182" t="s">
        <v>1031</v>
      </c>
      <c r="C182" t="s">
        <v>1203</v>
      </c>
      <c r="E182">
        <v>51.985962569999998</v>
      </c>
      <c r="F182">
        <v>9.8207632040000004</v>
      </c>
      <c r="G182" t="s">
        <v>517</v>
      </c>
      <c r="H182">
        <v>0.27260000000000001</v>
      </c>
      <c r="I182">
        <f>ROUND(Table101214[[#This Row],[H2-Potential in TWh/a]]*1000000/(365*24),0)</f>
        <v>31</v>
      </c>
      <c r="J182">
        <f>Table101214[[#This Row],[Potential demand MWh/h]]/SUM($I$23:$I$379)</f>
        <v>1.0597203705602844E-3</v>
      </c>
      <c r="K182">
        <f>MIN(IF(Table101214[[#This Row],[Potential demand MWh/h]]&gt;=$B$11,ROUND(Table101214[[#This Row],[Potential demand MWh/h]],0),0),$B$10)</f>
        <v>0</v>
      </c>
      <c r="L182" s="156">
        <f>Table101214[[#This Row],[Electrolyser Potential MW]]</f>
        <v>0</v>
      </c>
      <c r="M182">
        <f>ROUND(Table101214[[#This Row],[Potential Peak hour production MWh]]*$B$13,0)</f>
        <v>0</v>
      </c>
    </row>
    <row r="183" spans="1:13">
      <c r="A183">
        <v>176</v>
      </c>
      <c r="B183" t="s">
        <v>1032</v>
      </c>
      <c r="C183" t="s">
        <v>1203</v>
      </c>
      <c r="E183">
        <v>53.403055979999998</v>
      </c>
      <c r="F183">
        <v>8.1328158699999999</v>
      </c>
      <c r="G183" t="s">
        <v>565</v>
      </c>
      <c r="H183">
        <v>0.65399999999999991</v>
      </c>
      <c r="I183">
        <f>ROUND(Table101214[[#This Row],[H2-Potential in TWh/a]]*1000000/(365*24),0)</f>
        <v>75</v>
      </c>
      <c r="J183">
        <f>Table101214[[#This Row],[Potential demand MWh/h]]/SUM($I$23:$I$379)</f>
        <v>2.5638396061942363E-3</v>
      </c>
      <c r="K183">
        <f>MIN(IF(Table101214[[#This Row],[Potential demand MWh/h]]&gt;=$B$11,ROUND(Table101214[[#This Row],[Potential demand MWh/h]],0),0),$B$10)</f>
        <v>75</v>
      </c>
      <c r="L183" s="156">
        <f>Table101214[[#This Row],[Electrolyser Potential MW]]</f>
        <v>75</v>
      </c>
      <c r="M183">
        <f>ROUND(Table101214[[#This Row],[Potential Peak hour production MWh]]*$B$13,0)</f>
        <v>31</v>
      </c>
    </row>
    <row r="184" spans="1:13">
      <c r="A184">
        <v>177</v>
      </c>
      <c r="B184" t="s">
        <v>1033</v>
      </c>
      <c r="C184" t="s">
        <v>1203</v>
      </c>
      <c r="E184">
        <v>52.274591780000002</v>
      </c>
      <c r="F184">
        <v>8.1206237029999997</v>
      </c>
      <c r="G184" t="s">
        <v>554</v>
      </c>
      <c r="H184">
        <v>0.1022</v>
      </c>
      <c r="I184">
        <f>ROUND(Table101214[[#This Row],[H2-Potential in TWh/a]]*1000000/(365*24),0)</f>
        <v>12</v>
      </c>
      <c r="J184">
        <f>Table101214[[#This Row],[Potential demand MWh/h]]/SUM($I$23:$I$379)</f>
        <v>4.1021433699107784E-4</v>
      </c>
      <c r="K184">
        <f>MIN(IF(Table101214[[#This Row],[Potential demand MWh/h]]&gt;=$B$11,ROUND(Table101214[[#This Row],[Potential demand MWh/h]],0),0),$B$10)</f>
        <v>0</v>
      </c>
      <c r="L184" s="156">
        <f>Table101214[[#This Row],[Electrolyser Potential MW]]</f>
        <v>0</v>
      </c>
      <c r="M184">
        <f>ROUND(Table101214[[#This Row],[Potential Peak hour production MWh]]*$B$13,0)</f>
        <v>0</v>
      </c>
    </row>
    <row r="185" spans="1:13">
      <c r="A185">
        <v>178</v>
      </c>
      <c r="B185" t="s">
        <v>1034</v>
      </c>
      <c r="C185" t="s">
        <v>1203</v>
      </c>
      <c r="E185">
        <v>52.294765310000003</v>
      </c>
      <c r="F185">
        <v>8.0242368489999993</v>
      </c>
      <c r="G185" t="s">
        <v>554</v>
      </c>
      <c r="H185">
        <v>0.12379999999999999</v>
      </c>
      <c r="I185">
        <f>ROUND(Table101214[[#This Row],[H2-Potential in TWh/a]]*1000000/(365*24),0)</f>
        <v>14</v>
      </c>
      <c r="J185">
        <f>Table101214[[#This Row],[Potential demand MWh/h]]/SUM($I$23:$I$379)</f>
        <v>4.7858339315625748E-4</v>
      </c>
      <c r="K185">
        <f>MIN(IF(Table101214[[#This Row],[Potential demand MWh/h]]&gt;=$B$11,ROUND(Table101214[[#This Row],[Potential demand MWh/h]],0),0),$B$10)</f>
        <v>0</v>
      </c>
      <c r="L185" s="156">
        <f>Table101214[[#This Row],[Electrolyser Potential MW]]</f>
        <v>0</v>
      </c>
      <c r="M185">
        <f>ROUND(Table101214[[#This Row],[Potential Peak hour production MWh]]*$B$13,0)</f>
        <v>0</v>
      </c>
    </row>
    <row r="186" spans="1:13">
      <c r="A186">
        <v>179</v>
      </c>
      <c r="B186" t="s">
        <v>1035</v>
      </c>
      <c r="C186" t="s">
        <v>1203</v>
      </c>
      <c r="E186">
        <v>50.706591850000002</v>
      </c>
      <c r="F186">
        <v>6.6530059120000002</v>
      </c>
      <c r="G186" t="s">
        <v>621</v>
      </c>
      <c r="H186">
        <v>0.48199999999999998</v>
      </c>
      <c r="I186">
        <f>ROUND(Table101214[[#This Row],[H2-Potential in TWh/a]]*1000000/(365*24),0)</f>
        <v>55</v>
      </c>
      <c r="J186">
        <f>Table101214[[#This Row],[Potential demand MWh/h]]/SUM($I$23:$I$379)</f>
        <v>1.8801490445424401E-3</v>
      </c>
      <c r="K186">
        <f>MIN(IF(Table101214[[#This Row],[Potential demand MWh/h]]&gt;=$B$11,ROUND(Table101214[[#This Row],[Potential demand MWh/h]],0),0),$B$10)</f>
        <v>55</v>
      </c>
      <c r="L186" s="156">
        <f>Table101214[[#This Row],[Electrolyser Potential MW]]</f>
        <v>55</v>
      </c>
      <c r="M186">
        <f>ROUND(Table101214[[#This Row],[Potential Peak hour production MWh]]*$B$13,0)</f>
        <v>23</v>
      </c>
    </row>
    <row r="187" spans="1:13">
      <c r="A187">
        <v>180</v>
      </c>
      <c r="B187" t="s">
        <v>1036</v>
      </c>
      <c r="C187" t="s">
        <v>1203</v>
      </c>
      <c r="E187">
        <v>50.988907259999998</v>
      </c>
      <c r="F187">
        <v>7.1270734659999997</v>
      </c>
      <c r="G187" t="s">
        <v>627</v>
      </c>
      <c r="H187">
        <v>6.5699999999999995E-2</v>
      </c>
      <c r="I187">
        <f>ROUND(Table101214[[#This Row],[H2-Potential in TWh/a]]*1000000/(365*24),0)</f>
        <v>8</v>
      </c>
      <c r="J187">
        <f>Table101214[[#This Row],[Potential demand MWh/h]]/SUM($I$23:$I$379)</f>
        <v>2.7347622466071856E-4</v>
      </c>
      <c r="K187">
        <f>MIN(IF(Table101214[[#This Row],[Potential demand MWh/h]]&gt;=$B$11,ROUND(Table101214[[#This Row],[Potential demand MWh/h]],0),0),$B$10)</f>
        <v>0</v>
      </c>
      <c r="L187" s="156">
        <f>Table101214[[#This Row],[Electrolyser Potential MW]]</f>
        <v>0</v>
      </c>
      <c r="M187">
        <f>ROUND(Table101214[[#This Row],[Potential Peak hour production MWh]]*$B$13,0)</f>
        <v>0</v>
      </c>
    </row>
    <row r="188" spans="1:13">
      <c r="A188">
        <v>181</v>
      </c>
      <c r="B188" t="s">
        <v>1037</v>
      </c>
      <c r="C188" t="s">
        <v>1203</v>
      </c>
      <c r="E188">
        <v>50.776516549999997</v>
      </c>
      <c r="F188">
        <v>6.4894912800000002</v>
      </c>
      <c r="G188" t="s">
        <v>617</v>
      </c>
      <c r="H188">
        <v>0.32890000000000003</v>
      </c>
      <c r="I188">
        <f>ROUND(Table101214[[#This Row],[H2-Potential in TWh/a]]*1000000/(365*24),0)</f>
        <v>38</v>
      </c>
      <c r="J188">
        <f>Table101214[[#This Row],[Potential demand MWh/h]]/SUM($I$23:$I$379)</f>
        <v>1.2990120671384131E-3</v>
      </c>
      <c r="K188">
        <f>MIN(IF(Table101214[[#This Row],[Potential demand MWh/h]]&gt;=$B$11,ROUND(Table101214[[#This Row],[Potential demand MWh/h]],0),0),$B$10)</f>
        <v>0</v>
      </c>
      <c r="L188" s="156">
        <f>Table101214[[#This Row],[Electrolyser Potential MW]]</f>
        <v>0</v>
      </c>
      <c r="M188">
        <f>ROUND(Table101214[[#This Row],[Potential Peak hour production MWh]]*$B$13,0)</f>
        <v>0</v>
      </c>
    </row>
    <row r="189" spans="1:13">
      <c r="A189">
        <v>182</v>
      </c>
      <c r="B189" t="s">
        <v>1038</v>
      </c>
      <c r="C189" t="s">
        <v>1203</v>
      </c>
      <c r="E189">
        <v>51.391134860000001</v>
      </c>
      <c r="F189">
        <v>8.0738648810000004</v>
      </c>
      <c r="G189" t="s">
        <v>674</v>
      </c>
      <c r="H189">
        <v>0.20250000000000001</v>
      </c>
      <c r="I189">
        <f>ROUND(Table101214[[#This Row],[H2-Potential in TWh/a]]*1000000/(365*24),0)</f>
        <v>23</v>
      </c>
      <c r="J189">
        <f>Table101214[[#This Row],[Potential demand MWh/h]]/SUM($I$23:$I$379)</f>
        <v>7.8624414589956583E-4</v>
      </c>
      <c r="K189">
        <f>MIN(IF(Table101214[[#This Row],[Potential demand MWh/h]]&gt;=$B$11,ROUND(Table101214[[#This Row],[Potential demand MWh/h]],0),0),$B$10)</f>
        <v>0</v>
      </c>
      <c r="L189" s="156">
        <f>Table101214[[#This Row],[Electrolyser Potential MW]]</f>
        <v>0</v>
      </c>
      <c r="M189">
        <f>ROUND(Table101214[[#This Row],[Potential Peak hour production MWh]]*$B$13,0)</f>
        <v>0</v>
      </c>
    </row>
    <row r="190" spans="1:13">
      <c r="A190">
        <v>183</v>
      </c>
      <c r="B190" t="s">
        <v>1039</v>
      </c>
      <c r="C190" t="s">
        <v>1203</v>
      </c>
      <c r="E190">
        <v>51.317961310000001</v>
      </c>
      <c r="F190">
        <v>9.8484094459999998</v>
      </c>
      <c r="G190" t="s">
        <v>474</v>
      </c>
      <c r="H190">
        <v>0.37919999999999998</v>
      </c>
      <c r="I190">
        <f>ROUND(Table101214[[#This Row],[H2-Potential in TWh/a]]*1000000/(365*24),0)</f>
        <v>43</v>
      </c>
      <c r="J190">
        <f>Table101214[[#This Row],[Potential demand MWh/h]]/SUM($I$23:$I$379)</f>
        <v>1.4699347075513623E-3</v>
      </c>
      <c r="K190">
        <f>MIN(IF(Table101214[[#This Row],[Potential demand MWh/h]]&gt;=$B$11,ROUND(Table101214[[#This Row],[Potential demand MWh/h]],0),0),$B$10)</f>
        <v>0</v>
      </c>
      <c r="L190" s="156">
        <f>Table101214[[#This Row],[Electrolyser Potential MW]]</f>
        <v>0</v>
      </c>
      <c r="M190">
        <f>ROUND(Table101214[[#This Row],[Potential Peak hour production MWh]]*$B$13,0)</f>
        <v>0</v>
      </c>
    </row>
    <row r="191" spans="1:13">
      <c r="A191">
        <v>184</v>
      </c>
      <c r="B191" t="s">
        <v>1040</v>
      </c>
      <c r="C191" t="s">
        <v>1203</v>
      </c>
      <c r="E191">
        <v>50.567510560000002</v>
      </c>
      <c r="F191">
        <v>9.6816192589999996</v>
      </c>
      <c r="G191" t="s">
        <v>464</v>
      </c>
      <c r="H191">
        <v>0.50290000000000001</v>
      </c>
      <c r="I191">
        <f>ROUND(Table101214[[#This Row],[H2-Potential in TWh/a]]*1000000/(365*24),0)</f>
        <v>57</v>
      </c>
      <c r="J191">
        <f>Table101214[[#This Row],[Potential demand MWh/h]]/SUM($I$23:$I$379)</f>
        <v>1.9485181007076198E-3</v>
      </c>
      <c r="K191">
        <f>MIN(IF(Table101214[[#This Row],[Potential demand MWh/h]]&gt;=$B$11,ROUND(Table101214[[#This Row],[Potential demand MWh/h]],0),0),$B$10)</f>
        <v>57</v>
      </c>
      <c r="L191" s="156">
        <f>Table101214[[#This Row],[Electrolyser Potential MW]]</f>
        <v>57</v>
      </c>
      <c r="M191">
        <f>ROUND(Table101214[[#This Row],[Potential Peak hour production MWh]]*$B$13,0)</f>
        <v>24</v>
      </c>
    </row>
    <row r="192" spans="1:13">
      <c r="A192">
        <v>185</v>
      </c>
      <c r="B192" t="s">
        <v>1041</v>
      </c>
      <c r="C192" t="s">
        <v>1203</v>
      </c>
      <c r="E192">
        <v>50.313565220000001</v>
      </c>
      <c r="F192">
        <v>7.2208290850000001</v>
      </c>
      <c r="G192" t="s">
        <v>696</v>
      </c>
      <c r="H192">
        <v>0.16239999999999999</v>
      </c>
      <c r="I192">
        <f>ROUND(Table101214[[#This Row],[H2-Potential in TWh/a]]*1000000/(365*24),0)</f>
        <v>19</v>
      </c>
      <c r="J192">
        <f>Table101214[[#This Row],[Potential demand MWh/h]]/SUM($I$23:$I$379)</f>
        <v>6.4950603356920655E-4</v>
      </c>
      <c r="K192">
        <f>MIN(IF(Table101214[[#This Row],[Potential demand MWh/h]]&gt;=$B$11,ROUND(Table101214[[#This Row],[Potential demand MWh/h]],0),0),$B$10)</f>
        <v>0</v>
      </c>
      <c r="L192" s="156">
        <f>Table101214[[#This Row],[Electrolyser Potential MW]]</f>
        <v>0</v>
      </c>
      <c r="M192">
        <f>ROUND(Table101214[[#This Row],[Potential Peak hour production MWh]]*$B$13,0)</f>
        <v>0</v>
      </c>
    </row>
    <row r="193" spans="1:13">
      <c r="A193">
        <v>186</v>
      </c>
      <c r="B193" t="s">
        <v>1042</v>
      </c>
      <c r="C193" t="s">
        <v>1203</v>
      </c>
      <c r="E193">
        <v>49.049878730000003</v>
      </c>
      <c r="F193">
        <v>8.2602980119999998</v>
      </c>
      <c r="G193" t="s">
        <v>744</v>
      </c>
      <c r="H193">
        <v>0.65279999999999994</v>
      </c>
      <c r="I193">
        <f>ROUND(Table101214[[#This Row],[H2-Potential in TWh/a]]*1000000/(365*24),0)</f>
        <v>75</v>
      </c>
      <c r="J193">
        <f>Table101214[[#This Row],[Potential demand MWh/h]]/SUM($I$23:$I$379)</f>
        <v>2.5638396061942363E-3</v>
      </c>
      <c r="K193">
        <f>MIN(IF(Table101214[[#This Row],[Potential demand MWh/h]]&gt;=$B$11,ROUND(Table101214[[#This Row],[Potential demand MWh/h]],0),0),$B$10)</f>
        <v>75</v>
      </c>
      <c r="L193" s="156">
        <f>Table101214[[#This Row],[Electrolyser Potential MW]]</f>
        <v>75</v>
      </c>
      <c r="M193">
        <f>ROUND(Table101214[[#This Row],[Potential Peak hour production MWh]]*$B$13,0)</f>
        <v>31</v>
      </c>
    </row>
    <row r="194" spans="1:13">
      <c r="A194">
        <v>187</v>
      </c>
      <c r="B194" t="s">
        <v>1043</v>
      </c>
      <c r="C194" t="s">
        <v>1203</v>
      </c>
      <c r="E194">
        <v>48.556705960000002</v>
      </c>
      <c r="F194">
        <v>11.262401929999999</v>
      </c>
      <c r="G194" t="s">
        <v>225</v>
      </c>
      <c r="H194">
        <v>4.9099999999999998E-2</v>
      </c>
      <c r="I194">
        <f>ROUND(Table101214[[#This Row],[H2-Potential in TWh/a]]*1000000/(365*24),0)</f>
        <v>6</v>
      </c>
      <c r="J194">
        <f>Table101214[[#This Row],[Potential demand MWh/h]]/SUM($I$23:$I$379)</f>
        <v>2.0510716849553892E-4</v>
      </c>
      <c r="K194">
        <f>MIN(IF(Table101214[[#This Row],[Potential demand MWh/h]]&gt;=$B$11,ROUND(Table101214[[#This Row],[Potential demand MWh/h]],0),0),$B$10)</f>
        <v>0</v>
      </c>
      <c r="L194" s="156">
        <f>Table101214[[#This Row],[Electrolyser Potential MW]]</f>
        <v>0</v>
      </c>
      <c r="M194">
        <f>ROUND(Table101214[[#This Row],[Potential Peak hour production MWh]]*$B$13,0)</f>
        <v>0</v>
      </c>
    </row>
    <row r="195" spans="1:13">
      <c r="A195">
        <v>188</v>
      </c>
      <c r="B195" t="s">
        <v>1044</v>
      </c>
      <c r="C195" t="s">
        <v>1203</v>
      </c>
      <c r="E195">
        <v>47.807275769999997</v>
      </c>
      <c r="F195">
        <v>10.90003999</v>
      </c>
      <c r="G195" t="s">
        <v>235</v>
      </c>
      <c r="H195">
        <v>1.0611999999999999</v>
      </c>
      <c r="I195">
        <f>ROUND(Table101214[[#This Row],[H2-Potential in TWh/a]]*1000000/(365*24),0)</f>
        <v>121</v>
      </c>
      <c r="J195">
        <f>Table101214[[#This Row],[Potential demand MWh/h]]/SUM($I$23:$I$379)</f>
        <v>4.1363278979933684E-3</v>
      </c>
      <c r="K195">
        <f>MIN(IF(Table101214[[#This Row],[Potential demand MWh/h]]&gt;=$B$11,ROUND(Table101214[[#This Row],[Potential demand MWh/h]],0),0),$B$10)</f>
        <v>121</v>
      </c>
      <c r="L195" s="156">
        <f>Table101214[[#This Row],[Electrolyser Potential MW]]</f>
        <v>121</v>
      </c>
      <c r="M195">
        <f>ROUND(Table101214[[#This Row],[Potential Peak hour production MWh]]*$B$13,0)</f>
        <v>51</v>
      </c>
    </row>
    <row r="196" spans="1:13">
      <c r="A196">
        <v>189</v>
      </c>
      <c r="B196" t="s">
        <v>1045</v>
      </c>
      <c r="C196" t="s">
        <v>1203</v>
      </c>
      <c r="E196">
        <v>48.797485090000002</v>
      </c>
      <c r="F196">
        <v>12.865907780000001</v>
      </c>
      <c r="G196" t="s">
        <v>243</v>
      </c>
      <c r="H196">
        <v>1.0289999999999999</v>
      </c>
      <c r="I196">
        <f>ROUND(Table101214[[#This Row],[H2-Potential in TWh/a]]*1000000/(365*24),0)</f>
        <v>117</v>
      </c>
      <c r="J196">
        <f>Table101214[[#This Row],[Potential demand MWh/h]]/SUM($I$23:$I$379)</f>
        <v>3.9995897856630091E-3</v>
      </c>
      <c r="K196">
        <f>MIN(IF(Table101214[[#This Row],[Potential demand MWh/h]]&gt;=$B$11,ROUND(Table101214[[#This Row],[Potential demand MWh/h]],0),0),$B$10)</f>
        <v>117</v>
      </c>
      <c r="L196" s="156">
        <f>Table101214[[#This Row],[Electrolyser Potential MW]]</f>
        <v>117</v>
      </c>
      <c r="M196">
        <f>ROUND(Table101214[[#This Row],[Potential Peak hour production MWh]]*$B$13,0)</f>
        <v>49</v>
      </c>
    </row>
    <row r="197" spans="1:13">
      <c r="A197">
        <v>190</v>
      </c>
      <c r="B197" t="s">
        <v>1046</v>
      </c>
      <c r="C197" t="s">
        <v>1203</v>
      </c>
      <c r="E197">
        <v>49.988178740000002</v>
      </c>
      <c r="F197">
        <v>9.1558493050000003</v>
      </c>
      <c r="G197" t="s">
        <v>329</v>
      </c>
      <c r="H197">
        <v>0.38629999999999998</v>
      </c>
      <c r="I197">
        <f>ROUND(Table101214[[#This Row],[H2-Potential in TWh/a]]*1000000/(365*24),0)</f>
        <v>44</v>
      </c>
      <c r="J197">
        <f>Table101214[[#This Row],[Potential demand MWh/h]]/SUM($I$23:$I$379)</f>
        <v>1.5041192356339522E-3</v>
      </c>
      <c r="K197">
        <f>MIN(IF(Table101214[[#This Row],[Potential demand MWh/h]]&gt;=$B$11,ROUND(Table101214[[#This Row],[Potential demand MWh/h]],0),0),$B$10)</f>
        <v>0</v>
      </c>
      <c r="L197" s="156">
        <f>Table101214[[#This Row],[Electrolyser Potential MW]]</f>
        <v>0</v>
      </c>
      <c r="M197">
        <f>ROUND(Table101214[[#This Row],[Potential Peak hour production MWh]]*$B$13,0)</f>
        <v>0</v>
      </c>
    </row>
    <row r="198" spans="1:13">
      <c r="A198">
        <v>191</v>
      </c>
      <c r="B198" t="s">
        <v>1047</v>
      </c>
      <c r="C198" t="s">
        <v>1203</v>
      </c>
      <c r="E198">
        <v>49.977757799999999</v>
      </c>
      <c r="F198">
        <v>9.0690096370000006</v>
      </c>
      <c r="G198" t="s">
        <v>335</v>
      </c>
      <c r="H198">
        <v>0.58440000000000003</v>
      </c>
      <c r="I198">
        <f>ROUND(Table101214[[#This Row],[H2-Potential in TWh/a]]*1000000/(365*24),0)</f>
        <v>67</v>
      </c>
      <c r="J198">
        <f>Table101214[[#This Row],[Potential demand MWh/h]]/SUM($I$23:$I$379)</f>
        <v>2.290363381533518E-3</v>
      </c>
      <c r="K198">
        <f>MIN(IF(Table101214[[#This Row],[Potential demand MWh/h]]&gt;=$B$11,ROUND(Table101214[[#This Row],[Potential demand MWh/h]],0),0),$B$10)</f>
        <v>67</v>
      </c>
      <c r="L198" s="156">
        <f>Table101214[[#This Row],[Electrolyser Potential MW]]</f>
        <v>67</v>
      </c>
      <c r="M198">
        <f>ROUND(Table101214[[#This Row],[Potential Peak hour production MWh]]*$B$13,0)</f>
        <v>28</v>
      </c>
    </row>
    <row r="199" spans="1:13">
      <c r="A199">
        <v>192</v>
      </c>
      <c r="B199" t="s">
        <v>1048</v>
      </c>
      <c r="C199" t="s">
        <v>1203</v>
      </c>
      <c r="E199">
        <v>48.379893940000002</v>
      </c>
      <c r="F199">
        <v>10.90143467</v>
      </c>
      <c r="G199" t="s">
        <v>353</v>
      </c>
      <c r="H199">
        <v>0.67209999999999992</v>
      </c>
      <c r="I199">
        <f>ROUND(Table101214[[#This Row],[H2-Potential in TWh/a]]*1000000/(365*24),0)</f>
        <v>77</v>
      </c>
      <c r="J199">
        <f>Table101214[[#This Row],[Potential demand MWh/h]]/SUM($I$23:$I$379)</f>
        <v>2.632208662359416E-3</v>
      </c>
      <c r="K199">
        <f>MIN(IF(Table101214[[#This Row],[Potential demand MWh/h]]&gt;=$B$11,ROUND(Table101214[[#This Row],[Potential demand MWh/h]],0),0),$B$10)</f>
        <v>77</v>
      </c>
      <c r="L199" s="156">
        <f>Table101214[[#This Row],[Electrolyser Potential MW]]</f>
        <v>77</v>
      </c>
      <c r="M199">
        <f>ROUND(Table101214[[#This Row],[Potential Peak hour production MWh]]*$B$13,0)</f>
        <v>32</v>
      </c>
    </row>
    <row r="200" spans="1:13">
      <c r="A200">
        <v>193</v>
      </c>
      <c r="B200" t="s">
        <v>1049</v>
      </c>
      <c r="C200" t="s">
        <v>1203</v>
      </c>
      <c r="E200">
        <v>48.10991594</v>
      </c>
      <c r="F200">
        <v>10.666389329999999</v>
      </c>
      <c r="G200" t="s">
        <v>374</v>
      </c>
      <c r="H200">
        <v>0.55120000000000002</v>
      </c>
      <c r="I200">
        <f>ROUND(Table101214[[#This Row],[H2-Potential in TWh/a]]*1000000/(365*24),0)</f>
        <v>63</v>
      </c>
      <c r="J200">
        <f>Table101214[[#This Row],[Potential demand MWh/h]]/SUM($I$23:$I$379)</f>
        <v>2.1536252692031586E-3</v>
      </c>
      <c r="K200">
        <f>MIN(IF(Table101214[[#This Row],[Potential demand MWh/h]]&gt;=$B$11,ROUND(Table101214[[#This Row],[Potential demand MWh/h]],0),0),$B$10)</f>
        <v>63</v>
      </c>
      <c r="L200" s="156">
        <f>Table101214[[#This Row],[Electrolyser Potential MW]]</f>
        <v>63</v>
      </c>
      <c r="M200">
        <f>ROUND(Table101214[[#This Row],[Potential Peak hour production MWh]]*$B$13,0)</f>
        <v>26</v>
      </c>
    </row>
    <row r="201" spans="1:13">
      <c r="A201">
        <v>194</v>
      </c>
      <c r="B201" t="s">
        <v>1050</v>
      </c>
      <c r="C201" t="s">
        <v>1203</v>
      </c>
      <c r="E201">
        <v>53.079099429999999</v>
      </c>
      <c r="F201">
        <v>14.319765780000001</v>
      </c>
      <c r="G201" t="s">
        <v>415</v>
      </c>
      <c r="H201">
        <v>0.97889999999999999</v>
      </c>
      <c r="I201">
        <f>ROUND(Table101214[[#This Row],[H2-Potential in TWh/a]]*1000000/(365*24),0)</f>
        <v>112</v>
      </c>
      <c r="J201">
        <f>Table101214[[#This Row],[Potential demand MWh/h]]/SUM($I$23:$I$379)</f>
        <v>3.8286671452500598E-3</v>
      </c>
      <c r="K201">
        <f>MIN(IF(Table101214[[#This Row],[Potential demand MWh/h]]&gt;=$B$11,ROUND(Table101214[[#This Row],[Potential demand MWh/h]],0),0),$B$10)</f>
        <v>112</v>
      </c>
      <c r="L201" s="156">
        <f>Table101214[[#This Row],[Electrolyser Potential MW]]</f>
        <v>112</v>
      </c>
      <c r="M201">
        <f>ROUND(Table101214[[#This Row],[Potential Peak hour production MWh]]*$B$13,0)</f>
        <v>47</v>
      </c>
    </row>
    <row r="202" spans="1:13">
      <c r="A202">
        <v>195</v>
      </c>
      <c r="B202" t="s">
        <v>1051</v>
      </c>
      <c r="C202" t="s">
        <v>1203</v>
      </c>
      <c r="E202">
        <v>47.89716</v>
      </c>
      <c r="F202">
        <v>10.620157000000001</v>
      </c>
      <c r="G202" t="s">
        <v>355</v>
      </c>
      <c r="H202">
        <v>6.5299999999999997E-2</v>
      </c>
      <c r="I202">
        <f>ROUND(Table101214[[#This Row],[H2-Potential in TWh/a]]*1000000/(365*24),0)</f>
        <v>7</v>
      </c>
      <c r="J202">
        <f>Table101214[[#This Row],[Potential demand MWh/h]]/SUM($I$23:$I$379)</f>
        <v>2.3929169657812874E-4</v>
      </c>
      <c r="K202">
        <f>MIN(IF(Table101214[[#This Row],[Potential demand MWh/h]]&gt;=$B$11,ROUND(Table101214[[#This Row],[Potential demand MWh/h]],0),0),$B$10)</f>
        <v>0</v>
      </c>
      <c r="L202" s="156">
        <f>Table101214[[#This Row],[Electrolyser Potential MW]]</f>
        <v>0</v>
      </c>
      <c r="M202">
        <f>ROUND(Table101214[[#This Row],[Potential Peak hour production MWh]]*$B$13,0)</f>
        <v>0</v>
      </c>
    </row>
    <row r="203" spans="1:13">
      <c r="A203">
        <v>196</v>
      </c>
      <c r="B203" t="s">
        <v>1052</v>
      </c>
      <c r="C203" t="s">
        <v>1203</v>
      </c>
      <c r="E203">
        <v>48.552484</v>
      </c>
      <c r="F203">
        <v>9.4709350000000008</v>
      </c>
      <c r="G203" t="s">
        <v>108</v>
      </c>
      <c r="H203">
        <v>0.18179999999999999</v>
      </c>
      <c r="I203">
        <f>ROUND(Table101214[[#This Row],[H2-Potential in TWh/a]]*1000000/(365*24),0)</f>
        <v>21</v>
      </c>
      <c r="J203">
        <f>Table101214[[#This Row],[Potential demand MWh/h]]/SUM($I$23:$I$379)</f>
        <v>7.1787508973438624E-4</v>
      </c>
      <c r="K203">
        <f>MIN(IF(Table101214[[#This Row],[Potential demand MWh/h]]&gt;=$B$11,ROUND(Table101214[[#This Row],[Potential demand MWh/h]],0),0),$B$10)</f>
        <v>0</v>
      </c>
      <c r="L203" s="156">
        <f>Table101214[[#This Row],[Electrolyser Potential MW]]</f>
        <v>0</v>
      </c>
      <c r="M203">
        <f>ROUND(Table101214[[#This Row],[Potential Peak hour production MWh]]*$B$13,0)</f>
        <v>0</v>
      </c>
    </row>
    <row r="204" spans="1:13">
      <c r="A204">
        <v>197</v>
      </c>
      <c r="B204" t="s">
        <v>1053</v>
      </c>
      <c r="C204" t="s">
        <v>1203</v>
      </c>
      <c r="E204">
        <v>51.540633999999997</v>
      </c>
      <c r="F204">
        <v>7.0825040000000001</v>
      </c>
      <c r="G204" t="s">
        <v>635</v>
      </c>
      <c r="H204">
        <v>0.1762</v>
      </c>
      <c r="I204">
        <f>ROUND(Table101214[[#This Row],[H2-Potential in TWh/a]]*1000000/(365*24),0)</f>
        <v>20</v>
      </c>
      <c r="J204">
        <f>Table101214[[#This Row],[Potential demand MWh/h]]/SUM($I$23:$I$379)</f>
        <v>6.836905616517964E-4</v>
      </c>
      <c r="K204">
        <f>MIN(IF(Table101214[[#This Row],[Potential demand MWh/h]]&gt;=$B$11,ROUND(Table101214[[#This Row],[Potential demand MWh/h]],0),0),$B$10)</f>
        <v>0</v>
      </c>
      <c r="L204" s="156">
        <f>Table101214[[#This Row],[Electrolyser Potential MW]]</f>
        <v>0</v>
      </c>
      <c r="M204">
        <f>ROUND(Table101214[[#This Row],[Potential Peak hour production MWh]]*$B$13,0)</f>
        <v>0</v>
      </c>
    </row>
    <row r="205" spans="1:13">
      <c r="A205">
        <v>198</v>
      </c>
      <c r="B205" t="s">
        <v>1054</v>
      </c>
      <c r="C205" t="s">
        <v>1203</v>
      </c>
      <c r="E205">
        <v>51.286850100000002</v>
      </c>
      <c r="F205">
        <v>11.984197399999999</v>
      </c>
      <c r="G205" t="s">
        <v>815</v>
      </c>
      <c r="H205">
        <v>7.5499999999999998E-2</v>
      </c>
      <c r="I205">
        <f>ROUND(Table101214[[#This Row],[H2-Potential in TWh/a]]*1000000/(365*24),0)</f>
        <v>9</v>
      </c>
      <c r="J205">
        <f>Table101214[[#This Row],[Potential demand MWh/h]]/SUM($I$23:$I$379)</f>
        <v>3.0766075274330841E-4</v>
      </c>
      <c r="K205">
        <f>MIN(IF(Table101214[[#This Row],[Potential demand MWh/h]]&gt;=$B$11,ROUND(Table101214[[#This Row],[Potential demand MWh/h]],0),0),$B$10)</f>
        <v>0</v>
      </c>
      <c r="L205" s="156">
        <f>Table101214[[#This Row],[Electrolyser Potential MW]]</f>
        <v>0</v>
      </c>
      <c r="M205">
        <f>ROUND(Table101214[[#This Row],[Potential Peak hour production MWh]]*$B$13,0)</f>
        <v>0</v>
      </c>
    </row>
    <row r="206" spans="1:13">
      <c r="A206">
        <v>199</v>
      </c>
      <c r="B206" t="s">
        <v>1055</v>
      </c>
      <c r="C206" t="s">
        <v>1203</v>
      </c>
      <c r="E206">
        <v>51.520729000000003</v>
      </c>
      <c r="F206">
        <v>14.340244</v>
      </c>
      <c r="G206" t="s">
        <v>411</v>
      </c>
      <c r="H206">
        <v>0.2651</v>
      </c>
      <c r="I206">
        <f>ROUND(Table101214[[#This Row],[H2-Potential in TWh/a]]*1000000/(365*24),0)</f>
        <v>30</v>
      </c>
      <c r="J206">
        <f>Table101214[[#This Row],[Potential demand MWh/h]]/SUM($I$23:$I$379)</f>
        <v>1.0255358424776945E-3</v>
      </c>
      <c r="K206">
        <f>MIN(IF(Table101214[[#This Row],[Potential demand MWh/h]]&gt;=$B$11,ROUND(Table101214[[#This Row],[Potential demand MWh/h]],0),0),$B$10)</f>
        <v>0</v>
      </c>
      <c r="L206" s="156">
        <f>Table101214[[#This Row],[Electrolyser Potential MW]]</f>
        <v>0</v>
      </c>
      <c r="M206">
        <f>ROUND(Table101214[[#This Row],[Potential Peak hour production MWh]]*$B$13,0)</f>
        <v>0</v>
      </c>
    </row>
    <row r="207" spans="1:13">
      <c r="A207">
        <v>200</v>
      </c>
      <c r="B207" t="s">
        <v>1056</v>
      </c>
      <c r="C207" t="s">
        <v>1203</v>
      </c>
      <c r="E207">
        <v>51.661313999999997</v>
      </c>
      <c r="F207">
        <v>10.35317</v>
      </c>
      <c r="G207" t="s">
        <v>510</v>
      </c>
      <c r="H207">
        <v>8.6299999999999988E-2</v>
      </c>
      <c r="I207">
        <f>ROUND(Table101214[[#This Row],[H2-Potential in TWh/a]]*1000000/(365*24),0)</f>
        <v>10</v>
      </c>
      <c r="J207">
        <f>Table101214[[#This Row],[Potential demand MWh/h]]/SUM($I$23:$I$379)</f>
        <v>3.418452808258982E-4</v>
      </c>
      <c r="K207">
        <f>MIN(IF(Table101214[[#This Row],[Potential demand MWh/h]]&gt;=$B$11,ROUND(Table101214[[#This Row],[Potential demand MWh/h]],0),0),$B$10)</f>
        <v>0</v>
      </c>
      <c r="L207" s="156">
        <f>Table101214[[#This Row],[Electrolyser Potential MW]]</f>
        <v>0</v>
      </c>
      <c r="M207">
        <f>ROUND(Table101214[[#This Row],[Potential Peak hour production MWh]]*$B$13,0)</f>
        <v>0</v>
      </c>
    </row>
    <row r="208" spans="1:13">
      <c r="A208">
        <v>201</v>
      </c>
      <c r="B208" t="s">
        <v>1057</v>
      </c>
      <c r="C208" t="s">
        <v>1203</v>
      </c>
      <c r="E208">
        <v>51.074862000000003</v>
      </c>
      <c r="F208">
        <v>8.0717219999999994</v>
      </c>
      <c r="G208" t="s">
        <v>678</v>
      </c>
      <c r="H208">
        <v>4.1799999999999997E-2</v>
      </c>
      <c r="I208">
        <f>ROUND(Table101214[[#This Row],[H2-Potential in TWh/a]]*1000000/(365*24),0)</f>
        <v>5</v>
      </c>
      <c r="J208">
        <f>Table101214[[#This Row],[Potential demand MWh/h]]/SUM($I$23:$I$379)</f>
        <v>1.709226404129491E-4</v>
      </c>
      <c r="K208">
        <f>MIN(IF(Table101214[[#This Row],[Potential demand MWh/h]]&gt;=$B$11,ROUND(Table101214[[#This Row],[Potential demand MWh/h]],0),0),$B$10)</f>
        <v>0</v>
      </c>
      <c r="L208" s="156">
        <f>Table101214[[#This Row],[Electrolyser Potential MW]]</f>
        <v>0</v>
      </c>
      <c r="M208">
        <f>ROUND(Table101214[[#This Row],[Potential Peak hour production MWh]]*$B$13,0)</f>
        <v>0</v>
      </c>
    </row>
    <row r="209" spans="1:13">
      <c r="A209">
        <v>202</v>
      </c>
      <c r="B209" t="s">
        <v>1058</v>
      </c>
      <c r="C209" t="s">
        <v>1203</v>
      </c>
      <c r="E209">
        <v>50.305658000000001</v>
      </c>
      <c r="F209">
        <v>7.6046170000000002</v>
      </c>
      <c r="G209" t="s">
        <v>700</v>
      </c>
      <c r="H209">
        <v>1.7899999999999999E-2</v>
      </c>
      <c r="I209">
        <f>ROUND(Table101214[[#This Row],[H2-Potential in TWh/a]]*1000000/(365*24),0)</f>
        <v>2</v>
      </c>
      <c r="J209">
        <f>Table101214[[#This Row],[Potential demand MWh/h]]/SUM($I$23:$I$379)</f>
        <v>6.836905616517964E-5</v>
      </c>
      <c r="K209">
        <f>MIN(IF(Table101214[[#This Row],[Potential demand MWh/h]]&gt;=$B$11,ROUND(Table101214[[#This Row],[Potential demand MWh/h]],0),0),$B$10)</f>
        <v>0</v>
      </c>
      <c r="L209" s="156">
        <f>Table101214[[#This Row],[Electrolyser Potential MW]]</f>
        <v>0</v>
      </c>
      <c r="M209">
        <f>ROUND(Table101214[[#This Row],[Potential Peak hour production MWh]]*$B$13,0)</f>
        <v>0</v>
      </c>
    </row>
    <row r="210" spans="1:13">
      <c r="A210">
        <v>203</v>
      </c>
      <c r="B210" t="s">
        <v>1059</v>
      </c>
      <c r="C210" t="s">
        <v>1203</v>
      </c>
      <c r="E210">
        <v>52.035862000000002</v>
      </c>
      <c r="F210">
        <v>6.8236480000000004</v>
      </c>
      <c r="G210" t="s">
        <v>87</v>
      </c>
      <c r="H210">
        <v>9.4499999999999987E-2</v>
      </c>
      <c r="I210">
        <f>ROUND(Table101214[[#This Row],[H2-Potential in TWh/a]]*1000000/(365*24),0)</f>
        <v>11</v>
      </c>
      <c r="J210">
        <f>Table101214[[#This Row],[Potential demand MWh/h]]/SUM($I$23:$I$379)</f>
        <v>3.7602980890848804E-4</v>
      </c>
      <c r="K210">
        <f>MIN(IF(Table101214[[#This Row],[Potential demand MWh/h]]&gt;=$B$11,ROUND(Table101214[[#This Row],[Potential demand MWh/h]],0),0),$B$10)</f>
        <v>0</v>
      </c>
      <c r="L210" s="156">
        <f>Table101214[[#This Row],[Electrolyser Potential MW]]</f>
        <v>0</v>
      </c>
      <c r="M210">
        <f>ROUND(Table101214[[#This Row],[Potential Peak hour production MWh]]*$B$13,0)</f>
        <v>0</v>
      </c>
    </row>
    <row r="211" spans="1:13">
      <c r="A211">
        <v>204</v>
      </c>
      <c r="B211" t="s">
        <v>1060</v>
      </c>
      <c r="C211" t="s">
        <v>1203</v>
      </c>
      <c r="E211">
        <v>48.686869000000002</v>
      </c>
      <c r="F211">
        <v>11.473822999999999</v>
      </c>
      <c r="G211" t="s">
        <v>227</v>
      </c>
      <c r="H211">
        <v>5.9999999999999995E-4</v>
      </c>
      <c r="I211">
        <f>ROUND(Table101214[[#This Row],[H2-Potential in TWh/a]]*1000000/(365*24),0)</f>
        <v>0</v>
      </c>
      <c r="J211">
        <f>Table101214[[#This Row],[Potential demand MWh/h]]/SUM($I$23:$I$379)</f>
        <v>0</v>
      </c>
      <c r="K211">
        <f>MIN(IF(Table101214[[#This Row],[Potential demand MWh/h]]&gt;=$B$11,ROUND(Table101214[[#This Row],[Potential demand MWh/h]],0),0),$B$10)</f>
        <v>0</v>
      </c>
      <c r="L211" s="156">
        <f>Table101214[[#This Row],[Electrolyser Potential MW]]</f>
        <v>0</v>
      </c>
      <c r="M211">
        <f>ROUND(Table101214[[#This Row],[Potential Peak hour production MWh]]*$B$13,0)</f>
        <v>0</v>
      </c>
    </row>
    <row r="212" spans="1:13">
      <c r="A212">
        <v>205</v>
      </c>
      <c r="B212" t="s">
        <v>1061</v>
      </c>
      <c r="C212" t="s">
        <v>1203</v>
      </c>
      <c r="E212">
        <v>50.992984</v>
      </c>
      <c r="F212">
        <v>8.5480490000000007</v>
      </c>
      <c r="G212" t="s">
        <v>472</v>
      </c>
      <c r="H212">
        <v>1.4500000000000001E-2</v>
      </c>
      <c r="I212">
        <f>ROUND(Table101214[[#This Row],[H2-Potential in TWh/a]]*1000000/(365*24),0)</f>
        <v>2</v>
      </c>
      <c r="J212">
        <f>Table101214[[#This Row],[Potential demand MWh/h]]/SUM($I$23:$I$379)</f>
        <v>6.836905616517964E-5</v>
      </c>
      <c r="K212">
        <f>MIN(IF(Table101214[[#This Row],[Potential demand MWh/h]]&gt;=$B$11,ROUND(Table101214[[#This Row],[Potential demand MWh/h]],0),0),$B$10)</f>
        <v>0</v>
      </c>
      <c r="L212" s="156">
        <f>Table101214[[#This Row],[Electrolyser Potential MW]]</f>
        <v>0</v>
      </c>
      <c r="M212">
        <f>ROUND(Table101214[[#This Row],[Potential Peak hour production MWh]]*$B$13,0)</f>
        <v>0</v>
      </c>
    </row>
    <row r="213" spans="1:13">
      <c r="A213">
        <v>206</v>
      </c>
      <c r="B213" t="s">
        <v>1062</v>
      </c>
      <c r="C213" t="s">
        <v>1203</v>
      </c>
      <c r="E213">
        <v>50.858820999999999</v>
      </c>
      <c r="F213">
        <v>6.8367300000000002</v>
      </c>
      <c r="G213" t="s">
        <v>619</v>
      </c>
      <c r="H213">
        <v>0.44269999999999998</v>
      </c>
      <c r="I213">
        <f>ROUND(Table101214[[#This Row],[H2-Potential in TWh/a]]*1000000/(365*24),0)</f>
        <v>51</v>
      </c>
      <c r="J213">
        <f>Table101214[[#This Row],[Potential demand MWh/h]]/SUM($I$23:$I$379)</f>
        <v>1.7434109322120809E-3</v>
      </c>
      <c r="K213">
        <f>MIN(IF(Table101214[[#This Row],[Potential demand MWh/h]]&gt;=$B$11,ROUND(Table101214[[#This Row],[Potential demand MWh/h]],0),0),$B$10)</f>
        <v>51</v>
      </c>
      <c r="L213" s="156">
        <f>Table101214[[#This Row],[Electrolyser Potential MW]]</f>
        <v>51</v>
      </c>
      <c r="M213">
        <f>ROUND(Table101214[[#This Row],[Potential Peak hour production MWh]]*$B$13,0)</f>
        <v>21</v>
      </c>
    </row>
    <row r="214" spans="1:13">
      <c r="A214">
        <v>207</v>
      </c>
      <c r="B214" t="s">
        <v>1063</v>
      </c>
      <c r="C214" t="s">
        <v>1203</v>
      </c>
      <c r="E214">
        <v>48.269691000000002</v>
      </c>
      <c r="F214">
        <v>9.726699</v>
      </c>
      <c r="G214" t="s">
        <v>182</v>
      </c>
      <c r="H214">
        <v>0.36109999999999998</v>
      </c>
      <c r="I214">
        <f>ROUND(Table101214[[#This Row],[H2-Potential in TWh/a]]*1000000/(365*24),0)</f>
        <v>41</v>
      </c>
      <c r="J214">
        <f>Table101214[[#This Row],[Potential demand MWh/h]]/SUM($I$23:$I$379)</f>
        <v>1.4015656513861826E-3</v>
      </c>
      <c r="K214">
        <f>MIN(IF(Table101214[[#This Row],[Potential demand MWh/h]]&gt;=$B$11,ROUND(Table101214[[#This Row],[Potential demand MWh/h]],0),0),$B$10)</f>
        <v>0</v>
      </c>
      <c r="L214" s="156">
        <f>Table101214[[#This Row],[Electrolyser Potential MW]]</f>
        <v>0</v>
      </c>
      <c r="M214">
        <f>ROUND(Table101214[[#This Row],[Potential Peak hour production MWh]]*$B$13,0)</f>
        <v>0</v>
      </c>
    </row>
    <row r="215" spans="1:13">
      <c r="A215">
        <v>208</v>
      </c>
      <c r="B215" t="s">
        <v>1064</v>
      </c>
      <c r="C215" t="s">
        <v>1203</v>
      </c>
      <c r="E215">
        <v>51.165208999999997</v>
      </c>
      <c r="F215">
        <v>6.8493380000000004</v>
      </c>
      <c r="G215" t="s">
        <v>581</v>
      </c>
      <c r="H215">
        <v>6.2899999999999998E-2</v>
      </c>
      <c r="I215">
        <f>ROUND(Table101214[[#This Row],[H2-Potential in TWh/a]]*1000000/(365*24),0)</f>
        <v>7</v>
      </c>
      <c r="J215">
        <f>Table101214[[#This Row],[Potential demand MWh/h]]/SUM($I$23:$I$379)</f>
        <v>2.3929169657812874E-4</v>
      </c>
      <c r="K215">
        <f>MIN(IF(Table101214[[#This Row],[Potential demand MWh/h]]&gt;=$B$11,ROUND(Table101214[[#This Row],[Potential demand MWh/h]],0),0),$B$10)</f>
        <v>0</v>
      </c>
      <c r="L215" s="156">
        <f>Table101214[[#This Row],[Electrolyser Potential MW]]</f>
        <v>0</v>
      </c>
      <c r="M215">
        <f>ROUND(Table101214[[#This Row],[Potential Peak hour production MWh]]*$B$13,0)</f>
        <v>0</v>
      </c>
    </row>
    <row r="216" spans="1:13">
      <c r="A216">
        <v>209</v>
      </c>
      <c r="B216" t="s">
        <v>1065</v>
      </c>
      <c r="C216" t="s">
        <v>1203</v>
      </c>
      <c r="E216">
        <v>50.706145999999997</v>
      </c>
      <c r="F216">
        <v>11.323558999999999</v>
      </c>
      <c r="G216" t="s">
        <v>884</v>
      </c>
      <c r="H216">
        <v>0.4516</v>
      </c>
      <c r="I216">
        <f>ROUND(Table101214[[#This Row],[H2-Potential in TWh/a]]*1000000/(365*24),0)</f>
        <v>52</v>
      </c>
      <c r="J216">
        <f>Table101214[[#This Row],[Potential demand MWh/h]]/SUM($I$23:$I$379)</f>
        <v>1.7775954602946707E-3</v>
      </c>
      <c r="K216">
        <f>MIN(IF(Table101214[[#This Row],[Potential demand MWh/h]]&gt;=$B$11,ROUND(Table101214[[#This Row],[Potential demand MWh/h]],0),0),$B$10)</f>
        <v>52</v>
      </c>
      <c r="L216" s="156">
        <f>Table101214[[#This Row],[Electrolyser Potential MW]]</f>
        <v>52</v>
      </c>
      <c r="M216">
        <f>ROUND(Table101214[[#This Row],[Potential Peak hour production MWh]]*$B$13,0)</f>
        <v>22</v>
      </c>
    </row>
    <row r="217" spans="1:13">
      <c r="A217">
        <v>210</v>
      </c>
      <c r="B217" t="s">
        <v>1066</v>
      </c>
      <c r="C217" t="s">
        <v>1203</v>
      </c>
      <c r="E217">
        <v>48.530712000000001</v>
      </c>
      <c r="F217">
        <v>8.0784000000000002</v>
      </c>
      <c r="G217" t="s">
        <v>161</v>
      </c>
      <c r="H217">
        <v>0.36399999999999999</v>
      </c>
      <c r="I217">
        <f>ROUND(Table101214[[#This Row],[H2-Potential in TWh/a]]*1000000/(365*24),0)</f>
        <v>42</v>
      </c>
      <c r="J217">
        <f>Table101214[[#This Row],[Potential demand MWh/h]]/SUM($I$23:$I$379)</f>
        <v>1.4357501794687725E-3</v>
      </c>
      <c r="K217">
        <f>MIN(IF(Table101214[[#This Row],[Potential demand MWh/h]]&gt;=$B$11,ROUND(Table101214[[#This Row],[Potential demand MWh/h]],0),0),$B$10)</f>
        <v>0</v>
      </c>
      <c r="L217" s="156">
        <f>Table101214[[#This Row],[Electrolyser Potential MW]]</f>
        <v>0</v>
      </c>
      <c r="M217">
        <f>ROUND(Table101214[[#This Row],[Potential Peak hour production MWh]]*$B$13,0)</f>
        <v>0</v>
      </c>
    </row>
    <row r="218" spans="1:13">
      <c r="A218">
        <v>211</v>
      </c>
      <c r="B218" t="s">
        <v>1067</v>
      </c>
      <c r="C218" t="s">
        <v>1203</v>
      </c>
      <c r="E218">
        <v>50.392437000000001</v>
      </c>
      <c r="F218">
        <v>7.5877420000000004</v>
      </c>
      <c r="G218" t="s">
        <v>686</v>
      </c>
      <c r="H218">
        <v>0.1086</v>
      </c>
      <c r="I218">
        <f>ROUND(Table101214[[#This Row],[H2-Potential in TWh/a]]*1000000/(365*24),0)</f>
        <v>12</v>
      </c>
      <c r="J218">
        <f>Table101214[[#This Row],[Potential demand MWh/h]]/SUM($I$23:$I$379)</f>
        <v>4.1021433699107784E-4</v>
      </c>
      <c r="K218">
        <f>MIN(IF(Table101214[[#This Row],[Potential demand MWh/h]]&gt;=$B$11,ROUND(Table101214[[#This Row],[Potential demand MWh/h]],0),0),$B$10)</f>
        <v>0</v>
      </c>
      <c r="L218" s="156">
        <f>Table101214[[#This Row],[Electrolyser Potential MW]]</f>
        <v>0</v>
      </c>
      <c r="M218">
        <f>ROUND(Table101214[[#This Row],[Potential Peak hour production MWh]]*$B$13,0)</f>
        <v>0</v>
      </c>
    </row>
    <row r="219" spans="1:13">
      <c r="A219">
        <v>212</v>
      </c>
      <c r="B219" t="s">
        <v>1068</v>
      </c>
      <c r="C219" t="s">
        <v>1203</v>
      </c>
      <c r="E219">
        <v>53.173081000000003</v>
      </c>
      <c r="F219">
        <v>7.3665529999999997</v>
      </c>
      <c r="G219" t="s">
        <v>86</v>
      </c>
      <c r="H219">
        <v>0.25119999999999998</v>
      </c>
      <c r="I219">
        <f>ROUND(Table101214[[#This Row],[H2-Potential in TWh/a]]*1000000/(365*24),0)</f>
        <v>29</v>
      </c>
      <c r="J219">
        <f>Table101214[[#This Row],[Potential demand MWh/h]]/SUM($I$23:$I$379)</f>
        <v>9.9135131439510469E-4</v>
      </c>
      <c r="K219">
        <f>MIN(IF(Table101214[[#This Row],[Potential demand MWh/h]]&gt;=$B$11,ROUND(Table101214[[#This Row],[Potential demand MWh/h]],0),0),$B$10)</f>
        <v>0</v>
      </c>
      <c r="L219" s="156">
        <f>Table101214[[#This Row],[Electrolyser Potential MW]]</f>
        <v>0</v>
      </c>
      <c r="M219">
        <f>ROUND(Table101214[[#This Row],[Potential Peak hour production MWh]]*$B$13,0)</f>
        <v>0</v>
      </c>
    </row>
    <row r="220" spans="1:13">
      <c r="A220">
        <v>213</v>
      </c>
      <c r="B220" t="s">
        <v>1069</v>
      </c>
      <c r="C220" t="s">
        <v>1203</v>
      </c>
      <c r="E220">
        <v>51.224162999999997</v>
      </c>
      <c r="F220">
        <v>6.6987420000000002</v>
      </c>
      <c r="G220" t="s">
        <v>605</v>
      </c>
      <c r="H220">
        <v>0.19570000000000001</v>
      </c>
      <c r="I220">
        <f>ROUND(Table101214[[#This Row],[H2-Potential in TWh/a]]*1000000/(365*24),0)</f>
        <v>22</v>
      </c>
      <c r="J220">
        <f>Table101214[[#This Row],[Potential demand MWh/h]]/SUM($I$23:$I$379)</f>
        <v>7.5205961781697609E-4</v>
      </c>
      <c r="K220">
        <f>MIN(IF(Table101214[[#This Row],[Potential demand MWh/h]]&gt;=$B$11,ROUND(Table101214[[#This Row],[Potential demand MWh/h]],0),0),$B$10)</f>
        <v>0</v>
      </c>
      <c r="L220" s="156">
        <f>Table101214[[#This Row],[Electrolyser Potential MW]]</f>
        <v>0</v>
      </c>
      <c r="M220">
        <f>ROUND(Table101214[[#This Row],[Potential Peak hour production MWh]]*$B$13,0)</f>
        <v>0</v>
      </c>
    </row>
    <row r="221" spans="1:13">
      <c r="A221">
        <v>214</v>
      </c>
      <c r="B221" t="s">
        <v>1070</v>
      </c>
      <c r="C221" t="s">
        <v>1203</v>
      </c>
      <c r="E221">
        <v>51.900499000000003</v>
      </c>
      <c r="F221">
        <v>10.648865000000001</v>
      </c>
      <c r="G221" t="s">
        <v>500</v>
      </c>
      <c r="H221">
        <v>1.6999999999999999E-3</v>
      </c>
      <c r="I221">
        <f>ROUND(Table101214[[#This Row],[H2-Potential in TWh/a]]*1000000/(365*24),0)</f>
        <v>0</v>
      </c>
      <c r="J221">
        <f>Table101214[[#This Row],[Potential demand MWh/h]]/SUM($I$23:$I$379)</f>
        <v>0</v>
      </c>
      <c r="K221">
        <f>MIN(IF(Table101214[[#This Row],[Potential demand MWh/h]]&gt;=$B$11,ROUND(Table101214[[#This Row],[Potential demand MWh/h]],0),0),$B$10)</f>
        <v>0</v>
      </c>
      <c r="L221" s="156">
        <f>Table101214[[#This Row],[Electrolyser Potential MW]]</f>
        <v>0</v>
      </c>
      <c r="M221">
        <f>ROUND(Table101214[[#This Row],[Potential Peak hour production MWh]]*$B$13,0)</f>
        <v>0</v>
      </c>
    </row>
    <row r="222" spans="1:13">
      <c r="A222">
        <v>215</v>
      </c>
      <c r="B222" t="s">
        <v>1071</v>
      </c>
      <c r="C222" t="s">
        <v>1203</v>
      </c>
      <c r="E222">
        <v>48.737160000000003</v>
      </c>
      <c r="F222">
        <v>8.3450849999999992</v>
      </c>
      <c r="G222" t="s">
        <v>137</v>
      </c>
      <c r="H222">
        <v>2.8299999999999999E-2</v>
      </c>
      <c r="I222">
        <f>ROUND(Table101214[[#This Row],[H2-Potential in TWh/a]]*1000000/(365*24),0)</f>
        <v>3</v>
      </c>
      <c r="J222">
        <f>Table101214[[#This Row],[Potential demand MWh/h]]/SUM($I$23:$I$379)</f>
        <v>1.0255358424776946E-4</v>
      </c>
      <c r="K222">
        <f>MIN(IF(Table101214[[#This Row],[Potential demand MWh/h]]&gt;=$B$11,ROUND(Table101214[[#This Row],[Potential demand MWh/h]],0),0),$B$10)</f>
        <v>0</v>
      </c>
      <c r="L222" s="156">
        <f>Table101214[[#This Row],[Electrolyser Potential MW]]</f>
        <v>0</v>
      </c>
      <c r="M222">
        <f>ROUND(Table101214[[#This Row],[Potential Peak hour production MWh]]*$B$13,0)</f>
        <v>0</v>
      </c>
    </row>
    <row r="223" spans="1:13">
      <c r="A223">
        <v>216</v>
      </c>
      <c r="B223" t="s">
        <v>1072</v>
      </c>
      <c r="C223" t="s">
        <v>1203</v>
      </c>
      <c r="E223">
        <v>50.351046969999999</v>
      </c>
      <c r="F223">
        <v>11.86527729</v>
      </c>
      <c r="G223" t="s">
        <v>295</v>
      </c>
      <c r="H223">
        <v>2.4500000000000001E-2</v>
      </c>
      <c r="I223">
        <f>ROUND(Table101214[[#This Row],[H2-Potential in TWh/a]]*1000000/(365*24),0)</f>
        <v>3</v>
      </c>
      <c r="J223">
        <f>Table101214[[#This Row],[Potential demand MWh/h]]/SUM($I$23:$I$379)</f>
        <v>1.0255358424776946E-4</v>
      </c>
      <c r="K223">
        <f>MIN(IF(Table101214[[#This Row],[Potential demand MWh/h]]&gt;=$B$11,ROUND(Table101214[[#This Row],[Potential demand MWh/h]],0),0),$B$10)</f>
        <v>0</v>
      </c>
      <c r="L223" s="156">
        <f>Table101214[[#This Row],[Electrolyser Potential MW]]</f>
        <v>0</v>
      </c>
      <c r="M223">
        <f>ROUND(Table101214[[#This Row],[Potential Peak hour production MWh]]*$B$13,0)</f>
        <v>0</v>
      </c>
    </row>
    <row r="224" spans="1:13">
      <c r="A224">
        <v>217</v>
      </c>
      <c r="B224" t="s">
        <v>1073</v>
      </c>
      <c r="C224" t="s">
        <v>1203</v>
      </c>
      <c r="E224">
        <v>51.209944</v>
      </c>
      <c r="F224">
        <v>6.7171240000000001</v>
      </c>
      <c r="G224" t="s">
        <v>605</v>
      </c>
      <c r="H224">
        <v>0.15759999999999999</v>
      </c>
      <c r="I224">
        <f>ROUND(Table101214[[#This Row],[H2-Potential in TWh/a]]*1000000/(365*24),0)</f>
        <v>18</v>
      </c>
      <c r="J224">
        <f>Table101214[[#This Row],[Potential demand MWh/h]]/SUM($I$23:$I$379)</f>
        <v>6.1532150548661681E-4</v>
      </c>
      <c r="K224">
        <f>MIN(IF(Table101214[[#This Row],[Potential demand MWh/h]]&gt;=$B$11,ROUND(Table101214[[#This Row],[Potential demand MWh/h]],0),0),$B$10)</f>
        <v>0</v>
      </c>
      <c r="L224" s="156">
        <f>Table101214[[#This Row],[Electrolyser Potential MW]]</f>
        <v>0</v>
      </c>
      <c r="M224">
        <f>ROUND(Table101214[[#This Row],[Potential Peak hour production MWh]]*$B$13,0)</f>
        <v>0</v>
      </c>
    </row>
    <row r="225" spans="1:13">
      <c r="A225">
        <v>218</v>
      </c>
      <c r="B225" t="s">
        <v>1074</v>
      </c>
      <c r="C225" t="s">
        <v>1203</v>
      </c>
      <c r="E225">
        <v>50.030602999999999</v>
      </c>
      <c r="F225">
        <v>8.2285210000000006</v>
      </c>
      <c r="G225" t="s">
        <v>726</v>
      </c>
      <c r="H225">
        <v>8.2599999999999993E-2</v>
      </c>
      <c r="I225">
        <f>ROUND(Table101214[[#This Row],[H2-Potential in TWh/a]]*1000000/(365*24),0)</f>
        <v>9</v>
      </c>
      <c r="J225">
        <f>Table101214[[#This Row],[Potential demand MWh/h]]/SUM($I$23:$I$379)</f>
        <v>3.0766075274330841E-4</v>
      </c>
      <c r="K225">
        <f>MIN(IF(Table101214[[#This Row],[Potential demand MWh/h]]&gt;=$B$11,ROUND(Table101214[[#This Row],[Potential demand MWh/h]],0),0),$B$10)</f>
        <v>0</v>
      </c>
      <c r="L225" s="156">
        <f>Table101214[[#This Row],[Electrolyser Potential MW]]</f>
        <v>0</v>
      </c>
      <c r="M225">
        <f>ROUND(Table101214[[#This Row],[Potential Peak hour production MWh]]*$B$13,0)</f>
        <v>0</v>
      </c>
    </row>
    <row r="226" spans="1:13">
      <c r="A226">
        <v>219</v>
      </c>
      <c r="B226" t="s">
        <v>1075</v>
      </c>
      <c r="C226" t="s">
        <v>1203</v>
      </c>
      <c r="E226">
        <v>52.626004999999999</v>
      </c>
      <c r="F226">
        <v>10.247707999999999</v>
      </c>
      <c r="G226" t="s">
        <v>528</v>
      </c>
      <c r="H226">
        <v>0.2346</v>
      </c>
      <c r="I226">
        <f>ROUND(Table101214[[#This Row],[H2-Potential in TWh/a]]*1000000/(365*24),0)</f>
        <v>27</v>
      </c>
      <c r="J226">
        <f>Table101214[[#This Row],[Potential demand MWh/h]]/SUM($I$23:$I$379)</f>
        <v>9.2298225822992511E-4</v>
      </c>
      <c r="K226">
        <f>MIN(IF(Table101214[[#This Row],[Potential demand MWh/h]]&gt;=$B$11,ROUND(Table101214[[#This Row],[Potential demand MWh/h]],0),0),$B$10)</f>
        <v>0</v>
      </c>
      <c r="L226" s="156">
        <f>Table101214[[#This Row],[Electrolyser Potential MW]]</f>
        <v>0</v>
      </c>
      <c r="M226">
        <f>ROUND(Table101214[[#This Row],[Potential Peak hour production MWh]]*$B$13,0)</f>
        <v>0</v>
      </c>
    </row>
    <row r="227" spans="1:13">
      <c r="A227">
        <v>220</v>
      </c>
      <c r="B227" t="s">
        <v>1076</v>
      </c>
      <c r="C227" t="s">
        <v>1203</v>
      </c>
      <c r="E227">
        <v>51.294353000000001</v>
      </c>
      <c r="F227">
        <v>6.3653649999999997</v>
      </c>
      <c r="G227" t="s">
        <v>607</v>
      </c>
      <c r="H227">
        <v>1.3299999999999999E-2</v>
      </c>
      <c r="I227">
        <f>ROUND(Table101214[[#This Row],[H2-Potential in TWh/a]]*1000000/(365*24),0)</f>
        <v>2</v>
      </c>
      <c r="J227">
        <f>Table101214[[#This Row],[Potential demand MWh/h]]/SUM($I$23:$I$379)</f>
        <v>6.836905616517964E-5</v>
      </c>
      <c r="K227">
        <f>MIN(IF(Table101214[[#This Row],[Potential demand MWh/h]]&gt;=$B$11,ROUND(Table101214[[#This Row],[Potential demand MWh/h]],0),0),$B$10)</f>
        <v>0</v>
      </c>
      <c r="L227" s="156">
        <f>Table101214[[#This Row],[Electrolyser Potential MW]]</f>
        <v>0</v>
      </c>
      <c r="M227">
        <f>ROUND(Table101214[[#This Row],[Potential Peak hour production MWh]]*$B$13,0)</f>
        <v>0</v>
      </c>
    </row>
    <row r="228" spans="1:13">
      <c r="A228">
        <v>221</v>
      </c>
      <c r="B228" t="s">
        <v>1077</v>
      </c>
      <c r="C228" t="s">
        <v>1203</v>
      </c>
      <c r="E228">
        <v>49.707186</v>
      </c>
      <c r="F228">
        <v>9.2420989999999996</v>
      </c>
      <c r="G228" t="s">
        <v>345</v>
      </c>
      <c r="H228">
        <v>0.13539999999999999</v>
      </c>
      <c r="I228">
        <f>ROUND(Table101214[[#This Row],[H2-Potential in TWh/a]]*1000000/(365*24),0)</f>
        <v>15</v>
      </c>
      <c r="J228">
        <f>Table101214[[#This Row],[Potential demand MWh/h]]/SUM($I$23:$I$379)</f>
        <v>5.1276792123884727E-4</v>
      </c>
      <c r="K228">
        <f>MIN(IF(Table101214[[#This Row],[Potential demand MWh/h]]&gt;=$B$11,ROUND(Table101214[[#This Row],[Potential demand MWh/h]],0),0),$B$10)</f>
        <v>0</v>
      </c>
      <c r="L228" s="156">
        <f>Table101214[[#This Row],[Electrolyser Potential MW]]</f>
        <v>0</v>
      </c>
      <c r="M228">
        <f>ROUND(Table101214[[#This Row],[Potential Peak hour production MWh]]*$B$13,0)</f>
        <v>0</v>
      </c>
    </row>
    <row r="229" spans="1:13">
      <c r="A229">
        <v>222</v>
      </c>
      <c r="B229" t="s">
        <v>1078</v>
      </c>
      <c r="C229" t="s">
        <v>1203</v>
      </c>
      <c r="E229">
        <v>51.923957000000001</v>
      </c>
      <c r="F229">
        <v>9.773968</v>
      </c>
      <c r="G229" t="s">
        <v>519</v>
      </c>
      <c r="H229">
        <v>4.5000000000000014E-3</v>
      </c>
      <c r="I229">
        <f>ROUND(Table101214[[#This Row],[H2-Potential in TWh/a]]*1000000/(365*24),0)</f>
        <v>1</v>
      </c>
      <c r="J229">
        <f>Table101214[[#This Row],[Potential demand MWh/h]]/SUM($I$23:$I$379)</f>
        <v>3.418452808258982E-5</v>
      </c>
      <c r="K229">
        <f>MIN(IF(Table101214[[#This Row],[Potential demand MWh/h]]&gt;=$B$11,ROUND(Table101214[[#This Row],[Potential demand MWh/h]],0),0),$B$10)</f>
        <v>0</v>
      </c>
      <c r="L229" s="156">
        <f>Table101214[[#This Row],[Electrolyser Potential MW]]</f>
        <v>0</v>
      </c>
      <c r="M229">
        <f>ROUND(Table101214[[#This Row],[Potential Peak hour production MWh]]*$B$13,0)</f>
        <v>0</v>
      </c>
    </row>
    <row r="230" spans="1:13">
      <c r="A230">
        <v>223</v>
      </c>
      <c r="B230" t="s">
        <v>1079</v>
      </c>
      <c r="C230" t="s">
        <v>1203</v>
      </c>
      <c r="E230">
        <v>50.004612000000002</v>
      </c>
      <c r="F230">
        <v>8.3179890000000007</v>
      </c>
      <c r="G230" t="s">
        <v>430</v>
      </c>
      <c r="H230">
        <v>0.2198</v>
      </c>
      <c r="I230">
        <f>ROUND(Table101214[[#This Row],[H2-Potential in TWh/a]]*1000000/(365*24),0)</f>
        <v>25</v>
      </c>
      <c r="J230">
        <f>Table101214[[#This Row],[Potential demand MWh/h]]/SUM($I$23:$I$379)</f>
        <v>8.5461320206474552E-4</v>
      </c>
      <c r="K230">
        <f>MIN(IF(Table101214[[#This Row],[Potential demand MWh/h]]&gt;=$B$11,ROUND(Table101214[[#This Row],[Potential demand MWh/h]],0),0),$B$10)</f>
        <v>0</v>
      </c>
      <c r="L230" s="156">
        <f>Table101214[[#This Row],[Electrolyser Potential MW]]</f>
        <v>0</v>
      </c>
      <c r="M230">
        <f>ROUND(Table101214[[#This Row],[Potential Peak hour production MWh]]*$B$13,0)</f>
        <v>0</v>
      </c>
    </row>
    <row r="231" spans="1:13">
      <c r="A231">
        <v>224</v>
      </c>
      <c r="B231" t="s">
        <v>1080</v>
      </c>
      <c r="C231" t="s">
        <v>1203</v>
      </c>
      <c r="E231">
        <v>48.723723</v>
      </c>
      <c r="F231">
        <v>8.3558439999999994</v>
      </c>
      <c r="G231" t="s">
        <v>137</v>
      </c>
      <c r="H231">
        <v>2.5399999999999999E-2</v>
      </c>
      <c r="I231">
        <f>ROUND(Table101214[[#This Row],[H2-Potential in TWh/a]]*1000000/(365*24),0)</f>
        <v>3</v>
      </c>
      <c r="J231">
        <f>Table101214[[#This Row],[Potential demand MWh/h]]/SUM($I$23:$I$379)</f>
        <v>1.0255358424776946E-4</v>
      </c>
      <c r="K231">
        <f>MIN(IF(Table101214[[#This Row],[Potential demand MWh/h]]&gt;=$B$11,ROUND(Table101214[[#This Row],[Potential demand MWh/h]],0),0),$B$10)</f>
        <v>0</v>
      </c>
      <c r="L231" s="156">
        <f>Table101214[[#This Row],[Electrolyser Potential MW]]</f>
        <v>0</v>
      </c>
      <c r="M231">
        <f>ROUND(Table101214[[#This Row],[Potential Peak hour production MWh]]*$B$13,0)</f>
        <v>0</v>
      </c>
    </row>
    <row r="232" spans="1:13">
      <c r="A232">
        <v>225</v>
      </c>
      <c r="B232" t="s">
        <v>1081</v>
      </c>
      <c r="C232" t="s">
        <v>1203</v>
      </c>
      <c r="E232">
        <v>51.333365000000001</v>
      </c>
      <c r="F232">
        <v>8.0011960000000002</v>
      </c>
      <c r="G232" t="s">
        <v>674</v>
      </c>
      <c r="H232">
        <v>2.92E-2</v>
      </c>
      <c r="I232">
        <f>ROUND(Table101214[[#This Row],[H2-Potential in TWh/a]]*1000000/(365*24),0)</f>
        <v>3</v>
      </c>
      <c r="J232">
        <f>Table101214[[#This Row],[Potential demand MWh/h]]/SUM($I$23:$I$379)</f>
        <v>1.0255358424776946E-4</v>
      </c>
      <c r="K232">
        <f>MIN(IF(Table101214[[#This Row],[Potential demand MWh/h]]&gt;=$B$11,ROUND(Table101214[[#This Row],[Potential demand MWh/h]],0),0),$B$10)</f>
        <v>0</v>
      </c>
      <c r="L232" s="156">
        <f>Table101214[[#This Row],[Electrolyser Potential MW]]</f>
        <v>0</v>
      </c>
      <c r="M232">
        <f>ROUND(Table101214[[#This Row],[Potential Peak hour production MWh]]*$B$13,0)</f>
        <v>0</v>
      </c>
    </row>
    <row r="233" spans="1:13">
      <c r="A233">
        <v>226</v>
      </c>
      <c r="B233" t="s">
        <v>1082</v>
      </c>
      <c r="C233" t="s">
        <v>1203</v>
      </c>
      <c r="E233">
        <v>48.763638999999998</v>
      </c>
      <c r="F233">
        <v>8.3379919999999998</v>
      </c>
      <c r="G233" t="s">
        <v>137</v>
      </c>
      <c r="H233">
        <v>3.7499999999999999E-2</v>
      </c>
      <c r="I233">
        <f>ROUND(Table101214[[#This Row],[H2-Potential in TWh/a]]*1000000/(365*24),0)</f>
        <v>4</v>
      </c>
      <c r="J233">
        <f>Table101214[[#This Row],[Potential demand MWh/h]]/SUM($I$23:$I$379)</f>
        <v>1.3673811233035928E-4</v>
      </c>
      <c r="K233">
        <f>MIN(IF(Table101214[[#This Row],[Potential demand MWh/h]]&gt;=$B$11,ROUND(Table101214[[#This Row],[Potential demand MWh/h]],0),0),$B$10)</f>
        <v>0</v>
      </c>
      <c r="L233" s="156">
        <f>Table101214[[#This Row],[Electrolyser Potential MW]]</f>
        <v>0</v>
      </c>
      <c r="M233">
        <f>ROUND(Table101214[[#This Row],[Potential Peak hour production MWh]]*$B$13,0)</f>
        <v>0</v>
      </c>
    </row>
    <row r="234" spans="1:13">
      <c r="A234">
        <v>227</v>
      </c>
      <c r="B234" t="s">
        <v>1083</v>
      </c>
      <c r="C234" t="s">
        <v>1203</v>
      </c>
      <c r="E234">
        <v>51.394694999999999</v>
      </c>
      <c r="F234">
        <v>7.845351</v>
      </c>
      <c r="G234" t="s">
        <v>676</v>
      </c>
      <c r="H234">
        <v>0.02</v>
      </c>
      <c r="I234">
        <f>ROUND(Table101214[[#This Row],[H2-Potential in TWh/a]]*1000000/(365*24),0)</f>
        <v>2</v>
      </c>
      <c r="J234">
        <f>Table101214[[#This Row],[Potential demand MWh/h]]/SUM($I$23:$I$379)</f>
        <v>6.836905616517964E-5</v>
      </c>
      <c r="K234">
        <f>MIN(IF(Table101214[[#This Row],[Potential demand MWh/h]]&gt;=$B$11,ROUND(Table101214[[#This Row],[Potential demand MWh/h]],0),0),$B$10)</f>
        <v>0</v>
      </c>
      <c r="L234" s="156">
        <f>Table101214[[#This Row],[Electrolyser Potential MW]]</f>
        <v>0</v>
      </c>
      <c r="M234">
        <f>ROUND(Table101214[[#This Row],[Potential Peak hour production MWh]]*$B$13,0)</f>
        <v>0</v>
      </c>
    </row>
    <row r="235" spans="1:13">
      <c r="A235">
        <v>228</v>
      </c>
      <c r="B235" t="s">
        <v>1084</v>
      </c>
      <c r="C235" t="s">
        <v>1203</v>
      </c>
      <c r="E235">
        <v>51.256866000000002</v>
      </c>
      <c r="F235">
        <v>7.2772430000000004</v>
      </c>
      <c r="G235" t="s">
        <v>672</v>
      </c>
      <c r="H235">
        <v>3.9300000000000002E-2</v>
      </c>
      <c r="I235">
        <f>ROUND(Table101214[[#This Row],[H2-Potential in TWh/a]]*1000000/(365*24),0)</f>
        <v>4</v>
      </c>
      <c r="J235">
        <f>Table101214[[#This Row],[Potential demand MWh/h]]/SUM($I$23:$I$379)</f>
        <v>1.3673811233035928E-4</v>
      </c>
      <c r="K235">
        <f>MIN(IF(Table101214[[#This Row],[Potential demand MWh/h]]&gt;=$B$11,ROUND(Table101214[[#This Row],[Potential demand MWh/h]],0),0),$B$10)</f>
        <v>0</v>
      </c>
      <c r="L235" s="156">
        <f>Table101214[[#This Row],[Electrolyser Potential MW]]</f>
        <v>0</v>
      </c>
      <c r="M235">
        <f>ROUND(Table101214[[#This Row],[Potential Peak hour production MWh]]*$B$13,0)</f>
        <v>0</v>
      </c>
    </row>
    <row r="236" spans="1:13">
      <c r="A236">
        <v>229</v>
      </c>
      <c r="B236" t="s">
        <v>1085</v>
      </c>
      <c r="C236" t="s">
        <v>1203</v>
      </c>
      <c r="E236">
        <v>54.778758000000003</v>
      </c>
      <c r="F236">
        <v>9.4320489999999992</v>
      </c>
      <c r="G236" t="s">
        <v>823</v>
      </c>
      <c r="H236">
        <v>4.5999999999999999E-2</v>
      </c>
      <c r="I236">
        <f>ROUND(Table101214[[#This Row],[H2-Potential in TWh/a]]*1000000/(365*24),0)</f>
        <v>5</v>
      </c>
      <c r="J236">
        <f>Table101214[[#This Row],[Potential demand MWh/h]]/SUM($I$23:$I$379)</f>
        <v>1.709226404129491E-4</v>
      </c>
      <c r="K236">
        <f>MIN(IF(Table101214[[#This Row],[Potential demand MWh/h]]&gt;=$B$11,ROUND(Table101214[[#This Row],[Potential demand MWh/h]],0),0),$B$10)</f>
        <v>0</v>
      </c>
      <c r="L236" s="156">
        <f>Table101214[[#This Row],[Electrolyser Potential MW]]</f>
        <v>0</v>
      </c>
      <c r="M236">
        <f>ROUND(Table101214[[#This Row],[Potential Peak hour production MWh]]*$B$13,0)</f>
        <v>0</v>
      </c>
    </row>
    <row r="237" spans="1:13">
      <c r="A237">
        <v>230</v>
      </c>
      <c r="B237" t="s">
        <v>1086</v>
      </c>
      <c r="C237" t="s">
        <v>1203</v>
      </c>
      <c r="E237">
        <v>53.184405699999999</v>
      </c>
      <c r="F237">
        <v>11.2747604</v>
      </c>
      <c r="G237" t="s">
        <v>489</v>
      </c>
      <c r="H237">
        <v>0.1072</v>
      </c>
      <c r="I237">
        <f>ROUND(Table101214[[#This Row],[H2-Potential in TWh/a]]*1000000/(365*24),0)</f>
        <v>12</v>
      </c>
      <c r="J237">
        <f>Table101214[[#This Row],[Potential demand MWh/h]]/SUM($I$23:$I$379)</f>
        <v>4.1021433699107784E-4</v>
      </c>
      <c r="K237">
        <f>MIN(IF(Table101214[[#This Row],[Potential demand MWh/h]]&gt;=$B$11,ROUND(Table101214[[#This Row],[Potential demand MWh/h]],0),0),$B$10)</f>
        <v>0</v>
      </c>
      <c r="L237" s="156">
        <f>Table101214[[#This Row],[Electrolyser Potential MW]]</f>
        <v>0</v>
      </c>
      <c r="M237">
        <f>ROUND(Table101214[[#This Row],[Potential Peak hour production MWh]]*$B$13,0)</f>
        <v>0</v>
      </c>
    </row>
    <row r="238" spans="1:13">
      <c r="A238">
        <v>231</v>
      </c>
      <c r="B238" t="s">
        <v>1087</v>
      </c>
      <c r="C238" t="s">
        <v>1203</v>
      </c>
      <c r="E238">
        <v>49.982951</v>
      </c>
      <c r="F238">
        <v>10.657704000000001</v>
      </c>
      <c r="G238" t="s">
        <v>341</v>
      </c>
      <c r="H238">
        <v>0.77049999999999996</v>
      </c>
      <c r="I238">
        <f>ROUND(Table101214[[#This Row],[H2-Potential in TWh/a]]*1000000/(365*24),0)</f>
        <v>88</v>
      </c>
      <c r="J238">
        <f>Table101214[[#This Row],[Potential demand MWh/h]]/SUM($I$23:$I$379)</f>
        <v>3.0082384712679044E-3</v>
      </c>
      <c r="K238">
        <f>MIN(IF(Table101214[[#This Row],[Potential demand MWh/h]]&gt;=$B$11,ROUND(Table101214[[#This Row],[Potential demand MWh/h]],0),0),$B$10)</f>
        <v>88</v>
      </c>
      <c r="L238" s="156">
        <f>Table101214[[#This Row],[Electrolyser Potential MW]]</f>
        <v>88</v>
      </c>
      <c r="M238">
        <f>ROUND(Table101214[[#This Row],[Potential Peak hour production MWh]]*$B$13,0)</f>
        <v>37</v>
      </c>
    </row>
    <row r="239" spans="1:13">
      <c r="A239">
        <v>232</v>
      </c>
      <c r="B239" t="s">
        <v>1088</v>
      </c>
      <c r="C239" t="s">
        <v>1203</v>
      </c>
      <c r="E239">
        <v>49.463293999999998</v>
      </c>
      <c r="F239">
        <v>8.1705059999999996</v>
      </c>
      <c r="G239" t="s">
        <v>740</v>
      </c>
      <c r="H239">
        <v>0.1072</v>
      </c>
      <c r="I239">
        <f>ROUND(Table101214[[#This Row],[H2-Potential in TWh/a]]*1000000/(365*24),0)</f>
        <v>12</v>
      </c>
      <c r="J239">
        <f>Table101214[[#This Row],[Potential demand MWh/h]]/SUM($I$23:$I$379)</f>
        <v>4.1021433699107784E-4</v>
      </c>
      <c r="K239">
        <f>MIN(IF(Table101214[[#This Row],[Potential demand MWh/h]]&gt;=$B$11,ROUND(Table101214[[#This Row],[Potential demand MWh/h]],0),0),$B$10)</f>
        <v>0</v>
      </c>
      <c r="L239" s="156">
        <f>Table101214[[#This Row],[Electrolyser Potential MW]]</f>
        <v>0</v>
      </c>
      <c r="M239">
        <f>ROUND(Table101214[[#This Row],[Potential Peak hour production MWh]]*$B$13,0)</f>
        <v>0</v>
      </c>
    </row>
    <row r="240" spans="1:13">
      <c r="A240">
        <v>233</v>
      </c>
      <c r="B240" t="s">
        <v>1088</v>
      </c>
      <c r="C240" t="s">
        <v>1203</v>
      </c>
      <c r="E240">
        <v>49.464616999999997</v>
      </c>
      <c r="F240">
        <v>8.1096409999999999</v>
      </c>
      <c r="G240" t="s">
        <v>740</v>
      </c>
      <c r="H240">
        <v>4.2000000000000003E-2</v>
      </c>
      <c r="I240">
        <f>ROUND(Table101214[[#This Row],[H2-Potential in TWh/a]]*1000000/(365*24),0)</f>
        <v>5</v>
      </c>
      <c r="J240">
        <f>Table101214[[#This Row],[Potential demand MWh/h]]/SUM($I$23:$I$379)</f>
        <v>1.709226404129491E-4</v>
      </c>
      <c r="K240">
        <f>MIN(IF(Table101214[[#This Row],[Potential demand MWh/h]]&gt;=$B$11,ROUND(Table101214[[#This Row],[Potential demand MWh/h]],0),0),$B$10)</f>
        <v>0</v>
      </c>
      <c r="L240" s="156">
        <f>Table101214[[#This Row],[Electrolyser Potential MW]]</f>
        <v>0</v>
      </c>
      <c r="M240">
        <f>ROUND(Table101214[[#This Row],[Potential Peak hour production MWh]]*$B$13,0)</f>
        <v>0</v>
      </c>
    </row>
    <row r="241" spans="1:13">
      <c r="A241">
        <v>234</v>
      </c>
      <c r="B241" t="s">
        <v>1089</v>
      </c>
      <c r="C241" t="s">
        <v>1203</v>
      </c>
      <c r="E241">
        <v>50.677269000000003</v>
      </c>
      <c r="F241">
        <v>7.635923</v>
      </c>
      <c r="G241" t="s">
        <v>690</v>
      </c>
      <c r="H241">
        <v>1.7899999999999999E-2</v>
      </c>
      <c r="I241">
        <f>ROUND(Table101214[[#This Row],[H2-Potential in TWh/a]]*1000000/(365*24),0)</f>
        <v>2</v>
      </c>
      <c r="J241">
        <f>Table101214[[#This Row],[Potential demand MWh/h]]/SUM($I$23:$I$379)</f>
        <v>6.836905616517964E-5</v>
      </c>
      <c r="K241">
        <f>MIN(IF(Table101214[[#This Row],[Potential demand MWh/h]]&gt;=$B$11,ROUND(Table101214[[#This Row],[Potential demand MWh/h]],0),0),$B$10)</f>
        <v>0</v>
      </c>
      <c r="L241" s="156">
        <f>Table101214[[#This Row],[Electrolyser Potential MW]]</f>
        <v>0</v>
      </c>
      <c r="M241">
        <f>ROUND(Table101214[[#This Row],[Potential Peak hour production MWh]]*$B$13,0)</f>
        <v>0</v>
      </c>
    </row>
    <row r="242" spans="1:13">
      <c r="A242">
        <v>235</v>
      </c>
      <c r="B242" t="s">
        <v>1090</v>
      </c>
      <c r="C242" t="s">
        <v>1203</v>
      </c>
      <c r="E242">
        <v>49.088785000000001</v>
      </c>
      <c r="F242">
        <v>9.7363540000000004</v>
      </c>
      <c r="G242" t="s">
        <v>122</v>
      </c>
      <c r="H242">
        <v>5.6999999999999993E-3</v>
      </c>
      <c r="I242">
        <f>ROUND(Table101214[[#This Row],[H2-Potential in TWh/a]]*1000000/(365*24),0)</f>
        <v>1</v>
      </c>
      <c r="J242">
        <f>Table101214[[#This Row],[Potential demand MWh/h]]/SUM($I$23:$I$379)</f>
        <v>3.418452808258982E-5</v>
      </c>
      <c r="K242">
        <f>MIN(IF(Table101214[[#This Row],[Potential demand MWh/h]]&gt;=$B$11,ROUND(Table101214[[#This Row],[Potential demand MWh/h]],0),0),$B$10)</f>
        <v>0</v>
      </c>
      <c r="L242" s="156">
        <f>Table101214[[#This Row],[Electrolyser Potential MW]]</f>
        <v>0</v>
      </c>
      <c r="M242">
        <f>ROUND(Table101214[[#This Row],[Potential Peak hour production MWh]]*$B$13,0)</f>
        <v>0</v>
      </c>
    </row>
    <row r="243" spans="1:13">
      <c r="A243">
        <v>236</v>
      </c>
      <c r="B243" t="s">
        <v>1091</v>
      </c>
      <c r="C243" t="s">
        <v>1203</v>
      </c>
      <c r="E243">
        <v>50.643771000000001</v>
      </c>
      <c r="F243">
        <v>6.7096</v>
      </c>
      <c r="G243" t="s">
        <v>621</v>
      </c>
      <c r="H243">
        <v>6.6199999999999995E-2</v>
      </c>
      <c r="I243">
        <f>ROUND(Table101214[[#This Row],[H2-Potential in TWh/a]]*1000000/(365*24),0)</f>
        <v>8</v>
      </c>
      <c r="J243">
        <f>Table101214[[#This Row],[Potential demand MWh/h]]/SUM($I$23:$I$379)</f>
        <v>2.7347622466071856E-4</v>
      </c>
      <c r="K243">
        <f>MIN(IF(Table101214[[#This Row],[Potential demand MWh/h]]&gt;=$B$11,ROUND(Table101214[[#This Row],[Potential demand MWh/h]],0),0),$B$10)</f>
        <v>0</v>
      </c>
      <c r="L243" s="156">
        <f>Table101214[[#This Row],[Electrolyser Potential MW]]</f>
        <v>0</v>
      </c>
      <c r="M243">
        <f>ROUND(Table101214[[#This Row],[Potential Peak hour production MWh]]*$B$13,0)</f>
        <v>0</v>
      </c>
    </row>
    <row r="244" spans="1:13">
      <c r="A244">
        <v>237</v>
      </c>
      <c r="B244" t="s">
        <v>1092</v>
      </c>
      <c r="C244" t="s">
        <v>1203</v>
      </c>
      <c r="E244">
        <v>53.076402999999999</v>
      </c>
      <c r="F244">
        <v>14.309240000000001</v>
      </c>
      <c r="G244" t="s">
        <v>415</v>
      </c>
      <c r="H244">
        <v>0.41399999999999998</v>
      </c>
      <c r="I244">
        <f>ROUND(Table101214[[#This Row],[H2-Potential in TWh/a]]*1000000/(365*24),0)</f>
        <v>47</v>
      </c>
      <c r="J244">
        <f>Table101214[[#This Row],[Potential demand MWh/h]]/SUM($I$23:$I$379)</f>
        <v>1.6066728198817215E-3</v>
      </c>
      <c r="K244">
        <f>MIN(IF(Table101214[[#This Row],[Potential demand MWh/h]]&gt;=$B$11,ROUND(Table101214[[#This Row],[Potential demand MWh/h]],0),0),$B$10)</f>
        <v>0</v>
      </c>
      <c r="L244" s="156">
        <f>Table101214[[#This Row],[Electrolyser Potential MW]]</f>
        <v>0</v>
      </c>
      <c r="M244">
        <f>ROUND(Table101214[[#This Row],[Potential Peak hour production MWh]]*$B$13,0)</f>
        <v>0</v>
      </c>
    </row>
    <row r="245" spans="1:13">
      <c r="A245">
        <v>238</v>
      </c>
      <c r="B245" t="s">
        <v>1093</v>
      </c>
      <c r="C245" t="s">
        <v>1203</v>
      </c>
      <c r="E245">
        <v>52.252431000000001</v>
      </c>
      <c r="F245">
        <v>11.885426000000001</v>
      </c>
      <c r="G245" t="s">
        <v>805</v>
      </c>
      <c r="H245">
        <v>0.32160000000000011</v>
      </c>
      <c r="I245">
        <f>ROUND(Table101214[[#This Row],[H2-Potential in TWh/a]]*1000000/(365*24),0)</f>
        <v>37</v>
      </c>
      <c r="J245">
        <f>Table101214[[#This Row],[Potential demand MWh/h]]/SUM($I$23:$I$379)</f>
        <v>1.2648275390558233E-3</v>
      </c>
      <c r="K245">
        <f>MIN(IF(Table101214[[#This Row],[Potential demand MWh/h]]&gt;=$B$11,ROUND(Table101214[[#This Row],[Potential demand MWh/h]],0),0),$B$10)</f>
        <v>0</v>
      </c>
      <c r="L245" s="156">
        <f>Table101214[[#This Row],[Electrolyser Potential MW]]</f>
        <v>0</v>
      </c>
      <c r="M245">
        <f>ROUND(Table101214[[#This Row],[Potential Peak hour production MWh]]*$B$13,0)</f>
        <v>0</v>
      </c>
    </row>
    <row r="246" spans="1:13">
      <c r="A246">
        <v>239</v>
      </c>
      <c r="B246" t="s">
        <v>1094</v>
      </c>
      <c r="C246" t="s">
        <v>1203</v>
      </c>
      <c r="E246">
        <v>50.570667</v>
      </c>
      <c r="F246">
        <v>6.4992340000000004</v>
      </c>
      <c r="G246" t="s">
        <v>621</v>
      </c>
      <c r="H246">
        <v>1.9E-3</v>
      </c>
      <c r="I246">
        <f>ROUND(Table101214[[#This Row],[H2-Potential in TWh/a]]*1000000/(365*24),0)</f>
        <v>0</v>
      </c>
      <c r="J246">
        <f>Table101214[[#This Row],[Potential demand MWh/h]]/SUM($I$23:$I$379)</f>
        <v>0</v>
      </c>
      <c r="K246">
        <f>MIN(IF(Table101214[[#This Row],[Potential demand MWh/h]]&gt;=$B$11,ROUND(Table101214[[#This Row],[Potential demand MWh/h]],0),0),$B$10)</f>
        <v>0</v>
      </c>
      <c r="L246" s="156">
        <f>Table101214[[#This Row],[Electrolyser Potential MW]]</f>
        <v>0</v>
      </c>
      <c r="M246">
        <f>ROUND(Table101214[[#This Row],[Potential Peak hour production MWh]]*$B$13,0)</f>
        <v>0</v>
      </c>
    </row>
    <row r="247" spans="1:13">
      <c r="A247">
        <v>240</v>
      </c>
      <c r="B247" t="s">
        <v>1095</v>
      </c>
      <c r="C247" t="s">
        <v>1203</v>
      </c>
      <c r="E247">
        <v>50.642901999999999</v>
      </c>
      <c r="F247">
        <v>12.199094000000001</v>
      </c>
      <c r="G247" t="s">
        <v>890</v>
      </c>
      <c r="H247">
        <v>4.2799999999999998E-2</v>
      </c>
      <c r="I247">
        <f>ROUND(Table101214[[#This Row],[H2-Potential in TWh/a]]*1000000/(365*24),0)</f>
        <v>5</v>
      </c>
      <c r="J247">
        <f>Table101214[[#This Row],[Potential demand MWh/h]]/SUM($I$23:$I$379)</f>
        <v>1.709226404129491E-4</v>
      </c>
      <c r="K247">
        <f>MIN(IF(Table101214[[#This Row],[Potential demand MWh/h]]&gt;=$B$11,ROUND(Table101214[[#This Row],[Potential demand MWh/h]],0),0),$B$10)</f>
        <v>0</v>
      </c>
      <c r="L247" s="156">
        <f>Table101214[[#This Row],[Electrolyser Potential MW]]</f>
        <v>0</v>
      </c>
      <c r="M247">
        <f>ROUND(Table101214[[#This Row],[Potential Peak hour production MWh]]*$B$13,0)</f>
        <v>0</v>
      </c>
    </row>
    <row r="248" spans="1:13">
      <c r="A248">
        <v>241</v>
      </c>
      <c r="B248" t="s">
        <v>1096</v>
      </c>
      <c r="C248" t="s">
        <v>1203</v>
      </c>
      <c r="E248">
        <v>47.820822</v>
      </c>
      <c r="F248">
        <v>10.434106999999999</v>
      </c>
      <c r="G248" t="s">
        <v>372</v>
      </c>
      <c r="H248">
        <v>5.2699999999999997E-2</v>
      </c>
      <c r="I248">
        <f>ROUND(Table101214[[#This Row],[H2-Potential in TWh/a]]*1000000/(365*24),0)</f>
        <v>6</v>
      </c>
      <c r="J248">
        <f>Table101214[[#This Row],[Potential demand MWh/h]]/SUM($I$23:$I$379)</f>
        <v>2.0510716849553892E-4</v>
      </c>
      <c r="K248">
        <f>MIN(IF(Table101214[[#This Row],[Potential demand MWh/h]]&gt;=$B$11,ROUND(Table101214[[#This Row],[Potential demand MWh/h]],0),0),$B$10)</f>
        <v>0</v>
      </c>
      <c r="L248" s="156">
        <f>Table101214[[#This Row],[Electrolyser Potential MW]]</f>
        <v>0</v>
      </c>
      <c r="M248">
        <f>ROUND(Table101214[[#This Row],[Potential Peak hour production MWh]]*$B$13,0)</f>
        <v>0</v>
      </c>
    </row>
    <row r="249" spans="1:13">
      <c r="A249">
        <v>242</v>
      </c>
      <c r="B249" t="s">
        <v>1085</v>
      </c>
      <c r="C249" t="s">
        <v>1203</v>
      </c>
      <c r="E249">
        <v>51.999920000000003</v>
      </c>
      <c r="F249">
        <v>8.6139580000000002</v>
      </c>
      <c r="G249" t="s">
        <v>648</v>
      </c>
      <c r="H249">
        <v>0.19700000000000001</v>
      </c>
      <c r="I249">
        <f>ROUND(Table101214[[#This Row],[H2-Potential in TWh/a]]*1000000/(365*24),0)</f>
        <v>22</v>
      </c>
      <c r="J249">
        <f>Table101214[[#This Row],[Potential demand MWh/h]]/SUM($I$23:$I$379)</f>
        <v>7.5205961781697609E-4</v>
      </c>
      <c r="K249">
        <f>MIN(IF(Table101214[[#This Row],[Potential demand MWh/h]]&gt;=$B$11,ROUND(Table101214[[#This Row],[Potential demand MWh/h]],0),0),$B$10)</f>
        <v>0</v>
      </c>
      <c r="L249" s="156">
        <f>Table101214[[#This Row],[Electrolyser Potential MW]]</f>
        <v>0</v>
      </c>
      <c r="M249">
        <f>ROUND(Table101214[[#This Row],[Potential Peak hour production MWh]]*$B$13,0)</f>
        <v>0</v>
      </c>
    </row>
    <row r="250" spans="1:13">
      <c r="A250">
        <v>243</v>
      </c>
      <c r="B250" t="s">
        <v>1097</v>
      </c>
      <c r="C250" t="s">
        <v>1203</v>
      </c>
      <c r="E250">
        <v>50.792704000000001</v>
      </c>
      <c r="F250">
        <v>6.4839989999999998</v>
      </c>
      <c r="G250" t="s">
        <v>617</v>
      </c>
      <c r="H250">
        <v>7.8799999999999995E-2</v>
      </c>
      <c r="I250">
        <f>ROUND(Table101214[[#This Row],[H2-Potential in TWh/a]]*1000000/(365*24),0)</f>
        <v>9</v>
      </c>
      <c r="J250">
        <f>Table101214[[#This Row],[Potential demand MWh/h]]/SUM($I$23:$I$379)</f>
        <v>3.0766075274330841E-4</v>
      </c>
      <c r="K250">
        <f>MIN(IF(Table101214[[#This Row],[Potential demand MWh/h]]&gt;=$B$11,ROUND(Table101214[[#This Row],[Potential demand MWh/h]],0),0),$B$10)</f>
        <v>0</v>
      </c>
      <c r="L250" s="156">
        <f>Table101214[[#This Row],[Electrolyser Potential MW]]</f>
        <v>0</v>
      </c>
      <c r="M250">
        <f>ROUND(Table101214[[#This Row],[Potential Peak hour production MWh]]*$B$13,0)</f>
        <v>0</v>
      </c>
    </row>
    <row r="251" spans="1:13">
      <c r="A251">
        <v>244</v>
      </c>
      <c r="B251" t="s">
        <v>1098</v>
      </c>
      <c r="C251" t="s">
        <v>1203</v>
      </c>
      <c r="E251">
        <v>48.746474999999997</v>
      </c>
      <c r="F251">
        <v>8.3456799999999998</v>
      </c>
      <c r="G251" t="s">
        <v>137</v>
      </c>
      <c r="H251">
        <v>4.9799999999999997E-2</v>
      </c>
      <c r="I251">
        <f>ROUND(Table101214[[#This Row],[H2-Potential in TWh/a]]*1000000/(365*24),0)</f>
        <v>6</v>
      </c>
      <c r="J251">
        <f>Table101214[[#This Row],[Potential demand MWh/h]]/SUM($I$23:$I$379)</f>
        <v>2.0510716849553892E-4</v>
      </c>
      <c r="K251">
        <f>MIN(IF(Table101214[[#This Row],[Potential demand MWh/h]]&gt;=$B$11,ROUND(Table101214[[#This Row],[Potential demand MWh/h]],0),0),$B$10)</f>
        <v>0</v>
      </c>
      <c r="L251" s="156">
        <f>Table101214[[#This Row],[Electrolyser Potential MW]]</f>
        <v>0</v>
      </c>
      <c r="M251">
        <f>ROUND(Table101214[[#This Row],[Potential Peak hour production MWh]]*$B$13,0)</f>
        <v>0</v>
      </c>
    </row>
    <row r="252" spans="1:13">
      <c r="A252">
        <v>245</v>
      </c>
      <c r="B252" t="s">
        <v>1099</v>
      </c>
      <c r="C252" t="s">
        <v>1203</v>
      </c>
      <c r="E252">
        <v>52.142681000000003</v>
      </c>
      <c r="F252">
        <v>14.649353</v>
      </c>
      <c r="G252" t="s">
        <v>403</v>
      </c>
      <c r="H252">
        <v>0.65249999999999997</v>
      </c>
      <c r="I252">
        <f>ROUND(Table101214[[#This Row],[H2-Potential in TWh/a]]*1000000/(365*24),0)</f>
        <v>74</v>
      </c>
      <c r="J252">
        <f>Table101214[[#This Row],[Potential demand MWh/h]]/SUM($I$23:$I$379)</f>
        <v>2.5296550781116465E-3</v>
      </c>
      <c r="K252">
        <f>MIN(IF(Table101214[[#This Row],[Potential demand MWh/h]]&gt;=$B$11,ROUND(Table101214[[#This Row],[Potential demand MWh/h]],0),0),$B$10)</f>
        <v>74</v>
      </c>
      <c r="L252" s="156">
        <f>Table101214[[#This Row],[Electrolyser Potential MW]]</f>
        <v>74</v>
      </c>
      <c r="M252">
        <f>ROUND(Table101214[[#This Row],[Potential Peak hour production MWh]]*$B$13,0)</f>
        <v>31</v>
      </c>
    </row>
    <row r="253" spans="1:13">
      <c r="A253">
        <v>246</v>
      </c>
      <c r="B253" t="s">
        <v>1100</v>
      </c>
      <c r="C253" t="s">
        <v>1203</v>
      </c>
      <c r="E253">
        <v>51.505234000000002</v>
      </c>
      <c r="F253">
        <v>8.9763750000000009</v>
      </c>
      <c r="G253" t="s">
        <v>472</v>
      </c>
      <c r="H253">
        <v>7.0500000000000007E-2</v>
      </c>
      <c r="I253">
        <f>ROUND(Table101214[[#This Row],[H2-Potential in TWh/a]]*1000000/(365*24),0)</f>
        <v>8</v>
      </c>
      <c r="J253">
        <f>Table101214[[#This Row],[Potential demand MWh/h]]/SUM($I$23:$I$379)</f>
        <v>2.7347622466071856E-4</v>
      </c>
      <c r="K253">
        <f>MIN(IF(Table101214[[#This Row],[Potential demand MWh/h]]&gt;=$B$11,ROUND(Table101214[[#This Row],[Potential demand MWh/h]],0),0),$B$10)</f>
        <v>0</v>
      </c>
      <c r="L253" s="156">
        <f>Table101214[[#This Row],[Electrolyser Potential MW]]</f>
        <v>0</v>
      </c>
      <c r="M253">
        <f>ROUND(Table101214[[#This Row],[Potential Peak hour production MWh]]*$B$13,0)</f>
        <v>0</v>
      </c>
    </row>
    <row r="254" spans="1:13">
      <c r="A254">
        <v>247</v>
      </c>
      <c r="B254" t="s">
        <v>1101</v>
      </c>
      <c r="C254" t="s">
        <v>1203</v>
      </c>
      <c r="E254">
        <v>51.506281999999999</v>
      </c>
      <c r="F254">
        <v>8.9794</v>
      </c>
      <c r="G254" t="s">
        <v>472</v>
      </c>
      <c r="H254">
        <v>0.24390000000000001</v>
      </c>
      <c r="I254">
        <f>ROUND(Table101214[[#This Row],[H2-Potential in TWh/a]]*1000000/(365*24),0)</f>
        <v>28</v>
      </c>
      <c r="J254">
        <f>Table101214[[#This Row],[Potential demand MWh/h]]/SUM($I$23:$I$379)</f>
        <v>9.5716678631251495E-4</v>
      </c>
      <c r="K254">
        <f>MIN(IF(Table101214[[#This Row],[Potential demand MWh/h]]&gt;=$B$11,ROUND(Table101214[[#This Row],[Potential demand MWh/h]],0),0),$B$10)</f>
        <v>0</v>
      </c>
      <c r="L254" s="156">
        <f>Table101214[[#This Row],[Electrolyser Potential MW]]</f>
        <v>0</v>
      </c>
      <c r="M254">
        <f>ROUND(Table101214[[#This Row],[Potential Peak hour production MWh]]*$B$13,0)</f>
        <v>0</v>
      </c>
    </row>
    <row r="255" spans="1:13">
      <c r="A255">
        <v>248</v>
      </c>
      <c r="B255" t="s">
        <v>1102</v>
      </c>
      <c r="C255" t="s">
        <v>1203</v>
      </c>
      <c r="E255">
        <v>47.880113999999999</v>
      </c>
      <c r="F255">
        <v>11.895465</v>
      </c>
      <c r="G255" t="s">
        <v>229</v>
      </c>
      <c r="H255">
        <v>0.1072</v>
      </c>
      <c r="I255">
        <f>ROUND(Table101214[[#This Row],[H2-Potential in TWh/a]]*1000000/(365*24),0)</f>
        <v>12</v>
      </c>
      <c r="J255">
        <f>Table101214[[#This Row],[Potential demand MWh/h]]/SUM($I$23:$I$379)</f>
        <v>4.1021433699107784E-4</v>
      </c>
      <c r="K255">
        <f>MIN(IF(Table101214[[#This Row],[Potential demand MWh/h]]&gt;=$B$11,ROUND(Table101214[[#This Row],[Potential demand MWh/h]],0),0),$B$10)</f>
        <v>0</v>
      </c>
      <c r="L255" s="156">
        <f>Table101214[[#This Row],[Electrolyser Potential MW]]</f>
        <v>0</v>
      </c>
      <c r="M255">
        <f>ROUND(Table101214[[#This Row],[Potential Peak hour production MWh]]*$B$13,0)</f>
        <v>0</v>
      </c>
    </row>
    <row r="256" spans="1:13">
      <c r="A256">
        <v>249</v>
      </c>
      <c r="B256" t="s">
        <v>1103</v>
      </c>
      <c r="C256" t="s">
        <v>1203</v>
      </c>
      <c r="E256">
        <v>50.799813</v>
      </c>
      <c r="F256">
        <v>6.4541750000000002</v>
      </c>
      <c r="G256" t="s">
        <v>617</v>
      </c>
      <c r="H256">
        <v>5.9900000000000002E-2</v>
      </c>
      <c r="I256">
        <f>ROUND(Table101214[[#This Row],[H2-Potential in TWh/a]]*1000000/(365*24),0)</f>
        <v>7</v>
      </c>
      <c r="J256">
        <f>Table101214[[#This Row],[Potential demand MWh/h]]/SUM($I$23:$I$379)</f>
        <v>2.3929169657812874E-4</v>
      </c>
      <c r="K256">
        <f>MIN(IF(Table101214[[#This Row],[Potential demand MWh/h]]&gt;=$B$11,ROUND(Table101214[[#This Row],[Potential demand MWh/h]],0),0),$B$10)</f>
        <v>0</v>
      </c>
      <c r="L256" s="156">
        <f>Table101214[[#This Row],[Electrolyser Potential MW]]</f>
        <v>0</v>
      </c>
      <c r="M256">
        <f>ROUND(Table101214[[#This Row],[Potential Peak hour production MWh]]*$B$13,0)</f>
        <v>0</v>
      </c>
    </row>
    <row r="257" spans="1:13">
      <c r="A257">
        <v>250</v>
      </c>
      <c r="B257" t="s">
        <v>1104</v>
      </c>
      <c r="C257" t="s">
        <v>1203</v>
      </c>
      <c r="E257">
        <v>53.685161000000001</v>
      </c>
      <c r="F257">
        <v>9.6698269999999997</v>
      </c>
      <c r="G257" t="s">
        <v>839</v>
      </c>
      <c r="H257">
        <v>4.4699999999999997E-2</v>
      </c>
      <c r="I257">
        <f>ROUND(Table101214[[#This Row],[H2-Potential in TWh/a]]*1000000/(365*24),0)</f>
        <v>5</v>
      </c>
      <c r="J257">
        <f>Table101214[[#This Row],[Potential demand MWh/h]]/SUM($I$23:$I$379)</f>
        <v>1.709226404129491E-4</v>
      </c>
      <c r="K257">
        <f>MIN(IF(Table101214[[#This Row],[Potential demand MWh/h]]&gt;=$B$11,ROUND(Table101214[[#This Row],[Potential demand MWh/h]],0),0),$B$10)</f>
        <v>0</v>
      </c>
      <c r="L257" s="156">
        <f>Table101214[[#This Row],[Electrolyser Potential MW]]</f>
        <v>0</v>
      </c>
      <c r="M257">
        <f>ROUND(Table101214[[#This Row],[Potential Peak hour production MWh]]*$B$13,0)</f>
        <v>0</v>
      </c>
    </row>
    <row r="258" spans="1:13">
      <c r="A258">
        <v>251</v>
      </c>
      <c r="B258" t="s">
        <v>1104</v>
      </c>
      <c r="C258" t="s">
        <v>1203</v>
      </c>
      <c r="E258">
        <v>53.685161000000001</v>
      </c>
      <c r="F258">
        <v>9.6698269999999997</v>
      </c>
      <c r="G258" t="s">
        <v>839</v>
      </c>
      <c r="H258">
        <v>0.2301</v>
      </c>
      <c r="I258">
        <f>ROUND(Table101214[[#This Row],[H2-Potential in TWh/a]]*1000000/(365*24),0)</f>
        <v>26</v>
      </c>
      <c r="J258">
        <f>Table101214[[#This Row],[Potential demand MWh/h]]/SUM($I$23:$I$379)</f>
        <v>8.8879773014733537E-4</v>
      </c>
      <c r="K258">
        <f>MIN(IF(Table101214[[#This Row],[Potential demand MWh/h]]&gt;=$B$11,ROUND(Table101214[[#This Row],[Potential demand MWh/h]],0),0),$B$10)</f>
        <v>0</v>
      </c>
      <c r="L258" s="156">
        <f>Table101214[[#This Row],[Electrolyser Potential MW]]</f>
        <v>0</v>
      </c>
      <c r="M258">
        <f>ROUND(Table101214[[#This Row],[Potential Peak hour production MWh]]*$B$13,0)</f>
        <v>0</v>
      </c>
    </row>
    <row r="259" spans="1:13">
      <c r="A259">
        <v>252</v>
      </c>
      <c r="B259" t="s">
        <v>1105</v>
      </c>
      <c r="C259" t="s">
        <v>1203</v>
      </c>
      <c r="E259">
        <v>49.362481000000002</v>
      </c>
      <c r="F259">
        <v>9.3436649999999997</v>
      </c>
      <c r="G259" t="s">
        <v>118</v>
      </c>
      <c r="H259">
        <v>0.21440000000000001</v>
      </c>
      <c r="I259">
        <f>ROUND(Table101214[[#This Row],[H2-Potential in TWh/a]]*1000000/(365*24),0)</f>
        <v>24</v>
      </c>
      <c r="J259">
        <f>Table101214[[#This Row],[Potential demand MWh/h]]/SUM($I$23:$I$379)</f>
        <v>8.2042867398215568E-4</v>
      </c>
      <c r="K259">
        <f>MIN(IF(Table101214[[#This Row],[Potential demand MWh/h]]&gt;=$B$11,ROUND(Table101214[[#This Row],[Potential demand MWh/h]],0),0),$B$10)</f>
        <v>0</v>
      </c>
      <c r="L259" s="156">
        <f>Table101214[[#This Row],[Electrolyser Potential MW]]</f>
        <v>0</v>
      </c>
      <c r="M259">
        <f>ROUND(Table101214[[#This Row],[Potential Peak hour production MWh]]*$B$13,0)</f>
        <v>0</v>
      </c>
    </row>
    <row r="260" spans="1:13">
      <c r="A260">
        <v>253</v>
      </c>
      <c r="B260" t="s">
        <v>1088</v>
      </c>
      <c r="C260" t="s">
        <v>1203</v>
      </c>
      <c r="E260">
        <v>49.463293999999998</v>
      </c>
      <c r="F260">
        <v>8.1705059999999996</v>
      </c>
      <c r="G260" t="s">
        <v>740</v>
      </c>
      <c r="H260">
        <v>1.67E-2</v>
      </c>
      <c r="I260">
        <f>ROUND(Table101214[[#This Row],[H2-Potential in TWh/a]]*1000000/(365*24),0)</f>
        <v>2</v>
      </c>
      <c r="J260">
        <f>Table101214[[#This Row],[Potential demand MWh/h]]/SUM($I$23:$I$379)</f>
        <v>6.836905616517964E-5</v>
      </c>
      <c r="K260">
        <f>MIN(IF(Table101214[[#This Row],[Potential demand MWh/h]]&gt;=$B$11,ROUND(Table101214[[#This Row],[Potential demand MWh/h]],0),0),$B$10)</f>
        <v>0</v>
      </c>
      <c r="L260" s="156">
        <f>Table101214[[#This Row],[Electrolyser Potential MW]]</f>
        <v>0</v>
      </c>
      <c r="M260">
        <f>ROUND(Table101214[[#This Row],[Potential Peak hour production MWh]]*$B$13,0)</f>
        <v>0</v>
      </c>
    </row>
    <row r="261" spans="1:13">
      <c r="A261">
        <v>254</v>
      </c>
      <c r="B261" t="s">
        <v>1106</v>
      </c>
      <c r="C261" t="s">
        <v>1203</v>
      </c>
      <c r="E261">
        <v>50.445422000000001</v>
      </c>
      <c r="F261">
        <v>9.0334800000000008</v>
      </c>
      <c r="G261" t="s">
        <v>450</v>
      </c>
      <c r="H261">
        <v>1.12E-2</v>
      </c>
      <c r="I261">
        <f>ROUND(Table101214[[#This Row],[H2-Potential in TWh/a]]*1000000/(365*24),0)</f>
        <v>1</v>
      </c>
      <c r="J261">
        <f>Table101214[[#This Row],[Potential demand MWh/h]]/SUM($I$23:$I$379)</f>
        <v>3.418452808258982E-5</v>
      </c>
      <c r="K261">
        <f>MIN(IF(Table101214[[#This Row],[Potential demand MWh/h]]&gt;=$B$11,ROUND(Table101214[[#This Row],[Potential demand MWh/h]],0),0),$B$10)</f>
        <v>0</v>
      </c>
      <c r="L261" s="156">
        <f>Table101214[[#This Row],[Electrolyser Potential MW]]</f>
        <v>0</v>
      </c>
      <c r="M261">
        <f>ROUND(Table101214[[#This Row],[Potential Peak hour production MWh]]*$B$13,0)</f>
        <v>0</v>
      </c>
    </row>
    <row r="262" spans="1:13">
      <c r="A262">
        <v>255</v>
      </c>
      <c r="B262" t="s">
        <v>1107</v>
      </c>
      <c r="C262" t="s">
        <v>1203</v>
      </c>
      <c r="E262">
        <v>48.596218</v>
      </c>
      <c r="F262">
        <v>8.1157360000000001</v>
      </c>
      <c r="G262" t="s">
        <v>161</v>
      </c>
      <c r="H262">
        <v>3.6799999999999999E-2</v>
      </c>
      <c r="I262">
        <f>ROUND(Table101214[[#This Row],[H2-Potential in TWh/a]]*1000000/(365*24),0)</f>
        <v>4</v>
      </c>
      <c r="J262">
        <f>Table101214[[#This Row],[Potential demand MWh/h]]/SUM($I$23:$I$379)</f>
        <v>1.3673811233035928E-4</v>
      </c>
      <c r="K262">
        <f>MIN(IF(Table101214[[#This Row],[Potential demand MWh/h]]&gt;=$B$11,ROUND(Table101214[[#This Row],[Potential demand MWh/h]],0),0),$B$10)</f>
        <v>0</v>
      </c>
      <c r="L262" s="156">
        <f>Table101214[[#This Row],[Electrolyser Potential MW]]</f>
        <v>0</v>
      </c>
      <c r="M262">
        <f>ROUND(Table101214[[#This Row],[Potential Peak hour production MWh]]*$B$13,0)</f>
        <v>0</v>
      </c>
    </row>
    <row r="263" spans="1:13">
      <c r="A263">
        <v>256</v>
      </c>
      <c r="B263" t="s">
        <v>1055</v>
      </c>
      <c r="C263" t="s">
        <v>1203</v>
      </c>
      <c r="E263">
        <v>48.023145</v>
      </c>
      <c r="F263">
        <v>12.541613</v>
      </c>
      <c r="G263" t="s">
        <v>233</v>
      </c>
      <c r="H263">
        <v>0.14710000000000001</v>
      </c>
      <c r="I263">
        <f>ROUND(Table101214[[#This Row],[H2-Potential in TWh/a]]*1000000/(365*24),0)</f>
        <v>17</v>
      </c>
      <c r="J263">
        <f>Table101214[[#This Row],[Potential demand MWh/h]]/SUM($I$23:$I$379)</f>
        <v>5.8113697740402696E-4</v>
      </c>
      <c r="K263">
        <f>MIN(IF(Table101214[[#This Row],[Potential demand MWh/h]]&gt;=$B$11,ROUND(Table101214[[#This Row],[Potential demand MWh/h]],0),0),$B$10)</f>
        <v>0</v>
      </c>
      <c r="L263" s="156">
        <f>Table101214[[#This Row],[Electrolyser Potential MW]]</f>
        <v>0</v>
      </c>
      <c r="M263">
        <f>ROUND(Table101214[[#This Row],[Potential Peak hour production MWh]]*$B$13,0)</f>
        <v>0</v>
      </c>
    </row>
    <row r="264" spans="1:13">
      <c r="A264">
        <v>257</v>
      </c>
      <c r="B264" t="s">
        <v>1108</v>
      </c>
      <c r="C264" t="s">
        <v>1203</v>
      </c>
      <c r="E264">
        <v>49.327658999999997</v>
      </c>
      <c r="F264">
        <v>9.3536959999999993</v>
      </c>
      <c r="G264" t="s">
        <v>118</v>
      </c>
      <c r="H264">
        <v>1.34E-2</v>
      </c>
      <c r="I264">
        <f>ROUND(Table101214[[#This Row],[H2-Potential in TWh/a]]*1000000/(365*24),0)</f>
        <v>2</v>
      </c>
      <c r="J264">
        <f>Table101214[[#This Row],[Potential demand MWh/h]]/SUM($I$23:$I$379)</f>
        <v>6.836905616517964E-5</v>
      </c>
      <c r="K264">
        <f>MIN(IF(Table101214[[#This Row],[Potential demand MWh/h]]&gt;=$B$11,ROUND(Table101214[[#This Row],[Potential demand MWh/h]],0),0),$B$10)</f>
        <v>0</v>
      </c>
      <c r="L264" s="156">
        <f>Table101214[[#This Row],[Electrolyser Potential MW]]</f>
        <v>0</v>
      </c>
      <c r="M264">
        <f>ROUND(Table101214[[#This Row],[Potential Peak hour production MWh]]*$B$13,0)</f>
        <v>0</v>
      </c>
    </row>
    <row r="265" spans="1:13">
      <c r="A265">
        <v>258</v>
      </c>
      <c r="B265" t="s">
        <v>1074</v>
      </c>
      <c r="C265" t="s">
        <v>1203</v>
      </c>
      <c r="E265">
        <v>51.409286999999999</v>
      </c>
      <c r="F265">
        <v>7.9924999999999997</v>
      </c>
      <c r="G265" t="s">
        <v>674</v>
      </c>
      <c r="H265">
        <v>8.8300000000000003E-2</v>
      </c>
      <c r="I265">
        <f>ROUND(Table101214[[#This Row],[H2-Potential in TWh/a]]*1000000/(365*24),0)</f>
        <v>10</v>
      </c>
      <c r="J265">
        <f>Table101214[[#This Row],[Potential demand MWh/h]]/SUM($I$23:$I$379)</f>
        <v>3.418452808258982E-4</v>
      </c>
      <c r="K265">
        <f>MIN(IF(Table101214[[#This Row],[Potential demand MWh/h]]&gt;=$B$11,ROUND(Table101214[[#This Row],[Potential demand MWh/h]],0),0),$B$10)</f>
        <v>0</v>
      </c>
      <c r="L265" s="156">
        <f>Table101214[[#This Row],[Electrolyser Potential MW]]</f>
        <v>0</v>
      </c>
      <c r="M265">
        <f>ROUND(Table101214[[#This Row],[Potential Peak hour production MWh]]*$B$13,0)</f>
        <v>0</v>
      </c>
    </row>
    <row r="266" spans="1:13">
      <c r="A266">
        <v>259</v>
      </c>
      <c r="B266" t="s">
        <v>1109</v>
      </c>
      <c r="C266" t="s">
        <v>1203</v>
      </c>
      <c r="E266">
        <v>48.497131000000003</v>
      </c>
      <c r="F266">
        <v>8.3747159999999994</v>
      </c>
      <c r="G266" t="s">
        <v>153</v>
      </c>
      <c r="H266">
        <v>7.1499999999999994E-2</v>
      </c>
      <c r="I266">
        <f>ROUND(Table101214[[#This Row],[H2-Potential in TWh/a]]*1000000/(365*24),0)</f>
        <v>8</v>
      </c>
      <c r="J266">
        <f>Table101214[[#This Row],[Potential demand MWh/h]]/SUM($I$23:$I$379)</f>
        <v>2.7347622466071856E-4</v>
      </c>
      <c r="K266">
        <f>MIN(IF(Table101214[[#This Row],[Potential demand MWh/h]]&gt;=$B$11,ROUND(Table101214[[#This Row],[Potential demand MWh/h]],0),0),$B$10)</f>
        <v>0</v>
      </c>
      <c r="L266" s="156">
        <f>Table101214[[#This Row],[Electrolyser Potential MW]]</f>
        <v>0</v>
      </c>
      <c r="M266">
        <f>ROUND(Table101214[[#This Row],[Potential Peak hour production MWh]]*$B$13,0)</f>
        <v>0</v>
      </c>
    </row>
    <row r="267" spans="1:13">
      <c r="A267">
        <v>260</v>
      </c>
      <c r="B267" t="s">
        <v>1110</v>
      </c>
      <c r="C267" t="s">
        <v>1203</v>
      </c>
      <c r="E267">
        <v>52.674453999999997</v>
      </c>
      <c r="F267">
        <v>12.003501999999999</v>
      </c>
      <c r="G267" t="s">
        <v>819</v>
      </c>
      <c r="H267">
        <v>0.12909999999999999</v>
      </c>
      <c r="I267">
        <f>ROUND(Table101214[[#This Row],[H2-Potential in TWh/a]]*1000000/(365*24),0)</f>
        <v>15</v>
      </c>
      <c r="J267">
        <f>Table101214[[#This Row],[Potential demand MWh/h]]/SUM($I$23:$I$379)</f>
        <v>5.1276792123884727E-4</v>
      </c>
      <c r="K267">
        <f>MIN(IF(Table101214[[#This Row],[Potential demand MWh/h]]&gt;=$B$11,ROUND(Table101214[[#This Row],[Potential demand MWh/h]],0),0),$B$10)</f>
        <v>0</v>
      </c>
      <c r="L267" s="156">
        <f>Table101214[[#This Row],[Electrolyser Potential MW]]</f>
        <v>0</v>
      </c>
      <c r="M267">
        <f>ROUND(Table101214[[#This Row],[Potential Peak hour production MWh]]*$B$13,0)</f>
        <v>0</v>
      </c>
    </row>
    <row r="268" spans="1:13">
      <c r="A268">
        <v>261</v>
      </c>
      <c r="B268" t="s">
        <v>1111</v>
      </c>
      <c r="C268" t="s">
        <v>1203</v>
      </c>
      <c r="E268">
        <v>48.515906000000001</v>
      </c>
      <c r="F268">
        <v>9.3618310000000005</v>
      </c>
      <c r="G268" t="s">
        <v>175</v>
      </c>
      <c r="H268">
        <v>7.0799999999999988E-2</v>
      </c>
      <c r="I268">
        <f>ROUND(Table101214[[#This Row],[H2-Potential in TWh/a]]*1000000/(365*24),0)</f>
        <v>8</v>
      </c>
      <c r="J268">
        <f>Table101214[[#This Row],[Potential demand MWh/h]]/SUM($I$23:$I$379)</f>
        <v>2.7347622466071856E-4</v>
      </c>
      <c r="K268">
        <f>MIN(IF(Table101214[[#This Row],[Potential demand MWh/h]]&gt;=$B$11,ROUND(Table101214[[#This Row],[Potential demand MWh/h]],0),0),$B$10)</f>
        <v>0</v>
      </c>
      <c r="L268" s="156">
        <f>Table101214[[#This Row],[Electrolyser Potential MW]]</f>
        <v>0</v>
      </c>
      <c r="M268">
        <f>ROUND(Table101214[[#This Row],[Potential Peak hour production MWh]]*$B$13,0)</f>
        <v>0</v>
      </c>
    </row>
    <row r="269" spans="1:13">
      <c r="A269">
        <v>262</v>
      </c>
      <c r="B269" t="s">
        <v>1112</v>
      </c>
      <c r="C269" t="s">
        <v>1203</v>
      </c>
      <c r="E269">
        <v>51.391714</v>
      </c>
      <c r="F269">
        <v>7.4659250000000004</v>
      </c>
      <c r="G269" t="s">
        <v>666</v>
      </c>
      <c r="H269">
        <v>0.65</v>
      </c>
      <c r="I269">
        <f>ROUND(Table101214[[#This Row],[H2-Potential in TWh/a]]*1000000/(365*24),0)</f>
        <v>74</v>
      </c>
      <c r="J269">
        <f>Table101214[[#This Row],[Potential demand MWh/h]]/SUM($I$23:$I$379)</f>
        <v>2.5296550781116465E-3</v>
      </c>
      <c r="K269">
        <f>MIN(IF(Table101214[[#This Row],[Potential demand MWh/h]]&gt;=$B$11,ROUND(Table101214[[#This Row],[Potential demand MWh/h]],0),0),$B$10)</f>
        <v>74</v>
      </c>
      <c r="L269" s="156">
        <f>Table101214[[#This Row],[Electrolyser Potential MW]]</f>
        <v>74</v>
      </c>
      <c r="M269">
        <f>ROUND(Table101214[[#This Row],[Potential Peak hour production MWh]]*$B$13,0)</f>
        <v>31</v>
      </c>
    </row>
    <row r="270" spans="1:13">
      <c r="A270">
        <v>263</v>
      </c>
      <c r="B270" t="s">
        <v>1113</v>
      </c>
      <c r="C270" t="s">
        <v>1203</v>
      </c>
      <c r="E270">
        <v>49.389296999999999</v>
      </c>
      <c r="F270">
        <v>8.0465630000000008</v>
      </c>
      <c r="G270" t="s">
        <v>740</v>
      </c>
      <c r="H270">
        <v>3.1600000000000003E-2</v>
      </c>
      <c r="I270">
        <f>ROUND(Table101214[[#This Row],[H2-Potential in TWh/a]]*1000000/(365*24),0)</f>
        <v>4</v>
      </c>
      <c r="J270">
        <f>Table101214[[#This Row],[Potential demand MWh/h]]/SUM($I$23:$I$379)</f>
        <v>1.3673811233035928E-4</v>
      </c>
      <c r="K270">
        <f>MIN(IF(Table101214[[#This Row],[Potential demand MWh/h]]&gt;=$B$11,ROUND(Table101214[[#This Row],[Potential demand MWh/h]],0),0),$B$10)</f>
        <v>0</v>
      </c>
      <c r="L270" s="156">
        <f>Table101214[[#This Row],[Electrolyser Potential MW]]</f>
        <v>0</v>
      </c>
      <c r="M270">
        <f>ROUND(Table101214[[#This Row],[Potential Peak hour production MWh]]*$B$13,0)</f>
        <v>0</v>
      </c>
    </row>
    <row r="271" spans="1:13">
      <c r="A271">
        <v>264</v>
      </c>
      <c r="B271" t="s">
        <v>1114</v>
      </c>
      <c r="C271" t="s">
        <v>1203</v>
      </c>
      <c r="E271">
        <v>53.780943999999998</v>
      </c>
      <c r="F271">
        <v>9.428941</v>
      </c>
      <c r="G271" t="s">
        <v>848</v>
      </c>
      <c r="H271">
        <v>0.38519999999999999</v>
      </c>
      <c r="I271">
        <f>ROUND(Table101214[[#This Row],[H2-Potential in TWh/a]]*1000000/(365*24),0)</f>
        <v>44</v>
      </c>
      <c r="J271">
        <f>Table101214[[#This Row],[Potential demand MWh/h]]/SUM($I$23:$I$379)</f>
        <v>1.5041192356339522E-3</v>
      </c>
      <c r="K271">
        <f>MIN(IF(Table101214[[#This Row],[Potential demand MWh/h]]&gt;=$B$11,ROUND(Table101214[[#This Row],[Potential demand MWh/h]],0),0),$B$10)</f>
        <v>0</v>
      </c>
      <c r="L271" s="156">
        <f>Table101214[[#This Row],[Electrolyser Potential MW]]</f>
        <v>0</v>
      </c>
      <c r="M271">
        <f>ROUND(Table101214[[#This Row],[Potential Peak hour production MWh]]*$B$13,0)</f>
        <v>0</v>
      </c>
    </row>
    <row r="272" spans="1:13">
      <c r="A272">
        <v>265</v>
      </c>
      <c r="B272" t="s">
        <v>1115</v>
      </c>
      <c r="C272" t="s">
        <v>1203</v>
      </c>
      <c r="E272">
        <v>47.642118000000004</v>
      </c>
      <c r="F272">
        <v>10.818256999999999</v>
      </c>
      <c r="G272" t="s">
        <v>372</v>
      </c>
      <c r="H272">
        <v>3.8E-3</v>
      </c>
      <c r="I272">
        <f>ROUND(Table101214[[#This Row],[H2-Potential in TWh/a]]*1000000/(365*24),0)</f>
        <v>0</v>
      </c>
      <c r="J272">
        <f>Table101214[[#This Row],[Potential demand MWh/h]]/SUM($I$23:$I$379)</f>
        <v>0</v>
      </c>
      <c r="K272">
        <f>MIN(IF(Table101214[[#This Row],[Potential demand MWh/h]]&gt;=$B$11,ROUND(Table101214[[#This Row],[Potential demand MWh/h]],0),0),$B$10)</f>
        <v>0</v>
      </c>
      <c r="L272" s="156">
        <f>Table101214[[#This Row],[Electrolyser Potential MW]]</f>
        <v>0</v>
      </c>
      <c r="M272">
        <f>ROUND(Table101214[[#This Row],[Potential Peak hour production MWh]]*$B$13,0)</f>
        <v>0</v>
      </c>
    </row>
    <row r="273" spans="1:13">
      <c r="A273">
        <v>266</v>
      </c>
      <c r="B273" t="s">
        <v>1116</v>
      </c>
      <c r="C273" t="s">
        <v>1203</v>
      </c>
      <c r="E273">
        <v>51.522711999999999</v>
      </c>
      <c r="F273">
        <v>6.714658</v>
      </c>
      <c r="G273" t="s">
        <v>583</v>
      </c>
      <c r="H273">
        <v>0.2626</v>
      </c>
      <c r="I273">
        <f>ROUND(Table101214[[#This Row],[H2-Potential in TWh/a]]*1000000/(365*24),0)</f>
        <v>30</v>
      </c>
      <c r="J273">
        <f>Table101214[[#This Row],[Potential demand MWh/h]]/SUM($I$23:$I$379)</f>
        <v>1.0255358424776945E-3</v>
      </c>
      <c r="K273">
        <f>MIN(IF(Table101214[[#This Row],[Potential demand MWh/h]]&gt;=$B$11,ROUND(Table101214[[#This Row],[Potential demand MWh/h]],0),0),$B$10)</f>
        <v>0</v>
      </c>
      <c r="L273" s="156">
        <f>Table101214[[#This Row],[Electrolyser Potential MW]]</f>
        <v>0</v>
      </c>
      <c r="M273">
        <f>ROUND(Table101214[[#This Row],[Potential Peak hour production MWh]]*$B$13,0)</f>
        <v>0</v>
      </c>
    </row>
    <row r="274" spans="1:13">
      <c r="A274">
        <v>267</v>
      </c>
      <c r="B274" t="s">
        <v>1117</v>
      </c>
      <c r="C274" t="s">
        <v>1203</v>
      </c>
      <c r="E274">
        <v>50.746854999999996</v>
      </c>
      <c r="F274">
        <v>6.4893289999999997</v>
      </c>
      <c r="G274" t="s">
        <v>617</v>
      </c>
      <c r="H274">
        <v>0.28089999999999998</v>
      </c>
      <c r="I274">
        <f>ROUND(Table101214[[#This Row],[H2-Potential in TWh/a]]*1000000/(365*24),0)</f>
        <v>32</v>
      </c>
      <c r="J274">
        <f>Table101214[[#This Row],[Potential demand MWh/h]]/SUM($I$23:$I$379)</f>
        <v>1.0939048986428742E-3</v>
      </c>
      <c r="K274">
        <f>MIN(IF(Table101214[[#This Row],[Potential demand MWh/h]]&gt;=$B$11,ROUND(Table101214[[#This Row],[Potential demand MWh/h]],0),0),$B$10)</f>
        <v>0</v>
      </c>
      <c r="L274" s="156">
        <f>Table101214[[#This Row],[Electrolyser Potential MW]]</f>
        <v>0</v>
      </c>
      <c r="M274">
        <f>ROUND(Table101214[[#This Row],[Potential Peak hour production MWh]]*$B$13,0)</f>
        <v>0</v>
      </c>
    </row>
    <row r="275" spans="1:13">
      <c r="A275">
        <v>268</v>
      </c>
      <c r="B275" t="s">
        <v>1118</v>
      </c>
      <c r="C275" t="s">
        <v>1203</v>
      </c>
      <c r="E275">
        <v>50.722923000000002</v>
      </c>
      <c r="F275">
        <v>10.355408000000001</v>
      </c>
      <c r="G275" t="s">
        <v>870</v>
      </c>
      <c r="H275">
        <v>0.11559999999999999</v>
      </c>
      <c r="I275">
        <f>ROUND(Table101214[[#This Row],[H2-Potential in TWh/a]]*1000000/(365*24),0)</f>
        <v>13</v>
      </c>
      <c r="J275">
        <f>Table101214[[#This Row],[Potential demand MWh/h]]/SUM($I$23:$I$379)</f>
        <v>4.4439886507366768E-4</v>
      </c>
      <c r="K275">
        <f>MIN(IF(Table101214[[#This Row],[Potential demand MWh/h]]&gt;=$B$11,ROUND(Table101214[[#This Row],[Potential demand MWh/h]],0),0),$B$10)</f>
        <v>0</v>
      </c>
      <c r="L275" s="156">
        <f>Table101214[[#This Row],[Electrolyser Potential MW]]</f>
        <v>0</v>
      </c>
      <c r="M275">
        <f>ROUND(Table101214[[#This Row],[Potential Peak hour production MWh]]*$B$13,0)</f>
        <v>0</v>
      </c>
    </row>
    <row r="276" spans="1:13">
      <c r="A276">
        <v>269</v>
      </c>
      <c r="B276" t="s">
        <v>1119</v>
      </c>
      <c r="C276" t="s">
        <v>1203</v>
      </c>
      <c r="E276">
        <v>50.808235000000003</v>
      </c>
      <c r="F276">
        <v>6.475587</v>
      </c>
      <c r="G276" t="s">
        <v>617</v>
      </c>
      <c r="H276">
        <v>4.4200000000000003E-2</v>
      </c>
      <c r="I276">
        <f>ROUND(Table101214[[#This Row],[H2-Potential in TWh/a]]*1000000/(365*24),0)</f>
        <v>5</v>
      </c>
      <c r="J276">
        <f>Table101214[[#This Row],[Potential demand MWh/h]]/SUM($I$23:$I$379)</f>
        <v>1.709226404129491E-4</v>
      </c>
      <c r="K276">
        <f>MIN(IF(Table101214[[#This Row],[Potential demand MWh/h]]&gt;=$B$11,ROUND(Table101214[[#This Row],[Potential demand MWh/h]],0),0),$B$10)</f>
        <v>0</v>
      </c>
      <c r="L276" s="156">
        <f>Table101214[[#This Row],[Electrolyser Potential MW]]</f>
        <v>0</v>
      </c>
      <c r="M276">
        <f>ROUND(Table101214[[#This Row],[Potential Peak hour production MWh]]*$B$13,0)</f>
        <v>0</v>
      </c>
    </row>
    <row r="277" spans="1:13">
      <c r="A277">
        <v>270</v>
      </c>
      <c r="B277" t="s">
        <v>1120</v>
      </c>
      <c r="C277" t="s">
        <v>1203</v>
      </c>
      <c r="E277">
        <v>48.816304000000002</v>
      </c>
      <c r="F277">
        <v>10.134352</v>
      </c>
      <c r="G277" t="s">
        <v>128</v>
      </c>
      <c r="H277">
        <v>8.0399999999999999E-2</v>
      </c>
      <c r="I277">
        <f>ROUND(Table101214[[#This Row],[H2-Potential in TWh/a]]*1000000/(365*24),0)</f>
        <v>9</v>
      </c>
      <c r="J277">
        <f>Table101214[[#This Row],[Potential demand MWh/h]]/SUM($I$23:$I$379)</f>
        <v>3.0766075274330841E-4</v>
      </c>
      <c r="K277">
        <f>MIN(IF(Table101214[[#This Row],[Potential demand MWh/h]]&gt;=$B$11,ROUND(Table101214[[#This Row],[Potential demand MWh/h]],0),0),$B$10)</f>
        <v>0</v>
      </c>
      <c r="L277" s="156">
        <f>Table101214[[#This Row],[Electrolyser Potential MW]]</f>
        <v>0</v>
      </c>
      <c r="M277">
        <f>ROUND(Table101214[[#This Row],[Potential Peak hour production MWh]]*$B$13,0)</f>
        <v>0</v>
      </c>
    </row>
    <row r="278" spans="1:13">
      <c r="A278">
        <v>271</v>
      </c>
      <c r="B278" t="s">
        <v>1121</v>
      </c>
      <c r="C278" t="s">
        <v>1203</v>
      </c>
      <c r="E278">
        <v>49.208283999999999</v>
      </c>
      <c r="F278">
        <v>7.9369209999999999</v>
      </c>
      <c r="G278" t="s">
        <v>750</v>
      </c>
      <c r="H278">
        <v>1.34E-2</v>
      </c>
      <c r="I278">
        <f>ROUND(Table101214[[#This Row],[H2-Potential in TWh/a]]*1000000/(365*24),0)</f>
        <v>2</v>
      </c>
      <c r="J278">
        <f>Table101214[[#This Row],[Potential demand MWh/h]]/SUM($I$23:$I$379)</f>
        <v>6.836905616517964E-5</v>
      </c>
      <c r="K278">
        <f>MIN(IF(Table101214[[#This Row],[Potential demand MWh/h]]&gt;=$B$11,ROUND(Table101214[[#This Row],[Potential demand MWh/h]],0),0),$B$10)</f>
        <v>0</v>
      </c>
      <c r="L278" s="156">
        <f>Table101214[[#This Row],[Electrolyser Potential MW]]</f>
        <v>0</v>
      </c>
      <c r="M278">
        <f>ROUND(Table101214[[#This Row],[Potential Peak hour production MWh]]*$B$13,0)</f>
        <v>0</v>
      </c>
    </row>
    <row r="279" spans="1:13">
      <c r="A279">
        <v>272</v>
      </c>
      <c r="B279" t="s">
        <v>1122</v>
      </c>
      <c r="C279" t="s">
        <v>1203</v>
      </c>
      <c r="E279">
        <v>50.742362999999997</v>
      </c>
      <c r="F279">
        <v>6.482907</v>
      </c>
      <c r="G279" t="s">
        <v>617</v>
      </c>
      <c r="H279">
        <v>0.35189999999999999</v>
      </c>
      <c r="I279">
        <f>ROUND(Table101214[[#This Row],[H2-Potential in TWh/a]]*1000000/(365*24),0)</f>
        <v>40</v>
      </c>
      <c r="J279">
        <f>Table101214[[#This Row],[Potential demand MWh/h]]/SUM($I$23:$I$379)</f>
        <v>1.3673811233035928E-3</v>
      </c>
      <c r="K279">
        <f>MIN(IF(Table101214[[#This Row],[Potential demand MWh/h]]&gt;=$B$11,ROUND(Table101214[[#This Row],[Potential demand MWh/h]],0),0),$B$10)</f>
        <v>0</v>
      </c>
      <c r="L279" s="156">
        <f>Table101214[[#This Row],[Electrolyser Potential MW]]</f>
        <v>0</v>
      </c>
      <c r="M279">
        <f>ROUND(Table101214[[#This Row],[Potential Peak hour production MWh]]*$B$13,0)</f>
        <v>0</v>
      </c>
    </row>
    <row r="280" spans="1:13">
      <c r="A280">
        <v>273</v>
      </c>
      <c r="B280" t="s">
        <v>1123</v>
      </c>
      <c r="C280" t="s">
        <v>1203</v>
      </c>
      <c r="E280">
        <v>52.461989000000003</v>
      </c>
      <c r="F280">
        <v>13.452845</v>
      </c>
      <c r="G280" t="s">
        <v>381</v>
      </c>
      <c r="H280">
        <v>2.23E-2</v>
      </c>
      <c r="I280">
        <f>ROUND(Table101214[[#This Row],[H2-Potential in TWh/a]]*1000000/(365*24),0)</f>
        <v>3</v>
      </c>
      <c r="J280">
        <f>Table101214[[#This Row],[Potential demand MWh/h]]/SUM($I$23:$I$379)</f>
        <v>1.0255358424776946E-4</v>
      </c>
      <c r="K280">
        <f>MIN(IF(Table101214[[#This Row],[Potential demand MWh/h]]&gt;=$B$11,ROUND(Table101214[[#This Row],[Potential demand MWh/h]],0),0),$B$10)</f>
        <v>0</v>
      </c>
      <c r="L280" s="156">
        <f>Table101214[[#This Row],[Electrolyser Potential MW]]</f>
        <v>0</v>
      </c>
      <c r="M280">
        <f>ROUND(Table101214[[#This Row],[Potential Peak hour production MWh]]*$B$13,0)</f>
        <v>0</v>
      </c>
    </row>
    <row r="281" spans="1:13">
      <c r="A281">
        <v>274</v>
      </c>
      <c r="B281" t="s">
        <v>1124</v>
      </c>
      <c r="C281" t="s">
        <v>1203</v>
      </c>
      <c r="E281">
        <v>49.209290000000003</v>
      </c>
      <c r="F281">
        <v>7.9356099999999996</v>
      </c>
      <c r="G281" t="s">
        <v>750</v>
      </c>
      <c r="H281">
        <v>0.1429</v>
      </c>
      <c r="I281">
        <f>ROUND(Table101214[[#This Row],[H2-Potential in TWh/a]]*1000000/(365*24),0)</f>
        <v>16</v>
      </c>
      <c r="J281">
        <f>Table101214[[#This Row],[Potential demand MWh/h]]/SUM($I$23:$I$379)</f>
        <v>5.4695244932143712E-4</v>
      </c>
      <c r="K281">
        <f>MIN(IF(Table101214[[#This Row],[Potential demand MWh/h]]&gt;=$B$11,ROUND(Table101214[[#This Row],[Potential demand MWh/h]],0),0),$B$10)</f>
        <v>0</v>
      </c>
      <c r="L281" s="156">
        <f>Table101214[[#This Row],[Electrolyser Potential MW]]</f>
        <v>0</v>
      </c>
      <c r="M281">
        <f>ROUND(Table101214[[#This Row],[Potential Peak hour production MWh]]*$B$13,0)</f>
        <v>0</v>
      </c>
    </row>
    <row r="282" spans="1:13">
      <c r="A282">
        <v>275</v>
      </c>
      <c r="B282" t="s">
        <v>1125</v>
      </c>
      <c r="C282" t="s">
        <v>1203</v>
      </c>
      <c r="E282">
        <v>49.696829000000001</v>
      </c>
      <c r="F282">
        <v>8.6665759999999992</v>
      </c>
      <c r="G282" t="s">
        <v>432</v>
      </c>
      <c r="H282">
        <v>0.21440000000000001</v>
      </c>
      <c r="I282">
        <f>ROUND(Table101214[[#This Row],[H2-Potential in TWh/a]]*1000000/(365*24),0)</f>
        <v>24</v>
      </c>
      <c r="J282">
        <f>Table101214[[#This Row],[Potential demand MWh/h]]/SUM($I$23:$I$379)</f>
        <v>8.2042867398215568E-4</v>
      </c>
      <c r="K282">
        <f>MIN(IF(Table101214[[#This Row],[Potential demand MWh/h]]&gt;=$B$11,ROUND(Table101214[[#This Row],[Potential demand MWh/h]],0),0),$B$10)</f>
        <v>0</v>
      </c>
      <c r="L282" s="156">
        <f>Table101214[[#This Row],[Electrolyser Potential MW]]</f>
        <v>0</v>
      </c>
      <c r="M282">
        <f>ROUND(Table101214[[#This Row],[Potential Peak hour production MWh]]*$B$13,0)</f>
        <v>0</v>
      </c>
    </row>
    <row r="283" spans="1:13">
      <c r="A283">
        <v>276</v>
      </c>
      <c r="B283" t="s">
        <v>1126</v>
      </c>
      <c r="C283" t="s">
        <v>1203</v>
      </c>
      <c r="E283">
        <v>51.780068</v>
      </c>
      <c r="F283">
        <v>9.6917530000000003</v>
      </c>
      <c r="G283" t="s">
        <v>504</v>
      </c>
      <c r="H283">
        <v>6.6E-3</v>
      </c>
      <c r="I283">
        <f>ROUND(Table101214[[#This Row],[H2-Potential in TWh/a]]*1000000/(365*24),0)</f>
        <v>1</v>
      </c>
      <c r="J283">
        <f>Table101214[[#This Row],[Potential demand MWh/h]]/SUM($I$23:$I$379)</f>
        <v>3.418452808258982E-5</v>
      </c>
      <c r="K283">
        <f>MIN(IF(Table101214[[#This Row],[Potential demand MWh/h]]&gt;=$B$11,ROUND(Table101214[[#This Row],[Potential demand MWh/h]],0),0),$B$10)</f>
        <v>0</v>
      </c>
      <c r="L283" s="156">
        <f>Table101214[[#This Row],[Electrolyser Potential MW]]</f>
        <v>0</v>
      </c>
      <c r="M283">
        <f>ROUND(Table101214[[#This Row],[Potential Peak hour production MWh]]*$B$13,0)</f>
        <v>0</v>
      </c>
    </row>
    <row r="284" spans="1:13">
      <c r="A284">
        <v>277</v>
      </c>
      <c r="B284" t="s">
        <v>1102</v>
      </c>
      <c r="C284" t="s">
        <v>1203</v>
      </c>
      <c r="E284">
        <v>47.892578999999998</v>
      </c>
      <c r="F284">
        <v>11.843464000000001</v>
      </c>
      <c r="G284" t="s">
        <v>229</v>
      </c>
      <c r="H284">
        <v>2.6800000000000001E-2</v>
      </c>
      <c r="I284">
        <f>ROUND(Table101214[[#This Row],[H2-Potential in TWh/a]]*1000000/(365*24),0)</f>
        <v>3</v>
      </c>
      <c r="J284">
        <f>Table101214[[#This Row],[Potential demand MWh/h]]/SUM($I$23:$I$379)</f>
        <v>1.0255358424776946E-4</v>
      </c>
      <c r="K284">
        <f>MIN(IF(Table101214[[#This Row],[Potential demand MWh/h]]&gt;=$B$11,ROUND(Table101214[[#This Row],[Potential demand MWh/h]],0),0),$B$10)</f>
        <v>0</v>
      </c>
      <c r="L284" s="156">
        <f>Table101214[[#This Row],[Electrolyser Potential MW]]</f>
        <v>0</v>
      </c>
      <c r="M284">
        <f>ROUND(Table101214[[#This Row],[Potential Peak hour production MWh]]*$B$13,0)</f>
        <v>0</v>
      </c>
    </row>
    <row r="285" spans="1:13">
      <c r="A285">
        <v>278</v>
      </c>
      <c r="B285" t="s">
        <v>1127</v>
      </c>
      <c r="C285" t="s">
        <v>1203</v>
      </c>
      <c r="E285">
        <v>49.373207999999998</v>
      </c>
      <c r="F285">
        <v>8.0466999999999995</v>
      </c>
      <c r="G285" t="s">
        <v>740</v>
      </c>
      <c r="H285">
        <v>1.52E-2</v>
      </c>
      <c r="I285">
        <f>ROUND(Table101214[[#This Row],[H2-Potential in TWh/a]]*1000000/(365*24),0)</f>
        <v>2</v>
      </c>
      <c r="J285">
        <f>Table101214[[#This Row],[Potential demand MWh/h]]/SUM($I$23:$I$379)</f>
        <v>6.836905616517964E-5</v>
      </c>
      <c r="K285">
        <f>MIN(IF(Table101214[[#This Row],[Potential demand MWh/h]]&gt;=$B$11,ROUND(Table101214[[#This Row],[Potential demand MWh/h]],0),0),$B$10)</f>
        <v>0</v>
      </c>
      <c r="L285" s="156">
        <f>Table101214[[#This Row],[Electrolyser Potential MW]]</f>
        <v>0</v>
      </c>
      <c r="M285">
        <f>ROUND(Table101214[[#This Row],[Potential Peak hour production MWh]]*$B$13,0)</f>
        <v>0</v>
      </c>
    </row>
    <row r="286" spans="1:13">
      <c r="A286">
        <v>279</v>
      </c>
      <c r="B286" t="s">
        <v>1128</v>
      </c>
      <c r="C286" t="s">
        <v>1203</v>
      </c>
      <c r="E286">
        <v>47.757269999999998</v>
      </c>
      <c r="F286">
        <v>11.74438</v>
      </c>
      <c r="G286" t="s">
        <v>219</v>
      </c>
      <c r="H286">
        <v>6.6E-3</v>
      </c>
      <c r="I286">
        <f>ROUND(Table101214[[#This Row],[H2-Potential in TWh/a]]*1000000/(365*24),0)</f>
        <v>1</v>
      </c>
      <c r="J286">
        <f>Table101214[[#This Row],[Potential demand MWh/h]]/SUM($I$23:$I$379)</f>
        <v>3.418452808258982E-5</v>
      </c>
      <c r="K286">
        <f>MIN(IF(Table101214[[#This Row],[Potential demand MWh/h]]&gt;=$B$11,ROUND(Table101214[[#This Row],[Potential demand MWh/h]],0),0),$B$10)</f>
        <v>0</v>
      </c>
      <c r="L286" s="156">
        <f>Table101214[[#This Row],[Electrolyser Potential MW]]</f>
        <v>0</v>
      </c>
      <c r="M286">
        <f>ROUND(Table101214[[#This Row],[Potential Peak hour production MWh]]*$B$13,0)</f>
        <v>0</v>
      </c>
    </row>
    <row r="287" spans="1:13">
      <c r="A287">
        <v>280</v>
      </c>
      <c r="B287" t="s">
        <v>1129</v>
      </c>
      <c r="C287" t="s">
        <v>1203</v>
      </c>
      <c r="E287">
        <v>47.754600000000003</v>
      </c>
      <c r="F287">
        <v>11.741619999999999</v>
      </c>
      <c r="G287" t="s">
        <v>219</v>
      </c>
      <c r="H287">
        <v>6.6E-3</v>
      </c>
      <c r="I287">
        <f>ROUND(Table101214[[#This Row],[H2-Potential in TWh/a]]*1000000/(365*24),0)</f>
        <v>1</v>
      </c>
      <c r="J287">
        <f>Table101214[[#This Row],[Potential demand MWh/h]]/SUM($I$23:$I$379)</f>
        <v>3.418452808258982E-5</v>
      </c>
      <c r="K287">
        <f>MIN(IF(Table101214[[#This Row],[Potential demand MWh/h]]&gt;=$B$11,ROUND(Table101214[[#This Row],[Potential demand MWh/h]],0),0),$B$10)</f>
        <v>0</v>
      </c>
      <c r="L287" s="156">
        <f>Table101214[[#This Row],[Electrolyser Potential MW]]</f>
        <v>0</v>
      </c>
      <c r="M287">
        <f>ROUND(Table101214[[#This Row],[Potential Peak hour production MWh]]*$B$13,0)</f>
        <v>0</v>
      </c>
    </row>
    <row r="288" spans="1:13">
      <c r="A288">
        <v>281</v>
      </c>
      <c r="B288" t="s">
        <v>1130</v>
      </c>
      <c r="C288" t="s">
        <v>1203</v>
      </c>
      <c r="E288">
        <v>51.911099999999998</v>
      </c>
      <c r="F288">
        <v>10.484669999999999</v>
      </c>
      <c r="G288" t="s">
        <v>500</v>
      </c>
      <c r="H288">
        <v>1.2999999999999999E-3</v>
      </c>
      <c r="I288">
        <f>ROUND(Table101214[[#This Row],[H2-Potential in TWh/a]]*1000000/(365*24),0)</f>
        <v>0</v>
      </c>
      <c r="J288">
        <f>Table101214[[#This Row],[Potential demand MWh/h]]/SUM($I$23:$I$379)</f>
        <v>0</v>
      </c>
      <c r="K288">
        <f>MIN(IF(Table101214[[#This Row],[Potential demand MWh/h]]&gt;=$B$11,ROUND(Table101214[[#This Row],[Potential demand MWh/h]],0),0),$B$10)</f>
        <v>0</v>
      </c>
      <c r="L288" s="156">
        <f>Table101214[[#This Row],[Electrolyser Potential MW]]</f>
        <v>0</v>
      </c>
      <c r="M288">
        <f>ROUND(Table101214[[#This Row],[Potential Peak hour production MWh]]*$B$13,0)</f>
        <v>0</v>
      </c>
    </row>
    <row r="289" spans="1:13">
      <c r="A289">
        <v>282</v>
      </c>
      <c r="B289" t="s">
        <v>1131</v>
      </c>
      <c r="C289" t="s">
        <v>1203</v>
      </c>
      <c r="E289">
        <v>50.68909</v>
      </c>
      <c r="F289">
        <v>6.4473200000000004</v>
      </c>
      <c r="G289" t="s">
        <v>617</v>
      </c>
      <c r="H289">
        <v>0.17069999999999999</v>
      </c>
      <c r="I289">
        <f>ROUND(Table101214[[#This Row],[H2-Potential in TWh/a]]*1000000/(365*24),0)</f>
        <v>19</v>
      </c>
      <c r="J289">
        <f>Table101214[[#This Row],[Potential demand MWh/h]]/SUM($I$23:$I$379)</f>
        <v>6.4950603356920655E-4</v>
      </c>
      <c r="K289">
        <f>MIN(IF(Table101214[[#This Row],[Potential demand MWh/h]]&gt;=$B$11,ROUND(Table101214[[#This Row],[Potential demand MWh/h]],0),0),$B$10)</f>
        <v>0</v>
      </c>
      <c r="L289" s="156">
        <f>Table101214[[#This Row],[Electrolyser Potential MW]]</f>
        <v>0</v>
      </c>
      <c r="M289">
        <f>ROUND(Table101214[[#This Row],[Potential Peak hour production MWh]]*$B$13,0)</f>
        <v>0</v>
      </c>
    </row>
    <row r="290" spans="1:13">
      <c r="A290">
        <v>283</v>
      </c>
      <c r="B290" t="s">
        <v>1132</v>
      </c>
      <c r="C290" t="s">
        <v>1203</v>
      </c>
      <c r="E290">
        <v>51.588003</v>
      </c>
      <c r="F290">
        <v>10.782994</v>
      </c>
      <c r="G290" t="s">
        <v>864</v>
      </c>
      <c r="H290">
        <v>4.4999999999999997E-3</v>
      </c>
      <c r="I290">
        <f>ROUND(Table101214[[#This Row],[H2-Potential in TWh/a]]*1000000/(365*24),0)</f>
        <v>1</v>
      </c>
      <c r="J290">
        <f>Table101214[[#This Row],[Potential demand MWh/h]]/SUM($I$23:$I$379)</f>
        <v>3.418452808258982E-5</v>
      </c>
      <c r="K290">
        <f>MIN(IF(Table101214[[#This Row],[Potential demand MWh/h]]&gt;=$B$11,ROUND(Table101214[[#This Row],[Potential demand MWh/h]],0),0),$B$10)</f>
        <v>0</v>
      </c>
      <c r="L290" s="156">
        <f>Table101214[[#This Row],[Electrolyser Potential MW]]</f>
        <v>0</v>
      </c>
      <c r="M290">
        <f>ROUND(Table101214[[#This Row],[Potential Peak hour production MWh]]*$B$13,0)</f>
        <v>0</v>
      </c>
    </row>
    <row r="291" spans="1:13">
      <c r="A291">
        <v>284</v>
      </c>
      <c r="B291" t="s">
        <v>1133</v>
      </c>
      <c r="C291" t="s">
        <v>1203</v>
      </c>
      <c r="E291">
        <v>48.836481999999997</v>
      </c>
      <c r="F291">
        <v>8.2451089999999994</v>
      </c>
      <c r="G291" t="s">
        <v>137</v>
      </c>
      <c r="H291">
        <v>0.1072</v>
      </c>
      <c r="I291">
        <f>ROUND(Table101214[[#This Row],[H2-Potential in TWh/a]]*1000000/(365*24),0)</f>
        <v>12</v>
      </c>
      <c r="J291">
        <f>Table101214[[#This Row],[Potential demand MWh/h]]/SUM($I$23:$I$379)</f>
        <v>4.1021433699107784E-4</v>
      </c>
      <c r="K291">
        <f>MIN(IF(Table101214[[#This Row],[Potential demand MWh/h]]&gt;=$B$11,ROUND(Table101214[[#This Row],[Potential demand MWh/h]],0),0),$B$10)</f>
        <v>0</v>
      </c>
      <c r="L291" s="156">
        <f>Table101214[[#This Row],[Electrolyser Potential MW]]</f>
        <v>0</v>
      </c>
      <c r="M291">
        <f>ROUND(Table101214[[#This Row],[Potential Peak hour production MWh]]*$B$13,0)</f>
        <v>0</v>
      </c>
    </row>
    <row r="292" spans="1:13">
      <c r="A292">
        <v>285</v>
      </c>
      <c r="B292" t="s">
        <v>1134</v>
      </c>
      <c r="C292" t="s">
        <v>1203</v>
      </c>
      <c r="E292">
        <v>51.41948</v>
      </c>
      <c r="F292">
        <v>8.8101099999999999</v>
      </c>
      <c r="G292" t="s">
        <v>674</v>
      </c>
      <c r="H292">
        <v>0.1197</v>
      </c>
      <c r="I292">
        <f>ROUND(Table101214[[#This Row],[H2-Potential in TWh/a]]*1000000/(365*24),0)</f>
        <v>14</v>
      </c>
      <c r="J292">
        <f>Table101214[[#This Row],[Potential demand MWh/h]]/SUM($I$23:$I$379)</f>
        <v>4.7858339315625748E-4</v>
      </c>
      <c r="K292">
        <f>MIN(IF(Table101214[[#This Row],[Potential demand MWh/h]]&gt;=$B$11,ROUND(Table101214[[#This Row],[Potential demand MWh/h]],0),0),$B$10)</f>
        <v>0</v>
      </c>
      <c r="L292" s="156">
        <f>Table101214[[#This Row],[Electrolyser Potential MW]]</f>
        <v>0</v>
      </c>
      <c r="M292">
        <f>ROUND(Table101214[[#This Row],[Potential Peak hour production MWh]]*$B$13,0)</f>
        <v>0</v>
      </c>
    </row>
    <row r="293" spans="1:13">
      <c r="A293">
        <v>286</v>
      </c>
      <c r="B293" t="s">
        <v>1135</v>
      </c>
      <c r="C293" t="s">
        <v>1203</v>
      </c>
      <c r="E293">
        <v>50.321415999999999</v>
      </c>
      <c r="F293">
        <v>7.2342589999999998</v>
      </c>
      <c r="G293" t="s">
        <v>696</v>
      </c>
      <c r="H293">
        <v>7.6E-3</v>
      </c>
      <c r="I293">
        <f>ROUND(Table101214[[#This Row],[H2-Potential in TWh/a]]*1000000/(365*24),0)</f>
        <v>1</v>
      </c>
      <c r="J293">
        <f>Table101214[[#This Row],[Potential demand MWh/h]]/SUM($I$23:$I$379)</f>
        <v>3.418452808258982E-5</v>
      </c>
      <c r="K293">
        <f>MIN(IF(Table101214[[#This Row],[Potential demand MWh/h]]&gt;=$B$11,ROUND(Table101214[[#This Row],[Potential demand MWh/h]],0),0),$B$10)</f>
        <v>0</v>
      </c>
      <c r="L293" s="156">
        <f>Table101214[[#This Row],[Electrolyser Potential MW]]</f>
        <v>0</v>
      </c>
      <c r="M293">
        <f>ROUND(Table101214[[#This Row],[Potential Peak hour production MWh]]*$B$13,0)</f>
        <v>0</v>
      </c>
    </row>
    <row r="294" spans="1:13">
      <c r="A294">
        <v>287</v>
      </c>
      <c r="B294" t="s">
        <v>1136</v>
      </c>
      <c r="C294" t="s">
        <v>1203</v>
      </c>
      <c r="E294">
        <v>52.298850000000002</v>
      </c>
      <c r="F294">
        <v>8.9059699999999999</v>
      </c>
      <c r="G294" t="s">
        <v>658</v>
      </c>
      <c r="H294">
        <v>2.7900000000000001E-2</v>
      </c>
      <c r="I294">
        <f>ROUND(Table101214[[#This Row],[H2-Potential in TWh/a]]*1000000/(365*24),0)</f>
        <v>3</v>
      </c>
      <c r="J294">
        <f>Table101214[[#This Row],[Potential demand MWh/h]]/SUM($I$23:$I$379)</f>
        <v>1.0255358424776946E-4</v>
      </c>
      <c r="K294">
        <f>MIN(IF(Table101214[[#This Row],[Potential demand MWh/h]]&gt;=$B$11,ROUND(Table101214[[#This Row],[Potential demand MWh/h]],0),0),$B$10)</f>
        <v>0</v>
      </c>
      <c r="L294" s="156">
        <f>Table101214[[#This Row],[Electrolyser Potential MW]]</f>
        <v>0</v>
      </c>
      <c r="M294">
        <f>ROUND(Table101214[[#This Row],[Potential Peak hour production MWh]]*$B$13,0)</f>
        <v>0</v>
      </c>
    </row>
    <row r="295" spans="1:13">
      <c r="A295">
        <v>288</v>
      </c>
      <c r="B295" t="s">
        <v>1137</v>
      </c>
      <c r="C295" t="s">
        <v>1203</v>
      </c>
      <c r="E295">
        <v>52.617240000000002</v>
      </c>
      <c r="F295">
        <v>7.8593729999999997</v>
      </c>
      <c r="G295" t="s">
        <v>572</v>
      </c>
      <c r="H295">
        <v>0.1308</v>
      </c>
      <c r="I295">
        <f>ROUND(Table101214[[#This Row],[H2-Potential in TWh/a]]*1000000/(365*24),0)</f>
        <v>15</v>
      </c>
      <c r="J295">
        <f>Table101214[[#This Row],[Potential demand MWh/h]]/SUM($I$23:$I$379)</f>
        <v>5.1276792123884727E-4</v>
      </c>
      <c r="K295">
        <f>MIN(IF(Table101214[[#This Row],[Potential demand MWh/h]]&gt;=$B$11,ROUND(Table101214[[#This Row],[Potential demand MWh/h]],0),0),$B$10)</f>
        <v>0</v>
      </c>
      <c r="L295" s="156">
        <f>Table101214[[#This Row],[Electrolyser Potential MW]]</f>
        <v>0</v>
      </c>
      <c r="M295">
        <f>ROUND(Table101214[[#This Row],[Potential Peak hour production MWh]]*$B$13,0)</f>
        <v>0</v>
      </c>
    </row>
    <row r="296" spans="1:13">
      <c r="A296">
        <v>289</v>
      </c>
      <c r="B296" t="s">
        <v>1138</v>
      </c>
      <c r="C296" t="s">
        <v>1203</v>
      </c>
      <c r="E296">
        <v>47.795839999999998</v>
      </c>
      <c r="F296">
        <v>12.119300000000001</v>
      </c>
      <c r="G296" t="s">
        <v>229</v>
      </c>
      <c r="H296">
        <v>0.21829999999999999</v>
      </c>
      <c r="I296">
        <f>ROUND(Table101214[[#This Row],[H2-Potential in TWh/a]]*1000000/(365*24),0)</f>
        <v>25</v>
      </c>
      <c r="J296">
        <f>Table101214[[#This Row],[Potential demand MWh/h]]/SUM($I$23:$I$379)</f>
        <v>8.5461320206474552E-4</v>
      </c>
      <c r="K296">
        <f>MIN(IF(Table101214[[#This Row],[Potential demand MWh/h]]&gt;=$B$11,ROUND(Table101214[[#This Row],[Potential demand MWh/h]],0),0),$B$10)</f>
        <v>0</v>
      </c>
      <c r="L296" s="156">
        <f>Table101214[[#This Row],[Electrolyser Potential MW]]</f>
        <v>0</v>
      </c>
      <c r="M296">
        <f>ROUND(Table101214[[#This Row],[Potential Peak hour production MWh]]*$B$13,0)</f>
        <v>0</v>
      </c>
    </row>
    <row r="297" spans="1:13">
      <c r="A297">
        <v>290</v>
      </c>
      <c r="B297" t="s">
        <v>1139</v>
      </c>
      <c r="C297" t="s">
        <v>1203</v>
      </c>
      <c r="E297">
        <v>49.04242</v>
      </c>
      <c r="F297">
        <v>13</v>
      </c>
      <c r="G297" t="s">
        <v>252</v>
      </c>
      <c r="H297">
        <v>3.3799999999999997E-2</v>
      </c>
      <c r="I297">
        <f>ROUND(Table101214[[#This Row],[H2-Potential in TWh/a]]*1000000/(365*24),0)</f>
        <v>4</v>
      </c>
      <c r="J297">
        <f>Table101214[[#This Row],[Potential demand MWh/h]]/SUM($I$23:$I$379)</f>
        <v>1.3673811233035928E-4</v>
      </c>
      <c r="K297">
        <f>MIN(IF(Table101214[[#This Row],[Potential demand MWh/h]]&gt;=$B$11,ROUND(Table101214[[#This Row],[Potential demand MWh/h]],0),0),$B$10)</f>
        <v>0</v>
      </c>
      <c r="L297" s="156">
        <f>Table101214[[#This Row],[Electrolyser Potential MW]]</f>
        <v>0</v>
      </c>
      <c r="M297">
        <f>ROUND(Table101214[[#This Row],[Potential Peak hour production MWh]]*$B$13,0)</f>
        <v>0</v>
      </c>
    </row>
    <row r="298" spans="1:13">
      <c r="A298">
        <v>291</v>
      </c>
      <c r="B298" t="s">
        <v>1140</v>
      </c>
      <c r="C298" t="s">
        <v>1203</v>
      </c>
      <c r="E298">
        <v>53.695349999999998</v>
      </c>
      <c r="F298">
        <v>9.7150200000000009</v>
      </c>
      <c r="G298" t="s">
        <v>839</v>
      </c>
      <c r="H298">
        <v>7.0500000000000007E-2</v>
      </c>
      <c r="I298">
        <f>ROUND(Table101214[[#This Row],[H2-Potential in TWh/a]]*1000000/(365*24),0)</f>
        <v>8</v>
      </c>
      <c r="J298">
        <f>Table101214[[#This Row],[Potential demand MWh/h]]/SUM($I$23:$I$379)</f>
        <v>2.7347622466071856E-4</v>
      </c>
      <c r="K298">
        <f>MIN(IF(Table101214[[#This Row],[Potential demand MWh/h]]&gt;=$B$11,ROUND(Table101214[[#This Row],[Potential demand MWh/h]],0),0),$B$10)</f>
        <v>0</v>
      </c>
      <c r="L298" s="156">
        <f>Table101214[[#This Row],[Electrolyser Potential MW]]</f>
        <v>0</v>
      </c>
      <c r="M298">
        <f>ROUND(Table101214[[#This Row],[Potential Peak hour production MWh]]*$B$13,0)</f>
        <v>0</v>
      </c>
    </row>
    <row r="299" spans="1:13">
      <c r="A299">
        <v>292</v>
      </c>
      <c r="B299" t="s">
        <v>1141</v>
      </c>
      <c r="C299" t="s">
        <v>1203</v>
      </c>
      <c r="E299">
        <v>50.455331999999999</v>
      </c>
      <c r="F299">
        <v>11.530805000000001</v>
      </c>
      <c r="G299" t="s">
        <v>888</v>
      </c>
      <c r="H299">
        <v>6.9999999999999999E-4</v>
      </c>
      <c r="I299">
        <f>ROUND(Table101214[[#This Row],[H2-Potential in TWh/a]]*1000000/(365*24),0)</f>
        <v>0</v>
      </c>
      <c r="J299">
        <f>Table101214[[#This Row],[Potential demand MWh/h]]/SUM($I$23:$I$379)</f>
        <v>0</v>
      </c>
      <c r="K299">
        <f>MIN(IF(Table101214[[#This Row],[Potential demand MWh/h]]&gt;=$B$11,ROUND(Table101214[[#This Row],[Potential demand MWh/h]],0),0),$B$10)</f>
        <v>0</v>
      </c>
      <c r="L299" s="156">
        <f>Table101214[[#This Row],[Electrolyser Potential MW]]</f>
        <v>0</v>
      </c>
      <c r="M299">
        <f>ROUND(Table101214[[#This Row],[Potential Peak hour production MWh]]*$B$13,0)</f>
        <v>0</v>
      </c>
    </row>
    <row r="300" spans="1:13">
      <c r="A300">
        <v>293</v>
      </c>
      <c r="B300" t="s">
        <v>1142</v>
      </c>
      <c r="C300" t="s">
        <v>1203</v>
      </c>
      <c r="E300">
        <v>50.975630000000002</v>
      </c>
      <c r="F300">
        <v>11.64217</v>
      </c>
      <c r="G300" t="s">
        <v>886</v>
      </c>
      <c r="H300">
        <v>1.66E-2</v>
      </c>
      <c r="I300">
        <f>ROUND(Table101214[[#This Row],[H2-Potential in TWh/a]]*1000000/(365*24),0)</f>
        <v>2</v>
      </c>
      <c r="J300">
        <f>Table101214[[#This Row],[Potential demand MWh/h]]/SUM($I$23:$I$379)</f>
        <v>6.836905616517964E-5</v>
      </c>
      <c r="K300">
        <f>MIN(IF(Table101214[[#This Row],[Potential demand MWh/h]]&gt;=$B$11,ROUND(Table101214[[#This Row],[Potential demand MWh/h]],0),0),$B$10)</f>
        <v>0</v>
      </c>
      <c r="L300" s="156">
        <f>Table101214[[#This Row],[Electrolyser Potential MW]]</f>
        <v>0</v>
      </c>
      <c r="M300">
        <f>ROUND(Table101214[[#This Row],[Potential Peak hour production MWh]]*$B$13,0)</f>
        <v>0</v>
      </c>
    </row>
    <row r="301" spans="1:13">
      <c r="A301">
        <v>294</v>
      </c>
      <c r="B301" t="s">
        <v>1143</v>
      </c>
      <c r="C301" t="s">
        <v>1203</v>
      </c>
      <c r="E301">
        <v>48.403640000000003</v>
      </c>
      <c r="F301">
        <v>8.0100800000000003</v>
      </c>
      <c r="G301" t="s">
        <v>161</v>
      </c>
      <c r="H301">
        <v>2.0799999999999999E-2</v>
      </c>
      <c r="I301">
        <f>ROUND(Table101214[[#This Row],[H2-Potential in TWh/a]]*1000000/(365*24),0)</f>
        <v>2</v>
      </c>
      <c r="J301">
        <f>Table101214[[#This Row],[Potential demand MWh/h]]/SUM($I$23:$I$379)</f>
        <v>6.836905616517964E-5</v>
      </c>
      <c r="K301">
        <f>MIN(IF(Table101214[[#This Row],[Potential demand MWh/h]]&gt;=$B$11,ROUND(Table101214[[#This Row],[Potential demand MWh/h]],0),0),$B$10)</f>
        <v>0</v>
      </c>
      <c r="L301" s="156">
        <f>Table101214[[#This Row],[Electrolyser Potential MW]]</f>
        <v>0</v>
      </c>
      <c r="M301">
        <f>ROUND(Table101214[[#This Row],[Potential Peak hour production MWh]]*$B$13,0)</f>
        <v>0</v>
      </c>
    </row>
    <row r="302" spans="1:13">
      <c r="A302">
        <v>295</v>
      </c>
      <c r="B302" t="s">
        <v>1144</v>
      </c>
      <c r="C302" t="s">
        <v>1203</v>
      </c>
      <c r="E302">
        <v>51.91245</v>
      </c>
      <c r="F302">
        <v>9.2526200000000003</v>
      </c>
      <c r="G302" t="s">
        <v>656</v>
      </c>
      <c r="H302">
        <v>8.0000000000000004E-4</v>
      </c>
      <c r="I302">
        <f>ROUND(Table101214[[#This Row],[H2-Potential in TWh/a]]*1000000/(365*24),0)</f>
        <v>0</v>
      </c>
      <c r="J302">
        <f>Table101214[[#This Row],[Potential demand MWh/h]]/SUM($I$23:$I$379)</f>
        <v>0</v>
      </c>
      <c r="K302">
        <f>MIN(IF(Table101214[[#This Row],[Potential demand MWh/h]]&gt;=$B$11,ROUND(Table101214[[#This Row],[Potential demand MWh/h]],0),0),$B$10)</f>
        <v>0</v>
      </c>
      <c r="L302" s="156">
        <f>Table101214[[#This Row],[Electrolyser Potential MW]]</f>
        <v>0</v>
      </c>
      <c r="M302">
        <f>ROUND(Table101214[[#This Row],[Potential Peak hour production MWh]]*$B$13,0)</f>
        <v>0</v>
      </c>
    </row>
    <row r="303" spans="1:13">
      <c r="A303">
        <v>296</v>
      </c>
      <c r="B303" t="s">
        <v>1132</v>
      </c>
      <c r="C303" t="s">
        <v>1203</v>
      </c>
      <c r="E303">
        <v>51.587870000000002</v>
      </c>
      <c r="F303">
        <v>10.78304</v>
      </c>
      <c r="G303" t="s">
        <v>864</v>
      </c>
      <c r="H303">
        <v>4.4999999999999997E-3</v>
      </c>
      <c r="I303">
        <f>ROUND(Table101214[[#This Row],[H2-Potential in TWh/a]]*1000000/(365*24),0)</f>
        <v>1</v>
      </c>
      <c r="J303">
        <f>Table101214[[#This Row],[Potential demand MWh/h]]/SUM($I$23:$I$379)</f>
        <v>3.418452808258982E-5</v>
      </c>
      <c r="K303">
        <f>MIN(IF(Table101214[[#This Row],[Potential demand MWh/h]]&gt;=$B$11,ROUND(Table101214[[#This Row],[Potential demand MWh/h]],0),0),$B$10)</f>
        <v>0</v>
      </c>
      <c r="L303" s="156">
        <f>Table101214[[#This Row],[Electrolyser Potential MW]]</f>
        <v>0</v>
      </c>
      <c r="M303">
        <f>ROUND(Table101214[[#This Row],[Potential Peak hour production MWh]]*$B$13,0)</f>
        <v>0</v>
      </c>
    </row>
    <row r="304" spans="1:13">
      <c r="A304">
        <v>297</v>
      </c>
      <c r="B304" t="s">
        <v>1145</v>
      </c>
      <c r="C304" t="s">
        <v>1203</v>
      </c>
      <c r="E304">
        <v>49.818899999999999</v>
      </c>
      <c r="F304">
        <v>8.6789299999999994</v>
      </c>
      <c r="G304" t="s">
        <v>434</v>
      </c>
      <c r="H304">
        <v>1.0800000000000001E-2</v>
      </c>
      <c r="I304">
        <f>ROUND(Table101214[[#This Row],[H2-Potential in TWh/a]]*1000000/(365*24),0)</f>
        <v>1</v>
      </c>
      <c r="J304">
        <f>Table101214[[#This Row],[Potential demand MWh/h]]/SUM($I$23:$I$379)</f>
        <v>3.418452808258982E-5</v>
      </c>
      <c r="K304">
        <f>MIN(IF(Table101214[[#This Row],[Potential demand MWh/h]]&gt;=$B$11,ROUND(Table101214[[#This Row],[Potential demand MWh/h]],0),0),$B$10)</f>
        <v>0</v>
      </c>
      <c r="L304" s="156">
        <f>Table101214[[#This Row],[Electrolyser Potential MW]]</f>
        <v>0</v>
      </c>
      <c r="M304">
        <f>ROUND(Table101214[[#This Row],[Potential Peak hour production MWh]]*$B$13,0)</f>
        <v>0</v>
      </c>
    </row>
    <row r="305" spans="1:13">
      <c r="A305">
        <v>298</v>
      </c>
      <c r="B305" t="s">
        <v>1146</v>
      </c>
      <c r="C305" t="s">
        <v>1203</v>
      </c>
      <c r="E305">
        <v>50.724130000000002</v>
      </c>
      <c r="F305">
        <v>10.356019999999999</v>
      </c>
      <c r="G305" t="s">
        <v>870</v>
      </c>
      <c r="H305">
        <v>3.04E-2</v>
      </c>
      <c r="I305">
        <f>ROUND(Table101214[[#This Row],[H2-Potential in TWh/a]]*1000000/(365*24),0)</f>
        <v>3</v>
      </c>
      <c r="J305">
        <f>Table101214[[#This Row],[Potential demand MWh/h]]/SUM($I$23:$I$379)</f>
        <v>1.0255358424776946E-4</v>
      </c>
      <c r="K305">
        <f>MIN(IF(Table101214[[#This Row],[Potential demand MWh/h]]&gt;=$B$11,ROUND(Table101214[[#This Row],[Potential demand MWh/h]],0),0),$B$10)</f>
        <v>0</v>
      </c>
      <c r="L305" s="156">
        <f>Table101214[[#This Row],[Electrolyser Potential MW]]</f>
        <v>0</v>
      </c>
      <c r="M305">
        <f>ROUND(Table101214[[#This Row],[Potential Peak hour production MWh]]*$B$13,0)</f>
        <v>0</v>
      </c>
    </row>
    <row r="306" spans="1:13">
      <c r="A306">
        <v>299</v>
      </c>
      <c r="B306" t="s">
        <v>1147</v>
      </c>
      <c r="C306" t="s">
        <v>1203</v>
      </c>
      <c r="E306">
        <v>47.62791</v>
      </c>
      <c r="F306">
        <v>7.9048600000000002</v>
      </c>
      <c r="G306" t="s">
        <v>172</v>
      </c>
      <c r="H306">
        <v>6.9999999999999999E-4</v>
      </c>
      <c r="I306">
        <f>ROUND(Table101214[[#This Row],[H2-Potential in TWh/a]]*1000000/(365*24),0)</f>
        <v>0</v>
      </c>
      <c r="J306">
        <f>Table101214[[#This Row],[Potential demand MWh/h]]/SUM($I$23:$I$379)</f>
        <v>0</v>
      </c>
      <c r="K306">
        <f>MIN(IF(Table101214[[#This Row],[Potential demand MWh/h]]&gt;=$B$11,ROUND(Table101214[[#This Row],[Potential demand MWh/h]],0),0),$B$10)</f>
        <v>0</v>
      </c>
      <c r="L306" s="156">
        <f>Table101214[[#This Row],[Electrolyser Potential MW]]</f>
        <v>0</v>
      </c>
      <c r="M306">
        <f>ROUND(Table101214[[#This Row],[Potential Peak hour production MWh]]*$B$13,0)</f>
        <v>0</v>
      </c>
    </row>
    <row r="307" spans="1:13">
      <c r="A307">
        <v>300</v>
      </c>
      <c r="B307" t="s">
        <v>1148</v>
      </c>
      <c r="C307" t="s">
        <v>1203</v>
      </c>
      <c r="E307">
        <v>50.978999999999999</v>
      </c>
      <c r="F307">
        <v>7.8362299999999996</v>
      </c>
      <c r="G307" t="s">
        <v>678</v>
      </c>
      <c r="H307">
        <v>1.6999999999999999E-3</v>
      </c>
      <c r="I307">
        <f>ROUND(Table101214[[#This Row],[H2-Potential in TWh/a]]*1000000/(365*24),0)</f>
        <v>0</v>
      </c>
      <c r="J307">
        <f>Table101214[[#This Row],[Potential demand MWh/h]]/SUM($I$23:$I$379)</f>
        <v>0</v>
      </c>
      <c r="K307">
        <f>MIN(IF(Table101214[[#This Row],[Potential demand MWh/h]]&gt;=$B$11,ROUND(Table101214[[#This Row],[Potential demand MWh/h]],0),0),$B$10)</f>
        <v>0</v>
      </c>
      <c r="L307" s="156">
        <f>Table101214[[#This Row],[Electrolyser Potential MW]]</f>
        <v>0</v>
      </c>
      <c r="M307">
        <f>ROUND(Table101214[[#This Row],[Potential Peak hour production MWh]]*$B$13,0)</f>
        <v>0</v>
      </c>
    </row>
    <row r="308" spans="1:13">
      <c r="A308">
        <v>301</v>
      </c>
      <c r="B308" t="s">
        <v>1133</v>
      </c>
      <c r="C308" t="s">
        <v>1203</v>
      </c>
      <c r="E308">
        <v>50.693651000000003</v>
      </c>
      <c r="F308">
        <v>12.845634</v>
      </c>
      <c r="G308" t="s">
        <v>83</v>
      </c>
      <c r="H308">
        <v>8.9999999999999993E-3</v>
      </c>
      <c r="I308">
        <f>ROUND(Table101214[[#This Row],[H2-Potential in TWh/a]]*1000000/(365*24),0)</f>
        <v>1</v>
      </c>
      <c r="J308">
        <f>Table101214[[#This Row],[Potential demand MWh/h]]/SUM($I$23:$I$379)</f>
        <v>3.418452808258982E-5</v>
      </c>
      <c r="K308">
        <f>MIN(IF(Table101214[[#This Row],[Potential demand MWh/h]]&gt;=$B$11,ROUND(Table101214[[#This Row],[Potential demand MWh/h]],0),0),$B$10)</f>
        <v>0</v>
      </c>
      <c r="L308" s="156">
        <f>Table101214[[#This Row],[Electrolyser Potential MW]]</f>
        <v>0</v>
      </c>
      <c r="M308">
        <f>ROUND(Table101214[[#This Row],[Potential Peak hour production MWh]]*$B$13,0)</f>
        <v>0</v>
      </c>
    </row>
    <row r="309" spans="1:13">
      <c r="A309">
        <v>302</v>
      </c>
      <c r="B309" t="s">
        <v>1149</v>
      </c>
      <c r="C309" t="s">
        <v>1203</v>
      </c>
      <c r="E309">
        <v>50.778813999999997</v>
      </c>
      <c r="F309">
        <v>13.158782</v>
      </c>
      <c r="G309" t="s">
        <v>83</v>
      </c>
      <c r="H309">
        <v>0.1072</v>
      </c>
      <c r="I309">
        <f>ROUND(Table101214[[#This Row],[H2-Potential in TWh/a]]*1000000/(365*24),0)</f>
        <v>12</v>
      </c>
      <c r="J309">
        <f>Table101214[[#This Row],[Potential demand MWh/h]]/SUM($I$23:$I$379)</f>
        <v>4.1021433699107784E-4</v>
      </c>
      <c r="K309">
        <f>MIN(IF(Table101214[[#This Row],[Potential demand MWh/h]]&gt;=$B$11,ROUND(Table101214[[#This Row],[Potential demand MWh/h]],0),0),$B$10)</f>
        <v>0</v>
      </c>
      <c r="L309" s="156">
        <f>Table101214[[#This Row],[Electrolyser Potential MW]]</f>
        <v>0</v>
      </c>
      <c r="M309">
        <f>ROUND(Table101214[[#This Row],[Potential Peak hour production MWh]]*$B$13,0)</f>
        <v>0</v>
      </c>
    </row>
    <row r="310" spans="1:13">
      <c r="A310">
        <v>303</v>
      </c>
      <c r="B310" t="s">
        <v>1150</v>
      </c>
      <c r="C310" t="s">
        <v>1203</v>
      </c>
      <c r="E310">
        <v>51.051031999999999</v>
      </c>
      <c r="F310">
        <v>13.016598</v>
      </c>
      <c r="G310" t="s">
        <v>783</v>
      </c>
      <c r="H310">
        <v>2.6800000000000001E-2</v>
      </c>
      <c r="I310">
        <f>ROUND(Table101214[[#This Row],[H2-Potential in TWh/a]]*1000000/(365*24),0)</f>
        <v>3</v>
      </c>
      <c r="J310">
        <f>Table101214[[#This Row],[Potential demand MWh/h]]/SUM($I$23:$I$379)</f>
        <v>1.0255358424776946E-4</v>
      </c>
      <c r="K310">
        <f>MIN(IF(Table101214[[#This Row],[Potential demand MWh/h]]&gt;=$B$11,ROUND(Table101214[[#This Row],[Potential demand MWh/h]],0),0),$B$10)</f>
        <v>0</v>
      </c>
      <c r="L310" s="156">
        <f>Table101214[[#This Row],[Electrolyser Potential MW]]</f>
        <v>0</v>
      </c>
      <c r="M310">
        <f>ROUND(Table101214[[#This Row],[Potential Peak hour production MWh]]*$B$13,0)</f>
        <v>0</v>
      </c>
    </row>
    <row r="311" spans="1:13">
      <c r="A311">
        <v>304</v>
      </c>
      <c r="B311" t="s">
        <v>1128</v>
      </c>
      <c r="C311" t="s">
        <v>1203</v>
      </c>
      <c r="E311">
        <v>50.915179999999999</v>
      </c>
      <c r="F311">
        <v>14.071538</v>
      </c>
      <c r="G311" t="s">
        <v>777</v>
      </c>
      <c r="H311">
        <v>9.7999999999999997E-3</v>
      </c>
      <c r="I311">
        <f>ROUND(Table101214[[#This Row],[H2-Potential in TWh/a]]*1000000/(365*24),0)</f>
        <v>1</v>
      </c>
      <c r="J311">
        <f>Table101214[[#This Row],[Potential demand MWh/h]]/SUM($I$23:$I$379)</f>
        <v>3.418452808258982E-5</v>
      </c>
      <c r="K311">
        <f>MIN(IF(Table101214[[#This Row],[Potential demand MWh/h]]&gt;=$B$11,ROUND(Table101214[[#This Row],[Potential demand MWh/h]],0),0),$B$10)</f>
        <v>0</v>
      </c>
      <c r="L311" s="156">
        <f>Table101214[[#This Row],[Electrolyser Potential MW]]</f>
        <v>0</v>
      </c>
      <c r="M311">
        <f>ROUND(Table101214[[#This Row],[Potential Peak hour production MWh]]*$B$13,0)</f>
        <v>0</v>
      </c>
    </row>
    <row r="312" spans="1:13">
      <c r="A312">
        <v>305</v>
      </c>
      <c r="B312" t="s">
        <v>1096</v>
      </c>
      <c r="C312" t="s">
        <v>1203</v>
      </c>
      <c r="E312">
        <v>50.932741</v>
      </c>
      <c r="F312">
        <v>12.711226</v>
      </c>
      <c r="G312" t="s">
        <v>783</v>
      </c>
      <c r="H312">
        <v>2.6800000000000001E-2</v>
      </c>
      <c r="I312">
        <f>ROUND(Table101214[[#This Row],[H2-Potential in TWh/a]]*1000000/(365*24),0)</f>
        <v>3</v>
      </c>
      <c r="J312">
        <f>Table101214[[#This Row],[Potential demand MWh/h]]/SUM($I$23:$I$379)</f>
        <v>1.0255358424776946E-4</v>
      </c>
      <c r="K312">
        <f>MIN(IF(Table101214[[#This Row],[Potential demand MWh/h]]&gt;=$B$11,ROUND(Table101214[[#This Row],[Potential demand MWh/h]],0),0),$B$10)</f>
        <v>0</v>
      </c>
      <c r="L312" s="156">
        <f>Table101214[[#This Row],[Electrolyser Potential MW]]</f>
        <v>0</v>
      </c>
      <c r="M312">
        <f>ROUND(Table101214[[#This Row],[Potential Peak hour production MWh]]*$B$13,0)</f>
        <v>0</v>
      </c>
    </row>
    <row r="313" spans="1:13">
      <c r="A313">
        <v>306</v>
      </c>
      <c r="B313" t="s">
        <v>1151</v>
      </c>
      <c r="C313" t="s">
        <v>1203</v>
      </c>
      <c r="E313">
        <v>51.282307000000003</v>
      </c>
      <c r="F313">
        <v>12.766139000000001</v>
      </c>
      <c r="G313" t="s">
        <v>792</v>
      </c>
      <c r="H313">
        <v>0.15190000000000001</v>
      </c>
      <c r="I313">
        <f>ROUND(Table101214[[#This Row],[H2-Potential in TWh/a]]*1000000/(365*24),0)</f>
        <v>17</v>
      </c>
      <c r="J313">
        <f>Table101214[[#This Row],[Potential demand MWh/h]]/SUM($I$23:$I$379)</f>
        <v>5.8113697740402696E-4</v>
      </c>
      <c r="K313">
        <f>MIN(IF(Table101214[[#This Row],[Potential demand MWh/h]]&gt;=$B$11,ROUND(Table101214[[#This Row],[Potential demand MWh/h]],0),0),$B$10)</f>
        <v>0</v>
      </c>
      <c r="L313" s="156">
        <f>Table101214[[#This Row],[Electrolyser Potential MW]]</f>
        <v>0</v>
      </c>
      <c r="M313">
        <f>ROUND(Table101214[[#This Row],[Potential Peak hour production MWh]]*$B$13,0)</f>
        <v>0</v>
      </c>
    </row>
    <row r="314" spans="1:13">
      <c r="A314">
        <v>307</v>
      </c>
      <c r="B314" t="s">
        <v>1152</v>
      </c>
      <c r="C314" t="s">
        <v>1203</v>
      </c>
      <c r="E314">
        <v>50.971327000000002</v>
      </c>
      <c r="F314">
        <v>13.880082</v>
      </c>
      <c r="G314" t="s">
        <v>777</v>
      </c>
      <c r="H314">
        <v>5.3600000000000002E-2</v>
      </c>
      <c r="I314">
        <f>ROUND(Table101214[[#This Row],[H2-Potential in TWh/a]]*1000000/(365*24),0)</f>
        <v>6</v>
      </c>
      <c r="J314">
        <f>Table101214[[#This Row],[Potential demand MWh/h]]/SUM($I$23:$I$379)</f>
        <v>2.0510716849553892E-4</v>
      </c>
      <c r="K314">
        <f>MIN(IF(Table101214[[#This Row],[Potential demand MWh/h]]&gt;=$B$11,ROUND(Table101214[[#This Row],[Potential demand MWh/h]],0),0),$B$10)</f>
        <v>0</v>
      </c>
      <c r="L314" s="156">
        <f>Table101214[[#This Row],[Electrolyser Potential MW]]</f>
        <v>0</v>
      </c>
      <c r="M314">
        <f>ROUND(Table101214[[#This Row],[Potential Peak hour production MWh]]*$B$13,0)</f>
        <v>0</v>
      </c>
    </row>
    <row r="315" spans="1:13">
      <c r="A315">
        <v>308</v>
      </c>
      <c r="B315" t="s">
        <v>1132</v>
      </c>
      <c r="C315" t="s">
        <v>1203</v>
      </c>
      <c r="E315">
        <v>51.021793000000002</v>
      </c>
      <c r="F315">
        <v>13.339231</v>
      </c>
      <c r="G315" t="s">
        <v>783</v>
      </c>
      <c r="H315">
        <v>4.4000000000000003E-3</v>
      </c>
      <c r="I315">
        <f>ROUND(Table101214[[#This Row],[H2-Potential in TWh/a]]*1000000/(365*24),0)</f>
        <v>1</v>
      </c>
      <c r="J315">
        <f>Table101214[[#This Row],[Potential demand MWh/h]]/SUM($I$23:$I$379)</f>
        <v>3.418452808258982E-5</v>
      </c>
      <c r="K315">
        <f>MIN(IF(Table101214[[#This Row],[Potential demand MWh/h]]&gt;=$B$11,ROUND(Table101214[[#This Row],[Potential demand MWh/h]],0),0),$B$10)</f>
        <v>0</v>
      </c>
      <c r="L315" s="156">
        <f>Table101214[[#This Row],[Electrolyser Potential MW]]</f>
        <v>0</v>
      </c>
      <c r="M315">
        <f>ROUND(Table101214[[#This Row],[Potential Peak hour production MWh]]*$B$13,0)</f>
        <v>0</v>
      </c>
    </row>
    <row r="316" spans="1:13">
      <c r="A316">
        <v>309</v>
      </c>
      <c r="B316" t="s">
        <v>1153</v>
      </c>
      <c r="C316" t="s">
        <v>1203</v>
      </c>
      <c r="E316">
        <v>51.464610460000003</v>
      </c>
      <c r="F316">
        <v>12.59136792</v>
      </c>
      <c r="G316" t="s">
        <v>793</v>
      </c>
      <c r="H316">
        <v>0.42020000000000002</v>
      </c>
      <c r="I316">
        <f>ROUND(Table101214[[#This Row],[H2-Potential in TWh/a]]*1000000/(365*24),0)</f>
        <v>48</v>
      </c>
      <c r="J316">
        <f>Table101214[[#This Row],[Potential demand MWh/h]]/SUM($I$23:$I$379)</f>
        <v>1.6408573479643114E-3</v>
      </c>
      <c r="K316">
        <f>MIN(IF(Table101214[[#This Row],[Potential demand MWh/h]]&gt;=$B$11,ROUND(Table101214[[#This Row],[Potential demand MWh/h]],0),0),$B$10)</f>
        <v>0</v>
      </c>
      <c r="L316" s="156">
        <f>Table101214[[#This Row],[Electrolyser Potential MW]]</f>
        <v>0</v>
      </c>
      <c r="M316">
        <f>ROUND(Table101214[[#This Row],[Potential Peak hour production MWh]]*$B$13,0)</f>
        <v>0</v>
      </c>
    </row>
    <row r="317" spans="1:13">
      <c r="A317">
        <v>310</v>
      </c>
      <c r="B317" t="s">
        <v>1150</v>
      </c>
      <c r="C317" t="s">
        <v>1203</v>
      </c>
      <c r="E317">
        <v>51.051031999999999</v>
      </c>
      <c r="F317">
        <v>13.016598</v>
      </c>
      <c r="G317" t="s">
        <v>783</v>
      </c>
      <c r="H317">
        <v>0.1116</v>
      </c>
      <c r="I317">
        <f>ROUND(Table101214[[#This Row],[H2-Potential in TWh/a]]*1000000/(365*24),0)</f>
        <v>13</v>
      </c>
      <c r="J317">
        <f>Table101214[[#This Row],[Potential demand MWh/h]]/SUM($I$23:$I$379)</f>
        <v>4.4439886507366768E-4</v>
      </c>
      <c r="K317">
        <f>MIN(IF(Table101214[[#This Row],[Potential demand MWh/h]]&gt;=$B$11,ROUND(Table101214[[#This Row],[Potential demand MWh/h]],0),0),$B$10)</f>
        <v>0</v>
      </c>
      <c r="L317" s="156">
        <f>Table101214[[#This Row],[Electrolyser Potential MW]]</f>
        <v>0</v>
      </c>
      <c r="M317">
        <f>ROUND(Table101214[[#This Row],[Potential Peak hour production MWh]]*$B$13,0)</f>
        <v>0</v>
      </c>
    </row>
    <row r="318" spans="1:13">
      <c r="A318">
        <v>311</v>
      </c>
      <c r="B318" t="s">
        <v>1154</v>
      </c>
      <c r="C318" t="s">
        <v>1203</v>
      </c>
      <c r="E318">
        <v>50.986513000000002</v>
      </c>
      <c r="F318">
        <v>13.639801</v>
      </c>
      <c r="G318" t="s">
        <v>777</v>
      </c>
      <c r="H318">
        <v>6.4200000000000007E-2</v>
      </c>
      <c r="I318">
        <f>ROUND(Table101214[[#This Row],[H2-Potential in TWh/a]]*1000000/(365*24),0)</f>
        <v>7</v>
      </c>
      <c r="J318">
        <f>Table101214[[#This Row],[Potential demand MWh/h]]/SUM($I$23:$I$379)</f>
        <v>2.3929169657812874E-4</v>
      </c>
      <c r="K318">
        <f>MIN(IF(Table101214[[#This Row],[Potential demand MWh/h]]&gt;=$B$11,ROUND(Table101214[[#This Row],[Potential demand MWh/h]],0),0),$B$10)</f>
        <v>0</v>
      </c>
      <c r="L318" s="156">
        <f>Table101214[[#This Row],[Electrolyser Potential MW]]</f>
        <v>0</v>
      </c>
      <c r="M318">
        <f>ROUND(Table101214[[#This Row],[Potential Peak hour production MWh]]*$B$13,0)</f>
        <v>0</v>
      </c>
    </row>
    <row r="319" spans="1:13">
      <c r="A319">
        <v>312</v>
      </c>
      <c r="B319" t="s">
        <v>1155</v>
      </c>
      <c r="C319" t="s">
        <v>1203</v>
      </c>
      <c r="E319">
        <v>50.604709999999997</v>
      </c>
      <c r="F319">
        <v>12.99164</v>
      </c>
      <c r="G319" t="s">
        <v>83</v>
      </c>
      <c r="H319">
        <v>6.5600000000000006E-2</v>
      </c>
      <c r="I319">
        <f>ROUND(Table101214[[#This Row],[H2-Potential in TWh/a]]*1000000/(365*24),0)</f>
        <v>7</v>
      </c>
      <c r="J319">
        <f>Table101214[[#This Row],[Potential demand MWh/h]]/SUM($I$23:$I$379)</f>
        <v>2.3929169657812874E-4</v>
      </c>
      <c r="K319">
        <f>MIN(IF(Table101214[[#This Row],[Potential demand MWh/h]]&gt;=$B$11,ROUND(Table101214[[#This Row],[Potential demand MWh/h]],0),0),$B$10)</f>
        <v>0</v>
      </c>
      <c r="L319" s="156">
        <f>Table101214[[#This Row],[Electrolyser Potential MW]]</f>
        <v>0</v>
      </c>
      <c r="M319">
        <f>ROUND(Table101214[[#This Row],[Potential Peak hour production MWh]]*$B$13,0)</f>
        <v>0</v>
      </c>
    </row>
    <row r="320" spans="1:13">
      <c r="A320">
        <v>313</v>
      </c>
      <c r="B320" t="s">
        <v>1156</v>
      </c>
      <c r="C320" t="s">
        <v>1203</v>
      </c>
      <c r="E320">
        <v>50.876379999999997</v>
      </c>
      <c r="F320">
        <v>13.395659999999999</v>
      </c>
      <c r="G320" t="s">
        <v>783</v>
      </c>
      <c r="H320">
        <v>0.13789999999999999</v>
      </c>
      <c r="I320">
        <f>ROUND(Table101214[[#This Row],[H2-Potential in TWh/a]]*1000000/(365*24),0)</f>
        <v>16</v>
      </c>
      <c r="J320">
        <f>Table101214[[#This Row],[Potential demand MWh/h]]/SUM($I$23:$I$379)</f>
        <v>5.4695244932143712E-4</v>
      </c>
      <c r="K320">
        <f>MIN(IF(Table101214[[#This Row],[Potential demand MWh/h]]&gt;=$B$11,ROUND(Table101214[[#This Row],[Potential demand MWh/h]],0),0),$B$10)</f>
        <v>0</v>
      </c>
      <c r="L320" s="156">
        <f>Table101214[[#This Row],[Electrolyser Potential MW]]</f>
        <v>0</v>
      </c>
      <c r="M320">
        <f>ROUND(Table101214[[#This Row],[Potential Peak hour production MWh]]*$B$13,0)</f>
        <v>0</v>
      </c>
    </row>
    <row r="321" spans="1:13">
      <c r="A321">
        <v>314</v>
      </c>
      <c r="B321" t="s">
        <v>1157</v>
      </c>
      <c r="C321" t="s">
        <v>1203</v>
      </c>
      <c r="E321">
        <v>51.046292999999999</v>
      </c>
      <c r="F321">
        <v>13.018068</v>
      </c>
      <c r="G321" t="s">
        <v>783</v>
      </c>
      <c r="H321">
        <v>0.107</v>
      </c>
      <c r="I321">
        <f>ROUND(Table101214[[#This Row],[H2-Potential in TWh/a]]*1000000/(365*24),0)</f>
        <v>12</v>
      </c>
      <c r="J321">
        <f>Table101214[[#This Row],[Potential demand MWh/h]]/SUM($I$23:$I$379)</f>
        <v>4.1021433699107784E-4</v>
      </c>
      <c r="K321">
        <f>MIN(IF(Table101214[[#This Row],[Potential demand MWh/h]]&gt;=$B$11,ROUND(Table101214[[#This Row],[Potential demand MWh/h]],0),0),$B$10)</f>
        <v>0</v>
      </c>
      <c r="L321" s="156">
        <f>Table101214[[#This Row],[Electrolyser Potential MW]]</f>
        <v>0</v>
      </c>
      <c r="M321">
        <f>ROUND(Table101214[[#This Row],[Potential Peak hour production MWh]]*$B$13,0)</f>
        <v>0</v>
      </c>
    </row>
    <row r="322" spans="1:13">
      <c r="A322">
        <v>315</v>
      </c>
      <c r="B322" t="s">
        <v>1153</v>
      </c>
      <c r="C322" t="s">
        <v>1203</v>
      </c>
      <c r="E322">
        <v>51.464610460000003</v>
      </c>
      <c r="F322">
        <v>12.59136792</v>
      </c>
      <c r="G322" t="s">
        <v>793</v>
      </c>
      <c r="H322">
        <v>4.3200000000000002E-2</v>
      </c>
      <c r="I322">
        <f>ROUND(Table101214[[#This Row],[H2-Potential in TWh/a]]*1000000/(365*24),0)</f>
        <v>5</v>
      </c>
      <c r="J322">
        <f>Table101214[[#This Row],[Potential demand MWh/h]]/SUM($I$23:$I$379)</f>
        <v>1.709226404129491E-4</v>
      </c>
      <c r="K322">
        <f>MIN(IF(Table101214[[#This Row],[Potential demand MWh/h]]&gt;=$B$11,ROUND(Table101214[[#This Row],[Potential demand MWh/h]],0),0),$B$10)</f>
        <v>0</v>
      </c>
      <c r="L322" s="156">
        <f>Table101214[[#This Row],[Electrolyser Potential MW]]</f>
        <v>0</v>
      </c>
      <c r="M322">
        <f>ROUND(Table101214[[#This Row],[Potential Peak hour production MWh]]*$B$13,0)</f>
        <v>0</v>
      </c>
    </row>
    <row r="323" spans="1:13">
      <c r="A323">
        <v>316</v>
      </c>
      <c r="B323" t="s">
        <v>1158</v>
      </c>
      <c r="C323" t="s">
        <v>1203</v>
      </c>
      <c r="E323">
        <v>50.959522999999997</v>
      </c>
      <c r="F323">
        <v>12.755561</v>
      </c>
      <c r="G323" t="s">
        <v>783</v>
      </c>
      <c r="H323">
        <v>1.1000000000000001E-3</v>
      </c>
      <c r="I323">
        <f>ROUND(Table101214[[#This Row],[H2-Potential in TWh/a]]*1000000/(365*24),0)</f>
        <v>0</v>
      </c>
      <c r="J323">
        <f>Table101214[[#This Row],[Potential demand MWh/h]]/SUM($I$23:$I$379)</f>
        <v>0</v>
      </c>
      <c r="K323">
        <f>MIN(IF(Table101214[[#This Row],[Potential demand MWh/h]]&gt;=$B$11,ROUND(Table101214[[#This Row],[Potential demand MWh/h]],0),0),$B$10)</f>
        <v>0</v>
      </c>
      <c r="L323" s="156">
        <f>Table101214[[#This Row],[Electrolyser Potential MW]]</f>
        <v>0</v>
      </c>
      <c r="M323">
        <f>ROUND(Table101214[[#This Row],[Potential Peak hour production MWh]]*$B$13,0)</f>
        <v>0</v>
      </c>
    </row>
    <row r="324" spans="1:13">
      <c r="A324">
        <v>317</v>
      </c>
      <c r="B324" t="s">
        <v>1150</v>
      </c>
      <c r="C324" t="s">
        <v>1203</v>
      </c>
      <c r="E324">
        <v>51.051031999999999</v>
      </c>
      <c r="F324">
        <v>13.016598</v>
      </c>
      <c r="G324" t="s">
        <v>783</v>
      </c>
      <c r="H324">
        <v>1.0999999999999999E-2</v>
      </c>
      <c r="I324">
        <f>ROUND(Table101214[[#This Row],[H2-Potential in TWh/a]]*1000000/(365*24),0)</f>
        <v>1</v>
      </c>
      <c r="J324">
        <f>Table101214[[#This Row],[Potential demand MWh/h]]/SUM($I$23:$I$379)</f>
        <v>3.418452808258982E-5</v>
      </c>
      <c r="K324">
        <f>MIN(IF(Table101214[[#This Row],[Potential demand MWh/h]]&gt;=$B$11,ROUND(Table101214[[#This Row],[Potential demand MWh/h]],0),0),$B$10)</f>
        <v>0</v>
      </c>
      <c r="L324" s="156">
        <f>Table101214[[#This Row],[Electrolyser Potential MW]]</f>
        <v>0</v>
      </c>
      <c r="M324">
        <f>ROUND(Table101214[[#This Row],[Potential Peak hour production MWh]]*$B$13,0)</f>
        <v>0</v>
      </c>
    </row>
    <row r="325" spans="1:13">
      <c r="A325">
        <v>319</v>
      </c>
      <c r="B325" t="s">
        <v>1151</v>
      </c>
      <c r="C325" t="s">
        <v>1203</v>
      </c>
      <c r="E325">
        <v>51.282307000000003</v>
      </c>
      <c r="F325">
        <v>12.766139000000001</v>
      </c>
      <c r="G325" t="s">
        <v>792</v>
      </c>
      <c r="H325">
        <v>1.9099999999999999E-2</v>
      </c>
      <c r="I325">
        <f>ROUND(Table101214[[#This Row],[H2-Potential in TWh/a]]*1000000/(365*24),0)</f>
        <v>2</v>
      </c>
      <c r="J325">
        <f>Table101214[[#This Row],[Potential demand MWh/h]]/SUM($I$23:$I$379)</f>
        <v>6.836905616517964E-5</v>
      </c>
      <c r="K325">
        <f>MIN(IF(Table101214[[#This Row],[Potential demand MWh/h]]&gt;=$B$11,ROUND(Table101214[[#This Row],[Potential demand MWh/h]],0),0),$B$10)</f>
        <v>0</v>
      </c>
      <c r="L325" s="156">
        <f>Table101214[[#This Row],[Electrolyser Potential MW]]</f>
        <v>0</v>
      </c>
      <c r="M325">
        <f>ROUND(Table101214[[#This Row],[Potential Peak hour production MWh]]*$B$13,0)</f>
        <v>0</v>
      </c>
    </row>
    <row r="326" spans="1:13">
      <c r="A326">
        <v>320</v>
      </c>
      <c r="B326" t="s">
        <v>1152</v>
      </c>
      <c r="C326" t="s">
        <v>1203</v>
      </c>
      <c r="E326">
        <v>50.971327000000002</v>
      </c>
      <c r="F326">
        <v>13.880082</v>
      </c>
      <c r="G326" t="s">
        <v>777</v>
      </c>
      <c r="H326">
        <v>1E-3</v>
      </c>
      <c r="I326">
        <f>ROUND(Table101214[[#This Row],[H2-Potential in TWh/a]]*1000000/(365*24),0)</f>
        <v>0</v>
      </c>
      <c r="J326">
        <f>Table101214[[#This Row],[Potential demand MWh/h]]/SUM($I$23:$I$379)</f>
        <v>0</v>
      </c>
      <c r="K326">
        <f>MIN(IF(Table101214[[#This Row],[Potential demand MWh/h]]&gt;=$B$11,ROUND(Table101214[[#This Row],[Potential demand MWh/h]],0),0),$B$10)</f>
        <v>0</v>
      </c>
      <c r="L326" s="156">
        <f>Table101214[[#This Row],[Electrolyser Potential MW]]</f>
        <v>0</v>
      </c>
      <c r="M326">
        <f>ROUND(Table101214[[#This Row],[Potential Peak hour production MWh]]*$B$13,0)</f>
        <v>0</v>
      </c>
    </row>
    <row r="327" spans="1:13">
      <c r="A327">
        <v>321</v>
      </c>
      <c r="B327" t="s">
        <v>1159</v>
      </c>
      <c r="C327" t="s">
        <v>1203</v>
      </c>
      <c r="E327">
        <v>50.534669999999998</v>
      </c>
      <c r="F327">
        <v>12.8089599</v>
      </c>
      <c r="G327" t="s">
        <v>83</v>
      </c>
      <c r="H327">
        <v>0.01</v>
      </c>
      <c r="I327">
        <f>ROUND(Table101214[[#This Row],[H2-Potential in TWh/a]]*1000000/(365*24),0)</f>
        <v>1</v>
      </c>
      <c r="J327">
        <f>Table101214[[#This Row],[Potential demand MWh/h]]/SUM($I$23:$I$379)</f>
        <v>3.418452808258982E-5</v>
      </c>
      <c r="K327">
        <f>MIN(IF(Table101214[[#This Row],[Potential demand MWh/h]]&gt;=$B$11,ROUND(Table101214[[#This Row],[Potential demand MWh/h]],0),0),$B$10)</f>
        <v>0</v>
      </c>
      <c r="L327" s="156">
        <f>Table101214[[#This Row],[Electrolyser Potential MW]]</f>
        <v>0</v>
      </c>
      <c r="M327">
        <f>ROUND(Table101214[[#This Row],[Potential Peak hour production MWh]]*$B$13,0)</f>
        <v>0</v>
      </c>
    </row>
    <row r="328" spans="1:13">
      <c r="A328">
        <v>322</v>
      </c>
      <c r="B328" t="s">
        <v>1155</v>
      </c>
      <c r="C328" t="s">
        <v>1203</v>
      </c>
      <c r="E328">
        <v>50.604709999999997</v>
      </c>
      <c r="F328">
        <v>12.99164</v>
      </c>
      <c r="G328" t="s">
        <v>83</v>
      </c>
      <c r="H328">
        <v>5.3E-3</v>
      </c>
      <c r="I328">
        <f>ROUND(Table101214[[#This Row],[H2-Potential in TWh/a]]*1000000/(365*24),0)</f>
        <v>1</v>
      </c>
      <c r="J328">
        <f>Table101214[[#This Row],[Potential demand MWh/h]]/SUM($I$23:$I$379)</f>
        <v>3.418452808258982E-5</v>
      </c>
      <c r="K328">
        <f>MIN(IF(Table101214[[#This Row],[Potential demand MWh/h]]&gt;=$B$11,ROUND(Table101214[[#This Row],[Potential demand MWh/h]],0),0),$B$10)</f>
        <v>0</v>
      </c>
      <c r="L328" s="156">
        <f>Table101214[[#This Row],[Electrolyser Potential MW]]</f>
        <v>0</v>
      </c>
      <c r="M328">
        <f>ROUND(Table101214[[#This Row],[Potential Peak hour production MWh]]*$B$13,0)</f>
        <v>0</v>
      </c>
    </row>
    <row r="329" spans="1:13">
      <c r="A329">
        <v>323</v>
      </c>
      <c r="B329" t="s">
        <v>1160</v>
      </c>
      <c r="C329" t="s">
        <v>1203</v>
      </c>
      <c r="E329">
        <v>50.84686</v>
      </c>
      <c r="F329">
        <v>13.773709999999999</v>
      </c>
      <c r="G329" t="s">
        <v>777</v>
      </c>
      <c r="H329">
        <v>4.4000000000000003E-3</v>
      </c>
      <c r="I329">
        <f>ROUND(Table101214[[#This Row],[H2-Potential in TWh/a]]*1000000/(365*24),0)</f>
        <v>1</v>
      </c>
      <c r="J329">
        <f>Table101214[[#This Row],[Potential demand MWh/h]]/SUM($I$23:$I$379)</f>
        <v>3.418452808258982E-5</v>
      </c>
      <c r="K329">
        <f>MIN(IF(Table101214[[#This Row],[Potential demand MWh/h]]&gt;=$B$11,ROUND(Table101214[[#This Row],[Potential demand MWh/h]],0),0),$B$10)</f>
        <v>0</v>
      </c>
      <c r="L329" s="156">
        <f>Table101214[[#This Row],[Electrolyser Potential MW]]</f>
        <v>0</v>
      </c>
      <c r="M329">
        <f>ROUND(Table101214[[#This Row],[Potential Peak hour production MWh]]*$B$13,0)</f>
        <v>0</v>
      </c>
    </row>
    <row r="330" spans="1:13">
      <c r="A330">
        <v>324</v>
      </c>
      <c r="B330" t="s">
        <v>1133</v>
      </c>
      <c r="C330" t="s">
        <v>1203</v>
      </c>
      <c r="E330">
        <v>50.625529999999998</v>
      </c>
      <c r="F330">
        <v>12.82877</v>
      </c>
      <c r="G330" t="s">
        <v>83</v>
      </c>
      <c r="H330">
        <v>5.9999999999999995E-4</v>
      </c>
      <c r="I330">
        <f>ROUND(Table101214[[#This Row],[H2-Potential in TWh/a]]*1000000/(365*24),0)</f>
        <v>0</v>
      </c>
      <c r="J330">
        <f>Table101214[[#This Row],[Potential demand MWh/h]]/SUM($I$23:$I$379)</f>
        <v>0</v>
      </c>
      <c r="K330">
        <f>MIN(IF(Table101214[[#This Row],[Potential demand MWh/h]]&gt;=$B$11,ROUND(Table101214[[#This Row],[Potential demand MWh/h]],0),0),$B$10)</f>
        <v>0</v>
      </c>
      <c r="L330" s="156">
        <f>Table101214[[#This Row],[Electrolyser Potential MW]]</f>
        <v>0</v>
      </c>
      <c r="M330">
        <f>ROUND(Table101214[[#This Row],[Potential Peak hour production MWh]]*$B$13,0)</f>
        <v>0</v>
      </c>
    </row>
    <row r="331" spans="1:13">
      <c r="A331">
        <v>325</v>
      </c>
      <c r="B331" t="s">
        <v>1063</v>
      </c>
      <c r="C331" t="s">
        <v>1203</v>
      </c>
      <c r="E331">
        <v>48.269691000000002</v>
      </c>
      <c r="F331">
        <v>9.726699</v>
      </c>
      <c r="G331" t="s">
        <v>182</v>
      </c>
      <c r="H331">
        <v>0.2848</v>
      </c>
      <c r="I331">
        <f>ROUND(Table101214[[#This Row],[H2-Potential in TWh/a]]*1000000/(365*24),0)</f>
        <v>33</v>
      </c>
      <c r="J331">
        <f>Table101214[[#This Row],[Potential demand MWh/h]]/SUM($I$23:$I$379)</f>
        <v>1.1280894267254641E-3</v>
      </c>
      <c r="K331">
        <f>MIN(IF(Table101214[[#This Row],[Potential demand MWh/h]]&gt;=$B$11,ROUND(Table101214[[#This Row],[Potential demand MWh/h]],0),0),$B$10)</f>
        <v>0</v>
      </c>
      <c r="L331" s="156">
        <f>Table101214[[#This Row],[Electrolyser Potential MW]]</f>
        <v>0</v>
      </c>
      <c r="M331">
        <f>ROUND(Table101214[[#This Row],[Potential Peak hour production MWh]]*$B$13,0)</f>
        <v>0</v>
      </c>
    </row>
    <row r="332" spans="1:13">
      <c r="A332">
        <v>326</v>
      </c>
      <c r="B332" t="s">
        <v>1161</v>
      </c>
      <c r="C332" t="s">
        <v>1203</v>
      </c>
      <c r="E332">
        <v>52.690620000000003</v>
      </c>
      <c r="F332">
        <v>11.985900000000001</v>
      </c>
      <c r="G332" t="s">
        <v>819</v>
      </c>
      <c r="H332">
        <v>1.3197000000000001</v>
      </c>
      <c r="I332">
        <f>ROUND(Table101214[[#This Row],[H2-Potential in TWh/a]]*1000000/(365*24),0)</f>
        <v>151</v>
      </c>
      <c r="J332">
        <f>Table101214[[#This Row],[Potential demand MWh/h]]/SUM($I$23:$I$379)</f>
        <v>5.161863740471063E-3</v>
      </c>
      <c r="K332">
        <f>MIN(IF(Table101214[[#This Row],[Potential demand MWh/h]]&gt;=$B$11,ROUND(Table101214[[#This Row],[Potential demand MWh/h]],0),0),$B$10)</f>
        <v>151</v>
      </c>
      <c r="L332" s="156">
        <f>Table101214[[#This Row],[Electrolyser Potential MW]]</f>
        <v>151</v>
      </c>
      <c r="M332">
        <f>ROUND(Table101214[[#This Row],[Potential Peak hour production MWh]]*$B$13,0)</f>
        <v>63</v>
      </c>
    </row>
    <row r="333" spans="1:13">
      <c r="A333">
        <v>327</v>
      </c>
      <c r="B333" t="s">
        <v>1162</v>
      </c>
      <c r="C333" t="s">
        <v>1203</v>
      </c>
      <c r="E333">
        <v>50.402363000000001</v>
      </c>
      <c r="F333">
        <v>11.700324999999999</v>
      </c>
      <c r="G333" t="s">
        <v>888</v>
      </c>
      <c r="H333">
        <v>0.70660000000000001</v>
      </c>
      <c r="I333">
        <f>ROUND(Table101214[[#This Row],[H2-Potential in TWh/a]]*1000000/(365*24),0)</f>
        <v>81</v>
      </c>
      <c r="J333">
        <f>Table101214[[#This Row],[Potential demand MWh/h]]/SUM($I$23:$I$379)</f>
        <v>2.7689467746897754E-3</v>
      </c>
      <c r="K333">
        <f>MIN(IF(Table101214[[#This Row],[Potential demand MWh/h]]&gt;=$B$11,ROUND(Table101214[[#This Row],[Potential demand MWh/h]],0),0),$B$10)</f>
        <v>81</v>
      </c>
      <c r="L333" s="156">
        <f>Table101214[[#This Row],[Electrolyser Potential MW]]</f>
        <v>81</v>
      </c>
      <c r="M333">
        <f>ROUND(Table101214[[#This Row],[Potential Peak hour production MWh]]*$B$13,0)</f>
        <v>34</v>
      </c>
    </row>
    <row r="334" spans="1:13">
      <c r="A334">
        <v>328</v>
      </c>
      <c r="B334" t="s">
        <v>1031</v>
      </c>
      <c r="C334" t="s">
        <v>1203</v>
      </c>
      <c r="E334">
        <v>51.985962569999998</v>
      </c>
      <c r="F334">
        <v>9.8207632040000004</v>
      </c>
      <c r="G334" t="s">
        <v>517</v>
      </c>
      <c r="H334">
        <v>0.2452</v>
      </c>
      <c r="I334">
        <f>ROUND(Table101214[[#This Row],[H2-Potential in TWh/a]]*1000000/(365*24),0)</f>
        <v>28</v>
      </c>
      <c r="J334">
        <f>Table101214[[#This Row],[Potential demand MWh/h]]/SUM($I$23:$I$379)</f>
        <v>9.5716678631251495E-4</v>
      </c>
      <c r="K334">
        <f>MIN(IF(Table101214[[#This Row],[Potential demand MWh/h]]&gt;=$B$11,ROUND(Table101214[[#This Row],[Potential demand MWh/h]],0),0),$B$10)</f>
        <v>0</v>
      </c>
      <c r="L334" s="156">
        <f>Table101214[[#This Row],[Electrolyser Potential MW]]</f>
        <v>0</v>
      </c>
      <c r="M334">
        <f>ROUND(Table101214[[#This Row],[Potential Peak hour production MWh]]*$B$13,0)</f>
        <v>0</v>
      </c>
    </row>
    <row r="335" spans="1:13">
      <c r="A335">
        <v>329</v>
      </c>
      <c r="B335" t="s">
        <v>1047</v>
      </c>
      <c r="C335" t="s">
        <v>1203</v>
      </c>
      <c r="E335">
        <v>49.977757799999999</v>
      </c>
      <c r="F335">
        <v>9.0690096370000006</v>
      </c>
      <c r="G335" t="s">
        <v>335</v>
      </c>
      <c r="H335">
        <v>0.32650000000000001</v>
      </c>
      <c r="I335">
        <f>ROUND(Table101214[[#This Row],[H2-Potential in TWh/a]]*1000000/(365*24),0)</f>
        <v>37</v>
      </c>
      <c r="J335">
        <f>Table101214[[#This Row],[Potential demand MWh/h]]/SUM($I$23:$I$379)</f>
        <v>1.2648275390558233E-3</v>
      </c>
      <c r="K335">
        <f>MIN(IF(Table101214[[#This Row],[Potential demand MWh/h]]&gt;=$B$11,ROUND(Table101214[[#This Row],[Potential demand MWh/h]],0),0),$B$10)</f>
        <v>0</v>
      </c>
      <c r="L335" s="156">
        <f>Table101214[[#This Row],[Electrolyser Potential MW]]</f>
        <v>0</v>
      </c>
      <c r="M335">
        <f>ROUND(Table101214[[#This Row],[Potential Peak hour production MWh]]*$B$13,0)</f>
        <v>0</v>
      </c>
    </row>
    <row r="336" spans="1:13">
      <c r="A336">
        <v>330</v>
      </c>
      <c r="B336" t="s">
        <v>1026</v>
      </c>
      <c r="C336" t="s">
        <v>1203</v>
      </c>
      <c r="E336">
        <v>49.53549864</v>
      </c>
      <c r="F336">
        <v>8.4570798319999998</v>
      </c>
      <c r="G336" t="s">
        <v>141</v>
      </c>
      <c r="H336">
        <v>0.44940000000000002</v>
      </c>
      <c r="I336">
        <f>ROUND(Table101214[[#This Row],[H2-Potential in TWh/a]]*1000000/(365*24),0)</f>
        <v>51</v>
      </c>
      <c r="J336">
        <f>Table101214[[#This Row],[Potential demand MWh/h]]/SUM($I$23:$I$379)</f>
        <v>1.7434109322120809E-3</v>
      </c>
      <c r="K336">
        <f>MIN(IF(Table101214[[#This Row],[Potential demand MWh/h]]&gt;=$B$11,ROUND(Table101214[[#This Row],[Potential demand MWh/h]],0),0),$B$10)</f>
        <v>51</v>
      </c>
      <c r="L336" s="156">
        <f>Table101214[[#This Row],[Electrolyser Potential MW]]</f>
        <v>51</v>
      </c>
      <c r="M336">
        <f>ROUND(Table101214[[#This Row],[Potential Peak hour production MWh]]*$B$13,0)</f>
        <v>21</v>
      </c>
    </row>
    <row r="337" spans="1:13">
      <c r="A337">
        <v>331</v>
      </c>
      <c r="B337" t="s">
        <v>1163</v>
      </c>
      <c r="C337" t="s">
        <v>1204</v>
      </c>
      <c r="E337">
        <v>49.252005179999998</v>
      </c>
      <c r="F337">
        <v>6.84706277</v>
      </c>
      <c r="G337" t="s">
        <v>758</v>
      </c>
      <c r="H337">
        <v>0.19450000000000001</v>
      </c>
      <c r="I337">
        <f>ROUND(Table101214[[#This Row],[H2-Potential in TWh/a]]*1000000/(365*24),0)</f>
        <v>22</v>
      </c>
      <c r="J337">
        <f>Table101214[[#This Row],[Potential demand MWh/h]]/SUM($I$23:$I$379)</f>
        <v>7.5205961781697609E-4</v>
      </c>
      <c r="K337">
        <f>MIN(IF(Table101214[[#This Row],[Potential demand MWh/h]]&gt;=$B$11,ROUND(Table101214[[#This Row],[Potential demand MWh/h]],0),0),$B$10)</f>
        <v>0</v>
      </c>
      <c r="L337" s="156">
        <f>Table101214[[#This Row],[Electrolyser Potential MW]]</f>
        <v>0</v>
      </c>
      <c r="M337">
        <f>ROUND(Table101214[[#This Row],[Potential Peak hour production MWh]]*$B$13,0)</f>
        <v>0</v>
      </c>
    </row>
    <row r="338" spans="1:13">
      <c r="A338">
        <v>332</v>
      </c>
      <c r="B338" t="s">
        <v>1164</v>
      </c>
      <c r="C338" t="s">
        <v>1204</v>
      </c>
      <c r="E338">
        <v>49.357172169999998</v>
      </c>
      <c r="F338">
        <v>6.7541369820000003</v>
      </c>
      <c r="G338" t="s">
        <v>763</v>
      </c>
      <c r="H338">
        <v>0.66949999999999998</v>
      </c>
      <c r="I338">
        <f>ROUND(Table101214[[#This Row],[H2-Potential in TWh/a]]*1000000/(365*24),0)</f>
        <v>76</v>
      </c>
      <c r="J338">
        <f>Table101214[[#This Row],[Potential demand MWh/h]]/SUM($I$23:$I$379)</f>
        <v>2.5980241342768262E-3</v>
      </c>
      <c r="K338">
        <f>MIN(IF(Table101214[[#This Row],[Potential demand MWh/h]]&gt;=$B$11,ROUND(Table101214[[#This Row],[Potential demand MWh/h]],0),0),$B$10)</f>
        <v>76</v>
      </c>
      <c r="L338" s="156">
        <f>Table101214[[#This Row],[Electrolyser Potential MW]]</f>
        <v>76</v>
      </c>
      <c r="M338">
        <f>ROUND(Table101214[[#This Row],[Potential Peak hour production MWh]]*$B$13,0)</f>
        <v>32</v>
      </c>
    </row>
    <row r="339" spans="1:13">
      <c r="A339">
        <v>333</v>
      </c>
      <c r="B339" t="s">
        <v>1165</v>
      </c>
      <c r="C339" t="s">
        <v>1204</v>
      </c>
      <c r="E339">
        <v>53.524784969999999</v>
      </c>
      <c r="F339">
        <v>9.9000510780000006</v>
      </c>
      <c r="G339" t="s">
        <v>423</v>
      </c>
      <c r="H339">
        <v>0.34010000000000001</v>
      </c>
      <c r="I339">
        <f>ROUND(Table101214[[#This Row],[H2-Potential in TWh/a]]*1000000/(365*24),0)</f>
        <v>39</v>
      </c>
      <c r="J339">
        <f>Table101214[[#This Row],[Potential demand MWh/h]]/SUM($I$23:$I$379)</f>
        <v>1.3331965952210029E-3</v>
      </c>
      <c r="K339">
        <f>MIN(IF(Table101214[[#This Row],[Potential demand MWh/h]]&gt;=$B$11,ROUND(Table101214[[#This Row],[Potential demand MWh/h]],0),0),$B$10)</f>
        <v>0</v>
      </c>
      <c r="L339" s="156">
        <f>Table101214[[#This Row],[Electrolyser Potential MW]]</f>
        <v>0</v>
      </c>
      <c r="M339">
        <f>ROUND(Table101214[[#This Row],[Potential Peak hour production MWh]]*$B$13,0)</f>
        <v>0</v>
      </c>
    </row>
    <row r="340" spans="1:13">
      <c r="A340">
        <v>334</v>
      </c>
      <c r="B340" t="s">
        <v>1166</v>
      </c>
      <c r="C340" t="s">
        <v>1204</v>
      </c>
      <c r="E340">
        <v>52.154764919999998</v>
      </c>
      <c r="F340">
        <v>10.40307531</v>
      </c>
      <c r="G340" t="s">
        <v>494</v>
      </c>
      <c r="H340">
        <v>1.7359</v>
      </c>
      <c r="I340">
        <f>ROUND(Table101214[[#This Row],[H2-Potential in TWh/a]]*1000000/(365*24),0)</f>
        <v>198</v>
      </c>
      <c r="J340">
        <f>Table101214[[#This Row],[Potential demand MWh/h]]/SUM($I$23:$I$379)</f>
        <v>6.7685365603527845E-3</v>
      </c>
      <c r="K340">
        <f>MIN(IF(Table101214[[#This Row],[Potential demand MWh/h]]&gt;=$B$11,ROUND(Table101214[[#This Row],[Potential demand MWh/h]],0),0),$B$10)</f>
        <v>198</v>
      </c>
      <c r="L340" s="156">
        <f>Table101214[[#This Row],[Electrolyser Potential MW]]</f>
        <v>198</v>
      </c>
      <c r="M340">
        <f>ROUND(Table101214[[#This Row],[Potential Peak hour production MWh]]*$B$13,0)</f>
        <v>83</v>
      </c>
    </row>
    <row r="341" spans="1:13">
      <c r="A341">
        <v>335</v>
      </c>
      <c r="B341" t="s">
        <v>1167</v>
      </c>
      <c r="C341" t="s">
        <v>1204</v>
      </c>
      <c r="E341">
        <v>52.316356460000002</v>
      </c>
      <c r="F341">
        <v>10.23818612</v>
      </c>
      <c r="G341" t="s">
        <v>506</v>
      </c>
      <c r="H341">
        <v>0.53720000000000001</v>
      </c>
      <c r="I341">
        <f>ROUND(Table101214[[#This Row],[H2-Potential in TWh/a]]*1000000/(365*24),0)</f>
        <v>61</v>
      </c>
      <c r="J341">
        <f>Table101214[[#This Row],[Potential demand MWh/h]]/SUM($I$23:$I$379)</f>
        <v>2.0852562130379789E-3</v>
      </c>
      <c r="K341">
        <f>MIN(IF(Table101214[[#This Row],[Potential demand MWh/h]]&gt;=$B$11,ROUND(Table101214[[#This Row],[Potential demand MWh/h]],0),0),$B$10)</f>
        <v>61</v>
      </c>
      <c r="L341" s="156">
        <f>Table101214[[#This Row],[Electrolyser Potential MW]]</f>
        <v>61</v>
      </c>
      <c r="M341">
        <f>ROUND(Table101214[[#This Row],[Potential Peak hour production MWh]]*$B$13,0)</f>
        <v>26</v>
      </c>
    </row>
    <row r="342" spans="1:13">
      <c r="A342">
        <v>336</v>
      </c>
      <c r="B342" t="s">
        <v>1168</v>
      </c>
      <c r="C342" t="s">
        <v>1204</v>
      </c>
      <c r="E342">
        <v>52.2091444</v>
      </c>
      <c r="F342">
        <v>8.0495011069999993</v>
      </c>
      <c r="G342" t="s">
        <v>572</v>
      </c>
      <c r="H342">
        <v>0.3201</v>
      </c>
      <c r="I342">
        <f>ROUND(Table101214[[#This Row],[H2-Potential in TWh/a]]*1000000/(365*24),0)</f>
        <v>37</v>
      </c>
      <c r="J342">
        <f>Table101214[[#This Row],[Potential demand MWh/h]]/SUM($I$23:$I$379)</f>
        <v>1.2648275390558233E-3</v>
      </c>
      <c r="K342">
        <f>MIN(IF(Table101214[[#This Row],[Potential demand MWh/h]]&gt;=$B$11,ROUND(Table101214[[#This Row],[Potential demand MWh/h]],0),0),$B$10)</f>
        <v>0</v>
      </c>
      <c r="L342" s="156">
        <f>Table101214[[#This Row],[Electrolyser Potential MW]]</f>
        <v>0</v>
      </c>
      <c r="M342">
        <f>ROUND(Table101214[[#This Row],[Potential Peak hour production MWh]]*$B$13,0)</f>
        <v>0</v>
      </c>
    </row>
    <row r="343" spans="1:13">
      <c r="A343">
        <v>337</v>
      </c>
      <c r="B343" t="s">
        <v>1169</v>
      </c>
      <c r="C343" t="s">
        <v>1204</v>
      </c>
      <c r="E343">
        <v>53.12493044</v>
      </c>
      <c r="F343">
        <v>8.6867285299999999</v>
      </c>
      <c r="G343" t="s">
        <v>418</v>
      </c>
      <c r="H343">
        <v>1.9335</v>
      </c>
      <c r="I343">
        <f>ROUND(Table101214[[#This Row],[H2-Potential in TWh/a]]*1000000/(365*24),0)</f>
        <v>221</v>
      </c>
      <c r="J343">
        <f>Table101214[[#This Row],[Potential demand MWh/h]]/SUM($I$23:$I$379)</f>
        <v>7.5547807062523505E-3</v>
      </c>
      <c r="K343">
        <f>MIN(IF(Table101214[[#This Row],[Potential demand MWh/h]]&gt;=$B$11,ROUND(Table101214[[#This Row],[Potential demand MWh/h]],0),0),$B$10)</f>
        <v>221</v>
      </c>
      <c r="L343" s="156">
        <f>Table101214[[#This Row],[Electrolyser Potential MW]]</f>
        <v>221</v>
      </c>
      <c r="M343">
        <f>ROUND(Table101214[[#This Row],[Potential Peak hour production MWh]]*$B$13,0)</f>
        <v>93</v>
      </c>
    </row>
    <row r="344" spans="1:13">
      <c r="A344">
        <v>338</v>
      </c>
      <c r="B344" t="s">
        <v>1170</v>
      </c>
      <c r="C344" t="s">
        <v>1204</v>
      </c>
      <c r="E344">
        <v>51.368231170000001</v>
      </c>
      <c r="F344">
        <v>6.7122673319999997</v>
      </c>
      <c r="G344" t="s">
        <v>583</v>
      </c>
      <c r="H344">
        <v>0.121</v>
      </c>
      <c r="I344">
        <f>ROUND(Table101214[[#This Row],[H2-Potential in TWh/a]]*1000000/(365*24),0)</f>
        <v>14</v>
      </c>
      <c r="J344">
        <f>Table101214[[#This Row],[Potential demand MWh/h]]/SUM($I$23:$I$379)</f>
        <v>4.7858339315625748E-4</v>
      </c>
      <c r="K344">
        <f>MIN(IF(Table101214[[#This Row],[Potential demand MWh/h]]&gt;=$B$11,ROUND(Table101214[[#This Row],[Potential demand MWh/h]],0),0),$B$10)</f>
        <v>0</v>
      </c>
      <c r="L344" s="156">
        <f>Table101214[[#This Row],[Electrolyser Potential MW]]</f>
        <v>0</v>
      </c>
      <c r="M344">
        <f>ROUND(Table101214[[#This Row],[Potential Peak hour production MWh]]*$B$13,0)</f>
        <v>0</v>
      </c>
    </row>
    <row r="345" spans="1:13">
      <c r="A345">
        <v>339</v>
      </c>
      <c r="B345" t="s">
        <v>1171</v>
      </c>
      <c r="C345" t="s">
        <v>1204</v>
      </c>
      <c r="E345">
        <v>51.503690300000002</v>
      </c>
      <c r="F345">
        <v>6.7359074840000002</v>
      </c>
      <c r="G345" t="s">
        <v>583</v>
      </c>
      <c r="H345">
        <v>7.0925999999999991</v>
      </c>
      <c r="I345">
        <f>ROUND(Table101214[[#This Row],[H2-Potential in TWh/a]]*1000000/(365*24),0)</f>
        <v>810</v>
      </c>
      <c r="J345">
        <f>Table101214[[#This Row],[Potential demand MWh/h]]/SUM($I$23:$I$379)</f>
        <v>2.7689467746897754E-2</v>
      </c>
      <c r="K345">
        <f>MIN(IF(Table101214[[#This Row],[Potential demand MWh/h]]&gt;=$B$11,ROUND(Table101214[[#This Row],[Potential demand MWh/h]],0),0),$B$10)</f>
        <v>500</v>
      </c>
      <c r="L345" s="156">
        <f>Table101214[[#This Row],[Electrolyser Potential MW]]</f>
        <v>500</v>
      </c>
      <c r="M345">
        <f>ROUND(Table101214[[#This Row],[Potential Peak hour production MWh]]*$B$13,0)</f>
        <v>209</v>
      </c>
    </row>
    <row r="346" spans="1:13">
      <c r="A346">
        <v>340</v>
      </c>
      <c r="B346" t="s">
        <v>1172</v>
      </c>
      <c r="C346" t="s">
        <v>1204</v>
      </c>
      <c r="E346">
        <v>51.460831800000001</v>
      </c>
      <c r="F346">
        <v>6.7491729019999998</v>
      </c>
      <c r="G346" t="s">
        <v>583</v>
      </c>
      <c r="H346">
        <v>0.52990000000000004</v>
      </c>
      <c r="I346">
        <f>ROUND(Table101214[[#This Row],[H2-Potential in TWh/a]]*1000000/(365*24),0)</f>
        <v>60</v>
      </c>
      <c r="J346">
        <f>Table101214[[#This Row],[Potential demand MWh/h]]/SUM($I$23:$I$379)</f>
        <v>2.0510716849553891E-3</v>
      </c>
      <c r="K346">
        <f>MIN(IF(Table101214[[#This Row],[Potential demand MWh/h]]&gt;=$B$11,ROUND(Table101214[[#This Row],[Potential demand MWh/h]],0),0),$B$10)</f>
        <v>60</v>
      </c>
      <c r="L346" s="156">
        <f>Table101214[[#This Row],[Electrolyser Potential MW]]</f>
        <v>60</v>
      </c>
      <c r="M346">
        <f>ROUND(Table101214[[#This Row],[Potential Peak hour production MWh]]*$B$13,0)</f>
        <v>25</v>
      </c>
    </row>
    <row r="347" spans="1:13">
      <c r="A347">
        <v>341</v>
      </c>
      <c r="B347" t="s">
        <v>1173</v>
      </c>
      <c r="C347" t="s">
        <v>1204</v>
      </c>
      <c r="E347">
        <v>50.917370900000002</v>
      </c>
      <c r="F347">
        <v>8.0142467049999997</v>
      </c>
      <c r="G347" t="s">
        <v>680</v>
      </c>
      <c r="H347">
        <v>8.6E-3</v>
      </c>
      <c r="I347">
        <f>ROUND(Table101214[[#This Row],[H2-Potential in TWh/a]]*1000000/(365*24),0)</f>
        <v>1</v>
      </c>
      <c r="J347">
        <f>Table101214[[#This Row],[Potential demand MWh/h]]/SUM($I$23:$I$379)</f>
        <v>3.418452808258982E-5</v>
      </c>
      <c r="K347">
        <f>MIN(IF(Table101214[[#This Row],[Potential demand MWh/h]]&gt;=$B$11,ROUND(Table101214[[#This Row],[Potential demand MWh/h]],0),0),$B$10)</f>
        <v>0</v>
      </c>
      <c r="L347" s="156">
        <f>Table101214[[#This Row],[Electrolyser Potential MW]]</f>
        <v>0</v>
      </c>
      <c r="M347">
        <f>ROUND(Table101214[[#This Row],[Potential Peak hour production MWh]]*$B$13,0)</f>
        <v>0</v>
      </c>
    </row>
    <row r="348" spans="1:13">
      <c r="A348">
        <v>342</v>
      </c>
      <c r="B348" t="s">
        <v>1174</v>
      </c>
      <c r="C348" t="s">
        <v>1204</v>
      </c>
      <c r="E348">
        <v>50.574941180000003</v>
      </c>
      <c r="F348">
        <v>8.4892286860000006</v>
      </c>
      <c r="G348" t="s">
        <v>454</v>
      </c>
      <c r="H348">
        <v>0.19739999999999999</v>
      </c>
      <c r="I348">
        <f>ROUND(Table101214[[#This Row],[H2-Potential in TWh/a]]*1000000/(365*24),0)</f>
        <v>23</v>
      </c>
      <c r="J348">
        <f>Table101214[[#This Row],[Potential demand MWh/h]]/SUM($I$23:$I$379)</f>
        <v>7.8624414589956583E-4</v>
      </c>
      <c r="K348">
        <f>MIN(IF(Table101214[[#This Row],[Potential demand MWh/h]]&gt;=$B$11,ROUND(Table101214[[#This Row],[Potential demand MWh/h]],0),0),$B$10)</f>
        <v>0</v>
      </c>
      <c r="L348" s="156">
        <f>Table101214[[#This Row],[Electrolyser Potential MW]]</f>
        <v>0</v>
      </c>
      <c r="M348">
        <f>ROUND(Table101214[[#This Row],[Potential Peak hour production MWh]]*$B$13,0)</f>
        <v>0</v>
      </c>
    </row>
    <row r="349" spans="1:13">
      <c r="A349">
        <v>343</v>
      </c>
      <c r="B349" t="s">
        <v>1175</v>
      </c>
      <c r="C349" t="s">
        <v>1204</v>
      </c>
      <c r="E349">
        <v>48.512118870000002</v>
      </c>
      <c r="F349">
        <v>10.85935053</v>
      </c>
      <c r="G349" t="s">
        <v>363</v>
      </c>
      <c r="H349">
        <v>0.39889999999999998</v>
      </c>
      <c r="I349">
        <f>ROUND(Table101214[[#This Row],[H2-Potential in TWh/a]]*1000000/(365*24),0)</f>
        <v>46</v>
      </c>
      <c r="J349">
        <f>Table101214[[#This Row],[Potential demand MWh/h]]/SUM($I$23:$I$379)</f>
        <v>1.5724882917991317E-3</v>
      </c>
      <c r="K349">
        <f>MIN(IF(Table101214[[#This Row],[Potential demand MWh/h]]&gt;=$B$11,ROUND(Table101214[[#This Row],[Potential demand MWh/h]],0),0),$B$10)</f>
        <v>0</v>
      </c>
      <c r="L349" s="156">
        <f>Table101214[[#This Row],[Electrolyser Potential MW]]</f>
        <v>0</v>
      </c>
      <c r="M349">
        <f>ROUND(Table101214[[#This Row],[Potential Peak hour production MWh]]*$B$13,0)</f>
        <v>0</v>
      </c>
    </row>
    <row r="350" spans="1:13">
      <c r="A350">
        <v>344</v>
      </c>
      <c r="B350" t="s">
        <v>1176</v>
      </c>
      <c r="C350" t="s">
        <v>1204</v>
      </c>
      <c r="E350">
        <v>52.653267839999998</v>
      </c>
      <c r="F350">
        <v>13.211427</v>
      </c>
      <c r="G350" t="s">
        <v>399</v>
      </c>
      <c r="H350">
        <v>0.51239999999999997</v>
      </c>
      <c r="I350">
        <f>ROUND(Table101214[[#This Row],[H2-Potential in TWh/a]]*1000000/(365*24),0)</f>
        <v>58</v>
      </c>
      <c r="J350">
        <f>Table101214[[#This Row],[Potential demand MWh/h]]/SUM($I$23:$I$379)</f>
        <v>1.9827026287902094E-3</v>
      </c>
      <c r="K350">
        <f>MIN(IF(Table101214[[#This Row],[Potential demand MWh/h]]&gt;=$B$11,ROUND(Table101214[[#This Row],[Potential demand MWh/h]],0),0),$B$10)</f>
        <v>58</v>
      </c>
      <c r="L350" s="156">
        <f>Table101214[[#This Row],[Electrolyser Potential MW]]</f>
        <v>58</v>
      </c>
      <c r="M350">
        <f>ROUND(Table101214[[#This Row],[Potential Peak hour production MWh]]*$B$13,0)</f>
        <v>24</v>
      </c>
    </row>
    <row r="351" spans="1:13">
      <c r="A351">
        <v>345</v>
      </c>
      <c r="B351" t="s">
        <v>1020</v>
      </c>
      <c r="C351" t="s">
        <v>1204</v>
      </c>
      <c r="E351">
        <v>52.166140519999999</v>
      </c>
      <c r="F351">
        <v>14.617682240000001</v>
      </c>
      <c r="G351" t="s">
        <v>403</v>
      </c>
      <c r="H351">
        <v>0.84609999999999996</v>
      </c>
      <c r="I351">
        <f>ROUND(Table101214[[#This Row],[H2-Potential in TWh/a]]*1000000/(365*24),0)</f>
        <v>97</v>
      </c>
      <c r="J351">
        <f>Table101214[[#This Row],[Potential demand MWh/h]]/SUM($I$23:$I$379)</f>
        <v>3.3158992240112125E-3</v>
      </c>
      <c r="K351">
        <f>MIN(IF(Table101214[[#This Row],[Potential demand MWh/h]]&gt;=$B$11,ROUND(Table101214[[#This Row],[Potential demand MWh/h]],0),0),$B$10)</f>
        <v>97</v>
      </c>
      <c r="L351" s="156">
        <f>Table101214[[#This Row],[Electrolyser Potential MW]]</f>
        <v>97</v>
      </c>
      <c r="M351">
        <f>ROUND(Table101214[[#This Row],[Potential Peak hour production MWh]]*$B$13,0)</f>
        <v>41</v>
      </c>
    </row>
    <row r="352" spans="1:13">
      <c r="A352">
        <v>346</v>
      </c>
      <c r="B352" t="s">
        <v>1177</v>
      </c>
      <c r="C352" t="s">
        <v>1204</v>
      </c>
      <c r="E352">
        <v>52.401950190000001</v>
      </c>
      <c r="F352">
        <v>12.498885659999999</v>
      </c>
      <c r="G352" t="s">
        <v>382</v>
      </c>
      <c r="H352">
        <v>0.52099999999999991</v>
      </c>
      <c r="I352">
        <f>ROUND(Table101214[[#This Row],[H2-Potential in TWh/a]]*1000000/(365*24),0)</f>
        <v>59</v>
      </c>
      <c r="J352">
        <f>Table101214[[#This Row],[Potential demand MWh/h]]/SUM($I$23:$I$379)</f>
        <v>2.0168871568727992E-3</v>
      </c>
      <c r="K352">
        <f>MIN(IF(Table101214[[#This Row],[Potential demand MWh/h]]&gt;=$B$11,ROUND(Table101214[[#This Row],[Potential demand MWh/h]],0),0),$B$10)</f>
        <v>59</v>
      </c>
      <c r="L352" s="156">
        <f>Table101214[[#This Row],[Electrolyser Potential MW]]</f>
        <v>59</v>
      </c>
      <c r="M352">
        <f>ROUND(Table101214[[#This Row],[Potential Peak hour production MWh]]*$B$13,0)</f>
        <v>25</v>
      </c>
    </row>
    <row r="353" spans="1:13">
      <c r="A353">
        <v>347</v>
      </c>
      <c r="B353" t="s">
        <v>1178</v>
      </c>
      <c r="C353" t="s">
        <v>1204</v>
      </c>
      <c r="E353">
        <v>50.653504669999997</v>
      </c>
      <c r="F353">
        <v>11.434288260000001</v>
      </c>
      <c r="G353" t="s">
        <v>884</v>
      </c>
      <c r="H353">
        <v>0.39750000000000002</v>
      </c>
      <c r="I353">
        <f>ROUND(Table101214[[#This Row],[H2-Potential in TWh/a]]*1000000/(365*24),0)</f>
        <v>45</v>
      </c>
      <c r="J353">
        <f>Table101214[[#This Row],[Potential demand MWh/h]]/SUM($I$23:$I$379)</f>
        <v>1.5383037637165418E-3</v>
      </c>
      <c r="K353">
        <f>MIN(IF(Table101214[[#This Row],[Potential demand MWh/h]]&gt;=$B$11,ROUND(Table101214[[#This Row],[Potential demand MWh/h]],0),0),$B$10)</f>
        <v>0</v>
      </c>
      <c r="L353" s="156">
        <f>Table101214[[#This Row],[Electrolyser Potential MW]]</f>
        <v>0</v>
      </c>
      <c r="M353">
        <f>ROUND(Table101214[[#This Row],[Potential Peak hour production MWh]]*$B$13,0)</f>
        <v>0</v>
      </c>
    </row>
    <row r="354" spans="1:13">
      <c r="A354">
        <v>348</v>
      </c>
      <c r="B354" t="s">
        <v>1179</v>
      </c>
      <c r="C354" t="s">
        <v>1204</v>
      </c>
      <c r="E354">
        <v>51.313064599999997</v>
      </c>
      <c r="F354">
        <v>13.27783005</v>
      </c>
      <c r="G354" t="s">
        <v>775</v>
      </c>
      <c r="H354">
        <v>0.29289999999999999</v>
      </c>
      <c r="I354">
        <f>ROUND(Table101214[[#This Row],[H2-Potential in TWh/a]]*1000000/(365*24),0)</f>
        <v>33</v>
      </c>
      <c r="J354">
        <f>Table101214[[#This Row],[Potential demand MWh/h]]/SUM($I$23:$I$379)</f>
        <v>1.1280894267254641E-3</v>
      </c>
      <c r="K354">
        <f>MIN(IF(Table101214[[#This Row],[Potential demand MWh/h]]&gt;=$B$11,ROUND(Table101214[[#This Row],[Potential demand MWh/h]],0),0),$B$10)</f>
        <v>0</v>
      </c>
      <c r="L354" s="156">
        <f>Table101214[[#This Row],[Electrolyser Potential MW]]</f>
        <v>0</v>
      </c>
      <c r="M354">
        <f>ROUND(Table101214[[#This Row],[Potential Peak hour production MWh]]*$B$13,0)</f>
        <v>0</v>
      </c>
    </row>
    <row r="355" spans="1:13">
      <c r="A355">
        <v>349</v>
      </c>
      <c r="B355" t="s">
        <v>1180</v>
      </c>
      <c r="C355" t="s">
        <v>1204</v>
      </c>
      <c r="E355">
        <v>50.998987</v>
      </c>
      <c r="F355">
        <v>13.644266</v>
      </c>
      <c r="G355" t="s">
        <v>777</v>
      </c>
      <c r="H355">
        <v>7.7800000000000008E-2</v>
      </c>
      <c r="I355">
        <f>ROUND(Table101214[[#This Row],[H2-Potential in TWh/a]]*1000000/(365*24),0)</f>
        <v>9</v>
      </c>
      <c r="J355">
        <f>Table101214[[#This Row],[Potential demand MWh/h]]/SUM($I$23:$I$379)</f>
        <v>3.0766075274330841E-4</v>
      </c>
      <c r="K355">
        <f>MIN(IF(Table101214[[#This Row],[Potential demand MWh/h]]&gt;=$B$11,ROUND(Table101214[[#This Row],[Potential demand MWh/h]],0),0),$B$10)</f>
        <v>0</v>
      </c>
      <c r="L355" s="156">
        <f>Table101214[[#This Row],[Electrolyser Potential MW]]</f>
        <v>0</v>
      </c>
      <c r="M355">
        <f>ROUND(Table101214[[#This Row],[Potential Peak hour production MWh]]*$B$13,0)</f>
        <v>0</v>
      </c>
    </row>
    <row r="356" spans="1:13">
      <c r="A356">
        <v>350</v>
      </c>
      <c r="B356" t="s">
        <v>1173</v>
      </c>
      <c r="C356" t="s">
        <v>1204</v>
      </c>
      <c r="E356">
        <v>51.434468000000003</v>
      </c>
      <c r="F356">
        <v>7.3264709999999997</v>
      </c>
      <c r="G356" t="s">
        <v>672</v>
      </c>
      <c r="H356">
        <v>6.4000000000000003E-3</v>
      </c>
      <c r="I356">
        <f>ROUND(Table101214[[#This Row],[H2-Potential in TWh/a]]*1000000/(365*24),0)</f>
        <v>1</v>
      </c>
      <c r="J356">
        <f>Table101214[[#This Row],[Potential demand MWh/h]]/SUM($I$23:$I$379)</f>
        <v>3.418452808258982E-5</v>
      </c>
      <c r="K356">
        <f>MIN(IF(Table101214[[#This Row],[Potential demand MWh/h]]&gt;=$B$11,ROUND(Table101214[[#This Row],[Potential demand MWh/h]],0),0),$B$10)</f>
        <v>0</v>
      </c>
      <c r="L356" s="156">
        <f>Table101214[[#This Row],[Electrolyser Potential MW]]</f>
        <v>0</v>
      </c>
      <c r="M356">
        <f>ROUND(Table101214[[#This Row],[Potential Peak hour production MWh]]*$B$13,0)</f>
        <v>0</v>
      </c>
    </row>
    <row r="357" spans="1:13">
      <c r="A357">
        <v>351</v>
      </c>
      <c r="B357" t="s">
        <v>1181</v>
      </c>
      <c r="C357" t="s">
        <v>1204</v>
      </c>
      <c r="E357">
        <v>49.785423000000002</v>
      </c>
      <c r="F357">
        <v>6.6896940000000003</v>
      </c>
      <c r="G357" t="s">
        <v>708</v>
      </c>
      <c r="H357">
        <v>0.19869999999999999</v>
      </c>
      <c r="I357">
        <f>ROUND(Table101214[[#This Row],[H2-Potential in TWh/a]]*1000000/(365*24),0)</f>
        <v>23</v>
      </c>
      <c r="J357">
        <f>Table101214[[#This Row],[Potential demand MWh/h]]/SUM($I$23:$I$379)</f>
        <v>7.8624414589956583E-4</v>
      </c>
      <c r="K357">
        <f>MIN(IF(Table101214[[#This Row],[Potential demand MWh/h]]&gt;=$B$11,ROUND(Table101214[[#This Row],[Potential demand MWh/h]],0),0),$B$10)</f>
        <v>0</v>
      </c>
      <c r="L357" s="156">
        <f>Table101214[[#This Row],[Electrolyser Potential MW]]</f>
        <v>0</v>
      </c>
      <c r="M357">
        <f>ROUND(Table101214[[#This Row],[Potential Peak hour production MWh]]*$B$13,0)</f>
        <v>0</v>
      </c>
    </row>
    <row r="358" spans="1:13">
      <c r="A358">
        <v>352</v>
      </c>
      <c r="B358" t="s">
        <v>1182</v>
      </c>
      <c r="C358" t="s">
        <v>1204</v>
      </c>
      <c r="E358">
        <v>51.562733000000001</v>
      </c>
      <c r="F358">
        <v>7.7031859999999996</v>
      </c>
      <c r="G358" t="s">
        <v>684</v>
      </c>
      <c r="H358">
        <v>4.0000000000000002E-4</v>
      </c>
      <c r="I358">
        <f>ROUND(Table101214[[#This Row],[H2-Potential in TWh/a]]*1000000/(365*24),0)</f>
        <v>0</v>
      </c>
      <c r="J358">
        <f>Table101214[[#This Row],[Potential demand MWh/h]]/SUM($I$23:$I$379)</f>
        <v>0</v>
      </c>
      <c r="K358">
        <f>MIN(IF(Table101214[[#This Row],[Potential demand MWh/h]]&gt;=$B$11,ROUND(Table101214[[#This Row],[Potential demand MWh/h]],0),0),$B$10)</f>
        <v>0</v>
      </c>
      <c r="L358" s="156">
        <f>Table101214[[#This Row],[Electrolyser Potential MW]]</f>
        <v>0</v>
      </c>
      <c r="M358">
        <f>ROUND(Table101214[[#This Row],[Potential Peak hour production MWh]]*$B$13,0)</f>
        <v>0</v>
      </c>
    </row>
    <row r="359" spans="1:13">
      <c r="A359">
        <v>353</v>
      </c>
      <c r="B359" t="s">
        <v>1183</v>
      </c>
      <c r="C359" t="s">
        <v>1204</v>
      </c>
      <c r="E359">
        <v>48.594135999999999</v>
      </c>
      <c r="F359">
        <v>7.8226829999999996</v>
      </c>
      <c r="G359" t="s">
        <v>161</v>
      </c>
      <c r="H359">
        <v>0.85539999999999994</v>
      </c>
      <c r="I359">
        <f>ROUND(Table101214[[#This Row],[H2-Potential in TWh/a]]*1000000/(365*24),0)</f>
        <v>98</v>
      </c>
      <c r="J359">
        <f>Table101214[[#This Row],[Potential demand MWh/h]]/SUM($I$23:$I$379)</f>
        <v>3.3500837520938024E-3</v>
      </c>
      <c r="K359">
        <f>MIN(IF(Table101214[[#This Row],[Potential demand MWh/h]]&gt;=$B$11,ROUND(Table101214[[#This Row],[Potential demand MWh/h]],0),0),$B$10)</f>
        <v>98</v>
      </c>
      <c r="L359" s="156">
        <f>Table101214[[#This Row],[Electrolyser Potential MW]]</f>
        <v>98</v>
      </c>
      <c r="M359">
        <f>ROUND(Table101214[[#This Row],[Potential Peak hour production MWh]]*$B$13,0)</f>
        <v>41</v>
      </c>
    </row>
    <row r="360" spans="1:13">
      <c r="A360">
        <v>354</v>
      </c>
      <c r="B360" t="s">
        <v>1184</v>
      </c>
      <c r="C360" t="s">
        <v>1204</v>
      </c>
      <c r="E360">
        <v>52.469037999999998</v>
      </c>
      <c r="F360">
        <v>7.3153410000000001</v>
      </c>
      <c r="G360" t="s">
        <v>563</v>
      </c>
      <c r="H360">
        <v>8.3000000000000001E-3</v>
      </c>
      <c r="I360">
        <f>ROUND(Table101214[[#This Row],[H2-Potential in TWh/a]]*1000000/(365*24),0)</f>
        <v>1</v>
      </c>
      <c r="J360">
        <f>Table101214[[#This Row],[Potential demand MWh/h]]/SUM($I$23:$I$379)</f>
        <v>3.418452808258982E-5</v>
      </c>
      <c r="K360">
        <f>MIN(IF(Table101214[[#This Row],[Potential demand MWh/h]]&gt;=$B$11,ROUND(Table101214[[#This Row],[Potential demand MWh/h]],0),0),$B$10)</f>
        <v>0</v>
      </c>
      <c r="L360" s="156">
        <f>Table101214[[#This Row],[Electrolyser Potential MW]]</f>
        <v>0</v>
      </c>
      <c r="M360">
        <f>ROUND(Table101214[[#This Row],[Potential Peak hour production MWh]]*$B$13,0)</f>
        <v>0</v>
      </c>
    </row>
    <row r="361" spans="1:13">
      <c r="A361">
        <v>355</v>
      </c>
      <c r="B361" t="s">
        <v>1185</v>
      </c>
      <c r="C361" t="s">
        <v>1204</v>
      </c>
      <c r="E361">
        <v>49.274183999999998</v>
      </c>
      <c r="F361">
        <v>6.7947350000000002</v>
      </c>
      <c r="G361" t="s">
        <v>763</v>
      </c>
      <c r="H361">
        <v>1.4E-3</v>
      </c>
      <c r="I361">
        <f>ROUND(Table101214[[#This Row],[H2-Potential in TWh/a]]*1000000/(365*24),0)</f>
        <v>0</v>
      </c>
      <c r="J361">
        <f>Table101214[[#This Row],[Potential demand MWh/h]]/SUM($I$23:$I$379)</f>
        <v>0</v>
      </c>
      <c r="K361">
        <f>MIN(IF(Table101214[[#This Row],[Potential demand MWh/h]]&gt;=$B$11,ROUND(Table101214[[#This Row],[Potential demand MWh/h]],0),0),$B$10)</f>
        <v>0</v>
      </c>
      <c r="L361" s="156">
        <f>Table101214[[#This Row],[Electrolyser Potential MW]]</f>
        <v>0</v>
      </c>
      <c r="M361">
        <f>ROUND(Table101214[[#This Row],[Potential Peak hour production MWh]]*$B$13,0)</f>
        <v>0</v>
      </c>
    </row>
    <row r="362" spans="1:13">
      <c r="A362">
        <v>357</v>
      </c>
      <c r="B362" t="s">
        <v>1186</v>
      </c>
      <c r="C362" t="s">
        <v>1204</v>
      </c>
      <c r="E362">
        <v>51.322510000000001</v>
      </c>
      <c r="F362">
        <v>7.6448900000000002</v>
      </c>
      <c r="G362" t="s">
        <v>676</v>
      </c>
      <c r="H362">
        <v>9.5999999999999992E-3</v>
      </c>
      <c r="I362">
        <f>ROUND(Table101214[[#This Row],[H2-Potential in TWh/a]]*1000000/(365*24),0)</f>
        <v>1</v>
      </c>
      <c r="J362">
        <f>Table101214[[#This Row],[Potential demand MWh/h]]/SUM($I$23:$I$379)</f>
        <v>3.418452808258982E-5</v>
      </c>
      <c r="K362">
        <f>MIN(IF(Table101214[[#This Row],[Potential demand MWh/h]]&gt;=$B$11,ROUND(Table101214[[#This Row],[Potential demand MWh/h]],0),0),$B$10)</f>
        <v>0</v>
      </c>
      <c r="L362" s="156">
        <f>Table101214[[#This Row],[Electrolyser Potential MW]]</f>
        <v>0</v>
      </c>
      <c r="M362">
        <f>ROUND(Table101214[[#This Row],[Potential Peak hour production MWh]]*$B$13,0)</f>
        <v>0</v>
      </c>
    </row>
    <row r="363" spans="1:13">
      <c r="A363">
        <v>362</v>
      </c>
      <c r="B363" t="s">
        <v>1187</v>
      </c>
      <c r="C363" t="s">
        <v>1204</v>
      </c>
      <c r="E363">
        <v>50.687370000000001</v>
      </c>
      <c r="F363">
        <v>7.1891600000000002</v>
      </c>
      <c r="G363" t="s">
        <v>629</v>
      </c>
      <c r="H363">
        <v>2.3E-2</v>
      </c>
      <c r="I363">
        <f>ROUND(Table101214[[#This Row],[H2-Potential in TWh/a]]*1000000/(365*24),0)</f>
        <v>3</v>
      </c>
      <c r="J363">
        <f>Table101214[[#This Row],[Potential demand MWh/h]]/SUM($I$23:$I$379)</f>
        <v>1.0255358424776946E-4</v>
      </c>
      <c r="K363">
        <f>MIN(IF(Table101214[[#This Row],[Potential demand MWh/h]]&gt;=$B$11,ROUND(Table101214[[#This Row],[Potential demand MWh/h]],0),0),$B$10)</f>
        <v>0</v>
      </c>
      <c r="L363" s="156">
        <f>Table101214[[#This Row],[Electrolyser Potential MW]]</f>
        <v>0</v>
      </c>
      <c r="M363">
        <f>ROUND(Table101214[[#This Row],[Potential Peak hour production MWh]]*$B$13,0)</f>
        <v>0</v>
      </c>
    </row>
    <row r="364" spans="1:13">
      <c r="A364">
        <v>363</v>
      </c>
      <c r="B364" t="s">
        <v>1188</v>
      </c>
      <c r="C364" t="s">
        <v>1204</v>
      </c>
      <c r="E364">
        <v>51.38438</v>
      </c>
      <c r="F364">
        <v>7.5076999999999998</v>
      </c>
      <c r="G364" t="s">
        <v>666</v>
      </c>
      <c r="H364">
        <v>6.9000000000000006E-2</v>
      </c>
      <c r="I364">
        <f>ROUND(Table101214[[#This Row],[H2-Potential in TWh/a]]*1000000/(365*24),0)</f>
        <v>8</v>
      </c>
      <c r="J364">
        <f>Table101214[[#This Row],[Potential demand MWh/h]]/SUM($I$23:$I$379)</f>
        <v>2.7347622466071856E-4</v>
      </c>
      <c r="K364">
        <f>MIN(IF(Table101214[[#This Row],[Potential demand MWh/h]]&gt;=$B$11,ROUND(Table101214[[#This Row],[Potential demand MWh/h]],0),0),$B$10)</f>
        <v>0</v>
      </c>
      <c r="L364" s="156">
        <f>Table101214[[#This Row],[Electrolyser Potential MW]]</f>
        <v>0</v>
      </c>
      <c r="M364">
        <f>ROUND(Table101214[[#This Row],[Potential Peak hour production MWh]]*$B$13,0)</f>
        <v>0</v>
      </c>
    </row>
    <row r="365" spans="1:13">
      <c r="A365">
        <v>366</v>
      </c>
      <c r="B365" t="s">
        <v>1189</v>
      </c>
      <c r="C365" t="s">
        <v>1204</v>
      </c>
      <c r="E365">
        <v>47.794589999999999</v>
      </c>
      <c r="F365">
        <v>12.950699999999999</v>
      </c>
      <c r="G365" t="s">
        <v>199</v>
      </c>
      <c r="H365">
        <v>4.2200000000000001E-2</v>
      </c>
      <c r="I365">
        <f>ROUND(Table101214[[#This Row],[H2-Potential in TWh/a]]*1000000/(365*24),0)</f>
        <v>5</v>
      </c>
      <c r="J365">
        <f>Table101214[[#This Row],[Potential demand MWh/h]]/SUM($I$23:$I$379)</f>
        <v>1.709226404129491E-4</v>
      </c>
      <c r="K365">
        <f>MIN(IF(Table101214[[#This Row],[Potential demand MWh/h]]&gt;=$B$11,ROUND(Table101214[[#This Row],[Potential demand MWh/h]],0),0),$B$10)</f>
        <v>0</v>
      </c>
      <c r="L365" s="156">
        <f>Table101214[[#This Row],[Electrolyser Potential MW]]</f>
        <v>0</v>
      </c>
      <c r="M365">
        <f>ROUND(Table101214[[#This Row],[Potential Peak hour production MWh]]*$B$13,0)</f>
        <v>0</v>
      </c>
    </row>
    <row r="366" spans="1:13">
      <c r="A366">
        <v>370</v>
      </c>
      <c r="B366" t="s">
        <v>1190</v>
      </c>
      <c r="C366" t="s">
        <v>1204</v>
      </c>
      <c r="E366">
        <v>50.812910000000002</v>
      </c>
      <c r="F366">
        <v>10.222860000000001</v>
      </c>
      <c r="G366" t="s">
        <v>896</v>
      </c>
      <c r="H366">
        <v>3.4099999999999998E-2</v>
      </c>
      <c r="I366">
        <f>ROUND(Table101214[[#This Row],[H2-Potential in TWh/a]]*1000000/(365*24),0)</f>
        <v>4</v>
      </c>
      <c r="J366">
        <f>Table101214[[#This Row],[Potential demand MWh/h]]/SUM($I$23:$I$379)</f>
        <v>1.3673811233035928E-4</v>
      </c>
      <c r="K366">
        <f>MIN(IF(Table101214[[#This Row],[Potential demand MWh/h]]&gt;=$B$11,ROUND(Table101214[[#This Row],[Potential demand MWh/h]],0),0),$B$10)</f>
        <v>0</v>
      </c>
      <c r="L366" s="156">
        <f>Table101214[[#This Row],[Electrolyser Potential MW]]</f>
        <v>0</v>
      </c>
      <c r="M366">
        <f>ROUND(Table101214[[#This Row],[Potential Peak hour production MWh]]*$B$13,0)</f>
        <v>0</v>
      </c>
    </row>
    <row r="367" spans="1:13">
      <c r="A367">
        <v>371</v>
      </c>
      <c r="B367" t="s">
        <v>1191</v>
      </c>
      <c r="C367" t="s">
        <v>1204</v>
      </c>
      <c r="E367">
        <v>51.117319999999999</v>
      </c>
      <c r="F367">
        <v>7.9006800000000004</v>
      </c>
      <c r="G367" t="s">
        <v>678</v>
      </c>
      <c r="H367">
        <v>2.3E-2</v>
      </c>
      <c r="I367">
        <f>ROUND(Table101214[[#This Row],[H2-Potential in TWh/a]]*1000000/(365*24),0)</f>
        <v>3</v>
      </c>
      <c r="J367">
        <f>Table101214[[#This Row],[Potential demand MWh/h]]/SUM($I$23:$I$379)</f>
        <v>1.0255358424776946E-4</v>
      </c>
      <c r="K367">
        <f>MIN(IF(Table101214[[#This Row],[Potential demand MWh/h]]&gt;=$B$11,ROUND(Table101214[[#This Row],[Potential demand MWh/h]],0),0),$B$10)</f>
        <v>0</v>
      </c>
      <c r="L367" s="156">
        <f>Table101214[[#This Row],[Electrolyser Potential MW]]</f>
        <v>0</v>
      </c>
      <c r="M367">
        <f>ROUND(Table101214[[#This Row],[Potential Peak hour production MWh]]*$B$13,0)</f>
        <v>0</v>
      </c>
    </row>
    <row r="368" spans="1:13">
      <c r="A368">
        <v>372</v>
      </c>
      <c r="B368" t="s">
        <v>1192</v>
      </c>
      <c r="C368" t="s">
        <v>1205</v>
      </c>
      <c r="E368">
        <v>53.512395480000002</v>
      </c>
      <c r="F368">
        <v>9.8872098019999992</v>
      </c>
      <c r="G368" t="s">
        <v>423</v>
      </c>
      <c r="H368">
        <v>0.80079999999999996</v>
      </c>
      <c r="I368">
        <f>ROUND(Table101214[[#This Row],[H2-Potential in TWh/a]]*1000000/(365*24),0)</f>
        <v>91</v>
      </c>
      <c r="J368">
        <f>Table101214[[#This Row],[Potential demand MWh/h]]/SUM($I$23:$I$379)</f>
        <v>3.1107920555156735E-3</v>
      </c>
      <c r="K368">
        <f>MIN(IF(Table101214[[#This Row],[Potential demand MWh/h]]&gt;=$B$11,ROUND(Table101214[[#This Row],[Potential demand MWh/h]],0),0),$B$10)</f>
        <v>91</v>
      </c>
      <c r="L368" s="156">
        <f>Table101214[[#This Row],[Electrolyser Potential MW]]</f>
        <v>91</v>
      </c>
      <c r="M368">
        <f>ROUND(Table101214[[#This Row],[Potential Peak hour production MWh]]*$B$13,0)</f>
        <v>38</v>
      </c>
    </row>
    <row r="369" spans="1:13">
      <c r="A369">
        <v>373</v>
      </c>
      <c r="B369" t="s">
        <v>1193</v>
      </c>
      <c r="C369" t="s">
        <v>1205</v>
      </c>
      <c r="E369">
        <v>51.148876549999997</v>
      </c>
      <c r="F369">
        <v>6.7818334370000004</v>
      </c>
      <c r="G369" t="s">
        <v>605</v>
      </c>
      <c r="H369">
        <v>1.3643000000000001</v>
      </c>
      <c r="I369">
        <f>ROUND(Table101214[[#This Row],[H2-Potential in TWh/a]]*1000000/(365*24),0)</f>
        <v>156</v>
      </c>
      <c r="J369">
        <f>Table101214[[#This Row],[Potential demand MWh/h]]/SUM($I$23:$I$379)</f>
        <v>5.3327863808840118E-3</v>
      </c>
      <c r="K369">
        <f>MIN(IF(Table101214[[#This Row],[Potential demand MWh/h]]&gt;=$B$11,ROUND(Table101214[[#This Row],[Potential demand MWh/h]],0),0),$B$10)</f>
        <v>156</v>
      </c>
      <c r="L369" s="156">
        <f>Table101214[[#This Row],[Electrolyser Potential MW]]</f>
        <v>156</v>
      </c>
      <c r="M369">
        <f>ROUND(Table101214[[#This Row],[Potential Peak hour production MWh]]*$B$13,0)</f>
        <v>65</v>
      </c>
    </row>
    <row r="370" spans="1:13">
      <c r="A370">
        <v>374</v>
      </c>
      <c r="B370" t="s">
        <v>1194</v>
      </c>
      <c r="C370" t="s">
        <v>1205</v>
      </c>
      <c r="E370">
        <v>51.490049169999999</v>
      </c>
      <c r="F370">
        <v>6.9681697480000002</v>
      </c>
      <c r="G370" t="s">
        <v>585</v>
      </c>
      <c r="H370">
        <v>1.0084</v>
      </c>
      <c r="I370">
        <f>ROUND(Table101214[[#This Row],[H2-Potential in TWh/a]]*1000000/(365*24),0)</f>
        <v>115</v>
      </c>
      <c r="J370">
        <f>Table101214[[#This Row],[Potential demand MWh/h]]/SUM($I$23:$I$379)</f>
        <v>3.9312207294978294E-3</v>
      </c>
      <c r="K370">
        <f>MIN(IF(Table101214[[#This Row],[Potential demand MWh/h]]&gt;=$B$11,ROUND(Table101214[[#This Row],[Potential demand MWh/h]],0),0),$B$10)</f>
        <v>115</v>
      </c>
      <c r="L370" s="156">
        <f>Table101214[[#This Row],[Electrolyser Potential MW]]</f>
        <v>115</v>
      </c>
      <c r="M370">
        <f>ROUND(Table101214[[#This Row],[Potential Peak hour production MWh]]*$B$13,0)</f>
        <v>48</v>
      </c>
    </row>
    <row r="371" spans="1:13">
      <c r="A371">
        <v>375</v>
      </c>
      <c r="B371" t="s">
        <v>1194</v>
      </c>
      <c r="C371" t="s">
        <v>1205</v>
      </c>
      <c r="E371">
        <v>51.625536050000001</v>
      </c>
      <c r="F371">
        <v>6.6154085570000003</v>
      </c>
      <c r="G371" t="s">
        <v>609</v>
      </c>
      <c r="H371">
        <v>0.56950000000000001</v>
      </c>
      <c r="I371">
        <f>ROUND(Table101214[[#This Row],[H2-Potential in TWh/a]]*1000000/(365*24),0)</f>
        <v>65</v>
      </c>
      <c r="J371">
        <f>Table101214[[#This Row],[Potential demand MWh/h]]/SUM($I$23:$I$379)</f>
        <v>2.2219943253683383E-3</v>
      </c>
      <c r="K371">
        <f>MIN(IF(Table101214[[#This Row],[Potential demand MWh/h]]&gt;=$B$11,ROUND(Table101214[[#This Row],[Potential demand MWh/h]],0),0),$B$10)</f>
        <v>65</v>
      </c>
      <c r="L371" s="156">
        <f>Table101214[[#This Row],[Electrolyser Potential MW]]</f>
        <v>65</v>
      </c>
      <c r="M371">
        <f>ROUND(Table101214[[#This Row],[Potential Peak hour production MWh]]*$B$13,0)</f>
        <v>27</v>
      </c>
    </row>
    <row r="372" spans="1:13">
      <c r="A372">
        <v>376</v>
      </c>
      <c r="B372" t="s">
        <v>1195</v>
      </c>
      <c r="C372" t="s">
        <v>1206</v>
      </c>
      <c r="E372">
        <v>49.352136989999998</v>
      </c>
      <c r="F372">
        <v>6.7436526030000001</v>
      </c>
      <c r="G372" t="s">
        <v>763</v>
      </c>
      <c r="H372">
        <v>7.9151999999999996</v>
      </c>
      <c r="I372">
        <f>ROUND(Table101214[[#This Row],[H2-Potential in TWh/a]]*1000000/(365*24),0)</f>
        <v>904</v>
      </c>
      <c r="J372">
        <f>Table101214[[#This Row],[Potential demand MWh/h]]/SUM($I$23:$I$379)</f>
        <v>3.0902813386661197E-2</v>
      </c>
      <c r="K372">
        <f>MIN(IF(Table101214[[#This Row],[Potential demand MWh/h]]&gt;=$B$11,ROUND(Table101214[[#This Row],[Potential demand MWh/h]],0),0),$B$10)</f>
        <v>500</v>
      </c>
      <c r="L372" s="156">
        <f>Table101214[[#This Row],[Electrolyser Potential MW]]</f>
        <v>500</v>
      </c>
      <c r="M372">
        <f>ROUND(Table101214[[#This Row],[Potential Peak hour production MWh]]*$B$13,0)</f>
        <v>209</v>
      </c>
    </row>
    <row r="373" spans="1:13">
      <c r="A373">
        <v>378</v>
      </c>
      <c r="B373" t="s">
        <v>1166</v>
      </c>
      <c r="C373" t="s">
        <v>1206</v>
      </c>
      <c r="E373">
        <v>52.154764919999998</v>
      </c>
      <c r="F373">
        <v>10.40307531</v>
      </c>
      <c r="G373" t="s">
        <v>494</v>
      </c>
      <c r="H373">
        <v>7.9151999999999996</v>
      </c>
      <c r="I373">
        <f>ROUND(Table101214[[#This Row],[H2-Potential in TWh/a]]*1000000/(365*24),0)</f>
        <v>904</v>
      </c>
      <c r="J373">
        <f>Table101214[[#This Row],[Potential demand MWh/h]]/SUM($I$23:$I$379)</f>
        <v>3.0902813386661197E-2</v>
      </c>
      <c r="K373">
        <f>MIN(IF(Table101214[[#This Row],[Potential demand MWh/h]]&gt;=$B$11,ROUND(Table101214[[#This Row],[Potential demand MWh/h]],0),0),$B$10)</f>
        <v>500</v>
      </c>
      <c r="L373" s="156">
        <f>Table101214[[#This Row],[Electrolyser Potential MW]]</f>
        <v>500</v>
      </c>
      <c r="M373">
        <f>ROUND(Table101214[[#This Row],[Potential Peak hour production MWh]]*$B$13,0)</f>
        <v>209</v>
      </c>
    </row>
    <row r="374" spans="1:13">
      <c r="A374">
        <v>379</v>
      </c>
      <c r="B374" t="s">
        <v>1169</v>
      </c>
      <c r="C374" t="s">
        <v>1206</v>
      </c>
      <c r="E374">
        <v>53.12493044</v>
      </c>
      <c r="F374">
        <v>8.6867285299999999</v>
      </c>
      <c r="G374" t="s">
        <v>418</v>
      </c>
      <c r="H374">
        <v>6.5300999999999991</v>
      </c>
      <c r="I374">
        <f>ROUND(Table101214[[#This Row],[H2-Potential in TWh/a]]*1000000/(365*24),0)</f>
        <v>745</v>
      </c>
      <c r="J374">
        <f>Table101214[[#This Row],[Potential demand MWh/h]]/SUM($I$23:$I$379)</f>
        <v>2.5467473421529416E-2</v>
      </c>
      <c r="K374">
        <f>MIN(IF(Table101214[[#This Row],[Potential demand MWh/h]]&gt;=$B$11,ROUND(Table101214[[#This Row],[Potential demand MWh/h]],0),0),$B$10)</f>
        <v>500</v>
      </c>
      <c r="L374" s="156">
        <f>Table101214[[#This Row],[Electrolyser Potential MW]]</f>
        <v>500</v>
      </c>
      <c r="M374">
        <f>ROUND(Table101214[[#This Row],[Potential Peak hour production MWh]]*$B$13,0)</f>
        <v>209</v>
      </c>
    </row>
    <row r="375" spans="1:13">
      <c r="A375">
        <v>380</v>
      </c>
      <c r="B375" t="s">
        <v>1170</v>
      </c>
      <c r="C375" t="s">
        <v>1206</v>
      </c>
      <c r="E375">
        <v>51.368231170000001</v>
      </c>
      <c r="F375">
        <v>6.7122673319999997</v>
      </c>
      <c r="G375" t="s">
        <v>583</v>
      </c>
      <c r="H375">
        <v>8.5747999999999998</v>
      </c>
      <c r="I375">
        <f>ROUND(Table101214[[#This Row],[H2-Potential in TWh/a]]*1000000/(365*24),0)</f>
        <v>979</v>
      </c>
      <c r="J375">
        <f>Table101214[[#This Row],[Potential demand MWh/h]]/SUM($I$23:$I$379)</f>
        <v>3.3466652992855436E-2</v>
      </c>
      <c r="K375">
        <f>MIN(IF(Table101214[[#This Row],[Potential demand MWh/h]]&gt;=$B$11,ROUND(Table101214[[#This Row],[Potential demand MWh/h]],0),0),$B$10)</f>
        <v>500</v>
      </c>
      <c r="L375" s="156">
        <f>Table101214[[#This Row],[Electrolyser Potential MW]]</f>
        <v>500</v>
      </c>
      <c r="M375">
        <f>ROUND(Table101214[[#This Row],[Potential Peak hour production MWh]]*$B$13,0)</f>
        <v>209</v>
      </c>
    </row>
    <row r="376" spans="1:13">
      <c r="A376">
        <v>381</v>
      </c>
      <c r="B376" t="s">
        <v>1171</v>
      </c>
      <c r="C376" t="s">
        <v>1206</v>
      </c>
      <c r="E376">
        <v>51.503690300000002</v>
      </c>
      <c r="F376">
        <v>6.7359074840000002</v>
      </c>
      <c r="G376" t="s">
        <v>583</v>
      </c>
      <c r="H376">
        <v>19.128399999999999</v>
      </c>
      <c r="I376">
        <f>ROUND(Table101214[[#This Row],[H2-Potential in TWh/a]]*1000000/(365*24),0)</f>
        <v>2184</v>
      </c>
      <c r="J376">
        <f>Table101214[[#This Row],[Potential demand MWh/h]]/SUM($I$23:$I$379)</f>
        <v>7.4659009332376167E-2</v>
      </c>
      <c r="K376">
        <f>MIN(IF(Table101214[[#This Row],[Potential demand MWh/h]]&gt;=$B$11,ROUND(Table101214[[#This Row],[Potential demand MWh/h]],0),0),$B$10)</f>
        <v>500</v>
      </c>
      <c r="L376" s="156">
        <f>Table101214[[#This Row],[Electrolyser Potential MW]]</f>
        <v>500</v>
      </c>
      <c r="M376">
        <f>ROUND(Table101214[[#This Row],[Potential Peak hour production MWh]]*$B$13,0)</f>
        <v>209</v>
      </c>
    </row>
    <row r="377" spans="1:13">
      <c r="A377">
        <v>377</v>
      </c>
      <c r="B377" t="s">
        <v>1196</v>
      </c>
      <c r="C377" t="s">
        <v>1206</v>
      </c>
      <c r="E377">
        <v>51.422282979999999</v>
      </c>
      <c r="F377">
        <v>6.7419912780000004</v>
      </c>
      <c r="G377" t="s">
        <v>583</v>
      </c>
      <c r="H377">
        <v>0.49469999999999997</v>
      </c>
      <c r="I377">
        <f>ROUND(Table101214[[#This Row],[H2-Potential in TWh/a]]*1000000/(365*24),0)</f>
        <v>56</v>
      </c>
      <c r="J377">
        <f>Table101214[[#This Row],[Potential demand MWh/h]]/SUM($I$23:$I$379)</f>
        <v>1.9143335726250299E-3</v>
      </c>
      <c r="K377">
        <f>MIN(IF(Table101214[[#This Row],[Potential demand MWh/h]]&gt;=$B$11,ROUND(Table101214[[#This Row],[Potential demand MWh/h]],0),0),$B$10)</f>
        <v>56</v>
      </c>
      <c r="L377" s="156">
        <f>Table101214[[#This Row],[Electrolyser Potential MW]]</f>
        <v>56</v>
      </c>
      <c r="M377">
        <f>ROUND(Table101214[[#This Row],[Potential Peak hour production MWh]]*$B$13,0)</f>
        <v>23</v>
      </c>
    </row>
    <row r="378" spans="1:13">
      <c r="A378">
        <v>382</v>
      </c>
      <c r="B378" t="s">
        <v>1020</v>
      </c>
      <c r="C378" t="s">
        <v>1206</v>
      </c>
      <c r="E378">
        <v>52.166140519999999</v>
      </c>
      <c r="F378">
        <v>14.617682240000001</v>
      </c>
      <c r="G378" t="s">
        <v>403</v>
      </c>
      <c r="H378">
        <v>4.6214000000000004</v>
      </c>
      <c r="I378">
        <f>ROUND(Table101214[[#This Row],[H2-Potential in TWh/a]]*1000000/(365*24),0)</f>
        <v>528</v>
      </c>
      <c r="J378">
        <f>Table101214[[#This Row],[Potential demand MWh/h]]/SUM($I$23:$I$379)</f>
        <v>1.8049430827607425E-2</v>
      </c>
      <c r="K378">
        <f>MIN(IF(Table101214[[#This Row],[Potential demand MWh/h]]&gt;=$B$11,ROUND(Table101214[[#This Row],[Potential demand MWh/h]],0),0),$B$10)</f>
        <v>500</v>
      </c>
      <c r="L378" s="156">
        <f>Table101214[[#This Row],[Electrolyser Potential MW]]</f>
        <v>500</v>
      </c>
      <c r="M378">
        <f>ROUND(Table101214[[#This Row],[Potential Peak hour production MWh]]*$B$13,0)</f>
        <v>209</v>
      </c>
    </row>
    <row r="379" spans="1:13">
      <c r="A379">
        <v>383</v>
      </c>
      <c r="B379" t="s">
        <v>1197</v>
      </c>
      <c r="C379" t="s">
        <v>1206</v>
      </c>
      <c r="E379">
        <v>53.524784969999999</v>
      </c>
      <c r="F379">
        <v>9.9000510780000006</v>
      </c>
      <c r="G379" t="s">
        <v>423</v>
      </c>
      <c r="H379">
        <v>0.81599999999999995</v>
      </c>
      <c r="I379">
        <f>ROUND(Table101214[[#This Row],[H2-Potential in TWh/a]]*1000000/(365*24),0)</f>
        <v>93</v>
      </c>
      <c r="J379">
        <f>Table101214[[#This Row],[Potential demand MWh/h]]/SUM($I$23:$I$379)</f>
        <v>3.1791611116808532E-3</v>
      </c>
      <c r="K379">
        <f>MIN(IF(Table101214[[#This Row],[Potential demand MWh/h]]&gt;=$B$11,ROUND(Table101214[[#This Row],[Potential demand MWh/h]],0),0),$B$10)</f>
        <v>93</v>
      </c>
      <c r="L379" s="156">
        <f>Table101214[[#This Row],[Electrolyser Potential MW]]</f>
        <v>93</v>
      </c>
      <c r="M379">
        <f>ROUND(Table101214[[#This Row],[Potential Peak hour production MWh]]*$B$13,0)</f>
        <v>39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1772C-A41C-44DD-AE21-0F8FE802FFE0}">
  <dimension ref="A1:C358"/>
  <sheetViews>
    <sheetView workbookViewId="0">
      <selection activeCell="L7" sqref="L7"/>
    </sheetView>
  </sheetViews>
  <sheetFormatPr defaultRowHeight="14.4"/>
  <sheetData>
    <row r="1" spans="1:3">
      <c r="A1" t="str" cm="1">
        <f t="array" ref="A1:A358">Industry_Electrolyser!E22:E379</f>
        <v>Latitude</v>
      </c>
      <c r="B1" t="str" cm="1">
        <f t="array" ref="B1:B358">Industry_Electrolyser!F22:F379</f>
        <v>Longitude</v>
      </c>
      <c r="C1" t="str" cm="1">
        <f t="array" ref="C1:C358">Industry_Electrolyser!M22:M379</f>
        <v>Peak Load [MWh/h]</v>
      </c>
    </row>
    <row r="2" spans="1:3">
      <c r="A2">
        <v>51.368130000000001</v>
      </c>
      <c r="B2">
        <v>6.66235</v>
      </c>
      <c r="C2">
        <v>0</v>
      </c>
    </row>
    <row r="3" spans="1:3">
      <c r="A3">
        <v>51.085189999999997</v>
      </c>
      <c r="B3">
        <v>6.8446899999999999</v>
      </c>
      <c r="C3">
        <v>0</v>
      </c>
    </row>
    <row r="4" spans="1:3">
      <c r="A4">
        <v>51.56165</v>
      </c>
      <c r="B4">
        <v>6.5792799999999998</v>
      </c>
      <c r="C4">
        <v>0</v>
      </c>
    </row>
    <row r="5" spans="1:3">
      <c r="A5">
        <v>51.067636020000002</v>
      </c>
      <c r="B5">
        <v>6.8467425029999998</v>
      </c>
      <c r="C5">
        <v>209</v>
      </c>
    </row>
    <row r="6" spans="1:3">
      <c r="A6">
        <v>51.025080000000003</v>
      </c>
      <c r="B6">
        <v>6.9891500000000004</v>
      </c>
      <c r="C6">
        <v>0</v>
      </c>
    </row>
    <row r="7" spans="1:3">
      <c r="A7">
        <v>49.529099840000001</v>
      </c>
      <c r="B7">
        <v>8.4247174919999992</v>
      </c>
      <c r="C7">
        <v>209</v>
      </c>
    </row>
    <row r="8" spans="1:3">
      <c r="A8">
        <v>50.832682040000002</v>
      </c>
      <c r="B8">
        <v>6.9440666799999997</v>
      </c>
      <c r="C8">
        <v>209</v>
      </c>
    </row>
    <row r="9" spans="1:3">
      <c r="A9">
        <v>50.830620000000003</v>
      </c>
      <c r="B9">
        <v>7.0240200000000002</v>
      </c>
      <c r="C9">
        <v>0</v>
      </c>
    </row>
    <row r="10" spans="1:3">
      <c r="A10">
        <v>51.68027</v>
      </c>
      <c r="B10">
        <v>7.1018600000000003</v>
      </c>
      <c r="C10">
        <v>0</v>
      </c>
    </row>
    <row r="11" spans="1:3">
      <c r="A11">
        <v>51.878593369999997</v>
      </c>
      <c r="B11">
        <v>12.575128550000001</v>
      </c>
      <c r="C11">
        <v>209</v>
      </c>
    </row>
    <row r="12" spans="1:3">
      <c r="A12">
        <v>51.41207</v>
      </c>
      <c r="B12">
        <v>12.027609999999999</v>
      </c>
      <c r="C12">
        <v>0</v>
      </c>
    </row>
    <row r="13" spans="1:3">
      <c r="A13">
        <v>51.63635</v>
      </c>
      <c r="B13">
        <v>12.29834</v>
      </c>
      <c r="C13">
        <v>0</v>
      </c>
    </row>
    <row r="14" spans="1:3">
      <c r="A14">
        <v>51.297550000000001</v>
      </c>
      <c r="B14">
        <v>12.018549999999999</v>
      </c>
      <c r="C14">
        <v>0</v>
      </c>
    </row>
    <row r="15" spans="1:3">
      <c r="A15">
        <v>51.191413470000001</v>
      </c>
      <c r="B15">
        <v>12.356130759999999</v>
      </c>
      <c r="C15">
        <v>209</v>
      </c>
    </row>
    <row r="16" spans="1:3">
      <c r="A16">
        <v>53.635219999999997</v>
      </c>
      <c r="B16">
        <v>9.4846500000000002</v>
      </c>
      <c r="C16">
        <v>36</v>
      </c>
    </row>
    <row r="17" spans="1:3">
      <c r="A17">
        <v>52.312840000000001</v>
      </c>
      <c r="B17">
        <v>7.6304499999999997</v>
      </c>
      <c r="C17">
        <v>0</v>
      </c>
    </row>
    <row r="18" spans="1:3">
      <c r="A18">
        <v>50.082349999999998</v>
      </c>
      <c r="B18">
        <v>8.5430299999999999</v>
      </c>
      <c r="C18">
        <v>0</v>
      </c>
    </row>
    <row r="19" spans="1:3">
      <c r="A19">
        <v>48.177680000000002</v>
      </c>
      <c r="B19">
        <v>12.72044</v>
      </c>
      <c r="C19">
        <v>0</v>
      </c>
    </row>
    <row r="20" spans="1:3">
      <c r="A20">
        <v>50.86421</v>
      </c>
      <c r="B20">
        <v>6.8622300000000003</v>
      </c>
      <c r="C20">
        <v>0</v>
      </c>
    </row>
    <row r="21" spans="1:3">
      <c r="A21">
        <v>53.910644339999997</v>
      </c>
      <c r="B21">
        <v>9.2078709439999997</v>
      </c>
      <c r="C21">
        <v>203</v>
      </c>
    </row>
    <row r="22" spans="1:3">
      <c r="A22">
        <v>53.896920000000001</v>
      </c>
      <c r="B22">
        <v>9.1381700000000006</v>
      </c>
      <c r="C22">
        <v>0</v>
      </c>
    </row>
    <row r="23" spans="1:3">
      <c r="A23">
        <v>48.444989999999997</v>
      </c>
      <c r="B23">
        <v>10.880039999999999</v>
      </c>
      <c r="C23">
        <v>0</v>
      </c>
    </row>
    <row r="24" spans="1:3">
      <c r="A24">
        <v>48.18027</v>
      </c>
      <c r="B24">
        <v>12.84437</v>
      </c>
      <c r="C24">
        <v>0</v>
      </c>
    </row>
    <row r="25" spans="1:3">
      <c r="A25">
        <v>48.758551730000001</v>
      </c>
      <c r="B25">
        <v>11.708626430000001</v>
      </c>
      <c r="C25">
        <v>209</v>
      </c>
    </row>
    <row r="26" spans="1:3">
      <c r="A26">
        <v>51.530037100000001</v>
      </c>
      <c r="B26">
        <v>6.995643748</v>
      </c>
      <c r="C26">
        <v>0</v>
      </c>
    </row>
    <row r="27" spans="1:3">
      <c r="A27">
        <v>51.441175999999999</v>
      </c>
      <c r="B27">
        <v>7.0870959999999998</v>
      </c>
      <c r="C27">
        <v>0</v>
      </c>
    </row>
    <row r="28" spans="1:3">
      <c r="A28">
        <v>52.193970999999998</v>
      </c>
      <c r="B28">
        <v>8.6085700000000003</v>
      </c>
      <c r="C28">
        <v>0</v>
      </c>
    </row>
    <row r="29" spans="1:3">
      <c r="A29">
        <v>51.006366999999997</v>
      </c>
      <c r="B29">
        <v>13.657259</v>
      </c>
      <c r="C29">
        <v>0</v>
      </c>
    </row>
    <row r="30" spans="1:3">
      <c r="A30">
        <v>51.621611000000001</v>
      </c>
      <c r="B30">
        <v>7.5219820000000004</v>
      </c>
      <c r="C30">
        <v>0</v>
      </c>
    </row>
    <row r="31" spans="1:3">
      <c r="A31">
        <v>52.526555999999999</v>
      </c>
      <c r="B31">
        <v>11.392977999999999</v>
      </c>
      <c r="C31">
        <v>0</v>
      </c>
    </row>
    <row r="32" spans="1:3">
      <c r="A32">
        <v>51.837156</v>
      </c>
      <c r="B32">
        <v>11.767552999999999</v>
      </c>
      <c r="C32">
        <v>0</v>
      </c>
    </row>
    <row r="33" spans="1:3">
      <c r="A33">
        <v>51.370685999999999</v>
      </c>
      <c r="B33">
        <v>14.067964999999999</v>
      </c>
      <c r="C33">
        <v>0</v>
      </c>
    </row>
    <row r="34" spans="1:3">
      <c r="A34">
        <v>50.583345610000002</v>
      </c>
      <c r="B34">
        <v>10.9922719</v>
      </c>
      <c r="C34">
        <v>0</v>
      </c>
    </row>
    <row r="35" spans="1:3">
      <c r="A35">
        <v>50.698461999999999</v>
      </c>
      <c r="B35">
        <v>10.938711</v>
      </c>
      <c r="C35">
        <v>0</v>
      </c>
    </row>
    <row r="36" spans="1:3">
      <c r="A36">
        <v>50.490719800000001</v>
      </c>
      <c r="B36">
        <v>11.171840599999999</v>
      </c>
      <c r="C36">
        <v>0</v>
      </c>
    </row>
    <row r="37" spans="1:3">
      <c r="A37">
        <v>50.511445000000002</v>
      </c>
      <c r="B37">
        <v>11.214213000000001</v>
      </c>
      <c r="C37">
        <v>0</v>
      </c>
    </row>
    <row r="38" spans="1:3">
      <c r="A38">
        <v>49.23310953</v>
      </c>
      <c r="B38">
        <v>8.3749069790000004</v>
      </c>
      <c r="C38">
        <v>0</v>
      </c>
    </row>
    <row r="39" spans="1:3">
      <c r="A39">
        <v>50.471730000000001</v>
      </c>
      <c r="B39">
        <v>7.7865000000000002</v>
      </c>
      <c r="C39">
        <v>0</v>
      </c>
    </row>
    <row r="40" spans="1:3">
      <c r="A40">
        <v>52.264368320000003</v>
      </c>
      <c r="B40">
        <v>9.1407274550000004</v>
      </c>
      <c r="C40">
        <v>0</v>
      </c>
    </row>
    <row r="41" spans="1:3">
      <c r="A41">
        <v>51.807093000000002</v>
      </c>
      <c r="B41">
        <v>9.4427470000000007</v>
      </c>
      <c r="C41">
        <v>0</v>
      </c>
    </row>
    <row r="42" spans="1:3">
      <c r="A42">
        <v>51.750830000000001</v>
      </c>
      <c r="B42">
        <v>9.3963169999999998</v>
      </c>
      <c r="C42">
        <v>0</v>
      </c>
    </row>
    <row r="43" spans="1:3">
      <c r="A43">
        <v>52.197012999999998</v>
      </c>
      <c r="B43">
        <v>9.0708830000000003</v>
      </c>
      <c r="C43">
        <v>0</v>
      </c>
    </row>
    <row r="44" spans="1:3">
      <c r="A44">
        <v>52.193398999999999</v>
      </c>
      <c r="B44">
        <v>9.4648389999999996</v>
      </c>
      <c r="C44">
        <v>0</v>
      </c>
    </row>
    <row r="45" spans="1:3">
      <c r="A45">
        <v>52.537657000000003</v>
      </c>
      <c r="B45">
        <v>13.710979999999999</v>
      </c>
      <c r="C45">
        <v>0</v>
      </c>
    </row>
    <row r="46" spans="1:3">
      <c r="A46">
        <v>53.948273999999998</v>
      </c>
      <c r="B46">
        <v>10.198677</v>
      </c>
      <c r="C46">
        <v>0</v>
      </c>
    </row>
    <row r="47" spans="1:3">
      <c r="A47">
        <v>47.90606777</v>
      </c>
      <c r="B47">
        <v>9.8754120319999998</v>
      </c>
      <c r="C47">
        <v>22</v>
      </c>
    </row>
    <row r="48" spans="1:3">
      <c r="A48">
        <v>50.438827289999999</v>
      </c>
      <c r="B48">
        <v>11.3812546</v>
      </c>
      <c r="C48">
        <v>0</v>
      </c>
    </row>
    <row r="49" spans="1:3">
      <c r="A49">
        <v>48.956135000000003</v>
      </c>
      <c r="B49">
        <v>11.398277</v>
      </c>
      <c r="C49">
        <v>0</v>
      </c>
    </row>
    <row r="50" spans="1:3">
      <c r="A50">
        <v>50.471435</v>
      </c>
      <c r="B50">
        <v>11.282619</v>
      </c>
      <c r="C50">
        <v>0</v>
      </c>
    </row>
    <row r="51" spans="1:3">
      <c r="A51">
        <v>49.980055999999998</v>
      </c>
      <c r="B51">
        <v>9.5831809999999997</v>
      </c>
      <c r="C51">
        <v>0</v>
      </c>
    </row>
    <row r="52" spans="1:3">
      <c r="A52">
        <v>48.741115000000001</v>
      </c>
      <c r="B52">
        <v>11.236568999999999</v>
      </c>
      <c r="C52">
        <v>0</v>
      </c>
    </row>
    <row r="53" spans="1:3">
      <c r="A53">
        <v>50.459333000000001</v>
      </c>
      <c r="B53">
        <v>11.26413</v>
      </c>
      <c r="C53">
        <v>0</v>
      </c>
    </row>
    <row r="54" spans="1:3">
      <c r="A54">
        <v>51.649469000000003</v>
      </c>
      <c r="B54">
        <v>14.231009</v>
      </c>
      <c r="C54">
        <v>0</v>
      </c>
    </row>
    <row r="55" spans="1:3">
      <c r="A55">
        <v>50.509984000000003</v>
      </c>
      <c r="B55">
        <v>10.749162</v>
      </c>
      <c r="C55">
        <v>0</v>
      </c>
    </row>
    <row r="56" spans="1:3">
      <c r="A56">
        <v>47.603845</v>
      </c>
      <c r="B56">
        <v>7.9151069999999999</v>
      </c>
      <c r="C56">
        <v>0</v>
      </c>
    </row>
    <row r="57" spans="1:3">
      <c r="A57">
        <v>49.773600000000002</v>
      </c>
      <c r="B57">
        <v>9.5700950000000002</v>
      </c>
      <c r="C57">
        <v>0</v>
      </c>
    </row>
    <row r="58" spans="1:3">
      <c r="A58">
        <v>50.869332999999997</v>
      </c>
      <c r="B58">
        <v>6.0929209999999996</v>
      </c>
      <c r="C58">
        <v>0</v>
      </c>
    </row>
    <row r="59" spans="1:3">
      <c r="A59">
        <v>51.566233019999999</v>
      </c>
      <c r="B59">
        <v>6.9334189679999998</v>
      </c>
      <c r="C59">
        <v>28</v>
      </c>
    </row>
    <row r="60" spans="1:3">
      <c r="A60">
        <v>52.274424660000001</v>
      </c>
      <c r="B60">
        <v>11.44018309</v>
      </c>
      <c r="C60">
        <v>40</v>
      </c>
    </row>
    <row r="61" spans="1:3">
      <c r="A61">
        <v>51.65123268</v>
      </c>
      <c r="B61">
        <v>12.243387589999999</v>
      </c>
      <c r="C61">
        <v>0</v>
      </c>
    </row>
    <row r="62" spans="1:3">
      <c r="A62">
        <v>52.057572159999999</v>
      </c>
      <c r="B62">
        <v>11.58077961</v>
      </c>
      <c r="C62">
        <v>22</v>
      </c>
    </row>
    <row r="63" spans="1:3">
      <c r="A63">
        <v>52.062818999999998</v>
      </c>
      <c r="B63">
        <v>11.570379000000001</v>
      </c>
      <c r="C63">
        <v>23</v>
      </c>
    </row>
    <row r="64" spans="1:3">
      <c r="A64">
        <v>51.579650770000001</v>
      </c>
      <c r="B64">
        <v>13.003550280000001</v>
      </c>
      <c r="C64">
        <v>27</v>
      </c>
    </row>
    <row r="65" spans="1:3">
      <c r="A65">
        <v>50.784838569999998</v>
      </c>
      <c r="B65">
        <v>6.2200416880000002</v>
      </c>
      <c r="C65">
        <v>0</v>
      </c>
    </row>
    <row r="66" spans="1:3">
      <c r="A66">
        <v>49.620086989999997</v>
      </c>
      <c r="B66">
        <v>12.07645089</v>
      </c>
      <c r="C66">
        <v>31</v>
      </c>
    </row>
    <row r="67" spans="1:3">
      <c r="A67">
        <v>49.523539999999997</v>
      </c>
      <c r="B67">
        <v>8.4730910000000002</v>
      </c>
      <c r="C67">
        <v>0</v>
      </c>
    </row>
    <row r="68" spans="1:3">
      <c r="A68">
        <v>50.049413999999999</v>
      </c>
      <c r="B68">
        <v>12.037088000000001</v>
      </c>
      <c r="C68">
        <v>0</v>
      </c>
    </row>
    <row r="69" spans="1:3">
      <c r="A69">
        <v>51.574494999999999</v>
      </c>
      <c r="B69">
        <v>14.607143000000001</v>
      </c>
      <c r="C69">
        <v>0</v>
      </c>
    </row>
    <row r="70" spans="1:3">
      <c r="A70">
        <v>50.031909560000003</v>
      </c>
      <c r="B70">
        <v>8.2570017539999991</v>
      </c>
      <c r="C70">
        <v>0</v>
      </c>
    </row>
    <row r="71" spans="1:3">
      <c r="A71">
        <v>52.174985890000002</v>
      </c>
      <c r="B71">
        <v>7.8878276410000003</v>
      </c>
      <c r="C71">
        <v>67</v>
      </c>
    </row>
    <row r="72" spans="1:3">
      <c r="A72">
        <v>51.765173730000001</v>
      </c>
      <c r="B72">
        <v>8.0540287880000001</v>
      </c>
      <c r="C72">
        <v>31</v>
      </c>
    </row>
    <row r="73" spans="1:3">
      <c r="A73">
        <v>51.760245959999999</v>
      </c>
      <c r="B73">
        <v>8.0731712420000008</v>
      </c>
      <c r="C73">
        <v>0</v>
      </c>
    </row>
    <row r="74" spans="1:3">
      <c r="A74">
        <v>51.858260960000003</v>
      </c>
      <c r="B74">
        <v>8.0305718620000004</v>
      </c>
      <c r="C74">
        <v>38</v>
      </c>
    </row>
    <row r="75" spans="1:3">
      <c r="A75">
        <v>51.698988470000003</v>
      </c>
      <c r="B75">
        <v>8.7470409070000006</v>
      </c>
      <c r="C75">
        <v>0</v>
      </c>
    </row>
    <row r="76" spans="1:3">
      <c r="A76">
        <v>51.62256052</v>
      </c>
      <c r="B76">
        <v>8.5043928809999993</v>
      </c>
      <c r="C76">
        <v>0</v>
      </c>
    </row>
    <row r="77" spans="1:3">
      <c r="A77">
        <v>51.597210140000001</v>
      </c>
      <c r="B77">
        <v>8.3346819449999998</v>
      </c>
      <c r="C77">
        <v>21</v>
      </c>
    </row>
    <row r="78" spans="1:3">
      <c r="A78">
        <v>51.816375209999997</v>
      </c>
      <c r="B78">
        <v>11.7496466</v>
      </c>
      <c r="C78">
        <v>33</v>
      </c>
    </row>
    <row r="79" spans="1:3">
      <c r="A79">
        <v>51.271111779999998</v>
      </c>
      <c r="B79">
        <v>11.654702629999999</v>
      </c>
      <c r="C79">
        <v>72</v>
      </c>
    </row>
    <row r="80" spans="1:3">
      <c r="A80">
        <v>48.331986280000002</v>
      </c>
      <c r="B80">
        <v>9.7304687479999998</v>
      </c>
      <c r="C80">
        <v>38</v>
      </c>
    </row>
    <row r="81" spans="1:3">
      <c r="A81">
        <v>49.601018850000003</v>
      </c>
      <c r="B81">
        <v>8.0413779420000004</v>
      </c>
      <c r="C81">
        <v>31</v>
      </c>
    </row>
    <row r="82" spans="1:3">
      <c r="A82">
        <v>52.349831299999998</v>
      </c>
      <c r="B82">
        <v>9.8859338710000007</v>
      </c>
      <c r="C82">
        <v>38</v>
      </c>
    </row>
    <row r="83" spans="1:3">
      <c r="A83">
        <v>51.601120729999998</v>
      </c>
      <c r="B83">
        <v>8.3361264300000002</v>
      </c>
      <c r="C83">
        <v>38</v>
      </c>
    </row>
    <row r="84" spans="1:3">
      <c r="A84">
        <v>51.594684739999998</v>
      </c>
      <c r="B84">
        <v>8.3349065200000005</v>
      </c>
      <c r="C84">
        <v>38</v>
      </c>
    </row>
    <row r="85" spans="1:3">
      <c r="A85">
        <v>52.489069260000001</v>
      </c>
      <c r="B85">
        <v>13.836929169999999</v>
      </c>
      <c r="C85">
        <v>91</v>
      </c>
    </row>
    <row r="86" spans="1:3">
      <c r="A86">
        <v>51.362759730000001</v>
      </c>
      <c r="B86">
        <v>10.483568269999999</v>
      </c>
      <c r="C86">
        <v>49</v>
      </c>
    </row>
    <row r="87" spans="1:3">
      <c r="A87">
        <v>50.333990059999998</v>
      </c>
      <c r="B87">
        <v>6.7668281370000001</v>
      </c>
      <c r="C87">
        <v>0</v>
      </c>
    </row>
    <row r="88" spans="1:3">
      <c r="A88">
        <v>50.584524440000003</v>
      </c>
      <c r="B88">
        <v>9.5095189270000002</v>
      </c>
      <c r="C88">
        <v>0</v>
      </c>
    </row>
    <row r="89" spans="1:3">
      <c r="A89">
        <v>47.790819620000001</v>
      </c>
      <c r="B89">
        <v>12.18159007</v>
      </c>
      <c r="C89">
        <v>34</v>
      </c>
    </row>
    <row r="90" spans="1:3">
      <c r="A90">
        <v>49.21283244</v>
      </c>
      <c r="B90">
        <v>12.028256949999999</v>
      </c>
      <c r="C90">
        <v>42</v>
      </c>
    </row>
    <row r="91" spans="1:3">
      <c r="A91">
        <v>48.884912460000002</v>
      </c>
      <c r="B91">
        <v>10.99769729</v>
      </c>
      <c r="C91">
        <v>0</v>
      </c>
    </row>
    <row r="92" spans="1:3">
      <c r="A92">
        <v>49.808461000000001</v>
      </c>
      <c r="B92">
        <v>9.6178912790000002</v>
      </c>
      <c r="C92">
        <v>38</v>
      </c>
    </row>
    <row r="93" spans="1:3">
      <c r="A93">
        <v>49.955004879999997</v>
      </c>
      <c r="B93">
        <v>9.7685104519999992</v>
      </c>
      <c r="C93">
        <v>46</v>
      </c>
    </row>
    <row r="94" spans="1:3">
      <c r="A94">
        <v>48.776732469999999</v>
      </c>
      <c r="B94">
        <v>10.70031679</v>
      </c>
      <c r="C94">
        <v>38</v>
      </c>
    </row>
    <row r="95" spans="1:3">
      <c r="A95">
        <v>48.653686829999998</v>
      </c>
      <c r="B95">
        <v>10.16246767</v>
      </c>
      <c r="C95">
        <v>38</v>
      </c>
    </row>
    <row r="96" spans="1:3">
      <c r="A96">
        <v>49.357679390000001</v>
      </c>
      <c r="B96">
        <v>8.6858323980000005</v>
      </c>
      <c r="C96">
        <v>31</v>
      </c>
    </row>
    <row r="97" spans="1:3">
      <c r="A97">
        <v>49.018412980000001</v>
      </c>
      <c r="B97">
        <v>8.6124897310000001</v>
      </c>
      <c r="C97">
        <v>27</v>
      </c>
    </row>
    <row r="98" spans="1:3">
      <c r="A98">
        <v>48.368603120000003</v>
      </c>
      <c r="B98">
        <v>9.7346784</v>
      </c>
      <c r="C98">
        <v>53</v>
      </c>
    </row>
    <row r="99" spans="1:3">
      <c r="A99">
        <v>48.227041210000003</v>
      </c>
      <c r="B99">
        <v>8.7790961079999992</v>
      </c>
      <c r="C99">
        <v>30</v>
      </c>
    </row>
    <row r="100" spans="1:3">
      <c r="A100">
        <v>52.376283000000001</v>
      </c>
      <c r="B100">
        <v>9.8798150000000007</v>
      </c>
      <c r="C100">
        <v>34</v>
      </c>
    </row>
    <row r="101" spans="1:3">
      <c r="A101">
        <v>53.874164919999998</v>
      </c>
      <c r="B101">
        <v>9.5832685959999999</v>
      </c>
      <c r="C101">
        <v>65</v>
      </c>
    </row>
    <row r="102" spans="1:3">
      <c r="A102">
        <v>50.584319999999998</v>
      </c>
      <c r="B102">
        <v>9.5092449999999999</v>
      </c>
      <c r="C102">
        <v>0</v>
      </c>
    </row>
    <row r="103" spans="1:3">
      <c r="A103">
        <v>50.808852000000002</v>
      </c>
      <c r="B103">
        <v>12.09295</v>
      </c>
      <c r="C103">
        <v>0</v>
      </c>
    </row>
    <row r="104" spans="1:3">
      <c r="A104">
        <v>51.647706999999997</v>
      </c>
      <c r="B104">
        <v>10.087452000000001</v>
      </c>
      <c r="C104">
        <v>0</v>
      </c>
    </row>
    <row r="105" spans="1:3">
      <c r="A105">
        <v>52.490088</v>
      </c>
      <c r="B105">
        <v>13.838051</v>
      </c>
      <c r="C105">
        <v>0</v>
      </c>
    </row>
    <row r="106" spans="1:3">
      <c r="A106">
        <v>51.844586</v>
      </c>
      <c r="B106">
        <v>10.18979</v>
      </c>
      <c r="C106">
        <v>0</v>
      </c>
    </row>
    <row r="107" spans="1:3">
      <c r="A107">
        <v>48.890949999999997</v>
      </c>
      <c r="B107">
        <v>11.932119999999999</v>
      </c>
      <c r="C107">
        <v>0</v>
      </c>
    </row>
    <row r="108" spans="1:3">
      <c r="A108">
        <v>51.247683000000002</v>
      </c>
      <c r="B108">
        <v>7.0445830000000003</v>
      </c>
      <c r="C108">
        <v>0</v>
      </c>
    </row>
    <row r="109" spans="1:3">
      <c r="A109">
        <v>51.755471</v>
      </c>
      <c r="B109">
        <v>10.825817000000001</v>
      </c>
      <c r="C109">
        <v>28</v>
      </c>
    </row>
    <row r="110" spans="1:3">
      <c r="A110">
        <v>47.658802999999999</v>
      </c>
      <c r="B110">
        <v>7.5460190000000003</v>
      </c>
      <c r="C110">
        <v>0</v>
      </c>
    </row>
    <row r="111" spans="1:3">
      <c r="A111">
        <v>49.008715000000002</v>
      </c>
      <c r="B111">
        <v>11.824687000000001</v>
      </c>
      <c r="C111">
        <v>0</v>
      </c>
    </row>
    <row r="112" spans="1:3">
      <c r="A112">
        <v>51.140329999999999</v>
      </c>
      <c r="B112">
        <v>8.025404</v>
      </c>
      <c r="C112">
        <v>0</v>
      </c>
    </row>
    <row r="113" spans="1:3">
      <c r="A113">
        <v>50.419099000000003</v>
      </c>
      <c r="B113">
        <v>8.1118000000000006</v>
      </c>
      <c r="C113">
        <v>0</v>
      </c>
    </row>
    <row r="114" spans="1:3">
      <c r="A114">
        <v>50.317605</v>
      </c>
      <c r="B114">
        <v>8.0657010000000007</v>
      </c>
      <c r="C114">
        <v>0</v>
      </c>
    </row>
    <row r="115" spans="1:3">
      <c r="A115">
        <v>51.436858999999998</v>
      </c>
      <c r="B115">
        <v>8.3738720000000004</v>
      </c>
      <c r="C115">
        <v>0</v>
      </c>
    </row>
    <row r="116" spans="1:3">
      <c r="A116">
        <v>49.029909000000004</v>
      </c>
      <c r="B116">
        <v>12.1388</v>
      </c>
      <c r="C116">
        <v>0</v>
      </c>
    </row>
    <row r="117" spans="1:3">
      <c r="A117">
        <v>50.334173999999997</v>
      </c>
      <c r="B117">
        <v>6.7668109999999997</v>
      </c>
      <c r="C117">
        <v>0</v>
      </c>
    </row>
    <row r="118" spans="1:3">
      <c r="A118">
        <v>52.040866999999999</v>
      </c>
      <c r="B118">
        <v>8.3994090000000003</v>
      </c>
      <c r="C118">
        <v>0</v>
      </c>
    </row>
    <row r="119" spans="1:3">
      <c r="A119">
        <v>50.230564000000001</v>
      </c>
      <c r="B119">
        <v>6.6829239999999999</v>
      </c>
      <c r="C119">
        <v>0</v>
      </c>
    </row>
    <row r="120" spans="1:3">
      <c r="A120">
        <v>51.296801000000002</v>
      </c>
      <c r="B120">
        <v>7.0149359999999996</v>
      </c>
      <c r="C120">
        <v>65</v>
      </c>
    </row>
    <row r="121" spans="1:3">
      <c r="A121">
        <v>51.394948999999997</v>
      </c>
      <c r="B121">
        <v>8.6849950000000007</v>
      </c>
      <c r="C121">
        <v>0</v>
      </c>
    </row>
    <row r="122" spans="1:3">
      <c r="A122">
        <v>51.397084999999997</v>
      </c>
      <c r="B122">
        <v>7.8406979999999997</v>
      </c>
      <c r="C122">
        <v>28</v>
      </c>
    </row>
    <row r="123" spans="1:3">
      <c r="A123">
        <v>52.059196999999998</v>
      </c>
      <c r="B123">
        <v>9.5886659999999999</v>
      </c>
      <c r="C123">
        <v>0</v>
      </c>
    </row>
    <row r="124" spans="1:3">
      <c r="A124">
        <v>52.264046999999998</v>
      </c>
      <c r="B124">
        <v>7.3968769999999999</v>
      </c>
      <c r="C124">
        <v>0</v>
      </c>
    </row>
    <row r="125" spans="1:3">
      <c r="A125">
        <v>48.775784999999999</v>
      </c>
      <c r="B125">
        <v>10.699441999999999</v>
      </c>
      <c r="C125">
        <v>0</v>
      </c>
    </row>
    <row r="126" spans="1:3">
      <c r="A126">
        <v>52.162646000000002</v>
      </c>
      <c r="B126">
        <v>7.968648</v>
      </c>
      <c r="C126">
        <v>0</v>
      </c>
    </row>
    <row r="127" spans="1:3">
      <c r="A127">
        <v>50.027914000000003</v>
      </c>
      <c r="B127">
        <v>11.308923</v>
      </c>
      <c r="C127">
        <v>0</v>
      </c>
    </row>
    <row r="128" spans="1:3">
      <c r="A128">
        <v>52.170476999999998</v>
      </c>
      <c r="B128">
        <v>9.7933900000000005</v>
      </c>
      <c r="C128">
        <v>0</v>
      </c>
    </row>
    <row r="129" spans="1:3">
      <c r="A129">
        <v>52.023237000000002</v>
      </c>
      <c r="B129">
        <v>10.545916999999999</v>
      </c>
      <c r="C129">
        <v>0</v>
      </c>
    </row>
    <row r="130" spans="1:3">
      <c r="A130">
        <v>52.071129999999997</v>
      </c>
      <c r="B130">
        <v>11.385047999999999</v>
      </c>
      <c r="C130">
        <v>0</v>
      </c>
    </row>
    <row r="131" spans="1:3">
      <c r="A131">
        <v>52.977111999999998</v>
      </c>
      <c r="B131">
        <v>10.558517999999999</v>
      </c>
      <c r="C131">
        <v>0</v>
      </c>
    </row>
    <row r="132" spans="1:3">
      <c r="A132">
        <v>52.233195000000002</v>
      </c>
      <c r="B132">
        <v>10.034605000000001</v>
      </c>
      <c r="C132">
        <v>0</v>
      </c>
    </row>
    <row r="133" spans="1:3">
      <c r="A133">
        <v>51.205803000000003</v>
      </c>
      <c r="B133">
        <v>9.9074449999999992</v>
      </c>
      <c r="C133">
        <v>0</v>
      </c>
    </row>
    <row r="134" spans="1:3">
      <c r="A134">
        <v>48.423419000000003</v>
      </c>
      <c r="B134">
        <v>9.9041779999999999</v>
      </c>
      <c r="C134">
        <v>0</v>
      </c>
    </row>
    <row r="135" spans="1:3">
      <c r="A135">
        <v>49.364916000000001</v>
      </c>
      <c r="B135">
        <v>11.604835</v>
      </c>
      <c r="C135">
        <v>0</v>
      </c>
    </row>
    <row r="136" spans="1:3">
      <c r="A136">
        <v>50.915255000000002</v>
      </c>
      <c r="B136">
        <v>6.3715789999999997</v>
      </c>
      <c r="C136">
        <v>0</v>
      </c>
    </row>
    <row r="137" spans="1:3">
      <c r="A137">
        <v>50.657406000000002</v>
      </c>
      <c r="B137">
        <v>6.8105380000000002</v>
      </c>
      <c r="C137">
        <v>0</v>
      </c>
    </row>
    <row r="138" spans="1:3">
      <c r="A138">
        <v>51.985916000000003</v>
      </c>
      <c r="B138">
        <v>8.8075480000000006</v>
      </c>
      <c r="C138">
        <v>0</v>
      </c>
    </row>
    <row r="139" spans="1:3">
      <c r="A139">
        <v>51.729120999999999</v>
      </c>
      <c r="B139">
        <v>6.3590609999999996</v>
      </c>
      <c r="C139">
        <v>0</v>
      </c>
    </row>
    <row r="140" spans="1:3">
      <c r="A140">
        <v>51.698058000000003</v>
      </c>
      <c r="B140">
        <v>11.757585000000001</v>
      </c>
      <c r="C140">
        <v>0</v>
      </c>
    </row>
    <row r="141" spans="1:3">
      <c r="A141">
        <v>51.597330999999997</v>
      </c>
      <c r="B141">
        <v>8.3411760000000008</v>
      </c>
      <c r="C141">
        <v>0</v>
      </c>
    </row>
    <row r="142" spans="1:3">
      <c r="A142">
        <v>52.169490000000003</v>
      </c>
      <c r="B142">
        <v>14.626637000000001</v>
      </c>
      <c r="C142">
        <v>0</v>
      </c>
    </row>
    <row r="143" spans="1:3">
      <c r="A143">
        <v>50.944513999999998</v>
      </c>
      <c r="B143">
        <v>11.988065000000001</v>
      </c>
      <c r="C143">
        <v>0</v>
      </c>
    </row>
    <row r="144" spans="1:3">
      <c r="A144">
        <v>53.853903000000003</v>
      </c>
      <c r="B144">
        <v>13.708684</v>
      </c>
      <c r="C144">
        <v>0</v>
      </c>
    </row>
    <row r="145" spans="1:3">
      <c r="A145">
        <v>51.491359000000003</v>
      </c>
      <c r="B145">
        <v>9.1656840000000006</v>
      </c>
      <c r="C145">
        <v>0</v>
      </c>
    </row>
    <row r="146" spans="1:3">
      <c r="A146">
        <v>51.102179999999997</v>
      </c>
      <c r="B146">
        <v>9.3601209999999995</v>
      </c>
      <c r="C146">
        <v>0</v>
      </c>
    </row>
    <row r="147" spans="1:3">
      <c r="A147">
        <v>49.243552000000001</v>
      </c>
      <c r="B147">
        <v>9.1805129999999995</v>
      </c>
      <c r="C147">
        <v>0</v>
      </c>
    </row>
    <row r="148" spans="1:3">
      <c r="A148">
        <v>49.665720999999998</v>
      </c>
      <c r="B148">
        <v>10.080456999999999</v>
      </c>
      <c r="C148">
        <v>0</v>
      </c>
    </row>
    <row r="149" spans="1:3">
      <c r="A149">
        <v>51.053932000000003</v>
      </c>
      <c r="B149">
        <v>12.110927</v>
      </c>
      <c r="C149">
        <v>0</v>
      </c>
    </row>
    <row r="150" spans="1:3">
      <c r="A150">
        <v>51.459828999999999</v>
      </c>
      <c r="B150">
        <v>13.223212999999999</v>
      </c>
      <c r="C150">
        <v>0</v>
      </c>
    </row>
    <row r="151" spans="1:3">
      <c r="A151">
        <v>48.69791</v>
      </c>
      <c r="B151">
        <v>10.909583</v>
      </c>
      <c r="C151">
        <v>0</v>
      </c>
    </row>
    <row r="152" spans="1:3">
      <c r="A152">
        <v>49.599576999999996</v>
      </c>
      <c r="B152">
        <v>8.2196610000000003</v>
      </c>
      <c r="C152">
        <v>0</v>
      </c>
    </row>
    <row r="153" spans="1:3">
      <c r="A153">
        <v>48.786760000000001</v>
      </c>
      <c r="B153">
        <v>12.882771</v>
      </c>
      <c r="C153">
        <v>0</v>
      </c>
    </row>
    <row r="154" spans="1:3">
      <c r="A154">
        <v>48.823697719999998</v>
      </c>
      <c r="B154">
        <v>10.11424128</v>
      </c>
      <c r="C154">
        <v>0</v>
      </c>
    </row>
    <row r="155" spans="1:3">
      <c r="A155">
        <v>49.042576769999997</v>
      </c>
      <c r="B155">
        <v>8.3132586489999998</v>
      </c>
      <c r="C155">
        <v>35</v>
      </c>
    </row>
    <row r="156" spans="1:3">
      <c r="A156">
        <v>49.53549864</v>
      </c>
      <c r="B156">
        <v>8.4570798319999998</v>
      </c>
      <c r="C156">
        <v>0</v>
      </c>
    </row>
    <row r="157" spans="1:3">
      <c r="A157">
        <v>48.526812040000003</v>
      </c>
      <c r="B157">
        <v>8.0862290120000004</v>
      </c>
      <c r="C157">
        <v>0</v>
      </c>
    </row>
    <row r="158" spans="1:3">
      <c r="A158">
        <v>47.882172079999997</v>
      </c>
      <c r="B158">
        <v>9.6440041280000006</v>
      </c>
      <c r="C158">
        <v>0</v>
      </c>
    </row>
    <row r="159" spans="1:3">
      <c r="A159">
        <v>52.977748720000001</v>
      </c>
      <c r="B159">
        <v>7.362360281</v>
      </c>
      <c r="C159">
        <v>91</v>
      </c>
    </row>
    <row r="160" spans="1:3">
      <c r="A160">
        <v>52.811379870000003</v>
      </c>
      <c r="B160">
        <v>9.1502022479999994</v>
      </c>
      <c r="C160">
        <v>0</v>
      </c>
    </row>
    <row r="161" spans="1:3">
      <c r="A161">
        <v>51.985962569999998</v>
      </c>
      <c r="B161">
        <v>9.8207632040000004</v>
      </c>
      <c r="C161">
        <v>0</v>
      </c>
    </row>
    <row r="162" spans="1:3">
      <c r="A162">
        <v>53.403055979999998</v>
      </c>
      <c r="B162">
        <v>8.1328158699999999</v>
      </c>
      <c r="C162">
        <v>31</v>
      </c>
    </row>
    <row r="163" spans="1:3">
      <c r="A163">
        <v>52.274591780000002</v>
      </c>
      <c r="B163">
        <v>8.1206237029999997</v>
      </c>
      <c r="C163">
        <v>0</v>
      </c>
    </row>
    <row r="164" spans="1:3">
      <c r="A164">
        <v>52.294765310000003</v>
      </c>
      <c r="B164">
        <v>8.0242368489999993</v>
      </c>
      <c r="C164">
        <v>0</v>
      </c>
    </row>
    <row r="165" spans="1:3">
      <c r="A165">
        <v>50.706591850000002</v>
      </c>
      <c r="B165">
        <v>6.6530059120000002</v>
      </c>
      <c r="C165">
        <v>23</v>
      </c>
    </row>
    <row r="166" spans="1:3">
      <c r="A166">
        <v>50.988907259999998</v>
      </c>
      <c r="B166">
        <v>7.1270734659999997</v>
      </c>
      <c r="C166">
        <v>0</v>
      </c>
    </row>
    <row r="167" spans="1:3">
      <c r="A167">
        <v>50.776516549999997</v>
      </c>
      <c r="B167">
        <v>6.4894912800000002</v>
      </c>
      <c r="C167">
        <v>0</v>
      </c>
    </row>
    <row r="168" spans="1:3">
      <c r="A168">
        <v>51.391134860000001</v>
      </c>
      <c r="B168">
        <v>8.0738648810000004</v>
      </c>
      <c r="C168">
        <v>0</v>
      </c>
    </row>
    <row r="169" spans="1:3">
      <c r="A169">
        <v>51.317961310000001</v>
      </c>
      <c r="B169">
        <v>9.8484094459999998</v>
      </c>
      <c r="C169">
        <v>0</v>
      </c>
    </row>
    <row r="170" spans="1:3">
      <c r="A170">
        <v>50.567510560000002</v>
      </c>
      <c r="B170">
        <v>9.6816192589999996</v>
      </c>
      <c r="C170">
        <v>24</v>
      </c>
    </row>
    <row r="171" spans="1:3">
      <c r="A171">
        <v>50.313565220000001</v>
      </c>
      <c r="B171">
        <v>7.2208290850000001</v>
      </c>
      <c r="C171">
        <v>0</v>
      </c>
    </row>
    <row r="172" spans="1:3">
      <c r="A172">
        <v>49.049878730000003</v>
      </c>
      <c r="B172">
        <v>8.2602980119999998</v>
      </c>
      <c r="C172">
        <v>31</v>
      </c>
    </row>
    <row r="173" spans="1:3">
      <c r="A173">
        <v>48.556705960000002</v>
      </c>
      <c r="B173">
        <v>11.262401929999999</v>
      </c>
      <c r="C173">
        <v>0</v>
      </c>
    </row>
    <row r="174" spans="1:3">
      <c r="A174">
        <v>47.807275769999997</v>
      </c>
      <c r="B174">
        <v>10.90003999</v>
      </c>
      <c r="C174">
        <v>51</v>
      </c>
    </row>
    <row r="175" spans="1:3">
      <c r="A175">
        <v>48.797485090000002</v>
      </c>
      <c r="B175">
        <v>12.865907780000001</v>
      </c>
      <c r="C175">
        <v>49</v>
      </c>
    </row>
    <row r="176" spans="1:3">
      <c r="A176">
        <v>49.988178740000002</v>
      </c>
      <c r="B176">
        <v>9.1558493050000003</v>
      </c>
      <c r="C176">
        <v>0</v>
      </c>
    </row>
    <row r="177" spans="1:3">
      <c r="A177">
        <v>49.977757799999999</v>
      </c>
      <c r="B177">
        <v>9.0690096370000006</v>
      </c>
      <c r="C177">
        <v>28</v>
      </c>
    </row>
    <row r="178" spans="1:3">
      <c r="A178">
        <v>48.379893940000002</v>
      </c>
      <c r="B178">
        <v>10.90143467</v>
      </c>
      <c r="C178">
        <v>32</v>
      </c>
    </row>
    <row r="179" spans="1:3">
      <c r="A179">
        <v>48.10991594</v>
      </c>
      <c r="B179">
        <v>10.666389329999999</v>
      </c>
      <c r="C179">
        <v>26</v>
      </c>
    </row>
    <row r="180" spans="1:3">
      <c r="A180">
        <v>53.079099429999999</v>
      </c>
      <c r="B180">
        <v>14.319765780000001</v>
      </c>
      <c r="C180">
        <v>47</v>
      </c>
    </row>
    <row r="181" spans="1:3">
      <c r="A181">
        <v>47.89716</v>
      </c>
      <c r="B181">
        <v>10.620157000000001</v>
      </c>
      <c r="C181">
        <v>0</v>
      </c>
    </row>
    <row r="182" spans="1:3">
      <c r="A182">
        <v>48.552484</v>
      </c>
      <c r="B182">
        <v>9.4709350000000008</v>
      </c>
      <c r="C182">
        <v>0</v>
      </c>
    </row>
    <row r="183" spans="1:3">
      <c r="A183">
        <v>51.540633999999997</v>
      </c>
      <c r="B183">
        <v>7.0825040000000001</v>
      </c>
      <c r="C183">
        <v>0</v>
      </c>
    </row>
    <row r="184" spans="1:3">
      <c r="A184">
        <v>51.286850100000002</v>
      </c>
      <c r="B184">
        <v>11.984197399999999</v>
      </c>
      <c r="C184">
        <v>0</v>
      </c>
    </row>
    <row r="185" spans="1:3">
      <c r="A185">
        <v>51.520729000000003</v>
      </c>
      <c r="B185">
        <v>14.340244</v>
      </c>
      <c r="C185">
        <v>0</v>
      </c>
    </row>
    <row r="186" spans="1:3">
      <c r="A186">
        <v>51.661313999999997</v>
      </c>
      <c r="B186">
        <v>10.35317</v>
      </c>
      <c r="C186">
        <v>0</v>
      </c>
    </row>
    <row r="187" spans="1:3">
      <c r="A187">
        <v>51.074862000000003</v>
      </c>
      <c r="B187">
        <v>8.0717219999999994</v>
      </c>
      <c r="C187">
        <v>0</v>
      </c>
    </row>
    <row r="188" spans="1:3">
      <c r="A188">
        <v>50.305658000000001</v>
      </c>
      <c r="B188">
        <v>7.6046170000000002</v>
      </c>
      <c r="C188">
        <v>0</v>
      </c>
    </row>
    <row r="189" spans="1:3">
      <c r="A189">
        <v>52.035862000000002</v>
      </c>
      <c r="B189">
        <v>6.8236480000000004</v>
      </c>
      <c r="C189">
        <v>0</v>
      </c>
    </row>
    <row r="190" spans="1:3">
      <c r="A190">
        <v>48.686869000000002</v>
      </c>
      <c r="B190">
        <v>11.473822999999999</v>
      </c>
      <c r="C190">
        <v>0</v>
      </c>
    </row>
    <row r="191" spans="1:3">
      <c r="A191">
        <v>50.992984</v>
      </c>
      <c r="B191">
        <v>8.5480490000000007</v>
      </c>
      <c r="C191">
        <v>0</v>
      </c>
    </row>
    <row r="192" spans="1:3">
      <c r="A192">
        <v>50.858820999999999</v>
      </c>
      <c r="B192">
        <v>6.8367300000000002</v>
      </c>
      <c r="C192">
        <v>21</v>
      </c>
    </row>
    <row r="193" spans="1:3">
      <c r="A193">
        <v>48.269691000000002</v>
      </c>
      <c r="B193">
        <v>9.726699</v>
      </c>
      <c r="C193">
        <v>0</v>
      </c>
    </row>
    <row r="194" spans="1:3">
      <c r="A194">
        <v>51.165208999999997</v>
      </c>
      <c r="B194">
        <v>6.8493380000000004</v>
      </c>
      <c r="C194">
        <v>0</v>
      </c>
    </row>
    <row r="195" spans="1:3">
      <c r="A195">
        <v>50.706145999999997</v>
      </c>
      <c r="B195">
        <v>11.323558999999999</v>
      </c>
      <c r="C195">
        <v>22</v>
      </c>
    </row>
    <row r="196" spans="1:3">
      <c r="A196">
        <v>48.530712000000001</v>
      </c>
      <c r="B196">
        <v>8.0784000000000002</v>
      </c>
      <c r="C196">
        <v>0</v>
      </c>
    </row>
    <row r="197" spans="1:3">
      <c r="A197">
        <v>50.392437000000001</v>
      </c>
      <c r="B197">
        <v>7.5877420000000004</v>
      </c>
      <c r="C197">
        <v>0</v>
      </c>
    </row>
    <row r="198" spans="1:3">
      <c r="A198">
        <v>53.173081000000003</v>
      </c>
      <c r="B198">
        <v>7.3665529999999997</v>
      </c>
      <c r="C198">
        <v>0</v>
      </c>
    </row>
    <row r="199" spans="1:3">
      <c r="A199">
        <v>51.224162999999997</v>
      </c>
      <c r="B199">
        <v>6.6987420000000002</v>
      </c>
      <c r="C199">
        <v>0</v>
      </c>
    </row>
    <row r="200" spans="1:3">
      <c r="A200">
        <v>51.900499000000003</v>
      </c>
      <c r="B200">
        <v>10.648865000000001</v>
      </c>
      <c r="C200">
        <v>0</v>
      </c>
    </row>
    <row r="201" spans="1:3">
      <c r="A201">
        <v>48.737160000000003</v>
      </c>
      <c r="B201">
        <v>8.3450849999999992</v>
      </c>
      <c r="C201">
        <v>0</v>
      </c>
    </row>
    <row r="202" spans="1:3">
      <c r="A202">
        <v>50.351046969999999</v>
      </c>
      <c r="B202">
        <v>11.86527729</v>
      </c>
      <c r="C202">
        <v>0</v>
      </c>
    </row>
    <row r="203" spans="1:3">
      <c r="A203">
        <v>51.209944</v>
      </c>
      <c r="B203">
        <v>6.7171240000000001</v>
      </c>
      <c r="C203">
        <v>0</v>
      </c>
    </row>
    <row r="204" spans="1:3">
      <c r="A204">
        <v>50.030602999999999</v>
      </c>
      <c r="B204">
        <v>8.2285210000000006</v>
      </c>
      <c r="C204">
        <v>0</v>
      </c>
    </row>
    <row r="205" spans="1:3">
      <c r="A205">
        <v>52.626004999999999</v>
      </c>
      <c r="B205">
        <v>10.247707999999999</v>
      </c>
      <c r="C205">
        <v>0</v>
      </c>
    </row>
    <row r="206" spans="1:3">
      <c r="A206">
        <v>51.294353000000001</v>
      </c>
      <c r="B206">
        <v>6.3653649999999997</v>
      </c>
      <c r="C206">
        <v>0</v>
      </c>
    </row>
    <row r="207" spans="1:3">
      <c r="A207">
        <v>49.707186</v>
      </c>
      <c r="B207">
        <v>9.2420989999999996</v>
      </c>
      <c r="C207">
        <v>0</v>
      </c>
    </row>
    <row r="208" spans="1:3">
      <c r="A208">
        <v>51.923957000000001</v>
      </c>
      <c r="B208">
        <v>9.773968</v>
      </c>
      <c r="C208">
        <v>0</v>
      </c>
    </row>
    <row r="209" spans="1:3">
      <c r="A209">
        <v>50.004612000000002</v>
      </c>
      <c r="B209">
        <v>8.3179890000000007</v>
      </c>
      <c r="C209">
        <v>0</v>
      </c>
    </row>
    <row r="210" spans="1:3">
      <c r="A210">
        <v>48.723723</v>
      </c>
      <c r="B210">
        <v>8.3558439999999994</v>
      </c>
      <c r="C210">
        <v>0</v>
      </c>
    </row>
    <row r="211" spans="1:3">
      <c r="A211">
        <v>51.333365000000001</v>
      </c>
      <c r="B211">
        <v>8.0011960000000002</v>
      </c>
      <c r="C211">
        <v>0</v>
      </c>
    </row>
    <row r="212" spans="1:3">
      <c r="A212">
        <v>48.763638999999998</v>
      </c>
      <c r="B212">
        <v>8.3379919999999998</v>
      </c>
      <c r="C212">
        <v>0</v>
      </c>
    </row>
    <row r="213" spans="1:3">
      <c r="A213">
        <v>51.394694999999999</v>
      </c>
      <c r="B213">
        <v>7.845351</v>
      </c>
      <c r="C213">
        <v>0</v>
      </c>
    </row>
    <row r="214" spans="1:3">
      <c r="A214">
        <v>51.256866000000002</v>
      </c>
      <c r="B214">
        <v>7.2772430000000004</v>
      </c>
      <c r="C214">
        <v>0</v>
      </c>
    </row>
    <row r="215" spans="1:3">
      <c r="A215">
        <v>54.778758000000003</v>
      </c>
      <c r="B215">
        <v>9.4320489999999992</v>
      </c>
      <c r="C215">
        <v>0</v>
      </c>
    </row>
    <row r="216" spans="1:3">
      <c r="A216">
        <v>53.184405699999999</v>
      </c>
      <c r="B216">
        <v>11.2747604</v>
      </c>
      <c r="C216">
        <v>0</v>
      </c>
    </row>
    <row r="217" spans="1:3">
      <c r="A217">
        <v>49.982951</v>
      </c>
      <c r="B217">
        <v>10.657704000000001</v>
      </c>
      <c r="C217">
        <v>37</v>
      </c>
    </row>
    <row r="218" spans="1:3">
      <c r="A218">
        <v>49.463293999999998</v>
      </c>
      <c r="B218">
        <v>8.1705059999999996</v>
      </c>
      <c r="C218">
        <v>0</v>
      </c>
    </row>
    <row r="219" spans="1:3">
      <c r="A219">
        <v>49.464616999999997</v>
      </c>
      <c r="B219">
        <v>8.1096409999999999</v>
      </c>
      <c r="C219">
        <v>0</v>
      </c>
    </row>
    <row r="220" spans="1:3">
      <c r="A220">
        <v>50.677269000000003</v>
      </c>
      <c r="B220">
        <v>7.635923</v>
      </c>
      <c r="C220">
        <v>0</v>
      </c>
    </row>
    <row r="221" spans="1:3">
      <c r="A221">
        <v>49.088785000000001</v>
      </c>
      <c r="B221">
        <v>9.7363540000000004</v>
      </c>
      <c r="C221">
        <v>0</v>
      </c>
    </row>
    <row r="222" spans="1:3">
      <c r="A222">
        <v>50.643771000000001</v>
      </c>
      <c r="B222">
        <v>6.7096</v>
      </c>
      <c r="C222">
        <v>0</v>
      </c>
    </row>
    <row r="223" spans="1:3">
      <c r="A223">
        <v>53.076402999999999</v>
      </c>
      <c r="B223">
        <v>14.309240000000001</v>
      </c>
      <c r="C223">
        <v>0</v>
      </c>
    </row>
    <row r="224" spans="1:3">
      <c r="A224">
        <v>52.252431000000001</v>
      </c>
      <c r="B224">
        <v>11.885426000000001</v>
      </c>
      <c r="C224">
        <v>0</v>
      </c>
    </row>
    <row r="225" spans="1:3">
      <c r="A225">
        <v>50.570667</v>
      </c>
      <c r="B225">
        <v>6.4992340000000004</v>
      </c>
      <c r="C225">
        <v>0</v>
      </c>
    </row>
    <row r="226" spans="1:3">
      <c r="A226">
        <v>50.642901999999999</v>
      </c>
      <c r="B226">
        <v>12.199094000000001</v>
      </c>
      <c r="C226">
        <v>0</v>
      </c>
    </row>
    <row r="227" spans="1:3">
      <c r="A227">
        <v>47.820822</v>
      </c>
      <c r="B227">
        <v>10.434106999999999</v>
      </c>
      <c r="C227">
        <v>0</v>
      </c>
    </row>
    <row r="228" spans="1:3">
      <c r="A228">
        <v>51.999920000000003</v>
      </c>
      <c r="B228">
        <v>8.6139580000000002</v>
      </c>
      <c r="C228">
        <v>0</v>
      </c>
    </row>
    <row r="229" spans="1:3">
      <c r="A229">
        <v>50.792704000000001</v>
      </c>
      <c r="B229">
        <v>6.4839989999999998</v>
      </c>
      <c r="C229">
        <v>0</v>
      </c>
    </row>
    <row r="230" spans="1:3">
      <c r="A230">
        <v>48.746474999999997</v>
      </c>
      <c r="B230">
        <v>8.3456799999999998</v>
      </c>
      <c r="C230">
        <v>0</v>
      </c>
    </row>
    <row r="231" spans="1:3">
      <c r="A231">
        <v>52.142681000000003</v>
      </c>
      <c r="B231">
        <v>14.649353</v>
      </c>
      <c r="C231">
        <v>31</v>
      </c>
    </row>
    <row r="232" spans="1:3">
      <c r="A232">
        <v>51.505234000000002</v>
      </c>
      <c r="B232">
        <v>8.9763750000000009</v>
      </c>
      <c r="C232">
        <v>0</v>
      </c>
    </row>
    <row r="233" spans="1:3">
      <c r="A233">
        <v>51.506281999999999</v>
      </c>
      <c r="B233">
        <v>8.9794</v>
      </c>
      <c r="C233">
        <v>0</v>
      </c>
    </row>
    <row r="234" spans="1:3">
      <c r="A234">
        <v>47.880113999999999</v>
      </c>
      <c r="B234">
        <v>11.895465</v>
      </c>
      <c r="C234">
        <v>0</v>
      </c>
    </row>
    <row r="235" spans="1:3">
      <c r="A235">
        <v>50.799813</v>
      </c>
      <c r="B235">
        <v>6.4541750000000002</v>
      </c>
      <c r="C235">
        <v>0</v>
      </c>
    </row>
    <row r="236" spans="1:3">
      <c r="A236">
        <v>53.685161000000001</v>
      </c>
      <c r="B236">
        <v>9.6698269999999997</v>
      </c>
      <c r="C236">
        <v>0</v>
      </c>
    </row>
    <row r="237" spans="1:3">
      <c r="A237">
        <v>53.685161000000001</v>
      </c>
      <c r="B237">
        <v>9.6698269999999997</v>
      </c>
      <c r="C237">
        <v>0</v>
      </c>
    </row>
    <row r="238" spans="1:3">
      <c r="A238">
        <v>49.362481000000002</v>
      </c>
      <c r="B238">
        <v>9.3436649999999997</v>
      </c>
      <c r="C238">
        <v>0</v>
      </c>
    </row>
    <row r="239" spans="1:3">
      <c r="A239">
        <v>49.463293999999998</v>
      </c>
      <c r="B239">
        <v>8.1705059999999996</v>
      </c>
      <c r="C239">
        <v>0</v>
      </c>
    </row>
    <row r="240" spans="1:3">
      <c r="A240">
        <v>50.445422000000001</v>
      </c>
      <c r="B240">
        <v>9.0334800000000008</v>
      </c>
      <c r="C240">
        <v>0</v>
      </c>
    </row>
    <row r="241" spans="1:3">
      <c r="A241">
        <v>48.596218</v>
      </c>
      <c r="B241">
        <v>8.1157360000000001</v>
      </c>
      <c r="C241">
        <v>0</v>
      </c>
    </row>
    <row r="242" spans="1:3">
      <c r="A242">
        <v>48.023145</v>
      </c>
      <c r="B242">
        <v>12.541613</v>
      </c>
      <c r="C242">
        <v>0</v>
      </c>
    </row>
    <row r="243" spans="1:3">
      <c r="A243">
        <v>49.327658999999997</v>
      </c>
      <c r="B243">
        <v>9.3536959999999993</v>
      </c>
      <c r="C243">
        <v>0</v>
      </c>
    </row>
    <row r="244" spans="1:3">
      <c r="A244">
        <v>51.409286999999999</v>
      </c>
      <c r="B244">
        <v>7.9924999999999997</v>
      </c>
      <c r="C244">
        <v>0</v>
      </c>
    </row>
    <row r="245" spans="1:3">
      <c r="A245">
        <v>48.497131000000003</v>
      </c>
      <c r="B245">
        <v>8.3747159999999994</v>
      </c>
      <c r="C245">
        <v>0</v>
      </c>
    </row>
    <row r="246" spans="1:3">
      <c r="A246">
        <v>52.674453999999997</v>
      </c>
      <c r="B246">
        <v>12.003501999999999</v>
      </c>
      <c r="C246">
        <v>0</v>
      </c>
    </row>
    <row r="247" spans="1:3">
      <c r="A247">
        <v>48.515906000000001</v>
      </c>
      <c r="B247">
        <v>9.3618310000000005</v>
      </c>
      <c r="C247">
        <v>0</v>
      </c>
    </row>
    <row r="248" spans="1:3">
      <c r="A248">
        <v>51.391714</v>
      </c>
      <c r="B248">
        <v>7.4659250000000004</v>
      </c>
      <c r="C248">
        <v>31</v>
      </c>
    </row>
    <row r="249" spans="1:3">
      <c r="A249">
        <v>49.389296999999999</v>
      </c>
      <c r="B249">
        <v>8.0465630000000008</v>
      </c>
      <c r="C249">
        <v>0</v>
      </c>
    </row>
    <row r="250" spans="1:3">
      <c r="A250">
        <v>53.780943999999998</v>
      </c>
      <c r="B250">
        <v>9.428941</v>
      </c>
      <c r="C250">
        <v>0</v>
      </c>
    </row>
    <row r="251" spans="1:3">
      <c r="A251">
        <v>47.642118000000004</v>
      </c>
      <c r="B251">
        <v>10.818256999999999</v>
      </c>
      <c r="C251">
        <v>0</v>
      </c>
    </row>
    <row r="252" spans="1:3">
      <c r="A252">
        <v>51.522711999999999</v>
      </c>
      <c r="B252">
        <v>6.714658</v>
      </c>
      <c r="C252">
        <v>0</v>
      </c>
    </row>
    <row r="253" spans="1:3">
      <c r="A253">
        <v>50.746854999999996</v>
      </c>
      <c r="B253">
        <v>6.4893289999999997</v>
      </c>
      <c r="C253">
        <v>0</v>
      </c>
    </row>
    <row r="254" spans="1:3">
      <c r="A254">
        <v>50.722923000000002</v>
      </c>
      <c r="B254">
        <v>10.355408000000001</v>
      </c>
      <c r="C254">
        <v>0</v>
      </c>
    </row>
    <row r="255" spans="1:3">
      <c r="A255">
        <v>50.808235000000003</v>
      </c>
      <c r="B255">
        <v>6.475587</v>
      </c>
      <c r="C255">
        <v>0</v>
      </c>
    </row>
    <row r="256" spans="1:3">
      <c r="A256">
        <v>48.816304000000002</v>
      </c>
      <c r="B256">
        <v>10.134352</v>
      </c>
      <c r="C256">
        <v>0</v>
      </c>
    </row>
    <row r="257" spans="1:3">
      <c r="A257">
        <v>49.208283999999999</v>
      </c>
      <c r="B257">
        <v>7.9369209999999999</v>
      </c>
      <c r="C257">
        <v>0</v>
      </c>
    </row>
    <row r="258" spans="1:3">
      <c r="A258">
        <v>50.742362999999997</v>
      </c>
      <c r="B258">
        <v>6.482907</v>
      </c>
      <c r="C258">
        <v>0</v>
      </c>
    </row>
    <row r="259" spans="1:3">
      <c r="A259">
        <v>52.461989000000003</v>
      </c>
      <c r="B259">
        <v>13.452845</v>
      </c>
      <c r="C259">
        <v>0</v>
      </c>
    </row>
    <row r="260" spans="1:3">
      <c r="A260">
        <v>49.209290000000003</v>
      </c>
      <c r="B260">
        <v>7.9356099999999996</v>
      </c>
      <c r="C260">
        <v>0</v>
      </c>
    </row>
    <row r="261" spans="1:3">
      <c r="A261">
        <v>49.696829000000001</v>
      </c>
      <c r="B261">
        <v>8.6665759999999992</v>
      </c>
      <c r="C261">
        <v>0</v>
      </c>
    </row>
    <row r="262" spans="1:3">
      <c r="A262">
        <v>51.780068</v>
      </c>
      <c r="B262">
        <v>9.6917530000000003</v>
      </c>
      <c r="C262">
        <v>0</v>
      </c>
    </row>
    <row r="263" spans="1:3">
      <c r="A263">
        <v>47.892578999999998</v>
      </c>
      <c r="B263">
        <v>11.843464000000001</v>
      </c>
      <c r="C263">
        <v>0</v>
      </c>
    </row>
    <row r="264" spans="1:3">
      <c r="A264">
        <v>49.373207999999998</v>
      </c>
      <c r="B264">
        <v>8.0466999999999995</v>
      </c>
      <c r="C264">
        <v>0</v>
      </c>
    </row>
    <row r="265" spans="1:3">
      <c r="A265">
        <v>47.757269999999998</v>
      </c>
      <c r="B265">
        <v>11.74438</v>
      </c>
      <c r="C265">
        <v>0</v>
      </c>
    </row>
    <row r="266" spans="1:3">
      <c r="A266">
        <v>47.754600000000003</v>
      </c>
      <c r="B266">
        <v>11.741619999999999</v>
      </c>
      <c r="C266">
        <v>0</v>
      </c>
    </row>
    <row r="267" spans="1:3">
      <c r="A267">
        <v>51.911099999999998</v>
      </c>
      <c r="B267">
        <v>10.484669999999999</v>
      </c>
      <c r="C267">
        <v>0</v>
      </c>
    </row>
    <row r="268" spans="1:3">
      <c r="A268">
        <v>50.68909</v>
      </c>
      <c r="B268">
        <v>6.4473200000000004</v>
      </c>
      <c r="C268">
        <v>0</v>
      </c>
    </row>
    <row r="269" spans="1:3">
      <c r="A269">
        <v>51.588003</v>
      </c>
      <c r="B269">
        <v>10.782994</v>
      </c>
      <c r="C269">
        <v>0</v>
      </c>
    </row>
    <row r="270" spans="1:3">
      <c r="A270">
        <v>48.836481999999997</v>
      </c>
      <c r="B270">
        <v>8.2451089999999994</v>
      </c>
      <c r="C270">
        <v>0</v>
      </c>
    </row>
    <row r="271" spans="1:3">
      <c r="A271">
        <v>51.41948</v>
      </c>
      <c r="B271">
        <v>8.8101099999999999</v>
      </c>
      <c r="C271">
        <v>0</v>
      </c>
    </row>
    <row r="272" spans="1:3">
      <c r="A272">
        <v>50.321415999999999</v>
      </c>
      <c r="B272">
        <v>7.2342589999999998</v>
      </c>
      <c r="C272">
        <v>0</v>
      </c>
    </row>
    <row r="273" spans="1:3">
      <c r="A273">
        <v>52.298850000000002</v>
      </c>
      <c r="B273">
        <v>8.9059699999999999</v>
      </c>
      <c r="C273">
        <v>0</v>
      </c>
    </row>
    <row r="274" spans="1:3">
      <c r="A274">
        <v>52.617240000000002</v>
      </c>
      <c r="B274">
        <v>7.8593729999999997</v>
      </c>
      <c r="C274">
        <v>0</v>
      </c>
    </row>
    <row r="275" spans="1:3">
      <c r="A275">
        <v>47.795839999999998</v>
      </c>
      <c r="B275">
        <v>12.119300000000001</v>
      </c>
      <c r="C275">
        <v>0</v>
      </c>
    </row>
    <row r="276" spans="1:3">
      <c r="A276">
        <v>49.04242</v>
      </c>
      <c r="B276">
        <v>13</v>
      </c>
      <c r="C276">
        <v>0</v>
      </c>
    </row>
    <row r="277" spans="1:3">
      <c r="A277">
        <v>53.695349999999998</v>
      </c>
      <c r="B277">
        <v>9.7150200000000009</v>
      </c>
      <c r="C277">
        <v>0</v>
      </c>
    </row>
    <row r="278" spans="1:3">
      <c r="A278">
        <v>50.455331999999999</v>
      </c>
      <c r="B278">
        <v>11.530805000000001</v>
      </c>
      <c r="C278">
        <v>0</v>
      </c>
    </row>
    <row r="279" spans="1:3">
      <c r="A279">
        <v>50.975630000000002</v>
      </c>
      <c r="B279">
        <v>11.64217</v>
      </c>
      <c r="C279">
        <v>0</v>
      </c>
    </row>
    <row r="280" spans="1:3">
      <c r="A280">
        <v>48.403640000000003</v>
      </c>
      <c r="B280">
        <v>8.0100800000000003</v>
      </c>
      <c r="C280">
        <v>0</v>
      </c>
    </row>
    <row r="281" spans="1:3">
      <c r="A281">
        <v>51.91245</v>
      </c>
      <c r="B281">
        <v>9.2526200000000003</v>
      </c>
      <c r="C281">
        <v>0</v>
      </c>
    </row>
    <row r="282" spans="1:3">
      <c r="A282">
        <v>51.587870000000002</v>
      </c>
      <c r="B282">
        <v>10.78304</v>
      </c>
      <c r="C282">
        <v>0</v>
      </c>
    </row>
    <row r="283" spans="1:3">
      <c r="A283">
        <v>49.818899999999999</v>
      </c>
      <c r="B283">
        <v>8.6789299999999994</v>
      </c>
      <c r="C283">
        <v>0</v>
      </c>
    </row>
    <row r="284" spans="1:3">
      <c r="A284">
        <v>50.724130000000002</v>
      </c>
      <c r="B284">
        <v>10.356019999999999</v>
      </c>
      <c r="C284">
        <v>0</v>
      </c>
    </row>
    <row r="285" spans="1:3">
      <c r="A285">
        <v>47.62791</v>
      </c>
      <c r="B285">
        <v>7.9048600000000002</v>
      </c>
      <c r="C285">
        <v>0</v>
      </c>
    </row>
    <row r="286" spans="1:3">
      <c r="A286">
        <v>50.978999999999999</v>
      </c>
      <c r="B286">
        <v>7.8362299999999996</v>
      </c>
      <c r="C286">
        <v>0</v>
      </c>
    </row>
    <row r="287" spans="1:3">
      <c r="A287">
        <v>50.693651000000003</v>
      </c>
      <c r="B287">
        <v>12.845634</v>
      </c>
      <c r="C287">
        <v>0</v>
      </c>
    </row>
    <row r="288" spans="1:3">
      <c r="A288">
        <v>50.778813999999997</v>
      </c>
      <c r="B288">
        <v>13.158782</v>
      </c>
      <c r="C288">
        <v>0</v>
      </c>
    </row>
    <row r="289" spans="1:3">
      <c r="A289">
        <v>51.051031999999999</v>
      </c>
      <c r="B289">
        <v>13.016598</v>
      </c>
      <c r="C289">
        <v>0</v>
      </c>
    </row>
    <row r="290" spans="1:3">
      <c r="A290">
        <v>50.915179999999999</v>
      </c>
      <c r="B290">
        <v>14.071538</v>
      </c>
      <c r="C290">
        <v>0</v>
      </c>
    </row>
    <row r="291" spans="1:3">
      <c r="A291">
        <v>50.932741</v>
      </c>
      <c r="B291">
        <v>12.711226</v>
      </c>
      <c r="C291">
        <v>0</v>
      </c>
    </row>
    <row r="292" spans="1:3">
      <c r="A292">
        <v>51.282307000000003</v>
      </c>
      <c r="B292">
        <v>12.766139000000001</v>
      </c>
      <c r="C292">
        <v>0</v>
      </c>
    </row>
    <row r="293" spans="1:3">
      <c r="A293">
        <v>50.971327000000002</v>
      </c>
      <c r="B293">
        <v>13.880082</v>
      </c>
      <c r="C293">
        <v>0</v>
      </c>
    </row>
    <row r="294" spans="1:3">
      <c r="A294">
        <v>51.021793000000002</v>
      </c>
      <c r="B294">
        <v>13.339231</v>
      </c>
      <c r="C294">
        <v>0</v>
      </c>
    </row>
    <row r="295" spans="1:3">
      <c r="A295">
        <v>51.464610460000003</v>
      </c>
      <c r="B295">
        <v>12.59136792</v>
      </c>
      <c r="C295">
        <v>0</v>
      </c>
    </row>
    <row r="296" spans="1:3">
      <c r="A296">
        <v>51.051031999999999</v>
      </c>
      <c r="B296">
        <v>13.016598</v>
      </c>
      <c r="C296">
        <v>0</v>
      </c>
    </row>
    <row r="297" spans="1:3">
      <c r="A297">
        <v>50.986513000000002</v>
      </c>
      <c r="B297">
        <v>13.639801</v>
      </c>
      <c r="C297">
        <v>0</v>
      </c>
    </row>
    <row r="298" spans="1:3">
      <c r="A298">
        <v>50.604709999999997</v>
      </c>
      <c r="B298">
        <v>12.99164</v>
      </c>
      <c r="C298">
        <v>0</v>
      </c>
    </row>
    <row r="299" spans="1:3">
      <c r="A299">
        <v>50.876379999999997</v>
      </c>
      <c r="B299">
        <v>13.395659999999999</v>
      </c>
      <c r="C299">
        <v>0</v>
      </c>
    </row>
    <row r="300" spans="1:3">
      <c r="A300">
        <v>51.046292999999999</v>
      </c>
      <c r="B300">
        <v>13.018068</v>
      </c>
      <c r="C300">
        <v>0</v>
      </c>
    </row>
    <row r="301" spans="1:3">
      <c r="A301">
        <v>51.464610460000003</v>
      </c>
      <c r="B301">
        <v>12.59136792</v>
      </c>
      <c r="C301">
        <v>0</v>
      </c>
    </row>
    <row r="302" spans="1:3">
      <c r="A302">
        <v>50.959522999999997</v>
      </c>
      <c r="B302">
        <v>12.755561</v>
      </c>
      <c r="C302">
        <v>0</v>
      </c>
    </row>
    <row r="303" spans="1:3">
      <c r="A303">
        <v>51.051031999999999</v>
      </c>
      <c r="B303">
        <v>13.016598</v>
      </c>
      <c r="C303">
        <v>0</v>
      </c>
    </row>
    <row r="304" spans="1:3">
      <c r="A304">
        <v>51.282307000000003</v>
      </c>
      <c r="B304">
        <v>12.766139000000001</v>
      </c>
      <c r="C304">
        <v>0</v>
      </c>
    </row>
    <row r="305" spans="1:3">
      <c r="A305">
        <v>50.971327000000002</v>
      </c>
      <c r="B305">
        <v>13.880082</v>
      </c>
      <c r="C305">
        <v>0</v>
      </c>
    </row>
    <row r="306" spans="1:3">
      <c r="A306">
        <v>50.534669999999998</v>
      </c>
      <c r="B306">
        <v>12.8089599</v>
      </c>
      <c r="C306">
        <v>0</v>
      </c>
    </row>
    <row r="307" spans="1:3">
      <c r="A307">
        <v>50.604709999999997</v>
      </c>
      <c r="B307">
        <v>12.99164</v>
      </c>
      <c r="C307">
        <v>0</v>
      </c>
    </row>
    <row r="308" spans="1:3">
      <c r="A308">
        <v>50.84686</v>
      </c>
      <c r="B308">
        <v>13.773709999999999</v>
      </c>
      <c r="C308">
        <v>0</v>
      </c>
    </row>
    <row r="309" spans="1:3">
      <c r="A309">
        <v>50.625529999999998</v>
      </c>
      <c r="B309">
        <v>12.82877</v>
      </c>
      <c r="C309">
        <v>0</v>
      </c>
    </row>
    <row r="310" spans="1:3">
      <c r="A310">
        <v>48.269691000000002</v>
      </c>
      <c r="B310">
        <v>9.726699</v>
      </c>
      <c r="C310">
        <v>0</v>
      </c>
    </row>
    <row r="311" spans="1:3">
      <c r="A311">
        <v>52.690620000000003</v>
      </c>
      <c r="B311">
        <v>11.985900000000001</v>
      </c>
      <c r="C311">
        <v>63</v>
      </c>
    </row>
    <row r="312" spans="1:3">
      <c r="A312">
        <v>50.402363000000001</v>
      </c>
      <c r="B312">
        <v>11.700324999999999</v>
      </c>
      <c r="C312">
        <v>34</v>
      </c>
    </row>
    <row r="313" spans="1:3">
      <c r="A313">
        <v>51.985962569999998</v>
      </c>
      <c r="B313">
        <v>9.8207632040000004</v>
      </c>
      <c r="C313">
        <v>0</v>
      </c>
    </row>
    <row r="314" spans="1:3">
      <c r="A314">
        <v>49.977757799999999</v>
      </c>
      <c r="B314">
        <v>9.0690096370000006</v>
      </c>
      <c r="C314">
        <v>0</v>
      </c>
    </row>
    <row r="315" spans="1:3">
      <c r="A315">
        <v>49.53549864</v>
      </c>
      <c r="B315">
        <v>8.4570798319999998</v>
      </c>
      <c r="C315">
        <v>21</v>
      </c>
    </row>
    <row r="316" spans="1:3">
      <c r="A316">
        <v>49.252005179999998</v>
      </c>
      <c r="B316">
        <v>6.84706277</v>
      </c>
      <c r="C316">
        <v>0</v>
      </c>
    </row>
    <row r="317" spans="1:3">
      <c r="A317">
        <v>49.357172169999998</v>
      </c>
      <c r="B317">
        <v>6.7541369820000003</v>
      </c>
      <c r="C317">
        <v>32</v>
      </c>
    </row>
    <row r="318" spans="1:3">
      <c r="A318">
        <v>53.524784969999999</v>
      </c>
      <c r="B318">
        <v>9.9000510780000006</v>
      </c>
      <c r="C318">
        <v>0</v>
      </c>
    </row>
    <row r="319" spans="1:3">
      <c r="A319">
        <v>52.154764919999998</v>
      </c>
      <c r="B319">
        <v>10.40307531</v>
      </c>
      <c r="C319">
        <v>83</v>
      </c>
    </row>
    <row r="320" spans="1:3">
      <c r="A320">
        <v>52.316356460000002</v>
      </c>
      <c r="B320">
        <v>10.23818612</v>
      </c>
      <c r="C320">
        <v>26</v>
      </c>
    </row>
    <row r="321" spans="1:3">
      <c r="A321">
        <v>52.2091444</v>
      </c>
      <c r="B321">
        <v>8.0495011069999993</v>
      </c>
      <c r="C321">
        <v>0</v>
      </c>
    </row>
    <row r="322" spans="1:3">
      <c r="A322">
        <v>53.12493044</v>
      </c>
      <c r="B322">
        <v>8.6867285299999999</v>
      </c>
      <c r="C322">
        <v>93</v>
      </c>
    </row>
    <row r="323" spans="1:3">
      <c r="A323">
        <v>51.368231170000001</v>
      </c>
      <c r="B323">
        <v>6.7122673319999997</v>
      </c>
      <c r="C323">
        <v>0</v>
      </c>
    </row>
    <row r="324" spans="1:3">
      <c r="A324">
        <v>51.503690300000002</v>
      </c>
      <c r="B324">
        <v>6.7359074840000002</v>
      </c>
      <c r="C324">
        <v>209</v>
      </c>
    </row>
    <row r="325" spans="1:3">
      <c r="A325">
        <v>51.460831800000001</v>
      </c>
      <c r="B325">
        <v>6.7491729019999998</v>
      </c>
      <c r="C325">
        <v>25</v>
      </c>
    </row>
    <row r="326" spans="1:3">
      <c r="A326">
        <v>50.917370900000002</v>
      </c>
      <c r="B326">
        <v>8.0142467049999997</v>
      </c>
      <c r="C326">
        <v>0</v>
      </c>
    </row>
    <row r="327" spans="1:3">
      <c r="A327">
        <v>50.574941180000003</v>
      </c>
      <c r="B327">
        <v>8.4892286860000006</v>
      </c>
      <c r="C327">
        <v>0</v>
      </c>
    </row>
    <row r="328" spans="1:3">
      <c r="A328">
        <v>48.512118870000002</v>
      </c>
      <c r="B328">
        <v>10.85935053</v>
      </c>
      <c r="C328">
        <v>0</v>
      </c>
    </row>
    <row r="329" spans="1:3">
      <c r="A329">
        <v>52.653267839999998</v>
      </c>
      <c r="B329">
        <v>13.211427</v>
      </c>
      <c r="C329">
        <v>24</v>
      </c>
    </row>
    <row r="330" spans="1:3">
      <c r="A330">
        <v>52.166140519999999</v>
      </c>
      <c r="B330">
        <v>14.617682240000001</v>
      </c>
      <c r="C330">
        <v>41</v>
      </c>
    </row>
    <row r="331" spans="1:3">
      <c r="A331">
        <v>52.401950190000001</v>
      </c>
      <c r="B331">
        <v>12.498885659999999</v>
      </c>
      <c r="C331">
        <v>25</v>
      </c>
    </row>
    <row r="332" spans="1:3">
      <c r="A332">
        <v>50.653504669999997</v>
      </c>
      <c r="B332">
        <v>11.434288260000001</v>
      </c>
      <c r="C332">
        <v>0</v>
      </c>
    </row>
    <row r="333" spans="1:3">
      <c r="A333">
        <v>51.313064599999997</v>
      </c>
      <c r="B333">
        <v>13.27783005</v>
      </c>
      <c r="C333">
        <v>0</v>
      </c>
    </row>
    <row r="334" spans="1:3">
      <c r="A334">
        <v>50.998987</v>
      </c>
      <c r="B334">
        <v>13.644266</v>
      </c>
      <c r="C334">
        <v>0</v>
      </c>
    </row>
    <row r="335" spans="1:3">
      <c r="A335">
        <v>51.434468000000003</v>
      </c>
      <c r="B335">
        <v>7.3264709999999997</v>
      </c>
      <c r="C335">
        <v>0</v>
      </c>
    </row>
    <row r="336" spans="1:3">
      <c r="A336">
        <v>49.785423000000002</v>
      </c>
      <c r="B336">
        <v>6.6896940000000003</v>
      </c>
      <c r="C336">
        <v>0</v>
      </c>
    </row>
    <row r="337" spans="1:3">
      <c r="A337">
        <v>51.562733000000001</v>
      </c>
      <c r="B337">
        <v>7.7031859999999996</v>
      </c>
      <c r="C337">
        <v>0</v>
      </c>
    </row>
    <row r="338" spans="1:3">
      <c r="A338">
        <v>48.594135999999999</v>
      </c>
      <c r="B338">
        <v>7.8226829999999996</v>
      </c>
      <c r="C338">
        <v>41</v>
      </c>
    </row>
    <row r="339" spans="1:3">
      <c r="A339">
        <v>52.469037999999998</v>
      </c>
      <c r="B339">
        <v>7.3153410000000001</v>
      </c>
      <c r="C339">
        <v>0</v>
      </c>
    </row>
    <row r="340" spans="1:3">
      <c r="A340">
        <v>49.274183999999998</v>
      </c>
      <c r="B340">
        <v>6.7947350000000002</v>
      </c>
      <c r="C340">
        <v>0</v>
      </c>
    </row>
    <row r="341" spans="1:3">
      <c r="A341">
        <v>51.322510000000001</v>
      </c>
      <c r="B341">
        <v>7.6448900000000002</v>
      </c>
      <c r="C341">
        <v>0</v>
      </c>
    </row>
    <row r="342" spans="1:3">
      <c r="A342">
        <v>50.687370000000001</v>
      </c>
      <c r="B342">
        <v>7.1891600000000002</v>
      </c>
      <c r="C342">
        <v>0</v>
      </c>
    </row>
    <row r="343" spans="1:3">
      <c r="A343">
        <v>51.38438</v>
      </c>
      <c r="B343">
        <v>7.5076999999999998</v>
      </c>
      <c r="C343">
        <v>0</v>
      </c>
    </row>
    <row r="344" spans="1:3">
      <c r="A344">
        <v>47.794589999999999</v>
      </c>
      <c r="B344">
        <v>12.950699999999999</v>
      </c>
      <c r="C344">
        <v>0</v>
      </c>
    </row>
    <row r="345" spans="1:3">
      <c r="A345">
        <v>50.812910000000002</v>
      </c>
      <c r="B345">
        <v>10.222860000000001</v>
      </c>
      <c r="C345">
        <v>0</v>
      </c>
    </row>
    <row r="346" spans="1:3">
      <c r="A346">
        <v>51.117319999999999</v>
      </c>
      <c r="B346">
        <v>7.9006800000000004</v>
      </c>
      <c r="C346">
        <v>0</v>
      </c>
    </row>
    <row r="347" spans="1:3">
      <c r="A347">
        <v>53.512395480000002</v>
      </c>
      <c r="B347">
        <v>9.8872098019999992</v>
      </c>
      <c r="C347">
        <v>38</v>
      </c>
    </row>
    <row r="348" spans="1:3">
      <c r="A348">
        <v>51.148876549999997</v>
      </c>
      <c r="B348">
        <v>6.7818334370000004</v>
      </c>
      <c r="C348">
        <v>65</v>
      </c>
    </row>
    <row r="349" spans="1:3">
      <c r="A349">
        <v>51.490049169999999</v>
      </c>
      <c r="B349">
        <v>6.9681697480000002</v>
      </c>
      <c r="C349">
        <v>48</v>
      </c>
    </row>
    <row r="350" spans="1:3">
      <c r="A350">
        <v>51.625536050000001</v>
      </c>
      <c r="B350">
        <v>6.6154085570000003</v>
      </c>
      <c r="C350">
        <v>27</v>
      </c>
    </row>
    <row r="351" spans="1:3">
      <c r="A351">
        <v>49.352136989999998</v>
      </c>
      <c r="B351">
        <v>6.7436526030000001</v>
      </c>
      <c r="C351">
        <v>209</v>
      </c>
    </row>
    <row r="352" spans="1:3">
      <c r="A352">
        <v>52.154764919999998</v>
      </c>
      <c r="B352">
        <v>10.40307531</v>
      </c>
      <c r="C352">
        <v>209</v>
      </c>
    </row>
    <row r="353" spans="1:3">
      <c r="A353">
        <v>53.12493044</v>
      </c>
      <c r="B353">
        <v>8.6867285299999999</v>
      </c>
      <c r="C353">
        <v>209</v>
      </c>
    </row>
    <row r="354" spans="1:3">
      <c r="A354">
        <v>51.368231170000001</v>
      </c>
      <c r="B354">
        <v>6.7122673319999997</v>
      </c>
      <c r="C354">
        <v>209</v>
      </c>
    </row>
    <row r="355" spans="1:3">
      <c r="A355">
        <v>51.503690300000002</v>
      </c>
      <c r="B355">
        <v>6.7359074840000002</v>
      </c>
      <c r="C355">
        <v>209</v>
      </c>
    </row>
    <row r="356" spans="1:3">
      <c r="A356">
        <v>51.422282979999999</v>
      </c>
      <c r="B356">
        <v>6.7419912780000004</v>
      </c>
      <c r="C356">
        <v>23</v>
      </c>
    </row>
    <row r="357" spans="1:3">
      <c r="A357">
        <v>52.166140519999999</v>
      </c>
      <c r="B357">
        <v>14.617682240000001</v>
      </c>
      <c r="C357">
        <v>209</v>
      </c>
    </row>
    <row r="358" spans="1:3">
      <c r="A358">
        <v>53.524784969999999</v>
      </c>
      <c r="B358">
        <v>9.9000510780000006</v>
      </c>
      <c r="C358">
        <v>39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CC2BD-ABF9-442C-9594-166C0981ED29}">
  <dimension ref="A3:K385"/>
  <sheetViews>
    <sheetView zoomScale="70" zoomScaleNormal="70" workbookViewId="0">
      <selection activeCell="L67" sqref="L67"/>
    </sheetView>
  </sheetViews>
  <sheetFormatPr defaultRowHeight="14.4"/>
  <cols>
    <col min="1" max="1" width="52.44140625" bestFit="1" customWidth="1"/>
    <col min="2" max="2" width="81.33203125" bestFit="1" customWidth="1"/>
    <col min="3" max="3" width="21" bestFit="1" customWidth="1"/>
    <col min="4" max="4" width="16.6640625" bestFit="1" customWidth="1"/>
    <col min="5" max="5" width="11.6640625" customWidth="1"/>
    <col min="6" max="6" width="10.6640625" customWidth="1"/>
    <col min="7" max="7" width="22.44140625" customWidth="1"/>
    <col min="8" max="8" width="33.88671875" bestFit="1" customWidth="1"/>
    <col min="9" max="9" width="36.44140625" bestFit="1" customWidth="1"/>
    <col min="10" max="10" width="23.6640625" bestFit="1" customWidth="1"/>
    <col min="11" max="11" width="39.5546875" bestFit="1" customWidth="1"/>
  </cols>
  <sheetData>
    <row r="3" spans="1:11">
      <c r="A3" s="1" t="s">
        <v>20393</v>
      </c>
      <c r="B3" s="8">
        <f>SUM(Table10[H2-Potential in TWh/a])</f>
        <v>330.7492000000002</v>
      </c>
      <c r="C3" t="s">
        <v>18829</v>
      </c>
    </row>
    <row r="4" spans="1:11">
      <c r="A4" s="1" t="s">
        <v>20393</v>
      </c>
      <c r="B4" s="8">
        <f>SUM(Table10[Potential demand TWh/h])</f>
        <v>3.7756757990867536E-2</v>
      </c>
      <c r="C4" t="s">
        <v>20392</v>
      </c>
    </row>
    <row r="5" spans="1:11">
      <c r="A5" s="1"/>
      <c r="F5" s="9" t="s">
        <v>1215</v>
      </c>
      <c r="G5" s="10" t="s">
        <v>1216</v>
      </c>
    </row>
    <row r="6" spans="1:11">
      <c r="A6" s="1" t="s">
        <v>19821</v>
      </c>
      <c r="B6" s="21">
        <f>Overview!E72</f>
        <v>190</v>
      </c>
      <c r="C6" t="s">
        <v>18829</v>
      </c>
      <c r="F6" s="8" t="s">
        <v>1215</v>
      </c>
      <c r="G6" s="10" t="s">
        <v>1217</v>
      </c>
    </row>
    <row r="7" spans="1:11">
      <c r="A7" s="1" t="s">
        <v>1220</v>
      </c>
      <c r="B7" s="8">
        <f>B6*1000000/(365*24)</f>
        <v>21689.497716894977</v>
      </c>
      <c r="C7" t="s">
        <v>18830</v>
      </c>
      <c r="F7" s="11" t="s">
        <v>1215</v>
      </c>
      <c r="G7" s="10" t="s">
        <v>1218</v>
      </c>
    </row>
    <row r="8" spans="1:11">
      <c r="A8" s="1" t="s">
        <v>19822</v>
      </c>
      <c r="B8" s="8">
        <f>SUM(Table10[Peak Load '[MWh/h']])</f>
        <v>21684</v>
      </c>
      <c r="C8" t="s">
        <v>18830</v>
      </c>
      <c r="F8" s="12" t="s">
        <v>1215</v>
      </c>
      <c r="G8" s="10" t="s">
        <v>1219</v>
      </c>
    </row>
    <row r="13" spans="1:11">
      <c r="A13" s="6" t="s">
        <v>902</v>
      </c>
      <c r="B13" s="6" t="s">
        <v>903</v>
      </c>
      <c r="C13" s="6" t="s">
        <v>1198</v>
      </c>
      <c r="D13" s="6" t="s">
        <v>1209</v>
      </c>
      <c r="E13" s="6" t="s">
        <v>1</v>
      </c>
      <c r="F13" s="6" t="s">
        <v>1207</v>
      </c>
      <c r="G13" s="6" t="s">
        <v>1208</v>
      </c>
      <c r="H13" s="6" t="s">
        <v>1211</v>
      </c>
      <c r="I13" s="6" t="s">
        <v>1212</v>
      </c>
      <c r="J13" s="6" t="s">
        <v>1210</v>
      </c>
      <c r="K13" s="6" t="s">
        <v>18805</v>
      </c>
    </row>
    <row r="14" spans="1:11">
      <c r="A14">
        <v>1</v>
      </c>
      <c r="B14" t="s">
        <v>904</v>
      </c>
      <c r="C14" t="s">
        <v>1199</v>
      </c>
      <c r="E14">
        <v>50.854993370000003</v>
      </c>
      <c r="F14">
        <v>6.9768455359999999</v>
      </c>
      <c r="G14" t="s">
        <v>613</v>
      </c>
      <c r="H14">
        <v>1.5837000000000001</v>
      </c>
      <c r="I14">
        <f>Table10[[#This Row],[H2-Potential in TWh/a]]/(365*24)</f>
        <v>1.8078767123287672E-4</v>
      </c>
      <c r="J14">
        <f>Table10[[#This Row],[H2-Potential in TWh/a]]/$B$3</f>
        <v>4.7882201982650269E-3</v>
      </c>
      <c r="K14">
        <f>ROUND(Table10[[#This Row],[Relative Potential]]*$B$6*1000000/(365*24),0)</f>
        <v>104</v>
      </c>
    </row>
    <row r="15" spans="1:11">
      <c r="A15">
        <v>2</v>
      </c>
      <c r="B15" t="s">
        <v>905</v>
      </c>
      <c r="C15" t="s">
        <v>1199</v>
      </c>
      <c r="E15">
        <v>50.814110419999999</v>
      </c>
      <c r="F15">
        <v>7.0057562789999999</v>
      </c>
      <c r="G15" t="s">
        <v>619</v>
      </c>
      <c r="H15">
        <v>10.213900000000001</v>
      </c>
      <c r="I15">
        <f>Table10[[#This Row],[H2-Potential in TWh/a]]/(365*24)</f>
        <v>1.1659703196347034E-3</v>
      </c>
      <c r="J15">
        <f>Table10[[#This Row],[H2-Potential in TWh/a]]/$B$3</f>
        <v>3.088110266026341E-2</v>
      </c>
      <c r="K15">
        <f>ROUND(Table10[[#This Row],[Relative Potential]]*$B$6*1000000/(365*24),0)</f>
        <v>670</v>
      </c>
    </row>
    <row r="16" spans="1:11">
      <c r="A16">
        <v>3</v>
      </c>
      <c r="B16" t="s">
        <v>906</v>
      </c>
      <c r="C16" t="s">
        <v>1199</v>
      </c>
      <c r="E16">
        <v>51.596032749999999</v>
      </c>
      <c r="F16">
        <v>7.0289085059999996</v>
      </c>
      <c r="G16" t="s">
        <v>635</v>
      </c>
      <c r="H16">
        <v>28.876899999999999</v>
      </c>
      <c r="I16">
        <f>Table10[[#This Row],[H2-Potential in TWh/a]]/(365*24)</f>
        <v>3.2964497716894978E-3</v>
      </c>
      <c r="J16">
        <f>Table10[[#This Row],[H2-Potential in TWh/a]]/$B$3</f>
        <v>8.730754299632465E-2</v>
      </c>
      <c r="K16">
        <f>ROUND(Table10[[#This Row],[Relative Potential]]*$B$6*1000000/(365*24),0)</f>
        <v>1894</v>
      </c>
    </row>
    <row r="17" spans="1:11">
      <c r="A17">
        <v>4</v>
      </c>
      <c r="B17" t="s">
        <v>907</v>
      </c>
      <c r="C17" t="s">
        <v>1199</v>
      </c>
      <c r="E17">
        <v>51.53960695</v>
      </c>
      <c r="F17">
        <v>7.0372028440000003</v>
      </c>
      <c r="G17" t="s">
        <v>635</v>
      </c>
      <c r="H17">
        <v>1.8939999999999999</v>
      </c>
      <c r="I17">
        <f>Table10[[#This Row],[H2-Potential in TWh/a]]/(365*24)</f>
        <v>2.1621004566210045E-4</v>
      </c>
      <c r="J17">
        <f>Table10[[#This Row],[H2-Potential in TWh/a]]/$B$3</f>
        <v>5.7263932913518729E-3</v>
      </c>
      <c r="K17">
        <f>ROUND(Table10[[#This Row],[Relative Potential]]*$B$6*1000000/(365*24),0)</f>
        <v>124</v>
      </c>
    </row>
    <row r="18" spans="1:11">
      <c r="A18">
        <v>5</v>
      </c>
      <c r="B18" t="s">
        <v>908</v>
      </c>
      <c r="C18" t="s">
        <v>1199</v>
      </c>
      <c r="E18">
        <v>51.289677300000001</v>
      </c>
      <c r="F18">
        <v>11.99058215</v>
      </c>
      <c r="G18" t="s">
        <v>815</v>
      </c>
      <c r="H18">
        <v>5.1708999999999996</v>
      </c>
      <c r="I18">
        <f>Table10[[#This Row],[H2-Potential in TWh/a]]/(365*24)</f>
        <v>5.9028538812785382E-4</v>
      </c>
      <c r="J18">
        <f>Table10[[#This Row],[H2-Potential in TWh/a]]/$B$3</f>
        <v>1.5633900248284791E-2</v>
      </c>
      <c r="K18">
        <f>ROUND(Table10[[#This Row],[Relative Potential]]*$B$6*1000000/(365*24),0)</f>
        <v>339</v>
      </c>
    </row>
    <row r="19" spans="1:11">
      <c r="A19">
        <v>6</v>
      </c>
      <c r="B19" t="s">
        <v>909</v>
      </c>
      <c r="C19" t="s">
        <v>1199</v>
      </c>
      <c r="E19">
        <v>53.08758529</v>
      </c>
      <c r="F19">
        <v>14.238121530000001</v>
      </c>
      <c r="G19" t="s">
        <v>415</v>
      </c>
      <c r="H19">
        <v>2.5868000000000002</v>
      </c>
      <c r="I19">
        <f>Table10[[#This Row],[H2-Potential in TWh/a]]/(365*24)</f>
        <v>2.9529680365296808E-4</v>
      </c>
      <c r="J19">
        <f>Table10[[#This Row],[H2-Potential in TWh/a]]/$B$3</f>
        <v>7.8210317666679123E-3</v>
      </c>
      <c r="K19">
        <f>ROUND(Table10[[#This Row],[Relative Potential]]*$B$6*1000000/(365*24),0)</f>
        <v>170</v>
      </c>
    </row>
    <row r="20" spans="1:11">
      <c r="A20">
        <v>7</v>
      </c>
      <c r="B20" t="s">
        <v>910</v>
      </c>
      <c r="C20" t="s">
        <v>1199</v>
      </c>
      <c r="E20">
        <v>53.477085860000003</v>
      </c>
      <c r="F20">
        <v>9.9515818940000003</v>
      </c>
      <c r="G20" t="s">
        <v>423</v>
      </c>
      <c r="H20">
        <v>0.91710000000000003</v>
      </c>
      <c r="I20">
        <f>Table10[[#This Row],[H2-Potential in TWh/a]]/(365*24)</f>
        <v>1.0469178082191782E-4</v>
      </c>
      <c r="J20">
        <f>Table10[[#This Row],[H2-Potential in TWh/a]]/$B$3</f>
        <v>2.772795822333053E-3</v>
      </c>
      <c r="K20">
        <f>ROUND(Table10[[#This Row],[Relative Potential]]*$B$6*1000000/(365*24),0)</f>
        <v>60</v>
      </c>
    </row>
    <row r="21" spans="1:11">
      <c r="A21">
        <v>8</v>
      </c>
      <c r="B21" t="s">
        <v>911</v>
      </c>
      <c r="C21" t="s">
        <v>1199</v>
      </c>
      <c r="E21">
        <v>53.485768999999998</v>
      </c>
      <c r="F21">
        <v>9.9693559999999994</v>
      </c>
      <c r="G21" t="s">
        <v>423</v>
      </c>
      <c r="H21">
        <v>0.5171</v>
      </c>
      <c r="I21">
        <f>Table10[[#This Row],[H2-Potential in TWh/a]]/(365*24)</f>
        <v>5.9029680365296803E-5</v>
      </c>
      <c r="J21">
        <f>Table10[[#This Row],[H2-Potential in TWh/a]]/$B$3</f>
        <v>1.5634202592175572E-3</v>
      </c>
      <c r="K21">
        <f>ROUND(Table10[[#This Row],[Relative Potential]]*$B$6*1000000/(365*24),0)</f>
        <v>34</v>
      </c>
    </row>
    <row r="22" spans="1:11">
      <c r="A22">
        <v>9</v>
      </c>
      <c r="B22" t="s">
        <v>912</v>
      </c>
      <c r="C22" t="s">
        <v>1199</v>
      </c>
      <c r="E22">
        <v>54.160831209999998</v>
      </c>
      <c r="F22">
        <v>9.0797744320000007</v>
      </c>
      <c r="G22" t="s">
        <v>831</v>
      </c>
      <c r="H22">
        <v>3.5438999999999998</v>
      </c>
      <c r="I22">
        <f>Table10[[#This Row],[H2-Potential in TWh/a]]/(365*24)</f>
        <v>4.0455479452054793E-4</v>
      </c>
      <c r="J22">
        <f>Table10[[#This Row],[H2-Potential in TWh/a]]/$B$3</f>
        <v>1.0714765145312513E-2</v>
      </c>
      <c r="K22">
        <f>ROUND(Table10[[#This Row],[Relative Potential]]*$B$6*1000000/(365*24),0)</f>
        <v>232</v>
      </c>
    </row>
    <row r="23" spans="1:11">
      <c r="A23">
        <v>10</v>
      </c>
      <c r="B23" t="s">
        <v>913</v>
      </c>
      <c r="C23" t="s">
        <v>1199</v>
      </c>
      <c r="E23">
        <v>48.784993229999998</v>
      </c>
      <c r="F23">
        <v>11.75797661</v>
      </c>
      <c r="G23" t="s">
        <v>247</v>
      </c>
      <c r="H23">
        <v>0.70169999999999999</v>
      </c>
      <c r="I23">
        <f>Table10[[#This Row],[H2-Potential in TWh/a]]/(365*24)</f>
        <v>8.0102739726027394E-5</v>
      </c>
      <c r="J23">
        <f>Table10[[#This Row],[H2-Potential in TWh/a]]/$B$3</f>
        <v>2.1215470815953586E-3</v>
      </c>
      <c r="K23">
        <f>ROUND(Table10[[#This Row],[Relative Potential]]*$B$6*1000000/(365*24),0)</f>
        <v>46</v>
      </c>
    </row>
    <row r="24" spans="1:11">
      <c r="A24">
        <v>11</v>
      </c>
      <c r="B24" t="s">
        <v>914</v>
      </c>
      <c r="C24" t="s">
        <v>1199</v>
      </c>
      <c r="E24">
        <v>52.561854279999999</v>
      </c>
      <c r="F24">
        <v>7.3118146409999998</v>
      </c>
      <c r="G24" t="s">
        <v>563</v>
      </c>
      <c r="H24">
        <v>1.0601</v>
      </c>
      <c r="I24">
        <f>Table10[[#This Row],[H2-Potential in TWh/a]]/(365*24)</f>
        <v>1.2101598173515982E-4</v>
      </c>
      <c r="J24">
        <f>Table10[[#This Row],[H2-Potential in TWh/a]]/$B$3</f>
        <v>3.2051475861468431E-3</v>
      </c>
      <c r="K24">
        <f>ROUND(Table10[[#This Row],[Relative Potential]]*$B$6*1000000/(365*24),0)</f>
        <v>70</v>
      </c>
    </row>
    <row r="25" spans="1:11">
      <c r="A25">
        <v>12</v>
      </c>
      <c r="B25" t="s">
        <v>915</v>
      </c>
      <c r="C25" t="s">
        <v>1199</v>
      </c>
      <c r="E25">
        <v>48.194976570000001</v>
      </c>
      <c r="F25">
        <v>12.83249114</v>
      </c>
      <c r="G25" t="s">
        <v>94</v>
      </c>
      <c r="H25">
        <v>12.061999999999999</v>
      </c>
      <c r="I25">
        <f>Table10[[#This Row],[H2-Potential in TWh/a]]/(365*24)</f>
        <v>1.3769406392694064E-3</v>
      </c>
      <c r="J25">
        <f>Table10[[#This Row],[H2-Potential in TWh/a]]/$B$3</f>
        <v>3.6468720105747775E-2</v>
      </c>
      <c r="K25">
        <f>ROUND(Table10[[#This Row],[Relative Potential]]*$B$6*1000000/(365*24),0)</f>
        <v>791</v>
      </c>
    </row>
    <row r="26" spans="1:11">
      <c r="A26">
        <v>13</v>
      </c>
      <c r="B26" t="s">
        <v>916</v>
      </c>
      <c r="C26" t="s">
        <v>1199</v>
      </c>
      <c r="E26">
        <v>48.79199234</v>
      </c>
      <c r="F26">
        <v>11.47731516</v>
      </c>
      <c r="G26" t="s">
        <v>207</v>
      </c>
      <c r="H26">
        <v>1.2934000000000001</v>
      </c>
      <c r="I26">
        <f>Table10[[#This Row],[H2-Potential in TWh/a]]/(365*24)</f>
        <v>1.4764840182648404E-4</v>
      </c>
      <c r="J26">
        <f>Table10[[#This Row],[H2-Potential in TWh/a]]/$B$3</f>
        <v>3.9105158833339562E-3</v>
      </c>
      <c r="K26">
        <f>ROUND(Table10[[#This Row],[Relative Potential]]*$B$6*1000000/(365*24),0)</f>
        <v>85</v>
      </c>
    </row>
    <row r="27" spans="1:11">
      <c r="A27">
        <v>14</v>
      </c>
      <c r="B27" t="s">
        <v>917</v>
      </c>
      <c r="C27" t="s">
        <v>1199</v>
      </c>
      <c r="E27">
        <v>48.765795689999997</v>
      </c>
      <c r="F27">
        <v>11.59885571</v>
      </c>
      <c r="G27" t="s">
        <v>227</v>
      </c>
      <c r="H27">
        <v>0.38790000000000002</v>
      </c>
      <c r="I27">
        <f>Table10[[#This Row],[H2-Potential in TWh/a]]/(365*24)</f>
        <v>4.4280821917808224E-5</v>
      </c>
      <c r="J27">
        <f>Table10[[#This Row],[H2-Potential in TWh/a]]/$B$3</f>
        <v>1.1727919523312521E-3</v>
      </c>
      <c r="K27">
        <f>ROUND(Table10[[#This Row],[Relative Potential]]*$B$6*1000000/(365*24),0)</f>
        <v>25</v>
      </c>
    </row>
    <row r="28" spans="1:11">
      <c r="A28">
        <v>15</v>
      </c>
      <c r="B28" t="s">
        <v>918</v>
      </c>
      <c r="C28" t="s">
        <v>1199</v>
      </c>
      <c r="E28">
        <v>49.057809290000002</v>
      </c>
      <c r="F28">
        <v>8.3290499919999998</v>
      </c>
      <c r="G28" t="s">
        <v>133</v>
      </c>
      <c r="H28">
        <v>3.6450999999999998</v>
      </c>
      <c r="I28">
        <f>Table10[[#This Row],[H2-Potential in TWh/a]]/(365*24)</f>
        <v>4.1610730593607306E-4</v>
      </c>
      <c r="J28">
        <f>Table10[[#This Row],[H2-Potential in TWh/a]]/$B$3</f>
        <v>1.1020737162780734E-2</v>
      </c>
      <c r="K28">
        <f>ROUND(Table10[[#This Row],[Relative Potential]]*$B$6*1000000/(365*24),0)</f>
        <v>239</v>
      </c>
    </row>
    <row r="29" spans="1:11">
      <c r="A29">
        <v>16</v>
      </c>
      <c r="B29" t="s">
        <v>919</v>
      </c>
      <c r="C29" t="s">
        <v>1200</v>
      </c>
      <c r="E29">
        <v>51.368130000000001</v>
      </c>
      <c r="F29">
        <v>6.66235</v>
      </c>
      <c r="G29" t="s">
        <v>587</v>
      </c>
      <c r="H29">
        <v>5.4399999999999997E-2</v>
      </c>
      <c r="I29">
        <f>Table10[[#This Row],[H2-Potential in TWh/a]]/(365*24)</f>
        <v>6.2100456621004561E-6</v>
      </c>
      <c r="J29">
        <f>Table10[[#This Row],[H2-Potential in TWh/a]]/$B$3</f>
        <v>1.6447507658370742E-4</v>
      </c>
      <c r="K29">
        <f>ROUND(Table10[[#This Row],[Relative Potential]]*$B$6*1000000/(365*24),0)</f>
        <v>4</v>
      </c>
    </row>
    <row r="30" spans="1:11">
      <c r="A30">
        <v>17</v>
      </c>
      <c r="B30" t="s">
        <v>919</v>
      </c>
      <c r="C30" t="s">
        <v>1200</v>
      </c>
      <c r="E30">
        <v>51.085189999999997</v>
      </c>
      <c r="F30">
        <v>6.8446899999999999</v>
      </c>
      <c r="G30" t="s">
        <v>605</v>
      </c>
      <c r="H30">
        <v>0.10050000000000001</v>
      </c>
      <c r="I30">
        <f>Table10[[#This Row],[H2-Potential in TWh/a]]/(365*24)</f>
        <v>1.1472602739726027E-5</v>
      </c>
      <c r="J30">
        <f>Table10[[#This Row],[H2-Potential in TWh/a]]/$B$3</f>
        <v>3.0385561023276835E-4</v>
      </c>
      <c r="K30">
        <f>ROUND(Table10[[#This Row],[Relative Potential]]*$B$6*1000000/(365*24),0)</f>
        <v>7</v>
      </c>
    </row>
    <row r="31" spans="1:11">
      <c r="A31">
        <v>18</v>
      </c>
      <c r="B31" t="s">
        <v>920</v>
      </c>
      <c r="C31" t="s">
        <v>1200</v>
      </c>
      <c r="E31">
        <v>51.56165</v>
      </c>
      <c r="F31">
        <v>6.5792799999999998</v>
      </c>
      <c r="G31" t="s">
        <v>609</v>
      </c>
      <c r="H31">
        <v>9.4400000000000012E-2</v>
      </c>
      <c r="I31">
        <f>Table10[[#This Row],[H2-Potential in TWh/a]]/(365*24)</f>
        <v>1.0776255707762559E-5</v>
      </c>
      <c r="J31">
        <f>Table10[[#This Row],[H2-Potential in TWh/a]]/$B$3</f>
        <v>2.8541263289525706E-4</v>
      </c>
      <c r="K31">
        <f>ROUND(Table10[[#This Row],[Relative Potential]]*$B$6*1000000/(365*24),0)</f>
        <v>6</v>
      </c>
    </row>
    <row r="32" spans="1:11">
      <c r="A32">
        <v>19</v>
      </c>
      <c r="B32" t="s">
        <v>921</v>
      </c>
      <c r="C32" t="s">
        <v>1200</v>
      </c>
      <c r="E32">
        <v>51.067636020000002</v>
      </c>
      <c r="F32">
        <v>6.8467425029999998</v>
      </c>
      <c r="G32" t="s">
        <v>613</v>
      </c>
      <c r="H32">
        <v>24.828900000000001</v>
      </c>
      <c r="I32">
        <f>Table10[[#This Row],[H2-Potential in TWh/a]]/(365*24)</f>
        <v>2.8343493150684933E-3</v>
      </c>
      <c r="J32">
        <f>Table10[[#This Row],[H2-Potential in TWh/a]]/$B$3</f>
        <v>7.5068662297595845E-2</v>
      </c>
      <c r="K32">
        <f>ROUND(Table10[[#This Row],[Relative Potential]]*$B$6*1000000/(365*24),0)</f>
        <v>1628</v>
      </c>
    </row>
    <row r="33" spans="1:11">
      <c r="A33">
        <v>20</v>
      </c>
      <c r="B33" t="s">
        <v>919</v>
      </c>
      <c r="C33" t="s">
        <v>1200</v>
      </c>
      <c r="E33">
        <v>51.025080000000003</v>
      </c>
      <c r="F33">
        <v>6.9891500000000004</v>
      </c>
      <c r="G33" t="s">
        <v>615</v>
      </c>
      <c r="H33">
        <v>8.1600000000000006E-2</v>
      </c>
      <c r="I33">
        <f>Table10[[#This Row],[H2-Potential in TWh/a]]/(365*24)</f>
        <v>9.3150684931506854E-6</v>
      </c>
      <c r="J33">
        <f>Table10[[#This Row],[H2-Potential in TWh/a]]/$B$3</f>
        <v>2.4671261487556117E-4</v>
      </c>
      <c r="K33">
        <f>ROUND(Table10[[#This Row],[Relative Potential]]*$B$6*1000000/(365*24),0)</f>
        <v>5</v>
      </c>
    </row>
    <row r="34" spans="1:11">
      <c r="A34">
        <v>21</v>
      </c>
      <c r="B34" t="s">
        <v>922</v>
      </c>
      <c r="C34" t="s">
        <v>1200</v>
      </c>
      <c r="E34">
        <v>49.529099840000001</v>
      </c>
      <c r="F34">
        <v>8.4247174919999992</v>
      </c>
      <c r="G34" t="s">
        <v>724</v>
      </c>
      <c r="H34">
        <v>21.652200000000001</v>
      </c>
      <c r="I34">
        <f>Table10[[#This Row],[H2-Potential in TWh/a]]/(365*24)</f>
        <v>2.4717123287671234E-3</v>
      </c>
      <c r="J34">
        <f>Table10[[#This Row],[H2-Potential in TWh/a]]/$B$3</f>
        <v>6.5464103919223346E-2</v>
      </c>
      <c r="K34">
        <f>ROUND(Table10[[#This Row],[Relative Potential]]*$B$6*1000000/(365*24),0)</f>
        <v>1420</v>
      </c>
    </row>
    <row r="35" spans="1:11">
      <c r="A35">
        <v>22</v>
      </c>
      <c r="B35" t="s">
        <v>923</v>
      </c>
      <c r="C35" t="s">
        <v>1200</v>
      </c>
      <c r="E35">
        <v>50.832682040000002</v>
      </c>
      <c r="F35">
        <v>6.9440666799999997</v>
      </c>
      <c r="G35" t="s">
        <v>619</v>
      </c>
      <c r="H35">
        <v>25.851099999999999</v>
      </c>
      <c r="I35">
        <f>Table10[[#This Row],[H2-Potential in TWh/a]]/(365*24)</f>
        <v>2.9510388127853881E-3</v>
      </c>
      <c r="J35">
        <f>Table10[[#This Row],[H2-Potential in TWh/a]]/$B$3</f>
        <v>7.8159221549137486E-2</v>
      </c>
      <c r="K35">
        <f>ROUND(Table10[[#This Row],[Relative Potential]]*$B$6*1000000/(365*24),0)</f>
        <v>1695</v>
      </c>
    </row>
    <row r="36" spans="1:11">
      <c r="A36">
        <v>23</v>
      </c>
      <c r="B36" t="s">
        <v>924</v>
      </c>
      <c r="C36" t="s">
        <v>1200</v>
      </c>
      <c r="E36">
        <v>50.830620000000003</v>
      </c>
      <c r="F36">
        <v>7.0240200000000002</v>
      </c>
      <c r="G36" t="s">
        <v>629</v>
      </c>
      <c r="H36">
        <v>1.61E-2</v>
      </c>
      <c r="I36">
        <f>Table10[[#This Row],[H2-Potential in TWh/a]]/(365*24)</f>
        <v>1.8378995433789953E-6</v>
      </c>
      <c r="J36">
        <f>Table10[[#This Row],[H2-Potential in TWh/a]]/$B$3</f>
        <v>4.8677366415398709E-5</v>
      </c>
      <c r="K36">
        <f>ROUND(Table10[[#This Row],[Relative Potential]]*$B$6*1000000/(365*24),0)</f>
        <v>1</v>
      </c>
    </row>
    <row r="37" spans="1:11">
      <c r="A37">
        <v>24</v>
      </c>
      <c r="B37" t="s">
        <v>925</v>
      </c>
      <c r="C37" t="s">
        <v>1200</v>
      </c>
      <c r="E37">
        <v>51.68027</v>
      </c>
      <c r="F37">
        <v>7.1018600000000003</v>
      </c>
      <c r="G37" t="s">
        <v>642</v>
      </c>
      <c r="H37">
        <v>5.4399999999999997E-2</v>
      </c>
      <c r="I37">
        <f>Table10[[#This Row],[H2-Potential in TWh/a]]/(365*24)</f>
        <v>6.2100456621004561E-6</v>
      </c>
      <c r="J37">
        <f>Table10[[#This Row],[H2-Potential in TWh/a]]/$B$3</f>
        <v>1.6447507658370742E-4</v>
      </c>
      <c r="K37">
        <f>ROUND(Table10[[#This Row],[Relative Potential]]*$B$6*1000000/(365*24),0)</f>
        <v>4</v>
      </c>
    </row>
    <row r="38" spans="1:11">
      <c r="A38">
        <v>25</v>
      </c>
      <c r="B38" t="s">
        <v>926</v>
      </c>
      <c r="C38" t="s">
        <v>1200</v>
      </c>
      <c r="E38">
        <v>51.878593369999997</v>
      </c>
      <c r="F38">
        <v>12.575128550000001</v>
      </c>
      <c r="G38" t="s">
        <v>821</v>
      </c>
      <c r="H38">
        <v>7.0204000000000004</v>
      </c>
      <c r="I38">
        <f>Table10[[#This Row],[H2-Potential in TWh/a]]/(365*24)</f>
        <v>8.0141552511415527E-4</v>
      </c>
      <c r="J38">
        <f>Table10[[#This Row],[H2-Potential in TWh/a]]/$B$3</f>
        <v>2.122575050824007E-2</v>
      </c>
      <c r="K38">
        <f>ROUND(Table10[[#This Row],[Relative Potential]]*$B$6*1000000/(365*24),0)</f>
        <v>460</v>
      </c>
    </row>
    <row r="39" spans="1:11">
      <c r="A39">
        <v>26</v>
      </c>
      <c r="B39" t="s">
        <v>927</v>
      </c>
      <c r="C39" t="s">
        <v>1200</v>
      </c>
      <c r="E39">
        <v>51.41207</v>
      </c>
      <c r="F39">
        <v>12.027609999999999</v>
      </c>
      <c r="G39" t="s">
        <v>815</v>
      </c>
      <c r="H39">
        <v>5.2299999999999999E-2</v>
      </c>
      <c r="I39">
        <f>Table10[[#This Row],[H2-Potential in TWh/a]]/(365*24)</f>
        <v>5.9703196347031959E-6</v>
      </c>
      <c r="J39">
        <f>Table10[[#This Row],[H2-Potential in TWh/a]]/$B$3</f>
        <v>1.5812585487735107E-4</v>
      </c>
      <c r="K39">
        <f>ROUND(Table10[[#This Row],[Relative Potential]]*$B$6*1000000/(365*24),0)</f>
        <v>3</v>
      </c>
    </row>
    <row r="40" spans="1:11">
      <c r="A40">
        <v>27</v>
      </c>
      <c r="B40" t="s">
        <v>928</v>
      </c>
      <c r="C40" t="s">
        <v>1200</v>
      </c>
      <c r="E40">
        <v>51.63635</v>
      </c>
      <c r="F40">
        <v>12.29834</v>
      </c>
      <c r="G40" t="s">
        <v>803</v>
      </c>
      <c r="H40">
        <v>2.07E-2</v>
      </c>
      <c r="I40">
        <f>Table10[[#This Row],[H2-Potential in TWh/a]]/(365*24)</f>
        <v>2.363013698630137E-6</v>
      </c>
      <c r="J40">
        <f>Table10[[#This Row],[H2-Potential in TWh/a]]/$B$3</f>
        <v>6.2585185391226904E-5</v>
      </c>
      <c r="K40">
        <f>ROUND(Table10[[#This Row],[Relative Potential]]*$B$6*1000000/(365*24),0)</f>
        <v>1</v>
      </c>
    </row>
    <row r="41" spans="1:11">
      <c r="A41">
        <v>28</v>
      </c>
      <c r="B41" t="s">
        <v>929</v>
      </c>
      <c r="C41" t="s">
        <v>1200</v>
      </c>
      <c r="E41">
        <v>51.297550000000001</v>
      </c>
      <c r="F41">
        <v>12.018549999999999</v>
      </c>
      <c r="G41" t="s">
        <v>815</v>
      </c>
      <c r="H41">
        <v>3.0999999999999999E-3</v>
      </c>
      <c r="I41">
        <f>Table10[[#This Row],[H2-Potential in TWh/a]]/(365*24)</f>
        <v>3.5388127853881277E-7</v>
      </c>
      <c r="J41">
        <f>Table10[[#This Row],[H2-Potential in TWh/a]]/$B$3</f>
        <v>9.3726606141450922E-6</v>
      </c>
      <c r="K41">
        <f>ROUND(Table10[[#This Row],[Relative Potential]]*$B$6*1000000/(365*24),0)</f>
        <v>0</v>
      </c>
    </row>
    <row r="42" spans="1:11">
      <c r="A42">
        <v>29</v>
      </c>
      <c r="B42" t="s">
        <v>930</v>
      </c>
      <c r="C42" t="s">
        <v>1200</v>
      </c>
      <c r="E42">
        <v>51.191413470000001</v>
      </c>
      <c r="F42">
        <v>12.356130759999999</v>
      </c>
      <c r="G42" t="s">
        <v>792</v>
      </c>
      <c r="H42">
        <v>14.0441</v>
      </c>
      <c r="I42">
        <f>Table10[[#This Row],[H2-Potential in TWh/a]]/(365*24)</f>
        <v>1.6032077625570778E-3</v>
      </c>
      <c r="J42">
        <f>Table10[[#This Row],[H2-Potential in TWh/a]]/$B$3</f>
        <v>4.2461478364875842E-2</v>
      </c>
      <c r="K42">
        <f>ROUND(Table10[[#This Row],[Relative Potential]]*$B$6*1000000/(365*24),0)</f>
        <v>921</v>
      </c>
    </row>
    <row r="43" spans="1:11">
      <c r="A43">
        <v>30</v>
      </c>
      <c r="B43" t="s">
        <v>927</v>
      </c>
      <c r="C43" t="s">
        <v>1200</v>
      </c>
      <c r="E43">
        <v>53.635219999999997</v>
      </c>
      <c r="F43">
        <v>9.4846500000000002</v>
      </c>
      <c r="G43" t="s">
        <v>543</v>
      </c>
      <c r="H43">
        <v>0.75350000000000006</v>
      </c>
      <c r="I43">
        <f>Table10[[#This Row],[H2-Potential in TWh/a]]/(365*24)</f>
        <v>8.6015981735159823E-5</v>
      </c>
      <c r="J43">
        <f>Table10[[#This Row],[H2-Potential in TWh/a]]/$B$3</f>
        <v>2.2781612170188156E-3</v>
      </c>
      <c r="K43">
        <f>ROUND(Table10[[#This Row],[Relative Potential]]*$B$6*1000000/(365*24),0)</f>
        <v>49</v>
      </c>
    </row>
    <row r="44" spans="1:11">
      <c r="A44">
        <v>31</v>
      </c>
      <c r="B44" t="s">
        <v>931</v>
      </c>
      <c r="C44" t="s">
        <v>1200</v>
      </c>
      <c r="E44">
        <v>52.312840000000001</v>
      </c>
      <c r="F44">
        <v>7.6304499999999997</v>
      </c>
      <c r="G44" t="s">
        <v>644</v>
      </c>
      <c r="H44">
        <v>1.5699999999999999E-2</v>
      </c>
      <c r="I44">
        <f>Table10[[#This Row],[H2-Potential in TWh/a]]/(365*24)</f>
        <v>1.7922374429223742E-6</v>
      </c>
      <c r="J44">
        <f>Table10[[#This Row],[H2-Potential in TWh/a]]/$B$3</f>
        <v>4.7467990852283209E-5</v>
      </c>
      <c r="K44">
        <f>ROUND(Table10[[#This Row],[Relative Potential]]*$B$6*1000000/(365*24),0)</f>
        <v>1</v>
      </c>
    </row>
    <row r="45" spans="1:11">
      <c r="A45">
        <v>32</v>
      </c>
      <c r="B45" t="s">
        <v>928</v>
      </c>
      <c r="C45" t="s">
        <v>1200</v>
      </c>
      <c r="E45">
        <v>50.082349999999998</v>
      </c>
      <c r="F45">
        <v>8.5430299999999999</v>
      </c>
      <c r="G45" t="s">
        <v>426</v>
      </c>
      <c r="H45">
        <v>5.2299999999999999E-2</v>
      </c>
      <c r="I45">
        <f>Table10[[#This Row],[H2-Potential in TWh/a]]/(365*24)</f>
        <v>5.9703196347031959E-6</v>
      </c>
      <c r="J45">
        <f>Table10[[#This Row],[H2-Potential in TWh/a]]/$B$3</f>
        <v>1.5812585487735107E-4</v>
      </c>
      <c r="K45">
        <f>ROUND(Table10[[#This Row],[Relative Potential]]*$B$6*1000000/(365*24),0)</f>
        <v>3</v>
      </c>
    </row>
    <row r="46" spans="1:11">
      <c r="A46">
        <v>33</v>
      </c>
      <c r="B46" t="s">
        <v>932</v>
      </c>
      <c r="C46" t="s">
        <v>1200</v>
      </c>
      <c r="E46">
        <v>48.177680000000002</v>
      </c>
      <c r="F46">
        <v>12.72044</v>
      </c>
      <c r="G46" t="s">
        <v>94</v>
      </c>
      <c r="H46">
        <v>3.7699999999999997E-2</v>
      </c>
      <c r="I46">
        <f>Table10[[#This Row],[H2-Potential in TWh/a]]/(365*24)</f>
        <v>4.3036529680365296E-6</v>
      </c>
      <c r="J46">
        <f>Table10[[#This Row],[H2-Potential in TWh/a]]/$B$3</f>
        <v>1.1398364682363547E-4</v>
      </c>
      <c r="K46">
        <f>ROUND(Table10[[#This Row],[Relative Potential]]*$B$6*1000000/(365*24),0)</f>
        <v>2</v>
      </c>
    </row>
    <row r="47" spans="1:11">
      <c r="A47">
        <v>34</v>
      </c>
      <c r="B47" t="s">
        <v>932</v>
      </c>
      <c r="C47" t="s">
        <v>1200</v>
      </c>
      <c r="E47">
        <v>50.86421</v>
      </c>
      <c r="F47">
        <v>6.8622300000000003</v>
      </c>
      <c r="G47" t="s">
        <v>619</v>
      </c>
      <c r="H47">
        <v>5.2299999999999999E-2</v>
      </c>
      <c r="I47">
        <f>Table10[[#This Row],[H2-Potential in TWh/a]]/(365*24)</f>
        <v>5.9703196347031959E-6</v>
      </c>
      <c r="J47">
        <f>Table10[[#This Row],[H2-Potential in TWh/a]]/$B$3</f>
        <v>1.5812585487735107E-4</v>
      </c>
      <c r="K47">
        <f>ROUND(Table10[[#This Row],[Relative Potential]]*$B$6*1000000/(365*24),0)</f>
        <v>3</v>
      </c>
    </row>
    <row r="48" spans="1:11">
      <c r="A48">
        <v>35</v>
      </c>
      <c r="B48" t="s">
        <v>933</v>
      </c>
      <c r="C48" t="s">
        <v>1200</v>
      </c>
      <c r="E48">
        <v>53.910644339999997</v>
      </c>
      <c r="F48">
        <v>9.2078709439999997</v>
      </c>
      <c r="G48" t="s">
        <v>848</v>
      </c>
      <c r="H48">
        <v>4.26</v>
      </c>
      <c r="I48">
        <f>Table10[[#This Row],[H2-Potential in TWh/a]]/(365*24)</f>
        <v>4.8630136986301366E-4</v>
      </c>
      <c r="J48">
        <f>Table10[[#This Row],[H2-Potential in TWh/a]]/$B$3</f>
        <v>1.287984974718003E-2</v>
      </c>
      <c r="K48">
        <f>ROUND(Table10[[#This Row],[Relative Potential]]*$B$6*1000000/(365*24),0)</f>
        <v>279</v>
      </c>
    </row>
    <row r="49" spans="1:11">
      <c r="A49">
        <v>36</v>
      </c>
      <c r="B49" t="s">
        <v>919</v>
      </c>
      <c r="C49" t="s">
        <v>1200</v>
      </c>
      <c r="E49">
        <v>53.896920000000001</v>
      </c>
      <c r="F49">
        <v>9.1381700000000006</v>
      </c>
      <c r="G49" t="s">
        <v>831</v>
      </c>
      <c r="H49">
        <v>4.3999999999999997E-2</v>
      </c>
      <c r="I49">
        <f>Table10[[#This Row],[H2-Potential in TWh/a]]/(365*24)</f>
        <v>5.0228310502283103E-6</v>
      </c>
      <c r="J49">
        <f>Table10[[#This Row],[H2-Potential in TWh/a]]/$B$3</f>
        <v>1.3303131194270453E-4</v>
      </c>
      <c r="K49">
        <f>ROUND(Table10[[#This Row],[Relative Potential]]*$B$6*1000000/(365*24),0)</f>
        <v>3</v>
      </c>
    </row>
    <row r="50" spans="1:11">
      <c r="A50">
        <v>37</v>
      </c>
      <c r="B50" t="s">
        <v>934</v>
      </c>
      <c r="C50" t="s">
        <v>1200</v>
      </c>
      <c r="E50">
        <v>48.444989999999997</v>
      </c>
      <c r="F50">
        <v>10.880039999999999</v>
      </c>
      <c r="G50" t="s">
        <v>363</v>
      </c>
      <c r="H50">
        <v>1.09E-2</v>
      </c>
      <c r="I50">
        <f>Table10[[#This Row],[H2-Potential in TWh/a]]/(365*24)</f>
        <v>1.2442922374429224E-6</v>
      </c>
      <c r="J50">
        <f>Table10[[#This Row],[H2-Potential in TWh/a]]/$B$3</f>
        <v>3.2955484094897264E-5</v>
      </c>
      <c r="K50">
        <f>ROUND(Table10[[#This Row],[Relative Potential]]*$B$6*1000000/(365*24),0)</f>
        <v>1</v>
      </c>
    </row>
    <row r="51" spans="1:11">
      <c r="A51">
        <v>38</v>
      </c>
      <c r="B51" t="s">
        <v>935</v>
      </c>
      <c r="C51" t="s">
        <v>1200</v>
      </c>
      <c r="E51">
        <v>48.18027</v>
      </c>
      <c r="F51">
        <v>12.84437</v>
      </c>
      <c r="G51" t="s">
        <v>94</v>
      </c>
      <c r="H51">
        <v>1.15E-2</v>
      </c>
      <c r="I51">
        <f>Table10[[#This Row],[H2-Potential in TWh/a]]/(365*24)</f>
        <v>1.3127853881278538E-6</v>
      </c>
      <c r="J51">
        <f>Table10[[#This Row],[H2-Potential in TWh/a]]/$B$3</f>
        <v>3.4769547439570508E-5</v>
      </c>
      <c r="K51">
        <f>ROUND(Table10[[#This Row],[Relative Potential]]*$B$6*1000000/(365*24),0)</f>
        <v>1</v>
      </c>
    </row>
    <row r="52" spans="1:11">
      <c r="A52">
        <v>39</v>
      </c>
      <c r="B52" t="s">
        <v>936</v>
      </c>
      <c r="C52" t="s">
        <v>1200</v>
      </c>
      <c r="E52">
        <v>48.758551730000001</v>
      </c>
      <c r="F52">
        <v>11.708626430000001</v>
      </c>
      <c r="G52" t="s">
        <v>227</v>
      </c>
      <c r="H52">
        <v>9.9427000000000003</v>
      </c>
      <c r="I52">
        <f>Table10[[#This Row],[H2-Potential in TWh/a]]/(365*24)</f>
        <v>1.1350114155251141E-3</v>
      </c>
      <c r="J52">
        <f>Table10[[#This Row],[H2-Potential in TWh/a]]/$B$3</f>
        <v>3.0061146028471101E-2</v>
      </c>
      <c r="K52">
        <f>ROUND(Table10[[#This Row],[Relative Potential]]*$B$6*1000000/(365*24),0)</f>
        <v>652</v>
      </c>
    </row>
    <row r="53" spans="1:11">
      <c r="A53">
        <v>40</v>
      </c>
      <c r="B53" t="s">
        <v>937</v>
      </c>
      <c r="C53" t="s">
        <v>1201</v>
      </c>
      <c r="E53">
        <v>51.530037100000001</v>
      </c>
      <c r="F53">
        <v>6.995643748</v>
      </c>
      <c r="G53" t="s">
        <v>585</v>
      </c>
      <c r="H53">
        <v>4.2099999999999999E-2</v>
      </c>
      <c r="I53">
        <f>Table10[[#This Row],[H2-Potential in TWh/a]]/(365*24)</f>
        <v>4.8059360730593608E-6</v>
      </c>
      <c r="J53">
        <f>Table10[[#This Row],[H2-Potential in TWh/a]]/$B$3</f>
        <v>1.2728677801790593E-4</v>
      </c>
      <c r="K53">
        <f>ROUND(Table10[[#This Row],[Relative Potential]]*$B$6*1000000/(365*24),0)</f>
        <v>3</v>
      </c>
    </row>
    <row r="54" spans="1:11">
      <c r="A54">
        <v>41</v>
      </c>
      <c r="B54" t="s">
        <v>938</v>
      </c>
      <c r="C54" t="s">
        <v>1201</v>
      </c>
      <c r="E54">
        <v>51.441175999999999</v>
      </c>
      <c r="F54">
        <v>7.0870959999999998</v>
      </c>
      <c r="G54" t="s">
        <v>585</v>
      </c>
      <c r="H54">
        <v>8.0399999999999999E-2</v>
      </c>
      <c r="I54">
        <f>Table10[[#This Row],[H2-Potential in TWh/a]]/(365*24)</f>
        <v>9.1780821917808226E-6</v>
      </c>
      <c r="J54">
        <f>Table10[[#This Row],[H2-Potential in TWh/a]]/$B$3</f>
        <v>2.4308448818621467E-4</v>
      </c>
      <c r="K54">
        <f>ROUND(Table10[[#This Row],[Relative Potential]]*$B$6*1000000/(365*24),0)</f>
        <v>5</v>
      </c>
    </row>
    <row r="55" spans="1:11">
      <c r="A55">
        <v>42</v>
      </c>
      <c r="B55" t="s">
        <v>939</v>
      </c>
      <c r="C55" t="s">
        <v>1201</v>
      </c>
      <c r="E55">
        <v>52.193970999999998</v>
      </c>
      <c r="F55">
        <v>8.6085700000000003</v>
      </c>
      <c r="G55" t="s">
        <v>652</v>
      </c>
      <c r="H55">
        <v>6.0299999999999999E-2</v>
      </c>
      <c r="I55">
        <f>Table10[[#This Row],[H2-Potential in TWh/a]]/(365*24)</f>
        <v>6.8835616438356161E-6</v>
      </c>
      <c r="J55">
        <f>Table10[[#This Row],[H2-Potential in TWh/a]]/$B$3</f>
        <v>1.8231336613966099E-4</v>
      </c>
      <c r="K55">
        <f>ROUND(Table10[[#This Row],[Relative Potential]]*$B$6*1000000/(365*24),0)</f>
        <v>4</v>
      </c>
    </row>
    <row r="56" spans="1:11">
      <c r="A56">
        <v>43</v>
      </c>
      <c r="B56" t="s">
        <v>940</v>
      </c>
      <c r="C56" t="s">
        <v>1201</v>
      </c>
      <c r="E56">
        <v>51.006366999999997</v>
      </c>
      <c r="F56">
        <v>13.657259</v>
      </c>
      <c r="G56" t="s">
        <v>777</v>
      </c>
      <c r="H56">
        <v>4.02E-2</v>
      </c>
      <c r="I56">
        <f>Table10[[#This Row],[H2-Potential in TWh/a]]/(365*24)</f>
        <v>4.5890410958904113E-6</v>
      </c>
      <c r="J56">
        <f>Table10[[#This Row],[H2-Potential in TWh/a]]/$B$3</f>
        <v>1.2154224409310734E-4</v>
      </c>
      <c r="K56">
        <f>ROUND(Table10[[#This Row],[Relative Potential]]*$B$6*1000000/(365*24),0)</f>
        <v>3</v>
      </c>
    </row>
    <row r="57" spans="1:11">
      <c r="A57">
        <v>44</v>
      </c>
      <c r="B57" t="s">
        <v>941</v>
      </c>
      <c r="C57" t="s">
        <v>1201</v>
      </c>
      <c r="E57">
        <v>51.621611000000001</v>
      </c>
      <c r="F57">
        <v>7.5219820000000004</v>
      </c>
      <c r="G57" t="s">
        <v>684</v>
      </c>
      <c r="H57">
        <v>0.14069999999999999</v>
      </c>
      <c r="I57">
        <f>Table10[[#This Row],[H2-Potential in TWh/a]]/(365*24)</f>
        <v>1.6061643835616437E-5</v>
      </c>
      <c r="J57">
        <f>Table10[[#This Row],[H2-Potential in TWh/a]]/$B$3</f>
        <v>4.2539785432587566E-4</v>
      </c>
      <c r="K57">
        <f>ROUND(Table10[[#This Row],[Relative Potential]]*$B$6*1000000/(365*24),0)</f>
        <v>9</v>
      </c>
    </row>
    <row r="58" spans="1:11">
      <c r="A58">
        <v>45</v>
      </c>
      <c r="B58" t="s">
        <v>942</v>
      </c>
      <c r="C58" t="s">
        <v>1201</v>
      </c>
      <c r="E58">
        <v>52.526555999999999</v>
      </c>
      <c r="F58">
        <v>11.392977999999999</v>
      </c>
      <c r="G58" t="s">
        <v>801</v>
      </c>
      <c r="H58">
        <v>0.13059999999999999</v>
      </c>
      <c r="I58">
        <f>Table10[[#This Row],[H2-Potential in TWh/a]]/(365*24)</f>
        <v>1.4908675799086757E-5</v>
      </c>
      <c r="J58">
        <f>Table10[[#This Row],[H2-Potential in TWh/a]]/$B$3</f>
        <v>3.9486112135720937E-4</v>
      </c>
      <c r="K58">
        <f>ROUND(Table10[[#This Row],[Relative Potential]]*$B$6*1000000/(365*24),0)</f>
        <v>9</v>
      </c>
    </row>
    <row r="59" spans="1:11">
      <c r="A59">
        <v>46</v>
      </c>
      <c r="B59" t="s">
        <v>941</v>
      </c>
      <c r="C59" t="s">
        <v>1201</v>
      </c>
      <c r="E59">
        <v>51.837156</v>
      </c>
      <c r="F59">
        <v>11.767552999999999</v>
      </c>
      <c r="G59" t="s">
        <v>817</v>
      </c>
      <c r="H59">
        <v>0.1507</v>
      </c>
      <c r="I59">
        <f>Table10[[#This Row],[H2-Potential in TWh/a]]/(365*24)</f>
        <v>1.7203196347031964E-5</v>
      </c>
      <c r="J59">
        <f>Table10[[#This Row],[H2-Potential in TWh/a]]/$B$3</f>
        <v>4.5563224340376305E-4</v>
      </c>
      <c r="K59">
        <f>ROUND(Table10[[#This Row],[Relative Potential]]*$B$6*1000000/(365*24),0)</f>
        <v>10</v>
      </c>
    </row>
    <row r="60" spans="1:11">
      <c r="A60">
        <v>47</v>
      </c>
      <c r="B60" t="s">
        <v>943</v>
      </c>
      <c r="C60" t="s">
        <v>1201</v>
      </c>
      <c r="E60">
        <v>51.370685999999999</v>
      </c>
      <c r="F60">
        <v>14.067964999999999</v>
      </c>
      <c r="G60" t="s">
        <v>771</v>
      </c>
      <c r="H60">
        <v>9.0399999999999994E-2</v>
      </c>
      <c r="I60">
        <f>Table10[[#This Row],[H2-Potential in TWh/a]]/(365*24)</f>
        <v>1.0319634703196346E-5</v>
      </c>
      <c r="J60">
        <f>Table10[[#This Row],[H2-Potential in TWh/a]]/$B$3</f>
        <v>2.7331887726410206E-4</v>
      </c>
      <c r="K60">
        <f>ROUND(Table10[[#This Row],[Relative Potential]]*$B$6*1000000/(365*24),0)</f>
        <v>6</v>
      </c>
    </row>
    <row r="61" spans="1:11">
      <c r="A61">
        <v>48</v>
      </c>
      <c r="B61" t="s">
        <v>944</v>
      </c>
      <c r="C61" t="s">
        <v>1201</v>
      </c>
      <c r="E61">
        <v>50.583345610000002</v>
      </c>
      <c r="F61">
        <v>10.9922719</v>
      </c>
      <c r="G61" t="s">
        <v>878</v>
      </c>
      <c r="H61">
        <v>0.1206</v>
      </c>
      <c r="I61">
        <f>Table10[[#This Row],[H2-Potential in TWh/a]]/(365*24)</f>
        <v>1.3767123287671232E-5</v>
      </c>
      <c r="J61">
        <f>Table10[[#This Row],[H2-Potential in TWh/a]]/$B$3</f>
        <v>3.6462673227932198E-4</v>
      </c>
      <c r="K61">
        <f>ROUND(Table10[[#This Row],[Relative Potential]]*$B$6*1000000/(365*24),0)</f>
        <v>8</v>
      </c>
    </row>
    <row r="62" spans="1:11">
      <c r="A62">
        <v>49</v>
      </c>
      <c r="B62" t="s">
        <v>945</v>
      </c>
      <c r="C62" t="s">
        <v>1201</v>
      </c>
      <c r="E62">
        <v>50.698461999999999</v>
      </c>
      <c r="F62">
        <v>10.938711</v>
      </c>
      <c r="G62" t="s">
        <v>878</v>
      </c>
      <c r="H62">
        <v>0.01</v>
      </c>
      <c r="I62">
        <f>Table10[[#This Row],[H2-Potential in TWh/a]]/(365*24)</f>
        <v>1.1415525114155251E-6</v>
      </c>
      <c r="J62">
        <f>Table10[[#This Row],[H2-Potential in TWh/a]]/$B$3</f>
        <v>3.0234389077887396E-5</v>
      </c>
      <c r="K62">
        <f>ROUND(Table10[[#This Row],[Relative Potential]]*$B$6*1000000/(365*24),0)</f>
        <v>1</v>
      </c>
    </row>
    <row r="63" spans="1:11">
      <c r="A63">
        <v>50</v>
      </c>
      <c r="B63" t="s">
        <v>946</v>
      </c>
      <c r="C63" t="s">
        <v>1201</v>
      </c>
      <c r="E63">
        <v>50.490719800000001</v>
      </c>
      <c r="F63">
        <v>11.171840599999999</v>
      </c>
      <c r="G63" t="s">
        <v>882</v>
      </c>
      <c r="H63">
        <v>0.12559999999999999</v>
      </c>
      <c r="I63">
        <f>Table10[[#This Row],[H2-Potential in TWh/a]]/(365*24)</f>
        <v>1.4337899543378994E-5</v>
      </c>
      <c r="J63">
        <f>Table10[[#This Row],[H2-Potential in TWh/a]]/$B$3</f>
        <v>3.7974392681826567E-4</v>
      </c>
      <c r="K63">
        <f>ROUND(Table10[[#This Row],[Relative Potential]]*$B$6*1000000/(365*24),0)</f>
        <v>8</v>
      </c>
    </row>
    <row r="64" spans="1:11">
      <c r="A64">
        <v>51</v>
      </c>
      <c r="B64" t="s">
        <v>947</v>
      </c>
      <c r="C64" t="s">
        <v>1201</v>
      </c>
      <c r="E64">
        <v>50.511445000000002</v>
      </c>
      <c r="F64">
        <v>11.214213000000001</v>
      </c>
      <c r="G64" t="s">
        <v>884</v>
      </c>
      <c r="H64">
        <v>6.0299999999999999E-2</v>
      </c>
      <c r="I64">
        <f>Table10[[#This Row],[H2-Potential in TWh/a]]/(365*24)</f>
        <v>6.8835616438356161E-6</v>
      </c>
      <c r="J64">
        <f>Table10[[#This Row],[H2-Potential in TWh/a]]/$B$3</f>
        <v>1.8231336613966099E-4</v>
      </c>
      <c r="K64">
        <f>ROUND(Table10[[#This Row],[Relative Potential]]*$B$6*1000000/(365*24),0)</f>
        <v>4</v>
      </c>
    </row>
    <row r="65" spans="1:11">
      <c r="A65">
        <v>52</v>
      </c>
      <c r="B65" t="s">
        <v>941</v>
      </c>
      <c r="C65" t="s">
        <v>1201</v>
      </c>
      <c r="E65">
        <v>49.23310953</v>
      </c>
      <c r="F65">
        <v>8.3749069790000004</v>
      </c>
      <c r="G65" t="s">
        <v>744</v>
      </c>
      <c r="H65">
        <v>0.11559999999999999</v>
      </c>
      <c r="I65">
        <f>Table10[[#This Row],[H2-Potential in TWh/a]]/(365*24)</f>
        <v>1.3196347031963469E-5</v>
      </c>
      <c r="J65">
        <f>Table10[[#This Row],[H2-Potential in TWh/a]]/$B$3</f>
        <v>3.4950953774037829E-4</v>
      </c>
      <c r="K65">
        <f>ROUND(Table10[[#This Row],[Relative Potential]]*$B$6*1000000/(365*24),0)</f>
        <v>8</v>
      </c>
    </row>
    <row r="66" spans="1:11">
      <c r="A66">
        <v>53</v>
      </c>
      <c r="B66" t="s">
        <v>948</v>
      </c>
      <c r="C66" t="s">
        <v>1201</v>
      </c>
      <c r="E66">
        <v>50.471730000000001</v>
      </c>
      <c r="F66">
        <v>7.7865000000000002</v>
      </c>
      <c r="G66" t="s">
        <v>702</v>
      </c>
      <c r="H66">
        <v>0.11559999999999999</v>
      </c>
      <c r="I66">
        <f>Table10[[#This Row],[H2-Potential in TWh/a]]/(365*24)</f>
        <v>1.3196347031963469E-5</v>
      </c>
      <c r="J66">
        <f>Table10[[#This Row],[H2-Potential in TWh/a]]/$B$3</f>
        <v>3.4950953774037829E-4</v>
      </c>
      <c r="K66">
        <f>ROUND(Table10[[#This Row],[Relative Potential]]*$B$6*1000000/(365*24),0)</f>
        <v>8</v>
      </c>
    </row>
    <row r="67" spans="1:11">
      <c r="A67">
        <v>54</v>
      </c>
      <c r="B67" t="s">
        <v>941</v>
      </c>
      <c r="C67" t="s">
        <v>1201</v>
      </c>
      <c r="E67">
        <v>52.264368320000003</v>
      </c>
      <c r="F67">
        <v>9.1407274550000004</v>
      </c>
      <c r="G67" t="s">
        <v>523</v>
      </c>
      <c r="H67">
        <v>0.13059999999999999</v>
      </c>
      <c r="I67">
        <f>Table10[[#This Row],[H2-Potential in TWh/a]]/(365*24)</f>
        <v>1.4908675799086757E-5</v>
      </c>
      <c r="J67">
        <f>Table10[[#This Row],[H2-Potential in TWh/a]]/$B$3</f>
        <v>3.9486112135720937E-4</v>
      </c>
      <c r="K67">
        <f>ROUND(Table10[[#This Row],[Relative Potential]]*$B$6*1000000/(365*24),0)</f>
        <v>9</v>
      </c>
    </row>
    <row r="68" spans="1:11">
      <c r="A68">
        <v>55</v>
      </c>
      <c r="B68" t="s">
        <v>949</v>
      </c>
      <c r="C68" t="s">
        <v>1201</v>
      </c>
      <c r="E68">
        <v>51.807093000000002</v>
      </c>
      <c r="F68">
        <v>9.4427470000000007</v>
      </c>
      <c r="G68" t="s">
        <v>519</v>
      </c>
      <c r="H68">
        <v>0.10050000000000001</v>
      </c>
      <c r="I68">
        <f>Table10[[#This Row],[H2-Potential in TWh/a]]/(365*24)</f>
        <v>1.1472602739726027E-5</v>
      </c>
      <c r="J68">
        <f>Table10[[#This Row],[H2-Potential in TWh/a]]/$B$3</f>
        <v>3.0385561023276835E-4</v>
      </c>
      <c r="K68">
        <f>ROUND(Table10[[#This Row],[Relative Potential]]*$B$6*1000000/(365*24),0)</f>
        <v>7</v>
      </c>
    </row>
    <row r="69" spans="1:11">
      <c r="A69">
        <v>56</v>
      </c>
      <c r="B69" t="s">
        <v>950</v>
      </c>
      <c r="C69" t="s">
        <v>1201</v>
      </c>
      <c r="E69">
        <v>51.750830000000001</v>
      </c>
      <c r="F69">
        <v>9.3963169999999998</v>
      </c>
      <c r="G69" t="s">
        <v>519</v>
      </c>
      <c r="H69">
        <v>0.12559999999999999</v>
      </c>
      <c r="I69">
        <f>Table10[[#This Row],[H2-Potential in TWh/a]]/(365*24)</f>
        <v>1.4337899543378994E-5</v>
      </c>
      <c r="J69">
        <f>Table10[[#This Row],[H2-Potential in TWh/a]]/$B$3</f>
        <v>3.7974392681826567E-4</v>
      </c>
      <c r="K69">
        <f>ROUND(Table10[[#This Row],[Relative Potential]]*$B$6*1000000/(365*24),0)</f>
        <v>8</v>
      </c>
    </row>
    <row r="70" spans="1:11">
      <c r="A70">
        <v>57</v>
      </c>
      <c r="B70" t="s">
        <v>951</v>
      </c>
      <c r="C70" t="s">
        <v>1201</v>
      </c>
      <c r="E70">
        <v>52.197012999999998</v>
      </c>
      <c r="F70">
        <v>9.0708830000000003</v>
      </c>
      <c r="G70" t="s">
        <v>523</v>
      </c>
      <c r="H70">
        <v>0.12559999999999999</v>
      </c>
      <c r="I70">
        <f>Table10[[#This Row],[H2-Potential in TWh/a]]/(365*24)</f>
        <v>1.4337899543378994E-5</v>
      </c>
      <c r="J70">
        <f>Table10[[#This Row],[H2-Potential in TWh/a]]/$B$3</f>
        <v>3.7974392681826567E-4</v>
      </c>
      <c r="K70">
        <f>ROUND(Table10[[#This Row],[Relative Potential]]*$B$6*1000000/(365*24),0)</f>
        <v>8</v>
      </c>
    </row>
    <row r="71" spans="1:11">
      <c r="A71">
        <v>58</v>
      </c>
      <c r="B71" t="s">
        <v>941</v>
      </c>
      <c r="C71" t="s">
        <v>1201</v>
      </c>
      <c r="E71">
        <v>52.193398999999999</v>
      </c>
      <c r="F71">
        <v>9.4648389999999996</v>
      </c>
      <c r="G71" t="s">
        <v>515</v>
      </c>
      <c r="H71">
        <v>0.11559999999999999</v>
      </c>
      <c r="I71">
        <f>Table10[[#This Row],[H2-Potential in TWh/a]]/(365*24)</f>
        <v>1.3196347031963469E-5</v>
      </c>
      <c r="J71">
        <f>Table10[[#This Row],[H2-Potential in TWh/a]]/$B$3</f>
        <v>3.4950953774037829E-4</v>
      </c>
      <c r="K71">
        <f>ROUND(Table10[[#This Row],[Relative Potential]]*$B$6*1000000/(365*24),0)</f>
        <v>8</v>
      </c>
    </row>
    <row r="72" spans="1:11">
      <c r="A72">
        <v>59</v>
      </c>
      <c r="B72" t="s">
        <v>941</v>
      </c>
      <c r="C72" t="s">
        <v>1201</v>
      </c>
      <c r="E72">
        <v>52.537657000000003</v>
      </c>
      <c r="F72">
        <v>13.710979999999999</v>
      </c>
      <c r="G72" t="s">
        <v>89</v>
      </c>
      <c r="H72">
        <v>0.18590000000000001</v>
      </c>
      <c r="I72">
        <f>Table10[[#This Row],[H2-Potential in TWh/a]]/(365*24)</f>
        <v>2.1221461187214614E-5</v>
      </c>
      <c r="J72">
        <f>Table10[[#This Row],[H2-Potential in TWh/a]]/$B$3</f>
        <v>5.6205729295792672E-4</v>
      </c>
      <c r="K72">
        <f>ROUND(Table10[[#This Row],[Relative Potential]]*$B$6*1000000/(365*24),0)</f>
        <v>12</v>
      </c>
    </row>
    <row r="73" spans="1:11">
      <c r="A73">
        <v>60</v>
      </c>
      <c r="B73" t="s">
        <v>941</v>
      </c>
      <c r="C73" t="s">
        <v>1201</v>
      </c>
      <c r="E73">
        <v>53.948273999999998</v>
      </c>
      <c r="F73">
        <v>10.198677</v>
      </c>
      <c r="G73" t="s">
        <v>846</v>
      </c>
      <c r="H73">
        <v>0.11559999999999999</v>
      </c>
      <c r="I73">
        <f>Table10[[#This Row],[H2-Potential in TWh/a]]/(365*24)</f>
        <v>1.3196347031963469E-5</v>
      </c>
      <c r="J73">
        <f>Table10[[#This Row],[H2-Potential in TWh/a]]/$B$3</f>
        <v>3.4950953774037829E-4</v>
      </c>
      <c r="K73">
        <f>ROUND(Table10[[#This Row],[Relative Potential]]*$B$6*1000000/(365*24),0)</f>
        <v>8</v>
      </c>
    </row>
    <row r="74" spans="1:11">
      <c r="A74">
        <v>61</v>
      </c>
      <c r="B74" t="s">
        <v>952</v>
      </c>
      <c r="C74" t="s">
        <v>1201</v>
      </c>
      <c r="E74">
        <v>47.90606777</v>
      </c>
      <c r="F74">
        <v>9.8754120319999998</v>
      </c>
      <c r="G74" t="s">
        <v>188</v>
      </c>
      <c r="H74">
        <v>0.4572</v>
      </c>
      <c r="I74">
        <f>Table10[[#This Row],[H2-Potential in TWh/a]]/(365*24)</f>
        <v>5.2191780821917806E-5</v>
      </c>
      <c r="J74">
        <f>Table10[[#This Row],[H2-Potential in TWh/a]]/$B$3</f>
        <v>1.3823162686410117E-3</v>
      </c>
      <c r="K74">
        <f>ROUND(Table10[[#This Row],[Relative Potential]]*$B$6*1000000/(365*24),0)</f>
        <v>30</v>
      </c>
    </row>
    <row r="75" spans="1:11">
      <c r="A75">
        <v>62</v>
      </c>
      <c r="B75" t="s">
        <v>953</v>
      </c>
      <c r="C75" t="s">
        <v>1201</v>
      </c>
      <c r="E75">
        <v>50.438827289999999</v>
      </c>
      <c r="F75">
        <v>11.3812546</v>
      </c>
      <c r="G75" t="s">
        <v>297</v>
      </c>
      <c r="H75">
        <v>0.11559999999999999</v>
      </c>
      <c r="I75">
        <f>Table10[[#This Row],[H2-Potential in TWh/a]]/(365*24)</f>
        <v>1.3196347031963469E-5</v>
      </c>
      <c r="J75">
        <f>Table10[[#This Row],[H2-Potential in TWh/a]]/$B$3</f>
        <v>3.4950953774037829E-4</v>
      </c>
      <c r="K75">
        <f>ROUND(Table10[[#This Row],[Relative Potential]]*$B$6*1000000/(365*24),0)</f>
        <v>8</v>
      </c>
    </row>
    <row r="76" spans="1:11">
      <c r="A76">
        <v>63</v>
      </c>
      <c r="B76" t="s">
        <v>954</v>
      </c>
      <c r="C76" t="s">
        <v>1201</v>
      </c>
      <c r="E76">
        <v>48.956135000000003</v>
      </c>
      <c r="F76">
        <v>11.398277</v>
      </c>
      <c r="G76" t="s">
        <v>207</v>
      </c>
      <c r="H76">
        <v>0.10050000000000001</v>
      </c>
      <c r="I76">
        <f>Table10[[#This Row],[H2-Potential in TWh/a]]/(365*24)</f>
        <v>1.1472602739726027E-5</v>
      </c>
      <c r="J76">
        <f>Table10[[#This Row],[H2-Potential in TWh/a]]/$B$3</f>
        <v>3.0385561023276835E-4</v>
      </c>
      <c r="K76">
        <f>ROUND(Table10[[#This Row],[Relative Potential]]*$B$6*1000000/(365*24),0)</f>
        <v>7</v>
      </c>
    </row>
    <row r="77" spans="1:11">
      <c r="A77">
        <v>64</v>
      </c>
      <c r="B77" t="s">
        <v>955</v>
      </c>
      <c r="C77" t="s">
        <v>1201</v>
      </c>
      <c r="E77">
        <v>50.471435</v>
      </c>
      <c r="F77">
        <v>11.282619</v>
      </c>
      <c r="G77" t="s">
        <v>297</v>
      </c>
      <c r="H77">
        <v>2.01E-2</v>
      </c>
      <c r="I77">
        <f>Table10[[#This Row],[H2-Potential in TWh/a]]/(365*24)</f>
        <v>2.2945205479452057E-6</v>
      </c>
      <c r="J77">
        <f>Table10[[#This Row],[H2-Potential in TWh/a]]/$B$3</f>
        <v>6.0771122046553668E-5</v>
      </c>
      <c r="K77">
        <f>ROUND(Table10[[#This Row],[Relative Potential]]*$B$6*1000000/(365*24),0)</f>
        <v>1</v>
      </c>
    </row>
    <row r="78" spans="1:11">
      <c r="A78">
        <v>65</v>
      </c>
      <c r="B78" t="s">
        <v>956</v>
      </c>
      <c r="C78" t="s">
        <v>1201</v>
      </c>
      <c r="E78">
        <v>49.980055999999998</v>
      </c>
      <c r="F78">
        <v>9.5831809999999997</v>
      </c>
      <c r="G78" t="s">
        <v>347</v>
      </c>
      <c r="H78">
        <v>0.113</v>
      </c>
      <c r="I78">
        <f>Table10[[#This Row],[H2-Potential in TWh/a]]/(365*24)</f>
        <v>1.2899543378995434E-5</v>
      </c>
      <c r="J78">
        <f>Table10[[#This Row],[H2-Potential in TWh/a]]/$B$3</f>
        <v>3.4164859658012759E-4</v>
      </c>
      <c r="K78">
        <f>ROUND(Table10[[#This Row],[Relative Potential]]*$B$6*1000000/(365*24),0)</f>
        <v>7</v>
      </c>
    </row>
    <row r="79" spans="1:11">
      <c r="A79">
        <v>66</v>
      </c>
      <c r="B79" t="s">
        <v>957</v>
      </c>
      <c r="C79" t="s">
        <v>1201</v>
      </c>
      <c r="E79">
        <v>48.741115000000001</v>
      </c>
      <c r="F79">
        <v>11.236568999999999</v>
      </c>
      <c r="G79" t="s">
        <v>225</v>
      </c>
      <c r="H79">
        <v>0.11559999999999999</v>
      </c>
      <c r="I79">
        <f>Table10[[#This Row],[H2-Potential in TWh/a]]/(365*24)</f>
        <v>1.3196347031963469E-5</v>
      </c>
      <c r="J79">
        <f>Table10[[#This Row],[H2-Potential in TWh/a]]/$B$3</f>
        <v>3.4950953774037829E-4</v>
      </c>
      <c r="K79">
        <f>ROUND(Table10[[#This Row],[Relative Potential]]*$B$6*1000000/(365*24),0)</f>
        <v>8</v>
      </c>
    </row>
    <row r="80" spans="1:11">
      <c r="A80">
        <v>67</v>
      </c>
      <c r="B80" t="s">
        <v>958</v>
      </c>
      <c r="C80" t="s">
        <v>1201</v>
      </c>
      <c r="E80">
        <v>50.459333000000001</v>
      </c>
      <c r="F80">
        <v>11.26413</v>
      </c>
      <c r="G80" t="s">
        <v>297</v>
      </c>
      <c r="H80">
        <v>0.1492</v>
      </c>
      <c r="I80">
        <f>Table10[[#This Row],[H2-Potential in TWh/a]]/(365*24)</f>
        <v>1.7031963470319636E-5</v>
      </c>
      <c r="J80">
        <f>Table10[[#This Row],[H2-Potential in TWh/a]]/$B$3</f>
        <v>4.5109708504207995E-4</v>
      </c>
      <c r="K80">
        <f>ROUND(Table10[[#This Row],[Relative Potential]]*$B$6*1000000/(365*24),0)</f>
        <v>10</v>
      </c>
    </row>
    <row r="81" spans="1:11">
      <c r="A81">
        <v>68</v>
      </c>
      <c r="B81" t="s">
        <v>941</v>
      </c>
      <c r="C81" t="s">
        <v>1201</v>
      </c>
      <c r="E81">
        <v>51.649469000000003</v>
      </c>
      <c r="F81">
        <v>14.231009</v>
      </c>
      <c r="G81" t="s">
        <v>411</v>
      </c>
      <c r="H81">
        <v>0.11559999999999999</v>
      </c>
      <c r="I81">
        <f>Table10[[#This Row],[H2-Potential in TWh/a]]/(365*24)</f>
        <v>1.3196347031963469E-5</v>
      </c>
      <c r="J81">
        <f>Table10[[#This Row],[H2-Potential in TWh/a]]/$B$3</f>
        <v>3.4950953774037829E-4</v>
      </c>
      <c r="K81">
        <f>ROUND(Table10[[#This Row],[Relative Potential]]*$B$6*1000000/(365*24),0)</f>
        <v>8</v>
      </c>
    </row>
    <row r="82" spans="1:11">
      <c r="A82">
        <v>69</v>
      </c>
      <c r="B82" t="s">
        <v>959</v>
      </c>
      <c r="C82" t="s">
        <v>1201</v>
      </c>
      <c r="E82">
        <v>50.509984000000003</v>
      </c>
      <c r="F82">
        <v>10.749162</v>
      </c>
      <c r="G82" t="s">
        <v>876</v>
      </c>
      <c r="H82">
        <v>7.0300000000000001E-2</v>
      </c>
      <c r="I82">
        <f>Table10[[#This Row],[H2-Potential in TWh/a]]/(365*24)</f>
        <v>8.0251141552511413E-6</v>
      </c>
      <c r="J82">
        <f>Table10[[#This Row],[H2-Potential in TWh/a]]/$B$3</f>
        <v>2.1254775521754841E-4</v>
      </c>
      <c r="K82">
        <f>ROUND(Table10[[#This Row],[Relative Potential]]*$B$6*1000000/(365*24),0)</f>
        <v>5</v>
      </c>
    </row>
    <row r="83" spans="1:11">
      <c r="A83">
        <v>70</v>
      </c>
      <c r="B83" t="s">
        <v>960</v>
      </c>
      <c r="C83" t="s">
        <v>1201</v>
      </c>
      <c r="E83">
        <v>47.603845</v>
      </c>
      <c r="F83">
        <v>7.9151069999999999</v>
      </c>
      <c r="G83" t="s">
        <v>172</v>
      </c>
      <c r="H83">
        <v>9.0399999999999994E-2</v>
      </c>
      <c r="I83">
        <f>Table10[[#This Row],[H2-Potential in TWh/a]]/(365*24)</f>
        <v>1.0319634703196346E-5</v>
      </c>
      <c r="J83">
        <f>Table10[[#This Row],[H2-Potential in TWh/a]]/$B$3</f>
        <v>2.7331887726410206E-4</v>
      </c>
      <c r="K83">
        <f>ROUND(Table10[[#This Row],[Relative Potential]]*$B$6*1000000/(365*24),0)</f>
        <v>6</v>
      </c>
    </row>
    <row r="84" spans="1:11">
      <c r="A84">
        <v>71</v>
      </c>
      <c r="B84" t="s">
        <v>961</v>
      </c>
      <c r="C84" t="s">
        <v>1201</v>
      </c>
      <c r="E84">
        <v>49.773600000000002</v>
      </c>
      <c r="F84">
        <v>9.5700950000000002</v>
      </c>
      <c r="G84" t="s">
        <v>124</v>
      </c>
      <c r="H84">
        <v>3.0099999999999998E-2</v>
      </c>
      <c r="I84">
        <f>Table10[[#This Row],[H2-Potential in TWh/a]]/(365*24)</f>
        <v>3.4360730593607304E-6</v>
      </c>
      <c r="J84">
        <f>Table10[[#This Row],[H2-Potential in TWh/a]]/$B$3</f>
        <v>9.1005511124441057E-5</v>
      </c>
      <c r="K84">
        <f>ROUND(Table10[[#This Row],[Relative Potential]]*$B$6*1000000/(365*24),0)</f>
        <v>2</v>
      </c>
    </row>
    <row r="85" spans="1:11">
      <c r="A85">
        <v>72</v>
      </c>
      <c r="B85" t="s">
        <v>962</v>
      </c>
      <c r="C85" t="s">
        <v>1201</v>
      </c>
      <c r="E85">
        <v>50.869332999999997</v>
      </c>
      <c r="F85">
        <v>6.0929209999999996</v>
      </c>
      <c r="G85" t="s">
        <v>88</v>
      </c>
      <c r="H85">
        <v>0.39850000000000002</v>
      </c>
      <c r="I85">
        <f>Table10[[#This Row],[H2-Potential in TWh/a]]/(365*24)</f>
        <v>4.5490867579908678E-5</v>
      </c>
      <c r="J85">
        <f>Table10[[#This Row],[H2-Potential in TWh/a]]/$B$3</f>
        <v>1.2048404047538127E-3</v>
      </c>
      <c r="K85">
        <f>ROUND(Table10[[#This Row],[Relative Potential]]*$B$6*1000000/(365*24),0)</f>
        <v>26</v>
      </c>
    </row>
    <row r="86" spans="1:11">
      <c r="A86">
        <v>73</v>
      </c>
      <c r="B86" t="s">
        <v>963</v>
      </c>
      <c r="C86" t="s">
        <v>1201</v>
      </c>
      <c r="E86">
        <v>51.566233019999999</v>
      </c>
      <c r="F86">
        <v>6.9334189679999998</v>
      </c>
      <c r="G86" t="s">
        <v>642</v>
      </c>
      <c r="H86">
        <v>0.59770000000000001</v>
      </c>
      <c r="I86">
        <f>Table10[[#This Row],[H2-Potential in TWh/a]]/(365*24)</f>
        <v>6.8230593607305931E-5</v>
      </c>
      <c r="J86">
        <f>Table10[[#This Row],[H2-Potential in TWh/a]]/$B$3</f>
        <v>1.8071094351853297E-3</v>
      </c>
      <c r="K86">
        <f>ROUND(Table10[[#This Row],[Relative Potential]]*$B$6*1000000/(365*24),0)</f>
        <v>39</v>
      </c>
    </row>
    <row r="87" spans="1:11">
      <c r="A87">
        <v>74</v>
      </c>
      <c r="B87" t="s">
        <v>964</v>
      </c>
      <c r="C87" t="s">
        <v>1201</v>
      </c>
      <c r="E87">
        <v>52.274424660000001</v>
      </c>
      <c r="F87">
        <v>11.44018309</v>
      </c>
      <c r="G87" t="s">
        <v>807</v>
      </c>
      <c r="H87">
        <v>0.83679999999999999</v>
      </c>
      <c r="I87">
        <f>Table10[[#This Row],[H2-Potential in TWh/a]]/(365*24)</f>
        <v>9.5525114155251134E-5</v>
      </c>
      <c r="J87">
        <f>Table10[[#This Row],[H2-Potential in TWh/a]]/$B$3</f>
        <v>2.5300136780376172E-3</v>
      </c>
      <c r="K87">
        <f>ROUND(Table10[[#This Row],[Relative Potential]]*$B$6*1000000/(365*24),0)</f>
        <v>55</v>
      </c>
    </row>
    <row r="88" spans="1:11">
      <c r="A88">
        <v>75</v>
      </c>
      <c r="B88" t="s">
        <v>965</v>
      </c>
      <c r="C88" t="s">
        <v>1201</v>
      </c>
      <c r="E88">
        <v>51.65123268</v>
      </c>
      <c r="F88">
        <v>12.243387589999999</v>
      </c>
      <c r="G88" t="s">
        <v>803</v>
      </c>
      <c r="H88">
        <v>0.39850000000000002</v>
      </c>
      <c r="I88">
        <f>Table10[[#This Row],[H2-Potential in TWh/a]]/(365*24)</f>
        <v>4.5490867579908678E-5</v>
      </c>
      <c r="J88">
        <f>Table10[[#This Row],[H2-Potential in TWh/a]]/$B$3</f>
        <v>1.2048404047538127E-3</v>
      </c>
      <c r="K88">
        <f>ROUND(Table10[[#This Row],[Relative Potential]]*$B$6*1000000/(365*24),0)</f>
        <v>26</v>
      </c>
    </row>
    <row r="89" spans="1:11">
      <c r="A89">
        <v>76</v>
      </c>
      <c r="B89" t="s">
        <v>966</v>
      </c>
      <c r="C89" t="s">
        <v>1201</v>
      </c>
      <c r="E89">
        <v>52.057572159999999</v>
      </c>
      <c r="F89">
        <v>11.58077961</v>
      </c>
      <c r="G89" t="s">
        <v>807</v>
      </c>
      <c r="H89">
        <v>0.45829999999999999</v>
      </c>
      <c r="I89">
        <f>Table10[[#This Row],[H2-Potential in TWh/a]]/(365*24)</f>
        <v>5.2317351598173516E-5</v>
      </c>
      <c r="J89">
        <f>Table10[[#This Row],[H2-Potential in TWh/a]]/$B$3</f>
        <v>1.3856420514395792E-3</v>
      </c>
      <c r="K89">
        <f>ROUND(Table10[[#This Row],[Relative Potential]]*$B$6*1000000/(365*24),0)</f>
        <v>30</v>
      </c>
    </row>
    <row r="90" spans="1:11">
      <c r="A90">
        <v>77</v>
      </c>
      <c r="B90" t="s">
        <v>967</v>
      </c>
      <c r="C90" t="s">
        <v>1201</v>
      </c>
      <c r="E90">
        <v>52.062818999999998</v>
      </c>
      <c r="F90">
        <v>11.570379000000001</v>
      </c>
      <c r="G90" t="s">
        <v>807</v>
      </c>
      <c r="H90">
        <v>0.47820000000000001</v>
      </c>
      <c r="I90">
        <f>Table10[[#This Row],[H2-Potential in TWh/a]]/(365*24)</f>
        <v>5.4589041095890412E-5</v>
      </c>
      <c r="J90">
        <f>Table10[[#This Row],[H2-Potential in TWh/a]]/$B$3</f>
        <v>1.4458084857045753E-3</v>
      </c>
      <c r="K90">
        <f>ROUND(Table10[[#This Row],[Relative Potential]]*$B$6*1000000/(365*24),0)</f>
        <v>31</v>
      </c>
    </row>
    <row r="91" spans="1:11">
      <c r="A91">
        <v>78</v>
      </c>
      <c r="B91" t="s">
        <v>968</v>
      </c>
      <c r="C91" t="s">
        <v>1201</v>
      </c>
      <c r="E91">
        <v>51.579650770000001</v>
      </c>
      <c r="F91">
        <v>13.003550280000001</v>
      </c>
      <c r="G91" t="s">
        <v>793</v>
      </c>
      <c r="H91">
        <v>0.55789999999999995</v>
      </c>
      <c r="I91">
        <f>Table10[[#This Row],[H2-Potential in TWh/a]]/(365*24)</f>
        <v>6.3687214611872139E-5</v>
      </c>
      <c r="J91">
        <f>Table10[[#This Row],[H2-Potential in TWh/a]]/$B$3</f>
        <v>1.6867765666553377E-3</v>
      </c>
      <c r="K91">
        <f>ROUND(Table10[[#This Row],[Relative Potential]]*$B$6*1000000/(365*24),0)</f>
        <v>37</v>
      </c>
    </row>
    <row r="92" spans="1:11">
      <c r="A92">
        <v>79</v>
      </c>
      <c r="B92" t="s">
        <v>969</v>
      </c>
      <c r="C92" t="s">
        <v>1201</v>
      </c>
      <c r="E92">
        <v>50.784838569999998</v>
      </c>
      <c r="F92">
        <v>6.2200416880000002</v>
      </c>
      <c r="G92" t="s">
        <v>88</v>
      </c>
      <c r="H92">
        <v>2.0000000000000001E-4</v>
      </c>
      <c r="I92">
        <f>Table10[[#This Row],[H2-Potential in TWh/a]]/(365*24)</f>
        <v>2.2831050228310502E-8</v>
      </c>
      <c r="J92">
        <f>Table10[[#This Row],[H2-Potential in TWh/a]]/$B$3</f>
        <v>6.0468778155774795E-7</v>
      </c>
      <c r="K92">
        <f>ROUND(Table10[[#This Row],[Relative Potential]]*$B$6*1000000/(365*24),0)</f>
        <v>0</v>
      </c>
    </row>
    <row r="93" spans="1:11">
      <c r="A93">
        <v>80</v>
      </c>
      <c r="B93" t="s">
        <v>970</v>
      </c>
      <c r="C93" t="s">
        <v>1201</v>
      </c>
      <c r="E93">
        <v>49.620086989999997</v>
      </c>
      <c r="F93">
        <v>12.07645089</v>
      </c>
      <c r="G93" t="s">
        <v>96</v>
      </c>
      <c r="H93">
        <v>0.64549999999999996</v>
      </c>
      <c r="I93">
        <f>Table10[[#This Row],[H2-Potential in TWh/a]]/(365*24)</f>
        <v>7.3687214611872139E-5</v>
      </c>
      <c r="J93">
        <f>Table10[[#This Row],[H2-Potential in TWh/a]]/$B$3</f>
        <v>1.9516298149776313E-3</v>
      </c>
      <c r="K93">
        <f>ROUND(Table10[[#This Row],[Relative Potential]]*$B$6*1000000/(365*24),0)</f>
        <v>42</v>
      </c>
    </row>
    <row r="94" spans="1:11">
      <c r="A94">
        <v>81</v>
      </c>
      <c r="B94" t="s">
        <v>969</v>
      </c>
      <c r="C94" t="s">
        <v>1201</v>
      </c>
      <c r="E94">
        <v>49.523539999999997</v>
      </c>
      <c r="F94">
        <v>8.4730910000000002</v>
      </c>
      <c r="G94" t="s">
        <v>141</v>
      </c>
      <c r="H94">
        <v>0.15939999999999999</v>
      </c>
      <c r="I94">
        <f>Table10[[#This Row],[H2-Potential in TWh/a]]/(365*24)</f>
        <v>1.8196347031963468E-5</v>
      </c>
      <c r="J94">
        <f>Table10[[#This Row],[H2-Potential in TWh/a]]/$B$3</f>
        <v>4.8193616190152504E-4</v>
      </c>
      <c r="K94">
        <f>ROUND(Table10[[#This Row],[Relative Potential]]*$B$6*1000000/(365*24),0)</f>
        <v>10</v>
      </c>
    </row>
    <row r="95" spans="1:11">
      <c r="A95">
        <v>82</v>
      </c>
      <c r="B95" t="s">
        <v>971</v>
      </c>
      <c r="C95" t="s">
        <v>1201</v>
      </c>
      <c r="E95">
        <v>50.049413999999999</v>
      </c>
      <c r="F95">
        <v>12.037088000000001</v>
      </c>
      <c r="G95" t="s">
        <v>303</v>
      </c>
      <c r="H95">
        <v>7.6399999999999996E-2</v>
      </c>
      <c r="I95">
        <f>Table10[[#This Row],[H2-Potential in TWh/a]]/(365*24)</f>
        <v>8.7214611872146112E-6</v>
      </c>
      <c r="J95">
        <f>Table10[[#This Row],[H2-Potential in TWh/a]]/$B$3</f>
        <v>2.309907325550597E-4</v>
      </c>
      <c r="K95">
        <f>ROUND(Table10[[#This Row],[Relative Potential]]*$B$6*1000000/(365*24),0)</f>
        <v>5</v>
      </c>
    </row>
    <row r="96" spans="1:11">
      <c r="A96">
        <v>83</v>
      </c>
      <c r="B96" t="s">
        <v>972</v>
      </c>
      <c r="C96" t="s">
        <v>1201</v>
      </c>
      <c r="E96">
        <v>51.574494999999999</v>
      </c>
      <c r="F96">
        <v>14.607143000000001</v>
      </c>
      <c r="G96" t="s">
        <v>411</v>
      </c>
      <c r="H96">
        <v>0.15010000000000001</v>
      </c>
      <c r="I96">
        <f>Table10[[#This Row],[H2-Potential in TWh/a]]/(365*24)</f>
        <v>1.7134703196347033E-5</v>
      </c>
      <c r="J96">
        <f>Table10[[#This Row],[H2-Potential in TWh/a]]/$B$3</f>
        <v>4.5381818005908986E-4</v>
      </c>
      <c r="K96">
        <f>ROUND(Table10[[#This Row],[Relative Potential]]*$B$6*1000000/(365*24),0)</f>
        <v>10</v>
      </c>
    </row>
    <row r="97" spans="1:11">
      <c r="A97">
        <v>84</v>
      </c>
      <c r="B97" t="s">
        <v>973</v>
      </c>
      <c r="C97" t="s">
        <v>1202</v>
      </c>
      <c r="E97">
        <v>50.031909560000003</v>
      </c>
      <c r="F97">
        <v>8.2570017539999991</v>
      </c>
      <c r="G97" t="s">
        <v>430</v>
      </c>
      <c r="H97">
        <v>0.1593</v>
      </c>
      <c r="I97">
        <f>Table10[[#This Row],[H2-Potential in TWh/a]]/(365*24)</f>
        <v>1.8184931506849314E-5</v>
      </c>
      <c r="J97">
        <f>Table10[[#This Row],[H2-Potential in TWh/a]]/$B$3</f>
        <v>4.8163381801074619E-4</v>
      </c>
      <c r="K97">
        <f>ROUND(Table10[[#This Row],[Relative Potential]]*$B$6*1000000/(365*24),0)</f>
        <v>10</v>
      </c>
    </row>
    <row r="98" spans="1:11">
      <c r="A98">
        <v>85</v>
      </c>
      <c r="B98" t="s">
        <v>973</v>
      </c>
      <c r="C98" t="s">
        <v>1202</v>
      </c>
      <c r="E98">
        <v>52.174985890000002</v>
      </c>
      <c r="F98">
        <v>7.8878276410000003</v>
      </c>
      <c r="G98" t="s">
        <v>644</v>
      </c>
      <c r="H98">
        <v>1.4100999999999999</v>
      </c>
      <c r="I98">
        <f>Table10[[#This Row],[H2-Potential in TWh/a]]/(365*24)</f>
        <v>1.609703196347032E-4</v>
      </c>
      <c r="J98">
        <f>Table10[[#This Row],[H2-Potential in TWh/a]]/$B$3</f>
        <v>4.2633512038729015E-3</v>
      </c>
      <c r="K98">
        <f>ROUND(Table10[[#This Row],[Relative Potential]]*$B$6*1000000/(365*24),0)</f>
        <v>92</v>
      </c>
    </row>
    <row r="99" spans="1:11">
      <c r="A99">
        <v>86</v>
      </c>
      <c r="B99" t="s">
        <v>974</v>
      </c>
      <c r="C99" t="s">
        <v>1202</v>
      </c>
      <c r="E99">
        <v>51.765173730000001</v>
      </c>
      <c r="F99">
        <v>8.0540287880000001</v>
      </c>
      <c r="G99" t="s">
        <v>646</v>
      </c>
      <c r="H99">
        <v>0.63729999999999998</v>
      </c>
      <c r="I99">
        <f>Table10[[#This Row],[H2-Potential in TWh/a]]/(365*24)</f>
        <v>7.2751141552511407E-5</v>
      </c>
      <c r="J99">
        <f>Table10[[#This Row],[H2-Potential in TWh/a]]/$B$3</f>
        <v>1.9268376159337637E-3</v>
      </c>
      <c r="K99">
        <f>ROUND(Table10[[#This Row],[Relative Potential]]*$B$6*1000000/(365*24),0)</f>
        <v>42</v>
      </c>
    </row>
    <row r="100" spans="1:11">
      <c r="A100">
        <v>87</v>
      </c>
      <c r="B100" t="s">
        <v>975</v>
      </c>
      <c r="C100" t="s">
        <v>1202</v>
      </c>
      <c r="E100">
        <v>51.760245959999999</v>
      </c>
      <c r="F100">
        <v>8.0731712420000008</v>
      </c>
      <c r="G100" t="s">
        <v>646</v>
      </c>
      <c r="H100">
        <v>0.39829999999999999</v>
      </c>
      <c r="I100">
        <f>Table10[[#This Row],[H2-Potential in TWh/a]]/(365*24)</f>
        <v>4.5468036529680362E-5</v>
      </c>
      <c r="J100">
        <f>Table10[[#This Row],[H2-Potential in TWh/a]]/$B$3</f>
        <v>1.2042357169722549E-3</v>
      </c>
      <c r="K100">
        <f>ROUND(Table10[[#This Row],[Relative Potential]]*$B$6*1000000/(365*24),0)</f>
        <v>26</v>
      </c>
    </row>
    <row r="101" spans="1:11">
      <c r="A101">
        <v>88</v>
      </c>
      <c r="B101" t="s">
        <v>976</v>
      </c>
      <c r="C101" t="s">
        <v>1202</v>
      </c>
      <c r="E101">
        <v>51.858260960000003</v>
      </c>
      <c r="F101">
        <v>8.0305718620000004</v>
      </c>
      <c r="G101" t="s">
        <v>646</v>
      </c>
      <c r="H101">
        <v>0.79659999999999997</v>
      </c>
      <c r="I101">
        <f>Table10[[#This Row],[H2-Potential in TWh/a]]/(365*24)</f>
        <v>9.0936073059360724E-5</v>
      </c>
      <c r="J101">
        <f>Table10[[#This Row],[H2-Potential in TWh/a]]/$B$3</f>
        <v>2.4084714339445098E-3</v>
      </c>
      <c r="K101">
        <f>ROUND(Table10[[#This Row],[Relative Potential]]*$B$6*1000000/(365*24),0)</f>
        <v>52</v>
      </c>
    </row>
    <row r="102" spans="1:11">
      <c r="A102">
        <v>89</v>
      </c>
      <c r="B102" t="s">
        <v>976</v>
      </c>
      <c r="C102" t="s">
        <v>1202</v>
      </c>
      <c r="E102">
        <v>51.698988470000003</v>
      </c>
      <c r="F102">
        <v>8.7470409070000006</v>
      </c>
      <c r="G102" t="s">
        <v>660</v>
      </c>
      <c r="H102">
        <v>0.29480000000000001</v>
      </c>
      <c r="I102">
        <f>Table10[[#This Row],[H2-Potential in TWh/a]]/(365*24)</f>
        <v>3.3652968036529682E-5</v>
      </c>
      <c r="J102">
        <f>Table10[[#This Row],[H2-Potential in TWh/a]]/$B$3</f>
        <v>8.9130979001612041E-4</v>
      </c>
      <c r="K102">
        <f>ROUND(Table10[[#This Row],[Relative Potential]]*$B$6*1000000/(365*24),0)</f>
        <v>19</v>
      </c>
    </row>
    <row r="103" spans="1:11">
      <c r="A103">
        <v>90</v>
      </c>
      <c r="B103" t="s">
        <v>973</v>
      </c>
      <c r="C103" t="s">
        <v>1202</v>
      </c>
      <c r="E103">
        <v>51.62256052</v>
      </c>
      <c r="F103">
        <v>8.5043928809999993</v>
      </c>
      <c r="G103" t="s">
        <v>682</v>
      </c>
      <c r="H103">
        <v>0.31869999999999998</v>
      </c>
      <c r="I103">
        <f>Table10[[#This Row],[H2-Potential in TWh/a]]/(365*24)</f>
        <v>3.6381278538812786E-5</v>
      </c>
      <c r="J103">
        <f>Table10[[#This Row],[H2-Potential in TWh/a]]/$B$3</f>
        <v>9.6356997991227128E-4</v>
      </c>
      <c r="K103">
        <f>ROUND(Table10[[#This Row],[Relative Potential]]*$B$6*1000000/(365*24),0)</f>
        <v>21</v>
      </c>
    </row>
    <row r="104" spans="1:11">
      <c r="A104">
        <v>91</v>
      </c>
      <c r="B104" t="s">
        <v>977</v>
      </c>
      <c r="C104" t="s">
        <v>1202</v>
      </c>
      <c r="E104">
        <v>51.597210140000001</v>
      </c>
      <c r="F104">
        <v>8.3346819449999998</v>
      </c>
      <c r="G104" t="s">
        <v>682</v>
      </c>
      <c r="H104">
        <v>0.43819999999999998</v>
      </c>
      <c r="I104">
        <f>Table10[[#This Row],[H2-Potential in TWh/a]]/(365*24)</f>
        <v>5.0022831050228305E-5</v>
      </c>
      <c r="J104">
        <f>Table10[[#This Row],[H2-Potential in TWh/a]]/$B$3</f>
        <v>1.3248709293930256E-3</v>
      </c>
      <c r="K104">
        <f>ROUND(Table10[[#This Row],[Relative Potential]]*$B$6*1000000/(365*24),0)</f>
        <v>29</v>
      </c>
    </row>
    <row r="105" spans="1:11">
      <c r="A105">
        <v>92</v>
      </c>
      <c r="B105" t="s">
        <v>978</v>
      </c>
      <c r="C105" t="s">
        <v>1202</v>
      </c>
      <c r="E105">
        <v>51.816375209999997</v>
      </c>
      <c r="F105">
        <v>11.7496466</v>
      </c>
      <c r="G105" t="s">
        <v>817</v>
      </c>
      <c r="H105">
        <v>0.68510000000000004</v>
      </c>
      <c r="I105">
        <f>Table10[[#This Row],[H2-Potential in TWh/a]]/(365*24)</f>
        <v>7.8207762557077628E-5</v>
      </c>
      <c r="J105">
        <f>Table10[[#This Row],[H2-Potential in TWh/a]]/$B$3</f>
        <v>2.0713579957260656E-3</v>
      </c>
      <c r="K105">
        <f>ROUND(Table10[[#This Row],[Relative Potential]]*$B$6*1000000/(365*24),0)</f>
        <v>45</v>
      </c>
    </row>
    <row r="106" spans="1:11">
      <c r="A106">
        <v>93</v>
      </c>
      <c r="B106" t="s">
        <v>979</v>
      </c>
      <c r="C106" t="s">
        <v>1202</v>
      </c>
      <c r="E106">
        <v>51.271111779999998</v>
      </c>
      <c r="F106">
        <v>11.654702629999999</v>
      </c>
      <c r="G106" t="s">
        <v>809</v>
      </c>
      <c r="H106">
        <v>1.5136000000000001</v>
      </c>
      <c r="I106">
        <f>Table10[[#This Row],[H2-Potential in TWh/a]]/(365*24)</f>
        <v>1.7278538812785389E-4</v>
      </c>
      <c r="J106">
        <f>Table10[[#This Row],[H2-Potential in TWh/a]]/$B$3</f>
        <v>4.5762771308290361E-3</v>
      </c>
      <c r="K106">
        <f>ROUND(Table10[[#This Row],[Relative Potential]]*$B$6*1000000/(365*24),0)</f>
        <v>99</v>
      </c>
    </row>
    <row r="107" spans="1:11">
      <c r="A107">
        <v>94</v>
      </c>
      <c r="B107" t="s">
        <v>980</v>
      </c>
      <c r="C107" t="s">
        <v>1202</v>
      </c>
      <c r="E107">
        <v>48.331986280000002</v>
      </c>
      <c r="F107">
        <v>9.7304687479999998</v>
      </c>
      <c r="G107" t="s">
        <v>182</v>
      </c>
      <c r="H107">
        <v>0.79659999999999997</v>
      </c>
      <c r="I107">
        <f>Table10[[#This Row],[H2-Potential in TWh/a]]/(365*24)</f>
        <v>9.0936073059360724E-5</v>
      </c>
      <c r="J107">
        <f>Table10[[#This Row],[H2-Potential in TWh/a]]/$B$3</f>
        <v>2.4084714339445098E-3</v>
      </c>
      <c r="K107">
        <f>ROUND(Table10[[#This Row],[Relative Potential]]*$B$6*1000000/(365*24),0)</f>
        <v>52</v>
      </c>
    </row>
    <row r="108" spans="1:11">
      <c r="A108">
        <v>95</v>
      </c>
      <c r="B108" t="s">
        <v>973</v>
      </c>
      <c r="C108" t="s">
        <v>1202</v>
      </c>
      <c r="E108">
        <v>49.601018850000003</v>
      </c>
      <c r="F108">
        <v>8.0413779420000004</v>
      </c>
      <c r="G108" t="s">
        <v>742</v>
      </c>
      <c r="H108">
        <v>0.63729999999999998</v>
      </c>
      <c r="I108">
        <f>Table10[[#This Row],[H2-Potential in TWh/a]]/(365*24)</f>
        <v>7.2751141552511407E-5</v>
      </c>
      <c r="J108">
        <f>Table10[[#This Row],[H2-Potential in TWh/a]]/$B$3</f>
        <v>1.9268376159337637E-3</v>
      </c>
      <c r="K108">
        <f>ROUND(Table10[[#This Row],[Relative Potential]]*$B$6*1000000/(365*24),0)</f>
        <v>42</v>
      </c>
    </row>
    <row r="109" spans="1:11">
      <c r="A109">
        <v>96</v>
      </c>
      <c r="B109" t="s">
        <v>981</v>
      </c>
      <c r="C109" t="s">
        <v>1202</v>
      </c>
      <c r="E109">
        <v>52.349831299999998</v>
      </c>
      <c r="F109">
        <v>9.8859338710000007</v>
      </c>
      <c r="G109" t="s">
        <v>525</v>
      </c>
      <c r="H109">
        <v>0.79659999999999997</v>
      </c>
      <c r="I109">
        <f>Table10[[#This Row],[H2-Potential in TWh/a]]/(365*24)</f>
        <v>9.0936073059360724E-5</v>
      </c>
      <c r="J109">
        <f>Table10[[#This Row],[H2-Potential in TWh/a]]/$B$3</f>
        <v>2.4084714339445098E-3</v>
      </c>
      <c r="K109">
        <f>ROUND(Table10[[#This Row],[Relative Potential]]*$B$6*1000000/(365*24),0)</f>
        <v>52</v>
      </c>
    </row>
    <row r="110" spans="1:11">
      <c r="A110">
        <v>97</v>
      </c>
      <c r="B110" t="s">
        <v>982</v>
      </c>
      <c r="C110" t="s">
        <v>1202</v>
      </c>
      <c r="E110">
        <v>51.601120729999998</v>
      </c>
      <c r="F110">
        <v>8.3361264300000002</v>
      </c>
      <c r="G110" t="s">
        <v>682</v>
      </c>
      <c r="H110">
        <v>0.79659999999999997</v>
      </c>
      <c r="I110">
        <f>Table10[[#This Row],[H2-Potential in TWh/a]]/(365*24)</f>
        <v>9.0936073059360724E-5</v>
      </c>
      <c r="J110">
        <f>Table10[[#This Row],[H2-Potential in TWh/a]]/$B$3</f>
        <v>2.4084714339445098E-3</v>
      </c>
      <c r="K110">
        <f>ROUND(Table10[[#This Row],[Relative Potential]]*$B$6*1000000/(365*24),0)</f>
        <v>52</v>
      </c>
    </row>
    <row r="111" spans="1:11">
      <c r="A111">
        <v>98</v>
      </c>
      <c r="B111" t="s">
        <v>983</v>
      </c>
      <c r="C111" t="s">
        <v>1202</v>
      </c>
      <c r="E111">
        <v>51.594684739999998</v>
      </c>
      <c r="F111">
        <v>8.3349065200000005</v>
      </c>
      <c r="G111" t="s">
        <v>682</v>
      </c>
      <c r="H111">
        <v>0.79659999999999997</v>
      </c>
      <c r="I111">
        <f>Table10[[#This Row],[H2-Potential in TWh/a]]/(365*24)</f>
        <v>9.0936073059360724E-5</v>
      </c>
      <c r="J111">
        <f>Table10[[#This Row],[H2-Potential in TWh/a]]/$B$3</f>
        <v>2.4084714339445098E-3</v>
      </c>
      <c r="K111">
        <f>ROUND(Table10[[#This Row],[Relative Potential]]*$B$6*1000000/(365*24),0)</f>
        <v>52</v>
      </c>
    </row>
    <row r="112" spans="1:11">
      <c r="A112">
        <v>99</v>
      </c>
      <c r="B112" t="s">
        <v>984</v>
      </c>
      <c r="C112" t="s">
        <v>1202</v>
      </c>
      <c r="E112">
        <v>52.489069260000001</v>
      </c>
      <c r="F112">
        <v>13.836929169999999</v>
      </c>
      <c r="G112" t="s">
        <v>89</v>
      </c>
      <c r="H112">
        <v>1.9118999999999999</v>
      </c>
      <c r="I112">
        <f>Table10[[#This Row],[H2-Potential in TWh/a]]/(365*24)</f>
        <v>2.1825342465753425E-4</v>
      </c>
      <c r="J112">
        <f>Table10[[#This Row],[H2-Potential in TWh/a]]/$B$3</f>
        <v>5.7805128478012908E-3</v>
      </c>
      <c r="K112">
        <f>ROUND(Table10[[#This Row],[Relative Potential]]*$B$6*1000000/(365*24),0)</f>
        <v>125</v>
      </c>
    </row>
    <row r="113" spans="1:11">
      <c r="A113">
        <v>100</v>
      </c>
      <c r="B113" t="s">
        <v>985</v>
      </c>
      <c r="C113" t="s">
        <v>1202</v>
      </c>
      <c r="E113">
        <v>51.362759730000001</v>
      </c>
      <c r="F113">
        <v>10.483568269999999</v>
      </c>
      <c r="G113" t="s">
        <v>862</v>
      </c>
      <c r="H113">
        <v>1.0356000000000001</v>
      </c>
      <c r="I113">
        <f>Table10[[#This Row],[H2-Potential in TWh/a]]/(365*24)</f>
        <v>1.1821917808219179E-4</v>
      </c>
      <c r="J113">
        <f>Table10[[#This Row],[H2-Potential in TWh/a]]/$B$3</f>
        <v>3.131073332906019E-3</v>
      </c>
      <c r="K113">
        <f>ROUND(Table10[[#This Row],[Relative Potential]]*$B$6*1000000/(365*24),0)</f>
        <v>68</v>
      </c>
    </row>
    <row r="114" spans="1:11">
      <c r="A114">
        <v>101</v>
      </c>
      <c r="B114" t="s">
        <v>986</v>
      </c>
      <c r="C114" t="s">
        <v>1202</v>
      </c>
      <c r="E114">
        <v>50.333990059999998</v>
      </c>
      <c r="F114">
        <v>6.7668281370000001</v>
      </c>
      <c r="G114" t="s">
        <v>714</v>
      </c>
      <c r="H114">
        <v>0.1195</v>
      </c>
      <c r="I114">
        <f>Table10[[#This Row],[H2-Potential in TWh/a]]/(365*24)</f>
        <v>1.3641552511415524E-5</v>
      </c>
      <c r="J114">
        <f>Table10[[#This Row],[H2-Potential in TWh/a]]/$B$3</f>
        <v>3.6130094948075438E-4</v>
      </c>
      <c r="K114">
        <f>ROUND(Table10[[#This Row],[Relative Potential]]*$B$6*1000000/(365*24),0)</f>
        <v>8</v>
      </c>
    </row>
    <row r="115" spans="1:11">
      <c r="A115">
        <v>102</v>
      </c>
      <c r="B115" t="s">
        <v>987</v>
      </c>
      <c r="C115" t="s">
        <v>1202</v>
      </c>
      <c r="E115">
        <v>50.584524440000003</v>
      </c>
      <c r="F115">
        <v>9.5095189270000002</v>
      </c>
      <c r="G115" t="s">
        <v>464</v>
      </c>
      <c r="H115">
        <v>0.1593</v>
      </c>
      <c r="I115">
        <f>Table10[[#This Row],[H2-Potential in TWh/a]]/(365*24)</f>
        <v>1.8184931506849314E-5</v>
      </c>
      <c r="J115">
        <f>Table10[[#This Row],[H2-Potential in TWh/a]]/$B$3</f>
        <v>4.8163381801074619E-4</v>
      </c>
      <c r="K115">
        <f>ROUND(Table10[[#This Row],[Relative Potential]]*$B$6*1000000/(365*24),0)</f>
        <v>10</v>
      </c>
    </row>
    <row r="116" spans="1:11">
      <c r="A116">
        <v>103</v>
      </c>
      <c r="B116" t="s">
        <v>988</v>
      </c>
      <c r="C116" t="s">
        <v>1202</v>
      </c>
      <c r="E116">
        <v>47.790819620000001</v>
      </c>
      <c r="F116">
        <v>12.18159007</v>
      </c>
      <c r="G116" t="s">
        <v>229</v>
      </c>
      <c r="H116">
        <v>0.71699999999999997</v>
      </c>
      <c r="I116">
        <f>Table10[[#This Row],[H2-Potential in TWh/a]]/(365*24)</f>
        <v>8.1849315068493141E-5</v>
      </c>
      <c r="J116">
        <f>Table10[[#This Row],[H2-Potential in TWh/a]]/$B$3</f>
        <v>2.1678056968845263E-3</v>
      </c>
      <c r="K116">
        <f>ROUND(Table10[[#This Row],[Relative Potential]]*$B$6*1000000/(365*24),0)</f>
        <v>47</v>
      </c>
    </row>
    <row r="117" spans="1:11">
      <c r="A117">
        <v>104</v>
      </c>
      <c r="B117" t="s">
        <v>976</v>
      </c>
      <c r="C117" t="s">
        <v>1202</v>
      </c>
      <c r="E117">
        <v>49.21283244</v>
      </c>
      <c r="F117">
        <v>12.028256949999999</v>
      </c>
      <c r="G117" t="s">
        <v>275</v>
      </c>
      <c r="H117">
        <v>0.87629999999999997</v>
      </c>
      <c r="I117">
        <f>Table10[[#This Row],[H2-Potential in TWh/a]]/(365*24)</f>
        <v>1.0003424657534246E-4</v>
      </c>
      <c r="J117">
        <f>Table10[[#This Row],[H2-Potential in TWh/a]]/$B$3</f>
        <v>2.6494395148952722E-3</v>
      </c>
      <c r="K117">
        <f>ROUND(Table10[[#This Row],[Relative Potential]]*$B$6*1000000/(365*24),0)</f>
        <v>57</v>
      </c>
    </row>
    <row r="118" spans="1:11">
      <c r="A118">
        <v>105</v>
      </c>
      <c r="B118" t="s">
        <v>989</v>
      </c>
      <c r="C118" t="s">
        <v>1202</v>
      </c>
      <c r="E118">
        <v>48.884912460000002</v>
      </c>
      <c r="F118">
        <v>10.99769729</v>
      </c>
      <c r="G118" t="s">
        <v>327</v>
      </c>
      <c r="H118">
        <v>0.33460000000000001</v>
      </c>
      <c r="I118">
        <f>Table10[[#This Row],[H2-Potential in TWh/a]]/(365*24)</f>
        <v>3.8196347031963473E-5</v>
      </c>
      <c r="J118">
        <f>Table10[[#This Row],[H2-Potential in TWh/a]]/$B$3</f>
        <v>1.0116426585461123E-3</v>
      </c>
      <c r="K118">
        <f>ROUND(Table10[[#This Row],[Relative Potential]]*$B$6*1000000/(365*24),0)</f>
        <v>22</v>
      </c>
    </row>
    <row r="119" spans="1:11">
      <c r="A119">
        <v>106</v>
      </c>
      <c r="B119" t="s">
        <v>976</v>
      </c>
      <c r="C119" t="s">
        <v>1202</v>
      </c>
      <c r="E119">
        <v>49.808461000000001</v>
      </c>
      <c r="F119">
        <v>9.6178912790000002</v>
      </c>
      <c r="G119" t="s">
        <v>347</v>
      </c>
      <c r="H119">
        <v>0.79659999999999997</v>
      </c>
      <c r="I119">
        <f>Table10[[#This Row],[H2-Potential in TWh/a]]/(365*24)</f>
        <v>9.0936073059360724E-5</v>
      </c>
      <c r="J119">
        <f>Table10[[#This Row],[H2-Potential in TWh/a]]/$B$3</f>
        <v>2.4084714339445098E-3</v>
      </c>
      <c r="K119">
        <f>ROUND(Table10[[#This Row],[Relative Potential]]*$B$6*1000000/(365*24),0)</f>
        <v>52</v>
      </c>
    </row>
    <row r="120" spans="1:11">
      <c r="A120">
        <v>107</v>
      </c>
      <c r="B120" t="s">
        <v>980</v>
      </c>
      <c r="C120" t="s">
        <v>1202</v>
      </c>
      <c r="E120">
        <v>49.955004879999997</v>
      </c>
      <c r="F120">
        <v>9.7685104519999992</v>
      </c>
      <c r="G120" t="s">
        <v>347</v>
      </c>
      <c r="H120">
        <v>0.95599999999999996</v>
      </c>
      <c r="I120">
        <f>Table10[[#This Row],[H2-Potential in TWh/a]]/(365*24)</f>
        <v>1.0913242009132419E-4</v>
      </c>
      <c r="J120">
        <f>Table10[[#This Row],[H2-Potential in TWh/a]]/$B$3</f>
        <v>2.8904075958460351E-3</v>
      </c>
      <c r="K120">
        <f>ROUND(Table10[[#This Row],[Relative Potential]]*$B$6*1000000/(365*24),0)</f>
        <v>63</v>
      </c>
    </row>
    <row r="121" spans="1:11">
      <c r="A121">
        <v>108</v>
      </c>
      <c r="B121" t="s">
        <v>990</v>
      </c>
      <c r="C121" t="s">
        <v>1202</v>
      </c>
      <c r="E121">
        <v>48.776732469999999</v>
      </c>
      <c r="F121">
        <v>10.70031679</v>
      </c>
      <c r="G121" t="s">
        <v>376</v>
      </c>
      <c r="H121">
        <v>0.79659999999999997</v>
      </c>
      <c r="I121">
        <f>Table10[[#This Row],[H2-Potential in TWh/a]]/(365*24)</f>
        <v>9.0936073059360724E-5</v>
      </c>
      <c r="J121">
        <f>Table10[[#This Row],[H2-Potential in TWh/a]]/$B$3</f>
        <v>2.4084714339445098E-3</v>
      </c>
      <c r="K121">
        <f>ROUND(Table10[[#This Row],[Relative Potential]]*$B$6*1000000/(365*24),0)</f>
        <v>52</v>
      </c>
    </row>
    <row r="122" spans="1:11">
      <c r="A122">
        <v>109</v>
      </c>
      <c r="B122" t="s">
        <v>980</v>
      </c>
      <c r="C122" t="s">
        <v>1202</v>
      </c>
      <c r="E122">
        <v>48.653686829999998</v>
      </c>
      <c r="F122">
        <v>10.16246767</v>
      </c>
      <c r="G122" t="s">
        <v>126</v>
      </c>
      <c r="H122">
        <v>0.79659999999999997</v>
      </c>
      <c r="I122">
        <f>Table10[[#This Row],[H2-Potential in TWh/a]]/(365*24)</f>
        <v>9.0936073059360724E-5</v>
      </c>
      <c r="J122">
        <f>Table10[[#This Row],[H2-Potential in TWh/a]]/$B$3</f>
        <v>2.4084714339445098E-3</v>
      </c>
      <c r="K122">
        <f>ROUND(Table10[[#This Row],[Relative Potential]]*$B$6*1000000/(365*24),0)</f>
        <v>52</v>
      </c>
    </row>
    <row r="123" spans="1:11">
      <c r="A123">
        <v>110</v>
      </c>
      <c r="B123" t="s">
        <v>976</v>
      </c>
      <c r="C123" t="s">
        <v>1202</v>
      </c>
      <c r="E123">
        <v>49.357679390000001</v>
      </c>
      <c r="F123">
        <v>8.6858323980000005</v>
      </c>
      <c r="G123" t="s">
        <v>145</v>
      </c>
      <c r="H123">
        <v>0.63729999999999998</v>
      </c>
      <c r="I123">
        <f>Table10[[#This Row],[H2-Potential in TWh/a]]/(365*24)</f>
        <v>7.2751141552511407E-5</v>
      </c>
      <c r="J123">
        <f>Table10[[#This Row],[H2-Potential in TWh/a]]/$B$3</f>
        <v>1.9268376159337637E-3</v>
      </c>
      <c r="K123">
        <f>ROUND(Table10[[#This Row],[Relative Potential]]*$B$6*1000000/(365*24),0)</f>
        <v>42</v>
      </c>
    </row>
    <row r="124" spans="1:11">
      <c r="A124">
        <v>111</v>
      </c>
      <c r="B124" t="s">
        <v>991</v>
      </c>
      <c r="C124" t="s">
        <v>1202</v>
      </c>
      <c r="E124">
        <v>49.018412980000001</v>
      </c>
      <c r="F124">
        <v>8.6124897310000001</v>
      </c>
      <c r="G124" t="s">
        <v>135</v>
      </c>
      <c r="H124">
        <v>0.55769999999999997</v>
      </c>
      <c r="I124">
        <f>Table10[[#This Row],[H2-Potential in TWh/a]]/(365*24)</f>
        <v>6.3664383561643837E-5</v>
      </c>
      <c r="J124">
        <f>Table10[[#This Row],[H2-Potential in TWh/a]]/$B$3</f>
        <v>1.6861718788737799E-3</v>
      </c>
      <c r="K124">
        <f>ROUND(Table10[[#This Row],[Relative Potential]]*$B$6*1000000/(365*24),0)</f>
        <v>37</v>
      </c>
    </row>
    <row r="125" spans="1:11">
      <c r="A125">
        <v>112</v>
      </c>
      <c r="B125" t="s">
        <v>976</v>
      </c>
      <c r="C125" t="s">
        <v>1202</v>
      </c>
      <c r="E125">
        <v>48.368603120000003</v>
      </c>
      <c r="F125">
        <v>9.7346784</v>
      </c>
      <c r="G125" t="s">
        <v>182</v>
      </c>
      <c r="H125">
        <v>1.1153</v>
      </c>
      <c r="I125">
        <f>Table10[[#This Row],[H2-Potential in TWh/a]]/(365*24)</f>
        <v>1.2731735159817351E-4</v>
      </c>
      <c r="J125">
        <f>Table10[[#This Row],[H2-Potential in TWh/a]]/$B$3</f>
        <v>3.372041413856781E-3</v>
      </c>
      <c r="K125">
        <f>ROUND(Table10[[#This Row],[Relative Potential]]*$B$6*1000000/(365*24),0)</f>
        <v>73</v>
      </c>
    </row>
    <row r="126" spans="1:11">
      <c r="A126">
        <v>113</v>
      </c>
      <c r="B126" t="s">
        <v>992</v>
      </c>
      <c r="C126" t="s">
        <v>1202</v>
      </c>
      <c r="E126">
        <v>48.227041210000003</v>
      </c>
      <c r="F126">
        <v>8.7790961079999992</v>
      </c>
      <c r="G126" t="s">
        <v>178</v>
      </c>
      <c r="H126">
        <v>0.62139999999999995</v>
      </c>
      <c r="I126">
        <f>Table10[[#This Row],[H2-Potential in TWh/a]]/(365*24)</f>
        <v>7.0936073059360726E-5</v>
      </c>
      <c r="J126">
        <f>Table10[[#This Row],[H2-Potential in TWh/a]]/$B$3</f>
        <v>1.8787649372999226E-3</v>
      </c>
      <c r="K126">
        <f>ROUND(Table10[[#This Row],[Relative Potential]]*$B$6*1000000/(365*24),0)</f>
        <v>41</v>
      </c>
    </row>
    <row r="127" spans="1:11">
      <c r="A127">
        <v>114</v>
      </c>
      <c r="B127" t="s">
        <v>993</v>
      </c>
      <c r="C127" t="s">
        <v>1202</v>
      </c>
      <c r="E127">
        <v>52.376283000000001</v>
      </c>
      <c r="F127">
        <v>9.8798150000000007</v>
      </c>
      <c r="G127" t="s">
        <v>525</v>
      </c>
      <c r="H127">
        <v>0.71699999999999997</v>
      </c>
      <c r="I127">
        <f>Table10[[#This Row],[H2-Potential in TWh/a]]/(365*24)</f>
        <v>8.1849315068493141E-5</v>
      </c>
      <c r="J127">
        <f>Table10[[#This Row],[H2-Potential in TWh/a]]/$B$3</f>
        <v>2.1678056968845263E-3</v>
      </c>
      <c r="K127">
        <f>ROUND(Table10[[#This Row],[Relative Potential]]*$B$6*1000000/(365*24),0)</f>
        <v>47</v>
      </c>
    </row>
    <row r="128" spans="1:11">
      <c r="A128">
        <v>115</v>
      </c>
      <c r="B128" t="s">
        <v>981</v>
      </c>
      <c r="C128" t="s">
        <v>1202</v>
      </c>
      <c r="E128">
        <v>53.874164919999998</v>
      </c>
      <c r="F128">
        <v>9.5832685959999999</v>
      </c>
      <c r="G128" t="s">
        <v>848</v>
      </c>
      <c r="H128">
        <v>1.3656999999999999</v>
      </c>
      <c r="I128">
        <f>Table10[[#This Row],[H2-Potential in TWh/a]]/(365*24)</f>
        <v>1.5590182648401825E-4</v>
      </c>
      <c r="J128">
        <f>Table10[[#This Row],[H2-Potential in TWh/a]]/$B$3</f>
        <v>4.1291105163670811E-3</v>
      </c>
      <c r="K128">
        <f>ROUND(Table10[[#This Row],[Relative Potential]]*$B$6*1000000/(365*24),0)</f>
        <v>90</v>
      </c>
    </row>
    <row r="129" spans="1:11">
      <c r="A129">
        <v>116</v>
      </c>
      <c r="B129" t="s">
        <v>994</v>
      </c>
      <c r="C129" t="s">
        <v>1202</v>
      </c>
      <c r="E129">
        <v>50.584319999999998</v>
      </c>
      <c r="F129">
        <v>9.5092449999999999</v>
      </c>
      <c r="H129">
        <v>4.9500000000000002E-2</v>
      </c>
      <c r="I129">
        <f>Table10[[#This Row],[H2-Potential in TWh/a]]/(365*24)</f>
        <v>5.6506849315068497E-6</v>
      </c>
      <c r="J129">
        <f>Table10[[#This Row],[H2-Potential in TWh/a]]/$B$3</f>
        <v>1.4966022593554263E-4</v>
      </c>
      <c r="K129">
        <f>ROUND(Table10[[#This Row],[Relative Potential]]*$B$6*1000000/(365*24),0)</f>
        <v>3</v>
      </c>
    </row>
    <row r="130" spans="1:11">
      <c r="A130">
        <v>117</v>
      </c>
      <c r="B130" t="s">
        <v>995</v>
      </c>
      <c r="C130" t="s">
        <v>1202</v>
      </c>
      <c r="E130">
        <v>50.808852000000002</v>
      </c>
      <c r="F130">
        <v>12.09295</v>
      </c>
      <c r="H130">
        <v>7.9299999999999995E-2</v>
      </c>
      <c r="I130">
        <f>Table10[[#This Row],[H2-Potential in TWh/a]]/(365*24)</f>
        <v>9.0525114155251144E-6</v>
      </c>
      <c r="J130">
        <f>Table10[[#This Row],[H2-Potential in TWh/a]]/$B$3</f>
        <v>2.3975870538764705E-4</v>
      </c>
      <c r="K130">
        <f>ROUND(Table10[[#This Row],[Relative Potential]]*$B$6*1000000/(365*24),0)</f>
        <v>5</v>
      </c>
    </row>
    <row r="131" spans="1:11">
      <c r="A131">
        <v>118</v>
      </c>
      <c r="B131" t="s">
        <v>996</v>
      </c>
      <c r="C131" t="s">
        <v>1202</v>
      </c>
      <c r="E131">
        <v>51.647706999999997</v>
      </c>
      <c r="F131">
        <v>10.087452000000001</v>
      </c>
      <c r="H131">
        <v>3.6499999999999998E-2</v>
      </c>
      <c r="I131">
        <f>Table10[[#This Row],[H2-Potential in TWh/a]]/(365*24)</f>
        <v>4.166666666666666E-6</v>
      </c>
      <c r="J131">
        <f>Table10[[#This Row],[H2-Potential in TWh/a]]/$B$3</f>
        <v>1.1035552013428899E-4</v>
      </c>
      <c r="K131">
        <f>ROUND(Table10[[#This Row],[Relative Potential]]*$B$6*1000000/(365*24),0)</f>
        <v>2</v>
      </c>
    </row>
    <row r="132" spans="1:11">
      <c r="A132">
        <v>119</v>
      </c>
      <c r="B132" t="s">
        <v>996</v>
      </c>
      <c r="C132" t="s">
        <v>1202</v>
      </c>
      <c r="E132">
        <v>52.490088</v>
      </c>
      <c r="F132">
        <v>13.838051</v>
      </c>
      <c r="H132">
        <v>0.1404</v>
      </c>
      <c r="I132">
        <f>Table10[[#This Row],[H2-Potential in TWh/a]]/(365*24)</f>
        <v>1.6027397260273974E-5</v>
      </c>
      <c r="J132">
        <f>Table10[[#This Row],[H2-Potential in TWh/a]]/$B$3</f>
        <v>4.2449082265353901E-4</v>
      </c>
      <c r="K132">
        <f>ROUND(Table10[[#This Row],[Relative Potential]]*$B$6*1000000/(365*24),0)</f>
        <v>9</v>
      </c>
    </row>
    <row r="133" spans="1:11">
      <c r="A133">
        <v>120</v>
      </c>
      <c r="B133" t="s">
        <v>997</v>
      </c>
      <c r="C133" t="s">
        <v>1202</v>
      </c>
      <c r="E133">
        <v>51.844586</v>
      </c>
      <c r="F133">
        <v>10.18979</v>
      </c>
      <c r="H133">
        <v>0.2278</v>
      </c>
      <c r="I133">
        <f>Table10[[#This Row],[H2-Potential in TWh/a]]/(365*24)</f>
        <v>2.6004566210045664E-5</v>
      </c>
      <c r="J133">
        <f>Table10[[#This Row],[H2-Potential in TWh/a]]/$B$3</f>
        <v>6.8873938319427487E-4</v>
      </c>
      <c r="K133">
        <f>ROUND(Table10[[#This Row],[Relative Potential]]*$B$6*1000000/(365*24),0)</f>
        <v>15</v>
      </c>
    </row>
    <row r="134" spans="1:11">
      <c r="A134">
        <v>121</v>
      </c>
      <c r="B134" t="s">
        <v>996</v>
      </c>
      <c r="C134" t="s">
        <v>1202</v>
      </c>
      <c r="E134">
        <v>48.890949999999997</v>
      </c>
      <c r="F134">
        <v>11.932119999999999</v>
      </c>
      <c r="H134">
        <v>0.20799999999999999</v>
      </c>
      <c r="I134">
        <f>Table10[[#This Row],[H2-Potential in TWh/a]]/(365*24)</f>
        <v>2.3744292237442922E-5</v>
      </c>
      <c r="J134">
        <f>Table10[[#This Row],[H2-Potential in TWh/a]]/$B$3</f>
        <v>6.2887529282005779E-4</v>
      </c>
      <c r="K134">
        <f>ROUND(Table10[[#This Row],[Relative Potential]]*$B$6*1000000/(365*24),0)</f>
        <v>14</v>
      </c>
    </row>
    <row r="135" spans="1:11">
      <c r="A135">
        <v>122</v>
      </c>
      <c r="B135" t="s">
        <v>998</v>
      </c>
      <c r="C135" t="s">
        <v>1202</v>
      </c>
      <c r="E135">
        <v>51.247683000000002</v>
      </c>
      <c r="F135">
        <v>7.0445830000000003</v>
      </c>
      <c r="H135">
        <v>0.17069999999999999</v>
      </c>
      <c r="I135">
        <f>Table10[[#This Row],[H2-Potential in TWh/a]]/(365*24)</f>
        <v>1.9486301369863014E-5</v>
      </c>
      <c r="J135">
        <f>Table10[[#This Row],[H2-Potential in TWh/a]]/$B$3</f>
        <v>5.1610102155953783E-4</v>
      </c>
      <c r="K135">
        <f>ROUND(Table10[[#This Row],[Relative Potential]]*$B$6*1000000/(365*24),0)</f>
        <v>11</v>
      </c>
    </row>
    <row r="136" spans="1:11">
      <c r="A136">
        <v>123</v>
      </c>
      <c r="B136" t="s">
        <v>996</v>
      </c>
      <c r="C136" t="s">
        <v>1202</v>
      </c>
      <c r="E136">
        <v>51.755471</v>
      </c>
      <c r="F136">
        <v>10.825817000000001</v>
      </c>
      <c r="H136">
        <v>0.57650000000000001</v>
      </c>
      <c r="I136">
        <f>Table10[[#This Row],[H2-Potential in TWh/a]]/(365*24)</f>
        <v>6.5810502283105023E-5</v>
      </c>
      <c r="J136">
        <f>Table10[[#This Row],[H2-Potential in TWh/a]]/$B$3</f>
        <v>1.7430125303402083E-3</v>
      </c>
      <c r="K136">
        <f>ROUND(Table10[[#This Row],[Relative Potential]]*$B$6*1000000/(365*24),0)</f>
        <v>38</v>
      </c>
    </row>
    <row r="137" spans="1:11">
      <c r="A137">
        <v>124</v>
      </c>
      <c r="B137" t="s">
        <v>999</v>
      </c>
      <c r="C137" t="s">
        <v>1202</v>
      </c>
      <c r="E137">
        <v>47.658802999999999</v>
      </c>
      <c r="F137">
        <v>7.5460190000000003</v>
      </c>
      <c r="H137">
        <v>0.12640000000000001</v>
      </c>
      <c r="I137">
        <f>Table10[[#This Row],[H2-Potential in TWh/a]]/(365*24)</f>
        <v>1.4429223744292239E-5</v>
      </c>
      <c r="J137">
        <f>Table10[[#This Row],[H2-Potential in TWh/a]]/$B$3</f>
        <v>3.8216267794449673E-4</v>
      </c>
      <c r="K137">
        <f>ROUND(Table10[[#This Row],[Relative Potential]]*$B$6*1000000/(365*24),0)</f>
        <v>8</v>
      </c>
    </row>
    <row r="138" spans="1:11">
      <c r="A138">
        <v>125</v>
      </c>
      <c r="B138" t="s">
        <v>1000</v>
      </c>
      <c r="C138" t="s">
        <v>1202</v>
      </c>
      <c r="E138">
        <v>49.008715000000002</v>
      </c>
      <c r="F138">
        <v>11.824687000000001</v>
      </c>
      <c r="H138">
        <v>0.20799999999999999</v>
      </c>
      <c r="I138">
        <f>Table10[[#This Row],[H2-Potential in TWh/a]]/(365*24)</f>
        <v>2.3744292237442922E-5</v>
      </c>
      <c r="J138">
        <f>Table10[[#This Row],[H2-Potential in TWh/a]]/$B$3</f>
        <v>6.2887529282005779E-4</v>
      </c>
      <c r="K138">
        <f>ROUND(Table10[[#This Row],[Relative Potential]]*$B$6*1000000/(365*24),0)</f>
        <v>14</v>
      </c>
    </row>
    <row r="139" spans="1:11">
      <c r="A139">
        <v>126</v>
      </c>
      <c r="B139" t="s">
        <v>1001</v>
      </c>
      <c r="C139" t="s">
        <v>1202</v>
      </c>
      <c r="E139">
        <v>51.140329999999999</v>
      </c>
      <c r="F139">
        <v>8.025404</v>
      </c>
      <c r="H139">
        <v>3.6499999999999998E-2</v>
      </c>
      <c r="I139">
        <f>Table10[[#This Row],[H2-Potential in TWh/a]]/(365*24)</f>
        <v>4.166666666666666E-6</v>
      </c>
      <c r="J139">
        <f>Table10[[#This Row],[H2-Potential in TWh/a]]/$B$3</f>
        <v>1.1035552013428899E-4</v>
      </c>
      <c r="K139">
        <f>ROUND(Table10[[#This Row],[Relative Potential]]*$B$6*1000000/(365*24),0)</f>
        <v>2</v>
      </c>
    </row>
    <row r="140" spans="1:11">
      <c r="A140">
        <v>127</v>
      </c>
      <c r="B140" t="s">
        <v>1002</v>
      </c>
      <c r="C140" t="s">
        <v>1202</v>
      </c>
      <c r="E140">
        <v>50.419099000000003</v>
      </c>
      <c r="F140">
        <v>8.1118000000000006</v>
      </c>
      <c r="H140">
        <v>0.20319999999999999</v>
      </c>
      <c r="I140">
        <f>Table10[[#This Row],[H2-Potential in TWh/a]]/(365*24)</f>
        <v>2.3196347031963468E-5</v>
      </c>
      <c r="J140">
        <f>Table10[[#This Row],[H2-Potential in TWh/a]]/$B$3</f>
        <v>6.143627860626719E-4</v>
      </c>
      <c r="K140">
        <f>ROUND(Table10[[#This Row],[Relative Potential]]*$B$6*1000000/(365*24),0)</f>
        <v>13</v>
      </c>
    </row>
    <row r="141" spans="1:11">
      <c r="A141">
        <v>128</v>
      </c>
      <c r="B141" t="s">
        <v>1002</v>
      </c>
      <c r="C141" t="s">
        <v>1202</v>
      </c>
      <c r="E141">
        <v>50.317605</v>
      </c>
      <c r="F141">
        <v>8.0657010000000007</v>
      </c>
      <c r="H141">
        <v>0.219</v>
      </c>
      <c r="I141">
        <f>Table10[[#This Row],[H2-Potential in TWh/a]]/(365*24)</f>
        <v>2.5000000000000001E-5</v>
      </c>
      <c r="J141">
        <f>Table10[[#This Row],[H2-Potential in TWh/a]]/$B$3</f>
        <v>6.6213312080573399E-4</v>
      </c>
      <c r="K141">
        <f>ROUND(Table10[[#This Row],[Relative Potential]]*$B$6*1000000/(365*24),0)</f>
        <v>14</v>
      </c>
    </row>
    <row r="142" spans="1:11">
      <c r="A142">
        <v>129</v>
      </c>
      <c r="B142" t="s">
        <v>1003</v>
      </c>
      <c r="C142" t="s">
        <v>1202</v>
      </c>
      <c r="E142">
        <v>51.436858999999998</v>
      </c>
      <c r="F142">
        <v>8.3738720000000004</v>
      </c>
      <c r="H142">
        <v>0.1038</v>
      </c>
      <c r="I142">
        <f>Table10[[#This Row],[H2-Potential in TWh/a]]/(365*24)</f>
        <v>1.184931506849315E-5</v>
      </c>
      <c r="J142">
        <f>Table10[[#This Row],[H2-Potential in TWh/a]]/$B$3</f>
        <v>3.138329586284712E-4</v>
      </c>
      <c r="K142">
        <f>ROUND(Table10[[#This Row],[Relative Potential]]*$B$6*1000000/(365*24),0)</f>
        <v>7</v>
      </c>
    </row>
    <row r="143" spans="1:11">
      <c r="A143">
        <v>130</v>
      </c>
      <c r="B143" t="s">
        <v>1004</v>
      </c>
      <c r="C143" t="s">
        <v>1202</v>
      </c>
      <c r="E143">
        <v>49.029909000000004</v>
      </c>
      <c r="F143">
        <v>12.1388</v>
      </c>
      <c r="H143">
        <v>0.11700000000000001</v>
      </c>
      <c r="I143">
        <f>Table10[[#This Row],[H2-Potential in TWh/a]]/(365*24)</f>
        <v>1.3356164383561644E-5</v>
      </c>
      <c r="J143">
        <f>Table10[[#This Row],[H2-Potential in TWh/a]]/$B$3</f>
        <v>3.5374235221128253E-4</v>
      </c>
      <c r="K143">
        <f>ROUND(Table10[[#This Row],[Relative Potential]]*$B$6*1000000/(365*24),0)</f>
        <v>8</v>
      </c>
    </row>
    <row r="144" spans="1:11">
      <c r="A144">
        <v>131</v>
      </c>
      <c r="B144" t="s">
        <v>1005</v>
      </c>
      <c r="C144" t="s">
        <v>1202</v>
      </c>
      <c r="E144">
        <v>50.334173999999997</v>
      </c>
      <c r="F144">
        <v>6.7668109999999997</v>
      </c>
      <c r="H144">
        <v>3.8199999999999998E-2</v>
      </c>
      <c r="I144">
        <f>Table10[[#This Row],[H2-Potential in TWh/a]]/(365*24)</f>
        <v>4.3607305936073056E-6</v>
      </c>
      <c r="J144">
        <f>Table10[[#This Row],[H2-Potential in TWh/a]]/$B$3</f>
        <v>1.1549536627752985E-4</v>
      </c>
      <c r="K144">
        <f>ROUND(Table10[[#This Row],[Relative Potential]]*$B$6*1000000/(365*24),0)</f>
        <v>3</v>
      </c>
    </row>
    <row r="145" spans="1:11">
      <c r="A145">
        <v>132</v>
      </c>
      <c r="B145" t="s">
        <v>1006</v>
      </c>
      <c r="C145" t="s">
        <v>1202</v>
      </c>
      <c r="E145">
        <v>52.040866999999999</v>
      </c>
      <c r="F145">
        <v>8.3994090000000003</v>
      </c>
      <c r="H145">
        <v>6.7000000000000002E-3</v>
      </c>
      <c r="I145">
        <f>Table10[[#This Row],[H2-Potential in TWh/a]]/(365*24)</f>
        <v>7.6484018264840185E-7</v>
      </c>
      <c r="J145">
        <f>Table10[[#This Row],[H2-Potential in TWh/a]]/$B$3</f>
        <v>2.0257040682184556E-5</v>
      </c>
      <c r="K145">
        <f>ROUND(Table10[[#This Row],[Relative Potential]]*$B$6*1000000/(365*24),0)</f>
        <v>0</v>
      </c>
    </row>
    <row r="146" spans="1:11">
      <c r="A146">
        <v>133</v>
      </c>
      <c r="B146" t="s">
        <v>1007</v>
      </c>
      <c r="C146" t="s">
        <v>1202</v>
      </c>
      <c r="E146">
        <v>50.230564000000001</v>
      </c>
      <c r="F146">
        <v>6.6829239999999999</v>
      </c>
      <c r="H146">
        <v>2.0000000000000001E-4</v>
      </c>
      <c r="I146">
        <f>Table10[[#This Row],[H2-Potential in TWh/a]]/(365*24)</f>
        <v>2.2831050228310502E-8</v>
      </c>
      <c r="J146">
        <f>Table10[[#This Row],[H2-Potential in TWh/a]]/$B$3</f>
        <v>6.0468778155774795E-7</v>
      </c>
      <c r="K146">
        <f>ROUND(Table10[[#This Row],[Relative Potential]]*$B$6*1000000/(365*24),0)</f>
        <v>0</v>
      </c>
    </row>
    <row r="147" spans="1:11">
      <c r="A147">
        <v>134</v>
      </c>
      <c r="B147" t="s">
        <v>1008</v>
      </c>
      <c r="C147" t="s">
        <v>1202</v>
      </c>
      <c r="E147">
        <v>51.296801000000002</v>
      </c>
      <c r="F147">
        <v>7.0149359999999996</v>
      </c>
      <c r="H147">
        <v>1.3638999999999999</v>
      </c>
      <c r="I147">
        <f>Table10[[#This Row],[H2-Potential in TWh/a]]/(365*24)</f>
        <v>1.5569634703196345E-4</v>
      </c>
      <c r="J147">
        <f>Table10[[#This Row],[H2-Potential in TWh/a]]/$B$3</f>
        <v>4.1236683263330617E-3</v>
      </c>
      <c r="K147">
        <f>ROUND(Table10[[#This Row],[Relative Potential]]*$B$6*1000000/(365*24),0)</f>
        <v>89</v>
      </c>
    </row>
    <row r="148" spans="1:11">
      <c r="A148">
        <v>135</v>
      </c>
      <c r="B148" t="s">
        <v>1009</v>
      </c>
      <c r="C148" t="s">
        <v>1202</v>
      </c>
      <c r="E148">
        <v>51.394948999999997</v>
      </c>
      <c r="F148">
        <v>8.6849950000000007</v>
      </c>
      <c r="H148">
        <v>4.8599999999999997E-2</v>
      </c>
      <c r="I148">
        <f>Table10[[#This Row],[H2-Potential in TWh/a]]/(365*24)</f>
        <v>5.5479452054794514E-6</v>
      </c>
      <c r="J148">
        <f>Table10[[#This Row],[H2-Potential in TWh/a]]/$B$3</f>
        <v>1.4693913091853273E-4</v>
      </c>
      <c r="K148">
        <f>ROUND(Table10[[#This Row],[Relative Potential]]*$B$6*1000000/(365*24),0)</f>
        <v>3</v>
      </c>
    </row>
    <row r="149" spans="1:11">
      <c r="A149">
        <v>136</v>
      </c>
      <c r="B149" t="s">
        <v>1008</v>
      </c>
      <c r="C149" t="s">
        <v>1202</v>
      </c>
      <c r="E149">
        <v>51.397084999999997</v>
      </c>
      <c r="F149">
        <v>7.8406979999999997</v>
      </c>
      <c r="H149">
        <v>0.58879999999999999</v>
      </c>
      <c r="I149">
        <f>Table10[[#This Row],[H2-Potential in TWh/a]]/(365*24)</f>
        <v>6.7214611872146114E-5</v>
      </c>
      <c r="J149">
        <f>Table10[[#This Row],[H2-Potential in TWh/a]]/$B$3</f>
        <v>1.7802008289060098E-3</v>
      </c>
      <c r="K149">
        <f>ROUND(Table10[[#This Row],[Relative Potential]]*$B$6*1000000/(365*24),0)</f>
        <v>39</v>
      </c>
    </row>
    <row r="150" spans="1:11">
      <c r="A150">
        <v>137</v>
      </c>
      <c r="B150" t="s">
        <v>1008</v>
      </c>
      <c r="C150" t="s">
        <v>1202</v>
      </c>
      <c r="E150">
        <v>52.059196999999998</v>
      </c>
      <c r="F150">
        <v>9.5886659999999999</v>
      </c>
      <c r="H150">
        <v>7.3000000000000001E-3</v>
      </c>
      <c r="I150">
        <f>Table10[[#This Row],[H2-Potential in TWh/a]]/(365*24)</f>
        <v>8.3333333333333333E-7</v>
      </c>
      <c r="J150">
        <f>Table10[[#This Row],[H2-Potential in TWh/a]]/$B$3</f>
        <v>2.2071104026857799E-5</v>
      </c>
      <c r="K150">
        <f>ROUND(Table10[[#This Row],[Relative Potential]]*$B$6*1000000/(365*24),0)</f>
        <v>0</v>
      </c>
    </row>
    <row r="151" spans="1:11">
      <c r="A151">
        <v>138</v>
      </c>
      <c r="B151" t="s">
        <v>1010</v>
      </c>
      <c r="C151" t="s">
        <v>1202</v>
      </c>
      <c r="E151">
        <v>52.264046999999998</v>
      </c>
      <c r="F151">
        <v>7.3968769999999999</v>
      </c>
      <c r="H151">
        <v>1.77E-2</v>
      </c>
      <c r="I151">
        <f>Table10[[#This Row],[H2-Potential in TWh/a]]/(365*24)</f>
        <v>2.0205479452054793E-6</v>
      </c>
      <c r="J151">
        <f>Table10[[#This Row],[H2-Potential in TWh/a]]/$B$3</f>
        <v>5.3514868667860695E-5</v>
      </c>
      <c r="K151">
        <f>ROUND(Table10[[#This Row],[Relative Potential]]*$B$6*1000000/(365*24),0)</f>
        <v>1</v>
      </c>
    </row>
    <row r="152" spans="1:11">
      <c r="A152">
        <v>139</v>
      </c>
      <c r="B152" t="s">
        <v>1011</v>
      </c>
      <c r="C152" t="s">
        <v>1202</v>
      </c>
      <c r="E152">
        <v>48.775784999999999</v>
      </c>
      <c r="F152">
        <v>10.699441999999999</v>
      </c>
      <c r="H152">
        <v>0.1179</v>
      </c>
      <c r="I152">
        <f>Table10[[#This Row],[H2-Potential in TWh/a]]/(365*24)</f>
        <v>1.3458904109589042E-5</v>
      </c>
      <c r="J152">
        <f>Table10[[#This Row],[H2-Potential in TWh/a]]/$B$3</f>
        <v>3.5646344722829244E-4</v>
      </c>
      <c r="K152">
        <f>ROUND(Table10[[#This Row],[Relative Potential]]*$B$6*1000000/(365*24),0)</f>
        <v>8</v>
      </c>
    </row>
    <row r="153" spans="1:11">
      <c r="A153">
        <v>140</v>
      </c>
      <c r="B153" t="s">
        <v>1012</v>
      </c>
      <c r="C153" t="s">
        <v>1202</v>
      </c>
      <c r="E153">
        <v>52.162646000000002</v>
      </c>
      <c r="F153">
        <v>7.968648</v>
      </c>
      <c r="H153">
        <v>0.1071</v>
      </c>
      <c r="I153">
        <f>Table10[[#This Row],[H2-Potential in TWh/a]]/(365*24)</f>
        <v>1.2226027397260273E-5</v>
      </c>
      <c r="J153">
        <f>Table10[[#This Row],[H2-Potential in TWh/a]]/$B$3</f>
        <v>3.2381030702417399E-4</v>
      </c>
      <c r="K153">
        <f>ROUND(Table10[[#This Row],[Relative Potential]]*$B$6*1000000/(365*24),0)</f>
        <v>7</v>
      </c>
    </row>
    <row r="154" spans="1:11">
      <c r="A154">
        <v>141</v>
      </c>
      <c r="B154" t="s">
        <v>1013</v>
      </c>
      <c r="C154" t="s">
        <v>1202</v>
      </c>
      <c r="E154">
        <v>50.027914000000003</v>
      </c>
      <c r="F154">
        <v>11.308923</v>
      </c>
      <c r="H154">
        <v>2.5000000000000001E-3</v>
      </c>
      <c r="I154">
        <f>Table10[[#This Row],[H2-Potential in TWh/a]]/(365*24)</f>
        <v>2.8538812785388129E-7</v>
      </c>
      <c r="J154">
        <f>Table10[[#This Row],[H2-Potential in TWh/a]]/$B$3</f>
        <v>7.5585972694718491E-6</v>
      </c>
      <c r="K154">
        <f>ROUND(Table10[[#This Row],[Relative Potential]]*$B$6*1000000/(365*24),0)</f>
        <v>0</v>
      </c>
    </row>
    <row r="155" spans="1:11">
      <c r="A155">
        <v>142</v>
      </c>
      <c r="B155" t="s">
        <v>1014</v>
      </c>
      <c r="C155" t="s">
        <v>1202</v>
      </c>
      <c r="E155">
        <v>52.170476999999998</v>
      </c>
      <c r="F155">
        <v>9.7933900000000005</v>
      </c>
      <c r="H155">
        <v>9.4200000000000006E-2</v>
      </c>
      <c r="I155">
        <f>Table10[[#This Row],[H2-Potential in TWh/a]]/(365*24)</f>
        <v>1.0753424657534247E-5</v>
      </c>
      <c r="J155">
        <f>Table10[[#This Row],[H2-Potential in TWh/a]]/$B$3</f>
        <v>2.8480794511369931E-4</v>
      </c>
      <c r="K155">
        <f>ROUND(Table10[[#This Row],[Relative Potential]]*$B$6*1000000/(365*24),0)</f>
        <v>6</v>
      </c>
    </row>
    <row r="156" spans="1:11">
      <c r="A156">
        <v>143</v>
      </c>
      <c r="B156" t="s">
        <v>1014</v>
      </c>
      <c r="C156" t="s">
        <v>1202</v>
      </c>
      <c r="E156">
        <v>52.023237000000002</v>
      </c>
      <c r="F156">
        <v>10.545916999999999</v>
      </c>
      <c r="H156">
        <v>4.65E-2</v>
      </c>
      <c r="I156">
        <f>Table10[[#This Row],[H2-Potential in TWh/a]]/(365*24)</f>
        <v>5.308219178082192E-6</v>
      </c>
      <c r="J156">
        <f>Table10[[#This Row],[H2-Potential in TWh/a]]/$B$3</f>
        <v>1.4058990921217638E-4</v>
      </c>
      <c r="K156">
        <f>ROUND(Table10[[#This Row],[Relative Potential]]*$B$6*1000000/(365*24),0)</f>
        <v>3</v>
      </c>
    </row>
    <row r="157" spans="1:11">
      <c r="A157">
        <v>144</v>
      </c>
      <c r="B157" t="s">
        <v>1014</v>
      </c>
      <c r="C157" t="s">
        <v>1202</v>
      </c>
      <c r="E157">
        <v>52.071129999999997</v>
      </c>
      <c r="F157">
        <v>11.385047999999999</v>
      </c>
      <c r="H157">
        <v>7.5800000000000006E-2</v>
      </c>
      <c r="I157">
        <f>Table10[[#This Row],[H2-Potential in TWh/a]]/(365*24)</f>
        <v>8.6529680365296807E-6</v>
      </c>
      <c r="J157">
        <f>Table10[[#This Row],[H2-Potential in TWh/a]]/$B$3</f>
        <v>2.2917666921038648E-4</v>
      </c>
      <c r="K157">
        <f>ROUND(Table10[[#This Row],[Relative Potential]]*$B$6*1000000/(365*24),0)</f>
        <v>5</v>
      </c>
    </row>
    <row r="158" spans="1:11">
      <c r="A158">
        <v>145</v>
      </c>
      <c r="B158" t="s">
        <v>1014</v>
      </c>
      <c r="C158" t="s">
        <v>1202</v>
      </c>
      <c r="E158">
        <v>52.977111999999998</v>
      </c>
      <c r="F158">
        <v>10.558517999999999</v>
      </c>
      <c r="H158">
        <v>0.11310000000000001</v>
      </c>
      <c r="I158">
        <f>Table10[[#This Row],[H2-Potential in TWh/a]]/(365*24)</f>
        <v>1.2910958904109591E-5</v>
      </c>
      <c r="J158">
        <f>Table10[[#This Row],[H2-Potential in TWh/a]]/$B$3</f>
        <v>3.4195094047090649E-4</v>
      </c>
      <c r="K158">
        <f>ROUND(Table10[[#This Row],[Relative Potential]]*$B$6*1000000/(365*24),0)</f>
        <v>7</v>
      </c>
    </row>
    <row r="159" spans="1:11">
      <c r="A159">
        <v>146</v>
      </c>
      <c r="B159" t="s">
        <v>1014</v>
      </c>
      <c r="C159" t="s">
        <v>1202</v>
      </c>
      <c r="E159">
        <v>52.233195000000002</v>
      </c>
      <c r="F159">
        <v>10.034605000000001</v>
      </c>
      <c r="H159">
        <v>4.02E-2</v>
      </c>
      <c r="I159">
        <f>Table10[[#This Row],[H2-Potential in TWh/a]]/(365*24)</f>
        <v>4.5890410958904113E-6</v>
      </c>
      <c r="J159">
        <f>Table10[[#This Row],[H2-Potential in TWh/a]]/$B$3</f>
        <v>1.2154224409310734E-4</v>
      </c>
      <c r="K159">
        <f>ROUND(Table10[[#This Row],[Relative Potential]]*$B$6*1000000/(365*24),0)</f>
        <v>3</v>
      </c>
    </row>
    <row r="160" spans="1:11">
      <c r="A160">
        <v>147</v>
      </c>
      <c r="B160" t="s">
        <v>1015</v>
      </c>
      <c r="C160" t="s">
        <v>1202</v>
      </c>
      <c r="E160">
        <v>51.205803000000003</v>
      </c>
      <c r="F160">
        <v>9.9074449999999992</v>
      </c>
      <c r="H160">
        <v>3.5099999999999999E-2</v>
      </c>
      <c r="I160">
        <f>Table10[[#This Row],[H2-Potential in TWh/a]]/(365*24)</f>
        <v>4.0068493150684934E-6</v>
      </c>
      <c r="J160">
        <f>Table10[[#This Row],[H2-Potential in TWh/a]]/$B$3</f>
        <v>1.0612270566338475E-4</v>
      </c>
      <c r="K160">
        <f>ROUND(Table10[[#This Row],[Relative Potential]]*$B$6*1000000/(365*24),0)</f>
        <v>2</v>
      </c>
    </row>
    <row r="161" spans="1:11">
      <c r="A161">
        <v>148</v>
      </c>
      <c r="B161" t="s">
        <v>1011</v>
      </c>
      <c r="C161" t="s">
        <v>1202</v>
      </c>
      <c r="E161">
        <v>48.423419000000003</v>
      </c>
      <c r="F161">
        <v>9.9041779999999999</v>
      </c>
      <c r="H161">
        <v>0.1045</v>
      </c>
      <c r="I161">
        <f>Table10[[#This Row],[H2-Potential in TWh/a]]/(365*24)</f>
        <v>1.1929223744292237E-5</v>
      </c>
      <c r="J161">
        <f>Table10[[#This Row],[H2-Potential in TWh/a]]/$B$3</f>
        <v>3.159493658639233E-4</v>
      </c>
      <c r="K161">
        <f>ROUND(Table10[[#This Row],[Relative Potential]]*$B$6*1000000/(365*24),0)</f>
        <v>7</v>
      </c>
    </row>
    <row r="162" spans="1:11">
      <c r="A162">
        <v>149</v>
      </c>
      <c r="B162" t="s">
        <v>1016</v>
      </c>
      <c r="C162" t="s">
        <v>1202</v>
      </c>
      <c r="E162">
        <v>49.364916000000001</v>
      </c>
      <c r="F162">
        <v>11.604835</v>
      </c>
      <c r="H162">
        <v>3.5799999999999998E-2</v>
      </c>
      <c r="I162">
        <f>Table10[[#This Row],[H2-Potential in TWh/a]]/(365*24)</f>
        <v>4.0867579908675801E-6</v>
      </c>
      <c r="J162">
        <f>Table10[[#This Row],[H2-Potential in TWh/a]]/$B$3</f>
        <v>1.0823911289883688E-4</v>
      </c>
      <c r="K162">
        <f>ROUND(Table10[[#This Row],[Relative Potential]]*$B$6*1000000/(365*24),0)</f>
        <v>2</v>
      </c>
    </row>
    <row r="163" spans="1:11">
      <c r="A163">
        <v>150</v>
      </c>
      <c r="B163" t="s">
        <v>1017</v>
      </c>
      <c r="C163" t="s">
        <v>1202</v>
      </c>
      <c r="E163">
        <v>50.915255000000002</v>
      </c>
      <c r="F163">
        <v>6.3715789999999997</v>
      </c>
      <c r="H163">
        <v>0.12690000000000001</v>
      </c>
      <c r="I163">
        <f>Table10[[#This Row],[H2-Potential in TWh/a]]/(365*24)</f>
        <v>1.4486301369863015E-5</v>
      </c>
      <c r="J163">
        <f>Table10[[#This Row],[H2-Potential in TWh/a]]/$B$3</f>
        <v>3.8367439739839108E-4</v>
      </c>
      <c r="K163">
        <f>ROUND(Table10[[#This Row],[Relative Potential]]*$B$6*1000000/(365*24),0)</f>
        <v>8</v>
      </c>
    </row>
    <row r="164" spans="1:11">
      <c r="A164">
        <v>151</v>
      </c>
      <c r="B164" t="s">
        <v>1018</v>
      </c>
      <c r="C164" t="s">
        <v>1202</v>
      </c>
      <c r="E164">
        <v>50.657406000000002</v>
      </c>
      <c r="F164">
        <v>6.8105380000000002</v>
      </c>
      <c r="H164">
        <v>6.2300000000000001E-2</v>
      </c>
      <c r="I164">
        <f>Table10[[#This Row],[H2-Potential in TWh/a]]/(365*24)</f>
        <v>7.1118721461187218E-6</v>
      </c>
      <c r="J164">
        <f>Table10[[#This Row],[H2-Potential in TWh/a]]/$B$3</f>
        <v>1.8836024395523849E-4</v>
      </c>
      <c r="K164">
        <f>ROUND(Table10[[#This Row],[Relative Potential]]*$B$6*1000000/(365*24),0)</f>
        <v>4</v>
      </c>
    </row>
    <row r="165" spans="1:11">
      <c r="A165">
        <v>152</v>
      </c>
      <c r="B165" t="s">
        <v>1018</v>
      </c>
      <c r="C165" t="s">
        <v>1202</v>
      </c>
      <c r="E165">
        <v>51.985916000000003</v>
      </c>
      <c r="F165">
        <v>8.8075480000000006</v>
      </c>
      <c r="H165">
        <v>3.2099999999999997E-2</v>
      </c>
      <c r="I165">
        <f>Table10[[#This Row],[H2-Potential in TWh/a]]/(365*24)</f>
        <v>3.6643835616438352E-6</v>
      </c>
      <c r="J165">
        <f>Table10[[#This Row],[H2-Potential in TWh/a]]/$B$3</f>
        <v>9.705238894001853E-5</v>
      </c>
      <c r="K165">
        <f>ROUND(Table10[[#This Row],[Relative Potential]]*$B$6*1000000/(365*24),0)</f>
        <v>2</v>
      </c>
    </row>
    <row r="166" spans="1:11">
      <c r="A166">
        <v>153</v>
      </c>
      <c r="B166" t="s">
        <v>1018</v>
      </c>
      <c r="C166" t="s">
        <v>1202</v>
      </c>
      <c r="E166">
        <v>51.729120999999999</v>
      </c>
      <c r="F166">
        <v>6.3590609999999996</v>
      </c>
      <c r="H166">
        <v>3.1699999999999999E-2</v>
      </c>
      <c r="I166">
        <f>Table10[[#This Row],[H2-Potential in TWh/a]]/(365*24)</f>
        <v>3.6187214611872146E-6</v>
      </c>
      <c r="J166">
        <f>Table10[[#This Row],[H2-Potential in TWh/a]]/$B$3</f>
        <v>9.5843013376903044E-5</v>
      </c>
      <c r="K166">
        <f>ROUND(Table10[[#This Row],[Relative Potential]]*$B$6*1000000/(365*24),0)</f>
        <v>2</v>
      </c>
    </row>
    <row r="167" spans="1:11">
      <c r="A167">
        <v>154</v>
      </c>
      <c r="B167" t="s">
        <v>1018</v>
      </c>
      <c r="C167" t="s">
        <v>1202</v>
      </c>
      <c r="E167">
        <v>51.698058000000003</v>
      </c>
      <c r="F167">
        <v>11.757585000000001</v>
      </c>
      <c r="H167">
        <v>7.7299999999999994E-2</v>
      </c>
      <c r="I167">
        <f>Table10[[#This Row],[H2-Potential in TWh/a]]/(365*24)</f>
        <v>8.8242009132420087E-6</v>
      </c>
      <c r="J167">
        <f>Table10[[#This Row],[H2-Potential in TWh/a]]/$B$3</f>
        <v>2.3371182757206955E-4</v>
      </c>
      <c r="K167">
        <f>ROUND(Table10[[#This Row],[Relative Potential]]*$B$6*1000000/(365*24),0)</f>
        <v>5</v>
      </c>
    </row>
    <row r="168" spans="1:11">
      <c r="A168">
        <v>155</v>
      </c>
      <c r="B168" t="s">
        <v>1019</v>
      </c>
      <c r="C168" t="s">
        <v>1202</v>
      </c>
      <c r="E168">
        <v>51.597330999999997</v>
      </c>
      <c r="F168">
        <v>8.3411760000000008</v>
      </c>
      <c r="H168">
        <v>8.5599999999999996E-2</v>
      </c>
      <c r="I168">
        <f>Table10[[#This Row],[H2-Potential in TWh/a]]/(365*24)</f>
        <v>9.7716894977168951E-6</v>
      </c>
      <c r="J168">
        <f>Table10[[#This Row],[H2-Potential in TWh/a]]/$B$3</f>
        <v>2.5880637050671612E-4</v>
      </c>
      <c r="K168">
        <f>ROUND(Table10[[#This Row],[Relative Potential]]*$B$6*1000000/(365*24),0)</f>
        <v>6</v>
      </c>
    </row>
    <row r="169" spans="1:11">
      <c r="A169">
        <v>156</v>
      </c>
      <c r="B169" t="s">
        <v>1020</v>
      </c>
      <c r="C169" t="s">
        <v>1202</v>
      </c>
      <c r="E169">
        <v>52.169490000000003</v>
      </c>
      <c r="F169">
        <v>14.626637000000001</v>
      </c>
      <c r="H169">
        <v>0.1075</v>
      </c>
      <c r="I169">
        <f>Table10[[#This Row],[H2-Potential in TWh/a]]/(365*24)</f>
        <v>1.2271689497716895E-5</v>
      </c>
      <c r="J169">
        <f>Table10[[#This Row],[H2-Potential in TWh/a]]/$B$3</f>
        <v>3.2501968258728949E-4</v>
      </c>
      <c r="K169">
        <f>ROUND(Table10[[#This Row],[Relative Potential]]*$B$6*1000000/(365*24),0)</f>
        <v>7</v>
      </c>
    </row>
    <row r="170" spans="1:11">
      <c r="A170">
        <v>157</v>
      </c>
      <c r="B170" t="s">
        <v>995</v>
      </c>
      <c r="C170" t="s">
        <v>1202</v>
      </c>
      <c r="E170">
        <v>50.944513999999998</v>
      </c>
      <c r="F170">
        <v>11.988065000000001</v>
      </c>
      <c r="H170">
        <v>4.8899999999999999E-2</v>
      </c>
      <c r="I170">
        <f>Table10[[#This Row],[H2-Potential in TWh/a]]/(365*24)</f>
        <v>5.5821917808219175E-6</v>
      </c>
      <c r="J170">
        <f>Table10[[#This Row],[H2-Potential in TWh/a]]/$B$3</f>
        <v>1.4784616259086935E-4</v>
      </c>
      <c r="K170">
        <f>ROUND(Table10[[#This Row],[Relative Potential]]*$B$6*1000000/(365*24),0)</f>
        <v>3</v>
      </c>
    </row>
    <row r="171" spans="1:11">
      <c r="A171">
        <v>158</v>
      </c>
      <c r="B171" t="s">
        <v>1021</v>
      </c>
      <c r="C171" t="s">
        <v>1202</v>
      </c>
      <c r="E171">
        <v>53.853903000000003</v>
      </c>
      <c r="F171">
        <v>13.708684</v>
      </c>
      <c r="H171">
        <v>5.8200000000000002E-2</v>
      </c>
      <c r="I171">
        <f>Table10[[#This Row],[H2-Potential in TWh/a]]/(365*24)</f>
        <v>6.6438356164383568E-6</v>
      </c>
      <c r="J171">
        <f>Table10[[#This Row],[H2-Potential in TWh/a]]/$B$3</f>
        <v>1.7596414443330464E-4</v>
      </c>
      <c r="K171">
        <f>ROUND(Table10[[#This Row],[Relative Potential]]*$B$6*1000000/(365*24),0)</f>
        <v>4</v>
      </c>
    </row>
    <row r="172" spans="1:11">
      <c r="A172">
        <v>159</v>
      </c>
      <c r="B172" t="s">
        <v>1022</v>
      </c>
      <c r="C172" t="s">
        <v>1202</v>
      </c>
      <c r="E172">
        <v>51.491359000000003</v>
      </c>
      <c r="F172">
        <v>9.1656840000000006</v>
      </c>
      <c r="H172">
        <v>2.4E-2</v>
      </c>
      <c r="I172">
        <f>Table10[[#This Row],[H2-Potential in TWh/a]]/(365*24)</f>
        <v>2.7397260273972604E-6</v>
      </c>
      <c r="J172">
        <f>Table10[[#This Row],[H2-Potential in TWh/a]]/$B$3</f>
        <v>7.2562533786929751E-5</v>
      </c>
      <c r="K172">
        <f>ROUND(Table10[[#This Row],[Relative Potential]]*$B$6*1000000/(365*24),0)</f>
        <v>2</v>
      </c>
    </row>
    <row r="173" spans="1:11">
      <c r="A173">
        <v>160</v>
      </c>
      <c r="B173" t="s">
        <v>1022</v>
      </c>
      <c r="C173" t="s">
        <v>1202</v>
      </c>
      <c r="E173">
        <v>51.102179999999997</v>
      </c>
      <c r="F173">
        <v>9.3601209999999995</v>
      </c>
      <c r="H173">
        <v>2.9600000000000001E-2</v>
      </c>
      <c r="I173">
        <f>Table10[[#This Row],[H2-Potential in TWh/a]]/(365*24)</f>
        <v>3.3789954337899544E-6</v>
      </c>
      <c r="J173">
        <f>Table10[[#This Row],[H2-Potential in TWh/a]]/$B$3</f>
        <v>8.9493791670546696E-5</v>
      </c>
      <c r="K173">
        <f>ROUND(Table10[[#This Row],[Relative Potential]]*$B$6*1000000/(365*24),0)</f>
        <v>2</v>
      </c>
    </row>
    <row r="174" spans="1:11">
      <c r="A174">
        <v>161</v>
      </c>
      <c r="B174" t="s">
        <v>1022</v>
      </c>
      <c r="C174" t="s">
        <v>1202</v>
      </c>
      <c r="E174">
        <v>49.243552000000001</v>
      </c>
      <c r="F174">
        <v>9.1805129999999995</v>
      </c>
      <c r="H174">
        <v>5.3999999999999999E-2</v>
      </c>
      <c r="I174">
        <f>Table10[[#This Row],[H2-Potential in TWh/a]]/(365*24)</f>
        <v>6.1643835616438354E-6</v>
      </c>
      <c r="J174">
        <f>Table10[[#This Row],[H2-Potential in TWh/a]]/$B$3</f>
        <v>1.6326570102059195E-4</v>
      </c>
      <c r="K174">
        <f>ROUND(Table10[[#This Row],[Relative Potential]]*$B$6*1000000/(365*24),0)</f>
        <v>4</v>
      </c>
    </row>
    <row r="175" spans="1:11">
      <c r="A175">
        <v>162</v>
      </c>
      <c r="B175" t="s">
        <v>1022</v>
      </c>
      <c r="C175" t="s">
        <v>1202</v>
      </c>
      <c r="E175">
        <v>49.665720999999998</v>
      </c>
      <c r="F175">
        <v>10.080456999999999</v>
      </c>
      <c r="H175">
        <v>0.1019</v>
      </c>
      <c r="I175">
        <f>Table10[[#This Row],[H2-Potential in TWh/a]]/(365*24)</f>
        <v>1.1632420091324201E-5</v>
      </c>
      <c r="J175">
        <f>Table10[[#This Row],[H2-Potential in TWh/a]]/$B$3</f>
        <v>3.080884247036726E-4</v>
      </c>
      <c r="K175">
        <f>ROUND(Table10[[#This Row],[Relative Potential]]*$B$6*1000000/(365*24),0)</f>
        <v>7</v>
      </c>
    </row>
    <row r="176" spans="1:11">
      <c r="A176">
        <v>163</v>
      </c>
      <c r="B176" t="s">
        <v>1022</v>
      </c>
      <c r="C176" t="s">
        <v>1202</v>
      </c>
      <c r="E176">
        <v>51.053932000000003</v>
      </c>
      <c r="F176">
        <v>12.110927</v>
      </c>
      <c r="H176">
        <v>0.1988</v>
      </c>
      <c r="I176">
        <f>Table10[[#This Row],[H2-Potential in TWh/a]]/(365*24)</f>
        <v>2.2694063926940638E-5</v>
      </c>
      <c r="J176">
        <f>Table10[[#This Row],[H2-Potential in TWh/a]]/$B$3</f>
        <v>6.010596548684014E-4</v>
      </c>
      <c r="K176">
        <f>ROUND(Table10[[#This Row],[Relative Potential]]*$B$6*1000000/(365*24),0)</f>
        <v>13</v>
      </c>
    </row>
    <row r="177" spans="1:11">
      <c r="A177">
        <v>164</v>
      </c>
      <c r="B177" t="s">
        <v>1023</v>
      </c>
      <c r="C177" t="s">
        <v>1202</v>
      </c>
      <c r="E177">
        <v>51.459828999999999</v>
      </c>
      <c r="F177">
        <v>13.223212999999999</v>
      </c>
      <c r="H177">
        <v>5.0900000000000001E-2</v>
      </c>
      <c r="I177">
        <f>Table10[[#This Row],[H2-Potential in TWh/a]]/(365*24)</f>
        <v>5.8105022831050232E-6</v>
      </c>
      <c r="J177">
        <f>Table10[[#This Row],[H2-Potential in TWh/a]]/$B$3</f>
        <v>1.5389304040644685E-4</v>
      </c>
      <c r="K177">
        <f>ROUND(Table10[[#This Row],[Relative Potential]]*$B$6*1000000/(365*24),0)</f>
        <v>3</v>
      </c>
    </row>
    <row r="178" spans="1:11">
      <c r="A178">
        <v>165</v>
      </c>
      <c r="B178" t="s">
        <v>1022</v>
      </c>
      <c r="C178" t="s">
        <v>1202</v>
      </c>
      <c r="E178">
        <v>48.69791</v>
      </c>
      <c r="F178">
        <v>10.909583</v>
      </c>
      <c r="H178">
        <v>5.6000000000000001E-2</v>
      </c>
      <c r="I178">
        <f>Table10[[#This Row],[H2-Potential in TWh/a]]/(365*24)</f>
        <v>6.3926940639269412E-6</v>
      </c>
      <c r="J178">
        <f>Table10[[#This Row],[H2-Potential in TWh/a]]/$B$3</f>
        <v>1.6931257883616942E-4</v>
      </c>
      <c r="K178">
        <f>ROUND(Table10[[#This Row],[Relative Potential]]*$B$6*1000000/(365*24),0)</f>
        <v>4</v>
      </c>
    </row>
    <row r="179" spans="1:11">
      <c r="A179">
        <v>166</v>
      </c>
      <c r="B179" t="s">
        <v>1022</v>
      </c>
      <c r="C179" t="s">
        <v>1202</v>
      </c>
      <c r="E179">
        <v>49.599576999999996</v>
      </c>
      <c r="F179">
        <v>8.2196610000000003</v>
      </c>
      <c r="H179">
        <v>0.1003</v>
      </c>
      <c r="I179">
        <f>Table10[[#This Row],[H2-Potential in TWh/a]]/(365*24)</f>
        <v>1.1449771689497717E-5</v>
      </c>
      <c r="J179">
        <f>Table10[[#This Row],[H2-Potential in TWh/a]]/$B$3</f>
        <v>3.032509224512106E-4</v>
      </c>
      <c r="K179">
        <f>ROUND(Table10[[#This Row],[Relative Potential]]*$B$6*1000000/(365*24),0)</f>
        <v>7</v>
      </c>
    </row>
    <row r="180" spans="1:11">
      <c r="A180">
        <v>167</v>
      </c>
      <c r="B180" t="s">
        <v>1022</v>
      </c>
      <c r="C180" t="s">
        <v>1202</v>
      </c>
      <c r="E180">
        <v>48.786760000000001</v>
      </c>
      <c r="F180">
        <v>12.882771</v>
      </c>
      <c r="H180">
        <v>8.8200000000000001E-2</v>
      </c>
      <c r="I180">
        <f>Table10[[#This Row],[H2-Potential in TWh/a]]/(365*24)</f>
        <v>1.0068493150684931E-5</v>
      </c>
      <c r="J180">
        <f>Table10[[#This Row],[H2-Potential in TWh/a]]/$B$3</f>
        <v>2.6666731166696681E-4</v>
      </c>
      <c r="K180">
        <f>ROUND(Table10[[#This Row],[Relative Potential]]*$B$6*1000000/(365*24),0)</f>
        <v>6</v>
      </c>
    </row>
    <row r="181" spans="1:11">
      <c r="A181">
        <v>168</v>
      </c>
      <c r="B181" t="s">
        <v>1024</v>
      </c>
      <c r="C181" t="s">
        <v>1203</v>
      </c>
      <c r="E181">
        <v>48.823697719999998</v>
      </c>
      <c r="F181">
        <v>10.11424128</v>
      </c>
      <c r="G181" t="s">
        <v>128</v>
      </c>
      <c r="H181">
        <v>0.3674</v>
      </c>
      <c r="I181">
        <f>Table10[[#This Row],[H2-Potential in TWh/a]]/(365*24)</f>
        <v>4.1940639269406394E-5</v>
      </c>
      <c r="J181">
        <f>Table10[[#This Row],[H2-Potential in TWh/a]]/$B$3</f>
        <v>1.110811454721583E-3</v>
      </c>
      <c r="K181">
        <f>ROUND(Table10[[#This Row],[Relative Potential]]*$B$6*1000000/(365*24),0)</f>
        <v>24</v>
      </c>
    </row>
    <row r="182" spans="1:11">
      <c r="A182">
        <v>169</v>
      </c>
      <c r="B182" t="s">
        <v>1025</v>
      </c>
      <c r="C182" t="s">
        <v>1203</v>
      </c>
      <c r="E182">
        <v>49.042576769999997</v>
      </c>
      <c r="F182">
        <v>8.3132586489999998</v>
      </c>
      <c r="G182" t="s">
        <v>133</v>
      </c>
      <c r="H182">
        <v>0.7268</v>
      </c>
      <c r="I182">
        <f>Table10[[#This Row],[H2-Potential in TWh/a]]/(365*24)</f>
        <v>8.2968036529680359E-5</v>
      </c>
      <c r="J182">
        <f>Table10[[#This Row],[H2-Potential in TWh/a]]/$B$3</f>
        <v>2.1974353981808561E-3</v>
      </c>
      <c r="K182">
        <f>ROUND(Table10[[#This Row],[Relative Potential]]*$B$6*1000000/(365*24),0)</f>
        <v>48</v>
      </c>
    </row>
    <row r="183" spans="1:11">
      <c r="A183">
        <v>170</v>
      </c>
      <c r="B183" t="s">
        <v>1026</v>
      </c>
      <c r="C183" t="s">
        <v>1203</v>
      </c>
      <c r="E183">
        <v>49.53549864</v>
      </c>
      <c r="F183">
        <v>8.4570798319999998</v>
      </c>
      <c r="G183" t="s">
        <v>141</v>
      </c>
      <c r="H183">
        <v>0.36499999999999999</v>
      </c>
      <c r="I183">
        <f>Table10[[#This Row],[H2-Potential in TWh/a]]/(365*24)</f>
        <v>4.1666666666666665E-5</v>
      </c>
      <c r="J183">
        <f>Table10[[#This Row],[H2-Potential in TWh/a]]/$B$3</f>
        <v>1.1035552013428898E-3</v>
      </c>
      <c r="K183">
        <f>ROUND(Table10[[#This Row],[Relative Potential]]*$B$6*1000000/(365*24),0)</f>
        <v>24</v>
      </c>
    </row>
    <row r="184" spans="1:11">
      <c r="A184">
        <v>171</v>
      </c>
      <c r="B184" t="s">
        <v>1027</v>
      </c>
      <c r="C184" t="s">
        <v>1203</v>
      </c>
      <c r="E184">
        <v>48.526812040000003</v>
      </c>
      <c r="F184">
        <v>8.0862290120000004</v>
      </c>
      <c r="G184" t="s">
        <v>161</v>
      </c>
      <c r="H184">
        <v>0.18859999999999999</v>
      </c>
      <c r="I184">
        <f>Table10[[#This Row],[H2-Potential in TWh/a]]/(365*24)</f>
        <v>2.1529680365296803E-5</v>
      </c>
      <c r="J184">
        <f>Table10[[#This Row],[H2-Potential in TWh/a]]/$B$3</f>
        <v>5.7022057800895621E-4</v>
      </c>
      <c r="K184">
        <f>ROUND(Table10[[#This Row],[Relative Potential]]*$B$6*1000000/(365*24),0)</f>
        <v>12</v>
      </c>
    </row>
    <row r="185" spans="1:11">
      <c r="A185">
        <v>172</v>
      </c>
      <c r="B185" t="s">
        <v>1028</v>
      </c>
      <c r="C185" t="s">
        <v>1203</v>
      </c>
      <c r="E185">
        <v>47.882172079999997</v>
      </c>
      <c r="F185">
        <v>9.6440041280000006</v>
      </c>
      <c r="G185" t="s">
        <v>188</v>
      </c>
      <c r="H185">
        <v>0.1164</v>
      </c>
      <c r="I185">
        <f>Table10[[#This Row],[H2-Potential in TWh/a]]/(365*24)</f>
        <v>1.3287671232876714E-5</v>
      </c>
      <c r="J185">
        <f>Table10[[#This Row],[H2-Potential in TWh/a]]/$B$3</f>
        <v>3.5192828886660928E-4</v>
      </c>
      <c r="K185">
        <f>ROUND(Table10[[#This Row],[Relative Potential]]*$B$6*1000000/(365*24),0)</f>
        <v>8</v>
      </c>
    </row>
    <row r="186" spans="1:11">
      <c r="A186">
        <v>173</v>
      </c>
      <c r="B186" t="s">
        <v>1029</v>
      </c>
      <c r="C186" t="s">
        <v>1203</v>
      </c>
      <c r="E186">
        <v>52.977748720000001</v>
      </c>
      <c r="F186">
        <v>7.362360281</v>
      </c>
      <c r="G186" t="s">
        <v>563</v>
      </c>
      <c r="H186">
        <v>1.9040999999999999</v>
      </c>
      <c r="I186">
        <f>Table10[[#This Row],[H2-Potential in TWh/a]]/(365*24)</f>
        <v>2.1736301369863013E-4</v>
      </c>
      <c r="J186">
        <f>Table10[[#This Row],[H2-Potential in TWh/a]]/$B$3</f>
        <v>5.756930024320539E-3</v>
      </c>
      <c r="K186">
        <f>ROUND(Table10[[#This Row],[Relative Potential]]*$B$6*1000000/(365*24),0)</f>
        <v>125</v>
      </c>
    </row>
    <row r="187" spans="1:11">
      <c r="A187">
        <v>174</v>
      </c>
      <c r="B187" t="s">
        <v>1030</v>
      </c>
      <c r="C187" t="s">
        <v>1203</v>
      </c>
      <c r="E187">
        <v>52.811379870000003</v>
      </c>
      <c r="F187">
        <v>9.1502022479999994</v>
      </c>
      <c r="G187" t="s">
        <v>521</v>
      </c>
      <c r="H187">
        <v>0.4</v>
      </c>
      <c r="I187">
        <f>Table10[[#This Row],[H2-Potential in TWh/a]]/(365*24)</f>
        <v>4.5662100456621006E-5</v>
      </c>
      <c r="J187">
        <f>Table10[[#This Row],[H2-Potential in TWh/a]]/$B$3</f>
        <v>1.2093755631154958E-3</v>
      </c>
      <c r="K187">
        <f>ROUND(Table10[[#This Row],[Relative Potential]]*$B$6*1000000/(365*24),0)</f>
        <v>26</v>
      </c>
    </row>
    <row r="188" spans="1:11">
      <c r="A188">
        <v>175</v>
      </c>
      <c r="B188" t="s">
        <v>1031</v>
      </c>
      <c r="C188" t="s">
        <v>1203</v>
      </c>
      <c r="E188">
        <v>51.985962569999998</v>
      </c>
      <c r="F188">
        <v>9.8207632040000004</v>
      </c>
      <c r="G188" t="s">
        <v>517</v>
      </c>
      <c r="H188">
        <v>0.27260000000000001</v>
      </c>
      <c r="I188">
        <f>Table10[[#This Row],[H2-Potential in TWh/a]]/(365*24)</f>
        <v>3.1118721461187215E-5</v>
      </c>
      <c r="J188">
        <f>Table10[[#This Row],[H2-Potential in TWh/a]]/$B$3</f>
        <v>8.2418944626321043E-4</v>
      </c>
      <c r="K188">
        <f>ROUND(Table10[[#This Row],[Relative Potential]]*$B$6*1000000/(365*24),0)</f>
        <v>18</v>
      </c>
    </row>
    <row r="189" spans="1:11">
      <c r="A189">
        <v>176</v>
      </c>
      <c r="B189" t="s">
        <v>1032</v>
      </c>
      <c r="C189" t="s">
        <v>1203</v>
      </c>
      <c r="E189">
        <v>53.403055979999998</v>
      </c>
      <c r="F189">
        <v>8.1328158699999999</v>
      </c>
      <c r="G189" t="s">
        <v>565</v>
      </c>
      <c r="H189">
        <v>0.65399999999999991</v>
      </c>
      <c r="I189">
        <f>Table10[[#This Row],[H2-Potential in TWh/a]]/(365*24)</f>
        <v>7.4657534246575337E-5</v>
      </c>
      <c r="J189">
        <f>Table10[[#This Row],[H2-Potential in TWh/a]]/$B$3</f>
        <v>1.9773290456938353E-3</v>
      </c>
      <c r="K189">
        <f>ROUND(Table10[[#This Row],[Relative Potential]]*$B$6*1000000/(365*24),0)</f>
        <v>43</v>
      </c>
    </row>
    <row r="190" spans="1:11">
      <c r="A190">
        <v>177</v>
      </c>
      <c r="B190" t="s">
        <v>1033</v>
      </c>
      <c r="C190" t="s">
        <v>1203</v>
      </c>
      <c r="E190">
        <v>52.274591780000002</v>
      </c>
      <c r="F190">
        <v>8.1206237029999997</v>
      </c>
      <c r="G190" t="s">
        <v>554</v>
      </c>
      <c r="H190">
        <v>0.1022</v>
      </c>
      <c r="I190">
        <f>Table10[[#This Row],[H2-Potential in TWh/a]]/(365*24)</f>
        <v>1.1666666666666666E-5</v>
      </c>
      <c r="J190">
        <f>Table10[[#This Row],[H2-Potential in TWh/a]]/$B$3</f>
        <v>3.089954563760092E-4</v>
      </c>
      <c r="K190">
        <f>ROUND(Table10[[#This Row],[Relative Potential]]*$B$6*1000000/(365*24),0)</f>
        <v>7</v>
      </c>
    </row>
    <row r="191" spans="1:11">
      <c r="A191">
        <v>178</v>
      </c>
      <c r="B191" t="s">
        <v>1034</v>
      </c>
      <c r="C191" t="s">
        <v>1203</v>
      </c>
      <c r="E191">
        <v>52.294765310000003</v>
      </c>
      <c r="F191">
        <v>8.0242368489999993</v>
      </c>
      <c r="G191" t="s">
        <v>554</v>
      </c>
      <c r="H191">
        <v>0.12379999999999999</v>
      </c>
      <c r="I191">
        <f>Table10[[#This Row],[H2-Potential in TWh/a]]/(365*24)</f>
        <v>1.4132420091324201E-5</v>
      </c>
      <c r="J191">
        <f>Table10[[#This Row],[H2-Potential in TWh/a]]/$B$3</f>
        <v>3.7430173678424593E-4</v>
      </c>
      <c r="K191">
        <f>ROUND(Table10[[#This Row],[Relative Potential]]*$B$6*1000000/(365*24),0)</f>
        <v>8</v>
      </c>
    </row>
    <row r="192" spans="1:11">
      <c r="A192">
        <v>179</v>
      </c>
      <c r="B192" t="s">
        <v>1035</v>
      </c>
      <c r="C192" t="s">
        <v>1203</v>
      </c>
      <c r="E192">
        <v>50.706591850000002</v>
      </c>
      <c r="F192">
        <v>6.6530059120000002</v>
      </c>
      <c r="G192" t="s">
        <v>621</v>
      </c>
      <c r="H192">
        <v>0.48199999999999998</v>
      </c>
      <c r="I192">
        <f>Table10[[#This Row],[H2-Potential in TWh/a]]/(365*24)</f>
        <v>5.5022831050228311E-5</v>
      </c>
      <c r="J192">
        <f>Table10[[#This Row],[H2-Potential in TWh/a]]/$B$3</f>
        <v>1.4572975535541725E-3</v>
      </c>
      <c r="K192">
        <f>ROUND(Table10[[#This Row],[Relative Potential]]*$B$6*1000000/(365*24),0)</f>
        <v>32</v>
      </c>
    </row>
    <row r="193" spans="1:11">
      <c r="A193">
        <v>180</v>
      </c>
      <c r="B193" t="s">
        <v>1036</v>
      </c>
      <c r="C193" t="s">
        <v>1203</v>
      </c>
      <c r="E193">
        <v>50.988907259999998</v>
      </c>
      <c r="F193">
        <v>7.1270734659999997</v>
      </c>
      <c r="G193" t="s">
        <v>627</v>
      </c>
      <c r="H193">
        <v>6.5699999999999995E-2</v>
      </c>
      <c r="I193">
        <f>Table10[[#This Row],[H2-Potential in TWh/a]]/(365*24)</f>
        <v>7.4999999999999993E-6</v>
      </c>
      <c r="J193">
        <f>Table10[[#This Row],[H2-Potential in TWh/a]]/$B$3</f>
        <v>1.9863993624172018E-4</v>
      </c>
      <c r="K193">
        <f>ROUND(Table10[[#This Row],[Relative Potential]]*$B$6*1000000/(365*24),0)</f>
        <v>4</v>
      </c>
    </row>
    <row r="194" spans="1:11">
      <c r="A194">
        <v>181</v>
      </c>
      <c r="B194" t="s">
        <v>1037</v>
      </c>
      <c r="C194" t="s">
        <v>1203</v>
      </c>
      <c r="E194">
        <v>50.776516549999997</v>
      </c>
      <c r="F194">
        <v>6.4894912800000002</v>
      </c>
      <c r="G194" t="s">
        <v>617</v>
      </c>
      <c r="H194">
        <v>0.32890000000000003</v>
      </c>
      <c r="I194">
        <f>Table10[[#This Row],[H2-Potential in TWh/a]]/(365*24)</f>
        <v>3.7545662100456622E-5</v>
      </c>
      <c r="J194">
        <f>Table10[[#This Row],[H2-Potential in TWh/a]]/$B$3</f>
        <v>9.9440905677171659E-4</v>
      </c>
      <c r="K194">
        <f>ROUND(Table10[[#This Row],[Relative Potential]]*$B$6*1000000/(365*24),0)</f>
        <v>22</v>
      </c>
    </row>
    <row r="195" spans="1:11">
      <c r="A195">
        <v>182</v>
      </c>
      <c r="B195" t="s">
        <v>1038</v>
      </c>
      <c r="C195" t="s">
        <v>1203</v>
      </c>
      <c r="E195">
        <v>51.391134860000001</v>
      </c>
      <c r="F195">
        <v>8.0738648810000004</v>
      </c>
      <c r="G195" t="s">
        <v>674</v>
      </c>
      <c r="H195">
        <v>0.20250000000000001</v>
      </c>
      <c r="I195">
        <f>Table10[[#This Row],[H2-Potential in TWh/a]]/(365*24)</f>
        <v>2.3116438356164386E-5</v>
      </c>
      <c r="J195">
        <f>Table10[[#This Row],[H2-Potential in TWh/a]]/$B$3</f>
        <v>6.122463788272198E-4</v>
      </c>
      <c r="K195">
        <f>ROUND(Table10[[#This Row],[Relative Potential]]*$B$6*1000000/(365*24),0)</f>
        <v>13</v>
      </c>
    </row>
    <row r="196" spans="1:11">
      <c r="A196">
        <v>183</v>
      </c>
      <c r="B196" t="s">
        <v>1039</v>
      </c>
      <c r="C196" t="s">
        <v>1203</v>
      </c>
      <c r="E196">
        <v>51.317961310000001</v>
      </c>
      <c r="F196">
        <v>9.8484094459999998</v>
      </c>
      <c r="G196" t="s">
        <v>474</v>
      </c>
      <c r="H196">
        <v>0.37919999999999998</v>
      </c>
      <c r="I196">
        <f>Table10[[#This Row],[H2-Potential in TWh/a]]/(365*24)</f>
        <v>4.3287671232876709E-5</v>
      </c>
      <c r="J196">
        <f>Table10[[#This Row],[H2-Potential in TWh/a]]/$B$3</f>
        <v>1.14648803383349E-3</v>
      </c>
      <c r="K196">
        <f>ROUND(Table10[[#This Row],[Relative Potential]]*$B$6*1000000/(365*24),0)</f>
        <v>25</v>
      </c>
    </row>
    <row r="197" spans="1:11">
      <c r="A197">
        <v>184</v>
      </c>
      <c r="B197" t="s">
        <v>1040</v>
      </c>
      <c r="C197" t="s">
        <v>1203</v>
      </c>
      <c r="E197">
        <v>50.567510560000002</v>
      </c>
      <c r="F197">
        <v>9.6816192589999996</v>
      </c>
      <c r="G197" t="s">
        <v>464</v>
      </c>
      <c r="H197">
        <v>0.50290000000000001</v>
      </c>
      <c r="I197">
        <f>Table10[[#This Row],[H2-Potential in TWh/a]]/(365*24)</f>
        <v>5.7408675799086759E-5</v>
      </c>
      <c r="J197">
        <f>Table10[[#This Row],[H2-Potential in TWh/a]]/$B$3</f>
        <v>1.5204874267269572E-3</v>
      </c>
      <c r="K197">
        <f>ROUND(Table10[[#This Row],[Relative Potential]]*$B$6*1000000/(365*24),0)</f>
        <v>33</v>
      </c>
    </row>
    <row r="198" spans="1:11">
      <c r="A198">
        <v>185</v>
      </c>
      <c r="B198" t="s">
        <v>1041</v>
      </c>
      <c r="C198" t="s">
        <v>1203</v>
      </c>
      <c r="E198">
        <v>50.313565220000001</v>
      </c>
      <c r="F198">
        <v>7.2208290850000001</v>
      </c>
      <c r="G198" t="s">
        <v>696</v>
      </c>
      <c r="H198">
        <v>0.16239999999999999</v>
      </c>
      <c r="I198">
        <f>Table10[[#This Row],[H2-Potential in TWh/a]]/(365*24)</f>
        <v>1.8538812785388128E-5</v>
      </c>
      <c r="J198">
        <f>Table10[[#This Row],[H2-Potential in TWh/a]]/$B$3</f>
        <v>4.9100647862489123E-4</v>
      </c>
      <c r="K198">
        <f>ROUND(Table10[[#This Row],[Relative Potential]]*$B$6*1000000/(365*24),0)</f>
        <v>11</v>
      </c>
    </row>
    <row r="199" spans="1:11">
      <c r="A199">
        <v>186</v>
      </c>
      <c r="B199" t="s">
        <v>1042</v>
      </c>
      <c r="C199" t="s">
        <v>1203</v>
      </c>
      <c r="E199">
        <v>49.049878730000003</v>
      </c>
      <c r="F199">
        <v>8.2602980119999998</v>
      </c>
      <c r="G199" t="s">
        <v>744</v>
      </c>
      <c r="H199">
        <v>0.65279999999999994</v>
      </c>
      <c r="I199">
        <f>Table10[[#This Row],[H2-Potential in TWh/a]]/(365*24)</f>
        <v>7.452054794520547E-5</v>
      </c>
      <c r="J199">
        <f>Table10[[#This Row],[H2-Potential in TWh/a]]/$B$3</f>
        <v>1.9737009190044889E-3</v>
      </c>
      <c r="K199">
        <f>ROUND(Table10[[#This Row],[Relative Potential]]*$B$6*1000000/(365*24),0)</f>
        <v>43</v>
      </c>
    </row>
    <row r="200" spans="1:11">
      <c r="A200">
        <v>187</v>
      </c>
      <c r="B200" t="s">
        <v>1043</v>
      </c>
      <c r="C200" t="s">
        <v>1203</v>
      </c>
      <c r="E200">
        <v>48.556705960000002</v>
      </c>
      <c r="F200">
        <v>11.262401929999999</v>
      </c>
      <c r="G200" t="s">
        <v>225</v>
      </c>
      <c r="H200">
        <v>4.9099999999999998E-2</v>
      </c>
      <c r="I200">
        <f>Table10[[#This Row],[H2-Potential in TWh/a]]/(365*24)</f>
        <v>5.6050228310502282E-6</v>
      </c>
      <c r="J200">
        <f>Table10[[#This Row],[H2-Potential in TWh/a]]/$B$3</f>
        <v>1.484508503724271E-4</v>
      </c>
      <c r="K200">
        <f>ROUND(Table10[[#This Row],[Relative Potential]]*$B$6*1000000/(365*24),0)</f>
        <v>3</v>
      </c>
    </row>
    <row r="201" spans="1:11">
      <c r="A201">
        <v>188</v>
      </c>
      <c r="B201" t="s">
        <v>1044</v>
      </c>
      <c r="C201" t="s">
        <v>1203</v>
      </c>
      <c r="E201">
        <v>47.807275769999997</v>
      </c>
      <c r="F201">
        <v>10.90003999</v>
      </c>
      <c r="G201" t="s">
        <v>235</v>
      </c>
      <c r="H201">
        <v>1.0611999999999999</v>
      </c>
      <c r="I201">
        <f>Table10[[#This Row],[H2-Potential in TWh/a]]/(365*24)</f>
        <v>1.2114155251141551E-4</v>
      </c>
      <c r="J201">
        <f>Table10[[#This Row],[H2-Potential in TWh/a]]/$B$3</f>
        <v>3.2084733689454101E-3</v>
      </c>
      <c r="K201">
        <f>ROUND(Table10[[#This Row],[Relative Potential]]*$B$6*1000000/(365*24),0)</f>
        <v>70</v>
      </c>
    </row>
    <row r="202" spans="1:11">
      <c r="A202">
        <v>189</v>
      </c>
      <c r="B202" t="s">
        <v>1045</v>
      </c>
      <c r="C202" t="s">
        <v>1203</v>
      </c>
      <c r="E202">
        <v>48.797485090000002</v>
      </c>
      <c r="F202">
        <v>12.865907780000001</v>
      </c>
      <c r="G202" t="s">
        <v>243</v>
      </c>
      <c r="H202">
        <v>1.0289999999999999</v>
      </c>
      <c r="I202">
        <f>Table10[[#This Row],[H2-Potential in TWh/a]]/(365*24)</f>
        <v>1.1746575342465753E-4</v>
      </c>
      <c r="J202">
        <f>Table10[[#This Row],[H2-Potential in TWh/a]]/$B$3</f>
        <v>3.1111186361146128E-3</v>
      </c>
      <c r="K202">
        <f>ROUND(Table10[[#This Row],[Relative Potential]]*$B$6*1000000/(365*24),0)</f>
        <v>67</v>
      </c>
    </row>
    <row r="203" spans="1:11">
      <c r="A203">
        <v>190</v>
      </c>
      <c r="B203" t="s">
        <v>1046</v>
      </c>
      <c r="C203" t="s">
        <v>1203</v>
      </c>
      <c r="E203">
        <v>49.988178740000002</v>
      </c>
      <c r="F203">
        <v>9.1558493050000003</v>
      </c>
      <c r="G203" t="s">
        <v>329</v>
      </c>
      <c r="H203">
        <v>0.38629999999999998</v>
      </c>
      <c r="I203">
        <f>Table10[[#This Row],[H2-Potential in TWh/a]]/(365*24)</f>
        <v>4.4098173515981731E-5</v>
      </c>
      <c r="J203">
        <f>Table10[[#This Row],[H2-Potential in TWh/a]]/$B$3</f>
        <v>1.1679544500787901E-3</v>
      </c>
      <c r="K203">
        <f>ROUND(Table10[[#This Row],[Relative Potential]]*$B$6*1000000/(365*24),0)</f>
        <v>25</v>
      </c>
    </row>
    <row r="204" spans="1:11">
      <c r="A204">
        <v>191</v>
      </c>
      <c r="B204" t="s">
        <v>1047</v>
      </c>
      <c r="C204" t="s">
        <v>1203</v>
      </c>
      <c r="E204">
        <v>49.977757799999999</v>
      </c>
      <c r="F204">
        <v>9.0690096370000006</v>
      </c>
      <c r="G204" t="s">
        <v>335</v>
      </c>
      <c r="H204">
        <v>0.58440000000000003</v>
      </c>
      <c r="I204">
        <f>Table10[[#This Row],[H2-Potential in TWh/a]]/(365*24)</f>
        <v>6.6712328767123288E-5</v>
      </c>
      <c r="J204">
        <f>Table10[[#This Row],[H2-Potential in TWh/a]]/$B$3</f>
        <v>1.7668976977117394E-3</v>
      </c>
      <c r="K204">
        <f>ROUND(Table10[[#This Row],[Relative Potential]]*$B$6*1000000/(365*24),0)</f>
        <v>38</v>
      </c>
    </row>
    <row r="205" spans="1:11">
      <c r="A205">
        <v>192</v>
      </c>
      <c r="B205" t="s">
        <v>1048</v>
      </c>
      <c r="C205" t="s">
        <v>1203</v>
      </c>
      <c r="E205">
        <v>48.379893940000002</v>
      </c>
      <c r="F205">
        <v>10.90143467</v>
      </c>
      <c r="G205" t="s">
        <v>353</v>
      </c>
      <c r="H205">
        <v>0.67209999999999992</v>
      </c>
      <c r="I205">
        <f>Table10[[#This Row],[H2-Potential in TWh/a]]/(365*24)</f>
        <v>7.6723744292237438E-5</v>
      </c>
      <c r="J205">
        <f>Table10[[#This Row],[H2-Potential in TWh/a]]/$B$3</f>
        <v>2.0320532899248118E-3</v>
      </c>
      <c r="K205">
        <f>ROUND(Table10[[#This Row],[Relative Potential]]*$B$6*1000000/(365*24),0)</f>
        <v>44</v>
      </c>
    </row>
    <row r="206" spans="1:11">
      <c r="A206">
        <v>193</v>
      </c>
      <c r="B206" t="s">
        <v>1049</v>
      </c>
      <c r="C206" t="s">
        <v>1203</v>
      </c>
      <c r="E206">
        <v>48.10991594</v>
      </c>
      <c r="F206">
        <v>10.666389329999999</v>
      </c>
      <c r="G206" t="s">
        <v>374</v>
      </c>
      <c r="H206">
        <v>0.55120000000000002</v>
      </c>
      <c r="I206">
        <f>Table10[[#This Row],[H2-Potential in TWh/a]]/(365*24)</f>
        <v>6.2922374429223742E-5</v>
      </c>
      <c r="J206">
        <f>Table10[[#This Row],[H2-Potential in TWh/a]]/$B$3</f>
        <v>1.6665195259731533E-3</v>
      </c>
      <c r="K206">
        <f>ROUND(Table10[[#This Row],[Relative Potential]]*$B$6*1000000/(365*24),0)</f>
        <v>36</v>
      </c>
    </row>
    <row r="207" spans="1:11">
      <c r="A207">
        <v>194</v>
      </c>
      <c r="B207" t="s">
        <v>1050</v>
      </c>
      <c r="C207" t="s">
        <v>1203</v>
      </c>
      <c r="E207">
        <v>53.079099429999999</v>
      </c>
      <c r="F207">
        <v>14.319765780000001</v>
      </c>
      <c r="G207" t="s">
        <v>415</v>
      </c>
      <c r="H207">
        <v>0.97889999999999999</v>
      </c>
      <c r="I207">
        <f>Table10[[#This Row],[H2-Potential in TWh/a]]/(365*24)</f>
        <v>1.1174657534246575E-4</v>
      </c>
      <c r="J207">
        <f>Table10[[#This Row],[H2-Potential in TWh/a]]/$B$3</f>
        <v>2.9596443468343971E-3</v>
      </c>
      <c r="K207">
        <f>ROUND(Table10[[#This Row],[Relative Potential]]*$B$6*1000000/(365*24),0)</f>
        <v>64</v>
      </c>
    </row>
    <row r="208" spans="1:11">
      <c r="A208">
        <v>195</v>
      </c>
      <c r="B208" t="s">
        <v>1051</v>
      </c>
      <c r="C208" t="s">
        <v>1203</v>
      </c>
      <c r="E208">
        <v>47.89716</v>
      </c>
      <c r="F208">
        <v>10.620157000000001</v>
      </c>
      <c r="G208" t="s">
        <v>355</v>
      </c>
      <c r="H208">
        <v>6.5299999999999997E-2</v>
      </c>
      <c r="I208">
        <f>Table10[[#This Row],[H2-Potential in TWh/a]]/(365*24)</f>
        <v>7.4543378995433787E-6</v>
      </c>
      <c r="J208">
        <f>Table10[[#This Row],[H2-Potential in TWh/a]]/$B$3</f>
        <v>1.9743056067860468E-4</v>
      </c>
      <c r="K208">
        <f>ROUND(Table10[[#This Row],[Relative Potential]]*$B$6*1000000/(365*24),0)</f>
        <v>4</v>
      </c>
    </row>
    <row r="209" spans="1:11">
      <c r="A209">
        <v>196</v>
      </c>
      <c r="B209" t="s">
        <v>1052</v>
      </c>
      <c r="C209" t="s">
        <v>1203</v>
      </c>
      <c r="E209">
        <v>48.552484</v>
      </c>
      <c r="F209">
        <v>9.4709350000000008</v>
      </c>
      <c r="G209" t="s">
        <v>108</v>
      </c>
      <c r="H209">
        <v>0.18179999999999999</v>
      </c>
      <c r="I209">
        <f>Table10[[#This Row],[H2-Potential in TWh/a]]/(365*24)</f>
        <v>2.0753424657534244E-5</v>
      </c>
      <c r="J209">
        <f>Table10[[#This Row],[H2-Potential in TWh/a]]/$B$3</f>
        <v>5.4966119343599282E-4</v>
      </c>
      <c r="K209">
        <f>ROUND(Table10[[#This Row],[Relative Potential]]*$B$6*1000000/(365*24),0)</f>
        <v>12</v>
      </c>
    </row>
    <row r="210" spans="1:11">
      <c r="A210">
        <v>197</v>
      </c>
      <c r="B210" t="s">
        <v>1053</v>
      </c>
      <c r="C210" t="s">
        <v>1203</v>
      </c>
      <c r="E210">
        <v>51.540633999999997</v>
      </c>
      <c r="F210">
        <v>7.0825040000000001</v>
      </c>
      <c r="G210" t="s">
        <v>635</v>
      </c>
      <c r="H210">
        <v>0.1762</v>
      </c>
      <c r="I210">
        <f>Table10[[#This Row],[H2-Potential in TWh/a]]/(365*24)</f>
        <v>2.0114155251141554E-5</v>
      </c>
      <c r="J210">
        <f>Table10[[#This Row],[H2-Potential in TWh/a]]/$B$3</f>
        <v>5.3272993555237593E-4</v>
      </c>
      <c r="K210">
        <f>ROUND(Table10[[#This Row],[Relative Potential]]*$B$6*1000000/(365*24),0)</f>
        <v>12</v>
      </c>
    </row>
    <row r="211" spans="1:11">
      <c r="A211">
        <v>198</v>
      </c>
      <c r="B211" t="s">
        <v>1054</v>
      </c>
      <c r="C211" t="s">
        <v>1203</v>
      </c>
      <c r="E211">
        <v>51.286850100000002</v>
      </c>
      <c r="F211">
        <v>11.984197399999999</v>
      </c>
      <c r="G211" t="s">
        <v>815</v>
      </c>
      <c r="H211">
        <v>7.5499999999999998E-2</v>
      </c>
      <c r="I211">
        <f>Table10[[#This Row],[H2-Potential in TWh/a]]/(365*24)</f>
        <v>8.6187214611872137E-6</v>
      </c>
      <c r="J211">
        <f>Table10[[#This Row],[H2-Potential in TWh/a]]/$B$3</f>
        <v>2.2826963753804982E-4</v>
      </c>
      <c r="K211">
        <f>ROUND(Table10[[#This Row],[Relative Potential]]*$B$6*1000000/(365*24),0)</f>
        <v>5</v>
      </c>
    </row>
    <row r="212" spans="1:11">
      <c r="A212">
        <v>199</v>
      </c>
      <c r="B212" t="s">
        <v>1055</v>
      </c>
      <c r="C212" t="s">
        <v>1203</v>
      </c>
      <c r="E212">
        <v>51.520729000000003</v>
      </c>
      <c r="F212">
        <v>14.340244</v>
      </c>
      <c r="G212" t="s">
        <v>411</v>
      </c>
      <c r="H212">
        <v>0.2651</v>
      </c>
      <c r="I212">
        <f>Table10[[#This Row],[H2-Potential in TWh/a]]/(365*24)</f>
        <v>3.0262557077625572E-5</v>
      </c>
      <c r="J212">
        <f>Table10[[#This Row],[H2-Potential in TWh/a]]/$B$3</f>
        <v>8.0151365445479484E-4</v>
      </c>
      <c r="K212">
        <f>ROUND(Table10[[#This Row],[Relative Potential]]*$B$6*1000000/(365*24),0)</f>
        <v>17</v>
      </c>
    </row>
    <row r="213" spans="1:11">
      <c r="A213">
        <v>200</v>
      </c>
      <c r="B213" t="s">
        <v>1056</v>
      </c>
      <c r="C213" t="s">
        <v>1203</v>
      </c>
      <c r="E213">
        <v>51.661313999999997</v>
      </c>
      <c r="F213">
        <v>10.35317</v>
      </c>
      <c r="G213" t="s">
        <v>510</v>
      </c>
      <c r="H213">
        <v>8.6299999999999988E-2</v>
      </c>
      <c r="I213">
        <f>Table10[[#This Row],[H2-Potential in TWh/a]]/(365*24)</f>
        <v>9.8515981735159802E-6</v>
      </c>
      <c r="J213">
        <f>Table10[[#This Row],[H2-Potential in TWh/a]]/$B$3</f>
        <v>2.6092277774216821E-4</v>
      </c>
      <c r="K213">
        <f>ROUND(Table10[[#This Row],[Relative Potential]]*$B$6*1000000/(365*24),0)</f>
        <v>6</v>
      </c>
    </row>
    <row r="214" spans="1:11">
      <c r="A214">
        <v>201</v>
      </c>
      <c r="B214" t="s">
        <v>1057</v>
      </c>
      <c r="C214" t="s">
        <v>1203</v>
      </c>
      <c r="E214">
        <v>51.074862000000003</v>
      </c>
      <c r="F214">
        <v>8.0717219999999994</v>
      </c>
      <c r="G214" t="s">
        <v>678</v>
      </c>
      <c r="H214">
        <v>4.1799999999999997E-2</v>
      </c>
      <c r="I214">
        <f>Table10[[#This Row],[H2-Potential in TWh/a]]/(365*24)</f>
        <v>4.7716894977168947E-6</v>
      </c>
      <c r="J214">
        <f>Table10[[#This Row],[H2-Potential in TWh/a]]/$B$3</f>
        <v>1.2637974634556931E-4</v>
      </c>
      <c r="K214">
        <f>ROUND(Table10[[#This Row],[Relative Potential]]*$B$6*1000000/(365*24),0)</f>
        <v>3</v>
      </c>
    </row>
    <row r="215" spans="1:11">
      <c r="A215">
        <v>202</v>
      </c>
      <c r="B215" t="s">
        <v>1058</v>
      </c>
      <c r="C215" t="s">
        <v>1203</v>
      </c>
      <c r="E215">
        <v>50.305658000000001</v>
      </c>
      <c r="F215">
        <v>7.6046170000000002</v>
      </c>
      <c r="G215" t="s">
        <v>700</v>
      </c>
      <c r="H215">
        <v>1.7899999999999999E-2</v>
      </c>
      <c r="I215">
        <f>Table10[[#This Row],[H2-Potential in TWh/a]]/(365*24)</f>
        <v>2.0433789954337901E-6</v>
      </c>
      <c r="J215">
        <f>Table10[[#This Row],[H2-Potential in TWh/a]]/$B$3</f>
        <v>5.4119556449418439E-5</v>
      </c>
      <c r="K215">
        <f>ROUND(Table10[[#This Row],[Relative Potential]]*$B$6*1000000/(365*24),0)</f>
        <v>1</v>
      </c>
    </row>
    <row r="216" spans="1:11">
      <c r="A216">
        <v>203</v>
      </c>
      <c r="B216" t="s">
        <v>1059</v>
      </c>
      <c r="C216" t="s">
        <v>1203</v>
      </c>
      <c r="E216">
        <v>52.035862000000002</v>
      </c>
      <c r="F216">
        <v>6.8236480000000004</v>
      </c>
      <c r="G216" t="s">
        <v>87</v>
      </c>
      <c r="H216">
        <v>9.4499999999999987E-2</v>
      </c>
      <c r="I216">
        <f>Table10[[#This Row],[H2-Potential in TWh/a]]/(365*24)</f>
        <v>1.078767123287671E-5</v>
      </c>
      <c r="J216">
        <f>Table10[[#This Row],[H2-Potential in TWh/a]]/$B$3</f>
        <v>2.8571497678603585E-4</v>
      </c>
      <c r="K216">
        <f>ROUND(Table10[[#This Row],[Relative Potential]]*$B$6*1000000/(365*24),0)</f>
        <v>6</v>
      </c>
    </row>
    <row r="217" spans="1:11">
      <c r="A217">
        <v>204</v>
      </c>
      <c r="B217" t="s">
        <v>1060</v>
      </c>
      <c r="C217" t="s">
        <v>1203</v>
      </c>
      <c r="E217">
        <v>48.686869000000002</v>
      </c>
      <c r="F217">
        <v>11.473822999999999</v>
      </c>
      <c r="G217" t="s">
        <v>227</v>
      </c>
      <c r="H217">
        <v>5.9999999999999995E-4</v>
      </c>
      <c r="I217">
        <f>Table10[[#This Row],[H2-Potential in TWh/a]]/(365*24)</f>
        <v>6.8493150684931506E-8</v>
      </c>
      <c r="J217">
        <f>Table10[[#This Row],[H2-Potential in TWh/a]]/$B$3</f>
        <v>1.8140633446732435E-6</v>
      </c>
      <c r="K217">
        <f>ROUND(Table10[[#This Row],[Relative Potential]]*$B$6*1000000/(365*24),0)</f>
        <v>0</v>
      </c>
    </row>
    <row r="218" spans="1:11">
      <c r="A218">
        <v>205</v>
      </c>
      <c r="B218" t="s">
        <v>1061</v>
      </c>
      <c r="C218" t="s">
        <v>1203</v>
      </c>
      <c r="E218">
        <v>50.992984</v>
      </c>
      <c r="F218">
        <v>8.5480490000000007</v>
      </c>
      <c r="G218" t="s">
        <v>472</v>
      </c>
      <c r="H218">
        <v>1.4500000000000001E-2</v>
      </c>
      <c r="I218">
        <f>Table10[[#This Row],[H2-Potential in TWh/a]]/(365*24)</f>
        <v>1.6552511415525115E-6</v>
      </c>
      <c r="J218">
        <f>Table10[[#This Row],[H2-Potential in TWh/a]]/$B$3</f>
        <v>4.3839864162936723E-5</v>
      </c>
      <c r="K218">
        <f>ROUND(Table10[[#This Row],[Relative Potential]]*$B$6*1000000/(365*24),0)</f>
        <v>1</v>
      </c>
    </row>
    <row r="219" spans="1:11">
      <c r="A219">
        <v>206</v>
      </c>
      <c r="B219" t="s">
        <v>1062</v>
      </c>
      <c r="C219" t="s">
        <v>1203</v>
      </c>
      <c r="E219">
        <v>50.858820999999999</v>
      </c>
      <c r="F219">
        <v>6.8367300000000002</v>
      </c>
      <c r="G219" t="s">
        <v>619</v>
      </c>
      <c r="H219">
        <v>0.44269999999999998</v>
      </c>
      <c r="I219">
        <f>Table10[[#This Row],[H2-Potential in TWh/a]]/(365*24)</f>
        <v>5.0536529680365295E-5</v>
      </c>
      <c r="J219">
        <f>Table10[[#This Row],[H2-Potential in TWh/a]]/$B$3</f>
        <v>1.3384764044780751E-3</v>
      </c>
      <c r="K219">
        <f>ROUND(Table10[[#This Row],[Relative Potential]]*$B$6*1000000/(365*24),0)</f>
        <v>29</v>
      </c>
    </row>
    <row r="220" spans="1:11">
      <c r="A220">
        <v>207</v>
      </c>
      <c r="B220" t="s">
        <v>1063</v>
      </c>
      <c r="C220" t="s">
        <v>1203</v>
      </c>
      <c r="E220">
        <v>48.269691000000002</v>
      </c>
      <c r="F220">
        <v>9.726699</v>
      </c>
      <c r="G220" t="s">
        <v>182</v>
      </c>
      <c r="H220">
        <v>0.36109999999999998</v>
      </c>
      <c r="I220">
        <f>Table10[[#This Row],[H2-Potential in TWh/a]]/(365*24)</f>
        <v>4.1221461187214608E-5</v>
      </c>
      <c r="J220">
        <f>Table10[[#This Row],[H2-Potential in TWh/a]]/$B$3</f>
        <v>1.0917637896025137E-3</v>
      </c>
      <c r="K220">
        <f>ROUND(Table10[[#This Row],[Relative Potential]]*$B$6*1000000/(365*24),0)</f>
        <v>24</v>
      </c>
    </row>
    <row r="221" spans="1:11">
      <c r="A221">
        <v>208</v>
      </c>
      <c r="B221" t="s">
        <v>1064</v>
      </c>
      <c r="C221" t="s">
        <v>1203</v>
      </c>
      <c r="E221">
        <v>51.165208999999997</v>
      </c>
      <c r="F221">
        <v>6.8493380000000004</v>
      </c>
      <c r="G221" t="s">
        <v>581</v>
      </c>
      <c r="H221">
        <v>6.2899999999999998E-2</v>
      </c>
      <c r="I221">
        <f>Table10[[#This Row],[H2-Potential in TWh/a]]/(365*24)</f>
        <v>7.1803652968036524E-6</v>
      </c>
      <c r="J221">
        <f>Table10[[#This Row],[H2-Potential in TWh/a]]/$B$3</f>
        <v>1.9017430729991171E-4</v>
      </c>
      <c r="K221">
        <f>ROUND(Table10[[#This Row],[Relative Potential]]*$B$6*1000000/(365*24),0)</f>
        <v>4</v>
      </c>
    </row>
    <row r="222" spans="1:11">
      <c r="A222">
        <v>209</v>
      </c>
      <c r="B222" t="s">
        <v>1065</v>
      </c>
      <c r="C222" t="s">
        <v>1203</v>
      </c>
      <c r="E222">
        <v>50.706145999999997</v>
      </c>
      <c r="F222">
        <v>11.323558999999999</v>
      </c>
      <c r="G222" t="s">
        <v>884</v>
      </c>
      <c r="H222">
        <v>0.4516</v>
      </c>
      <c r="I222">
        <f>Table10[[#This Row],[H2-Potential in TWh/a]]/(365*24)</f>
        <v>5.1552511415525112E-5</v>
      </c>
      <c r="J222">
        <f>Table10[[#This Row],[H2-Potential in TWh/a]]/$B$3</f>
        <v>1.3653850107573948E-3</v>
      </c>
      <c r="K222">
        <f>ROUND(Table10[[#This Row],[Relative Potential]]*$B$6*1000000/(365*24),0)</f>
        <v>30</v>
      </c>
    </row>
    <row r="223" spans="1:11">
      <c r="A223">
        <v>210</v>
      </c>
      <c r="B223" t="s">
        <v>1066</v>
      </c>
      <c r="C223" t="s">
        <v>1203</v>
      </c>
      <c r="E223">
        <v>48.530712000000001</v>
      </c>
      <c r="F223">
        <v>8.0784000000000002</v>
      </c>
      <c r="G223" t="s">
        <v>161</v>
      </c>
      <c r="H223">
        <v>0.36399999999999999</v>
      </c>
      <c r="I223">
        <f>Table10[[#This Row],[H2-Potential in TWh/a]]/(365*24)</f>
        <v>4.1552511415525113E-5</v>
      </c>
      <c r="J223">
        <f>Table10[[#This Row],[H2-Potential in TWh/a]]/$B$3</f>
        <v>1.1005317624351012E-3</v>
      </c>
      <c r="K223">
        <f>ROUND(Table10[[#This Row],[Relative Potential]]*$B$6*1000000/(365*24),0)</f>
        <v>24</v>
      </c>
    </row>
    <row r="224" spans="1:11">
      <c r="A224">
        <v>211</v>
      </c>
      <c r="B224" t="s">
        <v>1067</v>
      </c>
      <c r="C224" t="s">
        <v>1203</v>
      </c>
      <c r="E224">
        <v>50.392437000000001</v>
      </c>
      <c r="F224">
        <v>7.5877420000000004</v>
      </c>
      <c r="G224" t="s">
        <v>686</v>
      </c>
      <c r="H224">
        <v>0.1086</v>
      </c>
      <c r="I224">
        <f>Table10[[#This Row],[H2-Potential in TWh/a]]/(365*24)</f>
        <v>1.2397260273972603E-5</v>
      </c>
      <c r="J224">
        <f>Table10[[#This Row],[H2-Potential in TWh/a]]/$B$3</f>
        <v>3.2834546538585714E-4</v>
      </c>
      <c r="K224">
        <f>ROUND(Table10[[#This Row],[Relative Potential]]*$B$6*1000000/(365*24),0)</f>
        <v>7</v>
      </c>
    </row>
    <row r="225" spans="1:11">
      <c r="A225">
        <v>212</v>
      </c>
      <c r="B225" t="s">
        <v>1068</v>
      </c>
      <c r="C225" t="s">
        <v>1203</v>
      </c>
      <c r="E225">
        <v>53.173081000000003</v>
      </c>
      <c r="F225">
        <v>7.3665529999999997</v>
      </c>
      <c r="G225" t="s">
        <v>86</v>
      </c>
      <c r="H225">
        <v>0.25119999999999998</v>
      </c>
      <c r="I225">
        <f>Table10[[#This Row],[H2-Potential in TWh/a]]/(365*24)</f>
        <v>2.8675799086757988E-5</v>
      </c>
      <c r="J225">
        <f>Table10[[#This Row],[H2-Potential in TWh/a]]/$B$3</f>
        <v>7.5948785363653135E-4</v>
      </c>
      <c r="K225">
        <f>ROUND(Table10[[#This Row],[Relative Potential]]*$B$6*1000000/(365*24),0)</f>
        <v>16</v>
      </c>
    </row>
    <row r="226" spans="1:11">
      <c r="A226">
        <v>213</v>
      </c>
      <c r="B226" t="s">
        <v>1069</v>
      </c>
      <c r="C226" t="s">
        <v>1203</v>
      </c>
      <c r="E226">
        <v>51.224162999999997</v>
      </c>
      <c r="F226">
        <v>6.6987420000000002</v>
      </c>
      <c r="G226" t="s">
        <v>605</v>
      </c>
      <c r="H226">
        <v>0.19570000000000001</v>
      </c>
      <c r="I226">
        <f>Table10[[#This Row],[H2-Potential in TWh/a]]/(365*24)</f>
        <v>2.2340182648401828E-5</v>
      </c>
      <c r="J226">
        <f>Table10[[#This Row],[H2-Potential in TWh/a]]/$B$3</f>
        <v>5.9168699425425641E-4</v>
      </c>
      <c r="K226">
        <f>ROUND(Table10[[#This Row],[Relative Potential]]*$B$6*1000000/(365*24),0)</f>
        <v>13</v>
      </c>
    </row>
    <row r="227" spans="1:11">
      <c r="A227">
        <v>214</v>
      </c>
      <c r="B227" t="s">
        <v>1070</v>
      </c>
      <c r="C227" t="s">
        <v>1203</v>
      </c>
      <c r="E227">
        <v>51.900499000000003</v>
      </c>
      <c r="F227">
        <v>10.648865000000001</v>
      </c>
      <c r="G227" t="s">
        <v>500</v>
      </c>
      <c r="H227">
        <v>1.6999999999999999E-3</v>
      </c>
      <c r="I227">
        <f>Table10[[#This Row],[H2-Potential in TWh/a]]/(365*24)</f>
        <v>1.9406392694063925E-7</v>
      </c>
      <c r="J227">
        <f>Table10[[#This Row],[H2-Potential in TWh/a]]/$B$3</f>
        <v>5.1398461432408569E-6</v>
      </c>
      <c r="K227">
        <f>ROUND(Table10[[#This Row],[Relative Potential]]*$B$6*1000000/(365*24),0)</f>
        <v>0</v>
      </c>
    </row>
    <row r="228" spans="1:11">
      <c r="A228">
        <v>215</v>
      </c>
      <c r="B228" t="s">
        <v>1071</v>
      </c>
      <c r="C228" t="s">
        <v>1203</v>
      </c>
      <c r="E228">
        <v>48.737160000000003</v>
      </c>
      <c r="F228">
        <v>8.3450849999999992</v>
      </c>
      <c r="G228" t="s">
        <v>137</v>
      </c>
      <c r="H228">
        <v>2.8299999999999999E-2</v>
      </c>
      <c r="I228">
        <f>Table10[[#This Row],[H2-Potential in TWh/a]]/(365*24)</f>
        <v>3.2305936073059358E-6</v>
      </c>
      <c r="J228">
        <f>Table10[[#This Row],[H2-Potential in TWh/a]]/$B$3</f>
        <v>8.5563321090421321E-5</v>
      </c>
      <c r="K228">
        <f>ROUND(Table10[[#This Row],[Relative Potential]]*$B$6*1000000/(365*24),0)</f>
        <v>2</v>
      </c>
    </row>
    <row r="229" spans="1:11">
      <c r="A229">
        <v>216</v>
      </c>
      <c r="B229" t="s">
        <v>1072</v>
      </c>
      <c r="C229" t="s">
        <v>1203</v>
      </c>
      <c r="E229">
        <v>50.351046969999999</v>
      </c>
      <c r="F229">
        <v>11.86527729</v>
      </c>
      <c r="G229" t="s">
        <v>295</v>
      </c>
      <c r="H229">
        <v>2.4500000000000001E-2</v>
      </c>
      <c r="I229">
        <f>Table10[[#This Row],[H2-Potential in TWh/a]]/(365*24)</f>
        <v>2.7968036529680364E-6</v>
      </c>
      <c r="J229">
        <f>Table10[[#This Row],[H2-Potential in TWh/a]]/$B$3</f>
        <v>7.4074253240824126E-5</v>
      </c>
      <c r="K229">
        <f>ROUND(Table10[[#This Row],[Relative Potential]]*$B$6*1000000/(365*24),0)</f>
        <v>2</v>
      </c>
    </row>
    <row r="230" spans="1:11">
      <c r="A230">
        <v>217</v>
      </c>
      <c r="B230" t="s">
        <v>1073</v>
      </c>
      <c r="C230" t="s">
        <v>1203</v>
      </c>
      <c r="E230">
        <v>51.209944</v>
      </c>
      <c r="F230">
        <v>6.7171240000000001</v>
      </c>
      <c r="G230" t="s">
        <v>605</v>
      </c>
      <c r="H230">
        <v>0.15759999999999999</v>
      </c>
      <c r="I230">
        <f>Table10[[#This Row],[H2-Potential in TWh/a]]/(365*24)</f>
        <v>1.7990867579908673E-5</v>
      </c>
      <c r="J230">
        <f>Table10[[#This Row],[H2-Potential in TWh/a]]/$B$3</f>
        <v>4.7649397186750534E-4</v>
      </c>
      <c r="K230">
        <f>ROUND(Table10[[#This Row],[Relative Potential]]*$B$6*1000000/(365*24),0)</f>
        <v>10</v>
      </c>
    </row>
    <row r="231" spans="1:11">
      <c r="A231">
        <v>218</v>
      </c>
      <c r="B231" t="s">
        <v>1074</v>
      </c>
      <c r="C231" t="s">
        <v>1203</v>
      </c>
      <c r="E231">
        <v>50.030602999999999</v>
      </c>
      <c r="F231">
        <v>8.2285210000000006</v>
      </c>
      <c r="G231" t="s">
        <v>726</v>
      </c>
      <c r="H231">
        <v>8.2599999999999993E-2</v>
      </c>
      <c r="I231">
        <f>Table10[[#This Row],[H2-Potential in TWh/a]]/(365*24)</f>
        <v>9.4292237442922374E-6</v>
      </c>
      <c r="J231">
        <f>Table10[[#This Row],[H2-Potential in TWh/a]]/$B$3</f>
        <v>2.4973605378334987E-4</v>
      </c>
      <c r="K231">
        <f>ROUND(Table10[[#This Row],[Relative Potential]]*$B$6*1000000/(365*24),0)</f>
        <v>5</v>
      </c>
    </row>
    <row r="232" spans="1:11">
      <c r="A232">
        <v>219</v>
      </c>
      <c r="B232" t="s">
        <v>1075</v>
      </c>
      <c r="C232" t="s">
        <v>1203</v>
      </c>
      <c r="E232">
        <v>52.626004999999999</v>
      </c>
      <c r="F232">
        <v>10.247707999999999</v>
      </c>
      <c r="G232" t="s">
        <v>528</v>
      </c>
      <c r="H232">
        <v>0.2346</v>
      </c>
      <c r="I232">
        <f>Table10[[#This Row],[H2-Potential in TWh/a]]/(365*24)</f>
        <v>2.6780821917808219E-5</v>
      </c>
      <c r="J232">
        <f>Table10[[#This Row],[H2-Potential in TWh/a]]/$B$3</f>
        <v>7.0929876776723837E-4</v>
      </c>
      <c r="K232">
        <f>ROUND(Table10[[#This Row],[Relative Potential]]*$B$6*1000000/(365*24),0)</f>
        <v>15</v>
      </c>
    </row>
    <row r="233" spans="1:11">
      <c r="A233">
        <v>220</v>
      </c>
      <c r="B233" t="s">
        <v>1076</v>
      </c>
      <c r="C233" t="s">
        <v>1203</v>
      </c>
      <c r="E233">
        <v>51.294353000000001</v>
      </c>
      <c r="F233">
        <v>6.3653649999999997</v>
      </c>
      <c r="G233" t="s">
        <v>607</v>
      </c>
      <c r="H233">
        <v>1.3299999999999999E-2</v>
      </c>
      <c r="I233">
        <f>Table10[[#This Row],[H2-Potential in TWh/a]]/(365*24)</f>
        <v>1.5182648401826483E-6</v>
      </c>
      <c r="J233">
        <f>Table10[[#This Row],[H2-Potential in TWh/a]]/$B$3</f>
        <v>4.0211737473590237E-5</v>
      </c>
      <c r="K233">
        <f>ROUND(Table10[[#This Row],[Relative Potential]]*$B$6*1000000/(365*24),0)</f>
        <v>1</v>
      </c>
    </row>
    <row r="234" spans="1:11">
      <c r="A234">
        <v>221</v>
      </c>
      <c r="B234" t="s">
        <v>1077</v>
      </c>
      <c r="C234" t="s">
        <v>1203</v>
      </c>
      <c r="E234">
        <v>49.707186</v>
      </c>
      <c r="F234">
        <v>9.2420989999999996</v>
      </c>
      <c r="G234" t="s">
        <v>345</v>
      </c>
      <c r="H234">
        <v>0.13539999999999999</v>
      </c>
      <c r="I234">
        <f>Table10[[#This Row],[H2-Potential in TWh/a]]/(365*24)</f>
        <v>1.545662100456621E-5</v>
      </c>
      <c r="J234">
        <f>Table10[[#This Row],[H2-Potential in TWh/a]]/$B$3</f>
        <v>4.0937362811459531E-4</v>
      </c>
      <c r="K234">
        <f>ROUND(Table10[[#This Row],[Relative Potential]]*$B$6*1000000/(365*24),0)</f>
        <v>9</v>
      </c>
    </row>
    <row r="235" spans="1:11">
      <c r="A235">
        <v>222</v>
      </c>
      <c r="B235" t="s">
        <v>1078</v>
      </c>
      <c r="C235" t="s">
        <v>1203</v>
      </c>
      <c r="E235">
        <v>51.923957000000001</v>
      </c>
      <c r="F235">
        <v>9.773968</v>
      </c>
      <c r="G235" t="s">
        <v>519</v>
      </c>
      <c r="H235">
        <v>4.5000000000000014E-3</v>
      </c>
      <c r="I235">
        <f>Table10[[#This Row],[H2-Potential in TWh/a]]/(365*24)</f>
        <v>5.1369863013698646E-7</v>
      </c>
      <c r="J235">
        <f>Table10[[#This Row],[H2-Potential in TWh/a]]/$B$3</f>
        <v>1.3605475085049332E-5</v>
      </c>
      <c r="K235">
        <f>ROUND(Table10[[#This Row],[Relative Potential]]*$B$6*1000000/(365*24),0)</f>
        <v>0</v>
      </c>
    </row>
    <row r="236" spans="1:11">
      <c r="A236">
        <v>223</v>
      </c>
      <c r="B236" t="s">
        <v>1079</v>
      </c>
      <c r="C236" t="s">
        <v>1203</v>
      </c>
      <c r="E236">
        <v>50.004612000000002</v>
      </c>
      <c r="F236">
        <v>8.3179890000000007</v>
      </c>
      <c r="G236" t="s">
        <v>430</v>
      </c>
      <c r="H236">
        <v>0.2198</v>
      </c>
      <c r="I236">
        <f>Table10[[#This Row],[H2-Potential in TWh/a]]/(365*24)</f>
        <v>2.5091324200913241E-5</v>
      </c>
      <c r="J236">
        <f>Table10[[#This Row],[H2-Potential in TWh/a]]/$B$3</f>
        <v>6.6455187193196498E-4</v>
      </c>
      <c r="K236">
        <f>ROUND(Table10[[#This Row],[Relative Potential]]*$B$6*1000000/(365*24),0)</f>
        <v>14</v>
      </c>
    </row>
    <row r="237" spans="1:11">
      <c r="A237">
        <v>224</v>
      </c>
      <c r="B237" t="s">
        <v>1080</v>
      </c>
      <c r="C237" t="s">
        <v>1203</v>
      </c>
      <c r="E237">
        <v>48.723723</v>
      </c>
      <c r="F237">
        <v>8.3558439999999994</v>
      </c>
      <c r="G237" t="s">
        <v>137</v>
      </c>
      <c r="H237">
        <v>2.5399999999999999E-2</v>
      </c>
      <c r="I237">
        <f>Table10[[#This Row],[H2-Potential in TWh/a]]/(365*24)</f>
        <v>2.8995433789954335E-6</v>
      </c>
      <c r="J237">
        <f>Table10[[#This Row],[H2-Potential in TWh/a]]/$B$3</f>
        <v>7.6795348257833988E-5</v>
      </c>
      <c r="K237">
        <f>ROUND(Table10[[#This Row],[Relative Potential]]*$B$6*1000000/(365*24),0)</f>
        <v>2</v>
      </c>
    </row>
    <row r="238" spans="1:11">
      <c r="A238">
        <v>225</v>
      </c>
      <c r="B238" t="s">
        <v>1081</v>
      </c>
      <c r="C238" t="s">
        <v>1203</v>
      </c>
      <c r="E238">
        <v>51.333365000000001</v>
      </c>
      <c r="F238">
        <v>8.0011960000000002</v>
      </c>
      <c r="G238" t="s">
        <v>674</v>
      </c>
      <c r="H238">
        <v>2.92E-2</v>
      </c>
      <c r="I238">
        <f>Table10[[#This Row],[H2-Potential in TWh/a]]/(365*24)</f>
        <v>3.3333333333333333E-6</v>
      </c>
      <c r="J238">
        <f>Table10[[#This Row],[H2-Potential in TWh/a]]/$B$3</f>
        <v>8.8284416107431196E-5</v>
      </c>
      <c r="K238">
        <f>ROUND(Table10[[#This Row],[Relative Potential]]*$B$6*1000000/(365*24),0)</f>
        <v>2</v>
      </c>
    </row>
    <row r="239" spans="1:11">
      <c r="A239">
        <v>226</v>
      </c>
      <c r="B239" t="s">
        <v>1082</v>
      </c>
      <c r="C239" t="s">
        <v>1203</v>
      </c>
      <c r="E239">
        <v>48.763638999999998</v>
      </c>
      <c r="F239">
        <v>8.3379919999999998</v>
      </c>
      <c r="G239" t="s">
        <v>137</v>
      </c>
      <c r="H239">
        <v>3.7499999999999999E-2</v>
      </c>
      <c r="I239">
        <f>Table10[[#This Row],[H2-Potential in TWh/a]]/(365*24)</f>
        <v>4.2808219178082189E-6</v>
      </c>
      <c r="J239">
        <f>Table10[[#This Row],[H2-Potential in TWh/a]]/$B$3</f>
        <v>1.1337895904207772E-4</v>
      </c>
      <c r="K239">
        <f>ROUND(Table10[[#This Row],[Relative Potential]]*$B$6*1000000/(365*24),0)</f>
        <v>2</v>
      </c>
    </row>
    <row r="240" spans="1:11">
      <c r="A240">
        <v>227</v>
      </c>
      <c r="B240" t="s">
        <v>1083</v>
      </c>
      <c r="C240" t="s">
        <v>1203</v>
      </c>
      <c r="E240">
        <v>51.394694999999999</v>
      </c>
      <c r="F240">
        <v>7.845351</v>
      </c>
      <c r="G240" t="s">
        <v>676</v>
      </c>
      <c r="H240">
        <v>0.02</v>
      </c>
      <c r="I240">
        <f>Table10[[#This Row],[H2-Potential in TWh/a]]/(365*24)</f>
        <v>2.2831050228310503E-6</v>
      </c>
      <c r="J240">
        <f>Table10[[#This Row],[H2-Potential in TWh/a]]/$B$3</f>
        <v>6.0468778155774793E-5</v>
      </c>
      <c r="K240">
        <f>ROUND(Table10[[#This Row],[Relative Potential]]*$B$6*1000000/(365*24),0)</f>
        <v>1</v>
      </c>
    </row>
    <row r="241" spans="1:11">
      <c r="A241">
        <v>228</v>
      </c>
      <c r="B241" t="s">
        <v>1084</v>
      </c>
      <c r="C241" t="s">
        <v>1203</v>
      </c>
      <c r="E241">
        <v>51.256866000000002</v>
      </c>
      <c r="F241">
        <v>7.2772430000000004</v>
      </c>
      <c r="G241" t="s">
        <v>672</v>
      </c>
      <c r="H241">
        <v>3.9300000000000002E-2</v>
      </c>
      <c r="I241">
        <f>Table10[[#This Row],[H2-Potential in TWh/a]]/(365*24)</f>
        <v>4.4863013698630138E-6</v>
      </c>
      <c r="J241">
        <f>Table10[[#This Row],[H2-Potential in TWh/a]]/$B$3</f>
        <v>1.1882114907609747E-4</v>
      </c>
      <c r="K241">
        <f>ROUND(Table10[[#This Row],[Relative Potential]]*$B$6*1000000/(365*24),0)</f>
        <v>3</v>
      </c>
    </row>
    <row r="242" spans="1:11">
      <c r="A242">
        <v>229</v>
      </c>
      <c r="B242" t="s">
        <v>1085</v>
      </c>
      <c r="C242" t="s">
        <v>1203</v>
      </c>
      <c r="E242">
        <v>54.778758000000003</v>
      </c>
      <c r="F242">
        <v>9.4320489999999992</v>
      </c>
      <c r="G242" t="s">
        <v>823</v>
      </c>
      <c r="H242">
        <v>4.5999999999999999E-2</v>
      </c>
      <c r="I242">
        <f>Table10[[#This Row],[H2-Potential in TWh/a]]/(365*24)</f>
        <v>5.2511415525114152E-6</v>
      </c>
      <c r="J242">
        <f>Table10[[#This Row],[H2-Potential in TWh/a]]/$B$3</f>
        <v>1.3907818975828203E-4</v>
      </c>
      <c r="K242">
        <f>ROUND(Table10[[#This Row],[Relative Potential]]*$B$6*1000000/(365*24),0)</f>
        <v>3</v>
      </c>
    </row>
    <row r="243" spans="1:11">
      <c r="A243">
        <v>230</v>
      </c>
      <c r="B243" t="s">
        <v>1086</v>
      </c>
      <c r="C243" t="s">
        <v>1203</v>
      </c>
      <c r="E243">
        <v>53.184405699999999</v>
      </c>
      <c r="F243">
        <v>11.2747604</v>
      </c>
      <c r="G243" t="s">
        <v>489</v>
      </c>
      <c r="H243">
        <v>0.1072</v>
      </c>
      <c r="I243">
        <f>Table10[[#This Row],[H2-Potential in TWh/a]]/(365*24)</f>
        <v>1.223744292237443E-5</v>
      </c>
      <c r="J243">
        <f>Table10[[#This Row],[H2-Potential in TWh/a]]/$B$3</f>
        <v>3.241126509149529E-4</v>
      </c>
      <c r="K243">
        <f>ROUND(Table10[[#This Row],[Relative Potential]]*$B$6*1000000/(365*24),0)</f>
        <v>7</v>
      </c>
    </row>
    <row r="244" spans="1:11">
      <c r="A244">
        <v>231</v>
      </c>
      <c r="B244" t="s">
        <v>1087</v>
      </c>
      <c r="C244" t="s">
        <v>1203</v>
      </c>
      <c r="E244">
        <v>49.982951</v>
      </c>
      <c r="F244">
        <v>10.657704000000001</v>
      </c>
      <c r="G244" t="s">
        <v>341</v>
      </c>
      <c r="H244">
        <v>0.77049999999999996</v>
      </c>
      <c r="I244">
        <f>Table10[[#This Row],[H2-Potential in TWh/a]]/(365*24)</f>
        <v>8.7956621004566207E-5</v>
      </c>
      <c r="J244">
        <f>Table10[[#This Row],[H2-Potential in TWh/a]]/$B$3</f>
        <v>2.3295596784512237E-3</v>
      </c>
      <c r="K244">
        <f>ROUND(Table10[[#This Row],[Relative Potential]]*$B$6*1000000/(365*24),0)</f>
        <v>51</v>
      </c>
    </row>
    <row r="245" spans="1:11">
      <c r="A245">
        <v>232</v>
      </c>
      <c r="B245" t="s">
        <v>1088</v>
      </c>
      <c r="C245" t="s">
        <v>1203</v>
      </c>
      <c r="E245">
        <v>49.463293999999998</v>
      </c>
      <c r="F245">
        <v>8.1705059999999996</v>
      </c>
      <c r="G245" t="s">
        <v>740</v>
      </c>
      <c r="H245">
        <v>0.1072</v>
      </c>
      <c r="I245">
        <f>Table10[[#This Row],[H2-Potential in TWh/a]]/(365*24)</f>
        <v>1.223744292237443E-5</v>
      </c>
      <c r="J245">
        <f>Table10[[#This Row],[H2-Potential in TWh/a]]/$B$3</f>
        <v>3.241126509149529E-4</v>
      </c>
      <c r="K245">
        <f>ROUND(Table10[[#This Row],[Relative Potential]]*$B$6*1000000/(365*24),0)</f>
        <v>7</v>
      </c>
    </row>
    <row r="246" spans="1:11">
      <c r="A246">
        <v>233</v>
      </c>
      <c r="B246" t="s">
        <v>1088</v>
      </c>
      <c r="C246" t="s">
        <v>1203</v>
      </c>
      <c r="E246">
        <v>49.464616999999997</v>
      </c>
      <c r="F246">
        <v>8.1096409999999999</v>
      </c>
      <c r="G246" t="s">
        <v>740</v>
      </c>
      <c r="H246">
        <v>4.2000000000000003E-2</v>
      </c>
      <c r="I246">
        <f>Table10[[#This Row],[H2-Potential in TWh/a]]/(365*24)</f>
        <v>4.7945205479452054E-6</v>
      </c>
      <c r="J246">
        <f>Table10[[#This Row],[H2-Potential in TWh/a]]/$B$3</f>
        <v>1.2698443412712706E-4</v>
      </c>
      <c r="K246">
        <f>ROUND(Table10[[#This Row],[Relative Potential]]*$B$6*1000000/(365*24),0)</f>
        <v>3</v>
      </c>
    </row>
    <row r="247" spans="1:11">
      <c r="A247">
        <v>234</v>
      </c>
      <c r="B247" t="s">
        <v>1089</v>
      </c>
      <c r="C247" t="s">
        <v>1203</v>
      </c>
      <c r="E247">
        <v>50.677269000000003</v>
      </c>
      <c r="F247">
        <v>7.635923</v>
      </c>
      <c r="G247" t="s">
        <v>690</v>
      </c>
      <c r="H247">
        <v>1.7899999999999999E-2</v>
      </c>
      <c r="I247">
        <f>Table10[[#This Row],[H2-Potential in TWh/a]]/(365*24)</f>
        <v>2.0433789954337901E-6</v>
      </c>
      <c r="J247">
        <f>Table10[[#This Row],[H2-Potential in TWh/a]]/$B$3</f>
        <v>5.4119556449418439E-5</v>
      </c>
      <c r="K247">
        <f>ROUND(Table10[[#This Row],[Relative Potential]]*$B$6*1000000/(365*24),0)</f>
        <v>1</v>
      </c>
    </row>
    <row r="248" spans="1:11">
      <c r="A248">
        <v>235</v>
      </c>
      <c r="B248" t="s">
        <v>1090</v>
      </c>
      <c r="C248" t="s">
        <v>1203</v>
      </c>
      <c r="E248">
        <v>49.088785000000001</v>
      </c>
      <c r="F248">
        <v>9.7363540000000004</v>
      </c>
      <c r="G248" t="s">
        <v>122</v>
      </c>
      <c r="H248">
        <v>5.6999999999999993E-3</v>
      </c>
      <c r="I248">
        <f>Table10[[#This Row],[H2-Potential in TWh/a]]/(365*24)</f>
        <v>6.5068493150684921E-7</v>
      </c>
      <c r="J248">
        <f>Table10[[#This Row],[H2-Potential in TWh/a]]/$B$3</f>
        <v>1.7233601774395813E-5</v>
      </c>
      <c r="K248">
        <f>ROUND(Table10[[#This Row],[Relative Potential]]*$B$6*1000000/(365*24),0)</f>
        <v>0</v>
      </c>
    </row>
    <row r="249" spans="1:11">
      <c r="A249">
        <v>236</v>
      </c>
      <c r="B249" t="s">
        <v>1091</v>
      </c>
      <c r="C249" t="s">
        <v>1203</v>
      </c>
      <c r="E249">
        <v>50.643771000000001</v>
      </c>
      <c r="F249">
        <v>6.7096</v>
      </c>
      <c r="G249" t="s">
        <v>621</v>
      </c>
      <c r="H249">
        <v>6.6199999999999995E-2</v>
      </c>
      <c r="I249">
        <f>Table10[[#This Row],[H2-Potential in TWh/a]]/(365*24)</f>
        <v>7.5570776255707753E-6</v>
      </c>
      <c r="J249">
        <f>Table10[[#This Row],[H2-Potential in TWh/a]]/$B$3</f>
        <v>2.0015165569561456E-4</v>
      </c>
      <c r="K249">
        <f>ROUND(Table10[[#This Row],[Relative Potential]]*$B$6*1000000/(365*24),0)</f>
        <v>4</v>
      </c>
    </row>
    <row r="250" spans="1:11">
      <c r="A250">
        <v>237</v>
      </c>
      <c r="B250" t="s">
        <v>1092</v>
      </c>
      <c r="C250" t="s">
        <v>1203</v>
      </c>
      <c r="E250">
        <v>53.076402999999999</v>
      </c>
      <c r="F250">
        <v>14.309240000000001</v>
      </c>
      <c r="G250" t="s">
        <v>415</v>
      </c>
      <c r="H250">
        <v>0.41399999999999998</v>
      </c>
      <c r="I250">
        <f>Table10[[#This Row],[H2-Potential in TWh/a]]/(365*24)</f>
        <v>4.7260273972602741E-5</v>
      </c>
      <c r="J250">
        <f>Table10[[#This Row],[H2-Potential in TWh/a]]/$B$3</f>
        <v>1.2517037078245382E-3</v>
      </c>
      <c r="K250">
        <f>ROUND(Table10[[#This Row],[Relative Potential]]*$B$6*1000000/(365*24),0)</f>
        <v>27</v>
      </c>
    </row>
    <row r="251" spans="1:11">
      <c r="A251">
        <v>238</v>
      </c>
      <c r="B251" t="s">
        <v>1093</v>
      </c>
      <c r="C251" t="s">
        <v>1203</v>
      </c>
      <c r="E251">
        <v>52.252431000000001</v>
      </c>
      <c r="F251">
        <v>11.885426000000001</v>
      </c>
      <c r="G251" t="s">
        <v>805</v>
      </c>
      <c r="H251">
        <v>0.32160000000000011</v>
      </c>
      <c r="I251">
        <f>Table10[[#This Row],[H2-Potential in TWh/a]]/(365*24)</f>
        <v>3.6712328767123297E-5</v>
      </c>
      <c r="J251">
        <f>Table10[[#This Row],[H2-Potential in TWh/a]]/$B$3</f>
        <v>9.7233795274485901E-4</v>
      </c>
      <c r="K251">
        <f>ROUND(Table10[[#This Row],[Relative Potential]]*$B$6*1000000/(365*24),0)</f>
        <v>21</v>
      </c>
    </row>
    <row r="252" spans="1:11">
      <c r="A252">
        <v>239</v>
      </c>
      <c r="B252" t="s">
        <v>1094</v>
      </c>
      <c r="C252" t="s">
        <v>1203</v>
      </c>
      <c r="E252">
        <v>50.570667</v>
      </c>
      <c r="F252">
        <v>6.4992340000000004</v>
      </c>
      <c r="G252" t="s">
        <v>621</v>
      </c>
      <c r="H252">
        <v>1.9E-3</v>
      </c>
      <c r="I252">
        <f>Table10[[#This Row],[H2-Potential in TWh/a]]/(365*24)</f>
        <v>2.1689497716894978E-7</v>
      </c>
      <c r="J252">
        <f>Table10[[#This Row],[H2-Potential in TWh/a]]/$B$3</f>
        <v>5.7445339247986052E-6</v>
      </c>
      <c r="K252">
        <f>ROUND(Table10[[#This Row],[Relative Potential]]*$B$6*1000000/(365*24),0)</f>
        <v>0</v>
      </c>
    </row>
    <row r="253" spans="1:11">
      <c r="A253">
        <v>240</v>
      </c>
      <c r="B253" t="s">
        <v>1095</v>
      </c>
      <c r="C253" t="s">
        <v>1203</v>
      </c>
      <c r="E253">
        <v>50.642901999999999</v>
      </c>
      <c r="F253">
        <v>12.199094000000001</v>
      </c>
      <c r="G253" t="s">
        <v>890</v>
      </c>
      <c r="H253">
        <v>4.2799999999999998E-2</v>
      </c>
      <c r="I253">
        <f>Table10[[#This Row],[H2-Potential in TWh/a]]/(365*24)</f>
        <v>4.8858447488584476E-6</v>
      </c>
      <c r="J253">
        <f>Table10[[#This Row],[H2-Potential in TWh/a]]/$B$3</f>
        <v>1.2940318525335806E-4</v>
      </c>
      <c r="K253">
        <f>ROUND(Table10[[#This Row],[Relative Potential]]*$B$6*1000000/(365*24),0)</f>
        <v>3</v>
      </c>
    </row>
    <row r="254" spans="1:11">
      <c r="A254">
        <v>241</v>
      </c>
      <c r="B254" t="s">
        <v>1096</v>
      </c>
      <c r="C254" t="s">
        <v>1203</v>
      </c>
      <c r="E254">
        <v>47.820822</v>
      </c>
      <c r="F254">
        <v>10.434106999999999</v>
      </c>
      <c r="G254" t="s">
        <v>372</v>
      </c>
      <c r="H254">
        <v>5.2699999999999997E-2</v>
      </c>
      <c r="I254">
        <f>Table10[[#This Row],[H2-Potential in TWh/a]]/(365*24)</f>
        <v>6.0159817351598173E-6</v>
      </c>
      <c r="J254">
        <f>Table10[[#This Row],[H2-Potential in TWh/a]]/$B$3</f>
        <v>1.5933523044046657E-4</v>
      </c>
      <c r="K254">
        <f>ROUND(Table10[[#This Row],[Relative Potential]]*$B$6*1000000/(365*24),0)</f>
        <v>3</v>
      </c>
    </row>
    <row r="255" spans="1:11">
      <c r="A255">
        <v>242</v>
      </c>
      <c r="B255" t="s">
        <v>1085</v>
      </c>
      <c r="C255" t="s">
        <v>1203</v>
      </c>
      <c r="E255">
        <v>51.999920000000003</v>
      </c>
      <c r="F255">
        <v>8.6139580000000002</v>
      </c>
      <c r="G255" t="s">
        <v>648</v>
      </c>
      <c r="H255">
        <v>0.19700000000000001</v>
      </c>
      <c r="I255">
        <f>Table10[[#This Row],[H2-Potential in TWh/a]]/(365*24)</f>
        <v>2.2488584474885847E-5</v>
      </c>
      <c r="J255">
        <f>Table10[[#This Row],[H2-Potential in TWh/a]]/$B$3</f>
        <v>5.9561746483438171E-4</v>
      </c>
      <c r="K255">
        <f>ROUND(Table10[[#This Row],[Relative Potential]]*$B$6*1000000/(365*24),0)</f>
        <v>13</v>
      </c>
    </row>
    <row r="256" spans="1:11">
      <c r="A256">
        <v>243</v>
      </c>
      <c r="B256" t="s">
        <v>1097</v>
      </c>
      <c r="C256" t="s">
        <v>1203</v>
      </c>
      <c r="E256">
        <v>50.792704000000001</v>
      </c>
      <c r="F256">
        <v>6.4839989999999998</v>
      </c>
      <c r="G256" t="s">
        <v>617</v>
      </c>
      <c r="H256">
        <v>7.8799999999999995E-2</v>
      </c>
      <c r="I256">
        <f>Table10[[#This Row],[H2-Potential in TWh/a]]/(365*24)</f>
        <v>8.9954337899543367E-6</v>
      </c>
      <c r="J256">
        <f>Table10[[#This Row],[H2-Potential in TWh/a]]/$B$3</f>
        <v>2.3824698593375267E-4</v>
      </c>
      <c r="K256">
        <f>ROUND(Table10[[#This Row],[Relative Potential]]*$B$6*1000000/(365*24),0)</f>
        <v>5</v>
      </c>
    </row>
    <row r="257" spans="1:11">
      <c r="A257">
        <v>244</v>
      </c>
      <c r="B257" t="s">
        <v>1098</v>
      </c>
      <c r="C257" t="s">
        <v>1203</v>
      </c>
      <c r="E257">
        <v>48.746474999999997</v>
      </c>
      <c r="F257">
        <v>8.3456799999999998</v>
      </c>
      <c r="G257" t="s">
        <v>137</v>
      </c>
      <c r="H257">
        <v>4.9799999999999997E-2</v>
      </c>
      <c r="I257">
        <f>Table10[[#This Row],[H2-Potential in TWh/a]]/(365*24)</f>
        <v>5.684931506849315E-6</v>
      </c>
      <c r="J257">
        <f>Table10[[#This Row],[H2-Potential in TWh/a]]/$B$3</f>
        <v>1.5056725760787923E-4</v>
      </c>
      <c r="K257">
        <f>ROUND(Table10[[#This Row],[Relative Potential]]*$B$6*1000000/(365*24),0)</f>
        <v>3</v>
      </c>
    </row>
    <row r="258" spans="1:11">
      <c r="A258">
        <v>245</v>
      </c>
      <c r="B258" t="s">
        <v>1099</v>
      </c>
      <c r="C258" t="s">
        <v>1203</v>
      </c>
      <c r="E258">
        <v>52.142681000000003</v>
      </c>
      <c r="F258">
        <v>14.649353</v>
      </c>
      <c r="G258" t="s">
        <v>403</v>
      </c>
      <c r="H258">
        <v>0.65249999999999997</v>
      </c>
      <c r="I258">
        <f>Table10[[#This Row],[H2-Potential in TWh/a]]/(365*24)</f>
        <v>7.4486301369863016E-5</v>
      </c>
      <c r="J258">
        <f>Table10[[#This Row],[H2-Potential in TWh/a]]/$B$3</f>
        <v>1.9727938873321527E-3</v>
      </c>
      <c r="K258">
        <f>ROUND(Table10[[#This Row],[Relative Potential]]*$B$6*1000000/(365*24),0)</f>
        <v>43</v>
      </c>
    </row>
    <row r="259" spans="1:11">
      <c r="A259">
        <v>246</v>
      </c>
      <c r="B259" t="s">
        <v>1100</v>
      </c>
      <c r="C259" t="s">
        <v>1203</v>
      </c>
      <c r="E259">
        <v>51.505234000000002</v>
      </c>
      <c r="F259">
        <v>8.9763750000000009</v>
      </c>
      <c r="G259" t="s">
        <v>472</v>
      </c>
      <c r="H259">
        <v>7.0500000000000007E-2</v>
      </c>
      <c r="I259">
        <f>Table10[[#This Row],[H2-Potential in TWh/a]]/(365*24)</f>
        <v>8.047945205479452E-6</v>
      </c>
      <c r="J259">
        <f>Table10[[#This Row],[H2-Potential in TWh/a]]/$B$3</f>
        <v>2.1315244299910616E-4</v>
      </c>
      <c r="K259">
        <f>ROUND(Table10[[#This Row],[Relative Potential]]*$B$6*1000000/(365*24),0)</f>
        <v>5</v>
      </c>
    </row>
    <row r="260" spans="1:11">
      <c r="A260">
        <v>247</v>
      </c>
      <c r="B260" t="s">
        <v>1101</v>
      </c>
      <c r="C260" t="s">
        <v>1203</v>
      </c>
      <c r="E260">
        <v>51.506281999999999</v>
      </c>
      <c r="F260">
        <v>8.9794</v>
      </c>
      <c r="G260" t="s">
        <v>472</v>
      </c>
      <c r="H260">
        <v>0.24390000000000001</v>
      </c>
      <c r="I260">
        <f>Table10[[#This Row],[H2-Potential in TWh/a]]/(365*24)</f>
        <v>2.7842465753424657E-5</v>
      </c>
      <c r="J260">
        <f>Table10[[#This Row],[H2-Potential in TWh/a]]/$B$3</f>
        <v>7.3741674960967356E-4</v>
      </c>
      <c r="K260">
        <f>ROUND(Table10[[#This Row],[Relative Potential]]*$B$6*1000000/(365*24),0)</f>
        <v>16</v>
      </c>
    </row>
    <row r="261" spans="1:11">
      <c r="A261">
        <v>248</v>
      </c>
      <c r="B261" t="s">
        <v>1102</v>
      </c>
      <c r="C261" t="s">
        <v>1203</v>
      </c>
      <c r="E261">
        <v>47.880113999999999</v>
      </c>
      <c r="F261">
        <v>11.895465</v>
      </c>
      <c r="G261" t="s">
        <v>229</v>
      </c>
      <c r="H261">
        <v>0.1072</v>
      </c>
      <c r="I261">
        <f>Table10[[#This Row],[H2-Potential in TWh/a]]/(365*24)</f>
        <v>1.223744292237443E-5</v>
      </c>
      <c r="J261">
        <f>Table10[[#This Row],[H2-Potential in TWh/a]]/$B$3</f>
        <v>3.241126509149529E-4</v>
      </c>
      <c r="K261">
        <f>ROUND(Table10[[#This Row],[Relative Potential]]*$B$6*1000000/(365*24),0)</f>
        <v>7</v>
      </c>
    </row>
    <row r="262" spans="1:11">
      <c r="A262">
        <v>249</v>
      </c>
      <c r="B262" t="s">
        <v>1103</v>
      </c>
      <c r="C262" t="s">
        <v>1203</v>
      </c>
      <c r="E262">
        <v>50.799813</v>
      </c>
      <c r="F262">
        <v>6.4541750000000002</v>
      </c>
      <c r="G262" t="s">
        <v>617</v>
      </c>
      <c r="H262">
        <v>5.9900000000000002E-2</v>
      </c>
      <c r="I262">
        <f>Table10[[#This Row],[H2-Potential in TWh/a]]/(365*24)</f>
        <v>6.8378995433789955E-6</v>
      </c>
      <c r="J262">
        <f>Table10[[#This Row],[H2-Potential in TWh/a]]/$B$3</f>
        <v>1.8110399057654552E-4</v>
      </c>
      <c r="K262">
        <f>ROUND(Table10[[#This Row],[Relative Potential]]*$B$6*1000000/(365*24),0)</f>
        <v>4</v>
      </c>
    </row>
    <row r="263" spans="1:11">
      <c r="A263">
        <v>250</v>
      </c>
      <c r="B263" t="s">
        <v>1104</v>
      </c>
      <c r="C263" t="s">
        <v>1203</v>
      </c>
      <c r="E263">
        <v>53.685161000000001</v>
      </c>
      <c r="F263">
        <v>9.6698269999999997</v>
      </c>
      <c r="G263" t="s">
        <v>839</v>
      </c>
      <c r="H263">
        <v>4.4699999999999997E-2</v>
      </c>
      <c r="I263">
        <f>Table10[[#This Row],[H2-Potential in TWh/a]]/(365*24)</f>
        <v>5.102739726027397E-6</v>
      </c>
      <c r="J263">
        <f>Table10[[#This Row],[H2-Potential in TWh/a]]/$B$3</f>
        <v>1.3514771917815666E-4</v>
      </c>
      <c r="K263">
        <f>ROUND(Table10[[#This Row],[Relative Potential]]*$B$6*1000000/(365*24),0)</f>
        <v>3</v>
      </c>
    </row>
    <row r="264" spans="1:11">
      <c r="A264">
        <v>251</v>
      </c>
      <c r="B264" t="s">
        <v>1104</v>
      </c>
      <c r="C264" t="s">
        <v>1203</v>
      </c>
      <c r="E264">
        <v>53.685161000000001</v>
      </c>
      <c r="F264">
        <v>9.6698269999999997</v>
      </c>
      <c r="G264" t="s">
        <v>839</v>
      </c>
      <c r="H264">
        <v>0.2301</v>
      </c>
      <c r="I264">
        <f>Table10[[#This Row],[H2-Potential in TWh/a]]/(365*24)</f>
        <v>2.6267123287671231E-5</v>
      </c>
      <c r="J264">
        <f>Table10[[#This Row],[H2-Potential in TWh/a]]/$B$3</f>
        <v>6.9569329268218897E-4</v>
      </c>
      <c r="K264">
        <f>ROUND(Table10[[#This Row],[Relative Potential]]*$B$6*1000000/(365*24),0)</f>
        <v>15</v>
      </c>
    </row>
    <row r="265" spans="1:11">
      <c r="A265">
        <v>252</v>
      </c>
      <c r="B265" t="s">
        <v>1105</v>
      </c>
      <c r="C265" t="s">
        <v>1203</v>
      </c>
      <c r="E265">
        <v>49.362481000000002</v>
      </c>
      <c r="F265">
        <v>9.3436649999999997</v>
      </c>
      <c r="G265" t="s">
        <v>118</v>
      </c>
      <c r="H265">
        <v>0.21440000000000001</v>
      </c>
      <c r="I265">
        <f>Table10[[#This Row],[H2-Potential in TWh/a]]/(365*24)</f>
        <v>2.4474885844748859E-5</v>
      </c>
      <c r="J265">
        <f>Table10[[#This Row],[H2-Potential in TWh/a]]/$B$3</f>
        <v>6.4822530182990579E-4</v>
      </c>
      <c r="K265">
        <f>ROUND(Table10[[#This Row],[Relative Potential]]*$B$6*1000000/(365*24),0)</f>
        <v>14</v>
      </c>
    </row>
    <row r="266" spans="1:11">
      <c r="A266">
        <v>253</v>
      </c>
      <c r="B266" t="s">
        <v>1088</v>
      </c>
      <c r="C266" t="s">
        <v>1203</v>
      </c>
      <c r="E266">
        <v>49.463293999999998</v>
      </c>
      <c r="F266">
        <v>8.1705059999999996</v>
      </c>
      <c r="G266" t="s">
        <v>740</v>
      </c>
      <c r="H266">
        <v>1.67E-2</v>
      </c>
      <c r="I266">
        <f>Table10[[#This Row],[H2-Potential in TWh/a]]/(365*24)</f>
        <v>1.9063926940639269E-6</v>
      </c>
      <c r="J266">
        <f>Table10[[#This Row],[H2-Potential in TWh/a]]/$B$3</f>
        <v>5.0491429760071952E-5</v>
      </c>
      <c r="K266">
        <f>ROUND(Table10[[#This Row],[Relative Potential]]*$B$6*1000000/(365*24),0)</f>
        <v>1</v>
      </c>
    </row>
    <row r="267" spans="1:11">
      <c r="A267">
        <v>254</v>
      </c>
      <c r="B267" t="s">
        <v>1106</v>
      </c>
      <c r="C267" t="s">
        <v>1203</v>
      </c>
      <c r="E267">
        <v>50.445422000000001</v>
      </c>
      <c r="F267">
        <v>9.0334800000000008</v>
      </c>
      <c r="G267" t="s">
        <v>450</v>
      </c>
      <c r="H267">
        <v>1.12E-2</v>
      </c>
      <c r="I267">
        <f>Table10[[#This Row],[H2-Potential in TWh/a]]/(365*24)</f>
        <v>1.2785388127853881E-6</v>
      </c>
      <c r="J267">
        <f>Table10[[#This Row],[H2-Potential in TWh/a]]/$B$3</f>
        <v>3.3862515767233883E-5</v>
      </c>
      <c r="K267">
        <f>ROUND(Table10[[#This Row],[Relative Potential]]*$B$6*1000000/(365*24),0)</f>
        <v>1</v>
      </c>
    </row>
    <row r="268" spans="1:11">
      <c r="A268">
        <v>255</v>
      </c>
      <c r="B268" t="s">
        <v>1107</v>
      </c>
      <c r="C268" t="s">
        <v>1203</v>
      </c>
      <c r="E268">
        <v>48.596218</v>
      </c>
      <c r="F268">
        <v>8.1157360000000001</v>
      </c>
      <c r="G268" t="s">
        <v>161</v>
      </c>
      <c r="H268">
        <v>3.6799999999999999E-2</v>
      </c>
      <c r="I268">
        <f>Table10[[#This Row],[H2-Potential in TWh/a]]/(365*24)</f>
        <v>4.2009132420091321E-6</v>
      </c>
      <c r="J268">
        <f>Table10[[#This Row],[H2-Potential in TWh/a]]/$B$3</f>
        <v>1.1126255180662561E-4</v>
      </c>
      <c r="K268">
        <f>ROUND(Table10[[#This Row],[Relative Potential]]*$B$6*1000000/(365*24),0)</f>
        <v>2</v>
      </c>
    </row>
    <row r="269" spans="1:11">
      <c r="A269">
        <v>256</v>
      </c>
      <c r="B269" t="s">
        <v>1055</v>
      </c>
      <c r="C269" t="s">
        <v>1203</v>
      </c>
      <c r="E269">
        <v>48.023145</v>
      </c>
      <c r="F269">
        <v>12.541613</v>
      </c>
      <c r="G269" t="s">
        <v>233</v>
      </c>
      <c r="H269">
        <v>0.14710000000000001</v>
      </c>
      <c r="I269">
        <f>Table10[[#This Row],[H2-Potential in TWh/a]]/(365*24)</f>
        <v>1.6792237442922374E-5</v>
      </c>
      <c r="J269">
        <f>Table10[[#This Row],[H2-Potential in TWh/a]]/$B$3</f>
        <v>4.4474786333572361E-4</v>
      </c>
      <c r="K269">
        <f>ROUND(Table10[[#This Row],[Relative Potential]]*$B$6*1000000/(365*24),0)</f>
        <v>10</v>
      </c>
    </row>
    <row r="270" spans="1:11">
      <c r="A270">
        <v>257</v>
      </c>
      <c r="B270" t="s">
        <v>1108</v>
      </c>
      <c r="C270" t="s">
        <v>1203</v>
      </c>
      <c r="E270">
        <v>49.327658999999997</v>
      </c>
      <c r="F270">
        <v>9.3536959999999993</v>
      </c>
      <c r="G270" t="s">
        <v>118</v>
      </c>
      <c r="H270">
        <v>1.34E-2</v>
      </c>
      <c r="I270">
        <f>Table10[[#This Row],[H2-Potential in TWh/a]]/(365*24)</f>
        <v>1.5296803652968037E-6</v>
      </c>
      <c r="J270">
        <f>Table10[[#This Row],[H2-Potential in TWh/a]]/$B$3</f>
        <v>4.0514081364369112E-5</v>
      </c>
      <c r="K270">
        <f>ROUND(Table10[[#This Row],[Relative Potential]]*$B$6*1000000/(365*24),0)</f>
        <v>1</v>
      </c>
    </row>
    <row r="271" spans="1:11">
      <c r="A271">
        <v>258</v>
      </c>
      <c r="B271" t="s">
        <v>1074</v>
      </c>
      <c r="C271" t="s">
        <v>1203</v>
      </c>
      <c r="E271">
        <v>51.409286999999999</v>
      </c>
      <c r="F271">
        <v>7.9924999999999997</v>
      </c>
      <c r="G271" t="s">
        <v>674</v>
      </c>
      <c r="H271">
        <v>8.8300000000000003E-2</v>
      </c>
      <c r="I271">
        <f>Table10[[#This Row],[H2-Potential in TWh/a]]/(365*24)</f>
        <v>1.0079908675799088E-5</v>
      </c>
      <c r="J271">
        <f>Table10[[#This Row],[H2-Potential in TWh/a]]/$B$3</f>
        <v>2.6696965555774571E-4</v>
      </c>
      <c r="K271">
        <f>ROUND(Table10[[#This Row],[Relative Potential]]*$B$6*1000000/(365*24),0)</f>
        <v>6</v>
      </c>
    </row>
    <row r="272" spans="1:11">
      <c r="A272">
        <v>259</v>
      </c>
      <c r="B272" t="s">
        <v>1109</v>
      </c>
      <c r="C272" t="s">
        <v>1203</v>
      </c>
      <c r="E272">
        <v>48.497131000000003</v>
      </c>
      <c r="F272">
        <v>8.3747159999999994</v>
      </c>
      <c r="G272" t="s">
        <v>153</v>
      </c>
      <c r="H272">
        <v>7.1499999999999994E-2</v>
      </c>
      <c r="I272">
        <f>Table10[[#This Row],[H2-Potential in TWh/a]]/(365*24)</f>
        <v>8.162100456621004E-6</v>
      </c>
      <c r="J272">
        <f>Table10[[#This Row],[H2-Potential in TWh/a]]/$B$3</f>
        <v>2.1617588190689485E-4</v>
      </c>
      <c r="K272">
        <f>ROUND(Table10[[#This Row],[Relative Potential]]*$B$6*1000000/(365*24),0)</f>
        <v>5</v>
      </c>
    </row>
    <row r="273" spans="1:11">
      <c r="A273">
        <v>260</v>
      </c>
      <c r="B273" t="s">
        <v>1110</v>
      </c>
      <c r="C273" t="s">
        <v>1203</v>
      </c>
      <c r="E273">
        <v>52.674453999999997</v>
      </c>
      <c r="F273">
        <v>12.003501999999999</v>
      </c>
      <c r="G273" t="s">
        <v>819</v>
      </c>
      <c r="H273">
        <v>0.12909999999999999</v>
      </c>
      <c r="I273">
        <f>Table10[[#This Row],[H2-Potential in TWh/a]]/(365*24)</f>
        <v>1.4737442922374428E-5</v>
      </c>
      <c r="J273">
        <f>Table10[[#This Row],[H2-Potential in TWh/a]]/$B$3</f>
        <v>3.9032596299552627E-4</v>
      </c>
      <c r="K273">
        <f>ROUND(Table10[[#This Row],[Relative Potential]]*$B$6*1000000/(365*24),0)</f>
        <v>8</v>
      </c>
    </row>
    <row r="274" spans="1:11">
      <c r="A274">
        <v>261</v>
      </c>
      <c r="B274" t="s">
        <v>1111</v>
      </c>
      <c r="C274" t="s">
        <v>1203</v>
      </c>
      <c r="E274">
        <v>48.515906000000001</v>
      </c>
      <c r="F274">
        <v>9.3618310000000005</v>
      </c>
      <c r="G274" t="s">
        <v>175</v>
      </c>
      <c r="H274">
        <v>7.0799999999999988E-2</v>
      </c>
      <c r="I274">
        <f>Table10[[#This Row],[H2-Potential in TWh/a]]/(365*24)</f>
        <v>8.0821917808219156E-6</v>
      </c>
      <c r="J274">
        <f>Table10[[#This Row],[H2-Potential in TWh/a]]/$B$3</f>
        <v>2.1405947467144273E-4</v>
      </c>
      <c r="K274">
        <f>ROUND(Table10[[#This Row],[Relative Potential]]*$B$6*1000000/(365*24),0)</f>
        <v>5</v>
      </c>
    </row>
    <row r="275" spans="1:11">
      <c r="A275">
        <v>262</v>
      </c>
      <c r="B275" t="s">
        <v>1112</v>
      </c>
      <c r="C275" t="s">
        <v>1203</v>
      </c>
      <c r="E275">
        <v>51.391714</v>
      </c>
      <c r="F275">
        <v>7.4659250000000004</v>
      </c>
      <c r="G275" t="s">
        <v>666</v>
      </c>
      <c r="H275">
        <v>0.65</v>
      </c>
      <c r="I275">
        <f>Table10[[#This Row],[H2-Potential in TWh/a]]/(365*24)</f>
        <v>7.4200913242009129E-5</v>
      </c>
      <c r="J275">
        <f>Table10[[#This Row],[H2-Potential in TWh/a]]/$B$3</f>
        <v>1.965235290062681E-3</v>
      </c>
      <c r="K275">
        <f>ROUND(Table10[[#This Row],[Relative Potential]]*$B$6*1000000/(365*24),0)</f>
        <v>43</v>
      </c>
    </row>
    <row r="276" spans="1:11">
      <c r="A276">
        <v>263</v>
      </c>
      <c r="B276" t="s">
        <v>1113</v>
      </c>
      <c r="C276" t="s">
        <v>1203</v>
      </c>
      <c r="E276">
        <v>49.389296999999999</v>
      </c>
      <c r="F276">
        <v>8.0465630000000008</v>
      </c>
      <c r="G276" t="s">
        <v>740</v>
      </c>
      <c r="H276">
        <v>3.1600000000000003E-2</v>
      </c>
      <c r="I276">
        <f>Table10[[#This Row],[H2-Potential in TWh/a]]/(365*24)</f>
        <v>3.6073059360730597E-6</v>
      </c>
      <c r="J276">
        <f>Table10[[#This Row],[H2-Potential in TWh/a]]/$B$3</f>
        <v>9.5540669486124182E-5</v>
      </c>
      <c r="K276">
        <f>ROUND(Table10[[#This Row],[Relative Potential]]*$B$6*1000000/(365*24),0)</f>
        <v>2</v>
      </c>
    </row>
    <row r="277" spans="1:11">
      <c r="A277">
        <v>264</v>
      </c>
      <c r="B277" t="s">
        <v>1114</v>
      </c>
      <c r="C277" t="s">
        <v>1203</v>
      </c>
      <c r="E277">
        <v>53.780943999999998</v>
      </c>
      <c r="F277">
        <v>9.428941</v>
      </c>
      <c r="G277" t="s">
        <v>848</v>
      </c>
      <c r="H277">
        <v>0.38519999999999999</v>
      </c>
      <c r="I277">
        <f>Table10[[#This Row],[H2-Potential in TWh/a]]/(365*24)</f>
        <v>4.3972602739726028E-5</v>
      </c>
      <c r="J277">
        <f>Table10[[#This Row],[H2-Potential in TWh/a]]/$B$3</f>
        <v>1.1646286672802224E-3</v>
      </c>
      <c r="K277">
        <f>ROUND(Table10[[#This Row],[Relative Potential]]*$B$6*1000000/(365*24),0)</f>
        <v>25</v>
      </c>
    </row>
    <row r="278" spans="1:11">
      <c r="A278">
        <v>265</v>
      </c>
      <c r="B278" t="s">
        <v>1115</v>
      </c>
      <c r="C278" t="s">
        <v>1203</v>
      </c>
      <c r="E278">
        <v>47.642118000000004</v>
      </c>
      <c r="F278">
        <v>10.818256999999999</v>
      </c>
      <c r="G278" t="s">
        <v>372</v>
      </c>
      <c r="H278">
        <v>3.8E-3</v>
      </c>
      <c r="I278">
        <f>Table10[[#This Row],[H2-Potential in TWh/a]]/(365*24)</f>
        <v>4.3378995433789956E-7</v>
      </c>
      <c r="J278">
        <f>Table10[[#This Row],[H2-Potential in TWh/a]]/$B$3</f>
        <v>1.148906784959721E-5</v>
      </c>
      <c r="K278">
        <f>ROUND(Table10[[#This Row],[Relative Potential]]*$B$6*1000000/(365*24),0)</f>
        <v>0</v>
      </c>
    </row>
    <row r="279" spans="1:11">
      <c r="A279">
        <v>266</v>
      </c>
      <c r="B279" t="s">
        <v>1116</v>
      </c>
      <c r="C279" t="s">
        <v>1203</v>
      </c>
      <c r="E279">
        <v>51.522711999999999</v>
      </c>
      <c r="F279">
        <v>6.714658</v>
      </c>
      <c r="G279" t="s">
        <v>583</v>
      </c>
      <c r="H279">
        <v>0.2626</v>
      </c>
      <c r="I279">
        <f>Table10[[#This Row],[H2-Potential in TWh/a]]/(365*24)</f>
        <v>2.9977168949771688E-5</v>
      </c>
      <c r="J279">
        <f>Table10[[#This Row],[H2-Potential in TWh/a]]/$B$3</f>
        <v>7.9395505718532304E-4</v>
      </c>
      <c r="K279">
        <f>ROUND(Table10[[#This Row],[Relative Potential]]*$B$6*1000000/(365*24),0)</f>
        <v>17</v>
      </c>
    </row>
    <row r="280" spans="1:11">
      <c r="A280">
        <v>267</v>
      </c>
      <c r="B280" t="s">
        <v>1117</v>
      </c>
      <c r="C280" t="s">
        <v>1203</v>
      </c>
      <c r="E280">
        <v>50.746854999999996</v>
      </c>
      <c r="F280">
        <v>6.4893289999999997</v>
      </c>
      <c r="G280" t="s">
        <v>617</v>
      </c>
      <c r="H280">
        <v>0.28089999999999998</v>
      </c>
      <c r="I280">
        <f>Table10[[#This Row],[H2-Potential in TWh/a]]/(365*24)</f>
        <v>3.2066210045662098E-5</v>
      </c>
      <c r="J280">
        <f>Table10[[#This Row],[H2-Potential in TWh/a]]/$B$3</f>
        <v>8.4928398919785692E-4</v>
      </c>
      <c r="K280">
        <f>ROUND(Table10[[#This Row],[Relative Potential]]*$B$6*1000000/(365*24),0)</f>
        <v>18</v>
      </c>
    </row>
    <row r="281" spans="1:11">
      <c r="A281">
        <v>268</v>
      </c>
      <c r="B281" t="s">
        <v>1118</v>
      </c>
      <c r="C281" t="s">
        <v>1203</v>
      </c>
      <c r="E281">
        <v>50.722923000000002</v>
      </c>
      <c r="F281">
        <v>10.355408000000001</v>
      </c>
      <c r="G281" t="s">
        <v>870</v>
      </c>
      <c r="H281">
        <v>0.11559999999999999</v>
      </c>
      <c r="I281">
        <f>Table10[[#This Row],[H2-Potential in TWh/a]]/(365*24)</f>
        <v>1.3196347031963469E-5</v>
      </c>
      <c r="J281">
        <f>Table10[[#This Row],[H2-Potential in TWh/a]]/$B$3</f>
        <v>3.4950953774037829E-4</v>
      </c>
      <c r="K281">
        <f>ROUND(Table10[[#This Row],[Relative Potential]]*$B$6*1000000/(365*24),0)</f>
        <v>8</v>
      </c>
    </row>
    <row r="282" spans="1:11">
      <c r="A282">
        <v>269</v>
      </c>
      <c r="B282" t="s">
        <v>1119</v>
      </c>
      <c r="C282" t="s">
        <v>1203</v>
      </c>
      <c r="E282">
        <v>50.808235000000003</v>
      </c>
      <c r="F282">
        <v>6.475587</v>
      </c>
      <c r="G282" t="s">
        <v>617</v>
      </c>
      <c r="H282">
        <v>4.4200000000000003E-2</v>
      </c>
      <c r="I282">
        <f>Table10[[#This Row],[H2-Potential in TWh/a]]/(365*24)</f>
        <v>5.045662100456621E-6</v>
      </c>
      <c r="J282">
        <f>Table10[[#This Row],[H2-Potential in TWh/a]]/$B$3</f>
        <v>1.3363599972426231E-4</v>
      </c>
      <c r="K282">
        <f>ROUND(Table10[[#This Row],[Relative Potential]]*$B$6*1000000/(365*24),0)</f>
        <v>3</v>
      </c>
    </row>
    <row r="283" spans="1:11">
      <c r="A283">
        <v>270</v>
      </c>
      <c r="B283" t="s">
        <v>1120</v>
      </c>
      <c r="C283" t="s">
        <v>1203</v>
      </c>
      <c r="E283">
        <v>48.816304000000002</v>
      </c>
      <c r="F283">
        <v>10.134352</v>
      </c>
      <c r="G283" t="s">
        <v>128</v>
      </c>
      <c r="H283">
        <v>8.0399999999999999E-2</v>
      </c>
      <c r="I283">
        <f>Table10[[#This Row],[H2-Potential in TWh/a]]/(365*24)</f>
        <v>9.1780821917808226E-6</v>
      </c>
      <c r="J283">
        <f>Table10[[#This Row],[H2-Potential in TWh/a]]/$B$3</f>
        <v>2.4308448818621467E-4</v>
      </c>
      <c r="K283">
        <f>ROUND(Table10[[#This Row],[Relative Potential]]*$B$6*1000000/(365*24),0)</f>
        <v>5</v>
      </c>
    </row>
    <row r="284" spans="1:11">
      <c r="A284">
        <v>271</v>
      </c>
      <c r="B284" t="s">
        <v>1121</v>
      </c>
      <c r="C284" t="s">
        <v>1203</v>
      </c>
      <c r="E284">
        <v>49.208283999999999</v>
      </c>
      <c r="F284">
        <v>7.9369209999999999</v>
      </c>
      <c r="G284" t="s">
        <v>750</v>
      </c>
      <c r="H284">
        <v>1.34E-2</v>
      </c>
      <c r="I284">
        <f>Table10[[#This Row],[H2-Potential in TWh/a]]/(365*24)</f>
        <v>1.5296803652968037E-6</v>
      </c>
      <c r="J284">
        <f>Table10[[#This Row],[H2-Potential in TWh/a]]/$B$3</f>
        <v>4.0514081364369112E-5</v>
      </c>
      <c r="K284">
        <f>ROUND(Table10[[#This Row],[Relative Potential]]*$B$6*1000000/(365*24),0)</f>
        <v>1</v>
      </c>
    </row>
    <row r="285" spans="1:11">
      <c r="A285">
        <v>272</v>
      </c>
      <c r="B285" t="s">
        <v>1122</v>
      </c>
      <c r="C285" t="s">
        <v>1203</v>
      </c>
      <c r="E285">
        <v>50.742362999999997</v>
      </c>
      <c r="F285">
        <v>6.482907</v>
      </c>
      <c r="G285" t="s">
        <v>617</v>
      </c>
      <c r="H285">
        <v>0.35189999999999999</v>
      </c>
      <c r="I285">
        <f>Table10[[#This Row],[H2-Potential in TWh/a]]/(365*24)</f>
        <v>4.0171232876712325E-5</v>
      </c>
      <c r="J285">
        <f>Table10[[#This Row],[H2-Potential in TWh/a]]/$B$3</f>
        <v>1.0639481516508573E-3</v>
      </c>
      <c r="K285">
        <f>ROUND(Table10[[#This Row],[Relative Potential]]*$B$6*1000000/(365*24),0)</f>
        <v>23</v>
      </c>
    </row>
    <row r="286" spans="1:11">
      <c r="A286">
        <v>273</v>
      </c>
      <c r="B286" t="s">
        <v>1123</v>
      </c>
      <c r="C286" t="s">
        <v>1203</v>
      </c>
      <c r="E286">
        <v>52.461989000000003</v>
      </c>
      <c r="F286">
        <v>13.452845</v>
      </c>
      <c r="G286" t="s">
        <v>381</v>
      </c>
      <c r="H286">
        <v>2.23E-2</v>
      </c>
      <c r="I286">
        <f>Table10[[#This Row],[H2-Potential in TWh/a]]/(365*24)</f>
        <v>2.5456621004566208E-6</v>
      </c>
      <c r="J286">
        <f>Table10[[#This Row],[H2-Potential in TWh/a]]/$B$3</f>
        <v>6.742268764368889E-5</v>
      </c>
      <c r="K286">
        <f>ROUND(Table10[[#This Row],[Relative Potential]]*$B$6*1000000/(365*24),0)</f>
        <v>1</v>
      </c>
    </row>
    <row r="287" spans="1:11">
      <c r="A287">
        <v>274</v>
      </c>
      <c r="B287" t="s">
        <v>1124</v>
      </c>
      <c r="C287" t="s">
        <v>1203</v>
      </c>
      <c r="E287">
        <v>49.209290000000003</v>
      </c>
      <c r="F287">
        <v>7.9356099999999996</v>
      </c>
      <c r="G287" t="s">
        <v>750</v>
      </c>
      <c r="H287">
        <v>0.1429</v>
      </c>
      <c r="I287">
        <f>Table10[[#This Row],[H2-Potential in TWh/a]]/(365*24)</f>
        <v>1.6312785388127854E-5</v>
      </c>
      <c r="J287">
        <f>Table10[[#This Row],[H2-Potential in TWh/a]]/$B$3</f>
        <v>4.3204941992301091E-4</v>
      </c>
      <c r="K287">
        <f>ROUND(Table10[[#This Row],[Relative Potential]]*$B$6*1000000/(365*24),0)</f>
        <v>9</v>
      </c>
    </row>
    <row r="288" spans="1:11">
      <c r="A288">
        <v>275</v>
      </c>
      <c r="B288" t="s">
        <v>1125</v>
      </c>
      <c r="C288" t="s">
        <v>1203</v>
      </c>
      <c r="E288">
        <v>49.696829000000001</v>
      </c>
      <c r="F288">
        <v>8.6665759999999992</v>
      </c>
      <c r="G288" t="s">
        <v>432</v>
      </c>
      <c r="H288">
        <v>0.21440000000000001</v>
      </c>
      <c r="I288">
        <f>Table10[[#This Row],[H2-Potential in TWh/a]]/(365*24)</f>
        <v>2.4474885844748859E-5</v>
      </c>
      <c r="J288">
        <f>Table10[[#This Row],[H2-Potential in TWh/a]]/$B$3</f>
        <v>6.4822530182990579E-4</v>
      </c>
      <c r="K288">
        <f>ROUND(Table10[[#This Row],[Relative Potential]]*$B$6*1000000/(365*24),0)</f>
        <v>14</v>
      </c>
    </row>
    <row r="289" spans="1:11">
      <c r="A289">
        <v>276</v>
      </c>
      <c r="B289" t="s">
        <v>1126</v>
      </c>
      <c r="C289" t="s">
        <v>1203</v>
      </c>
      <c r="E289">
        <v>51.780068</v>
      </c>
      <c r="F289">
        <v>9.6917530000000003</v>
      </c>
      <c r="G289" t="s">
        <v>504</v>
      </c>
      <c r="H289">
        <v>6.6E-3</v>
      </c>
      <c r="I289">
        <f>Table10[[#This Row],[H2-Potential in TWh/a]]/(365*24)</f>
        <v>7.5342465753424659E-7</v>
      </c>
      <c r="J289">
        <f>Table10[[#This Row],[H2-Potential in TWh/a]]/$B$3</f>
        <v>1.9954696791405681E-5</v>
      </c>
      <c r="K289">
        <f>ROUND(Table10[[#This Row],[Relative Potential]]*$B$6*1000000/(365*24),0)</f>
        <v>0</v>
      </c>
    </row>
    <row r="290" spans="1:11">
      <c r="A290">
        <v>277</v>
      </c>
      <c r="B290" t="s">
        <v>1102</v>
      </c>
      <c r="C290" t="s">
        <v>1203</v>
      </c>
      <c r="E290">
        <v>47.892578999999998</v>
      </c>
      <c r="F290">
        <v>11.843464000000001</v>
      </c>
      <c r="G290" t="s">
        <v>229</v>
      </c>
      <c r="H290">
        <v>2.6800000000000001E-2</v>
      </c>
      <c r="I290">
        <f>Table10[[#This Row],[H2-Potential in TWh/a]]/(365*24)</f>
        <v>3.0593607305936074E-6</v>
      </c>
      <c r="J290">
        <f>Table10[[#This Row],[H2-Potential in TWh/a]]/$B$3</f>
        <v>8.1028162728738224E-5</v>
      </c>
      <c r="K290">
        <f>ROUND(Table10[[#This Row],[Relative Potential]]*$B$6*1000000/(365*24),0)</f>
        <v>2</v>
      </c>
    </row>
    <row r="291" spans="1:11">
      <c r="A291">
        <v>278</v>
      </c>
      <c r="B291" t="s">
        <v>1127</v>
      </c>
      <c r="C291" t="s">
        <v>1203</v>
      </c>
      <c r="E291">
        <v>49.373207999999998</v>
      </c>
      <c r="F291">
        <v>8.0466999999999995</v>
      </c>
      <c r="G291" t="s">
        <v>740</v>
      </c>
      <c r="H291">
        <v>1.52E-2</v>
      </c>
      <c r="I291">
        <f>Table10[[#This Row],[H2-Potential in TWh/a]]/(365*24)</f>
        <v>1.7351598173515982E-6</v>
      </c>
      <c r="J291">
        <f>Table10[[#This Row],[H2-Potential in TWh/a]]/$B$3</f>
        <v>4.5956271398388841E-5</v>
      </c>
      <c r="K291">
        <f>ROUND(Table10[[#This Row],[Relative Potential]]*$B$6*1000000/(365*24),0)</f>
        <v>1</v>
      </c>
    </row>
    <row r="292" spans="1:11">
      <c r="A292">
        <v>279</v>
      </c>
      <c r="B292" t="s">
        <v>1128</v>
      </c>
      <c r="C292" t="s">
        <v>1203</v>
      </c>
      <c r="E292">
        <v>47.757269999999998</v>
      </c>
      <c r="F292">
        <v>11.74438</v>
      </c>
      <c r="G292" t="s">
        <v>219</v>
      </c>
      <c r="H292">
        <v>6.6E-3</v>
      </c>
      <c r="I292">
        <f>Table10[[#This Row],[H2-Potential in TWh/a]]/(365*24)</f>
        <v>7.5342465753424659E-7</v>
      </c>
      <c r="J292">
        <f>Table10[[#This Row],[H2-Potential in TWh/a]]/$B$3</f>
        <v>1.9954696791405681E-5</v>
      </c>
      <c r="K292">
        <f>ROUND(Table10[[#This Row],[Relative Potential]]*$B$6*1000000/(365*24),0)</f>
        <v>0</v>
      </c>
    </row>
    <row r="293" spans="1:11">
      <c r="A293">
        <v>280</v>
      </c>
      <c r="B293" t="s">
        <v>1129</v>
      </c>
      <c r="C293" t="s">
        <v>1203</v>
      </c>
      <c r="E293">
        <v>47.754600000000003</v>
      </c>
      <c r="F293">
        <v>11.741619999999999</v>
      </c>
      <c r="G293" t="s">
        <v>219</v>
      </c>
      <c r="H293">
        <v>6.6E-3</v>
      </c>
      <c r="I293">
        <f>Table10[[#This Row],[H2-Potential in TWh/a]]/(365*24)</f>
        <v>7.5342465753424659E-7</v>
      </c>
      <c r="J293">
        <f>Table10[[#This Row],[H2-Potential in TWh/a]]/$B$3</f>
        <v>1.9954696791405681E-5</v>
      </c>
      <c r="K293">
        <f>ROUND(Table10[[#This Row],[Relative Potential]]*$B$6*1000000/(365*24),0)</f>
        <v>0</v>
      </c>
    </row>
    <row r="294" spans="1:11">
      <c r="A294">
        <v>281</v>
      </c>
      <c r="B294" t="s">
        <v>1130</v>
      </c>
      <c r="C294" t="s">
        <v>1203</v>
      </c>
      <c r="E294">
        <v>51.911099999999998</v>
      </c>
      <c r="F294">
        <v>10.484669999999999</v>
      </c>
      <c r="G294" t="s">
        <v>500</v>
      </c>
      <c r="H294">
        <v>1.2999999999999999E-3</v>
      </c>
      <c r="I294">
        <f>Table10[[#This Row],[H2-Potential in TWh/a]]/(365*24)</f>
        <v>1.4840182648401825E-7</v>
      </c>
      <c r="J294">
        <f>Table10[[#This Row],[H2-Potential in TWh/a]]/$B$3</f>
        <v>3.9304705801253612E-6</v>
      </c>
      <c r="K294">
        <f>ROUND(Table10[[#This Row],[Relative Potential]]*$B$6*1000000/(365*24),0)</f>
        <v>0</v>
      </c>
    </row>
    <row r="295" spans="1:11">
      <c r="A295">
        <v>282</v>
      </c>
      <c r="B295" t="s">
        <v>1131</v>
      </c>
      <c r="C295" t="s">
        <v>1203</v>
      </c>
      <c r="E295">
        <v>50.68909</v>
      </c>
      <c r="F295">
        <v>6.4473200000000004</v>
      </c>
      <c r="G295" t="s">
        <v>617</v>
      </c>
      <c r="H295">
        <v>0.17069999999999999</v>
      </c>
      <c r="I295">
        <f>Table10[[#This Row],[H2-Potential in TWh/a]]/(365*24)</f>
        <v>1.9486301369863014E-5</v>
      </c>
      <c r="J295">
        <f>Table10[[#This Row],[H2-Potential in TWh/a]]/$B$3</f>
        <v>5.1610102155953783E-4</v>
      </c>
      <c r="K295">
        <f>ROUND(Table10[[#This Row],[Relative Potential]]*$B$6*1000000/(365*24),0)</f>
        <v>11</v>
      </c>
    </row>
    <row r="296" spans="1:11">
      <c r="A296">
        <v>283</v>
      </c>
      <c r="B296" t="s">
        <v>1132</v>
      </c>
      <c r="C296" t="s">
        <v>1203</v>
      </c>
      <c r="E296">
        <v>51.588003</v>
      </c>
      <c r="F296">
        <v>10.782994</v>
      </c>
      <c r="G296" t="s">
        <v>864</v>
      </c>
      <c r="H296">
        <v>4.4999999999999997E-3</v>
      </c>
      <c r="I296">
        <f>Table10[[#This Row],[H2-Potential in TWh/a]]/(365*24)</f>
        <v>5.1369863013698625E-7</v>
      </c>
      <c r="J296">
        <f>Table10[[#This Row],[H2-Potential in TWh/a]]/$B$3</f>
        <v>1.3605475085049327E-5</v>
      </c>
      <c r="K296">
        <f>ROUND(Table10[[#This Row],[Relative Potential]]*$B$6*1000000/(365*24),0)</f>
        <v>0</v>
      </c>
    </row>
    <row r="297" spans="1:11">
      <c r="A297">
        <v>284</v>
      </c>
      <c r="B297" t="s">
        <v>1133</v>
      </c>
      <c r="C297" t="s">
        <v>1203</v>
      </c>
      <c r="E297">
        <v>48.836481999999997</v>
      </c>
      <c r="F297">
        <v>8.2451089999999994</v>
      </c>
      <c r="G297" t="s">
        <v>137</v>
      </c>
      <c r="H297">
        <v>0.1072</v>
      </c>
      <c r="I297">
        <f>Table10[[#This Row],[H2-Potential in TWh/a]]/(365*24)</f>
        <v>1.223744292237443E-5</v>
      </c>
      <c r="J297">
        <f>Table10[[#This Row],[H2-Potential in TWh/a]]/$B$3</f>
        <v>3.241126509149529E-4</v>
      </c>
      <c r="K297">
        <f>ROUND(Table10[[#This Row],[Relative Potential]]*$B$6*1000000/(365*24),0)</f>
        <v>7</v>
      </c>
    </row>
    <row r="298" spans="1:11">
      <c r="A298">
        <v>285</v>
      </c>
      <c r="B298" t="s">
        <v>1134</v>
      </c>
      <c r="C298" t="s">
        <v>1203</v>
      </c>
      <c r="E298">
        <v>51.41948</v>
      </c>
      <c r="F298">
        <v>8.8101099999999999</v>
      </c>
      <c r="G298" t="s">
        <v>674</v>
      </c>
      <c r="H298">
        <v>0.1197</v>
      </c>
      <c r="I298">
        <f>Table10[[#This Row],[H2-Potential in TWh/a]]/(365*24)</f>
        <v>1.3664383561643836E-5</v>
      </c>
      <c r="J298">
        <f>Table10[[#This Row],[H2-Potential in TWh/a]]/$B$3</f>
        <v>3.6190563726231213E-4</v>
      </c>
      <c r="K298">
        <f>ROUND(Table10[[#This Row],[Relative Potential]]*$B$6*1000000/(365*24),0)</f>
        <v>8</v>
      </c>
    </row>
    <row r="299" spans="1:11">
      <c r="A299">
        <v>286</v>
      </c>
      <c r="B299" t="s">
        <v>1135</v>
      </c>
      <c r="C299" t="s">
        <v>1203</v>
      </c>
      <c r="E299">
        <v>50.321415999999999</v>
      </c>
      <c r="F299">
        <v>7.2342589999999998</v>
      </c>
      <c r="G299" t="s">
        <v>696</v>
      </c>
      <c r="H299">
        <v>7.6E-3</v>
      </c>
      <c r="I299">
        <f>Table10[[#This Row],[H2-Potential in TWh/a]]/(365*24)</f>
        <v>8.6757990867579912E-7</v>
      </c>
      <c r="J299">
        <f>Table10[[#This Row],[H2-Potential in TWh/a]]/$B$3</f>
        <v>2.2978135699194421E-5</v>
      </c>
      <c r="K299">
        <f>ROUND(Table10[[#This Row],[Relative Potential]]*$B$6*1000000/(365*24),0)</f>
        <v>0</v>
      </c>
    </row>
    <row r="300" spans="1:11">
      <c r="A300">
        <v>287</v>
      </c>
      <c r="B300" t="s">
        <v>1136</v>
      </c>
      <c r="C300" t="s">
        <v>1203</v>
      </c>
      <c r="E300">
        <v>52.298850000000002</v>
      </c>
      <c r="F300">
        <v>8.9059699999999999</v>
      </c>
      <c r="G300" t="s">
        <v>658</v>
      </c>
      <c r="H300">
        <v>2.7900000000000001E-2</v>
      </c>
      <c r="I300">
        <f>Table10[[#This Row],[H2-Potential in TWh/a]]/(365*24)</f>
        <v>3.1849315068493152E-6</v>
      </c>
      <c r="J300">
        <f>Table10[[#This Row],[H2-Potential in TWh/a]]/$B$3</f>
        <v>8.4353945527305835E-5</v>
      </c>
      <c r="K300">
        <f>ROUND(Table10[[#This Row],[Relative Potential]]*$B$6*1000000/(365*24),0)</f>
        <v>2</v>
      </c>
    </row>
    <row r="301" spans="1:11">
      <c r="A301">
        <v>288</v>
      </c>
      <c r="B301" t="s">
        <v>1137</v>
      </c>
      <c r="C301" t="s">
        <v>1203</v>
      </c>
      <c r="E301">
        <v>52.617240000000002</v>
      </c>
      <c r="F301">
        <v>7.8593729999999997</v>
      </c>
      <c r="G301" t="s">
        <v>572</v>
      </c>
      <c r="H301">
        <v>0.1308</v>
      </c>
      <c r="I301">
        <f>Table10[[#This Row],[H2-Potential in TWh/a]]/(365*24)</f>
        <v>1.4931506849315068E-5</v>
      </c>
      <c r="J301">
        <f>Table10[[#This Row],[H2-Potential in TWh/a]]/$B$3</f>
        <v>3.9546580913876712E-4</v>
      </c>
      <c r="K301">
        <f>ROUND(Table10[[#This Row],[Relative Potential]]*$B$6*1000000/(365*24),0)</f>
        <v>9</v>
      </c>
    </row>
    <row r="302" spans="1:11">
      <c r="A302">
        <v>289</v>
      </c>
      <c r="B302" t="s">
        <v>1138</v>
      </c>
      <c r="C302" t="s">
        <v>1203</v>
      </c>
      <c r="E302">
        <v>47.795839999999998</v>
      </c>
      <c r="F302">
        <v>12.119300000000001</v>
      </c>
      <c r="G302" t="s">
        <v>229</v>
      </c>
      <c r="H302">
        <v>0.21829999999999999</v>
      </c>
      <c r="I302">
        <f>Table10[[#This Row],[H2-Potential in TWh/a]]/(365*24)</f>
        <v>2.4920091324200913E-5</v>
      </c>
      <c r="J302">
        <f>Table10[[#This Row],[H2-Potential in TWh/a]]/$B$3</f>
        <v>6.6001671357028189E-4</v>
      </c>
      <c r="K302">
        <f>ROUND(Table10[[#This Row],[Relative Potential]]*$B$6*1000000/(365*24),0)</f>
        <v>14</v>
      </c>
    </row>
    <row r="303" spans="1:11">
      <c r="A303">
        <v>290</v>
      </c>
      <c r="B303" t="s">
        <v>1139</v>
      </c>
      <c r="C303" t="s">
        <v>1203</v>
      </c>
      <c r="E303">
        <v>49.04242</v>
      </c>
      <c r="F303">
        <v>13</v>
      </c>
      <c r="G303" t="s">
        <v>252</v>
      </c>
      <c r="H303">
        <v>3.3799999999999997E-2</v>
      </c>
      <c r="I303">
        <f>Table10[[#This Row],[H2-Potential in TWh/a]]/(365*24)</f>
        <v>3.8584474885844744E-6</v>
      </c>
      <c r="J303">
        <f>Table10[[#This Row],[H2-Potential in TWh/a]]/$B$3</f>
        <v>1.0219223508325939E-4</v>
      </c>
      <c r="K303">
        <f>ROUND(Table10[[#This Row],[Relative Potential]]*$B$6*1000000/(365*24),0)</f>
        <v>2</v>
      </c>
    </row>
    <row r="304" spans="1:11">
      <c r="A304">
        <v>291</v>
      </c>
      <c r="B304" t="s">
        <v>1140</v>
      </c>
      <c r="C304" t="s">
        <v>1203</v>
      </c>
      <c r="E304">
        <v>53.695349999999998</v>
      </c>
      <c r="F304">
        <v>9.7150200000000009</v>
      </c>
      <c r="G304" t="s">
        <v>839</v>
      </c>
      <c r="H304">
        <v>7.0500000000000007E-2</v>
      </c>
      <c r="I304">
        <f>Table10[[#This Row],[H2-Potential in TWh/a]]/(365*24)</f>
        <v>8.047945205479452E-6</v>
      </c>
      <c r="J304">
        <f>Table10[[#This Row],[H2-Potential in TWh/a]]/$B$3</f>
        <v>2.1315244299910616E-4</v>
      </c>
      <c r="K304">
        <f>ROUND(Table10[[#This Row],[Relative Potential]]*$B$6*1000000/(365*24),0)</f>
        <v>5</v>
      </c>
    </row>
    <row r="305" spans="1:11">
      <c r="A305">
        <v>292</v>
      </c>
      <c r="B305" t="s">
        <v>1141</v>
      </c>
      <c r="C305" t="s">
        <v>1203</v>
      </c>
      <c r="E305">
        <v>50.455331999999999</v>
      </c>
      <c r="F305">
        <v>11.530805000000001</v>
      </c>
      <c r="G305" t="s">
        <v>888</v>
      </c>
      <c r="H305">
        <v>6.9999999999999999E-4</v>
      </c>
      <c r="I305">
        <f>Table10[[#This Row],[H2-Potential in TWh/a]]/(365*24)</f>
        <v>7.9908675799086756E-8</v>
      </c>
      <c r="J305">
        <f>Table10[[#This Row],[H2-Potential in TWh/a]]/$B$3</f>
        <v>2.1164072354521177E-6</v>
      </c>
      <c r="K305">
        <f>ROUND(Table10[[#This Row],[Relative Potential]]*$B$6*1000000/(365*24),0)</f>
        <v>0</v>
      </c>
    </row>
    <row r="306" spans="1:11">
      <c r="A306">
        <v>293</v>
      </c>
      <c r="B306" t="s">
        <v>1142</v>
      </c>
      <c r="C306" t="s">
        <v>1203</v>
      </c>
      <c r="E306">
        <v>50.975630000000002</v>
      </c>
      <c r="F306">
        <v>11.64217</v>
      </c>
      <c r="G306" t="s">
        <v>886</v>
      </c>
      <c r="H306">
        <v>1.66E-2</v>
      </c>
      <c r="I306">
        <f>Table10[[#This Row],[H2-Potential in TWh/a]]/(365*24)</f>
        <v>1.8949771689497717E-6</v>
      </c>
      <c r="J306">
        <f>Table10[[#This Row],[H2-Potential in TWh/a]]/$B$3</f>
        <v>5.0189085869293077E-5</v>
      </c>
      <c r="K306">
        <f>ROUND(Table10[[#This Row],[Relative Potential]]*$B$6*1000000/(365*24),0)</f>
        <v>1</v>
      </c>
    </row>
    <row r="307" spans="1:11">
      <c r="A307">
        <v>294</v>
      </c>
      <c r="B307" t="s">
        <v>1143</v>
      </c>
      <c r="C307" t="s">
        <v>1203</v>
      </c>
      <c r="E307">
        <v>48.403640000000003</v>
      </c>
      <c r="F307">
        <v>8.0100800000000003</v>
      </c>
      <c r="G307" t="s">
        <v>161</v>
      </c>
      <c r="H307">
        <v>2.0799999999999999E-2</v>
      </c>
      <c r="I307">
        <f>Table10[[#This Row],[H2-Potential in TWh/a]]/(365*24)</f>
        <v>2.374429223744292E-6</v>
      </c>
      <c r="J307">
        <f>Table10[[#This Row],[H2-Potential in TWh/a]]/$B$3</f>
        <v>6.2887529282005779E-5</v>
      </c>
      <c r="K307">
        <f>ROUND(Table10[[#This Row],[Relative Potential]]*$B$6*1000000/(365*24),0)</f>
        <v>1</v>
      </c>
    </row>
    <row r="308" spans="1:11">
      <c r="A308">
        <v>295</v>
      </c>
      <c r="B308" t="s">
        <v>1144</v>
      </c>
      <c r="C308" t="s">
        <v>1203</v>
      </c>
      <c r="E308">
        <v>51.91245</v>
      </c>
      <c r="F308">
        <v>9.2526200000000003</v>
      </c>
      <c r="G308" t="s">
        <v>656</v>
      </c>
      <c r="H308">
        <v>8.0000000000000004E-4</v>
      </c>
      <c r="I308">
        <f>Table10[[#This Row],[H2-Potential in TWh/a]]/(365*24)</f>
        <v>9.1324200913242007E-8</v>
      </c>
      <c r="J308">
        <f>Table10[[#This Row],[H2-Potential in TWh/a]]/$B$3</f>
        <v>2.4187511262309918E-6</v>
      </c>
      <c r="K308">
        <f>ROUND(Table10[[#This Row],[Relative Potential]]*$B$6*1000000/(365*24),0)</f>
        <v>0</v>
      </c>
    </row>
    <row r="309" spans="1:11">
      <c r="A309">
        <v>296</v>
      </c>
      <c r="B309" t="s">
        <v>1132</v>
      </c>
      <c r="C309" t="s">
        <v>1203</v>
      </c>
      <c r="E309">
        <v>51.587870000000002</v>
      </c>
      <c r="F309">
        <v>10.78304</v>
      </c>
      <c r="G309" t="s">
        <v>864</v>
      </c>
      <c r="H309">
        <v>4.4999999999999997E-3</v>
      </c>
      <c r="I309">
        <f>Table10[[#This Row],[H2-Potential in TWh/a]]/(365*24)</f>
        <v>5.1369863013698625E-7</v>
      </c>
      <c r="J309">
        <f>Table10[[#This Row],[H2-Potential in TWh/a]]/$B$3</f>
        <v>1.3605475085049327E-5</v>
      </c>
      <c r="K309">
        <f>ROUND(Table10[[#This Row],[Relative Potential]]*$B$6*1000000/(365*24),0)</f>
        <v>0</v>
      </c>
    </row>
    <row r="310" spans="1:11">
      <c r="A310">
        <v>297</v>
      </c>
      <c r="B310" t="s">
        <v>1145</v>
      </c>
      <c r="C310" t="s">
        <v>1203</v>
      </c>
      <c r="E310">
        <v>49.818899999999999</v>
      </c>
      <c r="F310">
        <v>8.6789299999999994</v>
      </c>
      <c r="G310" t="s">
        <v>434</v>
      </c>
      <c r="H310">
        <v>1.0800000000000001E-2</v>
      </c>
      <c r="I310">
        <f>Table10[[#This Row],[H2-Potential in TWh/a]]/(365*24)</f>
        <v>1.2328767123287673E-6</v>
      </c>
      <c r="J310">
        <f>Table10[[#This Row],[H2-Potential in TWh/a]]/$B$3</f>
        <v>3.2653140204118389E-5</v>
      </c>
      <c r="K310">
        <f>ROUND(Table10[[#This Row],[Relative Potential]]*$B$6*1000000/(365*24),0)</f>
        <v>1</v>
      </c>
    </row>
    <row r="311" spans="1:11">
      <c r="A311">
        <v>298</v>
      </c>
      <c r="B311" t="s">
        <v>1146</v>
      </c>
      <c r="C311" t="s">
        <v>1203</v>
      </c>
      <c r="E311">
        <v>50.724130000000002</v>
      </c>
      <c r="F311">
        <v>10.356019999999999</v>
      </c>
      <c r="G311" t="s">
        <v>870</v>
      </c>
      <c r="H311">
        <v>3.04E-2</v>
      </c>
      <c r="I311">
        <f>Table10[[#This Row],[H2-Potential in TWh/a]]/(365*24)</f>
        <v>3.4703196347031965E-6</v>
      </c>
      <c r="J311">
        <f>Table10[[#This Row],[H2-Potential in TWh/a]]/$B$3</f>
        <v>9.1912542796777682E-5</v>
      </c>
      <c r="K311">
        <f>ROUND(Table10[[#This Row],[Relative Potential]]*$B$6*1000000/(365*24),0)</f>
        <v>2</v>
      </c>
    </row>
    <row r="312" spans="1:11">
      <c r="A312">
        <v>299</v>
      </c>
      <c r="B312" t="s">
        <v>1147</v>
      </c>
      <c r="C312" t="s">
        <v>1203</v>
      </c>
      <c r="E312">
        <v>47.62791</v>
      </c>
      <c r="F312">
        <v>7.9048600000000002</v>
      </c>
      <c r="G312" t="s">
        <v>172</v>
      </c>
      <c r="H312">
        <v>6.9999999999999999E-4</v>
      </c>
      <c r="I312">
        <f>Table10[[#This Row],[H2-Potential in TWh/a]]/(365*24)</f>
        <v>7.9908675799086756E-8</v>
      </c>
      <c r="J312">
        <f>Table10[[#This Row],[H2-Potential in TWh/a]]/$B$3</f>
        <v>2.1164072354521177E-6</v>
      </c>
      <c r="K312">
        <f>ROUND(Table10[[#This Row],[Relative Potential]]*$B$6*1000000/(365*24),0)</f>
        <v>0</v>
      </c>
    </row>
    <row r="313" spans="1:11">
      <c r="A313">
        <v>300</v>
      </c>
      <c r="B313" t="s">
        <v>1148</v>
      </c>
      <c r="C313" t="s">
        <v>1203</v>
      </c>
      <c r="E313">
        <v>50.978999999999999</v>
      </c>
      <c r="F313">
        <v>7.8362299999999996</v>
      </c>
      <c r="G313" t="s">
        <v>678</v>
      </c>
      <c r="H313">
        <v>1.6999999999999999E-3</v>
      </c>
      <c r="I313">
        <f>Table10[[#This Row],[H2-Potential in TWh/a]]/(365*24)</f>
        <v>1.9406392694063925E-7</v>
      </c>
      <c r="J313">
        <f>Table10[[#This Row],[H2-Potential in TWh/a]]/$B$3</f>
        <v>5.1398461432408569E-6</v>
      </c>
      <c r="K313">
        <f>ROUND(Table10[[#This Row],[Relative Potential]]*$B$6*1000000/(365*24),0)</f>
        <v>0</v>
      </c>
    </row>
    <row r="314" spans="1:11">
      <c r="A314">
        <v>301</v>
      </c>
      <c r="B314" t="s">
        <v>1133</v>
      </c>
      <c r="C314" t="s">
        <v>1203</v>
      </c>
      <c r="E314">
        <v>50.693651000000003</v>
      </c>
      <c r="F314">
        <v>12.845634</v>
      </c>
      <c r="G314" t="s">
        <v>83</v>
      </c>
      <c r="H314">
        <v>8.9999999999999993E-3</v>
      </c>
      <c r="I314">
        <f>Table10[[#This Row],[H2-Potential in TWh/a]]/(365*24)</f>
        <v>1.0273972602739725E-6</v>
      </c>
      <c r="J314">
        <f>Table10[[#This Row],[H2-Potential in TWh/a]]/$B$3</f>
        <v>2.7210950170098653E-5</v>
      </c>
      <c r="K314">
        <f>ROUND(Table10[[#This Row],[Relative Potential]]*$B$6*1000000/(365*24),0)</f>
        <v>1</v>
      </c>
    </row>
    <row r="315" spans="1:11">
      <c r="A315">
        <v>302</v>
      </c>
      <c r="B315" t="s">
        <v>1149</v>
      </c>
      <c r="C315" t="s">
        <v>1203</v>
      </c>
      <c r="E315">
        <v>50.778813999999997</v>
      </c>
      <c r="F315">
        <v>13.158782</v>
      </c>
      <c r="G315" t="s">
        <v>83</v>
      </c>
      <c r="H315">
        <v>0.1072</v>
      </c>
      <c r="I315">
        <f>Table10[[#This Row],[H2-Potential in TWh/a]]/(365*24)</f>
        <v>1.223744292237443E-5</v>
      </c>
      <c r="J315">
        <f>Table10[[#This Row],[H2-Potential in TWh/a]]/$B$3</f>
        <v>3.241126509149529E-4</v>
      </c>
      <c r="K315">
        <f>ROUND(Table10[[#This Row],[Relative Potential]]*$B$6*1000000/(365*24),0)</f>
        <v>7</v>
      </c>
    </row>
    <row r="316" spans="1:11">
      <c r="A316">
        <v>303</v>
      </c>
      <c r="B316" t="s">
        <v>1150</v>
      </c>
      <c r="C316" t="s">
        <v>1203</v>
      </c>
      <c r="E316">
        <v>51.051031999999999</v>
      </c>
      <c r="F316">
        <v>13.016598</v>
      </c>
      <c r="G316" t="s">
        <v>783</v>
      </c>
      <c r="H316">
        <v>2.6800000000000001E-2</v>
      </c>
      <c r="I316">
        <f>Table10[[#This Row],[H2-Potential in TWh/a]]/(365*24)</f>
        <v>3.0593607305936074E-6</v>
      </c>
      <c r="J316">
        <f>Table10[[#This Row],[H2-Potential in TWh/a]]/$B$3</f>
        <v>8.1028162728738224E-5</v>
      </c>
      <c r="K316">
        <f>ROUND(Table10[[#This Row],[Relative Potential]]*$B$6*1000000/(365*24),0)</f>
        <v>2</v>
      </c>
    </row>
    <row r="317" spans="1:11">
      <c r="A317">
        <v>304</v>
      </c>
      <c r="B317" t="s">
        <v>1128</v>
      </c>
      <c r="C317" t="s">
        <v>1203</v>
      </c>
      <c r="E317">
        <v>50.915179999999999</v>
      </c>
      <c r="F317">
        <v>14.071538</v>
      </c>
      <c r="G317" t="s">
        <v>777</v>
      </c>
      <c r="H317">
        <v>9.7999999999999997E-3</v>
      </c>
      <c r="I317">
        <f>Table10[[#This Row],[H2-Potential in TWh/a]]/(365*24)</f>
        <v>1.1187214611872146E-6</v>
      </c>
      <c r="J317">
        <f>Table10[[#This Row],[H2-Potential in TWh/a]]/$B$3</f>
        <v>2.9629701296329646E-5</v>
      </c>
      <c r="K317">
        <f>ROUND(Table10[[#This Row],[Relative Potential]]*$B$6*1000000/(365*24),0)</f>
        <v>1</v>
      </c>
    </row>
    <row r="318" spans="1:11">
      <c r="A318">
        <v>305</v>
      </c>
      <c r="B318" t="s">
        <v>1096</v>
      </c>
      <c r="C318" t="s">
        <v>1203</v>
      </c>
      <c r="E318">
        <v>50.932741</v>
      </c>
      <c r="F318">
        <v>12.711226</v>
      </c>
      <c r="G318" t="s">
        <v>783</v>
      </c>
      <c r="H318">
        <v>2.6800000000000001E-2</v>
      </c>
      <c r="I318">
        <f>Table10[[#This Row],[H2-Potential in TWh/a]]/(365*24)</f>
        <v>3.0593607305936074E-6</v>
      </c>
      <c r="J318">
        <f>Table10[[#This Row],[H2-Potential in TWh/a]]/$B$3</f>
        <v>8.1028162728738224E-5</v>
      </c>
      <c r="K318">
        <f>ROUND(Table10[[#This Row],[Relative Potential]]*$B$6*1000000/(365*24),0)</f>
        <v>2</v>
      </c>
    </row>
    <row r="319" spans="1:11">
      <c r="A319">
        <v>306</v>
      </c>
      <c r="B319" t="s">
        <v>1151</v>
      </c>
      <c r="C319" t="s">
        <v>1203</v>
      </c>
      <c r="E319">
        <v>51.282307000000003</v>
      </c>
      <c r="F319">
        <v>12.766139000000001</v>
      </c>
      <c r="G319" t="s">
        <v>792</v>
      </c>
      <c r="H319">
        <v>0.15190000000000001</v>
      </c>
      <c r="I319">
        <f>Table10[[#This Row],[H2-Potential in TWh/a]]/(365*24)</f>
        <v>1.7340182648401828E-5</v>
      </c>
      <c r="J319">
        <f>Table10[[#This Row],[H2-Potential in TWh/a]]/$B$3</f>
        <v>4.5926037009310955E-4</v>
      </c>
      <c r="K319">
        <f>ROUND(Table10[[#This Row],[Relative Potential]]*$B$6*1000000/(365*24),0)</f>
        <v>10</v>
      </c>
    </row>
    <row r="320" spans="1:11">
      <c r="A320">
        <v>307</v>
      </c>
      <c r="B320" t="s">
        <v>1152</v>
      </c>
      <c r="C320" t="s">
        <v>1203</v>
      </c>
      <c r="E320">
        <v>50.971327000000002</v>
      </c>
      <c r="F320">
        <v>13.880082</v>
      </c>
      <c r="G320" t="s">
        <v>777</v>
      </c>
      <c r="H320">
        <v>5.3600000000000002E-2</v>
      </c>
      <c r="I320">
        <f>Table10[[#This Row],[H2-Potential in TWh/a]]/(365*24)</f>
        <v>6.1187214611872148E-6</v>
      </c>
      <c r="J320">
        <f>Table10[[#This Row],[H2-Potential in TWh/a]]/$B$3</f>
        <v>1.6205632545747645E-4</v>
      </c>
      <c r="K320">
        <f>ROUND(Table10[[#This Row],[Relative Potential]]*$B$6*1000000/(365*24),0)</f>
        <v>4</v>
      </c>
    </row>
    <row r="321" spans="1:11">
      <c r="A321">
        <v>308</v>
      </c>
      <c r="B321" t="s">
        <v>1132</v>
      </c>
      <c r="C321" t="s">
        <v>1203</v>
      </c>
      <c r="E321">
        <v>51.021793000000002</v>
      </c>
      <c r="F321">
        <v>13.339231</v>
      </c>
      <c r="G321" t="s">
        <v>783</v>
      </c>
      <c r="H321">
        <v>4.4000000000000003E-3</v>
      </c>
      <c r="I321">
        <f>Table10[[#This Row],[H2-Potential in TWh/a]]/(365*24)</f>
        <v>5.0228310502283109E-7</v>
      </c>
      <c r="J321">
        <f>Table10[[#This Row],[H2-Potential in TWh/a]]/$B$3</f>
        <v>1.3303131194270455E-5</v>
      </c>
      <c r="K321">
        <f>ROUND(Table10[[#This Row],[Relative Potential]]*$B$6*1000000/(365*24),0)</f>
        <v>0</v>
      </c>
    </row>
    <row r="322" spans="1:11">
      <c r="A322">
        <v>309</v>
      </c>
      <c r="B322" t="s">
        <v>1153</v>
      </c>
      <c r="C322" t="s">
        <v>1203</v>
      </c>
      <c r="E322">
        <v>51.464610460000003</v>
      </c>
      <c r="F322">
        <v>12.59136792</v>
      </c>
      <c r="G322" t="s">
        <v>793</v>
      </c>
      <c r="H322">
        <v>0.42020000000000002</v>
      </c>
      <c r="I322">
        <f>Table10[[#This Row],[H2-Potential in TWh/a]]/(365*24)</f>
        <v>4.7968036529680369E-5</v>
      </c>
      <c r="J322">
        <f>Table10[[#This Row],[H2-Potential in TWh/a]]/$B$3</f>
        <v>1.2704490290528284E-3</v>
      </c>
      <c r="K322">
        <f>ROUND(Table10[[#This Row],[Relative Potential]]*$B$6*1000000/(365*24),0)</f>
        <v>28</v>
      </c>
    </row>
    <row r="323" spans="1:11">
      <c r="A323">
        <v>310</v>
      </c>
      <c r="B323" t="s">
        <v>1150</v>
      </c>
      <c r="C323" t="s">
        <v>1203</v>
      </c>
      <c r="E323">
        <v>51.051031999999999</v>
      </c>
      <c r="F323">
        <v>13.016598</v>
      </c>
      <c r="G323" t="s">
        <v>783</v>
      </c>
      <c r="H323">
        <v>0.1116</v>
      </c>
      <c r="I323">
        <f>Table10[[#This Row],[H2-Potential in TWh/a]]/(365*24)</f>
        <v>1.2739726027397261E-5</v>
      </c>
      <c r="J323">
        <f>Table10[[#This Row],[H2-Potential in TWh/a]]/$B$3</f>
        <v>3.3741578210922334E-4</v>
      </c>
      <c r="K323">
        <f>ROUND(Table10[[#This Row],[Relative Potential]]*$B$6*1000000/(365*24),0)</f>
        <v>7</v>
      </c>
    </row>
    <row r="324" spans="1:11">
      <c r="A324">
        <v>311</v>
      </c>
      <c r="B324" t="s">
        <v>1154</v>
      </c>
      <c r="C324" t="s">
        <v>1203</v>
      </c>
      <c r="E324">
        <v>50.986513000000002</v>
      </c>
      <c r="F324">
        <v>13.639801</v>
      </c>
      <c r="G324" t="s">
        <v>777</v>
      </c>
      <c r="H324">
        <v>6.4200000000000007E-2</v>
      </c>
      <c r="I324">
        <f>Table10[[#This Row],[H2-Potential in TWh/a]]/(365*24)</f>
        <v>7.3287671232876722E-6</v>
      </c>
      <c r="J324">
        <f>Table10[[#This Row],[H2-Potential in TWh/a]]/$B$3</f>
        <v>1.9410477788003711E-4</v>
      </c>
      <c r="K324">
        <f>ROUND(Table10[[#This Row],[Relative Potential]]*$B$6*1000000/(365*24),0)</f>
        <v>4</v>
      </c>
    </row>
    <row r="325" spans="1:11">
      <c r="A325">
        <v>312</v>
      </c>
      <c r="B325" t="s">
        <v>1155</v>
      </c>
      <c r="C325" t="s">
        <v>1203</v>
      </c>
      <c r="E325">
        <v>50.604709999999997</v>
      </c>
      <c r="F325">
        <v>12.99164</v>
      </c>
      <c r="G325" t="s">
        <v>83</v>
      </c>
      <c r="H325">
        <v>6.5600000000000006E-2</v>
      </c>
      <c r="I325">
        <f>Table10[[#This Row],[H2-Potential in TWh/a]]/(365*24)</f>
        <v>7.4885844748858457E-6</v>
      </c>
      <c r="J325">
        <f>Table10[[#This Row],[H2-Potential in TWh/a]]/$B$3</f>
        <v>1.9833759235094134E-4</v>
      </c>
      <c r="K325">
        <f>ROUND(Table10[[#This Row],[Relative Potential]]*$B$6*1000000/(365*24),0)</f>
        <v>4</v>
      </c>
    </row>
    <row r="326" spans="1:11">
      <c r="A326">
        <v>313</v>
      </c>
      <c r="B326" t="s">
        <v>1156</v>
      </c>
      <c r="C326" t="s">
        <v>1203</v>
      </c>
      <c r="E326">
        <v>50.876379999999997</v>
      </c>
      <c r="F326">
        <v>13.395659999999999</v>
      </c>
      <c r="G326" t="s">
        <v>783</v>
      </c>
      <c r="H326">
        <v>0.13789999999999999</v>
      </c>
      <c r="I326">
        <f>Table10[[#This Row],[H2-Potential in TWh/a]]/(365*24)</f>
        <v>1.574200913242009E-5</v>
      </c>
      <c r="J326">
        <f>Table10[[#This Row],[H2-Potential in TWh/a]]/$B$3</f>
        <v>4.1693222538406716E-4</v>
      </c>
      <c r="K326">
        <f>ROUND(Table10[[#This Row],[Relative Potential]]*$B$6*1000000/(365*24),0)</f>
        <v>9</v>
      </c>
    </row>
    <row r="327" spans="1:11">
      <c r="A327">
        <v>314</v>
      </c>
      <c r="B327" t="s">
        <v>1157</v>
      </c>
      <c r="C327" t="s">
        <v>1203</v>
      </c>
      <c r="E327">
        <v>51.046292999999999</v>
      </c>
      <c r="F327">
        <v>13.018068</v>
      </c>
      <c r="G327" t="s">
        <v>783</v>
      </c>
      <c r="H327">
        <v>0.107</v>
      </c>
      <c r="I327">
        <f>Table10[[#This Row],[H2-Potential in TWh/a]]/(365*24)</f>
        <v>1.2214611872146119E-5</v>
      </c>
      <c r="J327">
        <f>Table10[[#This Row],[H2-Potential in TWh/a]]/$B$3</f>
        <v>3.2350796313339515E-4</v>
      </c>
      <c r="K327">
        <f>ROUND(Table10[[#This Row],[Relative Potential]]*$B$6*1000000/(365*24),0)</f>
        <v>7</v>
      </c>
    </row>
    <row r="328" spans="1:11">
      <c r="A328">
        <v>315</v>
      </c>
      <c r="B328" t="s">
        <v>1153</v>
      </c>
      <c r="C328" t="s">
        <v>1203</v>
      </c>
      <c r="E328">
        <v>51.464610460000003</v>
      </c>
      <c r="F328">
        <v>12.59136792</v>
      </c>
      <c r="G328" t="s">
        <v>793</v>
      </c>
      <c r="H328">
        <v>4.3200000000000002E-2</v>
      </c>
      <c r="I328">
        <f>Table10[[#This Row],[H2-Potential in TWh/a]]/(365*24)</f>
        <v>4.931506849315069E-6</v>
      </c>
      <c r="J328">
        <f>Table10[[#This Row],[H2-Potential in TWh/a]]/$B$3</f>
        <v>1.3061256081647356E-4</v>
      </c>
      <c r="K328">
        <f>ROUND(Table10[[#This Row],[Relative Potential]]*$B$6*1000000/(365*24),0)</f>
        <v>3</v>
      </c>
    </row>
    <row r="329" spans="1:11">
      <c r="A329">
        <v>316</v>
      </c>
      <c r="B329" t="s">
        <v>1158</v>
      </c>
      <c r="C329" t="s">
        <v>1203</v>
      </c>
      <c r="E329">
        <v>50.959522999999997</v>
      </c>
      <c r="F329">
        <v>12.755561</v>
      </c>
      <c r="G329" t="s">
        <v>783</v>
      </c>
      <c r="H329">
        <v>1.1000000000000001E-3</v>
      </c>
      <c r="I329">
        <f>Table10[[#This Row],[H2-Potential in TWh/a]]/(365*24)</f>
        <v>1.2557077625570777E-7</v>
      </c>
      <c r="J329">
        <f>Table10[[#This Row],[H2-Potential in TWh/a]]/$B$3</f>
        <v>3.3257827985676138E-6</v>
      </c>
      <c r="K329">
        <f>ROUND(Table10[[#This Row],[Relative Potential]]*$B$6*1000000/(365*24),0)</f>
        <v>0</v>
      </c>
    </row>
    <row r="330" spans="1:11">
      <c r="A330">
        <v>317</v>
      </c>
      <c r="B330" t="s">
        <v>1150</v>
      </c>
      <c r="C330" t="s">
        <v>1203</v>
      </c>
      <c r="E330">
        <v>51.051031999999999</v>
      </c>
      <c r="F330">
        <v>13.016598</v>
      </c>
      <c r="G330" t="s">
        <v>783</v>
      </c>
      <c r="H330">
        <v>1.0999999999999999E-2</v>
      </c>
      <c r="I330">
        <f>Table10[[#This Row],[H2-Potential in TWh/a]]/(365*24)</f>
        <v>1.2557077625570776E-6</v>
      </c>
      <c r="J330">
        <f>Table10[[#This Row],[H2-Potential in TWh/a]]/$B$3</f>
        <v>3.3257827985676133E-5</v>
      </c>
      <c r="K330">
        <f>ROUND(Table10[[#This Row],[Relative Potential]]*$B$6*1000000/(365*24),0)</f>
        <v>1</v>
      </c>
    </row>
    <row r="331" spans="1:11">
      <c r="A331">
        <v>319</v>
      </c>
      <c r="B331" t="s">
        <v>1151</v>
      </c>
      <c r="C331" t="s">
        <v>1203</v>
      </c>
      <c r="E331">
        <v>51.282307000000003</v>
      </c>
      <c r="F331">
        <v>12.766139000000001</v>
      </c>
      <c r="G331" t="s">
        <v>792</v>
      </c>
      <c r="H331">
        <v>1.9099999999999999E-2</v>
      </c>
      <c r="I331">
        <f>Table10[[#This Row],[H2-Potential in TWh/a]]/(365*24)</f>
        <v>2.1803652968036528E-6</v>
      </c>
      <c r="J331">
        <f>Table10[[#This Row],[H2-Potential in TWh/a]]/$B$3</f>
        <v>5.7747683138764925E-5</v>
      </c>
      <c r="K331">
        <f>ROUND(Table10[[#This Row],[Relative Potential]]*$B$6*1000000/(365*24),0)</f>
        <v>1</v>
      </c>
    </row>
    <row r="332" spans="1:11">
      <c r="A332">
        <v>320</v>
      </c>
      <c r="B332" t="s">
        <v>1152</v>
      </c>
      <c r="C332" t="s">
        <v>1203</v>
      </c>
      <c r="E332">
        <v>50.971327000000002</v>
      </c>
      <c r="F332">
        <v>13.880082</v>
      </c>
      <c r="G332" t="s">
        <v>777</v>
      </c>
      <c r="H332">
        <v>1E-3</v>
      </c>
      <c r="I332">
        <f>Table10[[#This Row],[H2-Potential in TWh/a]]/(365*24)</f>
        <v>1.1415525114155251E-7</v>
      </c>
      <c r="J332">
        <f>Table10[[#This Row],[H2-Potential in TWh/a]]/$B$3</f>
        <v>3.0234389077887396E-6</v>
      </c>
      <c r="K332">
        <f>ROUND(Table10[[#This Row],[Relative Potential]]*$B$6*1000000/(365*24),0)</f>
        <v>0</v>
      </c>
    </row>
    <row r="333" spans="1:11">
      <c r="A333">
        <v>321</v>
      </c>
      <c r="B333" t="s">
        <v>1159</v>
      </c>
      <c r="C333" t="s">
        <v>1203</v>
      </c>
      <c r="E333">
        <v>50.534669999999998</v>
      </c>
      <c r="F333">
        <v>12.8089599</v>
      </c>
      <c r="G333" t="s">
        <v>83</v>
      </c>
      <c r="H333">
        <v>0.01</v>
      </c>
      <c r="I333">
        <f>Table10[[#This Row],[H2-Potential in TWh/a]]/(365*24)</f>
        <v>1.1415525114155251E-6</v>
      </c>
      <c r="J333">
        <f>Table10[[#This Row],[H2-Potential in TWh/a]]/$B$3</f>
        <v>3.0234389077887396E-5</v>
      </c>
      <c r="K333">
        <f>ROUND(Table10[[#This Row],[Relative Potential]]*$B$6*1000000/(365*24),0)</f>
        <v>1</v>
      </c>
    </row>
    <row r="334" spans="1:11">
      <c r="A334">
        <v>322</v>
      </c>
      <c r="B334" t="s">
        <v>1155</v>
      </c>
      <c r="C334" t="s">
        <v>1203</v>
      </c>
      <c r="E334">
        <v>50.604709999999997</v>
      </c>
      <c r="F334">
        <v>12.99164</v>
      </c>
      <c r="G334" t="s">
        <v>83</v>
      </c>
      <c r="H334">
        <v>5.3E-3</v>
      </c>
      <c r="I334">
        <f>Table10[[#This Row],[H2-Potential in TWh/a]]/(365*24)</f>
        <v>6.0502283105022837E-7</v>
      </c>
      <c r="J334">
        <f>Table10[[#This Row],[H2-Potential in TWh/a]]/$B$3</f>
        <v>1.602422621128032E-5</v>
      </c>
      <c r="K334">
        <f>ROUND(Table10[[#This Row],[Relative Potential]]*$B$6*1000000/(365*24),0)</f>
        <v>0</v>
      </c>
    </row>
    <row r="335" spans="1:11">
      <c r="A335">
        <v>323</v>
      </c>
      <c r="B335" t="s">
        <v>1160</v>
      </c>
      <c r="C335" t="s">
        <v>1203</v>
      </c>
      <c r="E335">
        <v>50.84686</v>
      </c>
      <c r="F335">
        <v>13.773709999999999</v>
      </c>
      <c r="G335" t="s">
        <v>777</v>
      </c>
      <c r="H335">
        <v>4.4000000000000003E-3</v>
      </c>
      <c r="I335">
        <f>Table10[[#This Row],[H2-Potential in TWh/a]]/(365*24)</f>
        <v>5.0228310502283109E-7</v>
      </c>
      <c r="J335">
        <f>Table10[[#This Row],[H2-Potential in TWh/a]]/$B$3</f>
        <v>1.3303131194270455E-5</v>
      </c>
      <c r="K335">
        <f>ROUND(Table10[[#This Row],[Relative Potential]]*$B$6*1000000/(365*24),0)</f>
        <v>0</v>
      </c>
    </row>
    <row r="336" spans="1:11">
      <c r="A336">
        <v>324</v>
      </c>
      <c r="B336" t="s">
        <v>1133</v>
      </c>
      <c r="C336" t="s">
        <v>1203</v>
      </c>
      <c r="E336">
        <v>50.625529999999998</v>
      </c>
      <c r="F336">
        <v>12.82877</v>
      </c>
      <c r="G336" t="s">
        <v>83</v>
      </c>
      <c r="H336">
        <v>5.9999999999999995E-4</v>
      </c>
      <c r="I336">
        <f>Table10[[#This Row],[H2-Potential in TWh/a]]/(365*24)</f>
        <v>6.8493150684931506E-8</v>
      </c>
      <c r="J336">
        <f>Table10[[#This Row],[H2-Potential in TWh/a]]/$B$3</f>
        <v>1.8140633446732435E-6</v>
      </c>
      <c r="K336">
        <f>ROUND(Table10[[#This Row],[Relative Potential]]*$B$6*1000000/(365*24),0)</f>
        <v>0</v>
      </c>
    </row>
    <row r="337" spans="1:11">
      <c r="A337">
        <v>325</v>
      </c>
      <c r="B337" t="s">
        <v>1063</v>
      </c>
      <c r="C337" t="s">
        <v>1203</v>
      </c>
      <c r="E337">
        <v>48.269691000000002</v>
      </c>
      <c r="F337">
        <v>9.726699</v>
      </c>
      <c r="G337" t="s">
        <v>182</v>
      </c>
      <c r="H337">
        <v>0.2848</v>
      </c>
      <c r="I337">
        <f>Table10[[#This Row],[H2-Potential in TWh/a]]/(365*24)</f>
        <v>3.2511415525114155E-5</v>
      </c>
      <c r="J337">
        <f>Table10[[#This Row],[H2-Potential in TWh/a]]/$B$3</f>
        <v>8.6107540093823302E-4</v>
      </c>
      <c r="K337">
        <f>ROUND(Table10[[#This Row],[Relative Potential]]*$B$6*1000000/(365*24),0)</f>
        <v>19</v>
      </c>
    </row>
    <row r="338" spans="1:11">
      <c r="A338">
        <v>326</v>
      </c>
      <c r="B338" t="s">
        <v>1161</v>
      </c>
      <c r="C338" t="s">
        <v>1203</v>
      </c>
      <c r="E338">
        <v>52.690620000000003</v>
      </c>
      <c r="F338">
        <v>11.985900000000001</v>
      </c>
      <c r="G338" t="s">
        <v>819</v>
      </c>
      <c r="H338">
        <v>1.3197000000000001</v>
      </c>
      <c r="I338">
        <f>Table10[[#This Row],[H2-Potential in TWh/a]]/(365*24)</f>
        <v>1.5065068493150686E-4</v>
      </c>
      <c r="J338">
        <f>Table10[[#This Row],[H2-Potential in TWh/a]]/$B$3</f>
        <v>3.9900323266088E-3</v>
      </c>
      <c r="K338">
        <f>ROUND(Table10[[#This Row],[Relative Potential]]*$B$6*1000000/(365*24),0)</f>
        <v>87</v>
      </c>
    </row>
    <row r="339" spans="1:11">
      <c r="A339">
        <v>327</v>
      </c>
      <c r="B339" t="s">
        <v>1162</v>
      </c>
      <c r="C339" t="s">
        <v>1203</v>
      </c>
      <c r="E339">
        <v>50.402363000000001</v>
      </c>
      <c r="F339">
        <v>11.700324999999999</v>
      </c>
      <c r="G339" t="s">
        <v>888</v>
      </c>
      <c r="H339">
        <v>0.70660000000000001</v>
      </c>
      <c r="I339">
        <f>Table10[[#This Row],[H2-Potential in TWh/a]]/(365*24)</f>
        <v>8.0662100456621003E-5</v>
      </c>
      <c r="J339">
        <f>Table10[[#This Row],[H2-Potential in TWh/a]]/$B$3</f>
        <v>2.1363619322435235E-3</v>
      </c>
      <c r="K339">
        <f>ROUND(Table10[[#This Row],[Relative Potential]]*$B$6*1000000/(365*24),0)</f>
        <v>46</v>
      </c>
    </row>
    <row r="340" spans="1:11">
      <c r="A340">
        <v>328</v>
      </c>
      <c r="B340" t="s">
        <v>1031</v>
      </c>
      <c r="C340" t="s">
        <v>1203</v>
      </c>
      <c r="E340">
        <v>51.985962569999998</v>
      </c>
      <c r="F340">
        <v>9.8207632040000004</v>
      </c>
      <c r="G340" t="s">
        <v>517</v>
      </c>
      <c r="H340">
        <v>0.2452</v>
      </c>
      <c r="I340">
        <f>Table10[[#This Row],[H2-Potential in TWh/a]]/(365*24)</f>
        <v>2.7990867579908676E-5</v>
      </c>
      <c r="J340">
        <f>Table10[[#This Row],[H2-Potential in TWh/a]]/$B$3</f>
        <v>7.4134722018979896E-4</v>
      </c>
      <c r="K340">
        <f>ROUND(Table10[[#This Row],[Relative Potential]]*$B$6*1000000/(365*24),0)</f>
        <v>16</v>
      </c>
    </row>
    <row r="341" spans="1:11">
      <c r="A341">
        <v>329</v>
      </c>
      <c r="B341" t="s">
        <v>1047</v>
      </c>
      <c r="C341" t="s">
        <v>1203</v>
      </c>
      <c r="E341">
        <v>49.977757799999999</v>
      </c>
      <c r="F341">
        <v>9.0690096370000006</v>
      </c>
      <c r="G341" t="s">
        <v>335</v>
      </c>
      <c r="H341">
        <v>0.32650000000000001</v>
      </c>
      <c r="I341">
        <f>Table10[[#This Row],[H2-Potential in TWh/a]]/(365*24)</f>
        <v>3.7271689497716899E-5</v>
      </c>
      <c r="J341">
        <f>Table10[[#This Row],[H2-Potential in TWh/a]]/$B$3</f>
        <v>9.8715280339302359E-4</v>
      </c>
      <c r="K341">
        <f>ROUND(Table10[[#This Row],[Relative Potential]]*$B$6*1000000/(365*24),0)</f>
        <v>21</v>
      </c>
    </row>
    <row r="342" spans="1:11">
      <c r="A342">
        <v>330</v>
      </c>
      <c r="B342" t="s">
        <v>1026</v>
      </c>
      <c r="C342" t="s">
        <v>1203</v>
      </c>
      <c r="E342">
        <v>49.53549864</v>
      </c>
      <c r="F342">
        <v>8.4570798319999998</v>
      </c>
      <c r="G342" t="s">
        <v>141</v>
      </c>
      <c r="H342">
        <v>0.44940000000000002</v>
      </c>
      <c r="I342">
        <f>Table10[[#This Row],[H2-Potential in TWh/a]]/(365*24)</f>
        <v>5.1301369863013699E-5</v>
      </c>
      <c r="J342">
        <f>Table10[[#This Row],[H2-Potential in TWh/a]]/$B$3</f>
        <v>1.3587334451602596E-3</v>
      </c>
      <c r="K342">
        <f>ROUND(Table10[[#This Row],[Relative Potential]]*$B$6*1000000/(365*24),0)</f>
        <v>29</v>
      </c>
    </row>
    <row r="343" spans="1:11">
      <c r="A343">
        <v>331</v>
      </c>
      <c r="B343" t="s">
        <v>1163</v>
      </c>
      <c r="C343" t="s">
        <v>1204</v>
      </c>
      <c r="E343">
        <v>49.252005179999998</v>
      </c>
      <c r="F343">
        <v>6.84706277</v>
      </c>
      <c r="G343" t="s">
        <v>758</v>
      </c>
      <c r="H343">
        <v>0.19450000000000001</v>
      </c>
      <c r="I343">
        <f>Table10[[#This Row],[H2-Potential in TWh/a]]/(365*24)</f>
        <v>2.2203196347031963E-5</v>
      </c>
      <c r="J343">
        <f>Table10[[#This Row],[H2-Potential in TWh/a]]/$B$3</f>
        <v>5.8805886756490991E-4</v>
      </c>
      <c r="K343">
        <f>ROUND(Table10[[#This Row],[Relative Potential]]*$B$6*1000000/(365*24),0)</f>
        <v>13</v>
      </c>
    </row>
    <row r="344" spans="1:11">
      <c r="A344">
        <v>332</v>
      </c>
      <c r="B344" t="s">
        <v>1164</v>
      </c>
      <c r="C344" t="s">
        <v>1204</v>
      </c>
      <c r="E344">
        <v>49.357172169999998</v>
      </c>
      <c r="F344">
        <v>6.7541369820000003</v>
      </c>
      <c r="G344" t="s">
        <v>763</v>
      </c>
      <c r="H344">
        <v>0.66949999999999998</v>
      </c>
      <c r="I344">
        <f>Table10[[#This Row],[H2-Potential in TWh/a]]/(365*24)</f>
        <v>7.64269406392694E-5</v>
      </c>
      <c r="J344">
        <f>Table10[[#This Row],[H2-Potential in TWh/a]]/$B$3</f>
        <v>2.0241923487645612E-3</v>
      </c>
      <c r="K344">
        <f>ROUND(Table10[[#This Row],[Relative Potential]]*$B$6*1000000/(365*24),0)</f>
        <v>44</v>
      </c>
    </row>
    <row r="345" spans="1:11">
      <c r="A345">
        <v>333</v>
      </c>
      <c r="B345" t="s">
        <v>1165</v>
      </c>
      <c r="C345" t="s">
        <v>1204</v>
      </c>
      <c r="E345">
        <v>53.524784969999999</v>
      </c>
      <c r="F345">
        <v>9.9000510780000006</v>
      </c>
      <c r="G345" t="s">
        <v>423</v>
      </c>
      <c r="H345">
        <v>0.34010000000000001</v>
      </c>
      <c r="I345">
        <f>Table10[[#This Row],[H2-Potential in TWh/a]]/(365*24)</f>
        <v>3.8824200913242009E-5</v>
      </c>
      <c r="J345">
        <f>Table10[[#This Row],[H2-Potential in TWh/a]]/$B$3</f>
        <v>1.0282715725389504E-3</v>
      </c>
      <c r="K345">
        <f>ROUND(Table10[[#This Row],[Relative Potential]]*$B$6*1000000/(365*24),0)</f>
        <v>22</v>
      </c>
    </row>
    <row r="346" spans="1:11">
      <c r="A346">
        <v>334</v>
      </c>
      <c r="B346" t="s">
        <v>1166</v>
      </c>
      <c r="C346" t="s">
        <v>1204</v>
      </c>
      <c r="E346">
        <v>52.154764919999998</v>
      </c>
      <c r="F346">
        <v>10.40307531</v>
      </c>
      <c r="G346" t="s">
        <v>494</v>
      </c>
      <c r="H346">
        <v>1.7359</v>
      </c>
      <c r="I346">
        <f>Table10[[#This Row],[H2-Potential in TWh/a]]/(365*24)</f>
        <v>1.9816210045662101E-4</v>
      </c>
      <c r="J346">
        <f>Table10[[#This Row],[H2-Potential in TWh/a]]/$B$3</f>
        <v>5.2483876000304734E-3</v>
      </c>
      <c r="K346">
        <f>ROUND(Table10[[#This Row],[Relative Potential]]*$B$6*1000000/(365*24),0)</f>
        <v>114</v>
      </c>
    </row>
    <row r="347" spans="1:11">
      <c r="A347">
        <v>335</v>
      </c>
      <c r="B347" t="s">
        <v>1167</v>
      </c>
      <c r="C347" t="s">
        <v>1204</v>
      </c>
      <c r="E347">
        <v>52.316356460000002</v>
      </c>
      <c r="F347">
        <v>10.23818612</v>
      </c>
      <c r="G347" t="s">
        <v>506</v>
      </c>
      <c r="H347">
        <v>0.53720000000000001</v>
      </c>
      <c r="I347">
        <f>Table10[[#This Row],[H2-Potential in TWh/a]]/(365*24)</f>
        <v>6.1324200913242014E-5</v>
      </c>
      <c r="J347">
        <f>Table10[[#This Row],[H2-Potential in TWh/a]]/$B$3</f>
        <v>1.6241913812641109E-3</v>
      </c>
      <c r="K347">
        <f>ROUND(Table10[[#This Row],[Relative Potential]]*$B$6*1000000/(365*24),0)</f>
        <v>35</v>
      </c>
    </row>
    <row r="348" spans="1:11">
      <c r="A348">
        <v>336</v>
      </c>
      <c r="B348" t="s">
        <v>1168</v>
      </c>
      <c r="C348" t="s">
        <v>1204</v>
      </c>
      <c r="E348">
        <v>52.2091444</v>
      </c>
      <c r="F348">
        <v>8.0495011069999993</v>
      </c>
      <c r="G348" t="s">
        <v>572</v>
      </c>
      <c r="H348">
        <v>0.3201</v>
      </c>
      <c r="I348">
        <f>Table10[[#This Row],[H2-Potential in TWh/a]]/(365*24)</f>
        <v>3.6541095890410956E-5</v>
      </c>
      <c r="J348">
        <f>Table10[[#This Row],[H2-Potential in TWh/a]]/$B$3</f>
        <v>9.6780279438317559E-4</v>
      </c>
      <c r="K348">
        <f>ROUND(Table10[[#This Row],[Relative Potential]]*$B$6*1000000/(365*24),0)</f>
        <v>21</v>
      </c>
    </row>
    <row r="349" spans="1:11">
      <c r="A349">
        <v>337</v>
      </c>
      <c r="B349" t="s">
        <v>1169</v>
      </c>
      <c r="C349" t="s">
        <v>1204</v>
      </c>
      <c r="E349">
        <v>53.12493044</v>
      </c>
      <c r="F349">
        <v>8.6867285299999999</v>
      </c>
      <c r="G349" t="s">
        <v>418</v>
      </c>
      <c r="H349">
        <v>1.9335</v>
      </c>
      <c r="I349">
        <f>Table10[[#This Row],[H2-Potential in TWh/a]]/(365*24)</f>
        <v>2.2071917808219179E-4</v>
      </c>
      <c r="J349">
        <f>Table10[[#This Row],[H2-Potential in TWh/a]]/$B$3</f>
        <v>5.8458191282095284E-3</v>
      </c>
      <c r="K349">
        <f>ROUND(Table10[[#This Row],[Relative Potential]]*$B$6*1000000/(365*24),0)</f>
        <v>127</v>
      </c>
    </row>
    <row r="350" spans="1:11">
      <c r="A350">
        <v>338</v>
      </c>
      <c r="B350" t="s">
        <v>1170</v>
      </c>
      <c r="C350" t="s">
        <v>1204</v>
      </c>
      <c r="E350">
        <v>51.368231170000001</v>
      </c>
      <c r="F350">
        <v>6.7122673319999997</v>
      </c>
      <c r="G350" t="s">
        <v>583</v>
      </c>
      <c r="H350">
        <v>0.121</v>
      </c>
      <c r="I350">
        <f>Table10[[#This Row],[H2-Potential in TWh/a]]/(365*24)</f>
        <v>1.3812785388127854E-5</v>
      </c>
      <c r="J350">
        <f>Table10[[#This Row],[H2-Potential in TWh/a]]/$B$3</f>
        <v>3.6583610784243748E-4</v>
      </c>
      <c r="K350">
        <f>ROUND(Table10[[#This Row],[Relative Potential]]*$B$6*1000000/(365*24),0)</f>
        <v>8</v>
      </c>
    </row>
    <row r="351" spans="1:11">
      <c r="A351">
        <v>339</v>
      </c>
      <c r="B351" t="s">
        <v>1171</v>
      </c>
      <c r="C351" t="s">
        <v>1204</v>
      </c>
      <c r="E351">
        <v>51.503690300000002</v>
      </c>
      <c r="F351">
        <v>6.7359074840000002</v>
      </c>
      <c r="G351" t="s">
        <v>583</v>
      </c>
      <c r="H351">
        <v>7.0925999999999991</v>
      </c>
      <c r="I351">
        <f>Table10[[#This Row],[H2-Potential in TWh/a]]/(365*24)</f>
        <v>8.0965753424657523E-4</v>
      </c>
      <c r="J351">
        <f>Table10[[#This Row],[H2-Potential in TWh/a]]/$B$3</f>
        <v>2.1444042797382414E-2</v>
      </c>
      <c r="K351">
        <f>ROUND(Table10[[#This Row],[Relative Potential]]*$B$6*1000000/(365*24),0)</f>
        <v>465</v>
      </c>
    </row>
    <row r="352" spans="1:11">
      <c r="A352">
        <v>340</v>
      </c>
      <c r="B352" t="s">
        <v>1172</v>
      </c>
      <c r="C352" t="s">
        <v>1204</v>
      </c>
      <c r="E352">
        <v>51.460831800000001</v>
      </c>
      <c r="F352">
        <v>6.7491729019999998</v>
      </c>
      <c r="G352" t="s">
        <v>583</v>
      </c>
      <c r="H352">
        <v>0.52990000000000004</v>
      </c>
      <c r="I352">
        <f>Table10[[#This Row],[H2-Potential in TWh/a]]/(365*24)</f>
        <v>6.0490867579908683E-5</v>
      </c>
      <c r="J352">
        <f>Table10[[#This Row],[H2-Potential in TWh/a]]/$B$3</f>
        <v>1.6021202772372532E-3</v>
      </c>
      <c r="K352">
        <f>ROUND(Table10[[#This Row],[Relative Potential]]*$B$6*1000000/(365*24),0)</f>
        <v>35</v>
      </c>
    </row>
    <row r="353" spans="1:11">
      <c r="A353">
        <v>341</v>
      </c>
      <c r="B353" t="s">
        <v>1173</v>
      </c>
      <c r="C353" t="s">
        <v>1204</v>
      </c>
      <c r="E353">
        <v>50.917370900000002</v>
      </c>
      <c r="F353">
        <v>8.0142467049999997</v>
      </c>
      <c r="G353" t="s">
        <v>680</v>
      </c>
      <c r="H353">
        <v>8.6E-3</v>
      </c>
      <c r="I353">
        <f>Table10[[#This Row],[H2-Potential in TWh/a]]/(365*24)</f>
        <v>9.8173515981735166E-7</v>
      </c>
      <c r="J353">
        <f>Table10[[#This Row],[H2-Potential in TWh/a]]/$B$3</f>
        <v>2.600157460698316E-5</v>
      </c>
      <c r="K353">
        <f>ROUND(Table10[[#This Row],[Relative Potential]]*$B$6*1000000/(365*24),0)</f>
        <v>1</v>
      </c>
    </row>
    <row r="354" spans="1:11">
      <c r="A354">
        <v>342</v>
      </c>
      <c r="B354" t="s">
        <v>1174</v>
      </c>
      <c r="C354" t="s">
        <v>1204</v>
      </c>
      <c r="E354">
        <v>50.574941180000003</v>
      </c>
      <c r="F354">
        <v>8.4892286860000006</v>
      </c>
      <c r="G354" t="s">
        <v>454</v>
      </c>
      <c r="H354">
        <v>0.19739999999999999</v>
      </c>
      <c r="I354">
        <f>Table10[[#This Row],[H2-Potential in TWh/a]]/(365*24)</f>
        <v>2.2534246575342465E-5</v>
      </c>
      <c r="J354">
        <f>Table10[[#This Row],[H2-Potential in TWh/a]]/$B$3</f>
        <v>5.9682684039749721E-4</v>
      </c>
      <c r="K354">
        <f>ROUND(Table10[[#This Row],[Relative Potential]]*$B$6*1000000/(365*24),0)</f>
        <v>13</v>
      </c>
    </row>
    <row r="355" spans="1:11">
      <c r="A355">
        <v>343</v>
      </c>
      <c r="B355" t="s">
        <v>1175</v>
      </c>
      <c r="C355" t="s">
        <v>1204</v>
      </c>
      <c r="E355">
        <v>48.512118870000002</v>
      </c>
      <c r="F355">
        <v>10.85935053</v>
      </c>
      <c r="G355" t="s">
        <v>363</v>
      </c>
      <c r="H355">
        <v>0.39889999999999998</v>
      </c>
      <c r="I355">
        <f>Table10[[#This Row],[H2-Potential in TWh/a]]/(365*24)</f>
        <v>4.5536529680365296E-5</v>
      </c>
      <c r="J355">
        <f>Table10[[#This Row],[H2-Potential in TWh/a]]/$B$3</f>
        <v>1.2060497803169281E-3</v>
      </c>
      <c r="K355">
        <f>ROUND(Table10[[#This Row],[Relative Potential]]*$B$6*1000000/(365*24),0)</f>
        <v>26</v>
      </c>
    </row>
    <row r="356" spans="1:11">
      <c r="A356">
        <v>344</v>
      </c>
      <c r="B356" t="s">
        <v>1176</v>
      </c>
      <c r="C356" t="s">
        <v>1204</v>
      </c>
      <c r="E356">
        <v>52.653267839999998</v>
      </c>
      <c r="F356">
        <v>13.211427</v>
      </c>
      <c r="G356" t="s">
        <v>399</v>
      </c>
      <c r="H356">
        <v>0.51239999999999997</v>
      </c>
      <c r="I356">
        <f>Table10[[#This Row],[H2-Potential in TWh/a]]/(365*24)</f>
        <v>5.8493150684931503E-5</v>
      </c>
      <c r="J356">
        <f>Table10[[#This Row],[H2-Potential in TWh/a]]/$B$3</f>
        <v>1.5492100963509501E-3</v>
      </c>
      <c r="K356">
        <f>ROUND(Table10[[#This Row],[Relative Potential]]*$B$6*1000000/(365*24),0)</f>
        <v>34</v>
      </c>
    </row>
    <row r="357" spans="1:11">
      <c r="A357">
        <v>345</v>
      </c>
      <c r="B357" t="s">
        <v>1020</v>
      </c>
      <c r="C357" t="s">
        <v>1204</v>
      </c>
      <c r="E357">
        <v>52.166140519999999</v>
      </c>
      <c r="F357">
        <v>14.617682240000001</v>
      </c>
      <c r="G357" t="s">
        <v>403</v>
      </c>
      <c r="H357">
        <v>0.84609999999999996</v>
      </c>
      <c r="I357">
        <f>Table10[[#This Row],[H2-Potential in TWh/a]]/(365*24)</f>
        <v>9.6586757990867582E-5</v>
      </c>
      <c r="J357">
        <f>Table10[[#This Row],[H2-Potential in TWh/a]]/$B$3</f>
        <v>2.5581316598800525E-3</v>
      </c>
      <c r="K357">
        <f>ROUND(Table10[[#This Row],[Relative Potential]]*$B$6*1000000/(365*24),0)</f>
        <v>55</v>
      </c>
    </row>
    <row r="358" spans="1:11">
      <c r="A358">
        <v>346</v>
      </c>
      <c r="B358" t="s">
        <v>1177</v>
      </c>
      <c r="C358" t="s">
        <v>1204</v>
      </c>
      <c r="E358">
        <v>52.401950190000001</v>
      </c>
      <c r="F358">
        <v>12.498885659999999</v>
      </c>
      <c r="G358" t="s">
        <v>382</v>
      </c>
      <c r="H358">
        <v>0.52099999999999991</v>
      </c>
      <c r="I358">
        <f>Table10[[#This Row],[H2-Potential in TWh/a]]/(365*24)</f>
        <v>5.9474885844748846E-5</v>
      </c>
      <c r="J358">
        <f>Table10[[#This Row],[H2-Potential in TWh/a]]/$B$3</f>
        <v>1.5752116709579331E-3</v>
      </c>
      <c r="K358">
        <f>ROUND(Table10[[#This Row],[Relative Potential]]*$B$6*1000000/(365*24),0)</f>
        <v>34</v>
      </c>
    </row>
    <row r="359" spans="1:11">
      <c r="A359">
        <v>347</v>
      </c>
      <c r="B359" t="s">
        <v>1178</v>
      </c>
      <c r="C359" t="s">
        <v>1204</v>
      </c>
      <c r="E359">
        <v>50.653504669999997</v>
      </c>
      <c r="F359">
        <v>11.434288260000001</v>
      </c>
      <c r="G359" t="s">
        <v>884</v>
      </c>
      <c r="H359">
        <v>0.39750000000000002</v>
      </c>
      <c r="I359">
        <f>Table10[[#This Row],[H2-Potential in TWh/a]]/(365*24)</f>
        <v>4.5376712328767126E-5</v>
      </c>
      <c r="J359">
        <f>Table10[[#This Row],[H2-Potential in TWh/a]]/$B$3</f>
        <v>1.2018169658460241E-3</v>
      </c>
      <c r="K359">
        <f>ROUND(Table10[[#This Row],[Relative Potential]]*$B$6*1000000/(365*24),0)</f>
        <v>26</v>
      </c>
    </row>
    <row r="360" spans="1:11">
      <c r="A360">
        <v>348</v>
      </c>
      <c r="B360" t="s">
        <v>1179</v>
      </c>
      <c r="C360" t="s">
        <v>1204</v>
      </c>
      <c r="E360">
        <v>51.313064599999997</v>
      </c>
      <c r="F360">
        <v>13.27783005</v>
      </c>
      <c r="G360" t="s">
        <v>775</v>
      </c>
      <c r="H360">
        <v>0.29289999999999999</v>
      </c>
      <c r="I360">
        <f>Table10[[#This Row],[H2-Potential in TWh/a]]/(365*24)</f>
        <v>3.3436073059360729E-5</v>
      </c>
      <c r="J360">
        <f>Table10[[#This Row],[H2-Potential in TWh/a]]/$B$3</f>
        <v>8.8556525609132181E-4</v>
      </c>
      <c r="K360">
        <f>ROUND(Table10[[#This Row],[Relative Potential]]*$B$6*1000000/(365*24),0)</f>
        <v>19</v>
      </c>
    </row>
    <row r="361" spans="1:11">
      <c r="A361">
        <v>349</v>
      </c>
      <c r="B361" t="s">
        <v>1180</v>
      </c>
      <c r="C361" t="s">
        <v>1204</v>
      </c>
      <c r="E361">
        <v>50.998987</v>
      </c>
      <c r="F361">
        <v>13.644266</v>
      </c>
      <c r="G361" t="s">
        <v>777</v>
      </c>
      <c r="H361">
        <v>7.7800000000000008E-2</v>
      </c>
      <c r="I361">
        <f>Table10[[#This Row],[H2-Potential in TWh/a]]/(365*24)</f>
        <v>8.8812785388127864E-6</v>
      </c>
      <c r="J361">
        <f>Table10[[#This Row],[H2-Potential in TWh/a]]/$B$3</f>
        <v>2.3522354702596398E-4</v>
      </c>
      <c r="K361">
        <f>ROUND(Table10[[#This Row],[Relative Potential]]*$B$6*1000000/(365*24),0)</f>
        <v>5</v>
      </c>
    </row>
    <row r="362" spans="1:11">
      <c r="A362">
        <v>350</v>
      </c>
      <c r="B362" t="s">
        <v>1173</v>
      </c>
      <c r="C362" t="s">
        <v>1204</v>
      </c>
      <c r="E362">
        <v>51.434468000000003</v>
      </c>
      <c r="F362">
        <v>7.3264709999999997</v>
      </c>
      <c r="G362" t="s">
        <v>672</v>
      </c>
      <c r="H362">
        <v>6.4000000000000003E-3</v>
      </c>
      <c r="I362">
        <f>Table10[[#This Row],[H2-Potential in TWh/a]]/(365*24)</f>
        <v>7.3059360730593606E-7</v>
      </c>
      <c r="J362">
        <f>Table10[[#This Row],[H2-Potential in TWh/a]]/$B$3</f>
        <v>1.9350009009847934E-5</v>
      </c>
      <c r="K362">
        <f>ROUND(Table10[[#This Row],[Relative Potential]]*$B$6*1000000/(365*24),0)</f>
        <v>0</v>
      </c>
    </row>
    <row r="363" spans="1:11">
      <c r="A363">
        <v>351</v>
      </c>
      <c r="B363" t="s">
        <v>1181</v>
      </c>
      <c r="C363" t="s">
        <v>1204</v>
      </c>
      <c r="E363">
        <v>49.785423000000002</v>
      </c>
      <c r="F363">
        <v>6.6896940000000003</v>
      </c>
      <c r="G363" t="s">
        <v>708</v>
      </c>
      <c r="H363">
        <v>0.19869999999999999</v>
      </c>
      <c r="I363">
        <f>Table10[[#This Row],[H2-Potential in TWh/a]]/(365*24)</f>
        <v>2.2682648401826484E-5</v>
      </c>
      <c r="J363">
        <f>Table10[[#This Row],[H2-Potential in TWh/a]]/$B$3</f>
        <v>6.007573109776225E-4</v>
      </c>
      <c r="K363">
        <f>ROUND(Table10[[#This Row],[Relative Potential]]*$B$6*1000000/(365*24),0)</f>
        <v>13</v>
      </c>
    </row>
    <row r="364" spans="1:11">
      <c r="A364">
        <v>352</v>
      </c>
      <c r="B364" t="s">
        <v>1182</v>
      </c>
      <c r="C364" t="s">
        <v>1204</v>
      </c>
      <c r="E364">
        <v>51.562733000000001</v>
      </c>
      <c r="F364">
        <v>7.7031859999999996</v>
      </c>
      <c r="G364" t="s">
        <v>684</v>
      </c>
      <c r="H364">
        <v>4.0000000000000002E-4</v>
      </c>
      <c r="I364">
        <f>Table10[[#This Row],[H2-Potential in TWh/a]]/(365*24)</f>
        <v>4.5662100456621004E-8</v>
      </c>
      <c r="J364">
        <f>Table10[[#This Row],[H2-Potential in TWh/a]]/$B$3</f>
        <v>1.2093755631154959E-6</v>
      </c>
      <c r="K364">
        <f>ROUND(Table10[[#This Row],[Relative Potential]]*$B$6*1000000/(365*24),0)</f>
        <v>0</v>
      </c>
    </row>
    <row r="365" spans="1:11">
      <c r="A365">
        <v>353</v>
      </c>
      <c r="B365" t="s">
        <v>1183</v>
      </c>
      <c r="C365" t="s">
        <v>1204</v>
      </c>
      <c r="E365">
        <v>48.594135999999999</v>
      </c>
      <c r="F365">
        <v>7.8226829999999996</v>
      </c>
      <c r="G365" t="s">
        <v>161</v>
      </c>
      <c r="H365">
        <v>0.85539999999999994</v>
      </c>
      <c r="I365">
        <f>Table10[[#This Row],[H2-Potential in TWh/a]]/(365*24)</f>
        <v>9.7648401826484017E-5</v>
      </c>
      <c r="J365">
        <f>Table10[[#This Row],[H2-Potential in TWh/a]]/$B$3</f>
        <v>2.5862496417224877E-3</v>
      </c>
      <c r="K365">
        <f>ROUND(Table10[[#This Row],[Relative Potential]]*$B$6*1000000/(365*24),0)</f>
        <v>56</v>
      </c>
    </row>
    <row r="366" spans="1:11">
      <c r="A366">
        <v>354</v>
      </c>
      <c r="B366" t="s">
        <v>1184</v>
      </c>
      <c r="C366" t="s">
        <v>1204</v>
      </c>
      <c r="E366">
        <v>52.469037999999998</v>
      </c>
      <c r="F366">
        <v>7.3153410000000001</v>
      </c>
      <c r="G366" t="s">
        <v>563</v>
      </c>
      <c r="H366">
        <v>8.3000000000000001E-3</v>
      </c>
      <c r="I366">
        <f>Table10[[#This Row],[H2-Potential in TWh/a]]/(365*24)</f>
        <v>9.4748858447488587E-7</v>
      </c>
      <c r="J366">
        <f>Table10[[#This Row],[H2-Potential in TWh/a]]/$B$3</f>
        <v>2.5094542934646539E-5</v>
      </c>
      <c r="K366">
        <f>ROUND(Table10[[#This Row],[Relative Potential]]*$B$6*1000000/(365*24),0)</f>
        <v>1</v>
      </c>
    </row>
    <row r="367" spans="1:11">
      <c r="A367">
        <v>355</v>
      </c>
      <c r="B367" t="s">
        <v>1185</v>
      </c>
      <c r="C367" t="s">
        <v>1204</v>
      </c>
      <c r="E367">
        <v>49.274183999999998</v>
      </c>
      <c r="F367">
        <v>6.7947350000000002</v>
      </c>
      <c r="G367" t="s">
        <v>763</v>
      </c>
      <c r="H367">
        <v>1.4E-3</v>
      </c>
      <c r="I367">
        <f>Table10[[#This Row],[H2-Potential in TWh/a]]/(365*24)</f>
        <v>1.5981735159817351E-7</v>
      </c>
      <c r="J367">
        <f>Table10[[#This Row],[H2-Potential in TWh/a]]/$B$3</f>
        <v>4.2328144709042353E-6</v>
      </c>
      <c r="K367">
        <f>ROUND(Table10[[#This Row],[Relative Potential]]*$B$6*1000000/(365*24),0)</f>
        <v>0</v>
      </c>
    </row>
    <row r="368" spans="1:11">
      <c r="A368">
        <v>357</v>
      </c>
      <c r="B368" t="s">
        <v>1186</v>
      </c>
      <c r="C368" t="s">
        <v>1204</v>
      </c>
      <c r="E368">
        <v>51.322510000000001</v>
      </c>
      <c r="F368">
        <v>7.6448900000000002</v>
      </c>
      <c r="G368" t="s">
        <v>676</v>
      </c>
      <c r="H368">
        <v>9.5999999999999992E-3</v>
      </c>
      <c r="I368">
        <f>Table10[[#This Row],[H2-Potential in TWh/a]]/(365*24)</f>
        <v>1.0958904109589041E-6</v>
      </c>
      <c r="J368">
        <f>Table10[[#This Row],[H2-Potential in TWh/a]]/$B$3</f>
        <v>2.9025013514771897E-5</v>
      </c>
      <c r="K368">
        <f>ROUND(Table10[[#This Row],[Relative Potential]]*$B$6*1000000/(365*24),0)</f>
        <v>1</v>
      </c>
    </row>
    <row r="369" spans="1:11">
      <c r="A369">
        <v>362</v>
      </c>
      <c r="B369" t="s">
        <v>1187</v>
      </c>
      <c r="C369" t="s">
        <v>1204</v>
      </c>
      <c r="E369">
        <v>50.687370000000001</v>
      </c>
      <c r="F369">
        <v>7.1891600000000002</v>
      </c>
      <c r="G369" t="s">
        <v>629</v>
      </c>
      <c r="H369">
        <v>2.3E-2</v>
      </c>
      <c r="I369">
        <f>Table10[[#This Row],[H2-Potential in TWh/a]]/(365*24)</f>
        <v>2.6255707762557076E-6</v>
      </c>
      <c r="J369">
        <f>Table10[[#This Row],[H2-Potential in TWh/a]]/$B$3</f>
        <v>6.9539094879141015E-5</v>
      </c>
      <c r="K369">
        <f>ROUND(Table10[[#This Row],[Relative Potential]]*$B$6*1000000/(365*24),0)</f>
        <v>2</v>
      </c>
    </row>
    <row r="370" spans="1:11">
      <c r="A370">
        <v>363</v>
      </c>
      <c r="B370" t="s">
        <v>1188</v>
      </c>
      <c r="C370" t="s">
        <v>1204</v>
      </c>
      <c r="E370">
        <v>51.38438</v>
      </c>
      <c r="F370">
        <v>7.5076999999999998</v>
      </c>
      <c r="G370" t="s">
        <v>666</v>
      </c>
      <c r="H370">
        <v>6.9000000000000006E-2</v>
      </c>
      <c r="I370">
        <f>Table10[[#This Row],[H2-Potential in TWh/a]]/(365*24)</f>
        <v>7.876712328767124E-6</v>
      </c>
      <c r="J370">
        <f>Table10[[#This Row],[H2-Potential in TWh/a]]/$B$3</f>
        <v>2.0861728463742306E-4</v>
      </c>
      <c r="K370">
        <f>ROUND(Table10[[#This Row],[Relative Potential]]*$B$6*1000000/(365*24),0)</f>
        <v>5</v>
      </c>
    </row>
    <row r="371" spans="1:11">
      <c r="A371">
        <v>366</v>
      </c>
      <c r="B371" t="s">
        <v>1189</v>
      </c>
      <c r="C371" t="s">
        <v>1204</v>
      </c>
      <c r="E371">
        <v>47.794589999999999</v>
      </c>
      <c r="F371">
        <v>12.950699999999999</v>
      </c>
      <c r="G371" t="s">
        <v>199</v>
      </c>
      <c r="H371">
        <v>4.2200000000000001E-2</v>
      </c>
      <c r="I371">
        <f>Table10[[#This Row],[H2-Potential in TWh/a]]/(365*24)</f>
        <v>4.8173515981735162E-6</v>
      </c>
      <c r="J371">
        <f>Table10[[#This Row],[H2-Potential in TWh/a]]/$B$3</f>
        <v>1.2758912190868481E-4</v>
      </c>
      <c r="K371">
        <f>ROUND(Table10[[#This Row],[Relative Potential]]*$B$6*1000000/(365*24),0)</f>
        <v>3</v>
      </c>
    </row>
    <row r="372" spans="1:11">
      <c r="A372">
        <v>370</v>
      </c>
      <c r="B372" t="s">
        <v>1190</v>
      </c>
      <c r="C372" t="s">
        <v>1204</v>
      </c>
      <c r="E372">
        <v>50.812910000000002</v>
      </c>
      <c r="F372">
        <v>10.222860000000001</v>
      </c>
      <c r="G372" t="s">
        <v>896</v>
      </c>
      <c r="H372">
        <v>3.4099999999999998E-2</v>
      </c>
      <c r="I372">
        <f>Table10[[#This Row],[H2-Potential in TWh/a]]/(365*24)</f>
        <v>3.8926940639269405E-6</v>
      </c>
      <c r="J372">
        <f>Table10[[#This Row],[H2-Potential in TWh/a]]/$B$3</f>
        <v>1.0309926675559602E-4</v>
      </c>
      <c r="K372">
        <f>ROUND(Table10[[#This Row],[Relative Potential]]*$B$6*1000000/(365*24),0)</f>
        <v>2</v>
      </c>
    </row>
    <row r="373" spans="1:11">
      <c r="A373">
        <v>371</v>
      </c>
      <c r="B373" t="s">
        <v>1191</v>
      </c>
      <c r="C373" t="s">
        <v>1204</v>
      </c>
      <c r="E373">
        <v>51.117319999999999</v>
      </c>
      <c r="F373">
        <v>7.9006800000000004</v>
      </c>
      <c r="G373" t="s">
        <v>678</v>
      </c>
      <c r="H373">
        <v>2.3E-2</v>
      </c>
      <c r="I373">
        <f>Table10[[#This Row],[H2-Potential in TWh/a]]/(365*24)</f>
        <v>2.6255707762557076E-6</v>
      </c>
      <c r="J373">
        <f>Table10[[#This Row],[H2-Potential in TWh/a]]/$B$3</f>
        <v>6.9539094879141015E-5</v>
      </c>
      <c r="K373">
        <f>ROUND(Table10[[#This Row],[Relative Potential]]*$B$6*1000000/(365*24),0)</f>
        <v>2</v>
      </c>
    </row>
    <row r="374" spans="1:11">
      <c r="A374">
        <v>372</v>
      </c>
      <c r="B374" t="s">
        <v>1192</v>
      </c>
      <c r="C374" t="s">
        <v>1205</v>
      </c>
      <c r="E374">
        <v>53.512395480000002</v>
      </c>
      <c r="F374">
        <v>9.8872098019999992</v>
      </c>
      <c r="G374" t="s">
        <v>423</v>
      </c>
      <c r="H374">
        <v>0.80079999999999996</v>
      </c>
      <c r="I374">
        <f>Table10[[#This Row],[H2-Potential in TWh/a]]/(365*24)</f>
        <v>9.1415525114155248E-5</v>
      </c>
      <c r="J374">
        <f>Table10[[#This Row],[H2-Potential in TWh/a]]/$B$3</f>
        <v>2.4211698773572224E-3</v>
      </c>
      <c r="K374">
        <f>ROUND(Table10[[#This Row],[Relative Potential]]*$B$6*1000000/(365*24),0)</f>
        <v>53</v>
      </c>
    </row>
    <row r="375" spans="1:11">
      <c r="A375">
        <v>373</v>
      </c>
      <c r="B375" t="s">
        <v>1193</v>
      </c>
      <c r="C375" t="s">
        <v>1205</v>
      </c>
      <c r="E375">
        <v>51.148876549999997</v>
      </c>
      <c r="F375">
        <v>6.7818334370000004</v>
      </c>
      <c r="G375" t="s">
        <v>605</v>
      </c>
      <c r="H375">
        <v>1.3643000000000001</v>
      </c>
      <c r="I375">
        <f>Table10[[#This Row],[H2-Potential in TWh/a]]/(365*24)</f>
        <v>1.5574200913242011E-4</v>
      </c>
      <c r="J375">
        <f>Table10[[#This Row],[H2-Potential in TWh/a]]/$B$3</f>
        <v>4.1248777018961773E-3</v>
      </c>
      <c r="K375">
        <f>ROUND(Table10[[#This Row],[Relative Potential]]*$B$6*1000000/(365*24),0)</f>
        <v>89</v>
      </c>
    </row>
    <row r="376" spans="1:11">
      <c r="A376">
        <v>374</v>
      </c>
      <c r="B376" t="s">
        <v>1194</v>
      </c>
      <c r="C376" t="s">
        <v>1205</v>
      </c>
      <c r="E376">
        <v>51.490049169999999</v>
      </c>
      <c r="F376">
        <v>6.9681697480000002</v>
      </c>
      <c r="G376" t="s">
        <v>585</v>
      </c>
      <c r="H376">
        <v>1.0084</v>
      </c>
      <c r="I376">
        <f>Table10[[#This Row],[H2-Potential in TWh/a]]/(365*24)</f>
        <v>1.1511415525114154E-4</v>
      </c>
      <c r="J376">
        <f>Table10[[#This Row],[H2-Potential in TWh/a]]/$B$3</f>
        <v>3.048835794614165E-3</v>
      </c>
      <c r="K376">
        <f>ROUND(Table10[[#This Row],[Relative Potential]]*$B$6*1000000/(365*24),0)</f>
        <v>66</v>
      </c>
    </row>
    <row r="377" spans="1:11">
      <c r="A377">
        <v>375</v>
      </c>
      <c r="B377" t="s">
        <v>1194</v>
      </c>
      <c r="C377" t="s">
        <v>1205</v>
      </c>
      <c r="E377">
        <v>51.625536050000001</v>
      </c>
      <c r="F377">
        <v>6.6154085570000003</v>
      </c>
      <c r="G377" t="s">
        <v>609</v>
      </c>
      <c r="H377">
        <v>0.56950000000000001</v>
      </c>
      <c r="I377">
        <f>Table10[[#This Row],[H2-Potential in TWh/a]]/(365*24)</f>
        <v>6.5011415525114159E-5</v>
      </c>
      <c r="J377">
        <f>Table10[[#This Row],[H2-Potential in TWh/a]]/$B$3</f>
        <v>1.7218484579856871E-3</v>
      </c>
      <c r="K377">
        <f>ROUND(Table10[[#This Row],[Relative Potential]]*$B$6*1000000/(365*24),0)</f>
        <v>37</v>
      </c>
    </row>
    <row r="378" spans="1:11">
      <c r="A378">
        <v>376</v>
      </c>
      <c r="B378" t="s">
        <v>1195</v>
      </c>
      <c r="C378" t="s">
        <v>1206</v>
      </c>
      <c r="E378">
        <v>49.352136989999998</v>
      </c>
      <c r="F378">
        <v>6.7436526030000001</v>
      </c>
      <c r="G378" t="s">
        <v>763</v>
      </c>
      <c r="H378">
        <v>7.9151999999999996</v>
      </c>
      <c r="I378">
        <f>Table10[[#This Row],[H2-Potential in TWh/a]]/(365*24)</f>
        <v>9.0356164383561643E-4</v>
      </c>
      <c r="J378">
        <f>Table10[[#This Row],[H2-Potential in TWh/a]]/$B$3</f>
        <v>2.3931123642929431E-2</v>
      </c>
      <c r="K378">
        <f>ROUND(Table10[[#This Row],[Relative Potential]]*$B$6*1000000/(365*24),0)</f>
        <v>519</v>
      </c>
    </row>
    <row r="379" spans="1:11">
      <c r="A379">
        <v>378</v>
      </c>
      <c r="B379" t="s">
        <v>1166</v>
      </c>
      <c r="C379" t="s">
        <v>1206</v>
      </c>
      <c r="E379">
        <v>52.154764919999998</v>
      </c>
      <c r="F379">
        <v>10.40307531</v>
      </c>
      <c r="G379" t="s">
        <v>494</v>
      </c>
      <c r="H379">
        <v>7.9151999999999996</v>
      </c>
      <c r="I379">
        <f>Table10[[#This Row],[H2-Potential in TWh/a]]/(365*24)</f>
        <v>9.0356164383561643E-4</v>
      </c>
      <c r="J379">
        <f>Table10[[#This Row],[H2-Potential in TWh/a]]/$B$3</f>
        <v>2.3931123642929431E-2</v>
      </c>
      <c r="K379">
        <f>ROUND(Table10[[#This Row],[Relative Potential]]*$B$6*1000000/(365*24),0)</f>
        <v>519</v>
      </c>
    </row>
    <row r="380" spans="1:11">
      <c r="A380">
        <v>379</v>
      </c>
      <c r="B380" t="s">
        <v>1169</v>
      </c>
      <c r="C380" t="s">
        <v>1206</v>
      </c>
      <c r="E380">
        <v>53.12493044</v>
      </c>
      <c r="F380">
        <v>8.6867285299999999</v>
      </c>
      <c r="G380" t="s">
        <v>418</v>
      </c>
      <c r="H380">
        <v>6.5300999999999991</v>
      </c>
      <c r="I380">
        <f>Table10[[#This Row],[H2-Potential in TWh/a]]/(365*24)</f>
        <v>7.4544520547945199E-4</v>
      </c>
      <c r="J380">
        <f>Table10[[#This Row],[H2-Potential in TWh/a]]/$B$3</f>
        <v>1.9743358411751247E-2</v>
      </c>
      <c r="K380">
        <f>ROUND(Table10[[#This Row],[Relative Potential]]*$B$6*1000000/(365*24),0)</f>
        <v>428</v>
      </c>
    </row>
    <row r="381" spans="1:11">
      <c r="A381">
        <v>380</v>
      </c>
      <c r="B381" t="s">
        <v>1170</v>
      </c>
      <c r="C381" t="s">
        <v>1206</v>
      </c>
      <c r="E381">
        <v>51.368231170000001</v>
      </c>
      <c r="F381">
        <v>6.7122673319999997</v>
      </c>
      <c r="G381" t="s">
        <v>583</v>
      </c>
      <c r="H381">
        <v>8.5747999999999998</v>
      </c>
      <c r="I381">
        <f>Table10[[#This Row],[H2-Potential in TWh/a]]/(365*24)</f>
        <v>9.7885844748858437E-4</v>
      </c>
      <c r="J381">
        <f>Table10[[#This Row],[H2-Potential in TWh/a]]/$B$3</f>
        <v>2.5925383946506883E-2</v>
      </c>
      <c r="K381">
        <f>ROUND(Table10[[#This Row],[Relative Potential]]*$B$6*1000000/(365*24),0)</f>
        <v>562</v>
      </c>
    </row>
    <row r="382" spans="1:11">
      <c r="A382">
        <v>381</v>
      </c>
      <c r="B382" t="s">
        <v>1171</v>
      </c>
      <c r="C382" t="s">
        <v>1206</v>
      </c>
      <c r="E382">
        <v>51.503690300000002</v>
      </c>
      <c r="F382">
        <v>6.7359074840000002</v>
      </c>
      <c r="G382" t="s">
        <v>583</v>
      </c>
      <c r="H382">
        <v>19.128399999999999</v>
      </c>
      <c r="I382">
        <f>Table10[[#This Row],[H2-Potential in TWh/a]]/(365*24)</f>
        <v>2.1836073059360731E-3</v>
      </c>
      <c r="J382">
        <f>Table10[[#This Row],[H2-Potential in TWh/a]]/$B$3</f>
        <v>5.7833548803746124E-2</v>
      </c>
      <c r="K382">
        <f>ROUND(Table10[[#This Row],[Relative Potential]]*$B$6*1000000/(365*24),0)</f>
        <v>1254</v>
      </c>
    </row>
    <row r="383" spans="1:11">
      <c r="A383">
        <v>377</v>
      </c>
      <c r="B383" t="s">
        <v>1196</v>
      </c>
      <c r="C383" t="s">
        <v>1206</v>
      </c>
      <c r="E383">
        <v>51.422282979999999</v>
      </c>
      <c r="F383">
        <v>6.7419912780000004</v>
      </c>
      <c r="G383" t="s">
        <v>583</v>
      </c>
      <c r="H383">
        <v>0.49469999999999997</v>
      </c>
      <c r="I383">
        <f>Table10[[#This Row],[H2-Potential in TWh/a]]/(365*24)</f>
        <v>5.6472602739726027E-5</v>
      </c>
      <c r="J383">
        <f>Table10[[#This Row],[H2-Potential in TWh/a]]/$B$3</f>
        <v>1.4956952276830894E-3</v>
      </c>
      <c r="K383">
        <f>ROUND(Table10[[#This Row],[Relative Potential]]*$B$6*1000000/(365*24),0)</f>
        <v>32</v>
      </c>
    </row>
    <row r="384" spans="1:11">
      <c r="A384">
        <v>382</v>
      </c>
      <c r="B384" t="s">
        <v>1020</v>
      </c>
      <c r="C384" t="s">
        <v>1206</v>
      </c>
      <c r="E384">
        <v>52.166140519999999</v>
      </c>
      <c r="F384">
        <v>14.617682240000001</v>
      </c>
      <c r="G384" t="s">
        <v>403</v>
      </c>
      <c r="H384">
        <v>4.6214000000000004</v>
      </c>
      <c r="I384">
        <f>Table10[[#This Row],[H2-Potential in TWh/a]]/(365*24)</f>
        <v>5.275570776255708E-4</v>
      </c>
      <c r="J384">
        <f>Table10[[#This Row],[H2-Potential in TWh/a]]/$B$3</f>
        <v>1.3972520568454883E-2</v>
      </c>
      <c r="K384">
        <f>ROUND(Table10[[#This Row],[Relative Potential]]*$B$6*1000000/(365*24),0)</f>
        <v>303</v>
      </c>
    </row>
    <row r="385" spans="1:11">
      <c r="A385">
        <v>383</v>
      </c>
      <c r="B385" t="s">
        <v>1197</v>
      </c>
      <c r="C385" t="s">
        <v>1206</v>
      </c>
      <c r="E385">
        <v>53.524784969999999</v>
      </c>
      <c r="F385">
        <v>9.9000510780000006</v>
      </c>
      <c r="G385" t="s">
        <v>423</v>
      </c>
      <c r="H385">
        <v>0.81599999999999995</v>
      </c>
      <c r="I385">
        <f>Table10[[#This Row],[H2-Potential in TWh/a]]/(365*24)</f>
        <v>9.3150684931506844E-5</v>
      </c>
      <c r="J385">
        <f>Table10[[#This Row],[H2-Potential in TWh/a]]/$B$3</f>
        <v>2.4671261487556112E-3</v>
      </c>
      <c r="K385">
        <f>ROUND(Table10[[#This Row],[Relative Potential]]*$B$6*1000000/(365*24),0)</f>
        <v>54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491C-6979-4FFF-85F8-6EE8915DA639}">
  <dimension ref="A1:C373"/>
  <sheetViews>
    <sheetView workbookViewId="0">
      <selection activeCell="C1" sqref="C1"/>
    </sheetView>
  </sheetViews>
  <sheetFormatPr defaultRowHeight="14.4"/>
  <sheetData>
    <row r="1" spans="1:3">
      <c r="A1" t="str" cm="1">
        <f t="array" ref="A1:A373">Table10[[#All],[Latitude]]</f>
        <v>Latitude</v>
      </c>
      <c r="B1" t="str" cm="1">
        <f t="array" ref="B1:B373">Table10[[#All],[Longitude]]</f>
        <v>Longitude</v>
      </c>
      <c r="C1" t="str" cm="1">
        <f t="array" ref="C1:C373">Table10[[#All],[Peak Load '[MWh/h']]]</f>
        <v>Peak Load [MWh/h]</v>
      </c>
    </row>
    <row r="2" spans="1:3">
      <c r="A2">
        <v>50.854993370000003</v>
      </c>
      <c r="B2">
        <v>6.9768455359999999</v>
      </c>
      <c r="C2">
        <v>104</v>
      </c>
    </row>
    <row r="3" spans="1:3">
      <c r="A3">
        <v>50.814110419999999</v>
      </c>
      <c r="B3">
        <v>7.0057562789999999</v>
      </c>
      <c r="C3">
        <v>670</v>
      </c>
    </row>
    <row r="4" spans="1:3">
      <c r="A4">
        <v>51.596032749999999</v>
      </c>
      <c r="B4">
        <v>7.0289085059999996</v>
      </c>
      <c r="C4">
        <v>1894</v>
      </c>
    </row>
    <row r="5" spans="1:3">
      <c r="A5">
        <v>51.53960695</v>
      </c>
      <c r="B5">
        <v>7.0372028440000003</v>
      </c>
      <c r="C5">
        <v>124</v>
      </c>
    </row>
    <row r="6" spans="1:3">
      <c r="A6">
        <v>51.289677300000001</v>
      </c>
      <c r="B6">
        <v>11.99058215</v>
      </c>
      <c r="C6">
        <v>339</v>
      </c>
    </row>
    <row r="7" spans="1:3">
      <c r="A7">
        <v>53.08758529</v>
      </c>
      <c r="B7">
        <v>14.238121530000001</v>
      </c>
      <c r="C7">
        <v>170</v>
      </c>
    </row>
    <row r="8" spans="1:3">
      <c r="A8">
        <v>53.477085860000003</v>
      </c>
      <c r="B8">
        <v>9.9515818940000003</v>
      </c>
      <c r="C8">
        <v>60</v>
      </c>
    </row>
    <row r="9" spans="1:3">
      <c r="A9">
        <v>53.485768999999998</v>
      </c>
      <c r="B9">
        <v>9.9693559999999994</v>
      </c>
      <c r="C9">
        <v>34</v>
      </c>
    </row>
    <row r="10" spans="1:3">
      <c r="A10">
        <v>54.160831209999998</v>
      </c>
      <c r="B10">
        <v>9.0797744320000007</v>
      </c>
      <c r="C10">
        <v>232</v>
      </c>
    </row>
    <row r="11" spans="1:3">
      <c r="A11">
        <v>48.784993229999998</v>
      </c>
      <c r="B11">
        <v>11.75797661</v>
      </c>
      <c r="C11">
        <v>46</v>
      </c>
    </row>
    <row r="12" spans="1:3">
      <c r="A12">
        <v>52.561854279999999</v>
      </c>
      <c r="B12">
        <v>7.3118146409999998</v>
      </c>
      <c r="C12">
        <v>70</v>
      </c>
    </row>
    <row r="13" spans="1:3">
      <c r="A13">
        <v>48.194976570000001</v>
      </c>
      <c r="B13">
        <v>12.83249114</v>
      </c>
      <c r="C13">
        <v>791</v>
      </c>
    </row>
    <row r="14" spans="1:3">
      <c r="A14">
        <v>48.79199234</v>
      </c>
      <c r="B14">
        <v>11.47731516</v>
      </c>
      <c r="C14">
        <v>85</v>
      </c>
    </row>
    <row r="15" spans="1:3">
      <c r="A15">
        <v>48.765795689999997</v>
      </c>
      <c r="B15">
        <v>11.59885571</v>
      </c>
      <c r="C15">
        <v>25</v>
      </c>
    </row>
    <row r="16" spans="1:3">
      <c r="A16">
        <v>49.057809290000002</v>
      </c>
      <c r="B16">
        <v>8.3290499919999998</v>
      </c>
      <c r="C16">
        <v>239</v>
      </c>
    </row>
    <row r="17" spans="1:3">
      <c r="A17">
        <v>51.368130000000001</v>
      </c>
      <c r="B17">
        <v>6.66235</v>
      </c>
      <c r="C17">
        <v>4</v>
      </c>
    </row>
    <row r="18" spans="1:3">
      <c r="A18">
        <v>51.085189999999997</v>
      </c>
      <c r="B18">
        <v>6.8446899999999999</v>
      </c>
      <c r="C18">
        <v>7</v>
      </c>
    </row>
    <row r="19" spans="1:3">
      <c r="A19">
        <v>51.56165</v>
      </c>
      <c r="B19">
        <v>6.5792799999999998</v>
      </c>
      <c r="C19">
        <v>6</v>
      </c>
    </row>
    <row r="20" spans="1:3">
      <c r="A20">
        <v>51.067636020000002</v>
      </c>
      <c r="B20">
        <v>6.8467425029999998</v>
      </c>
      <c r="C20">
        <v>1628</v>
      </c>
    </row>
    <row r="21" spans="1:3">
      <c r="A21">
        <v>51.025080000000003</v>
      </c>
      <c r="B21">
        <v>6.9891500000000004</v>
      </c>
      <c r="C21">
        <v>5</v>
      </c>
    </row>
    <row r="22" spans="1:3">
      <c r="A22">
        <v>49.529099840000001</v>
      </c>
      <c r="B22">
        <v>8.4247174919999992</v>
      </c>
      <c r="C22">
        <v>1420</v>
      </c>
    </row>
    <row r="23" spans="1:3">
      <c r="A23">
        <v>50.832682040000002</v>
      </c>
      <c r="B23">
        <v>6.9440666799999997</v>
      </c>
      <c r="C23">
        <v>1695</v>
      </c>
    </row>
    <row r="24" spans="1:3">
      <c r="A24">
        <v>50.830620000000003</v>
      </c>
      <c r="B24">
        <v>7.0240200000000002</v>
      </c>
      <c r="C24">
        <v>1</v>
      </c>
    </row>
    <row r="25" spans="1:3">
      <c r="A25">
        <v>51.68027</v>
      </c>
      <c r="B25">
        <v>7.1018600000000003</v>
      </c>
      <c r="C25">
        <v>4</v>
      </c>
    </row>
    <row r="26" spans="1:3">
      <c r="A26">
        <v>51.878593369999997</v>
      </c>
      <c r="B26">
        <v>12.575128550000001</v>
      </c>
      <c r="C26">
        <v>460</v>
      </c>
    </row>
    <row r="27" spans="1:3">
      <c r="A27">
        <v>51.41207</v>
      </c>
      <c r="B27">
        <v>12.027609999999999</v>
      </c>
      <c r="C27">
        <v>3</v>
      </c>
    </row>
    <row r="28" spans="1:3">
      <c r="A28">
        <v>51.63635</v>
      </c>
      <c r="B28">
        <v>12.29834</v>
      </c>
      <c r="C28">
        <v>1</v>
      </c>
    </row>
    <row r="29" spans="1:3">
      <c r="A29">
        <v>51.297550000000001</v>
      </c>
      <c r="B29">
        <v>12.018549999999999</v>
      </c>
      <c r="C29">
        <v>0</v>
      </c>
    </row>
    <row r="30" spans="1:3">
      <c r="A30">
        <v>51.191413470000001</v>
      </c>
      <c r="B30">
        <v>12.356130759999999</v>
      </c>
      <c r="C30">
        <v>921</v>
      </c>
    </row>
    <row r="31" spans="1:3">
      <c r="A31">
        <v>53.635219999999997</v>
      </c>
      <c r="B31">
        <v>9.4846500000000002</v>
      </c>
      <c r="C31">
        <v>49</v>
      </c>
    </row>
    <row r="32" spans="1:3">
      <c r="A32">
        <v>52.312840000000001</v>
      </c>
      <c r="B32">
        <v>7.6304499999999997</v>
      </c>
      <c r="C32">
        <v>1</v>
      </c>
    </row>
    <row r="33" spans="1:3">
      <c r="A33">
        <v>50.082349999999998</v>
      </c>
      <c r="B33">
        <v>8.5430299999999999</v>
      </c>
      <c r="C33">
        <v>3</v>
      </c>
    </row>
    <row r="34" spans="1:3">
      <c r="A34">
        <v>48.177680000000002</v>
      </c>
      <c r="B34">
        <v>12.72044</v>
      </c>
      <c r="C34">
        <v>2</v>
      </c>
    </row>
    <row r="35" spans="1:3">
      <c r="A35">
        <v>50.86421</v>
      </c>
      <c r="B35">
        <v>6.8622300000000003</v>
      </c>
      <c r="C35">
        <v>3</v>
      </c>
    </row>
    <row r="36" spans="1:3">
      <c r="A36">
        <v>53.910644339999997</v>
      </c>
      <c r="B36">
        <v>9.2078709439999997</v>
      </c>
      <c r="C36">
        <v>279</v>
      </c>
    </row>
    <row r="37" spans="1:3">
      <c r="A37">
        <v>53.896920000000001</v>
      </c>
      <c r="B37">
        <v>9.1381700000000006</v>
      </c>
      <c r="C37">
        <v>3</v>
      </c>
    </row>
    <row r="38" spans="1:3">
      <c r="A38">
        <v>48.444989999999997</v>
      </c>
      <c r="B38">
        <v>10.880039999999999</v>
      </c>
      <c r="C38">
        <v>1</v>
      </c>
    </row>
    <row r="39" spans="1:3">
      <c r="A39">
        <v>48.18027</v>
      </c>
      <c r="B39">
        <v>12.84437</v>
      </c>
      <c r="C39">
        <v>1</v>
      </c>
    </row>
    <row r="40" spans="1:3">
      <c r="A40">
        <v>48.758551730000001</v>
      </c>
      <c r="B40">
        <v>11.708626430000001</v>
      </c>
      <c r="C40">
        <v>652</v>
      </c>
    </row>
    <row r="41" spans="1:3">
      <c r="A41">
        <v>51.530037100000001</v>
      </c>
      <c r="B41">
        <v>6.995643748</v>
      </c>
      <c r="C41">
        <v>3</v>
      </c>
    </row>
    <row r="42" spans="1:3">
      <c r="A42">
        <v>51.441175999999999</v>
      </c>
      <c r="B42">
        <v>7.0870959999999998</v>
      </c>
      <c r="C42">
        <v>5</v>
      </c>
    </row>
    <row r="43" spans="1:3">
      <c r="A43">
        <v>52.193970999999998</v>
      </c>
      <c r="B43">
        <v>8.6085700000000003</v>
      </c>
      <c r="C43">
        <v>4</v>
      </c>
    </row>
    <row r="44" spans="1:3">
      <c r="A44">
        <v>51.006366999999997</v>
      </c>
      <c r="B44">
        <v>13.657259</v>
      </c>
      <c r="C44">
        <v>3</v>
      </c>
    </row>
    <row r="45" spans="1:3">
      <c r="A45">
        <v>51.621611000000001</v>
      </c>
      <c r="B45">
        <v>7.5219820000000004</v>
      </c>
      <c r="C45">
        <v>9</v>
      </c>
    </row>
    <row r="46" spans="1:3">
      <c r="A46">
        <v>52.526555999999999</v>
      </c>
      <c r="B46">
        <v>11.392977999999999</v>
      </c>
      <c r="C46">
        <v>9</v>
      </c>
    </row>
    <row r="47" spans="1:3">
      <c r="A47">
        <v>51.837156</v>
      </c>
      <c r="B47">
        <v>11.767552999999999</v>
      </c>
      <c r="C47">
        <v>10</v>
      </c>
    </row>
    <row r="48" spans="1:3">
      <c r="A48">
        <v>51.370685999999999</v>
      </c>
      <c r="B48">
        <v>14.067964999999999</v>
      </c>
      <c r="C48">
        <v>6</v>
      </c>
    </row>
    <row r="49" spans="1:3">
      <c r="A49">
        <v>50.583345610000002</v>
      </c>
      <c r="B49">
        <v>10.9922719</v>
      </c>
      <c r="C49">
        <v>8</v>
      </c>
    </row>
    <row r="50" spans="1:3">
      <c r="A50">
        <v>50.698461999999999</v>
      </c>
      <c r="B50">
        <v>10.938711</v>
      </c>
      <c r="C50">
        <v>1</v>
      </c>
    </row>
    <row r="51" spans="1:3">
      <c r="A51">
        <v>50.490719800000001</v>
      </c>
      <c r="B51">
        <v>11.171840599999999</v>
      </c>
      <c r="C51">
        <v>8</v>
      </c>
    </row>
    <row r="52" spans="1:3">
      <c r="A52">
        <v>50.511445000000002</v>
      </c>
      <c r="B52">
        <v>11.214213000000001</v>
      </c>
      <c r="C52">
        <v>4</v>
      </c>
    </row>
    <row r="53" spans="1:3">
      <c r="A53">
        <v>49.23310953</v>
      </c>
      <c r="B53">
        <v>8.3749069790000004</v>
      </c>
      <c r="C53">
        <v>8</v>
      </c>
    </row>
    <row r="54" spans="1:3">
      <c r="A54">
        <v>50.471730000000001</v>
      </c>
      <c r="B54">
        <v>7.7865000000000002</v>
      </c>
      <c r="C54">
        <v>8</v>
      </c>
    </row>
    <row r="55" spans="1:3">
      <c r="A55">
        <v>52.264368320000003</v>
      </c>
      <c r="B55">
        <v>9.1407274550000004</v>
      </c>
      <c r="C55">
        <v>9</v>
      </c>
    </row>
    <row r="56" spans="1:3">
      <c r="A56">
        <v>51.807093000000002</v>
      </c>
      <c r="B56">
        <v>9.4427470000000007</v>
      </c>
      <c r="C56">
        <v>7</v>
      </c>
    </row>
    <row r="57" spans="1:3">
      <c r="A57">
        <v>51.750830000000001</v>
      </c>
      <c r="B57">
        <v>9.3963169999999998</v>
      </c>
      <c r="C57">
        <v>8</v>
      </c>
    </row>
    <row r="58" spans="1:3">
      <c r="A58">
        <v>52.197012999999998</v>
      </c>
      <c r="B58">
        <v>9.0708830000000003</v>
      </c>
      <c r="C58">
        <v>8</v>
      </c>
    </row>
    <row r="59" spans="1:3">
      <c r="A59">
        <v>52.193398999999999</v>
      </c>
      <c r="B59">
        <v>9.4648389999999996</v>
      </c>
      <c r="C59">
        <v>8</v>
      </c>
    </row>
    <row r="60" spans="1:3">
      <c r="A60">
        <v>52.537657000000003</v>
      </c>
      <c r="B60">
        <v>13.710979999999999</v>
      </c>
      <c r="C60">
        <v>12</v>
      </c>
    </row>
    <row r="61" spans="1:3">
      <c r="A61">
        <v>53.948273999999998</v>
      </c>
      <c r="B61">
        <v>10.198677</v>
      </c>
      <c r="C61">
        <v>8</v>
      </c>
    </row>
    <row r="62" spans="1:3">
      <c r="A62">
        <v>47.90606777</v>
      </c>
      <c r="B62">
        <v>9.8754120319999998</v>
      </c>
      <c r="C62">
        <v>30</v>
      </c>
    </row>
    <row r="63" spans="1:3">
      <c r="A63">
        <v>50.438827289999999</v>
      </c>
      <c r="B63">
        <v>11.3812546</v>
      </c>
      <c r="C63">
        <v>8</v>
      </c>
    </row>
    <row r="64" spans="1:3">
      <c r="A64">
        <v>48.956135000000003</v>
      </c>
      <c r="B64">
        <v>11.398277</v>
      </c>
      <c r="C64">
        <v>7</v>
      </c>
    </row>
    <row r="65" spans="1:3">
      <c r="A65">
        <v>50.471435</v>
      </c>
      <c r="B65">
        <v>11.282619</v>
      </c>
      <c r="C65">
        <v>1</v>
      </c>
    </row>
    <row r="66" spans="1:3">
      <c r="A66">
        <v>49.980055999999998</v>
      </c>
      <c r="B66">
        <v>9.5831809999999997</v>
      </c>
      <c r="C66">
        <v>7</v>
      </c>
    </row>
    <row r="67" spans="1:3">
      <c r="A67">
        <v>48.741115000000001</v>
      </c>
      <c r="B67">
        <v>11.236568999999999</v>
      </c>
      <c r="C67">
        <v>8</v>
      </c>
    </row>
    <row r="68" spans="1:3">
      <c r="A68">
        <v>50.459333000000001</v>
      </c>
      <c r="B68">
        <v>11.26413</v>
      </c>
      <c r="C68">
        <v>10</v>
      </c>
    </row>
    <row r="69" spans="1:3">
      <c r="A69">
        <v>51.649469000000003</v>
      </c>
      <c r="B69">
        <v>14.231009</v>
      </c>
      <c r="C69">
        <v>8</v>
      </c>
    </row>
    <row r="70" spans="1:3">
      <c r="A70">
        <v>50.509984000000003</v>
      </c>
      <c r="B70">
        <v>10.749162</v>
      </c>
      <c r="C70">
        <v>5</v>
      </c>
    </row>
    <row r="71" spans="1:3">
      <c r="A71">
        <v>47.603845</v>
      </c>
      <c r="B71">
        <v>7.9151069999999999</v>
      </c>
      <c r="C71">
        <v>6</v>
      </c>
    </row>
    <row r="72" spans="1:3">
      <c r="A72">
        <v>49.773600000000002</v>
      </c>
      <c r="B72">
        <v>9.5700950000000002</v>
      </c>
      <c r="C72">
        <v>2</v>
      </c>
    </row>
    <row r="73" spans="1:3">
      <c r="A73">
        <v>50.869332999999997</v>
      </c>
      <c r="B73">
        <v>6.0929209999999996</v>
      </c>
      <c r="C73">
        <v>26</v>
      </c>
    </row>
    <row r="74" spans="1:3">
      <c r="A74">
        <v>51.566233019999999</v>
      </c>
      <c r="B74">
        <v>6.9334189679999998</v>
      </c>
      <c r="C74">
        <v>39</v>
      </c>
    </row>
    <row r="75" spans="1:3">
      <c r="A75">
        <v>52.274424660000001</v>
      </c>
      <c r="B75">
        <v>11.44018309</v>
      </c>
      <c r="C75">
        <v>55</v>
      </c>
    </row>
    <row r="76" spans="1:3">
      <c r="A76">
        <v>51.65123268</v>
      </c>
      <c r="B76">
        <v>12.243387589999999</v>
      </c>
      <c r="C76">
        <v>26</v>
      </c>
    </row>
    <row r="77" spans="1:3">
      <c r="A77">
        <v>52.057572159999999</v>
      </c>
      <c r="B77">
        <v>11.58077961</v>
      </c>
      <c r="C77">
        <v>30</v>
      </c>
    </row>
    <row r="78" spans="1:3">
      <c r="A78">
        <v>52.062818999999998</v>
      </c>
      <c r="B78">
        <v>11.570379000000001</v>
      </c>
      <c r="C78">
        <v>31</v>
      </c>
    </row>
    <row r="79" spans="1:3">
      <c r="A79">
        <v>51.579650770000001</v>
      </c>
      <c r="B79">
        <v>13.003550280000001</v>
      </c>
      <c r="C79">
        <v>37</v>
      </c>
    </row>
    <row r="80" spans="1:3">
      <c r="A80">
        <v>50.784838569999998</v>
      </c>
      <c r="B80">
        <v>6.2200416880000002</v>
      </c>
      <c r="C80">
        <v>0</v>
      </c>
    </row>
    <row r="81" spans="1:3">
      <c r="A81">
        <v>49.620086989999997</v>
      </c>
      <c r="B81">
        <v>12.07645089</v>
      </c>
      <c r="C81">
        <v>42</v>
      </c>
    </row>
    <row r="82" spans="1:3">
      <c r="A82">
        <v>49.523539999999997</v>
      </c>
      <c r="B82">
        <v>8.4730910000000002</v>
      </c>
      <c r="C82">
        <v>10</v>
      </c>
    </row>
    <row r="83" spans="1:3">
      <c r="A83">
        <v>50.049413999999999</v>
      </c>
      <c r="B83">
        <v>12.037088000000001</v>
      </c>
      <c r="C83">
        <v>5</v>
      </c>
    </row>
    <row r="84" spans="1:3">
      <c r="A84">
        <v>51.574494999999999</v>
      </c>
      <c r="B84">
        <v>14.607143000000001</v>
      </c>
      <c r="C84">
        <v>10</v>
      </c>
    </row>
    <row r="85" spans="1:3">
      <c r="A85">
        <v>50.031909560000003</v>
      </c>
      <c r="B85">
        <v>8.2570017539999991</v>
      </c>
      <c r="C85">
        <v>10</v>
      </c>
    </row>
    <row r="86" spans="1:3">
      <c r="A86">
        <v>52.174985890000002</v>
      </c>
      <c r="B86">
        <v>7.8878276410000003</v>
      </c>
      <c r="C86">
        <v>92</v>
      </c>
    </row>
    <row r="87" spans="1:3">
      <c r="A87">
        <v>51.765173730000001</v>
      </c>
      <c r="B87">
        <v>8.0540287880000001</v>
      </c>
      <c r="C87">
        <v>42</v>
      </c>
    </row>
    <row r="88" spans="1:3">
      <c r="A88">
        <v>51.760245959999999</v>
      </c>
      <c r="B88">
        <v>8.0731712420000008</v>
      </c>
      <c r="C88">
        <v>26</v>
      </c>
    </row>
    <row r="89" spans="1:3">
      <c r="A89">
        <v>51.858260960000003</v>
      </c>
      <c r="B89">
        <v>8.0305718620000004</v>
      </c>
      <c r="C89">
        <v>52</v>
      </c>
    </row>
    <row r="90" spans="1:3">
      <c r="A90">
        <v>51.698988470000003</v>
      </c>
      <c r="B90">
        <v>8.7470409070000006</v>
      </c>
      <c r="C90">
        <v>19</v>
      </c>
    </row>
    <row r="91" spans="1:3">
      <c r="A91">
        <v>51.62256052</v>
      </c>
      <c r="B91">
        <v>8.5043928809999993</v>
      </c>
      <c r="C91">
        <v>21</v>
      </c>
    </row>
    <row r="92" spans="1:3">
      <c r="A92">
        <v>51.597210140000001</v>
      </c>
      <c r="B92">
        <v>8.3346819449999998</v>
      </c>
      <c r="C92">
        <v>29</v>
      </c>
    </row>
    <row r="93" spans="1:3">
      <c r="A93">
        <v>51.816375209999997</v>
      </c>
      <c r="B93">
        <v>11.7496466</v>
      </c>
      <c r="C93">
        <v>45</v>
      </c>
    </row>
    <row r="94" spans="1:3">
      <c r="A94">
        <v>51.271111779999998</v>
      </c>
      <c r="B94">
        <v>11.654702629999999</v>
      </c>
      <c r="C94">
        <v>99</v>
      </c>
    </row>
    <row r="95" spans="1:3">
      <c r="A95">
        <v>48.331986280000002</v>
      </c>
      <c r="B95">
        <v>9.7304687479999998</v>
      </c>
      <c r="C95">
        <v>52</v>
      </c>
    </row>
    <row r="96" spans="1:3">
      <c r="A96">
        <v>49.601018850000003</v>
      </c>
      <c r="B96">
        <v>8.0413779420000004</v>
      </c>
      <c r="C96">
        <v>42</v>
      </c>
    </row>
    <row r="97" spans="1:3">
      <c r="A97">
        <v>52.349831299999998</v>
      </c>
      <c r="B97">
        <v>9.8859338710000007</v>
      </c>
      <c r="C97">
        <v>52</v>
      </c>
    </row>
    <row r="98" spans="1:3">
      <c r="A98">
        <v>51.601120729999998</v>
      </c>
      <c r="B98">
        <v>8.3361264300000002</v>
      </c>
      <c r="C98">
        <v>52</v>
      </c>
    </row>
    <row r="99" spans="1:3">
      <c r="A99">
        <v>51.594684739999998</v>
      </c>
      <c r="B99">
        <v>8.3349065200000005</v>
      </c>
      <c r="C99">
        <v>52</v>
      </c>
    </row>
    <row r="100" spans="1:3">
      <c r="A100">
        <v>52.489069260000001</v>
      </c>
      <c r="B100">
        <v>13.836929169999999</v>
      </c>
      <c r="C100">
        <v>125</v>
      </c>
    </row>
    <row r="101" spans="1:3">
      <c r="A101">
        <v>51.362759730000001</v>
      </c>
      <c r="B101">
        <v>10.483568269999999</v>
      </c>
      <c r="C101">
        <v>68</v>
      </c>
    </row>
    <row r="102" spans="1:3">
      <c r="A102">
        <v>50.333990059999998</v>
      </c>
      <c r="B102">
        <v>6.7668281370000001</v>
      </c>
      <c r="C102">
        <v>8</v>
      </c>
    </row>
    <row r="103" spans="1:3">
      <c r="A103">
        <v>50.584524440000003</v>
      </c>
      <c r="B103">
        <v>9.5095189270000002</v>
      </c>
      <c r="C103">
        <v>10</v>
      </c>
    </row>
    <row r="104" spans="1:3">
      <c r="A104">
        <v>47.790819620000001</v>
      </c>
      <c r="B104">
        <v>12.18159007</v>
      </c>
      <c r="C104">
        <v>47</v>
      </c>
    </row>
    <row r="105" spans="1:3">
      <c r="A105">
        <v>49.21283244</v>
      </c>
      <c r="B105">
        <v>12.028256949999999</v>
      </c>
      <c r="C105">
        <v>57</v>
      </c>
    </row>
    <row r="106" spans="1:3">
      <c r="A106">
        <v>48.884912460000002</v>
      </c>
      <c r="B106">
        <v>10.99769729</v>
      </c>
      <c r="C106">
        <v>22</v>
      </c>
    </row>
    <row r="107" spans="1:3">
      <c r="A107">
        <v>49.808461000000001</v>
      </c>
      <c r="B107">
        <v>9.6178912790000002</v>
      </c>
      <c r="C107">
        <v>52</v>
      </c>
    </row>
    <row r="108" spans="1:3">
      <c r="A108">
        <v>49.955004879999997</v>
      </c>
      <c r="B108">
        <v>9.7685104519999992</v>
      </c>
      <c r="C108">
        <v>63</v>
      </c>
    </row>
    <row r="109" spans="1:3">
      <c r="A109">
        <v>48.776732469999999</v>
      </c>
      <c r="B109">
        <v>10.70031679</v>
      </c>
      <c r="C109">
        <v>52</v>
      </c>
    </row>
    <row r="110" spans="1:3">
      <c r="A110">
        <v>48.653686829999998</v>
      </c>
      <c r="B110">
        <v>10.16246767</v>
      </c>
      <c r="C110">
        <v>52</v>
      </c>
    </row>
    <row r="111" spans="1:3">
      <c r="A111">
        <v>49.357679390000001</v>
      </c>
      <c r="B111">
        <v>8.6858323980000005</v>
      </c>
      <c r="C111">
        <v>42</v>
      </c>
    </row>
    <row r="112" spans="1:3">
      <c r="A112">
        <v>49.018412980000001</v>
      </c>
      <c r="B112">
        <v>8.6124897310000001</v>
      </c>
      <c r="C112">
        <v>37</v>
      </c>
    </row>
    <row r="113" spans="1:3">
      <c r="A113">
        <v>48.368603120000003</v>
      </c>
      <c r="B113">
        <v>9.7346784</v>
      </c>
      <c r="C113">
        <v>73</v>
      </c>
    </row>
    <row r="114" spans="1:3">
      <c r="A114">
        <v>48.227041210000003</v>
      </c>
      <c r="B114">
        <v>8.7790961079999992</v>
      </c>
      <c r="C114">
        <v>41</v>
      </c>
    </row>
    <row r="115" spans="1:3">
      <c r="A115">
        <v>52.376283000000001</v>
      </c>
      <c r="B115">
        <v>9.8798150000000007</v>
      </c>
      <c r="C115">
        <v>47</v>
      </c>
    </row>
    <row r="116" spans="1:3">
      <c r="A116">
        <v>53.874164919999998</v>
      </c>
      <c r="B116">
        <v>9.5832685959999999</v>
      </c>
      <c r="C116">
        <v>90</v>
      </c>
    </row>
    <row r="117" spans="1:3">
      <c r="A117">
        <v>50.584319999999998</v>
      </c>
      <c r="B117">
        <v>9.5092449999999999</v>
      </c>
      <c r="C117">
        <v>3</v>
      </c>
    </row>
    <row r="118" spans="1:3">
      <c r="A118">
        <v>50.808852000000002</v>
      </c>
      <c r="B118">
        <v>12.09295</v>
      </c>
      <c r="C118">
        <v>5</v>
      </c>
    </row>
    <row r="119" spans="1:3">
      <c r="A119">
        <v>51.647706999999997</v>
      </c>
      <c r="B119">
        <v>10.087452000000001</v>
      </c>
      <c r="C119">
        <v>2</v>
      </c>
    </row>
    <row r="120" spans="1:3">
      <c r="A120">
        <v>52.490088</v>
      </c>
      <c r="B120">
        <v>13.838051</v>
      </c>
      <c r="C120">
        <v>9</v>
      </c>
    </row>
    <row r="121" spans="1:3">
      <c r="A121">
        <v>51.844586</v>
      </c>
      <c r="B121">
        <v>10.18979</v>
      </c>
      <c r="C121">
        <v>15</v>
      </c>
    </row>
    <row r="122" spans="1:3">
      <c r="A122">
        <v>48.890949999999997</v>
      </c>
      <c r="B122">
        <v>11.932119999999999</v>
      </c>
      <c r="C122">
        <v>14</v>
      </c>
    </row>
    <row r="123" spans="1:3">
      <c r="A123">
        <v>51.247683000000002</v>
      </c>
      <c r="B123">
        <v>7.0445830000000003</v>
      </c>
      <c r="C123">
        <v>11</v>
      </c>
    </row>
    <row r="124" spans="1:3">
      <c r="A124">
        <v>51.755471</v>
      </c>
      <c r="B124">
        <v>10.825817000000001</v>
      </c>
      <c r="C124">
        <v>38</v>
      </c>
    </row>
    <row r="125" spans="1:3">
      <c r="A125">
        <v>47.658802999999999</v>
      </c>
      <c r="B125">
        <v>7.5460190000000003</v>
      </c>
      <c r="C125">
        <v>8</v>
      </c>
    </row>
    <row r="126" spans="1:3">
      <c r="A126">
        <v>49.008715000000002</v>
      </c>
      <c r="B126">
        <v>11.824687000000001</v>
      </c>
      <c r="C126">
        <v>14</v>
      </c>
    </row>
    <row r="127" spans="1:3">
      <c r="A127">
        <v>51.140329999999999</v>
      </c>
      <c r="B127">
        <v>8.025404</v>
      </c>
      <c r="C127">
        <v>2</v>
      </c>
    </row>
    <row r="128" spans="1:3">
      <c r="A128">
        <v>50.419099000000003</v>
      </c>
      <c r="B128">
        <v>8.1118000000000006</v>
      </c>
      <c r="C128">
        <v>13</v>
      </c>
    </row>
    <row r="129" spans="1:3">
      <c r="A129">
        <v>50.317605</v>
      </c>
      <c r="B129">
        <v>8.0657010000000007</v>
      </c>
      <c r="C129">
        <v>14</v>
      </c>
    </row>
    <row r="130" spans="1:3">
      <c r="A130">
        <v>51.436858999999998</v>
      </c>
      <c r="B130">
        <v>8.3738720000000004</v>
      </c>
      <c r="C130">
        <v>7</v>
      </c>
    </row>
    <row r="131" spans="1:3">
      <c r="A131">
        <v>49.029909000000004</v>
      </c>
      <c r="B131">
        <v>12.1388</v>
      </c>
      <c r="C131">
        <v>8</v>
      </c>
    </row>
    <row r="132" spans="1:3">
      <c r="A132">
        <v>50.334173999999997</v>
      </c>
      <c r="B132">
        <v>6.7668109999999997</v>
      </c>
      <c r="C132">
        <v>3</v>
      </c>
    </row>
    <row r="133" spans="1:3">
      <c r="A133">
        <v>52.040866999999999</v>
      </c>
      <c r="B133">
        <v>8.3994090000000003</v>
      </c>
      <c r="C133">
        <v>0</v>
      </c>
    </row>
    <row r="134" spans="1:3">
      <c r="A134">
        <v>50.230564000000001</v>
      </c>
      <c r="B134">
        <v>6.6829239999999999</v>
      </c>
      <c r="C134">
        <v>0</v>
      </c>
    </row>
    <row r="135" spans="1:3">
      <c r="A135">
        <v>51.296801000000002</v>
      </c>
      <c r="B135">
        <v>7.0149359999999996</v>
      </c>
      <c r="C135">
        <v>89</v>
      </c>
    </row>
    <row r="136" spans="1:3">
      <c r="A136">
        <v>51.394948999999997</v>
      </c>
      <c r="B136">
        <v>8.6849950000000007</v>
      </c>
      <c r="C136">
        <v>3</v>
      </c>
    </row>
    <row r="137" spans="1:3">
      <c r="A137">
        <v>51.397084999999997</v>
      </c>
      <c r="B137">
        <v>7.8406979999999997</v>
      </c>
      <c r="C137">
        <v>39</v>
      </c>
    </row>
    <row r="138" spans="1:3">
      <c r="A138">
        <v>52.059196999999998</v>
      </c>
      <c r="B138">
        <v>9.5886659999999999</v>
      </c>
      <c r="C138">
        <v>0</v>
      </c>
    </row>
    <row r="139" spans="1:3">
      <c r="A139">
        <v>52.264046999999998</v>
      </c>
      <c r="B139">
        <v>7.3968769999999999</v>
      </c>
      <c r="C139">
        <v>1</v>
      </c>
    </row>
    <row r="140" spans="1:3">
      <c r="A140">
        <v>48.775784999999999</v>
      </c>
      <c r="B140">
        <v>10.699441999999999</v>
      </c>
      <c r="C140">
        <v>8</v>
      </c>
    </row>
    <row r="141" spans="1:3">
      <c r="A141">
        <v>52.162646000000002</v>
      </c>
      <c r="B141">
        <v>7.968648</v>
      </c>
      <c r="C141">
        <v>7</v>
      </c>
    </row>
    <row r="142" spans="1:3">
      <c r="A142">
        <v>50.027914000000003</v>
      </c>
      <c r="B142">
        <v>11.308923</v>
      </c>
      <c r="C142">
        <v>0</v>
      </c>
    </row>
    <row r="143" spans="1:3">
      <c r="A143">
        <v>52.170476999999998</v>
      </c>
      <c r="B143">
        <v>9.7933900000000005</v>
      </c>
      <c r="C143">
        <v>6</v>
      </c>
    </row>
    <row r="144" spans="1:3">
      <c r="A144">
        <v>52.023237000000002</v>
      </c>
      <c r="B144">
        <v>10.545916999999999</v>
      </c>
      <c r="C144">
        <v>3</v>
      </c>
    </row>
    <row r="145" spans="1:3">
      <c r="A145">
        <v>52.071129999999997</v>
      </c>
      <c r="B145">
        <v>11.385047999999999</v>
      </c>
      <c r="C145">
        <v>5</v>
      </c>
    </row>
    <row r="146" spans="1:3">
      <c r="A146">
        <v>52.977111999999998</v>
      </c>
      <c r="B146">
        <v>10.558517999999999</v>
      </c>
      <c r="C146">
        <v>7</v>
      </c>
    </row>
    <row r="147" spans="1:3">
      <c r="A147">
        <v>52.233195000000002</v>
      </c>
      <c r="B147">
        <v>10.034605000000001</v>
      </c>
      <c r="C147">
        <v>3</v>
      </c>
    </row>
    <row r="148" spans="1:3">
      <c r="A148">
        <v>51.205803000000003</v>
      </c>
      <c r="B148">
        <v>9.9074449999999992</v>
      </c>
      <c r="C148">
        <v>2</v>
      </c>
    </row>
    <row r="149" spans="1:3">
      <c r="A149">
        <v>48.423419000000003</v>
      </c>
      <c r="B149">
        <v>9.9041779999999999</v>
      </c>
      <c r="C149">
        <v>7</v>
      </c>
    </row>
    <row r="150" spans="1:3">
      <c r="A150">
        <v>49.364916000000001</v>
      </c>
      <c r="B150">
        <v>11.604835</v>
      </c>
      <c r="C150">
        <v>2</v>
      </c>
    </row>
    <row r="151" spans="1:3">
      <c r="A151">
        <v>50.915255000000002</v>
      </c>
      <c r="B151">
        <v>6.3715789999999997</v>
      </c>
      <c r="C151">
        <v>8</v>
      </c>
    </row>
    <row r="152" spans="1:3">
      <c r="A152">
        <v>50.657406000000002</v>
      </c>
      <c r="B152">
        <v>6.8105380000000002</v>
      </c>
      <c r="C152">
        <v>4</v>
      </c>
    </row>
    <row r="153" spans="1:3">
      <c r="A153">
        <v>51.985916000000003</v>
      </c>
      <c r="B153">
        <v>8.8075480000000006</v>
      </c>
      <c r="C153">
        <v>2</v>
      </c>
    </row>
    <row r="154" spans="1:3">
      <c r="A154">
        <v>51.729120999999999</v>
      </c>
      <c r="B154">
        <v>6.3590609999999996</v>
      </c>
      <c r="C154">
        <v>2</v>
      </c>
    </row>
    <row r="155" spans="1:3">
      <c r="A155">
        <v>51.698058000000003</v>
      </c>
      <c r="B155">
        <v>11.757585000000001</v>
      </c>
      <c r="C155">
        <v>5</v>
      </c>
    </row>
    <row r="156" spans="1:3">
      <c r="A156">
        <v>51.597330999999997</v>
      </c>
      <c r="B156">
        <v>8.3411760000000008</v>
      </c>
      <c r="C156">
        <v>6</v>
      </c>
    </row>
    <row r="157" spans="1:3">
      <c r="A157">
        <v>52.169490000000003</v>
      </c>
      <c r="B157">
        <v>14.626637000000001</v>
      </c>
      <c r="C157">
        <v>7</v>
      </c>
    </row>
    <row r="158" spans="1:3">
      <c r="A158">
        <v>50.944513999999998</v>
      </c>
      <c r="B158">
        <v>11.988065000000001</v>
      </c>
      <c r="C158">
        <v>3</v>
      </c>
    </row>
    <row r="159" spans="1:3">
      <c r="A159">
        <v>53.853903000000003</v>
      </c>
      <c r="B159">
        <v>13.708684</v>
      </c>
      <c r="C159">
        <v>4</v>
      </c>
    </row>
    <row r="160" spans="1:3">
      <c r="A160">
        <v>51.491359000000003</v>
      </c>
      <c r="B160">
        <v>9.1656840000000006</v>
      </c>
      <c r="C160">
        <v>2</v>
      </c>
    </row>
    <row r="161" spans="1:3">
      <c r="A161">
        <v>51.102179999999997</v>
      </c>
      <c r="B161">
        <v>9.3601209999999995</v>
      </c>
      <c r="C161">
        <v>2</v>
      </c>
    </row>
    <row r="162" spans="1:3">
      <c r="A162">
        <v>49.243552000000001</v>
      </c>
      <c r="B162">
        <v>9.1805129999999995</v>
      </c>
      <c r="C162">
        <v>4</v>
      </c>
    </row>
    <row r="163" spans="1:3">
      <c r="A163">
        <v>49.665720999999998</v>
      </c>
      <c r="B163">
        <v>10.080456999999999</v>
      </c>
      <c r="C163">
        <v>7</v>
      </c>
    </row>
    <row r="164" spans="1:3">
      <c r="A164">
        <v>51.053932000000003</v>
      </c>
      <c r="B164">
        <v>12.110927</v>
      </c>
      <c r="C164">
        <v>13</v>
      </c>
    </row>
    <row r="165" spans="1:3">
      <c r="A165">
        <v>51.459828999999999</v>
      </c>
      <c r="B165">
        <v>13.223212999999999</v>
      </c>
      <c r="C165">
        <v>3</v>
      </c>
    </row>
    <row r="166" spans="1:3">
      <c r="A166">
        <v>48.69791</v>
      </c>
      <c r="B166">
        <v>10.909583</v>
      </c>
      <c r="C166">
        <v>4</v>
      </c>
    </row>
    <row r="167" spans="1:3">
      <c r="A167">
        <v>49.599576999999996</v>
      </c>
      <c r="B167">
        <v>8.2196610000000003</v>
      </c>
      <c r="C167">
        <v>7</v>
      </c>
    </row>
    <row r="168" spans="1:3">
      <c r="A168">
        <v>48.786760000000001</v>
      </c>
      <c r="B168">
        <v>12.882771</v>
      </c>
      <c r="C168">
        <v>6</v>
      </c>
    </row>
    <row r="169" spans="1:3">
      <c r="A169">
        <v>48.823697719999998</v>
      </c>
      <c r="B169">
        <v>10.11424128</v>
      </c>
      <c r="C169">
        <v>24</v>
      </c>
    </row>
    <row r="170" spans="1:3">
      <c r="A170">
        <v>49.042576769999997</v>
      </c>
      <c r="B170">
        <v>8.3132586489999998</v>
      </c>
      <c r="C170">
        <v>48</v>
      </c>
    </row>
    <row r="171" spans="1:3">
      <c r="A171">
        <v>49.53549864</v>
      </c>
      <c r="B171">
        <v>8.4570798319999998</v>
      </c>
      <c r="C171">
        <v>24</v>
      </c>
    </row>
    <row r="172" spans="1:3">
      <c r="A172">
        <v>48.526812040000003</v>
      </c>
      <c r="B172">
        <v>8.0862290120000004</v>
      </c>
      <c r="C172">
        <v>12</v>
      </c>
    </row>
    <row r="173" spans="1:3">
      <c r="A173">
        <v>47.882172079999997</v>
      </c>
      <c r="B173">
        <v>9.6440041280000006</v>
      </c>
      <c r="C173">
        <v>8</v>
      </c>
    </row>
    <row r="174" spans="1:3">
      <c r="A174">
        <v>52.977748720000001</v>
      </c>
      <c r="B174">
        <v>7.362360281</v>
      </c>
      <c r="C174">
        <v>125</v>
      </c>
    </row>
    <row r="175" spans="1:3">
      <c r="A175">
        <v>52.811379870000003</v>
      </c>
      <c r="B175">
        <v>9.1502022479999994</v>
      </c>
      <c r="C175">
        <v>26</v>
      </c>
    </row>
    <row r="176" spans="1:3">
      <c r="A176">
        <v>51.985962569999998</v>
      </c>
      <c r="B176">
        <v>9.8207632040000004</v>
      </c>
      <c r="C176">
        <v>18</v>
      </c>
    </row>
    <row r="177" spans="1:3">
      <c r="A177">
        <v>53.403055979999998</v>
      </c>
      <c r="B177">
        <v>8.1328158699999999</v>
      </c>
      <c r="C177">
        <v>43</v>
      </c>
    </row>
    <row r="178" spans="1:3">
      <c r="A178">
        <v>52.274591780000002</v>
      </c>
      <c r="B178">
        <v>8.1206237029999997</v>
      </c>
      <c r="C178">
        <v>7</v>
      </c>
    </row>
    <row r="179" spans="1:3">
      <c r="A179">
        <v>52.294765310000003</v>
      </c>
      <c r="B179">
        <v>8.0242368489999993</v>
      </c>
      <c r="C179">
        <v>8</v>
      </c>
    </row>
    <row r="180" spans="1:3">
      <c r="A180">
        <v>50.706591850000002</v>
      </c>
      <c r="B180">
        <v>6.6530059120000002</v>
      </c>
      <c r="C180">
        <v>32</v>
      </c>
    </row>
    <row r="181" spans="1:3">
      <c r="A181">
        <v>50.988907259999998</v>
      </c>
      <c r="B181">
        <v>7.1270734659999997</v>
      </c>
      <c r="C181">
        <v>4</v>
      </c>
    </row>
    <row r="182" spans="1:3">
      <c r="A182">
        <v>50.776516549999997</v>
      </c>
      <c r="B182">
        <v>6.4894912800000002</v>
      </c>
      <c r="C182">
        <v>22</v>
      </c>
    </row>
    <row r="183" spans="1:3">
      <c r="A183">
        <v>51.391134860000001</v>
      </c>
      <c r="B183">
        <v>8.0738648810000004</v>
      </c>
      <c r="C183">
        <v>13</v>
      </c>
    </row>
    <row r="184" spans="1:3">
      <c r="A184">
        <v>51.317961310000001</v>
      </c>
      <c r="B184">
        <v>9.8484094459999998</v>
      </c>
      <c r="C184">
        <v>25</v>
      </c>
    </row>
    <row r="185" spans="1:3">
      <c r="A185">
        <v>50.567510560000002</v>
      </c>
      <c r="B185">
        <v>9.6816192589999996</v>
      </c>
      <c r="C185">
        <v>33</v>
      </c>
    </row>
    <row r="186" spans="1:3">
      <c r="A186">
        <v>50.313565220000001</v>
      </c>
      <c r="B186">
        <v>7.2208290850000001</v>
      </c>
      <c r="C186">
        <v>11</v>
      </c>
    </row>
    <row r="187" spans="1:3">
      <c r="A187">
        <v>49.049878730000003</v>
      </c>
      <c r="B187">
        <v>8.2602980119999998</v>
      </c>
      <c r="C187">
        <v>43</v>
      </c>
    </row>
    <row r="188" spans="1:3">
      <c r="A188">
        <v>48.556705960000002</v>
      </c>
      <c r="B188">
        <v>11.262401929999999</v>
      </c>
      <c r="C188">
        <v>3</v>
      </c>
    </row>
    <row r="189" spans="1:3">
      <c r="A189">
        <v>47.807275769999997</v>
      </c>
      <c r="B189">
        <v>10.90003999</v>
      </c>
      <c r="C189">
        <v>70</v>
      </c>
    </row>
    <row r="190" spans="1:3">
      <c r="A190">
        <v>48.797485090000002</v>
      </c>
      <c r="B190">
        <v>12.865907780000001</v>
      </c>
      <c r="C190">
        <v>67</v>
      </c>
    </row>
    <row r="191" spans="1:3">
      <c r="A191">
        <v>49.988178740000002</v>
      </c>
      <c r="B191">
        <v>9.1558493050000003</v>
      </c>
      <c r="C191">
        <v>25</v>
      </c>
    </row>
    <row r="192" spans="1:3">
      <c r="A192">
        <v>49.977757799999999</v>
      </c>
      <c r="B192">
        <v>9.0690096370000006</v>
      </c>
      <c r="C192">
        <v>38</v>
      </c>
    </row>
    <row r="193" spans="1:3">
      <c r="A193">
        <v>48.379893940000002</v>
      </c>
      <c r="B193">
        <v>10.90143467</v>
      </c>
      <c r="C193">
        <v>44</v>
      </c>
    </row>
    <row r="194" spans="1:3">
      <c r="A194">
        <v>48.10991594</v>
      </c>
      <c r="B194">
        <v>10.666389329999999</v>
      </c>
      <c r="C194">
        <v>36</v>
      </c>
    </row>
    <row r="195" spans="1:3">
      <c r="A195">
        <v>53.079099429999999</v>
      </c>
      <c r="B195">
        <v>14.319765780000001</v>
      </c>
      <c r="C195">
        <v>64</v>
      </c>
    </row>
    <row r="196" spans="1:3">
      <c r="A196">
        <v>47.89716</v>
      </c>
      <c r="B196">
        <v>10.620157000000001</v>
      </c>
      <c r="C196">
        <v>4</v>
      </c>
    </row>
    <row r="197" spans="1:3">
      <c r="A197">
        <v>48.552484</v>
      </c>
      <c r="B197">
        <v>9.4709350000000008</v>
      </c>
      <c r="C197">
        <v>12</v>
      </c>
    </row>
    <row r="198" spans="1:3">
      <c r="A198">
        <v>51.540633999999997</v>
      </c>
      <c r="B198">
        <v>7.0825040000000001</v>
      </c>
      <c r="C198">
        <v>12</v>
      </c>
    </row>
    <row r="199" spans="1:3">
      <c r="A199">
        <v>51.286850100000002</v>
      </c>
      <c r="B199">
        <v>11.984197399999999</v>
      </c>
      <c r="C199">
        <v>5</v>
      </c>
    </row>
    <row r="200" spans="1:3">
      <c r="A200">
        <v>51.520729000000003</v>
      </c>
      <c r="B200">
        <v>14.340244</v>
      </c>
      <c r="C200">
        <v>17</v>
      </c>
    </row>
    <row r="201" spans="1:3">
      <c r="A201">
        <v>51.661313999999997</v>
      </c>
      <c r="B201">
        <v>10.35317</v>
      </c>
      <c r="C201">
        <v>6</v>
      </c>
    </row>
    <row r="202" spans="1:3">
      <c r="A202">
        <v>51.074862000000003</v>
      </c>
      <c r="B202">
        <v>8.0717219999999994</v>
      </c>
      <c r="C202">
        <v>3</v>
      </c>
    </row>
    <row r="203" spans="1:3">
      <c r="A203">
        <v>50.305658000000001</v>
      </c>
      <c r="B203">
        <v>7.6046170000000002</v>
      </c>
      <c r="C203">
        <v>1</v>
      </c>
    </row>
    <row r="204" spans="1:3">
      <c r="A204">
        <v>52.035862000000002</v>
      </c>
      <c r="B204">
        <v>6.8236480000000004</v>
      </c>
      <c r="C204">
        <v>6</v>
      </c>
    </row>
    <row r="205" spans="1:3">
      <c r="A205">
        <v>48.686869000000002</v>
      </c>
      <c r="B205">
        <v>11.473822999999999</v>
      </c>
      <c r="C205">
        <v>0</v>
      </c>
    </row>
    <row r="206" spans="1:3">
      <c r="A206">
        <v>50.992984</v>
      </c>
      <c r="B206">
        <v>8.5480490000000007</v>
      </c>
      <c r="C206">
        <v>1</v>
      </c>
    </row>
    <row r="207" spans="1:3">
      <c r="A207">
        <v>50.858820999999999</v>
      </c>
      <c r="B207">
        <v>6.8367300000000002</v>
      </c>
      <c r="C207">
        <v>29</v>
      </c>
    </row>
    <row r="208" spans="1:3">
      <c r="A208">
        <v>48.269691000000002</v>
      </c>
      <c r="B208">
        <v>9.726699</v>
      </c>
      <c r="C208">
        <v>24</v>
      </c>
    </row>
    <row r="209" spans="1:3">
      <c r="A209">
        <v>51.165208999999997</v>
      </c>
      <c r="B209">
        <v>6.8493380000000004</v>
      </c>
      <c r="C209">
        <v>4</v>
      </c>
    </row>
    <row r="210" spans="1:3">
      <c r="A210">
        <v>50.706145999999997</v>
      </c>
      <c r="B210">
        <v>11.323558999999999</v>
      </c>
      <c r="C210">
        <v>30</v>
      </c>
    </row>
    <row r="211" spans="1:3">
      <c r="A211">
        <v>48.530712000000001</v>
      </c>
      <c r="B211">
        <v>8.0784000000000002</v>
      </c>
      <c r="C211">
        <v>24</v>
      </c>
    </row>
    <row r="212" spans="1:3">
      <c r="A212">
        <v>50.392437000000001</v>
      </c>
      <c r="B212">
        <v>7.5877420000000004</v>
      </c>
      <c r="C212">
        <v>7</v>
      </c>
    </row>
    <row r="213" spans="1:3">
      <c r="A213">
        <v>53.173081000000003</v>
      </c>
      <c r="B213">
        <v>7.3665529999999997</v>
      </c>
      <c r="C213">
        <v>16</v>
      </c>
    </row>
    <row r="214" spans="1:3">
      <c r="A214">
        <v>51.224162999999997</v>
      </c>
      <c r="B214">
        <v>6.6987420000000002</v>
      </c>
      <c r="C214">
        <v>13</v>
      </c>
    </row>
    <row r="215" spans="1:3">
      <c r="A215">
        <v>51.900499000000003</v>
      </c>
      <c r="B215">
        <v>10.648865000000001</v>
      </c>
      <c r="C215">
        <v>0</v>
      </c>
    </row>
    <row r="216" spans="1:3">
      <c r="A216">
        <v>48.737160000000003</v>
      </c>
      <c r="B216">
        <v>8.3450849999999992</v>
      </c>
      <c r="C216">
        <v>2</v>
      </c>
    </row>
    <row r="217" spans="1:3">
      <c r="A217">
        <v>50.351046969999999</v>
      </c>
      <c r="B217">
        <v>11.86527729</v>
      </c>
      <c r="C217">
        <v>2</v>
      </c>
    </row>
    <row r="218" spans="1:3">
      <c r="A218">
        <v>51.209944</v>
      </c>
      <c r="B218">
        <v>6.7171240000000001</v>
      </c>
      <c r="C218">
        <v>10</v>
      </c>
    </row>
    <row r="219" spans="1:3">
      <c r="A219">
        <v>50.030602999999999</v>
      </c>
      <c r="B219">
        <v>8.2285210000000006</v>
      </c>
      <c r="C219">
        <v>5</v>
      </c>
    </row>
    <row r="220" spans="1:3">
      <c r="A220">
        <v>52.626004999999999</v>
      </c>
      <c r="B220">
        <v>10.247707999999999</v>
      </c>
      <c r="C220">
        <v>15</v>
      </c>
    </row>
    <row r="221" spans="1:3">
      <c r="A221">
        <v>51.294353000000001</v>
      </c>
      <c r="B221">
        <v>6.3653649999999997</v>
      </c>
      <c r="C221">
        <v>1</v>
      </c>
    </row>
    <row r="222" spans="1:3">
      <c r="A222">
        <v>49.707186</v>
      </c>
      <c r="B222">
        <v>9.2420989999999996</v>
      </c>
      <c r="C222">
        <v>9</v>
      </c>
    </row>
    <row r="223" spans="1:3">
      <c r="A223">
        <v>51.923957000000001</v>
      </c>
      <c r="B223">
        <v>9.773968</v>
      </c>
      <c r="C223">
        <v>0</v>
      </c>
    </row>
    <row r="224" spans="1:3">
      <c r="A224">
        <v>50.004612000000002</v>
      </c>
      <c r="B224">
        <v>8.3179890000000007</v>
      </c>
      <c r="C224">
        <v>14</v>
      </c>
    </row>
    <row r="225" spans="1:3">
      <c r="A225">
        <v>48.723723</v>
      </c>
      <c r="B225">
        <v>8.3558439999999994</v>
      </c>
      <c r="C225">
        <v>2</v>
      </c>
    </row>
    <row r="226" spans="1:3">
      <c r="A226">
        <v>51.333365000000001</v>
      </c>
      <c r="B226">
        <v>8.0011960000000002</v>
      </c>
      <c r="C226">
        <v>2</v>
      </c>
    </row>
    <row r="227" spans="1:3">
      <c r="A227">
        <v>48.763638999999998</v>
      </c>
      <c r="B227">
        <v>8.3379919999999998</v>
      </c>
      <c r="C227">
        <v>2</v>
      </c>
    </row>
    <row r="228" spans="1:3">
      <c r="A228">
        <v>51.394694999999999</v>
      </c>
      <c r="B228">
        <v>7.845351</v>
      </c>
      <c r="C228">
        <v>1</v>
      </c>
    </row>
    <row r="229" spans="1:3">
      <c r="A229">
        <v>51.256866000000002</v>
      </c>
      <c r="B229">
        <v>7.2772430000000004</v>
      </c>
      <c r="C229">
        <v>3</v>
      </c>
    </row>
    <row r="230" spans="1:3">
      <c r="A230">
        <v>54.778758000000003</v>
      </c>
      <c r="B230">
        <v>9.4320489999999992</v>
      </c>
      <c r="C230">
        <v>3</v>
      </c>
    </row>
    <row r="231" spans="1:3">
      <c r="A231">
        <v>53.184405699999999</v>
      </c>
      <c r="B231">
        <v>11.2747604</v>
      </c>
      <c r="C231">
        <v>7</v>
      </c>
    </row>
    <row r="232" spans="1:3">
      <c r="A232">
        <v>49.982951</v>
      </c>
      <c r="B232">
        <v>10.657704000000001</v>
      </c>
      <c r="C232">
        <v>51</v>
      </c>
    </row>
    <row r="233" spans="1:3">
      <c r="A233">
        <v>49.463293999999998</v>
      </c>
      <c r="B233">
        <v>8.1705059999999996</v>
      </c>
      <c r="C233">
        <v>7</v>
      </c>
    </row>
    <row r="234" spans="1:3">
      <c r="A234">
        <v>49.464616999999997</v>
      </c>
      <c r="B234">
        <v>8.1096409999999999</v>
      </c>
      <c r="C234">
        <v>3</v>
      </c>
    </row>
    <row r="235" spans="1:3">
      <c r="A235">
        <v>50.677269000000003</v>
      </c>
      <c r="B235">
        <v>7.635923</v>
      </c>
      <c r="C235">
        <v>1</v>
      </c>
    </row>
    <row r="236" spans="1:3">
      <c r="A236">
        <v>49.088785000000001</v>
      </c>
      <c r="B236">
        <v>9.7363540000000004</v>
      </c>
      <c r="C236">
        <v>0</v>
      </c>
    </row>
    <row r="237" spans="1:3">
      <c r="A237">
        <v>50.643771000000001</v>
      </c>
      <c r="B237">
        <v>6.7096</v>
      </c>
      <c r="C237">
        <v>4</v>
      </c>
    </row>
    <row r="238" spans="1:3">
      <c r="A238">
        <v>53.076402999999999</v>
      </c>
      <c r="B238">
        <v>14.309240000000001</v>
      </c>
      <c r="C238">
        <v>27</v>
      </c>
    </row>
    <row r="239" spans="1:3">
      <c r="A239">
        <v>52.252431000000001</v>
      </c>
      <c r="B239">
        <v>11.885426000000001</v>
      </c>
      <c r="C239">
        <v>21</v>
      </c>
    </row>
    <row r="240" spans="1:3">
      <c r="A240">
        <v>50.570667</v>
      </c>
      <c r="B240">
        <v>6.4992340000000004</v>
      </c>
      <c r="C240">
        <v>0</v>
      </c>
    </row>
    <row r="241" spans="1:3">
      <c r="A241">
        <v>50.642901999999999</v>
      </c>
      <c r="B241">
        <v>12.199094000000001</v>
      </c>
      <c r="C241">
        <v>3</v>
      </c>
    </row>
    <row r="242" spans="1:3">
      <c r="A242">
        <v>47.820822</v>
      </c>
      <c r="B242">
        <v>10.434106999999999</v>
      </c>
      <c r="C242">
        <v>3</v>
      </c>
    </row>
    <row r="243" spans="1:3">
      <c r="A243">
        <v>51.999920000000003</v>
      </c>
      <c r="B243">
        <v>8.6139580000000002</v>
      </c>
      <c r="C243">
        <v>13</v>
      </c>
    </row>
    <row r="244" spans="1:3">
      <c r="A244">
        <v>50.792704000000001</v>
      </c>
      <c r="B244">
        <v>6.4839989999999998</v>
      </c>
      <c r="C244">
        <v>5</v>
      </c>
    </row>
    <row r="245" spans="1:3">
      <c r="A245">
        <v>48.746474999999997</v>
      </c>
      <c r="B245">
        <v>8.3456799999999998</v>
      </c>
      <c r="C245">
        <v>3</v>
      </c>
    </row>
    <row r="246" spans="1:3">
      <c r="A246">
        <v>52.142681000000003</v>
      </c>
      <c r="B246">
        <v>14.649353</v>
      </c>
      <c r="C246">
        <v>43</v>
      </c>
    </row>
    <row r="247" spans="1:3">
      <c r="A247">
        <v>51.505234000000002</v>
      </c>
      <c r="B247">
        <v>8.9763750000000009</v>
      </c>
      <c r="C247">
        <v>5</v>
      </c>
    </row>
    <row r="248" spans="1:3">
      <c r="A248">
        <v>51.506281999999999</v>
      </c>
      <c r="B248">
        <v>8.9794</v>
      </c>
      <c r="C248">
        <v>16</v>
      </c>
    </row>
    <row r="249" spans="1:3">
      <c r="A249">
        <v>47.880113999999999</v>
      </c>
      <c r="B249">
        <v>11.895465</v>
      </c>
      <c r="C249">
        <v>7</v>
      </c>
    </row>
    <row r="250" spans="1:3">
      <c r="A250">
        <v>50.799813</v>
      </c>
      <c r="B250">
        <v>6.4541750000000002</v>
      </c>
      <c r="C250">
        <v>4</v>
      </c>
    </row>
    <row r="251" spans="1:3">
      <c r="A251">
        <v>53.685161000000001</v>
      </c>
      <c r="B251">
        <v>9.6698269999999997</v>
      </c>
      <c r="C251">
        <v>3</v>
      </c>
    </row>
    <row r="252" spans="1:3">
      <c r="A252">
        <v>53.685161000000001</v>
      </c>
      <c r="B252">
        <v>9.6698269999999997</v>
      </c>
      <c r="C252">
        <v>15</v>
      </c>
    </row>
    <row r="253" spans="1:3">
      <c r="A253">
        <v>49.362481000000002</v>
      </c>
      <c r="B253">
        <v>9.3436649999999997</v>
      </c>
      <c r="C253">
        <v>14</v>
      </c>
    </row>
    <row r="254" spans="1:3">
      <c r="A254">
        <v>49.463293999999998</v>
      </c>
      <c r="B254">
        <v>8.1705059999999996</v>
      </c>
      <c r="C254">
        <v>1</v>
      </c>
    </row>
    <row r="255" spans="1:3">
      <c r="A255">
        <v>50.445422000000001</v>
      </c>
      <c r="B255">
        <v>9.0334800000000008</v>
      </c>
      <c r="C255">
        <v>1</v>
      </c>
    </row>
    <row r="256" spans="1:3">
      <c r="A256">
        <v>48.596218</v>
      </c>
      <c r="B256">
        <v>8.1157360000000001</v>
      </c>
      <c r="C256">
        <v>2</v>
      </c>
    </row>
    <row r="257" spans="1:3">
      <c r="A257">
        <v>48.023145</v>
      </c>
      <c r="B257">
        <v>12.541613</v>
      </c>
      <c r="C257">
        <v>10</v>
      </c>
    </row>
    <row r="258" spans="1:3">
      <c r="A258">
        <v>49.327658999999997</v>
      </c>
      <c r="B258">
        <v>9.3536959999999993</v>
      </c>
      <c r="C258">
        <v>1</v>
      </c>
    </row>
    <row r="259" spans="1:3">
      <c r="A259">
        <v>51.409286999999999</v>
      </c>
      <c r="B259">
        <v>7.9924999999999997</v>
      </c>
      <c r="C259">
        <v>6</v>
      </c>
    </row>
    <row r="260" spans="1:3">
      <c r="A260">
        <v>48.497131000000003</v>
      </c>
      <c r="B260">
        <v>8.3747159999999994</v>
      </c>
      <c r="C260">
        <v>5</v>
      </c>
    </row>
    <row r="261" spans="1:3">
      <c r="A261">
        <v>52.674453999999997</v>
      </c>
      <c r="B261">
        <v>12.003501999999999</v>
      </c>
      <c r="C261">
        <v>8</v>
      </c>
    </row>
    <row r="262" spans="1:3">
      <c r="A262">
        <v>48.515906000000001</v>
      </c>
      <c r="B262">
        <v>9.3618310000000005</v>
      </c>
      <c r="C262">
        <v>5</v>
      </c>
    </row>
    <row r="263" spans="1:3">
      <c r="A263">
        <v>51.391714</v>
      </c>
      <c r="B263">
        <v>7.4659250000000004</v>
      </c>
      <c r="C263">
        <v>43</v>
      </c>
    </row>
    <row r="264" spans="1:3">
      <c r="A264">
        <v>49.389296999999999</v>
      </c>
      <c r="B264">
        <v>8.0465630000000008</v>
      </c>
      <c r="C264">
        <v>2</v>
      </c>
    </row>
    <row r="265" spans="1:3">
      <c r="A265">
        <v>53.780943999999998</v>
      </c>
      <c r="B265">
        <v>9.428941</v>
      </c>
      <c r="C265">
        <v>25</v>
      </c>
    </row>
    <row r="266" spans="1:3">
      <c r="A266">
        <v>47.642118000000004</v>
      </c>
      <c r="B266">
        <v>10.818256999999999</v>
      </c>
      <c r="C266">
        <v>0</v>
      </c>
    </row>
    <row r="267" spans="1:3">
      <c r="A267">
        <v>51.522711999999999</v>
      </c>
      <c r="B267">
        <v>6.714658</v>
      </c>
      <c r="C267">
        <v>17</v>
      </c>
    </row>
    <row r="268" spans="1:3">
      <c r="A268">
        <v>50.746854999999996</v>
      </c>
      <c r="B268">
        <v>6.4893289999999997</v>
      </c>
      <c r="C268">
        <v>18</v>
      </c>
    </row>
    <row r="269" spans="1:3">
      <c r="A269">
        <v>50.722923000000002</v>
      </c>
      <c r="B269">
        <v>10.355408000000001</v>
      </c>
      <c r="C269">
        <v>8</v>
      </c>
    </row>
    <row r="270" spans="1:3">
      <c r="A270">
        <v>50.808235000000003</v>
      </c>
      <c r="B270">
        <v>6.475587</v>
      </c>
      <c r="C270">
        <v>3</v>
      </c>
    </row>
    <row r="271" spans="1:3">
      <c r="A271">
        <v>48.816304000000002</v>
      </c>
      <c r="B271">
        <v>10.134352</v>
      </c>
      <c r="C271">
        <v>5</v>
      </c>
    </row>
    <row r="272" spans="1:3">
      <c r="A272">
        <v>49.208283999999999</v>
      </c>
      <c r="B272">
        <v>7.9369209999999999</v>
      </c>
      <c r="C272">
        <v>1</v>
      </c>
    </row>
    <row r="273" spans="1:3">
      <c r="A273">
        <v>50.742362999999997</v>
      </c>
      <c r="B273">
        <v>6.482907</v>
      </c>
      <c r="C273">
        <v>23</v>
      </c>
    </row>
    <row r="274" spans="1:3">
      <c r="A274">
        <v>52.461989000000003</v>
      </c>
      <c r="B274">
        <v>13.452845</v>
      </c>
      <c r="C274">
        <v>1</v>
      </c>
    </row>
    <row r="275" spans="1:3">
      <c r="A275">
        <v>49.209290000000003</v>
      </c>
      <c r="B275">
        <v>7.9356099999999996</v>
      </c>
      <c r="C275">
        <v>9</v>
      </c>
    </row>
    <row r="276" spans="1:3">
      <c r="A276">
        <v>49.696829000000001</v>
      </c>
      <c r="B276">
        <v>8.6665759999999992</v>
      </c>
      <c r="C276">
        <v>14</v>
      </c>
    </row>
    <row r="277" spans="1:3">
      <c r="A277">
        <v>51.780068</v>
      </c>
      <c r="B277">
        <v>9.6917530000000003</v>
      </c>
      <c r="C277">
        <v>0</v>
      </c>
    </row>
    <row r="278" spans="1:3">
      <c r="A278">
        <v>47.892578999999998</v>
      </c>
      <c r="B278">
        <v>11.843464000000001</v>
      </c>
      <c r="C278">
        <v>2</v>
      </c>
    </row>
    <row r="279" spans="1:3">
      <c r="A279">
        <v>49.373207999999998</v>
      </c>
      <c r="B279">
        <v>8.0466999999999995</v>
      </c>
      <c r="C279">
        <v>1</v>
      </c>
    </row>
    <row r="280" spans="1:3">
      <c r="A280">
        <v>47.757269999999998</v>
      </c>
      <c r="B280">
        <v>11.74438</v>
      </c>
      <c r="C280">
        <v>0</v>
      </c>
    </row>
    <row r="281" spans="1:3">
      <c r="A281">
        <v>47.754600000000003</v>
      </c>
      <c r="B281">
        <v>11.741619999999999</v>
      </c>
      <c r="C281">
        <v>0</v>
      </c>
    </row>
    <row r="282" spans="1:3">
      <c r="A282">
        <v>51.911099999999998</v>
      </c>
      <c r="B282">
        <v>10.484669999999999</v>
      </c>
      <c r="C282">
        <v>0</v>
      </c>
    </row>
    <row r="283" spans="1:3">
      <c r="A283">
        <v>50.68909</v>
      </c>
      <c r="B283">
        <v>6.4473200000000004</v>
      </c>
      <c r="C283">
        <v>11</v>
      </c>
    </row>
    <row r="284" spans="1:3">
      <c r="A284">
        <v>51.588003</v>
      </c>
      <c r="B284">
        <v>10.782994</v>
      </c>
      <c r="C284">
        <v>0</v>
      </c>
    </row>
    <row r="285" spans="1:3">
      <c r="A285">
        <v>48.836481999999997</v>
      </c>
      <c r="B285">
        <v>8.2451089999999994</v>
      </c>
      <c r="C285">
        <v>7</v>
      </c>
    </row>
    <row r="286" spans="1:3">
      <c r="A286">
        <v>51.41948</v>
      </c>
      <c r="B286">
        <v>8.8101099999999999</v>
      </c>
      <c r="C286">
        <v>8</v>
      </c>
    </row>
    <row r="287" spans="1:3">
      <c r="A287">
        <v>50.321415999999999</v>
      </c>
      <c r="B287">
        <v>7.2342589999999998</v>
      </c>
      <c r="C287">
        <v>0</v>
      </c>
    </row>
    <row r="288" spans="1:3">
      <c r="A288">
        <v>52.298850000000002</v>
      </c>
      <c r="B288">
        <v>8.9059699999999999</v>
      </c>
      <c r="C288">
        <v>2</v>
      </c>
    </row>
    <row r="289" spans="1:3">
      <c r="A289">
        <v>52.617240000000002</v>
      </c>
      <c r="B289">
        <v>7.8593729999999997</v>
      </c>
      <c r="C289">
        <v>9</v>
      </c>
    </row>
    <row r="290" spans="1:3">
      <c r="A290">
        <v>47.795839999999998</v>
      </c>
      <c r="B290">
        <v>12.119300000000001</v>
      </c>
      <c r="C290">
        <v>14</v>
      </c>
    </row>
    <row r="291" spans="1:3">
      <c r="A291">
        <v>49.04242</v>
      </c>
      <c r="B291">
        <v>13</v>
      </c>
      <c r="C291">
        <v>2</v>
      </c>
    </row>
    <row r="292" spans="1:3">
      <c r="A292">
        <v>53.695349999999998</v>
      </c>
      <c r="B292">
        <v>9.7150200000000009</v>
      </c>
      <c r="C292">
        <v>5</v>
      </c>
    </row>
    <row r="293" spans="1:3">
      <c r="A293">
        <v>50.455331999999999</v>
      </c>
      <c r="B293">
        <v>11.530805000000001</v>
      </c>
      <c r="C293">
        <v>0</v>
      </c>
    </row>
    <row r="294" spans="1:3">
      <c r="A294">
        <v>50.975630000000002</v>
      </c>
      <c r="B294">
        <v>11.64217</v>
      </c>
      <c r="C294">
        <v>1</v>
      </c>
    </row>
    <row r="295" spans="1:3">
      <c r="A295">
        <v>48.403640000000003</v>
      </c>
      <c r="B295">
        <v>8.0100800000000003</v>
      </c>
      <c r="C295">
        <v>1</v>
      </c>
    </row>
    <row r="296" spans="1:3">
      <c r="A296">
        <v>51.91245</v>
      </c>
      <c r="B296">
        <v>9.2526200000000003</v>
      </c>
      <c r="C296">
        <v>0</v>
      </c>
    </row>
    <row r="297" spans="1:3">
      <c r="A297">
        <v>51.587870000000002</v>
      </c>
      <c r="B297">
        <v>10.78304</v>
      </c>
      <c r="C297">
        <v>0</v>
      </c>
    </row>
    <row r="298" spans="1:3">
      <c r="A298">
        <v>49.818899999999999</v>
      </c>
      <c r="B298">
        <v>8.6789299999999994</v>
      </c>
      <c r="C298">
        <v>1</v>
      </c>
    </row>
    <row r="299" spans="1:3">
      <c r="A299">
        <v>50.724130000000002</v>
      </c>
      <c r="B299">
        <v>10.356019999999999</v>
      </c>
      <c r="C299">
        <v>2</v>
      </c>
    </row>
    <row r="300" spans="1:3">
      <c r="A300">
        <v>47.62791</v>
      </c>
      <c r="B300">
        <v>7.9048600000000002</v>
      </c>
      <c r="C300">
        <v>0</v>
      </c>
    </row>
    <row r="301" spans="1:3">
      <c r="A301">
        <v>50.978999999999999</v>
      </c>
      <c r="B301">
        <v>7.8362299999999996</v>
      </c>
      <c r="C301">
        <v>0</v>
      </c>
    </row>
    <row r="302" spans="1:3">
      <c r="A302">
        <v>50.693651000000003</v>
      </c>
      <c r="B302">
        <v>12.845634</v>
      </c>
      <c r="C302">
        <v>1</v>
      </c>
    </row>
    <row r="303" spans="1:3">
      <c r="A303">
        <v>50.778813999999997</v>
      </c>
      <c r="B303">
        <v>13.158782</v>
      </c>
      <c r="C303">
        <v>7</v>
      </c>
    </row>
    <row r="304" spans="1:3">
      <c r="A304">
        <v>51.051031999999999</v>
      </c>
      <c r="B304">
        <v>13.016598</v>
      </c>
      <c r="C304">
        <v>2</v>
      </c>
    </row>
    <row r="305" spans="1:3">
      <c r="A305">
        <v>50.915179999999999</v>
      </c>
      <c r="B305">
        <v>14.071538</v>
      </c>
      <c r="C305">
        <v>1</v>
      </c>
    </row>
    <row r="306" spans="1:3">
      <c r="A306">
        <v>50.932741</v>
      </c>
      <c r="B306">
        <v>12.711226</v>
      </c>
      <c r="C306">
        <v>2</v>
      </c>
    </row>
    <row r="307" spans="1:3">
      <c r="A307">
        <v>51.282307000000003</v>
      </c>
      <c r="B307">
        <v>12.766139000000001</v>
      </c>
      <c r="C307">
        <v>10</v>
      </c>
    </row>
    <row r="308" spans="1:3">
      <c r="A308">
        <v>50.971327000000002</v>
      </c>
      <c r="B308">
        <v>13.880082</v>
      </c>
      <c r="C308">
        <v>4</v>
      </c>
    </row>
    <row r="309" spans="1:3">
      <c r="A309">
        <v>51.021793000000002</v>
      </c>
      <c r="B309">
        <v>13.339231</v>
      </c>
      <c r="C309">
        <v>0</v>
      </c>
    </row>
    <row r="310" spans="1:3">
      <c r="A310">
        <v>51.464610460000003</v>
      </c>
      <c r="B310">
        <v>12.59136792</v>
      </c>
      <c r="C310">
        <v>28</v>
      </c>
    </row>
    <row r="311" spans="1:3">
      <c r="A311">
        <v>51.051031999999999</v>
      </c>
      <c r="B311">
        <v>13.016598</v>
      </c>
      <c r="C311">
        <v>7</v>
      </c>
    </row>
    <row r="312" spans="1:3">
      <c r="A312">
        <v>50.986513000000002</v>
      </c>
      <c r="B312">
        <v>13.639801</v>
      </c>
      <c r="C312">
        <v>4</v>
      </c>
    </row>
    <row r="313" spans="1:3">
      <c r="A313">
        <v>50.604709999999997</v>
      </c>
      <c r="B313">
        <v>12.99164</v>
      </c>
      <c r="C313">
        <v>4</v>
      </c>
    </row>
    <row r="314" spans="1:3">
      <c r="A314">
        <v>50.876379999999997</v>
      </c>
      <c r="B314">
        <v>13.395659999999999</v>
      </c>
      <c r="C314">
        <v>9</v>
      </c>
    </row>
    <row r="315" spans="1:3">
      <c r="A315">
        <v>51.046292999999999</v>
      </c>
      <c r="B315">
        <v>13.018068</v>
      </c>
      <c r="C315">
        <v>7</v>
      </c>
    </row>
    <row r="316" spans="1:3">
      <c r="A316">
        <v>51.464610460000003</v>
      </c>
      <c r="B316">
        <v>12.59136792</v>
      </c>
      <c r="C316">
        <v>3</v>
      </c>
    </row>
    <row r="317" spans="1:3">
      <c r="A317">
        <v>50.959522999999997</v>
      </c>
      <c r="B317">
        <v>12.755561</v>
      </c>
      <c r="C317">
        <v>0</v>
      </c>
    </row>
    <row r="318" spans="1:3">
      <c r="A318">
        <v>51.051031999999999</v>
      </c>
      <c r="B318">
        <v>13.016598</v>
      </c>
      <c r="C318">
        <v>1</v>
      </c>
    </row>
    <row r="319" spans="1:3">
      <c r="A319">
        <v>51.282307000000003</v>
      </c>
      <c r="B319">
        <v>12.766139000000001</v>
      </c>
      <c r="C319">
        <v>1</v>
      </c>
    </row>
    <row r="320" spans="1:3">
      <c r="A320">
        <v>50.971327000000002</v>
      </c>
      <c r="B320">
        <v>13.880082</v>
      </c>
      <c r="C320">
        <v>0</v>
      </c>
    </row>
    <row r="321" spans="1:3">
      <c r="A321">
        <v>50.534669999999998</v>
      </c>
      <c r="B321">
        <v>12.8089599</v>
      </c>
      <c r="C321">
        <v>1</v>
      </c>
    </row>
    <row r="322" spans="1:3">
      <c r="A322">
        <v>50.604709999999997</v>
      </c>
      <c r="B322">
        <v>12.99164</v>
      </c>
      <c r="C322">
        <v>0</v>
      </c>
    </row>
    <row r="323" spans="1:3">
      <c r="A323">
        <v>50.84686</v>
      </c>
      <c r="B323">
        <v>13.773709999999999</v>
      </c>
      <c r="C323">
        <v>0</v>
      </c>
    </row>
    <row r="324" spans="1:3">
      <c r="A324">
        <v>50.625529999999998</v>
      </c>
      <c r="B324">
        <v>12.82877</v>
      </c>
      <c r="C324">
        <v>0</v>
      </c>
    </row>
    <row r="325" spans="1:3">
      <c r="A325">
        <v>48.269691000000002</v>
      </c>
      <c r="B325">
        <v>9.726699</v>
      </c>
      <c r="C325">
        <v>19</v>
      </c>
    </row>
    <row r="326" spans="1:3">
      <c r="A326">
        <v>52.690620000000003</v>
      </c>
      <c r="B326">
        <v>11.985900000000001</v>
      </c>
      <c r="C326">
        <v>87</v>
      </c>
    </row>
    <row r="327" spans="1:3">
      <c r="A327">
        <v>50.402363000000001</v>
      </c>
      <c r="B327">
        <v>11.700324999999999</v>
      </c>
      <c r="C327">
        <v>46</v>
      </c>
    </row>
    <row r="328" spans="1:3">
      <c r="A328">
        <v>51.985962569999998</v>
      </c>
      <c r="B328">
        <v>9.8207632040000004</v>
      </c>
      <c r="C328">
        <v>16</v>
      </c>
    </row>
    <row r="329" spans="1:3">
      <c r="A329">
        <v>49.977757799999999</v>
      </c>
      <c r="B329">
        <v>9.0690096370000006</v>
      </c>
      <c r="C329">
        <v>21</v>
      </c>
    </row>
    <row r="330" spans="1:3">
      <c r="A330">
        <v>49.53549864</v>
      </c>
      <c r="B330">
        <v>8.4570798319999998</v>
      </c>
      <c r="C330">
        <v>29</v>
      </c>
    </row>
    <row r="331" spans="1:3">
      <c r="A331">
        <v>49.252005179999998</v>
      </c>
      <c r="B331">
        <v>6.84706277</v>
      </c>
      <c r="C331">
        <v>13</v>
      </c>
    </row>
    <row r="332" spans="1:3">
      <c r="A332">
        <v>49.357172169999998</v>
      </c>
      <c r="B332">
        <v>6.7541369820000003</v>
      </c>
      <c r="C332">
        <v>44</v>
      </c>
    </row>
    <row r="333" spans="1:3">
      <c r="A333">
        <v>53.524784969999999</v>
      </c>
      <c r="B333">
        <v>9.9000510780000006</v>
      </c>
      <c r="C333">
        <v>22</v>
      </c>
    </row>
    <row r="334" spans="1:3">
      <c r="A334">
        <v>52.154764919999998</v>
      </c>
      <c r="B334">
        <v>10.40307531</v>
      </c>
      <c r="C334">
        <v>114</v>
      </c>
    </row>
    <row r="335" spans="1:3">
      <c r="A335">
        <v>52.316356460000002</v>
      </c>
      <c r="B335">
        <v>10.23818612</v>
      </c>
      <c r="C335">
        <v>35</v>
      </c>
    </row>
    <row r="336" spans="1:3">
      <c r="A336">
        <v>52.2091444</v>
      </c>
      <c r="B336">
        <v>8.0495011069999993</v>
      </c>
      <c r="C336">
        <v>21</v>
      </c>
    </row>
    <row r="337" spans="1:3">
      <c r="A337">
        <v>53.12493044</v>
      </c>
      <c r="B337">
        <v>8.6867285299999999</v>
      </c>
      <c r="C337">
        <v>127</v>
      </c>
    </row>
    <row r="338" spans="1:3">
      <c r="A338">
        <v>51.368231170000001</v>
      </c>
      <c r="B338">
        <v>6.7122673319999997</v>
      </c>
      <c r="C338">
        <v>8</v>
      </c>
    </row>
    <row r="339" spans="1:3">
      <c r="A339">
        <v>51.503690300000002</v>
      </c>
      <c r="B339">
        <v>6.7359074840000002</v>
      </c>
      <c r="C339">
        <v>465</v>
      </c>
    </row>
    <row r="340" spans="1:3">
      <c r="A340">
        <v>51.460831800000001</v>
      </c>
      <c r="B340">
        <v>6.7491729019999998</v>
      </c>
      <c r="C340">
        <v>35</v>
      </c>
    </row>
    <row r="341" spans="1:3">
      <c r="A341">
        <v>50.917370900000002</v>
      </c>
      <c r="B341">
        <v>8.0142467049999997</v>
      </c>
      <c r="C341">
        <v>1</v>
      </c>
    </row>
    <row r="342" spans="1:3">
      <c r="A342">
        <v>50.574941180000003</v>
      </c>
      <c r="B342">
        <v>8.4892286860000006</v>
      </c>
      <c r="C342">
        <v>13</v>
      </c>
    </row>
    <row r="343" spans="1:3">
      <c r="A343">
        <v>48.512118870000002</v>
      </c>
      <c r="B343">
        <v>10.85935053</v>
      </c>
      <c r="C343">
        <v>26</v>
      </c>
    </row>
    <row r="344" spans="1:3">
      <c r="A344">
        <v>52.653267839999998</v>
      </c>
      <c r="B344">
        <v>13.211427</v>
      </c>
      <c r="C344">
        <v>34</v>
      </c>
    </row>
    <row r="345" spans="1:3">
      <c r="A345">
        <v>52.166140519999999</v>
      </c>
      <c r="B345">
        <v>14.617682240000001</v>
      </c>
      <c r="C345">
        <v>55</v>
      </c>
    </row>
    <row r="346" spans="1:3">
      <c r="A346">
        <v>52.401950190000001</v>
      </c>
      <c r="B346">
        <v>12.498885659999999</v>
      </c>
      <c r="C346">
        <v>34</v>
      </c>
    </row>
    <row r="347" spans="1:3">
      <c r="A347">
        <v>50.653504669999997</v>
      </c>
      <c r="B347">
        <v>11.434288260000001</v>
      </c>
      <c r="C347">
        <v>26</v>
      </c>
    </row>
    <row r="348" spans="1:3">
      <c r="A348">
        <v>51.313064599999997</v>
      </c>
      <c r="B348">
        <v>13.27783005</v>
      </c>
      <c r="C348">
        <v>19</v>
      </c>
    </row>
    <row r="349" spans="1:3">
      <c r="A349">
        <v>50.998987</v>
      </c>
      <c r="B349">
        <v>13.644266</v>
      </c>
      <c r="C349">
        <v>5</v>
      </c>
    </row>
    <row r="350" spans="1:3">
      <c r="A350">
        <v>51.434468000000003</v>
      </c>
      <c r="B350">
        <v>7.3264709999999997</v>
      </c>
      <c r="C350">
        <v>0</v>
      </c>
    </row>
    <row r="351" spans="1:3">
      <c r="A351">
        <v>49.785423000000002</v>
      </c>
      <c r="B351">
        <v>6.6896940000000003</v>
      </c>
      <c r="C351">
        <v>13</v>
      </c>
    </row>
    <row r="352" spans="1:3">
      <c r="A352">
        <v>51.562733000000001</v>
      </c>
      <c r="B352">
        <v>7.7031859999999996</v>
      </c>
      <c r="C352">
        <v>0</v>
      </c>
    </row>
    <row r="353" spans="1:3">
      <c r="A353">
        <v>48.594135999999999</v>
      </c>
      <c r="B353">
        <v>7.8226829999999996</v>
      </c>
      <c r="C353">
        <v>56</v>
      </c>
    </row>
    <row r="354" spans="1:3">
      <c r="A354">
        <v>52.469037999999998</v>
      </c>
      <c r="B354">
        <v>7.3153410000000001</v>
      </c>
      <c r="C354">
        <v>1</v>
      </c>
    </row>
    <row r="355" spans="1:3">
      <c r="A355">
        <v>49.274183999999998</v>
      </c>
      <c r="B355">
        <v>6.7947350000000002</v>
      </c>
      <c r="C355">
        <v>0</v>
      </c>
    </row>
    <row r="356" spans="1:3">
      <c r="A356">
        <v>51.322510000000001</v>
      </c>
      <c r="B356">
        <v>7.6448900000000002</v>
      </c>
      <c r="C356">
        <v>1</v>
      </c>
    </row>
    <row r="357" spans="1:3">
      <c r="A357">
        <v>50.687370000000001</v>
      </c>
      <c r="B357">
        <v>7.1891600000000002</v>
      </c>
      <c r="C357">
        <v>2</v>
      </c>
    </row>
    <row r="358" spans="1:3">
      <c r="A358">
        <v>51.38438</v>
      </c>
      <c r="B358">
        <v>7.5076999999999998</v>
      </c>
      <c r="C358">
        <v>5</v>
      </c>
    </row>
    <row r="359" spans="1:3">
      <c r="A359">
        <v>47.794589999999999</v>
      </c>
      <c r="B359">
        <v>12.950699999999999</v>
      </c>
      <c r="C359">
        <v>3</v>
      </c>
    </row>
    <row r="360" spans="1:3">
      <c r="A360">
        <v>50.812910000000002</v>
      </c>
      <c r="B360">
        <v>10.222860000000001</v>
      </c>
      <c r="C360">
        <v>2</v>
      </c>
    </row>
    <row r="361" spans="1:3">
      <c r="A361">
        <v>51.117319999999999</v>
      </c>
      <c r="B361">
        <v>7.9006800000000004</v>
      </c>
      <c r="C361">
        <v>2</v>
      </c>
    </row>
    <row r="362" spans="1:3">
      <c r="A362">
        <v>53.512395480000002</v>
      </c>
      <c r="B362">
        <v>9.8872098019999992</v>
      </c>
      <c r="C362">
        <v>53</v>
      </c>
    </row>
    <row r="363" spans="1:3">
      <c r="A363">
        <v>51.148876549999997</v>
      </c>
      <c r="B363">
        <v>6.7818334370000004</v>
      </c>
      <c r="C363">
        <v>89</v>
      </c>
    </row>
    <row r="364" spans="1:3">
      <c r="A364">
        <v>51.490049169999999</v>
      </c>
      <c r="B364">
        <v>6.9681697480000002</v>
      </c>
      <c r="C364">
        <v>66</v>
      </c>
    </row>
    <row r="365" spans="1:3">
      <c r="A365">
        <v>51.625536050000001</v>
      </c>
      <c r="B365">
        <v>6.6154085570000003</v>
      </c>
      <c r="C365">
        <v>37</v>
      </c>
    </row>
    <row r="366" spans="1:3">
      <c r="A366">
        <v>49.352136989999998</v>
      </c>
      <c r="B366">
        <v>6.7436526030000001</v>
      </c>
      <c r="C366">
        <v>519</v>
      </c>
    </row>
    <row r="367" spans="1:3">
      <c r="A367">
        <v>52.154764919999998</v>
      </c>
      <c r="B367">
        <v>10.40307531</v>
      </c>
      <c r="C367">
        <v>519</v>
      </c>
    </row>
    <row r="368" spans="1:3">
      <c r="A368">
        <v>53.12493044</v>
      </c>
      <c r="B368">
        <v>8.6867285299999999</v>
      </c>
      <c r="C368">
        <v>428</v>
      </c>
    </row>
    <row r="369" spans="1:3">
      <c r="A369">
        <v>51.368231170000001</v>
      </c>
      <c r="B369">
        <v>6.7122673319999997</v>
      </c>
      <c r="C369">
        <v>562</v>
      </c>
    </row>
    <row r="370" spans="1:3">
      <c r="A370">
        <v>51.503690300000002</v>
      </c>
      <c r="B370">
        <v>6.7359074840000002</v>
      </c>
      <c r="C370">
        <v>1254</v>
      </c>
    </row>
    <row r="371" spans="1:3">
      <c r="A371">
        <v>51.422282979999999</v>
      </c>
      <c r="B371">
        <v>6.7419912780000004</v>
      </c>
      <c r="C371">
        <v>32</v>
      </c>
    </row>
    <row r="372" spans="1:3">
      <c r="A372">
        <v>52.166140519999999</v>
      </c>
      <c r="B372">
        <v>14.617682240000001</v>
      </c>
      <c r="C372">
        <v>303</v>
      </c>
    </row>
    <row r="373" spans="1:3">
      <c r="A373">
        <v>53.524784969999999</v>
      </c>
      <c r="B373">
        <v>9.9000510780000006</v>
      </c>
      <c r="C373">
        <v>54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73769-F853-4E85-A43B-B65AB9EAB088}">
  <dimension ref="A1:K26"/>
  <sheetViews>
    <sheetView workbookViewId="0">
      <selection activeCell="B2" sqref="B2"/>
    </sheetView>
  </sheetViews>
  <sheetFormatPr defaultRowHeight="14.4"/>
  <cols>
    <col min="1" max="1" width="39.88671875" bestFit="1" customWidth="1"/>
    <col min="2" max="2" width="50.6640625" bestFit="1" customWidth="1"/>
    <col min="3" max="3" width="17.33203125" customWidth="1"/>
    <col min="4" max="4" width="9.5546875" customWidth="1"/>
    <col min="5" max="5" width="9.6640625" customWidth="1"/>
    <col min="6" max="6" width="11.33203125" customWidth="1"/>
    <col min="7" max="7" width="10.33203125" customWidth="1"/>
    <col min="8" max="8" width="21.5546875" customWidth="1"/>
    <col min="9" max="9" width="25" customWidth="1"/>
    <col min="10" max="10" width="18.88671875" customWidth="1"/>
    <col min="11" max="11" width="26.33203125" bestFit="1" customWidth="1"/>
  </cols>
  <sheetData>
    <row r="1" spans="1:11">
      <c r="A1" s="1" t="s">
        <v>20393</v>
      </c>
      <c r="B1" s="8">
        <f>SUM(Table14[H2-Potential in TWh/a])</f>
        <v>74.45450000000001</v>
      </c>
      <c r="C1" t="s">
        <v>18829</v>
      </c>
    </row>
    <row r="2" spans="1:11">
      <c r="A2" s="1" t="s">
        <v>20393</v>
      </c>
      <c r="B2" s="8">
        <f>SUM(Table14[Potential demand MWh/h])</f>
        <v>8499.3721461187197</v>
      </c>
      <c r="C2" t="s">
        <v>18830</v>
      </c>
    </row>
    <row r="3" spans="1:11">
      <c r="A3" s="1"/>
    </row>
    <row r="4" spans="1:11">
      <c r="A4" s="1" t="s">
        <v>19821</v>
      </c>
      <c r="B4" s="21">
        <f>Overview!E71</f>
        <v>0</v>
      </c>
      <c r="C4" t="s">
        <v>18829</v>
      </c>
    </row>
    <row r="5" spans="1:11">
      <c r="A5" s="1" t="s">
        <v>20391</v>
      </c>
      <c r="B5" s="82">
        <f>B4*1000000/(365*24)</f>
        <v>0</v>
      </c>
      <c r="C5" t="s">
        <v>18830</v>
      </c>
    </row>
    <row r="6" spans="1:11">
      <c r="A6" s="1" t="s">
        <v>19822</v>
      </c>
      <c r="B6" s="8">
        <f>SUM(Table14[Peak Load '[MWh/h']])</f>
        <v>0</v>
      </c>
      <c r="C6" t="s">
        <v>18830</v>
      </c>
    </row>
    <row r="10" spans="1:11">
      <c r="A10" s="6" t="s">
        <v>902</v>
      </c>
      <c r="B10" s="6" t="s">
        <v>903</v>
      </c>
      <c r="C10" s="6" t="s">
        <v>1198</v>
      </c>
      <c r="D10" s="6" t="s">
        <v>1209</v>
      </c>
      <c r="E10" s="6" t="s">
        <v>1</v>
      </c>
      <c r="F10" s="6" t="s">
        <v>1207</v>
      </c>
      <c r="G10" s="6" t="s">
        <v>1208</v>
      </c>
      <c r="H10" s="6" t="s">
        <v>1211</v>
      </c>
      <c r="I10" s="6" t="s">
        <v>18809</v>
      </c>
      <c r="J10" s="6" t="s">
        <v>1214</v>
      </c>
      <c r="K10" s="6" t="s">
        <v>18805</v>
      </c>
    </row>
    <row r="11" spans="1:11">
      <c r="A11" s="25">
        <v>1</v>
      </c>
      <c r="B11" s="25" t="s">
        <v>904</v>
      </c>
      <c r="C11" s="25" t="s">
        <v>1199</v>
      </c>
      <c r="D11" s="25"/>
      <c r="E11" s="25">
        <v>50.854993370000003</v>
      </c>
      <c r="F11" s="25">
        <v>6.9768455359999999</v>
      </c>
      <c r="G11" s="25" t="s">
        <v>613</v>
      </c>
      <c r="H11" s="25">
        <v>1.5837000000000001</v>
      </c>
      <c r="I11" s="25">
        <f>Table14[[#This Row],[H2-Potential in TWh/a]]*1000000/(365*24)</f>
        <v>180.7876712328767</v>
      </c>
      <c r="J11" s="25">
        <f>Table14[[#This Row],[Potential demand MWh/h]]/SUM(Table14[Potential demand MWh/h])</f>
        <v>2.1270708956476779E-2</v>
      </c>
      <c r="K11" s="25">
        <f>ROUND(Table14[[#This Row],[Normalize Demand]]*$B$4/(365*24),0)</f>
        <v>0</v>
      </c>
    </row>
    <row r="12" spans="1:11">
      <c r="A12">
        <v>2</v>
      </c>
      <c r="B12" t="s">
        <v>905</v>
      </c>
      <c r="C12" t="s">
        <v>1199</v>
      </c>
      <c r="E12">
        <v>50.814110419999999</v>
      </c>
      <c r="F12">
        <v>7.0057562789999999</v>
      </c>
      <c r="G12" t="s">
        <v>619</v>
      </c>
      <c r="H12">
        <v>10.213900000000001</v>
      </c>
      <c r="I12">
        <f>Table14[[#This Row],[H2-Potential in TWh/a]]*1000000/(365*24)</f>
        <v>1165.9703196347032</v>
      </c>
      <c r="J12">
        <f>Table14[[#This Row],[Potential demand MWh/h]]/SUM(Table14[Potential demand MWh/h])</f>
        <v>0.13718311183340162</v>
      </c>
      <c r="K12">
        <f>ROUND(Table14[[#This Row],[Normalize Demand]]*$B$4/(365*24),0)</f>
        <v>0</v>
      </c>
    </row>
    <row r="13" spans="1:11">
      <c r="A13" s="25">
        <v>3</v>
      </c>
      <c r="B13" s="25" t="s">
        <v>906</v>
      </c>
      <c r="C13" s="25" t="s">
        <v>1199</v>
      </c>
      <c r="D13" s="25"/>
      <c r="E13" s="25">
        <v>51.596032749999999</v>
      </c>
      <c r="F13" s="25">
        <v>7.0289085059999996</v>
      </c>
      <c r="G13" s="25" t="s">
        <v>635</v>
      </c>
      <c r="H13" s="25">
        <v>28.876899999999999</v>
      </c>
      <c r="I13" s="25">
        <f>Table14[[#This Row],[H2-Potential in TWh/a]]*1000000/(365*24)</f>
        <v>3296.4497716894975</v>
      </c>
      <c r="J13" s="25">
        <f>Table14[[#This Row],[Potential demand MWh/h]]/SUM(Table14[Potential demand MWh/h])</f>
        <v>0.38784626852641552</v>
      </c>
      <c r="K13" s="25">
        <f>ROUND(Table14[[#This Row],[Normalize Demand]]*$B$4/(365*24),0)</f>
        <v>0</v>
      </c>
    </row>
    <row r="14" spans="1:11">
      <c r="A14">
        <v>4</v>
      </c>
      <c r="B14" t="s">
        <v>907</v>
      </c>
      <c r="C14" t="s">
        <v>1199</v>
      </c>
      <c r="E14">
        <v>51.53960695</v>
      </c>
      <c r="F14">
        <v>7.0372028440000003</v>
      </c>
      <c r="G14" t="s">
        <v>635</v>
      </c>
      <c r="H14">
        <v>1.8939999999999999</v>
      </c>
      <c r="I14">
        <f>Table14[[#This Row],[H2-Potential in TWh/a]]*1000000/(365*24)</f>
        <v>216.21004566210047</v>
      </c>
      <c r="J14">
        <f>Table14[[#This Row],[Potential demand MWh/h]]/SUM(Table14[Potential demand MWh/h])</f>
        <v>2.5438354968470682E-2</v>
      </c>
      <c r="K14">
        <f>ROUND(Table14[[#This Row],[Normalize Demand]]*$B$4/(365*24),0)</f>
        <v>0</v>
      </c>
    </row>
    <row r="15" spans="1:11">
      <c r="A15" s="25">
        <v>5</v>
      </c>
      <c r="B15" s="25" t="s">
        <v>908</v>
      </c>
      <c r="C15" s="25" t="s">
        <v>1199</v>
      </c>
      <c r="D15" s="25"/>
      <c r="E15" s="25">
        <v>51.289677300000001</v>
      </c>
      <c r="F15" s="25">
        <v>11.99058215</v>
      </c>
      <c r="G15" s="25" t="s">
        <v>815</v>
      </c>
      <c r="H15" s="25">
        <v>5.1708999999999996</v>
      </c>
      <c r="I15" s="25">
        <f>Table14[[#This Row],[H2-Potential in TWh/a]]*1000000/(365*24)</f>
        <v>590.28538812785393</v>
      </c>
      <c r="J15" s="25">
        <f>Table14[[#This Row],[Potential demand MWh/h]]/SUM(Table14[Potential demand MWh/h])</f>
        <v>6.945046974998155E-2</v>
      </c>
      <c r="K15" s="25">
        <f>ROUND(Table14[[#This Row],[Normalize Demand]]*$B$4/(365*24),0)</f>
        <v>0</v>
      </c>
    </row>
    <row r="16" spans="1:11">
      <c r="A16">
        <v>6</v>
      </c>
      <c r="B16" t="s">
        <v>909</v>
      </c>
      <c r="C16" t="s">
        <v>1199</v>
      </c>
      <c r="E16">
        <v>53.08758529</v>
      </c>
      <c r="F16">
        <v>14.238121530000001</v>
      </c>
      <c r="G16" t="s">
        <v>415</v>
      </c>
      <c r="H16">
        <v>2.5868000000000002</v>
      </c>
      <c r="I16">
        <f>Table14[[#This Row],[H2-Potential in TWh/a]]*1000000/(365*24)</f>
        <v>295.29680365296804</v>
      </c>
      <c r="J16">
        <f>Table14[[#This Row],[Potential demand MWh/h]]/SUM(Table14[Potential demand MWh/h])</f>
        <v>3.4743366754192165E-2</v>
      </c>
      <c r="K16">
        <f>ROUND(Table14[[#This Row],[Normalize Demand]]*$B$4/(365*24),0)</f>
        <v>0</v>
      </c>
    </row>
    <row r="17" spans="1:11">
      <c r="A17" s="25">
        <v>7</v>
      </c>
      <c r="B17" s="25" t="s">
        <v>910</v>
      </c>
      <c r="C17" s="25" t="s">
        <v>1199</v>
      </c>
      <c r="D17" s="25"/>
      <c r="E17" s="25">
        <v>53.477085860000003</v>
      </c>
      <c r="F17" s="25">
        <v>9.9515818940000003</v>
      </c>
      <c r="G17" s="25" t="s">
        <v>423</v>
      </c>
      <c r="H17" s="25">
        <v>0.91710000000000003</v>
      </c>
      <c r="I17" s="25">
        <f>Table14[[#This Row],[H2-Potential in TWh/a]]*1000000/(365*24)</f>
        <v>104.6917808219178</v>
      </c>
      <c r="J17" s="25">
        <f>Table14[[#This Row],[Potential demand MWh/h]]/SUM(Table14[Potential demand MWh/h])</f>
        <v>1.2317589937478597E-2</v>
      </c>
      <c r="K17" s="25">
        <f>ROUND(Table14[[#This Row],[Normalize Demand]]*$B$4/(365*24),0)</f>
        <v>0</v>
      </c>
    </row>
    <row r="18" spans="1:11">
      <c r="A18">
        <v>8</v>
      </c>
      <c r="B18" t="s">
        <v>911</v>
      </c>
      <c r="C18" t="s">
        <v>1199</v>
      </c>
      <c r="E18">
        <v>53.485768999999998</v>
      </c>
      <c r="F18">
        <v>9.9693559999999994</v>
      </c>
      <c r="G18" t="s">
        <v>423</v>
      </c>
      <c r="H18">
        <v>0.5171</v>
      </c>
      <c r="I18">
        <f>Table14[[#This Row],[H2-Potential in TWh/a]]*1000000/(365*24)</f>
        <v>59.029680365296805</v>
      </c>
      <c r="J18">
        <f>Table14[[#This Row],[Potential demand MWh/h]]/SUM(Table14[Potential demand MWh/h])</f>
        <v>6.9451812852144613E-3</v>
      </c>
      <c r="K18">
        <f>ROUND(Table14[[#This Row],[Normalize Demand]]*$B$4/(365*24),0)</f>
        <v>0</v>
      </c>
    </row>
    <row r="19" spans="1:11">
      <c r="A19" s="25">
        <v>9</v>
      </c>
      <c r="B19" s="25" t="s">
        <v>912</v>
      </c>
      <c r="C19" s="25" t="s">
        <v>1199</v>
      </c>
      <c r="D19" s="25"/>
      <c r="E19" s="25">
        <v>54.160831209999998</v>
      </c>
      <c r="F19" s="25">
        <v>9.0797744320000007</v>
      </c>
      <c r="G19" s="25" t="s">
        <v>831</v>
      </c>
      <c r="H19" s="25">
        <v>3.5438999999999998</v>
      </c>
      <c r="I19" s="25">
        <f>Table14[[#This Row],[H2-Potential in TWh/a]]*1000000/(365*24)</f>
        <v>404.55479452054794</v>
      </c>
      <c r="J19" s="25">
        <f>Table14[[#This Row],[Potential demand MWh/h]]/SUM(Table14[Potential demand MWh/h])</f>
        <v>4.7598197556897176E-2</v>
      </c>
      <c r="K19" s="25">
        <f>ROUND(Table14[[#This Row],[Normalize Demand]]*$B$4/(365*24),0)</f>
        <v>0</v>
      </c>
    </row>
    <row r="20" spans="1:11">
      <c r="A20">
        <v>10</v>
      </c>
      <c r="B20" t="s">
        <v>913</v>
      </c>
      <c r="C20" t="s">
        <v>1199</v>
      </c>
      <c r="E20">
        <v>48.784993229999998</v>
      </c>
      <c r="F20">
        <v>11.75797661</v>
      </c>
      <c r="G20" t="s">
        <v>247</v>
      </c>
      <c r="H20">
        <v>0.70169999999999999</v>
      </c>
      <c r="I20">
        <f>Table14[[#This Row],[H2-Potential in TWh/a]]*1000000/(365*24)</f>
        <v>80.102739726027394</v>
      </c>
      <c r="J20">
        <f>Table14[[#This Row],[Potential demand MWh/h]]/SUM(Table14[Potential demand MWh/h])</f>
        <v>9.4245478782343604E-3</v>
      </c>
      <c r="K20">
        <f>ROUND(Table14[[#This Row],[Normalize Demand]]*$B$4/(365*24),0)</f>
        <v>0</v>
      </c>
    </row>
    <row r="21" spans="1:11">
      <c r="A21" s="25">
        <v>11</v>
      </c>
      <c r="B21" s="25" t="s">
        <v>914</v>
      </c>
      <c r="C21" s="25" t="s">
        <v>1199</v>
      </c>
      <c r="D21" s="25"/>
      <c r="E21" s="25">
        <v>52.561854279999999</v>
      </c>
      <c r="F21" s="25">
        <v>7.3118146409999998</v>
      </c>
      <c r="G21" s="25" t="s">
        <v>563</v>
      </c>
      <c r="H21" s="25">
        <v>1.0601</v>
      </c>
      <c r="I21" s="25">
        <f>Table14[[#This Row],[H2-Potential in TWh/a]]*1000000/(365*24)</f>
        <v>121.01598173515981</v>
      </c>
      <c r="J21" s="25">
        <f>Table14[[#This Row],[Potential demand MWh/h]]/SUM(Table14[Potential demand MWh/h])</f>
        <v>1.4238226030663026E-2</v>
      </c>
      <c r="K21" s="25">
        <f>ROUND(Table14[[#This Row],[Normalize Demand]]*$B$4/(365*24),0)</f>
        <v>0</v>
      </c>
    </row>
    <row r="22" spans="1:11">
      <c r="A22">
        <v>12</v>
      </c>
      <c r="B22" t="s">
        <v>915</v>
      </c>
      <c r="C22" t="s">
        <v>1199</v>
      </c>
      <c r="E22">
        <v>48.194976570000001</v>
      </c>
      <c r="F22">
        <v>12.83249114</v>
      </c>
      <c r="G22" t="s">
        <v>94</v>
      </c>
      <c r="H22">
        <v>12.061999999999999</v>
      </c>
      <c r="I22">
        <f>Table14[[#This Row],[H2-Potential in TWh/a]]*1000000/(365*24)</f>
        <v>1376.9406392694063</v>
      </c>
      <c r="J22">
        <f>Table14[[#This Row],[Potential demand MWh/h]]/SUM(Table14[Potential demand MWh/h])</f>
        <v>0.16200498290902501</v>
      </c>
      <c r="K22">
        <f>ROUND(Table14[[#This Row],[Normalize Demand]]*$B$4/(365*24),0)</f>
        <v>0</v>
      </c>
    </row>
    <row r="23" spans="1:11">
      <c r="A23" s="25">
        <v>13</v>
      </c>
      <c r="B23" s="25" t="s">
        <v>916</v>
      </c>
      <c r="C23" s="25" t="s">
        <v>1199</v>
      </c>
      <c r="D23" s="25"/>
      <c r="E23" s="25">
        <v>48.79199234</v>
      </c>
      <c r="F23" s="25">
        <v>11.47731516</v>
      </c>
      <c r="G23" s="25" t="s">
        <v>207</v>
      </c>
      <c r="H23" s="25">
        <v>1.2934000000000001</v>
      </c>
      <c r="I23" s="25">
        <f>Table14[[#This Row],[H2-Potential in TWh/a]]*1000000/(365*24)</f>
        <v>147.64840182648402</v>
      </c>
      <c r="J23" s="25">
        <f>Table14[[#This Row],[Potential demand MWh/h]]/SUM(Table14[Potential demand MWh/h])</f>
        <v>1.7371683377096082E-2</v>
      </c>
      <c r="K23" s="25">
        <f>ROUND(Table14[[#This Row],[Normalize Demand]]*$B$4/(365*24),0)</f>
        <v>0</v>
      </c>
    </row>
    <row r="24" spans="1:11">
      <c r="A24">
        <v>14</v>
      </c>
      <c r="B24" t="s">
        <v>917</v>
      </c>
      <c r="C24" t="s">
        <v>1199</v>
      </c>
      <c r="E24">
        <v>48.765795689999997</v>
      </c>
      <c r="F24">
        <v>11.59885571</v>
      </c>
      <c r="G24" t="s">
        <v>227</v>
      </c>
      <c r="H24">
        <v>0.38790000000000002</v>
      </c>
      <c r="I24">
        <f>Table14[[#This Row],[H2-Potential in TWh/a]]*1000000/(365*24)</f>
        <v>44.280821917808218</v>
      </c>
      <c r="J24">
        <f>Table14[[#This Row],[Potential demand MWh/h]]/SUM(Table14[Potential demand MWh/h])</f>
        <v>5.2098932905331454E-3</v>
      </c>
      <c r="K24">
        <f>ROUND(Table14[[#This Row],[Normalize Demand]]*$B$4/(365*24),0)</f>
        <v>0</v>
      </c>
    </row>
    <row r="25" spans="1:11">
      <c r="A25" s="25">
        <v>15</v>
      </c>
      <c r="B25" s="25" t="s">
        <v>918</v>
      </c>
      <c r="C25" s="25" t="s">
        <v>1199</v>
      </c>
      <c r="D25" s="25"/>
      <c r="E25" s="25">
        <v>49.057809290000002</v>
      </c>
      <c r="F25" s="25">
        <v>8.3290499919999998</v>
      </c>
      <c r="G25" s="25" t="s">
        <v>133</v>
      </c>
      <c r="H25" s="25">
        <v>3.6450999999999998</v>
      </c>
      <c r="I25" s="25">
        <f>Table14[[#This Row],[H2-Potential in TWh/a]]*1000000/(365*24)</f>
        <v>416.10730593607303</v>
      </c>
      <c r="J25" s="25">
        <f>Table14[[#This Row],[Potential demand MWh/h]]/SUM(Table14[Potential demand MWh/h])</f>
        <v>4.8957416945919999E-2</v>
      </c>
      <c r="K25" s="25">
        <f>ROUND(Table14[[#This Row],[Normalize Demand]]*$B$4/(365*24),0)</f>
        <v>0</v>
      </c>
    </row>
    <row r="26" spans="1:11">
      <c r="A26" s="25"/>
      <c r="B26" s="25"/>
      <c r="C26" s="25"/>
      <c r="D26" s="25"/>
      <c r="E26" s="25"/>
      <c r="F26" s="25"/>
      <c r="G26" s="25"/>
      <c r="H26" s="25"/>
      <c r="I26" s="25"/>
      <c r="J26" s="25">
        <f>SUM(Table14[Normalize Demand])</f>
        <v>1.0000000000000002</v>
      </c>
      <c r="K26" s="2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3D40-37C4-4094-B598-6FD04784562B}">
  <dimension ref="A1:C16"/>
  <sheetViews>
    <sheetView workbookViewId="0">
      <selection activeCell="E25" sqref="E25"/>
    </sheetView>
  </sheetViews>
  <sheetFormatPr defaultRowHeight="14.4"/>
  <sheetData>
    <row r="1" spans="1:3">
      <c r="A1" t="str" cm="1">
        <f t="array" ref="A1:B16">Table14[[#Headers],[#Data],[Latitude]:[Longitude]]</f>
        <v>Latitude</v>
      </c>
      <c r="B1" t="str">
        <v>Longitude</v>
      </c>
      <c r="C1" t="str" cm="1">
        <f t="array" ref="C1:C16">Table14[[#Headers],[#Data],[Peak Load '[MWh/h']]]</f>
        <v>Peak Load [MWh/h]</v>
      </c>
    </row>
    <row r="2" spans="1:3">
      <c r="A2">
        <v>50.854993370000003</v>
      </c>
      <c r="B2">
        <v>6.9768455359999999</v>
      </c>
      <c r="C2">
        <v>0</v>
      </c>
    </row>
    <row r="3" spans="1:3">
      <c r="A3">
        <v>50.814110419999999</v>
      </c>
      <c r="B3">
        <v>7.0057562789999999</v>
      </c>
      <c r="C3">
        <v>0</v>
      </c>
    </row>
    <row r="4" spans="1:3">
      <c r="A4">
        <v>51.596032749999999</v>
      </c>
      <c r="B4">
        <v>7.0289085059999996</v>
      </c>
      <c r="C4">
        <v>0</v>
      </c>
    </row>
    <row r="5" spans="1:3">
      <c r="A5">
        <v>51.53960695</v>
      </c>
      <c r="B5">
        <v>7.0372028440000003</v>
      </c>
      <c r="C5">
        <v>0</v>
      </c>
    </row>
    <row r="6" spans="1:3">
      <c r="A6">
        <v>51.289677300000001</v>
      </c>
      <c r="B6">
        <v>11.99058215</v>
      </c>
      <c r="C6">
        <v>0</v>
      </c>
    </row>
    <row r="7" spans="1:3">
      <c r="A7">
        <v>53.08758529</v>
      </c>
      <c r="B7">
        <v>14.238121530000001</v>
      </c>
      <c r="C7">
        <v>0</v>
      </c>
    </row>
    <row r="8" spans="1:3">
      <c r="A8">
        <v>53.477085860000003</v>
      </c>
      <c r="B8">
        <v>9.9515818940000003</v>
      </c>
      <c r="C8">
        <v>0</v>
      </c>
    </row>
    <row r="9" spans="1:3">
      <c r="A9">
        <v>53.485768999999998</v>
      </c>
      <c r="B9">
        <v>9.9693559999999994</v>
      </c>
      <c r="C9">
        <v>0</v>
      </c>
    </row>
    <row r="10" spans="1:3">
      <c r="A10">
        <v>54.160831209999998</v>
      </c>
      <c r="B10">
        <v>9.0797744320000007</v>
      </c>
      <c r="C10">
        <v>0</v>
      </c>
    </row>
    <row r="11" spans="1:3">
      <c r="A11">
        <v>48.784993229999998</v>
      </c>
      <c r="B11">
        <v>11.75797661</v>
      </c>
      <c r="C11">
        <v>0</v>
      </c>
    </row>
    <row r="12" spans="1:3">
      <c r="A12">
        <v>52.561854279999999</v>
      </c>
      <c r="B12">
        <v>7.3118146409999998</v>
      </c>
      <c r="C12">
        <v>0</v>
      </c>
    </row>
    <row r="13" spans="1:3">
      <c r="A13">
        <v>48.194976570000001</v>
      </c>
      <c r="B13">
        <v>12.83249114</v>
      </c>
      <c r="C13">
        <v>0</v>
      </c>
    </row>
    <row r="14" spans="1:3">
      <c r="A14">
        <v>48.79199234</v>
      </c>
      <c r="B14">
        <v>11.47731516</v>
      </c>
      <c r="C14">
        <v>0</v>
      </c>
    </row>
    <row r="15" spans="1:3">
      <c r="A15">
        <v>48.765795689999997</v>
      </c>
      <c r="B15">
        <v>11.59885571</v>
      </c>
      <c r="C15">
        <v>0</v>
      </c>
    </row>
    <row r="16" spans="1:3">
      <c r="A16">
        <v>49.057809290000002</v>
      </c>
      <c r="B16">
        <v>8.3290499919999998</v>
      </c>
      <c r="C16">
        <v>0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CBF4-6763-49B3-83E6-CE59C6B129A9}">
  <dimension ref="A1:K34"/>
  <sheetViews>
    <sheetView workbookViewId="0">
      <selection activeCell="H10" sqref="H10:H33"/>
    </sheetView>
  </sheetViews>
  <sheetFormatPr defaultRowHeight="14.4"/>
  <cols>
    <col min="1" max="1" width="39.88671875" bestFit="1" customWidth="1"/>
    <col min="2" max="2" width="37.44140625" bestFit="1" customWidth="1"/>
    <col min="3" max="3" width="17.33203125" customWidth="1"/>
    <col min="4" max="4" width="9.5546875" customWidth="1"/>
    <col min="5" max="5" width="9.6640625" customWidth="1"/>
    <col min="6" max="6" width="11.33203125" customWidth="1"/>
    <col min="7" max="7" width="10.33203125" customWidth="1"/>
    <col min="8" max="8" width="21.5546875" customWidth="1"/>
    <col min="9" max="9" width="25" customWidth="1"/>
    <col min="10" max="10" width="18.88671875" customWidth="1"/>
  </cols>
  <sheetData>
    <row r="1" spans="1:11">
      <c r="A1" s="1" t="s">
        <v>20393</v>
      </c>
      <c r="B1" s="8">
        <f>SUM(Table16[H2-Potential in TWh/a])</f>
        <v>109.05480000000001</v>
      </c>
      <c r="C1" t="s">
        <v>18829</v>
      </c>
    </row>
    <row r="2" spans="1:11">
      <c r="A2" s="1" t="s">
        <v>20393</v>
      </c>
      <c r="B2" s="8">
        <f>SUM(Table16[Potential demand MWh/h])</f>
        <v>12449.178082191782</v>
      </c>
      <c r="C2" t="s">
        <v>20394</v>
      </c>
    </row>
    <row r="3" spans="1:11">
      <c r="A3" s="1"/>
    </row>
    <row r="4" spans="1:11">
      <c r="A4" s="1" t="s">
        <v>19821</v>
      </c>
      <c r="B4" s="21">
        <f>Overview!F69+Overview!F70</f>
        <v>84</v>
      </c>
      <c r="C4" t="s">
        <v>18829</v>
      </c>
    </row>
    <row r="5" spans="1:11">
      <c r="A5" s="1" t="s">
        <v>1220</v>
      </c>
      <c r="B5" s="8">
        <f>B4*1000000/(365*24)</f>
        <v>9589.0410958904104</v>
      </c>
      <c r="C5" t="s">
        <v>18830</v>
      </c>
    </row>
    <row r="6" spans="1:11">
      <c r="A6" s="1" t="s">
        <v>19822</v>
      </c>
      <c r="B6" s="8">
        <f>SUM(Table16[Peak Load '[MWh/h']])</f>
        <v>9589</v>
      </c>
      <c r="C6" t="s">
        <v>18830</v>
      </c>
    </row>
    <row r="9" spans="1:11">
      <c r="A9" s="6" t="s">
        <v>902</v>
      </c>
      <c r="B9" s="6" t="s">
        <v>903</v>
      </c>
      <c r="C9" s="6" t="s">
        <v>1198</v>
      </c>
      <c r="D9" s="6" t="s">
        <v>1209</v>
      </c>
      <c r="E9" s="6" t="s">
        <v>1</v>
      </c>
      <c r="F9" s="6" t="s">
        <v>1207</v>
      </c>
      <c r="G9" s="6" t="s">
        <v>1208</v>
      </c>
      <c r="H9" s="6" t="s">
        <v>1211</v>
      </c>
      <c r="I9" s="6" t="s">
        <v>18809</v>
      </c>
      <c r="J9" s="6" t="s">
        <v>1214</v>
      </c>
      <c r="K9" s="6" t="s">
        <v>18805</v>
      </c>
    </row>
    <row r="10" spans="1:11">
      <c r="A10" s="25">
        <v>16</v>
      </c>
      <c r="B10" s="25" t="s">
        <v>919</v>
      </c>
      <c r="C10" s="25" t="s">
        <v>1200</v>
      </c>
      <c r="D10" s="25"/>
      <c r="E10" s="25">
        <v>51.368130000000001</v>
      </c>
      <c r="F10" s="25">
        <v>6.66235</v>
      </c>
      <c r="G10" s="25" t="s">
        <v>587</v>
      </c>
      <c r="H10" s="25">
        <v>5.4399999999999997E-2</v>
      </c>
      <c r="I10" s="25">
        <f>Table16[[#This Row],[H2-Potential in TWh/a]]*1000000/(365*24)</f>
        <v>6.2100456621004563</v>
      </c>
      <c r="J10" s="25">
        <f>Table16[[#This Row],[Potential demand MWh/h]]/SUM(Table16[Potential demand MWh/h])</f>
        <v>4.988317799858419E-4</v>
      </c>
      <c r="K10" s="25">
        <f>ROUND(Table16[[#This Row],[Normalize Demand]]*$B$4*1000000/(365*24),0)</f>
        <v>5</v>
      </c>
    </row>
    <row r="11" spans="1:11">
      <c r="A11">
        <v>17</v>
      </c>
      <c r="B11" t="s">
        <v>919</v>
      </c>
      <c r="C11" t="s">
        <v>1200</v>
      </c>
      <c r="E11">
        <v>51.085189999999997</v>
      </c>
      <c r="F11">
        <v>6.8446899999999999</v>
      </c>
      <c r="G11" t="s">
        <v>605</v>
      </c>
      <c r="H11">
        <v>0.10050000000000001</v>
      </c>
      <c r="I11">
        <f>Table16[[#This Row],[H2-Potential in TWh/a]]*1000000/(365*24)</f>
        <v>11.472602739726028</v>
      </c>
      <c r="J11">
        <f>Table16[[#This Row],[Potential demand MWh/h]]/SUM(Table16[Potential demand MWh/h])</f>
        <v>9.2155503471649119E-4</v>
      </c>
      <c r="K11">
        <f>ROUND(Table16[[#This Row],[Normalize Demand]]*$B$4*1000000/(365*24),0)</f>
        <v>9</v>
      </c>
    </row>
    <row r="12" spans="1:11">
      <c r="A12" s="25">
        <v>18</v>
      </c>
      <c r="B12" s="25" t="s">
        <v>920</v>
      </c>
      <c r="C12" s="25" t="s">
        <v>1200</v>
      </c>
      <c r="D12" s="25"/>
      <c r="E12" s="25">
        <v>51.56165</v>
      </c>
      <c r="F12" s="25">
        <v>6.5792799999999998</v>
      </c>
      <c r="G12" s="25" t="s">
        <v>609</v>
      </c>
      <c r="H12" s="25">
        <v>9.4400000000000012E-2</v>
      </c>
      <c r="I12" s="25">
        <f>Table16[[#This Row],[H2-Potential in TWh/a]]*1000000/(365*24)</f>
        <v>10.776255707762559</v>
      </c>
      <c r="J12" s="25">
        <f>Table16[[#This Row],[Potential demand MWh/h]]/SUM(Table16[Potential demand MWh/h])</f>
        <v>8.656198535048435E-4</v>
      </c>
      <c r="K12" s="25">
        <f>ROUND(Table16[[#This Row],[Normalize Demand]]*$B$4*1000000/(365*24),0)</f>
        <v>8</v>
      </c>
    </row>
    <row r="13" spans="1:11">
      <c r="A13">
        <v>19</v>
      </c>
      <c r="B13" t="s">
        <v>921</v>
      </c>
      <c r="C13" t="s">
        <v>1200</v>
      </c>
      <c r="E13">
        <v>51.067636020000002</v>
      </c>
      <c r="F13">
        <v>6.8467425029999998</v>
      </c>
      <c r="G13" t="s">
        <v>613</v>
      </c>
      <c r="H13">
        <v>24.828900000000001</v>
      </c>
      <c r="I13">
        <f>Table16[[#This Row],[H2-Potential in TWh/a]]*1000000/(365*24)</f>
        <v>2834.3493150684931</v>
      </c>
      <c r="J13">
        <f>Table16[[#This Row],[Potential demand MWh/h]]/SUM(Table16[Potential demand MWh/h])</f>
        <v>0.22767360996489835</v>
      </c>
      <c r="K13">
        <f>ROUND(Table16[[#This Row],[Normalize Demand]]*$B$4*1000000/(365*24),0)</f>
        <v>2183</v>
      </c>
    </row>
    <row r="14" spans="1:11">
      <c r="A14" s="25">
        <v>20</v>
      </c>
      <c r="B14" s="25" t="s">
        <v>919</v>
      </c>
      <c r="C14" s="25" t="s">
        <v>1200</v>
      </c>
      <c r="D14" s="25"/>
      <c r="E14" s="25">
        <v>51.025080000000003</v>
      </c>
      <c r="F14" s="25">
        <v>6.9891500000000004</v>
      </c>
      <c r="G14" s="25" t="s">
        <v>615</v>
      </c>
      <c r="H14" s="25">
        <v>8.1600000000000006E-2</v>
      </c>
      <c r="I14" s="25">
        <f>Table16[[#This Row],[H2-Potential in TWh/a]]*1000000/(365*24)</f>
        <v>9.3150684931506849</v>
      </c>
      <c r="J14" s="25">
        <f>Table16[[#This Row],[Potential demand MWh/h]]/SUM(Table16[Potential demand MWh/h])</f>
        <v>7.4824766997876285E-4</v>
      </c>
      <c r="K14" s="25">
        <f>ROUND(Table16[[#This Row],[Normalize Demand]]*$B$4*1000000/(365*24),0)</f>
        <v>7</v>
      </c>
    </row>
    <row r="15" spans="1:11">
      <c r="A15">
        <v>21</v>
      </c>
      <c r="B15" t="s">
        <v>922</v>
      </c>
      <c r="C15" t="s">
        <v>1200</v>
      </c>
      <c r="E15">
        <v>49.529099840000001</v>
      </c>
      <c r="F15">
        <v>8.4247174919999992</v>
      </c>
      <c r="G15" t="s">
        <v>724</v>
      </c>
      <c r="H15">
        <v>21.652200000000001</v>
      </c>
      <c r="I15">
        <f>Table16[[#This Row],[H2-Potential in TWh/a]]*1000000/(365*24)</f>
        <v>2471.7123287671234</v>
      </c>
      <c r="J15">
        <f>Table16[[#This Row],[Potential demand MWh/h]]/SUM(Table16[Potential demand MWh/h])</f>
        <v>0.19854421813620307</v>
      </c>
      <c r="K15">
        <f>ROUND(Table16[[#This Row],[Normalize Demand]]*$B$4*1000000/(365*24),0)</f>
        <v>1904</v>
      </c>
    </row>
    <row r="16" spans="1:11">
      <c r="A16" s="25">
        <v>22</v>
      </c>
      <c r="B16" s="25" t="s">
        <v>923</v>
      </c>
      <c r="C16" s="25" t="s">
        <v>1200</v>
      </c>
      <c r="D16" s="25"/>
      <c r="E16" s="25">
        <v>50.832682040000002</v>
      </c>
      <c r="F16" s="25">
        <v>6.9440666799999997</v>
      </c>
      <c r="G16" s="25" t="s">
        <v>619</v>
      </c>
      <c r="H16" s="25">
        <v>25.851099999999999</v>
      </c>
      <c r="I16" s="25">
        <f>Table16[[#This Row],[H2-Potential in TWh/a]]*1000000/(365*24)</f>
        <v>2951.038812785388</v>
      </c>
      <c r="J16" s="25">
        <f>Table16[[#This Row],[Potential demand MWh/h]]/SUM(Table16[Potential demand MWh/h])</f>
        <v>0.23704687918367642</v>
      </c>
      <c r="K16" s="25">
        <f>ROUND(Table16[[#This Row],[Normalize Demand]]*$B$4*1000000/(365*24),0)</f>
        <v>2273</v>
      </c>
    </row>
    <row r="17" spans="1:11">
      <c r="A17">
        <v>23</v>
      </c>
      <c r="B17" t="s">
        <v>924</v>
      </c>
      <c r="C17" t="s">
        <v>1200</v>
      </c>
      <c r="E17">
        <v>50.830620000000003</v>
      </c>
      <c r="F17">
        <v>7.0240200000000002</v>
      </c>
      <c r="G17" t="s">
        <v>629</v>
      </c>
      <c r="H17">
        <v>1.61E-2</v>
      </c>
      <c r="I17">
        <f>Table16[[#This Row],[H2-Potential in TWh/a]]*1000000/(365*24)</f>
        <v>1.8378995433789955</v>
      </c>
      <c r="J17">
        <f>Table16[[#This Row],[Potential demand MWh/h]]/SUM(Table16[Potential demand MWh/h])</f>
        <v>1.4763219959139807E-4</v>
      </c>
      <c r="K17">
        <f>ROUND(Table16[[#This Row],[Normalize Demand]]*$B$4*1000000/(365*24),0)</f>
        <v>1</v>
      </c>
    </row>
    <row r="18" spans="1:11">
      <c r="A18" s="25">
        <v>24</v>
      </c>
      <c r="B18" s="25" t="s">
        <v>925</v>
      </c>
      <c r="C18" s="25" t="s">
        <v>1200</v>
      </c>
      <c r="D18" s="25"/>
      <c r="E18" s="25">
        <v>51.68027</v>
      </c>
      <c r="F18" s="25">
        <v>7.1018600000000003</v>
      </c>
      <c r="G18" s="25" t="s">
        <v>642</v>
      </c>
      <c r="H18" s="25">
        <v>5.4399999999999997E-2</v>
      </c>
      <c r="I18" s="25">
        <f>Table16[[#This Row],[H2-Potential in TWh/a]]*1000000/(365*24)</f>
        <v>6.2100456621004563</v>
      </c>
      <c r="J18" s="25">
        <f>Table16[[#This Row],[Potential demand MWh/h]]/SUM(Table16[Potential demand MWh/h])</f>
        <v>4.988317799858419E-4</v>
      </c>
      <c r="K18" s="25">
        <f>ROUND(Table16[[#This Row],[Normalize Demand]]*$B$4*1000000/(365*24),0)</f>
        <v>5</v>
      </c>
    </row>
    <row r="19" spans="1:11">
      <c r="A19">
        <v>25</v>
      </c>
      <c r="B19" t="s">
        <v>926</v>
      </c>
      <c r="C19" t="s">
        <v>1200</v>
      </c>
      <c r="E19">
        <v>51.878593369999997</v>
      </c>
      <c r="F19">
        <v>12.575128550000001</v>
      </c>
      <c r="G19" t="s">
        <v>821</v>
      </c>
      <c r="H19">
        <v>7.0204000000000004</v>
      </c>
      <c r="I19">
        <f>Table16[[#This Row],[H2-Potential in TWh/a]]*1000000/(365*24)</f>
        <v>801.41552511415523</v>
      </c>
      <c r="J19">
        <f>Table16[[#This Row],[Potential demand MWh/h]]/SUM(Table16[Potential demand MWh/h])</f>
        <v>6.4374974783319938E-2</v>
      </c>
      <c r="K19">
        <f>ROUND(Table16[[#This Row],[Normalize Demand]]*$B$4*1000000/(365*24),0)</f>
        <v>617</v>
      </c>
    </row>
    <row r="20" spans="1:11">
      <c r="A20" s="25">
        <v>26</v>
      </c>
      <c r="B20" s="25" t="s">
        <v>927</v>
      </c>
      <c r="C20" s="25" t="s">
        <v>1200</v>
      </c>
      <c r="D20" s="25"/>
      <c r="E20" s="25">
        <v>51.41207</v>
      </c>
      <c r="F20" s="25">
        <v>12.027609999999999</v>
      </c>
      <c r="G20" s="25" t="s">
        <v>815</v>
      </c>
      <c r="H20" s="25">
        <v>5.2299999999999999E-2</v>
      </c>
      <c r="I20" s="25">
        <f>Table16[[#This Row],[H2-Potential in TWh/a]]*1000000/(365*24)</f>
        <v>5.9703196347031966</v>
      </c>
      <c r="J20" s="25">
        <f>Table16[[#This Row],[Potential demand MWh/h]]/SUM(Table16[Potential demand MWh/h])</f>
        <v>4.7957540612609439E-4</v>
      </c>
      <c r="K20" s="25">
        <f>ROUND(Table16[[#This Row],[Normalize Demand]]*$B$4*1000000/(365*24),0)</f>
        <v>5</v>
      </c>
    </row>
    <row r="21" spans="1:11">
      <c r="A21">
        <v>27</v>
      </c>
      <c r="B21" t="s">
        <v>928</v>
      </c>
      <c r="C21" t="s">
        <v>1200</v>
      </c>
      <c r="E21">
        <v>51.63635</v>
      </c>
      <c r="F21">
        <v>12.29834</v>
      </c>
      <c r="G21" t="s">
        <v>803</v>
      </c>
      <c r="H21">
        <v>2.07E-2</v>
      </c>
      <c r="I21">
        <f>Table16[[#This Row],[H2-Potential in TWh/a]]*1000000/(365*24)</f>
        <v>2.3630136986301369</v>
      </c>
      <c r="J21">
        <f>Table16[[#This Row],[Potential demand MWh/h]]/SUM(Table16[Potential demand MWh/h])</f>
        <v>1.8981282804608323E-4</v>
      </c>
      <c r="K21">
        <f>ROUND(Table16[[#This Row],[Normalize Demand]]*$B$4*1000000/(365*24),0)</f>
        <v>2</v>
      </c>
    </row>
    <row r="22" spans="1:11">
      <c r="A22" s="25">
        <v>28</v>
      </c>
      <c r="B22" s="25" t="s">
        <v>929</v>
      </c>
      <c r="C22" s="25" t="s">
        <v>1200</v>
      </c>
      <c r="D22" s="25"/>
      <c r="E22" s="25">
        <v>51.297550000000001</v>
      </c>
      <c r="F22" s="25">
        <v>12.018549999999999</v>
      </c>
      <c r="G22" s="25" t="s">
        <v>815</v>
      </c>
      <c r="H22" s="25">
        <v>3.0999999999999999E-3</v>
      </c>
      <c r="I22" s="25">
        <f>Table16[[#This Row],[H2-Potential in TWh/a]]*1000000/(365*24)</f>
        <v>0.35388127853881279</v>
      </c>
      <c r="J22" s="25">
        <f>Table16[[#This Row],[Potential demand MWh/h]]/SUM(Table16[Potential demand MWh/h])</f>
        <v>2.8426075697722611E-5</v>
      </c>
      <c r="K22" s="25">
        <f>ROUND(Table16[[#This Row],[Normalize Demand]]*$B$4*1000000/(365*24),0)</f>
        <v>0</v>
      </c>
    </row>
    <row r="23" spans="1:11">
      <c r="A23">
        <v>29</v>
      </c>
      <c r="B23" t="s">
        <v>930</v>
      </c>
      <c r="C23" t="s">
        <v>1200</v>
      </c>
      <c r="E23">
        <v>51.191413470000001</v>
      </c>
      <c r="F23">
        <v>12.356130759999999</v>
      </c>
      <c r="G23" t="s">
        <v>792</v>
      </c>
      <c r="H23">
        <v>14.0441</v>
      </c>
      <c r="I23">
        <f>Table16[[#This Row],[H2-Potential in TWh/a]]*1000000/(365*24)</f>
        <v>1603.2077625570776</v>
      </c>
      <c r="J23">
        <f>Table16[[#This Row],[Potential demand MWh/h]]/SUM(Table16[Potential demand MWh/h])</f>
        <v>0.1287802095827052</v>
      </c>
      <c r="K23">
        <f>ROUND(Table16[[#This Row],[Normalize Demand]]*$B$4*1000000/(365*24),0)</f>
        <v>1235</v>
      </c>
    </row>
    <row r="24" spans="1:11">
      <c r="A24" s="25">
        <v>30</v>
      </c>
      <c r="B24" s="25" t="s">
        <v>927</v>
      </c>
      <c r="C24" s="25" t="s">
        <v>1200</v>
      </c>
      <c r="D24" s="25"/>
      <c r="E24" s="25">
        <v>53.635219999999997</v>
      </c>
      <c r="F24" s="25">
        <v>9.4846500000000002</v>
      </c>
      <c r="G24" s="25" t="s">
        <v>543</v>
      </c>
      <c r="H24" s="25">
        <v>0.75350000000000006</v>
      </c>
      <c r="I24" s="25">
        <f>Table16[[#This Row],[H2-Potential in TWh/a]]*1000000/(365*24)</f>
        <v>86.015981735159826</v>
      </c>
      <c r="J24" s="25">
        <f>Table16[[#This Row],[Potential demand MWh/h]]/SUM(Table16[Potential demand MWh/h])</f>
        <v>6.9093703349141899E-3</v>
      </c>
      <c r="K24" s="25">
        <f>ROUND(Table16[[#This Row],[Normalize Demand]]*$B$4*1000000/(365*24),0)</f>
        <v>66</v>
      </c>
    </row>
    <row r="25" spans="1:11">
      <c r="A25">
        <v>31</v>
      </c>
      <c r="B25" t="s">
        <v>931</v>
      </c>
      <c r="C25" t="s">
        <v>1200</v>
      </c>
      <c r="E25">
        <v>52.312840000000001</v>
      </c>
      <c r="F25">
        <v>7.6304499999999997</v>
      </c>
      <c r="G25" t="s">
        <v>644</v>
      </c>
      <c r="H25">
        <v>1.5699999999999999E-2</v>
      </c>
      <c r="I25">
        <f>Table16[[#This Row],[H2-Potential in TWh/a]]*1000000/(365*24)</f>
        <v>1.7922374429223742</v>
      </c>
      <c r="J25">
        <f>Table16[[#This Row],[Potential demand MWh/h]]/SUM(Table16[Potential demand MWh/h])</f>
        <v>1.4396431885620804E-4</v>
      </c>
      <c r="K25">
        <f>ROUND(Table16[[#This Row],[Normalize Demand]]*$B$4*1000000/(365*24),0)</f>
        <v>1</v>
      </c>
    </row>
    <row r="26" spans="1:11">
      <c r="A26" s="25">
        <v>32</v>
      </c>
      <c r="B26" s="25" t="s">
        <v>928</v>
      </c>
      <c r="C26" s="25" t="s">
        <v>1200</v>
      </c>
      <c r="D26" s="25"/>
      <c r="E26" s="25">
        <v>50.082349999999998</v>
      </c>
      <c r="F26" s="25">
        <v>8.5430299999999999</v>
      </c>
      <c r="G26" s="25" t="s">
        <v>426</v>
      </c>
      <c r="H26" s="25">
        <v>5.2299999999999999E-2</v>
      </c>
      <c r="I26" s="25">
        <f>Table16[[#This Row],[H2-Potential in TWh/a]]*1000000/(365*24)</f>
        <v>5.9703196347031966</v>
      </c>
      <c r="J26" s="25">
        <f>Table16[[#This Row],[Potential demand MWh/h]]/SUM(Table16[Potential demand MWh/h])</f>
        <v>4.7957540612609439E-4</v>
      </c>
      <c r="K26" s="25">
        <f>ROUND(Table16[[#This Row],[Normalize Demand]]*$B$4*1000000/(365*24),0)</f>
        <v>5</v>
      </c>
    </row>
    <row r="27" spans="1:11">
      <c r="A27">
        <v>33</v>
      </c>
      <c r="B27" t="s">
        <v>932</v>
      </c>
      <c r="C27" t="s">
        <v>1200</v>
      </c>
      <c r="E27">
        <v>48.177680000000002</v>
      </c>
      <c r="F27">
        <v>12.72044</v>
      </c>
      <c r="G27" t="s">
        <v>94</v>
      </c>
      <c r="H27">
        <v>3.7699999999999997E-2</v>
      </c>
      <c r="I27">
        <f>Table16[[#This Row],[H2-Potential in TWh/a]]*1000000/(365*24)</f>
        <v>4.3036529680365296</v>
      </c>
      <c r="J27">
        <f>Table16[[#This Row],[Potential demand MWh/h]]/SUM(Table16[Potential demand MWh/h])</f>
        <v>3.4569775929165885E-4</v>
      </c>
      <c r="K27">
        <f>ROUND(Table16[[#This Row],[Normalize Demand]]*$B$4*1000000/(365*24),0)</f>
        <v>3</v>
      </c>
    </row>
    <row r="28" spans="1:11">
      <c r="A28" s="25">
        <v>34</v>
      </c>
      <c r="B28" s="25" t="s">
        <v>932</v>
      </c>
      <c r="C28" s="25" t="s">
        <v>1200</v>
      </c>
      <c r="D28" s="25"/>
      <c r="E28" s="25">
        <v>50.86421</v>
      </c>
      <c r="F28" s="25">
        <v>6.8622300000000003</v>
      </c>
      <c r="G28" s="25" t="s">
        <v>619</v>
      </c>
      <c r="H28" s="25">
        <v>5.2299999999999999E-2</v>
      </c>
      <c r="I28" s="25">
        <f>Table16[[#This Row],[H2-Potential in TWh/a]]*1000000/(365*24)</f>
        <v>5.9703196347031966</v>
      </c>
      <c r="J28" s="25">
        <f>Table16[[#This Row],[Potential demand MWh/h]]/SUM(Table16[Potential demand MWh/h])</f>
        <v>4.7957540612609439E-4</v>
      </c>
      <c r="K28" s="25">
        <f>ROUND(Table16[[#This Row],[Normalize Demand]]*$B$4*1000000/(365*24),0)</f>
        <v>5</v>
      </c>
    </row>
    <row r="29" spans="1:11">
      <c r="A29">
        <v>35</v>
      </c>
      <c r="B29" t="s">
        <v>933</v>
      </c>
      <c r="C29" t="s">
        <v>1200</v>
      </c>
      <c r="E29">
        <v>53.910644339999997</v>
      </c>
      <c r="F29">
        <v>9.2078709439999997</v>
      </c>
      <c r="G29" t="s">
        <v>848</v>
      </c>
      <c r="H29">
        <v>4.26</v>
      </c>
      <c r="I29">
        <f>Table16[[#This Row],[H2-Potential in TWh/a]]*1000000/(365*24)</f>
        <v>486.30136986301369</v>
      </c>
      <c r="J29">
        <f>Table16[[#This Row],[Potential demand MWh/h]]/SUM(Table16[Potential demand MWh/h])</f>
        <v>3.9062929829773649E-2</v>
      </c>
      <c r="K29">
        <f>ROUND(Table16[[#This Row],[Normalize Demand]]*$B$4*1000000/(365*24),0)</f>
        <v>375</v>
      </c>
    </row>
    <row r="30" spans="1:11">
      <c r="A30" s="25">
        <v>36</v>
      </c>
      <c r="B30" s="25" t="s">
        <v>919</v>
      </c>
      <c r="C30" s="25" t="s">
        <v>1200</v>
      </c>
      <c r="D30" s="25"/>
      <c r="E30" s="25">
        <v>53.896920000000001</v>
      </c>
      <c r="F30" s="25">
        <v>9.1381700000000006</v>
      </c>
      <c r="G30" s="25" t="s">
        <v>831</v>
      </c>
      <c r="H30" s="25">
        <v>4.3999999999999997E-2</v>
      </c>
      <c r="I30" s="25">
        <f>Table16[[#This Row],[H2-Potential in TWh/a]]*1000000/(365*24)</f>
        <v>5.0228310502283104</v>
      </c>
      <c r="J30" s="25">
        <f>Table16[[#This Row],[Potential demand MWh/h]]/SUM(Table16[Potential demand MWh/h])</f>
        <v>4.0346688087090156E-4</v>
      </c>
      <c r="K30" s="25">
        <f>ROUND(Table16[[#This Row],[Normalize Demand]]*$B$4*1000000/(365*24),0)</f>
        <v>4</v>
      </c>
    </row>
    <row r="31" spans="1:11">
      <c r="A31">
        <v>37</v>
      </c>
      <c r="B31" t="s">
        <v>934</v>
      </c>
      <c r="C31" t="s">
        <v>1200</v>
      </c>
      <c r="E31">
        <v>48.444989999999997</v>
      </c>
      <c r="F31">
        <v>10.880039999999999</v>
      </c>
      <c r="G31" t="s">
        <v>363</v>
      </c>
      <c r="H31">
        <v>1.09E-2</v>
      </c>
      <c r="I31">
        <f>Table16[[#This Row],[H2-Potential in TWh/a]]*1000000/(365*24)</f>
        <v>1.2442922374429224</v>
      </c>
      <c r="J31">
        <f>Table16[[#This Row],[Potential demand MWh/h]]/SUM(Table16[Potential demand MWh/h])</f>
        <v>9.9949750033927884E-5</v>
      </c>
      <c r="K31">
        <f>ROUND(Table16[[#This Row],[Normalize Demand]]*$B$4*1000000/(365*24),0)</f>
        <v>1</v>
      </c>
    </row>
    <row r="32" spans="1:11">
      <c r="A32" s="25">
        <v>38</v>
      </c>
      <c r="B32" s="25" t="s">
        <v>935</v>
      </c>
      <c r="C32" s="25" t="s">
        <v>1200</v>
      </c>
      <c r="D32" s="25"/>
      <c r="E32" s="25">
        <v>48.18027</v>
      </c>
      <c r="F32" s="25">
        <v>12.84437</v>
      </c>
      <c r="G32" s="25" t="s">
        <v>94</v>
      </c>
      <c r="H32" s="25">
        <v>1.15E-2</v>
      </c>
      <c r="I32" s="25">
        <f>Table16[[#This Row],[H2-Potential in TWh/a]]*1000000/(365*24)</f>
        <v>1.3127853881278539</v>
      </c>
      <c r="J32" s="25">
        <f>Table16[[#This Row],[Potential demand MWh/h]]/SUM(Table16[Potential demand MWh/h])</f>
        <v>1.0545157113671292E-4</v>
      </c>
      <c r="K32" s="25">
        <f>ROUND(Table16[[#This Row],[Normalize Demand]]*$B$4*1000000/(365*24),0)</f>
        <v>1</v>
      </c>
    </row>
    <row r="33" spans="1:11">
      <c r="A33">
        <v>39</v>
      </c>
      <c r="B33" t="s">
        <v>936</v>
      </c>
      <c r="C33" t="s">
        <v>1200</v>
      </c>
      <c r="E33">
        <v>48.758551730000001</v>
      </c>
      <c r="F33">
        <v>11.708626430000001</v>
      </c>
      <c r="G33" t="s">
        <v>227</v>
      </c>
      <c r="H33">
        <v>9.9427000000000003</v>
      </c>
      <c r="I33">
        <f>Table16[[#This Row],[H2-Potential in TWh/a]]*1000000/(365*24)</f>
        <v>1135.0114155251142</v>
      </c>
      <c r="J33">
        <f>Table16[[#This Row],[Potential demand MWh/h]]/SUM(Table16[Potential demand MWh/h])</f>
        <v>9.1171594464434388E-2</v>
      </c>
      <c r="K33">
        <f>ROUND(Table16[[#This Row],[Normalize Demand]]*$B$4*1000000/(365*24),0)</f>
        <v>874</v>
      </c>
    </row>
    <row r="34" spans="1:11">
      <c r="A34" s="25"/>
      <c r="B34" s="25"/>
      <c r="C34" s="25"/>
      <c r="D34" s="25"/>
      <c r="E34" s="25"/>
      <c r="F34" s="25"/>
      <c r="G34" s="25"/>
      <c r="H34" s="25"/>
      <c r="I34" s="25"/>
      <c r="J34" s="25">
        <f>SUM(Table16[Normalize Demand])</f>
        <v>0.99999999999999978</v>
      </c>
      <c r="K34" s="2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1835-09B1-43B2-BFDE-AE79109826A6}">
  <dimension ref="A1:C25"/>
  <sheetViews>
    <sheetView workbookViewId="0">
      <selection activeCell="H26" sqref="H26"/>
    </sheetView>
  </sheetViews>
  <sheetFormatPr defaultRowHeight="14.4"/>
  <sheetData>
    <row r="1" spans="1:3">
      <c r="A1" t="str" cm="1">
        <f t="array" ref="A1:B25">Table16[[#Headers],[#Data],[Latitude]:[Longitude]]</f>
        <v>Latitude</v>
      </c>
      <c r="B1" t="str">
        <v>Longitude</v>
      </c>
      <c r="C1" t="str" cm="1">
        <f t="array" ref="C1:C25">Table16[[#Headers],[#Data],[Peak Load '[MWh/h']]]</f>
        <v>Peak Load [MWh/h]</v>
      </c>
    </row>
    <row r="2" spans="1:3">
      <c r="A2">
        <v>51.368130000000001</v>
      </c>
      <c r="B2">
        <v>6.66235</v>
      </c>
      <c r="C2">
        <v>5</v>
      </c>
    </row>
    <row r="3" spans="1:3">
      <c r="A3">
        <v>51.085189999999997</v>
      </c>
      <c r="B3">
        <v>6.8446899999999999</v>
      </c>
      <c r="C3">
        <v>9</v>
      </c>
    </row>
    <row r="4" spans="1:3">
      <c r="A4">
        <v>51.56165</v>
      </c>
      <c r="B4">
        <v>6.5792799999999998</v>
      </c>
      <c r="C4">
        <v>8</v>
      </c>
    </row>
    <row r="5" spans="1:3">
      <c r="A5">
        <v>51.067636020000002</v>
      </c>
      <c r="B5">
        <v>6.8467425029999998</v>
      </c>
      <c r="C5">
        <v>2183</v>
      </c>
    </row>
    <row r="6" spans="1:3">
      <c r="A6">
        <v>51.025080000000003</v>
      </c>
      <c r="B6">
        <v>6.9891500000000004</v>
      </c>
      <c r="C6">
        <v>7</v>
      </c>
    </row>
    <row r="7" spans="1:3">
      <c r="A7">
        <v>49.529099840000001</v>
      </c>
      <c r="B7">
        <v>8.4247174919999992</v>
      </c>
      <c r="C7">
        <v>1904</v>
      </c>
    </row>
    <row r="8" spans="1:3">
      <c r="A8">
        <v>50.832682040000002</v>
      </c>
      <c r="B8">
        <v>6.9440666799999997</v>
      </c>
      <c r="C8">
        <v>2273</v>
      </c>
    </row>
    <row r="9" spans="1:3">
      <c r="A9">
        <v>50.830620000000003</v>
      </c>
      <c r="B9">
        <v>7.0240200000000002</v>
      </c>
      <c r="C9">
        <v>1</v>
      </c>
    </row>
    <row r="10" spans="1:3">
      <c r="A10">
        <v>51.68027</v>
      </c>
      <c r="B10">
        <v>7.1018600000000003</v>
      </c>
      <c r="C10">
        <v>5</v>
      </c>
    </row>
    <row r="11" spans="1:3">
      <c r="A11">
        <v>51.878593369999997</v>
      </c>
      <c r="B11">
        <v>12.575128550000001</v>
      </c>
      <c r="C11">
        <v>617</v>
      </c>
    </row>
    <row r="12" spans="1:3">
      <c r="A12">
        <v>51.41207</v>
      </c>
      <c r="B12">
        <v>12.027609999999999</v>
      </c>
      <c r="C12">
        <v>5</v>
      </c>
    </row>
    <row r="13" spans="1:3">
      <c r="A13">
        <v>51.63635</v>
      </c>
      <c r="B13">
        <v>12.29834</v>
      </c>
      <c r="C13">
        <v>2</v>
      </c>
    </row>
    <row r="14" spans="1:3">
      <c r="A14">
        <v>51.297550000000001</v>
      </c>
      <c r="B14">
        <v>12.018549999999999</v>
      </c>
      <c r="C14">
        <v>0</v>
      </c>
    </row>
    <row r="15" spans="1:3">
      <c r="A15">
        <v>51.191413470000001</v>
      </c>
      <c r="B15">
        <v>12.356130759999999</v>
      </c>
      <c r="C15">
        <v>1235</v>
      </c>
    </row>
    <row r="16" spans="1:3">
      <c r="A16">
        <v>53.635219999999997</v>
      </c>
      <c r="B16">
        <v>9.4846500000000002</v>
      </c>
      <c r="C16">
        <v>66</v>
      </c>
    </row>
    <row r="17" spans="1:3">
      <c r="A17">
        <v>52.312840000000001</v>
      </c>
      <c r="B17">
        <v>7.6304499999999997</v>
      </c>
      <c r="C17">
        <v>1</v>
      </c>
    </row>
    <row r="18" spans="1:3">
      <c r="A18">
        <v>50.082349999999998</v>
      </c>
      <c r="B18">
        <v>8.5430299999999999</v>
      </c>
      <c r="C18">
        <v>5</v>
      </c>
    </row>
    <row r="19" spans="1:3">
      <c r="A19">
        <v>48.177680000000002</v>
      </c>
      <c r="B19">
        <v>12.72044</v>
      </c>
      <c r="C19">
        <v>3</v>
      </c>
    </row>
    <row r="20" spans="1:3">
      <c r="A20">
        <v>50.86421</v>
      </c>
      <c r="B20">
        <v>6.8622300000000003</v>
      </c>
      <c r="C20">
        <v>5</v>
      </c>
    </row>
    <row r="21" spans="1:3">
      <c r="A21">
        <v>53.910644339999997</v>
      </c>
      <c r="B21">
        <v>9.2078709439999997</v>
      </c>
      <c r="C21">
        <v>375</v>
      </c>
    </row>
    <row r="22" spans="1:3">
      <c r="A22">
        <v>53.896920000000001</v>
      </c>
      <c r="B22">
        <v>9.1381700000000006</v>
      </c>
      <c r="C22">
        <v>4</v>
      </c>
    </row>
    <row r="23" spans="1:3">
      <c r="A23">
        <v>48.444989999999997</v>
      </c>
      <c r="B23">
        <v>10.880039999999999</v>
      </c>
      <c r="C23">
        <v>1</v>
      </c>
    </row>
    <row r="24" spans="1:3">
      <c r="A24">
        <v>48.18027</v>
      </c>
      <c r="B24">
        <v>12.84437</v>
      </c>
      <c r="C24">
        <v>1</v>
      </c>
    </row>
    <row r="25" spans="1:3">
      <c r="A25">
        <v>48.758551730000001</v>
      </c>
      <c r="B25">
        <v>11.708626430000001</v>
      </c>
      <c r="C25">
        <v>874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FF4A-685F-425A-9594-7C99C114A0AD}">
  <dimension ref="A1:K52"/>
  <sheetViews>
    <sheetView topLeftCell="B1" workbookViewId="0">
      <selection activeCell="K13" sqref="K13"/>
    </sheetView>
  </sheetViews>
  <sheetFormatPr defaultRowHeight="14.4"/>
  <cols>
    <col min="1" max="1" width="39.88671875" bestFit="1" customWidth="1"/>
    <col min="2" max="2" width="55.5546875" customWidth="1"/>
    <col min="3" max="3" width="17.33203125" customWidth="1"/>
    <col min="4" max="4" width="9.5546875" customWidth="1"/>
    <col min="5" max="5" width="9.6640625" customWidth="1"/>
    <col min="6" max="6" width="11.33203125" customWidth="1"/>
    <col min="7" max="7" width="10.33203125" customWidth="1"/>
    <col min="8" max="8" width="21.5546875" customWidth="1"/>
    <col min="9" max="9" width="25" customWidth="1"/>
    <col min="10" max="10" width="18.88671875" customWidth="1"/>
  </cols>
  <sheetData>
    <row r="1" spans="1:11">
      <c r="A1" s="1" t="s">
        <v>20393</v>
      </c>
      <c r="B1" s="8">
        <f>SUM(Table17[H2-Potential in TWh/a])</f>
        <v>73.994200000000006</v>
      </c>
      <c r="C1" t="s">
        <v>18829</v>
      </c>
    </row>
    <row r="2" spans="1:11">
      <c r="A2" s="1" t="s">
        <v>20393</v>
      </c>
      <c r="B2" s="8">
        <f>B1*1000000/(365*24)</f>
        <v>8446.8264840182655</v>
      </c>
      <c r="C2" t="s">
        <v>18830</v>
      </c>
    </row>
    <row r="3" spans="1:11">
      <c r="A3" s="1"/>
    </row>
    <row r="4" spans="1:11">
      <c r="A4" s="1" t="s">
        <v>19821</v>
      </c>
      <c r="B4" s="21">
        <f>Overview!E67+Overview!E68</f>
        <v>75</v>
      </c>
      <c r="C4" t="s">
        <v>18829</v>
      </c>
    </row>
    <row r="5" spans="1:11">
      <c r="A5" s="1" t="s">
        <v>20391</v>
      </c>
      <c r="B5" s="8">
        <f>B4*1000000/(365*24)</f>
        <v>8561.6438356164381</v>
      </c>
      <c r="C5" t="s">
        <v>18830</v>
      </c>
    </row>
    <row r="6" spans="1:11">
      <c r="A6" s="1" t="s">
        <v>19822</v>
      </c>
      <c r="B6" s="8">
        <f>SUM(Table17[Peak Load '[MWh/h']])</f>
        <v>8562</v>
      </c>
      <c r="C6" t="s">
        <v>18830</v>
      </c>
    </row>
    <row r="12" spans="1:11">
      <c r="A12" s="6" t="s">
        <v>902</v>
      </c>
      <c r="B12" s="6" t="s">
        <v>903</v>
      </c>
      <c r="C12" s="6" t="s">
        <v>1198</v>
      </c>
      <c r="D12" s="6" t="s">
        <v>1209</v>
      </c>
      <c r="E12" s="6" t="s">
        <v>1</v>
      </c>
      <c r="F12" s="6" t="s">
        <v>1207</v>
      </c>
      <c r="G12" s="6" t="s">
        <v>1208</v>
      </c>
      <c r="H12" s="6" t="s">
        <v>1211</v>
      </c>
      <c r="I12" s="6" t="s">
        <v>18809</v>
      </c>
      <c r="J12" s="6" t="s">
        <v>1214</v>
      </c>
      <c r="K12" s="6" t="s">
        <v>18805</v>
      </c>
    </row>
    <row r="13" spans="1:11">
      <c r="A13" s="25">
        <v>376</v>
      </c>
      <c r="B13" s="25" t="s">
        <v>1195</v>
      </c>
      <c r="C13" s="25" t="s">
        <v>1206</v>
      </c>
      <c r="D13" s="25"/>
      <c r="E13" s="25">
        <v>49.352136989999998</v>
      </c>
      <c r="F13" s="25">
        <v>6.7436526030000001</v>
      </c>
      <c r="G13" s="25" t="s">
        <v>763</v>
      </c>
      <c r="H13" s="25">
        <v>7.9151999999999996</v>
      </c>
      <c r="I13" s="25">
        <f>Table17[[#This Row],[H2-Potential in TWh/a]]*1000000/(365*24)</f>
        <v>903.56164383561645</v>
      </c>
      <c r="J13" s="25">
        <f>Table17[[#This Row],[Potential demand MWh/h]]/SUM(Table17[Potential demand MWh/h])</f>
        <v>0.10697054634011857</v>
      </c>
      <c r="K13">
        <f>ROUND(Table17[[#This Row],[Normalize Demand]]*$B$5,0)</f>
        <v>916</v>
      </c>
    </row>
    <row r="14" spans="1:11">
      <c r="A14">
        <v>378</v>
      </c>
      <c r="B14" t="s">
        <v>1166</v>
      </c>
      <c r="C14" t="s">
        <v>1206</v>
      </c>
      <c r="E14">
        <v>52.154764919999998</v>
      </c>
      <c r="F14">
        <v>10.40307531</v>
      </c>
      <c r="G14" t="s">
        <v>494</v>
      </c>
      <c r="H14">
        <v>7.9151999999999996</v>
      </c>
      <c r="I14">
        <f>Table17[[#This Row],[H2-Potential in TWh/a]]*1000000/(365*24)</f>
        <v>903.56164383561645</v>
      </c>
      <c r="J14">
        <f>Table17[[#This Row],[Potential demand MWh/h]]/SUM(Table17[Potential demand MWh/h])</f>
        <v>0.10697054634011857</v>
      </c>
      <c r="K14">
        <f>ROUND(Table17[[#This Row],[Normalize Demand]]*$B$5,0)</f>
        <v>916</v>
      </c>
    </row>
    <row r="15" spans="1:11">
      <c r="A15" s="25">
        <v>379</v>
      </c>
      <c r="B15" s="25" t="s">
        <v>1169</v>
      </c>
      <c r="C15" s="25" t="s">
        <v>1206</v>
      </c>
      <c r="D15" s="25"/>
      <c r="E15" s="25">
        <v>53.12493044</v>
      </c>
      <c r="F15" s="25">
        <v>8.6867285299999999</v>
      </c>
      <c r="G15" s="25" t="s">
        <v>418</v>
      </c>
      <c r="H15" s="25">
        <v>6.5300999999999991</v>
      </c>
      <c r="I15" s="25">
        <f>Table17[[#This Row],[H2-Potential in TWh/a]]*1000000/(365*24)</f>
        <v>745.44520547945194</v>
      </c>
      <c r="J15" s="25">
        <f>Table17[[#This Row],[Potential demand MWh/h]]/SUM(Table17[Potential demand MWh/h])</f>
        <v>8.8251511604963626E-2</v>
      </c>
      <c r="K15">
        <f>ROUND(Table17[[#This Row],[Normalize Demand]]*$B$5,0)</f>
        <v>756</v>
      </c>
    </row>
    <row r="16" spans="1:11">
      <c r="A16">
        <v>380</v>
      </c>
      <c r="B16" t="s">
        <v>1170</v>
      </c>
      <c r="C16" t="s">
        <v>1206</v>
      </c>
      <c r="E16">
        <v>51.368231170000001</v>
      </c>
      <c r="F16">
        <v>6.7122673319999997</v>
      </c>
      <c r="G16" t="s">
        <v>583</v>
      </c>
      <c r="H16">
        <v>8.5747999999999998</v>
      </c>
      <c r="I16">
        <f>Table17[[#This Row],[H2-Potential in TWh/a]]*1000000/(365*24)</f>
        <v>978.85844748858449</v>
      </c>
      <c r="J16">
        <f>Table17[[#This Row],[Potential demand MWh/h]]/SUM(Table17[Potential demand MWh/h])</f>
        <v>0.11588475853512845</v>
      </c>
      <c r="K16">
        <f>ROUND(Table17[[#This Row],[Normalize Demand]]*$B$5,0)</f>
        <v>992</v>
      </c>
    </row>
    <row r="17" spans="1:11">
      <c r="A17" s="25">
        <v>381</v>
      </c>
      <c r="B17" s="25" t="s">
        <v>1171</v>
      </c>
      <c r="C17" s="25" t="s">
        <v>1206</v>
      </c>
      <c r="D17" s="25"/>
      <c r="E17" s="25">
        <v>51.503690300000002</v>
      </c>
      <c r="F17" s="25">
        <v>6.7359074840000002</v>
      </c>
      <c r="G17" s="25" t="s">
        <v>583</v>
      </c>
      <c r="H17" s="25">
        <v>19.128399999999999</v>
      </c>
      <c r="I17" s="25">
        <f>Table17[[#This Row],[H2-Potential in TWh/a]]*1000000/(365*24)</f>
        <v>2183.6073059360729</v>
      </c>
      <c r="J17" s="25">
        <f>Table17[[#This Row],[Potential demand MWh/h]]/SUM(Table17[Potential demand MWh/h])</f>
        <v>0.25851215365528651</v>
      </c>
      <c r="K17">
        <f>ROUND(Table17[[#This Row],[Normalize Demand]]*$B$5,0)</f>
        <v>2213</v>
      </c>
    </row>
    <row r="18" spans="1:11">
      <c r="A18">
        <v>377</v>
      </c>
      <c r="B18" t="s">
        <v>1196</v>
      </c>
      <c r="C18" t="s">
        <v>1206</v>
      </c>
      <c r="E18">
        <v>51.422282979999999</v>
      </c>
      <c r="F18">
        <v>6.7419912780000004</v>
      </c>
      <c r="G18" t="s">
        <v>583</v>
      </c>
      <c r="H18">
        <v>0.49469999999999997</v>
      </c>
      <c r="I18">
        <f>Table17[[#This Row],[H2-Potential in TWh/a]]*1000000/(365*24)</f>
        <v>56.472602739726028</v>
      </c>
      <c r="J18">
        <f>Table17[[#This Row],[Potential demand MWh/h]]/SUM(Table17[Potential demand MWh/h])</f>
        <v>6.6856591462574107E-3</v>
      </c>
      <c r="K18">
        <f>ROUND(Table17[[#This Row],[Normalize Demand]]*$B$5,0)</f>
        <v>57</v>
      </c>
    </row>
    <row r="19" spans="1:11">
      <c r="A19" s="25">
        <v>382</v>
      </c>
      <c r="B19" s="25" t="s">
        <v>1020</v>
      </c>
      <c r="C19" s="25" t="s">
        <v>1206</v>
      </c>
      <c r="D19" s="25"/>
      <c r="E19" s="25">
        <v>52.166140519999999</v>
      </c>
      <c r="F19" s="25">
        <v>14.617682240000001</v>
      </c>
      <c r="G19" s="25" t="s">
        <v>403</v>
      </c>
      <c r="H19" s="25">
        <v>4.6214000000000004</v>
      </c>
      <c r="I19" s="25">
        <f>Table17[[#This Row],[H2-Potential in TWh/a]]*1000000/(365*24)</f>
        <v>527.55707762557074</v>
      </c>
      <c r="J19" s="25">
        <f>Table17[[#This Row],[Potential demand MWh/h]]/SUM(Table17[Potential demand MWh/h])</f>
        <v>6.2456246570677165E-2</v>
      </c>
      <c r="K19">
        <f>ROUND(Table17[[#This Row],[Normalize Demand]]*$B$5,0)</f>
        <v>535</v>
      </c>
    </row>
    <row r="20" spans="1:11">
      <c r="A20">
        <v>383</v>
      </c>
      <c r="B20" t="s">
        <v>1197</v>
      </c>
      <c r="C20" t="s">
        <v>1206</v>
      </c>
      <c r="E20">
        <v>53.524784969999999</v>
      </c>
      <c r="F20">
        <v>9.9000510780000006</v>
      </c>
      <c r="G20" t="s">
        <v>423</v>
      </c>
      <c r="H20">
        <v>0.81599999999999995</v>
      </c>
      <c r="I20">
        <f>Table17[[#This Row],[H2-Potential in TWh/a]]*1000000/(365*24)</f>
        <v>93.150684931506845</v>
      </c>
      <c r="J20">
        <f>Table17[[#This Row],[Potential demand MWh/h]]/SUM(Table17[Potential demand MWh/h])</f>
        <v>1.1027891375269954E-2</v>
      </c>
      <c r="K20">
        <f>ROUND(Table17[[#This Row],[Normalize Demand]]*$B$5,0)</f>
        <v>94</v>
      </c>
    </row>
    <row r="21" spans="1:11">
      <c r="A21">
        <v>331</v>
      </c>
      <c r="B21" t="s">
        <v>1163</v>
      </c>
      <c r="C21" t="s">
        <v>1204</v>
      </c>
      <c r="E21">
        <v>49.252005179999998</v>
      </c>
      <c r="F21">
        <v>6.84706277</v>
      </c>
      <c r="G21" t="s">
        <v>758</v>
      </c>
      <c r="H21">
        <v>0.19450000000000001</v>
      </c>
      <c r="I21">
        <f>Table17[[#This Row],[H2-Potential in TWh/a]]*1000000/(365*24)</f>
        <v>22.203196347031962</v>
      </c>
      <c r="J21">
        <f>Table17[[#This Row],[Potential demand MWh/h]]/SUM(Table17[Potential demand MWh/h])</f>
        <v>2.6285844025612823E-3</v>
      </c>
      <c r="K21">
        <f>ROUND(Table17[[#This Row],[Normalize Demand]]*$B$5,0)</f>
        <v>23</v>
      </c>
    </row>
    <row r="22" spans="1:11">
      <c r="A22">
        <v>332</v>
      </c>
      <c r="B22" t="s">
        <v>1164</v>
      </c>
      <c r="C22" t="s">
        <v>1204</v>
      </c>
      <c r="E22">
        <v>49.357172169999998</v>
      </c>
      <c r="F22">
        <v>6.7541369820000003</v>
      </c>
      <c r="G22" t="s">
        <v>763</v>
      </c>
      <c r="H22">
        <v>0.66949999999999998</v>
      </c>
      <c r="I22">
        <f>Table17[[#This Row],[H2-Potential in TWh/a]]*1000000/(365*24)</f>
        <v>76.426940639269404</v>
      </c>
      <c r="J22">
        <f>Table17[[#This Row],[Potential demand MWh/h]]/SUM(Table17[Potential demand MWh/h])</f>
        <v>9.0480064653716118E-3</v>
      </c>
      <c r="K22">
        <f>ROUND(Table17[[#This Row],[Normalize Demand]]*$B$5,0)</f>
        <v>77</v>
      </c>
    </row>
    <row r="23" spans="1:11">
      <c r="A23">
        <v>333</v>
      </c>
      <c r="B23" t="s">
        <v>1165</v>
      </c>
      <c r="C23" t="s">
        <v>1204</v>
      </c>
      <c r="E23">
        <v>53.524784969999999</v>
      </c>
      <c r="F23">
        <v>9.9000510780000006</v>
      </c>
      <c r="G23" t="s">
        <v>423</v>
      </c>
      <c r="H23">
        <v>0.34010000000000001</v>
      </c>
      <c r="I23">
        <f>Table17[[#This Row],[H2-Potential in TWh/a]]*1000000/(365*24)</f>
        <v>38.824200913242009</v>
      </c>
      <c r="J23">
        <f>Table17[[#This Row],[Potential demand MWh/h]]/SUM(Table17[Potential demand MWh/h])</f>
        <v>4.596306196972196E-3</v>
      </c>
      <c r="K23">
        <f>ROUND(Table17[[#This Row],[Normalize Demand]]*$B$5,0)</f>
        <v>39</v>
      </c>
    </row>
    <row r="24" spans="1:11">
      <c r="A24">
        <v>334</v>
      </c>
      <c r="B24" t="s">
        <v>1166</v>
      </c>
      <c r="C24" t="s">
        <v>1204</v>
      </c>
      <c r="E24">
        <v>52.154764919999998</v>
      </c>
      <c r="F24">
        <v>10.40307531</v>
      </c>
      <c r="G24" t="s">
        <v>494</v>
      </c>
      <c r="H24">
        <v>1.7359</v>
      </c>
      <c r="I24">
        <f>Table17[[#This Row],[H2-Potential in TWh/a]]*1000000/(365*24)</f>
        <v>198.162100456621</v>
      </c>
      <c r="J24">
        <f>Table17[[#This Row],[Potential demand MWh/h]]/SUM(Table17[Potential demand MWh/h])</f>
        <v>2.3459946860699896E-2</v>
      </c>
      <c r="K24">
        <f>ROUND(Table17[[#This Row],[Normalize Demand]]*$B$5,0)</f>
        <v>201</v>
      </c>
    </row>
    <row r="25" spans="1:11">
      <c r="A25">
        <v>335</v>
      </c>
      <c r="B25" t="s">
        <v>1167</v>
      </c>
      <c r="C25" t="s">
        <v>1204</v>
      </c>
      <c r="E25">
        <v>52.316356460000002</v>
      </c>
      <c r="F25">
        <v>10.23818612</v>
      </c>
      <c r="G25" t="s">
        <v>506</v>
      </c>
      <c r="H25">
        <v>0.53720000000000001</v>
      </c>
      <c r="I25">
        <f>Table17[[#This Row],[H2-Potential in TWh/a]]*1000000/(365*24)</f>
        <v>61.324200913242009</v>
      </c>
      <c r="J25">
        <f>Table17[[#This Row],[Potential demand MWh/h]]/SUM(Table17[Potential demand MWh/h])</f>
        <v>7.260028488719387E-3</v>
      </c>
      <c r="K25">
        <f>ROUND(Table17[[#This Row],[Normalize Demand]]*$B$5,0)</f>
        <v>62</v>
      </c>
    </row>
    <row r="26" spans="1:11">
      <c r="A26">
        <v>336</v>
      </c>
      <c r="B26" t="s">
        <v>1168</v>
      </c>
      <c r="C26" t="s">
        <v>1204</v>
      </c>
      <c r="E26">
        <v>52.2091444</v>
      </c>
      <c r="F26">
        <v>8.0495011069999993</v>
      </c>
      <c r="G26" t="s">
        <v>572</v>
      </c>
      <c r="H26">
        <v>0.3201</v>
      </c>
      <c r="I26">
        <f>Table17[[#This Row],[H2-Potential in TWh/a]]*1000000/(365*24)</f>
        <v>36.541095890410958</v>
      </c>
      <c r="J26">
        <f>Table17[[#This Row],[Potential demand MWh/h]]/SUM(Table17[Potential demand MWh/h])</f>
        <v>4.3260147416959716E-3</v>
      </c>
      <c r="K26">
        <f>ROUND(Table17[[#This Row],[Normalize Demand]]*$B$5,0)</f>
        <v>37</v>
      </c>
    </row>
    <row r="27" spans="1:11">
      <c r="A27">
        <v>337</v>
      </c>
      <c r="B27" t="s">
        <v>1169</v>
      </c>
      <c r="C27" t="s">
        <v>1204</v>
      </c>
      <c r="E27">
        <v>53.12493044</v>
      </c>
      <c r="F27">
        <v>8.6867285299999999</v>
      </c>
      <c r="G27" t="s">
        <v>418</v>
      </c>
      <c r="H27">
        <v>1.9335</v>
      </c>
      <c r="I27">
        <f>Table17[[#This Row],[H2-Potential in TWh/a]]*1000000/(365*24)</f>
        <v>220.71917808219177</v>
      </c>
      <c r="J27">
        <f>Table17[[#This Row],[Potential demand MWh/h]]/SUM(Table17[Potential demand MWh/h])</f>
        <v>2.6130426438828992E-2</v>
      </c>
      <c r="K27">
        <f>ROUND(Table17[[#This Row],[Normalize Demand]]*$B$5,0)</f>
        <v>224</v>
      </c>
    </row>
    <row r="28" spans="1:11">
      <c r="A28">
        <v>338</v>
      </c>
      <c r="B28" t="s">
        <v>1170</v>
      </c>
      <c r="C28" t="s">
        <v>1204</v>
      </c>
      <c r="E28">
        <v>51.368231170000001</v>
      </c>
      <c r="F28">
        <v>6.7122673319999997</v>
      </c>
      <c r="G28" t="s">
        <v>583</v>
      </c>
      <c r="H28">
        <v>0.121</v>
      </c>
      <c r="I28">
        <f>Table17[[#This Row],[H2-Potential in TWh/a]]*1000000/(365*24)</f>
        <v>13.812785388127853</v>
      </c>
      <c r="J28">
        <f>Table17[[#This Row],[Potential demand MWh/h]]/SUM(Table17[Potential demand MWh/h])</f>
        <v>1.6352633044211574E-3</v>
      </c>
      <c r="K28">
        <f>ROUND(Table17[[#This Row],[Normalize Demand]]*$B$5,0)</f>
        <v>14</v>
      </c>
    </row>
    <row r="29" spans="1:11">
      <c r="A29">
        <v>339</v>
      </c>
      <c r="B29" t="s">
        <v>1171</v>
      </c>
      <c r="C29" t="s">
        <v>1204</v>
      </c>
      <c r="E29">
        <v>51.503690300000002</v>
      </c>
      <c r="F29">
        <v>6.7359074840000002</v>
      </c>
      <c r="G29" t="s">
        <v>583</v>
      </c>
      <c r="H29">
        <v>7.0925999999999991</v>
      </c>
      <c r="I29">
        <f>Table17[[#This Row],[H2-Potential in TWh/a]]*1000000/(365*24)</f>
        <v>809.65753424657521</v>
      </c>
      <c r="J29">
        <f>Table17[[#This Row],[Potential demand MWh/h]]/SUM(Table17[Potential demand MWh/h])</f>
        <v>9.5853458784607437E-2</v>
      </c>
      <c r="K29">
        <f>ROUND(Table17[[#This Row],[Normalize Demand]]*$B$5,0)</f>
        <v>821</v>
      </c>
    </row>
    <row r="30" spans="1:11">
      <c r="A30">
        <v>340</v>
      </c>
      <c r="B30" t="s">
        <v>1172</v>
      </c>
      <c r="C30" t="s">
        <v>1204</v>
      </c>
      <c r="E30">
        <v>51.460831800000001</v>
      </c>
      <c r="F30">
        <v>6.7491729019999998</v>
      </c>
      <c r="G30" t="s">
        <v>583</v>
      </c>
      <c r="H30">
        <v>0.52990000000000004</v>
      </c>
      <c r="I30">
        <f>Table17[[#This Row],[H2-Potential in TWh/a]]*1000000/(365*24)</f>
        <v>60.490867579908674</v>
      </c>
      <c r="J30">
        <f>Table17[[#This Row],[Potential demand MWh/h]]/SUM(Table17[Potential demand MWh/h])</f>
        <v>7.1613721075435652E-3</v>
      </c>
      <c r="K30">
        <f>ROUND(Table17[[#This Row],[Normalize Demand]]*$B$5,0)</f>
        <v>61</v>
      </c>
    </row>
    <row r="31" spans="1:11">
      <c r="A31">
        <v>341</v>
      </c>
      <c r="B31" t="s">
        <v>1173</v>
      </c>
      <c r="C31" t="s">
        <v>1204</v>
      </c>
      <c r="E31">
        <v>50.917370900000002</v>
      </c>
      <c r="F31">
        <v>8.0142467049999997</v>
      </c>
      <c r="G31" t="s">
        <v>680</v>
      </c>
      <c r="H31">
        <v>8.6E-3</v>
      </c>
      <c r="I31">
        <f>Table17[[#This Row],[H2-Potential in TWh/a]]*1000000/(365*24)</f>
        <v>0.9817351598173516</v>
      </c>
      <c r="J31">
        <f>Table17[[#This Row],[Potential demand MWh/h]]/SUM(Table17[Potential demand MWh/h])</f>
        <v>1.1622532576877649E-4</v>
      </c>
      <c r="K31">
        <f>ROUND(Table17[[#This Row],[Normalize Demand]]*$B$5,0)</f>
        <v>1</v>
      </c>
    </row>
    <row r="32" spans="1:11">
      <c r="A32">
        <v>342</v>
      </c>
      <c r="B32" t="s">
        <v>1174</v>
      </c>
      <c r="C32" t="s">
        <v>1204</v>
      </c>
      <c r="E32">
        <v>50.574941180000003</v>
      </c>
      <c r="F32">
        <v>8.4892286860000006</v>
      </c>
      <c r="G32" t="s">
        <v>454</v>
      </c>
      <c r="H32">
        <v>0.19739999999999999</v>
      </c>
      <c r="I32">
        <f>Table17[[#This Row],[H2-Potential in TWh/a]]*1000000/(365*24)</f>
        <v>22.534246575342465</v>
      </c>
      <c r="J32">
        <f>Table17[[#This Row],[Potential demand MWh/h]]/SUM(Table17[Potential demand MWh/h])</f>
        <v>2.6677766635763347E-3</v>
      </c>
      <c r="K32">
        <f>ROUND(Table17[[#This Row],[Normalize Demand]]*$B$5,0)</f>
        <v>23</v>
      </c>
    </row>
    <row r="33" spans="1:11">
      <c r="A33">
        <v>343</v>
      </c>
      <c r="B33" t="s">
        <v>1175</v>
      </c>
      <c r="C33" t="s">
        <v>1204</v>
      </c>
      <c r="E33">
        <v>48.512118870000002</v>
      </c>
      <c r="F33">
        <v>10.85935053</v>
      </c>
      <c r="G33" t="s">
        <v>363</v>
      </c>
      <c r="H33">
        <v>0.39889999999999998</v>
      </c>
      <c r="I33">
        <f>Table17[[#This Row],[H2-Potential in TWh/a]]*1000000/(365*24)</f>
        <v>45.536529680365298</v>
      </c>
      <c r="J33">
        <f>Table17[[#This Row],[Potential demand MWh/h]]/SUM(Table17[Potential demand MWh/h])</f>
        <v>5.3909630754842954E-3</v>
      </c>
      <c r="K33">
        <f>ROUND(Table17[[#This Row],[Normalize Demand]]*$B$5,0)</f>
        <v>46</v>
      </c>
    </row>
    <row r="34" spans="1:11">
      <c r="A34">
        <v>344</v>
      </c>
      <c r="B34" t="s">
        <v>1176</v>
      </c>
      <c r="C34" t="s">
        <v>1204</v>
      </c>
      <c r="E34">
        <v>52.653267839999998</v>
      </c>
      <c r="F34">
        <v>13.211427</v>
      </c>
      <c r="G34" t="s">
        <v>399</v>
      </c>
      <c r="H34">
        <v>0.51239999999999997</v>
      </c>
      <c r="I34">
        <f>Table17[[#This Row],[H2-Potential in TWh/a]]*1000000/(365*24)</f>
        <v>58.4931506849315</v>
      </c>
      <c r="J34">
        <f>Table17[[#This Row],[Potential demand MWh/h]]/SUM(Table17[Potential demand MWh/h])</f>
        <v>6.9248670841768681E-3</v>
      </c>
      <c r="K34">
        <f>ROUND(Table17[[#This Row],[Normalize Demand]]*$B$5,0)</f>
        <v>59</v>
      </c>
    </row>
    <row r="35" spans="1:11">
      <c r="A35">
        <v>345</v>
      </c>
      <c r="B35" t="s">
        <v>1020</v>
      </c>
      <c r="C35" t="s">
        <v>1204</v>
      </c>
      <c r="E35">
        <v>52.166140519999999</v>
      </c>
      <c r="F35">
        <v>14.617682240000001</v>
      </c>
      <c r="G35" t="s">
        <v>403</v>
      </c>
      <c r="H35">
        <v>0.84609999999999996</v>
      </c>
      <c r="I35">
        <f>Table17[[#This Row],[H2-Potential in TWh/a]]*1000000/(365*24)</f>
        <v>96.586757990867582</v>
      </c>
      <c r="J35">
        <f>Table17[[#This Row],[Potential demand MWh/h]]/SUM(Table17[Potential demand MWh/h])</f>
        <v>1.1434680015460674E-2</v>
      </c>
      <c r="K35">
        <f>ROUND(Table17[[#This Row],[Normalize Demand]]*$B$5,0)</f>
        <v>98</v>
      </c>
    </row>
    <row r="36" spans="1:11">
      <c r="A36">
        <v>346</v>
      </c>
      <c r="B36" t="s">
        <v>1177</v>
      </c>
      <c r="C36" t="s">
        <v>1204</v>
      </c>
      <c r="E36">
        <v>52.401950190000001</v>
      </c>
      <c r="F36">
        <v>12.498885659999999</v>
      </c>
      <c r="G36" t="s">
        <v>382</v>
      </c>
      <c r="H36">
        <v>0.52099999999999991</v>
      </c>
      <c r="I36">
        <f>Table17[[#This Row],[H2-Potential in TWh/a]]*1000000/(365*24)</f>
        <v>59.474885844748847</v>
      </c>
      <c r="J36">
        <f>Table17[[#This Row],[Potential demand MWh/h]]/SUM(Table17[Potential demand MWh/h])</f>
        <v>7.0410924099456439E-3</v>
      </c>
      <c r="K36">
        <f>ROUND(Table17[[#This Row],[Normalize Demand]]*$B$5,0)</f>
        <v>60</v>
      </c>
    </row>
    <row r="37" spans="1:11">
      <c r="A37">
        <v>347</v>
      </c>
      <c r="B37" t="s">
        <v>1178</v>
      </c>
      <c r="C37" t="s">
        <v>1204</v>
      </c>
      <c r="E37">
        <v>50.653504669999997</v>
      </c>
      <c r="F37">
        <v>11.434288260000001</v>
      </c>
      <c r="G37" t="s">
        <v>884</v>
      </c>
      <c r="H37">
        <v>0.39750000000000002</v>
      </c>
      <c r="I37">
        <f>Table17[[#This Row],[H2-Potential in TWh/a]]*1000000/(365*24)</f>
        <v>45.376712328767127</v>
      </c>
      <c r="J37">
        <f>Table17[[#This Row],[Potential demand MWh/h]]/SUM(Table17[Potential demand MWh/h])</f>
        <v>5.3720426736149603E-3</v>
      </c>
      <c r="K37">
        <f>ROUND(Table17[[#This Row],[Normalize Demand]]*$B$5,0)</f>
        <v>46</v>
      </c>
    </row>
    <row r="38" spans="1:11">
      <c r="A38">
        <v>348</v>
      </c>
      <c r="B38" t="s">
        <v>1179</v>
      </c>
      <c r="C38" t="s">
        <v>1204</v>
      </c>
      <c r="E38">
        <v>51.313064599999997</v>
      </c>
      <c r="F38">
        <v>13.27783005</v>
      </c>
      <c r="G38" t="s">
        <v>775</v>
      </c>
      <c r="H38">
        <v>0.29289999999999999</v>
      </c>
      <c r="I38">
        <f>Table17[[#This Row],[H2-Potential in TWh/a]]*1000000/(365*24)</f>
        <v>33.43607305936073</v>
      </c>
      <c r="J38">
        <f>Table17[[#This Row],[Potential demand MWh/h]]/SUM(Table17[Potential demand MWh/h])</f>
        <v>3.9584183625203063E-3</v>
      </c>
      <c r="K38">
        <f>ROUND(Table17[[#This Row],[Normalize Demand]]*$B$5,0)</f>
        <v>34</v>
      </c>
    </row>
    <row r="39" spans="1:11">
      <c r="A39">
        <v>349</v>
      </c>
      <c r="B39" t="s">
        <v>1180</v>
      </c>
      <c r="C39" t="s">
        <v>1204</v>
      </c>
      <c r="E39">
        <v>50.998987</v>
      </c>
      <c r="F39">
        <v>13.644266</v>
      </c>
      <c r="G39" t="s">
        <v>777</v>
      </c>
      <c r="H39">
        <v>7.7800000000000008E-2</v>
      </c>
      <c r="I39">
        <f>Table17[[#This Row],[H2-Potential in TWh/a]]*1000000/(365*24)</f>
        <v>8.8812785388127864</v>
      </c>
      <c r="J39">
        <f>Table17[[#This Row],[Potential demand MWh/h]]/SUM(Table17[Potential demand MWh/h])</f>
        <v>1.051433761024513E-3</v>
      </c>
      <c r="K39">
        <f>ROUND(Table17[[#This Row],[Normalize Demand]]*$B$5,0)</f>
        <v>9</v>
      </c>
    </row>
    <row r="40" spans="1:11">
      <c r="A40">
        <v>350</v>
      </c>
      <c r="B40" t="s">
        <v>1173</v>
      </c>
      <c r="C40" t="s">
        <v>1204</v>
      </c>
      <c r="E40">
        <v>51.434468000000003</v>
      </c>
      <c r="F40">
        <v>7.3264709999999997</v>
      </c>
      <c r="G40" t="s">
        <v>672</v>
      </c>
      <c r="H40">
        <v>6.4000000000000003E-3</v>
      </c>
      <c r="I40">
        <f>Table17[[#This Row],[H2-Potential in TWh/a]]*1000000/(365*24)</f>
        <v>0.73059360730593603</v>
      </c>
      <c r="J40">
        <f>Table17[[#This Row],[Potential demand MWh/h]]/SUM(Table17[Potential demand MWh/h])</f>
        <v>8.6493265688391806E-5</v>
      </c>
      <c r="K40">
        <f>ROUND(Table17[[#This Row],[Normalize Demand]]*$B$5,0)</f>
        <v>1</v>
      </c>
    </row>
    <row r="41" spans="1:11">
      <c r="A41">
        <v>351</v>
      </c>
      <c r="B41" t="s">
        <v>1181</v>
      </c>
      <c r="C41" t="s">
        <v>1204</v>
      </c>
      <c r="E41">
        <v>49.785423000000002</v>
      </c>
      <c r="F41">
        <v>6.6896940000000003</v>
      </c>
      <c r="G41" t="s">
        <v>708</v>
      </c>
      <c r="H41">
        <v>0.19869999999999999</v>
      </c>
      <c r="I41">
        <f>Table17[[#This Row],[H2-Potential in TWh/a]]*1000000/(365*24)</f>
        <v>22.682648401826484</v>
      </c>
      <c r="J41">
        <f>Table17[[#This Row],[Potential demand MWh/h]]/SUM(Table17[Potential demand MWh/h])</f>
        <v>2.6853456081692892E-3</v>
      </c>
      <c r="K41">
        <f>ROUND(Table17[[#This Row],[Normalize Demand]]*$B$5,0)</f>
        <v>23</v>
      </c>
    </row>
    <row r="42" spans="1:11">
      <c r="A42">
        <v>352</v>
      </c>
      <c r="B42" t="s">
        <v>1182</v>
      </c>
      <c r="C42" t="s">
        <v>1204</v>
      </c>
      <c r="E42">
        <v>51.562733000000001</v>
      </c>
      <c r="F42">
        <v>7.7031859999999996</v>
      </c>
      <c r="G42" t="s">
        <v>684</v>
      </c>
      <c r="H42">
        <v>4.0000000000000002E-4</v>
      </c>
      <c r="I42">
        <f>Table17[[#This Row],[H2-Potential in TWh/a]]*1000000/(365*24)</f>
        <v>4.5662100456621002E-2</v>
      </c>
      <c r="J42">
        <f>Table17[[#This Row],[Potential demand MWh/h]]/SUM(Table17[Potential demand MWh/h])</f>
        <v>5.4058291055244879E-6</v>
      </c>
      <c r="K42">
        <f>ROUND(Table17[[#This Row],[Normalize Demand]]*$B$5,0)</f>
        <v>0</v>
      </c>
    </row>
    <row r="43" spans="1:11">
      <c r="A43">
        <v>353</v>
      </c>
      <c r="B43" t="s">
        <v>1183</v>
      </c>
      <c r="C43" t="s">
        <v>1204</v>
      </c>
      <c r="E43">
        <v>48.594135999999999</v>
      </c>
      <c r="F43">
        <v>7.8226829999999996</v>
      </c>
      <c r="G43" t="s">
        <v>161</v>
      </c>
      <c r="H43">
        <v>0.85539999999999994</v>
      </c>
      <c r="I43">
        <f>Table17[[#This Row],[H2-Potential in TWh/a]]*1000000/(365*24)</f>
        <v>97.648401826484005</v>
      </c>
      <c r="J43">
        <f>Table17[[#This Row],[Potential demand MWh/h]]/SUM(Table17[Potential demand MWh/h])</f>
        <v>1.1560365542164115E-2</v>
      </c>
      <c r="K43">
        <f>ROUND(Table17[[#This Row],[Normalize Demand]]*$B$5,0)</f>
        <v>99</v>
      </c>
    </row>
    <row r="44" spans="1:11">
      <c r="A44">
        <v>354</v>
      </c>
      <c r="B44" t="s">
        <v>1184</v>
      </c>
      <c r="C44" t="s">
        <v>1204</v>
      </c>
      <c r="E44">
        <v>52.469037999999998</v>
      </c>
      <c r="F44">
        <v>7.3153410000000001</v>
      </c>
      <c r="G44" t="s">
        <v>563</v>
      </c>
      <c r="H44">
        <v>8.3000000000000001E-3</v>
      </c>
      <c r="I44">
        <f>Table17[[#This Row],[H2-Potential in TWh/a]]*1000000/(365*24)</f>
        <v>0.94748858447488582</v>
      </c>
      <c r="J44">
        <f>Table17[[#This Row],[Potential demand MWh/h]]/SUM(Table17[Potential demand MWh/h])</f>
        <v>1.1217095393963312E-4</v>
      </c>
      <c r="K44">
        <f>ROUND(Table17[[#This Row],[Normalize Demand]]*$B$5,0)</f>
        <v>1</v>
      </c>
    </row>
    <row r="45" spans="1:11">
      <c r="A45">
        <v>355</v>
      </c>
      <c r="B45" t="s">
        <v>1185</v>
      </c>
      <c r="C45" t="s">
        <v>1204</v>
      </c>
      <c r="E45">
        <v>49.274183999999998</v>
      </c>
      <c r="F45">
        <v>6.7947350000000002</v>
      </c>
      <c r="G45" t="s">
        <v>763</v>
      </c>
      <c r="H45">
        <v>1.4E-3</v>
      </c>
      <c r="I45">
        <f>Table17[[#This Row],[H2-Potential in TWh/a]]*1000000/(365*24)</f>
        <v>0.15981735159817351</v>
      </c>
      <c r="J45">
        <f>Table17[[#This Row],[Potential demand MWh/h]]/SUM(Table17[Potential demand MWh/h])</f>
        <v>1.8920401869335706E-5</v>
      </c>
      <c r="K45">
        <f>ROUND(Table17[[#This Row],[Normalize Demand]]*$B$5,0)</f>
        <v>0</v>
      </c>
    </row>
    <row r="46" spans="1:11">
      <c r="A46">
        <v>357</v>
      </c>
      <c r="B46" t="s">
        <v>1186</v>
      </c>
      <c r="C46" t="s">
        <v>1204</v>
      </c>
      <c r="E46">
        <v>51.322510000000001</v>
      </c>
      <c r="F46">
        <v>7.6448900000000002</v>
      </c>
      <c r="G46" t="s">
        <v>676</v>
      </c>
      <c r="H46">
        <v>9.5999999999999992E-3</v>
      </c>
      <c r="I46">
        <f>Table17[[#This Row],[H2-Potential in TWh/a]]*1000000/(365*24)</f>
        <v>1.095890410958904</v>
      </c>
      <c r="J46">
        <f>Table17[[#This Row],[Potential demand MWh/h]]/SUM(Table17[Potential demand MWh/h])</f>
        <v>1.2973989853258769E-4</v>
      </c>
      <c r="K46">
        <f>ROUND(Table17[[#This Row],[Normalize Demand]]*$B$5,0)</f>
        <v>1</v>
      </c>
    </row>
    <row r="47" spans="1:11">
      <c r="A47">
        <v>362</v>
      </c>
      <c r="B47" t="s">
        <v>1187</v>
      </c>
      <c r="C47" t="s">
        <v>1204</v>
      </c>
      <c r="E47">
        <v>50.687370000000001</v>
      </c>
      <c r="F47">
        <v>7.1891600000000002</v>
      </c>
      <c r="G47" t="s">
        <v>629</v>
      </c>
      <c r="H47">
        <v>2.3E-2</v>
      </c>
      <c r="I47">
        <f>Table17[[#This Row],[H2-Potential in TWh/a]]*1000000/(365*24)</f>
        <v>2.6255707762557079</v>
      </c>
      <c r="J47">
        <f>Table17[[#This Row],[Potential demand MWh/h]]/SUM(Table17[Potential demand MWh/h])</f>
        <v>3.1083517356765805E-4</v>
      </c>
      <c r="K47">
        <f>ROUND(Table17[[#This Row],[Normalize Demand]]*$B$5,0)</f>
        <v>3</v>
      </c>
    </row>
    <row r="48" spans="1:11">
      <c r="A48">
        <v>363</v>
      </c>
      <c r="B48" t="s">
        <v>1188</v>
      </c>
      <c r="C48" t="s">
        <v>1204</v>
      </c>
      <c r="E48">
        <v>51.38438</v>
      </c>
      <c r="F48">
        <v>7.5076999999999998</v>
      </c>
      <c r="G48" t="s">
        <v>666</v>
      </c>
      <c r="H48">
        <v>6.9000000000000006E-2</v>
      </c>
      <c r="I48">
        <f>Table17[[#This Row],[H2-Potential in TWh/a]]*1000000/(365*24)</f>
        <v>7.8767123287671232</v>
      </c>
      <c r="J48">
        <f>Table17[[#This Row],[Potential demand MWh/h]]/SUM(Table17[Potential demand MWh/h])</f>
        <v>9.3250552070297415E-4</v>
      </c>
      <c r="K48">
        <f>ROUND(Table17[[#This Row],[Normalize Demand]]*$B$5,0)</f>
        <v>8</v>
      </c>
    </row>
    <row r="49" spans="1:11">
      <c r="A49">
        <v>366</v>
      </c>
      <c r="B49" t="s">
        <v>1189</v>
      </c>
      <c r="C49" t="s">
        <v>1204</v>
      </c>
      <c r="E49">
        <v>47.794589999999999</v>
      </c>
      <c r="F49">
        <v>12.950699999999999</v>
      </c>
      <c r="G49" t="s">
        <v>199</v>
      </c>
      <c r="H49">
        <v>4.2200000000000001E-2</v>
      </c>
      <c r="I49">
        <f>Table17[[#This Row],[H2-Potential in TWh/a]]*1000000/(365*24)</f>
        <v>4.8173515981735155</v>
      </c>
      <c r="J49">
        <f>Table17[[#This Row],[Potential demand MWh/h]]/SUM(Table17[Potential demand MWh/h])</f>
        <v>5.7031497063283337E-4</v>
      </c>
      <c r="K49">
        <f>ROUND(Table17[[#This Row],[Normalize Demand]]*$B$5,0)</f>
        <v>5</v>
      </c>
    </row>
    <row r="50" spans="1:11">
      <c r="A50">
        <v>370</v>
      </c>
      <c r="B50" t="s">
        <v>1190</v>
      </c>
      <c r="C50" t="s">
        <v>1204</v>
      </c>
      <c r="E50">
        <v>50.812910000000002</v>
      </c>
      <c r="F50">
        <v>10.222860000000001</v>
      </c>
      <c r="G50" t="s">
        <v>896</v>
      </c>
      <c r="H50">
        <v>3.4099999999999998E-2</v>
      </c>
      <c r="I50">
        <f>Table17[[#This Row],[H2-Potential in TWh/a]]*1000000/(365*24)</f>
        <v>3.8926940639269407</v>
      </c>
      <c r="J50">
        <f>Table17[[#This Row],[Potential demand MWh/h]]/SUM(Table17[Potential demand MWh/h])</f>
        <v>4.6084693124596261E-4</v>
      </c>
      <c r="K50">
        <f>ROUND(Table17[[#This Row],[Normalize Demand]]*$B$5,0)</f>
        <v>4</v>
      </c>
    </row>
    <row r="51" spans="1:11">
      <c r="A51">
        <v>371</v>
      </c>
      <c r="B51" t="s">
        <v>1191</v>
      </c>
      <c r="C51" t="s">
        <v>1204</v>
      </c>
      <c r="E51">
        <v>51.117319999999999</v>
      </c>
      <c r="F51">
        <v>7.9006800000000004</v>
      </c>
      <c r="G51" t="s">
        <v>678</v>
      </c>
      <c r="H51">
        <v>2.3E-2</v>
      </c>
      <c r="I51">
        <f>Table17[[#This Row],[H2-Potential in TWh/a]]*1000000/(365*24)</f>
        <v>2.6255707762557079</v>
      </c>
      <c r="J51">
        <f>Table17[[#This Row],[Potential demand MWh/h]]/SUM(Table17[Potential demand MWh/h])</f>
        <v>3.1083517356765805E-4</v>
      </c>
      <c r="K51">
        <f>ROUND(Table17[[#This Row],[Normalize Demand]]*$B$5,0)</f>
        <v>3</v>
      </c>
    </row>
    <row r="52" spans="1:11">
      <c r="I52">
        <f>SUM(Table17[Potential demand MWh/h])</f>
        <v>8446.8264840182637</v>
      </c>
      <c r="J52">
        <f>SUM(Table17[Normalize Demand])</f>
        <v>1.0000000000000002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6E91-556E-4E44-B0B9-2E2DD750FE74}">
  <dimension ref="A1:C40"/>
  <sheetViews>
    <sheetView workbookViewId="0">
      <selection activeCell="X54" sqref="X54"/>
    </sheetView>
  </sheetViews>
  <sheetFormatPr defaultRowHeight="14.4"/>
  <sheetData>
    <row r="1" spans="1:3">
      <c r="A1" t="str" cm="1">
        <f t="array" ref="A1:B40">Table17[[#Headers],[#Data],[Latitude]:[Longitude]]</f>
        <v>Latitude</v>
      </c>
      <c r="B1" t="str">
        <v>Longitude</v>
      </c>
      <c r="C1" t="str" cm="1">
        <f t="array" ref="C1:C40">Table17[[#Headers],[#Data],[Peak Load '[MWh/h']]]</f>
        <v>Peak Load [MWh/h]</v>
      </c>
    </row>
    <row r="2" spans="1:3">
      <c r="A2">
        <v>49.352136989999998</v>
      </c>
      <c r="B2">
        <v>6.7436526030000001</v>
      </c>
      <c r="C2">
        <v>916</v>
      </c>
    </row>
    <row r="3" spans="1:3">
      <c r="A3">
        <v>52.154764919999998</v>
      </c>
      <c r="B3">
        <v>10.40307531</v>
      </c>
      <c r="C3">
        <v>916</v>
      </c>
    </row>
    <row r="4" spans="1:3">
      <c r="A4">
        <v>53.12493044</v>
      </c>
      <c r="B4">
        <v>8.6867285299999999</v>
      </c>
      <c r="C4">
        <v>756</v>
      </c>
    </row>
    <row r="5" spans="1:3">
      <c r="A5">
        <v>51.368231170000001</v>
      </c>
      <c r="B5">
        <v>6.7122673319999997</v>
      </c>
      <c r="C5">
        <v>992</v>
      </c>
    </row>
    <row r="6" spans="1:3">
      <c r="A6">
        <v>51.503690300000002</v>
      </c>
      <c r="B6">
        <v>6.7359074840000002</v>
      </c>
      <c r="C6">
        <v>2213</v>
      </c>
    </row>
    <row r="7" spans="1:3">
      <c r="A7">
        <v>51.422282979999999</v>
      </c>
      <c r="B7">
        <v>6.7419912780000004</v>
      </c>
      <c r="C7">
        <v>57</v>
      </c>
    </row>
    <row r="8" spans="1:3">
      <c r="A8">
        <v>52.166140519999999</v>
      </c>
      <c r="B8">
        <v>14.617682240000001</v>
      </c>
      <c r="C8">
        <v>535</v>
      </c>
    </row>
    <row r="9" spans="1:3">
      <c r="A9">
        <v>53.524784969999999</v>
      </c>
      <c r="B9">
        <v>9.9000510780000006</v>
      </c>
      <c r="C9">
        <v>94</v>
      </c>
    </row>
    <row r="10" spans="1:3">
      <c r="A10">
        <v>49.252005179999998</v>
      </c>
      <c r="B10">
        <v>6.84706277</v>
      </c>
      <c r="C10">
        <v>23</v>
      </c>
    </row>
    <row r="11" spans="1:3">
      <c r="A11">
        <v>49.357172169999998</v>
      </c>
      <c r="B11">
        <v>6.7541369820000003</v>
      </c>
      <c r="C11">
        <v>77</v>
      </c>
    </row>
    <row r="12" spans="1:3">
      <c r="A12">
        <v>53.524784969999999</v>
      </c>
      <c r="B12">
        <v>9.9000510780000006</v>
      </c>
      <c r="C12">
        <v>39</v>
      </c>
    </row>
    <row r="13" spans="1:3">
      <c r="A13">
        <v>52.154764919999998</v>
      </c>
      <c r="B13">
        <v>10.40307531</v>
      </c>
      <c r="C13">
        <v>201</v>
      </c>
    </row>
    <row r="14" spans="1:3">
      <c r="A14">
        <v>52.316356460000002</v>
      </c>
      <c r="B14">
        <v>10.23818612</v>
      </c>
      <c r="C14">
        <v>62</v>
      </c>
    </row>
    <row r="15" spans="1:3">
      <c r="A15">
        <v>52.2091444</v>
      </c>
      <c r="B15">
        <v>8.0495011069999993</v>
      </c>
      <c r="C15">
        <v>37</v>
      </c>
    </row>
    <row r="16" spans="1:3">
      <c r="A16">
        <v>53.12493044</v>
      </c>
      <c r="B16">
        <v>8.6867285299999999</v>
      </c>
      <c r="C16">
        <v>224</v>
      </c>
    </row>
    <row r="17" spans="1:3">
      <c r="A17">
        <v>51.368231170000001</v>
      </c>
      <c r="B17">
        <v>6.7122673319999997</v>
      </c>
      <c r="C17">
        <v>14</v>
      </c>
    </row>
    <row r="18" spans="1:3">
      <c r="A18">
        <v>51.503690300000002</v>
      </c>
      <c r="B18">
        <v>6.7359074840000002</v>
      </c>
      <c r="C18">
        <v>821</v>
      </c>
    </row>
    <row r="19" spans="1:3">
      <c r="A19">
        <v>51.460831800000001</v>
      </c>
      <c r="B19">
        <v>6.7491729019999998</v>
      </c>
      <c r="C19">
        <v>61</v>
      </c>
    </row>
    <row r="20" spans="1:3">
      <c r="A20">
        <v>50.917370900000002</v>
      </c>
      <c r="B20">
        <v>8.0142467049999997</v>
      </c>
      <c r="C20">
        <v>1</v>
      </c>
    </row>
    <row r="21" spans="1:3">
      <c r="A21">
        <v>50.574941180000003</v>
      </c>
      <c r="B21">
        <v>8.4892286860000006</v>
      </c>
      <c r="C21">
        <v>23</v>
      </c>
    </row>
    <row r="22" spans="1:3">
      <c r="A22">
        <v>48.512118870000002</v>
      </c>
      <c r="B22">
        <v>10.85935053</v>
      </c>
      <c r="C22">
        <v>46</v>
      </c>
    </row>
    <row r="23" spans="1:3">
      <c r="A23">
        <v>52.653267839999998</v>
      </c>
      <c r="B23">
        <v>13.211427</v>
      </c>
      <c r="C23">
        <v>59</v>
      </c>
    </row>
    <row r="24" spans="1:3">
      <c r="A24">
        <v>52.166140519999999</v>
      </c>
      <c r="B24">
        <v>14.617682240000001</v>
      </c>
      <c r="C24">
        <v>98</v>
      </c>
    </row>
    <row r="25" spans="1:3">
      <c r="A25">
        <v>52.401950190000001</v>
      </c>
      <c r="B25">
        <v>12.498885659999999</v>
      </c>
      <c r="C25">
        <v>60</v>
      </c>
    </row>
    <row r="26" spans="1:3">
      <c r="A26">
        <v>50.653504669999997</v>
      </c>
      <c r="B26">
        <v>11.434288260000001</v>
      </c>
      <c r="C26">
        <v>46</v>
      </c>
    </row>
    <row r="27" spans="1:3">
      <c r="A27">
        <v>51.313064599999997</v>
      </c>
      <c r="B27">
        <v>13.27783005</v>
      </c>
      <c r="C27">
        <v>34</v>
      </c>
    </row>
    <row r="28" spans="1:3">
      <c r="A28">
        <v>50.998987</v>
      </c>
      <c r="B28">
        <v>13.644266</v>
      </c>
      <c r="C28">
        <v>9</v>
      </c>
    </row>
    <row r="29" spans="1:3">
      <c r="A29">
        <v>51.434468000000003</v>
      </c>
      <c r="B29">
        <v>7.3264709999999997</v>
      </c>
      <c r="C29">
        <v>1</v>
      </c>
    </row>
    <row r="30" spans="1:3">
      <c r="A30">
        <v>49.785423000000002</v>
      </c>
      <c r="B30">
        <v>6.6896940000000003</v>
      </c>
      <c r="C30">
        <v>23</v>
      </c>
    </row>
    <row r="31" spans="1:3">
      <c r="A31">
        <v>51.562733000000001</v>
      </c>
      <c r="B31">
        <v>7.7031859999999996</v>
      </c>
      <c r="C31">
        <v>0</v>
      </c>
    </row>
    <row r="32" spans="1:3">
      <c r="A32">
        <v>48.594135999999999</v>
      </c>
      <c r="B32">
        <v>7.8226829999999996</v>
      </c>
      <c r="C32">
        <v>99</v>
      </c>
    </row>
    <row r="33" spans="1:3">
      <c r="A33">
        <v>52.469037999999998</v>
      </c>
      <c r="B33">
        <v>7.3153410000000001</v>
      </c>
      <c r="C33">
        <v>1</v>
      </c>
    </row>
    <row r="34" spans="1:3">
      <c r="A34">
        <v>49.274183999999998</v>
      </c>
      <c r="B34">
        <v>6.7947350000000002</v>
      </c>
      <c r="C34">
        <v>0</v>
      </c>
    </row>
    <row r="35" spans="1:3">
      <c r="A35">
        <v>51.322510000000001</v>
      </c>
      <c r="B35">
        <v>7.6448900000000002</v>
      </c>
      <c r="C35">
        <v>1</v>
      </c>
    </row>
    <row r="36" spans="1:3">
      <c r="A36">
        <v>50.687370000000001</v>
      </c>
      <c r="B36">
        <v>7.1891600000000002</v>
      </c>
      <c r="C36">
        <v>3</v>
      </c>
    </row>
    <row r="37" spans="1:3">
      <c r="A37">
        <v>51.38438</v>
      </c>
      <c r="B37">
        <v>7.5076999999999998</v>
      </c>
      <c r="C37">
        <v>8</v>
      </c>
    </row>
    <row r="38" spans="1:3">
      <c r="A38">
        <v>47.794589999999999</v>
      </c>
      <c r="B38">
        <v>12.950699999999999</v>
      </c>
      <c r="C38">
        <v>5</v>
      </c>
    </row>
    <row r="39" spans="1:3">
      <c r="A39">
        <v>50.812910000000002</v>
      </c>
      <c r="B39">
        <v>10.222860000000001</v>
      </c>
      <c r="C39">
        <v>4</v>
      </c>
    </row>
    <row r="40" spans="1:3">
      <c r="A40">
        <v>51.117319999999999</v>
      </c>
      <c r="B40">
        <v>7.9006800000000004</v>
      </c>
      <c r="C40">
        <v>3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EC79-DA33-4127-9F31-518332CAAB18}">
  <dimension ref="A1:K171"/>
  <sheetViews>
    <sheetView workbookViewId="0">
      <selection activeCell="B131" sqref="B131"/>
    </sheetView>
  </sheetViews>
  <sheetFormatPr defaultRowHeight="14.4"/>
  <cols>
    <col min="1" max="1" width="33.33203125" bestFit="1" customWidth="1"/>
    <col min="2" max="2" width="16" customWidth="1"/>
    <col min="3" max="3" width="17.33203125" customWidth="1"/>
    <col min="4" max="4" width="9.5546875" customWidth="1"/>
    <col min="5" max="5" width="9.6640625" customWidth="1"/>
    <col min="6" max="6" width="11.33203125" customWidth="1"/>
    <col min="7" max="7" width="10.33203125" customWidth="1"/>
    <col min="8" max="8" width="21.5546875" customWidth="1"/>
    <col min="9" max="9" width="25" customWidth="1"/>
    <col min="10" max="10" width="18.88671875" customWidth="1"/>
  </cols>
  <sheetData>
    <row r="1" spans="1:11">
      <c r="A1" s="1" t="s">
        <v>20393</v>
      </c>
      <c r="B1" s="8">
        <f>SUM(Table18[H2-Potential in TWh/a])</f>
        <v>30.514100000000006</v>
      </c>
      <c r="C1" t="s">
        <v>18829</v>
      </c>
    </row>
    <row r="2" spans="1:11">
      <c r="A2" s="1" t="s">
        <v>20393</v>
      </c>
      <c r="B2" s="8">
        <f>B1*1000000/(365*24)</f>
        <v>3483.3447488584484</v>
      </c>
      <c r="C2" t="s">
        <v>18830</v>
      </c>
    </row>
    <row r="3" spans="1:11">
      <c r="A3" s="1"/>
    </row>
    <row r="4" spans="1:11">
      <c r="A4" s="1" t="s">
        <v>19821</v>
      </c>
      <c r="B4" s="21">
        <f>Overview!E64</f>
        <v>2</v>
      </c>
      <c r="C4" t="s">
        <v>18829</v>
      </c>
    </row>
    <row r="5" spans="1:11">
      <c r="A5" s="1" t="s">
        <v>20391</v>
      </c>
      <c r="B5" s="8">
        <f>B4*1000000/(365*24)</f>
        <v>228.31050228310502</v>
      </c>
      <c r="C5" t="s">
        <v>18830</v>
      </c>
    </row>
    <row r="6" spans="1:11">
      <c r="A6" s="1" t="s">
        <v>19822</v>
      </c>
      <c r="B6" s="8">
        <f>SUM(Table18[Peak Load '[MWh/h']])</f>
        <v>223</v>
      </c>
      <c r="C6" t="s">
        <v>18830</v>
      </c>
    </row>
    <row r="9" spans="1:11">
      <c r="A9" s="6" t="s">
        <v>902</v>
      </c>
      <c r="B9" s="6" t="s">
        <v>903</v>
      </c>
      <c r="C9" s="6" t="s">
        <v>1198</v>
      </c>
      <c r="D9" s="6" t="s">
        <v>1209</v>
      </c>
      <c r="E9" s="6" t="s">
        <v>1</v>
      </c>
      <c r="F9" s="6" t="s">
        <v>1207</v>
      </c>
      <c r="G9" s="6" t="s">
        <v>1208</v>
      </c>
      <c r="H9" s="6" t="s">
        <v>1211</v>
      </c>
      <c r="I9" s="6" t="s">
        <v>18809</v>
      </c>
      <c r="J9" s="6" t="s">
        <v>1214</v>
      </c>
      <c r="K9" s="6" t="s">
        <v>18805</v>
      </c>
    </row>
    <row r="10" spans="1:11">
      <c r="A10">
        <v>168</v>
      </c>
      <c r="B10" t="s">
        <v>1024</v>
      </c>
      <c r="C10" t="s">
        <v>1203</v>
      </c>
      <c r="E10">
        <v>48.823697719999998</v>
      </c>
      <c r="F10">
        <v>10.11424128</v>
      </c>
      <c r="G10" t="s">
        <v>128</v>
      </c>
      <c r="H10">
        <v>0.3674</v>
      </c>
      <c r="I10">
        <f>ROUND(Table18[[#This Row],[H2-Potential in TWh/a]]*1000000/(365*24),0)</f>
        <v>42</v>
      </c>
      <c r="J10">
        <f>Table18[[#This Row],[Potential demand MWh/h]]/SUM(Table18[Potential demand MWh/h])</f>
        <v>1.2055109070034443E-2</v>
      </c>
      <c r="K10">
        <f>ROUND($B$5*Table18[[#This Row],[Normalize Demand]],0)</f>
        <v>3</v>
      </c>
    </row>
    <row r="11" spans="1:11">
      <c r="A11">
        <v>169</v>
      </c>
      <c r="B11" t="s">
        <v>1025</v>
      </c>
      <c r="C11" t="s">
        <v>1203</v>
      </c>
      <c r="E11">
        <v>49.042576769999997</v>
      </c>
      <c r="F11">
        <v>8.3132586489999998</v>
      </c>
      <c r="G11" t="s">
        <v>133</v>
      </c>
      <c r="H11">
        <v>0.7268</v>
      </c>
      <c r="I11">
        <f>ROUND(Table18[[#This Row],[H2-Potential in TWh/a]]*1000000/(365*24),0)</f>
        <v>83</v>
      </c>
      <c r="J11">
        <f>Table18[[#This Row],[Potential demand MWh/h]]/SUM(Table18[Potential demand MWh/h])</f>
        <v>2.3823191733639493E-2</v>
      </c>
      <c r="K11">
        <f>ROUND($B$5*Table18[[#This Row],[Normalize Demand]],0)</f>
        <v>5</v>
      </c>
    </row>
    <row r="12" spans="1:11">
      <c r="A12">
        <v>170</v>
      </c>
      <c r="B12" t="s">
        <v>1026</v>
      </c>
      <c r="C12" t="s">
        <v>1203</v>
      </c>
      <c r="E12">
        <v>49.53549864</v>
      </c>
      <c r="F12">
        <v>8.4570798319999998</v>
      </c>
      <c r="G12" t="s">
        <v>141</v>
      </c>
      <c r="H12">
        <v>0.36499999999999999</v>
      </c>
      <c r="I12">
        <f>ROUND(Table18[[#This Row],[H2-Potential in TWh/a]]*1000000/(365*24),0)</f>
        <v>42</v>
      </c>
      <c r="J12">
        <f>Table18[[#This Row],[Potential demand MWh/h]]/SUM(Table18[Potential demand MWh/h])</f>
        <v>1.2055109070034443E-2</v>
      </c>
      <c r="K12">
        <f>ROUND($B$5*Table18[[#This Row],[Normalize Demand]],0)</f>
        <v>3</v>
      </c>
    </row>
    <row r="13" spans="1:11">
      <c r="A13">
        <v>171</v>
      </c>
      <c r="B13" t="s">
        <v>1027</v>
      </c>
      <c r="C13" t="s">
        <v>1203</v>
      </c>
      <c r="E13">
        <v>48.526812040000003</v>
      </c>
      <c r="F13">
        <v>8.0862290120000004</v>
      </c>
      <c r="G13" t="s">
        <v>161</v>
      </c>
      <c r="H13">
        <v>0.18859999999999999</v>
      </c>
      <c r="I13">
        <f>ROUND(Table18[[#This Row],[H2-Potential in TWh/a]]*1000000/(365*24),0)</f>
        <v>22</v>
      </c>
      <c r="J13">
        <f>Table18[[#This Row],[Potential demand MWh/h]]/SUM(Table18[Potential demand MWh/h])</f>
        <v>6.3145809414466127E-3</v>
      </c>
      <c r="K13">
        <f>ROUND($B$5*Table18[[#This Row],[Normalize Demand]],0)</f>
        <v>1</v>
      </c>
    </row>
    <row r="14" spans="1:11">
      <c r="A14">
        <v>172</v>
      </c>
      <c r="B14" t="s">
        <v>1028</v>
      </c>
      <c r="C14" t="s">
        <v>1203</v>
      </c>
      <c r="E14">
        <v>47.882172079999997</v>
      </c>
      <c r="F14">
        <v>9.6440041280000006</v>
      </c>
      <c r="G14" t="s">
        <v>188</v>
      </c>
      <c r="H14">
        <v>0.1164</v>
      </c>
      <c r="I14">
        <f>ROUND(Table18[[#This Row],[H2-Potential in TWh/a]]*1000000/(365*24),0)</f>
        <v>13</v>
      </c>
      <c r="J14">
        <f>Table18[[#This Row],[Potential demand MWh/h]]/SUM(Table18[Potential demand MWh/h])</f>
        <v>3.7313432835820895E-3</v>
      </c>
      <c r="K14">
        <f>ROUND($B$5*Table18[[#This Row],[Normalize Demand]],0)</f>
        <v>1</v>
      </c>
    </row>
    <row r="15" spans="1:11">
      <c r="A15">
        <v>173</v>
      </c>
      <c r="B15" t="s">
        <v>1029</v>
      </c>
      <c r="C15" t="s">
        <v>1203</v>
      </c>
      <c r="E15">
        <v>52.977748720000001</v>
      </c>
      <c r="F15">
        <v>7.362360281</v>
      </c>
      <c r="G15" t="s">
        <v>563</v>
      </c>
      <c r="H15">
        <v>1.9040999999999999</v>
      </c>
      <c r="I15">
        <f>ROUND(Table18[[#This Row],[H2-Potential in TWh/a]]*1000000/(365*24),0)</f>
        <v>217</v>
      </c>
      <c r="J15">
        <f>Table18[[#This Row],[Potential demand MWh/h]]/SUM(Table18[Potential demand MWh/h])</f>
        <v>6.2284730195177954E-2</v>
      </c>
      <c r="K15">
        <f>ROUND($B$5*Table18[[#This Row],[Normalize Demand]],0)</f>
        <v>14</v>
      </c>
    </row>
    <row r="16" spans="1:11">
      <c r="A16">
        <v>174</v>
      </c>
      <c r="B16" t="s">
        <v>1030</v>
      </c>
      <c r="C16" t="s">
        <v>1203</v>
      </c>
      <c r="E16">
        <v>52.811379870000003</v>
      </c>
      <c r="F16">
        <v>9.1502022479999994</v>
      </c>
      <c r="G16" t="s">
        <v>521</v>
      </c>
      <c r="H16">
        <v>0.4</v>
      </c>
      <c r="I16">
        <f>ROUND(Table18[[#This Row],[H2-Potential in TWh/a]]*1000000/(365*24),0)</f>
        <v>46</v>
      </c>
      <c r="J16">
        <f>Table18[[#This Row],[Potential demand MWh/h]]/SUM(Table18[Potential demand MWh/h])</f>
        <v>1.3203214695752009E-2</v>
      </c>
      <c r="K16">
        <f>ROUND($B$5*Table18[[#This Row],[Normalize Demand]],0)</f>
        <v>3</v>
      </c>
    </row>
    <row r="17" spans="1:11">
      <c r="A17">
        <v>175</v>
      </c>
      <c r="B17" t="s">
        <v>1031</v>
      </c>
      <c r="C17" t="s">
        <v>1203</v>
      </c>
      <c r="E17">
        <v>51.985962569999998</v>
      </c>
      <c r="F17">
        <v>9.8207632040000004</v>
      </c>
      <c r="G17" t="s">
        <v>517</v>
      </c>
      <c r="H17">
        <v>0.27260000000000001</v>
      </c>
      <c r="I17">
        <f>ROUND(Table18[[#This Row],[H2-Potential in TWh/a]]*1000000/(365*24),0)</f>
        <v>31</v>
      </c>
      <c r="J17">
        <f>Table18[[#This Row],[Potential demand MWh/h]]/SUM(Table18[Potential demand MWh/h])</f>
        <v>8.8978185993111372E-3</v>
      </c>
      <c r="K17">
        <f>ROUND($B$5*Table18[[#This Row],[Normalize Demand]],0)</f>
        <v>2</v>
      </c>
    </row>
    <row r="18" spans="1:11">
      <c r="A18">
        <v>176</v>
      </c>
      <c r="B18" t="s">
        <v>1032</v>
      </c>
      <c r="C18" t="s">
        <v>1203</v>
      </c>
      <c r="E18">
        <v>53.403055979999998</v>
      </c>
      <c r="F18">
        <v>8.1328158699999999</v>
      </c>
      <c r="G18" t="s">
        <v>565</v>
      </c>
      <c r="H18">
        <v>0.65399999999999991</v>
      </c>
      <c r="I18">
        <f>ROUND(Table18[[#This Row],[H2-Potential in TWh/a]]*1000000/(365*24),0)</f>
        <v>75</v>
      </c>
      <c r="J18">
        <f>Table18[[#This Row],[Potential demand MWh/h]]/SUM(Table18[Potential demand MWh/h])</f>
        <v>2.1526980482204364E-2</v>
      </c>
      <c r="K18">
        <f>ROUND($B$5*Table18[[#This Row],[Normalize Demand]],0)</f>
        <v>5</v>
      </c>
    </row>
    <row r="19" spans="1:11">
      <c r="A19">
        <v>177</v>
      </c>
      <c r="B19" t="s">
        <v>1033</v>
      </c>
      <c r="C19" t="s">
        <v>1203</v>
      </c>
      <c r="E19">
        <v>52.274591780000002</v>
      </c>
      <c r="F19">
        <v>8.1206237029999997</v>
      </c>
      <c r="G19" t="s">
        <v>554</v>
      </c>
      <c r="H19">
        <v>0.1022</v>
      </c>
      <c r="I19">
        <f>ROUND(Table18[[#This Row],[H2-Potential in TWh/a]]*1000000/(365*24),0)</f>
        <v>12</v>
      </c>
      <c r="J19">
        <f>Table18[[#This Row],[Potential demand MWh/h]]/SUM(Table18[Potential demand MWh/h])</f>
        <v>3.4443168771526979E-3</v>
      </c>
      <c r="K19">
        <f>ROUND($B$5*Table18[[#This Row],[Normalize Demand]],0)</f>
        <v>1</v>
      </c>
    </row>
    <row r="20" spans="1:11">
      <c r="A20">
        <v>178</v>
      </c>
      <c r="B20" t="s">
        <v>1034</v>
      </c>
      <c r="C20" t="s">
        <v>1203</v>
      </c>
      <c r="E20">
        <v>52.294765310000003</v>
      </c>
      <c r="F20">
        <v>8.0242368489999993</v>
      </c>
      <c r="G20" t="s">
        <v>554</v>
      </c>
      <c r="H20">
        <v>0.12379999999999999</v>
      </c>
      <c r="I20">
        <f>ROUND(Table18[[#This Row],[H2-Potential in TWh/a]]*1000000/(365*24),0)</f>
        <v>14</v>
      </c>
      <c r="J20">
        <f>Table18[[#This Row],[Potential demand MWh/h]]/SUM(Table18[Potential demand MWh/h])</f>
        <v>4.018369690011481E-3</v>
      </c>
      <c r="K20">
        <f>ROUND($B$5*Table18[[#This Row],[Normalize Demand]],0)</f>
        <v>1</v>
      </c>
    </row>
    <row r="21" spans="1:11">
      <c r="A21">
        <v>179</v>
      </c>
      <c r="B21" t="s">
        <v>1035</v>
      </c>
      <c r="C21" t="s">
        <v>1203</v>
      </c>
      <c r="E21">
        <v>50.706591850000002</v>
      </c>
      <c r="F21">
        <v>6.6530059120000002</v>
      </c>
      <c r="G21" t="s">
        <v>621</v>
      </c>
      <c r="H21">
        <v>0.48199999999999998</v>
      </c>
      <c r="I21">
        <f>ROUND(Table18[[#This Row],[H2-Potential in TWh/a]]*1000000/(365*24),0)</f>
        <v>55</v>
      </c>
      <c r="J21">
        <f>Table18[[#This Row],[Potential demand MWh/h]]/SUM(Table18[Potential demand MWh/h])</f>
        <v>1.5786452353616531E-2</v>
      </c>
      <c r="K21">
        <f>ROUND($B$5*Table18[[#This Row],[Normalize Demand]],0)</f>
        <v>4</v>
      </c>
    </row>
    <row r="22" spans="1:11">
      <c r="A22">
        <v>180</v>
      </c>
      <c r="B22" t="s">
        <v>1036</v>
      </c>
      <c r="C22" t="s">
        <v>1203</v>
      </c>
      <c r="E22">
        <v>50.988907259999998</v>
      </c>
      <c r="F22">
        <v>7.1270734659999997</v>
      </c>
      <c r="G22" t="s">
        <v>627</v>
      </c>
      <c r="H22">
        <v>6.5699999999999995E-2</v>
      </c>
      <c r="I22">
        <f>ROUND(Table18[[#This Row],[H2-Potential in TWh/a]]*1000000/(365*24),0)</f>
        <v>8</v>
      </c>
      <c r="J22">
        <f>Table18[[#This Row],[Potential demand MWh/h]]/SUM(Table18[Potential demand MWh/h])</f>
        <v>2.2962112514351321E-3</v>
      </c>
      <c r="K22">
        <f>ROUND($B$5*Table18[[#This Row],[Normalize Demand]],0)</f>
        <v>1</v>
      </c>
    </row>
    <row r="23" spans="1:11">
      <c r="A23">
        <v>181</v>
      </c>
      <c r="B23" t="s">
        <v>1037</v>
      </c>
      <c r="C23" t="s">
        <v>1203</v>
      </c>
      <c r="E23">
        <v>50.776516549999997</v>
      </c>
      <c r="F23">
        <v>6.4894912800000002</v>
      </c>
      <c r="G23" t="s">
        <v>617</v>
      </c>
      <c r="H23">
        <v>0.32890000000000003</v>
      </c>
      <c r="I23">
        <f>ROUND(Table18[[#This Row],[H2-Potential in TWh/a]]*1000000/(365*24),0)</f>
        <v>38</v>
      </c>
      <c r="J23">
        <f>Table18[[#This Row],[Potential demand MWh/h]]/SUM(Table18[Potential demand MWh/h])</f>
        <v>1.0907003444316877E-2</v>
      </c>
      <c r="K23">
        <f>ROUND($B$5*Table18[[#This Row],[Normalize Demand]],0)</f>
        <v>2</v>
      </c>
    </row>
    <row r="24" spans="1:11">
      <c r="A24">
        <v>182</v>
      </c>
      <c r="B24" t="s">
        <v>1038</v>
      </c>
      <c r="C24" t="s">
        <v>1203</v>
      </c>
      <c r="E24">
        <v>51.391134860000001</v>
      </c>
      <c r="F24">
        <v>8.0738648810000004</v>
      </c>
      <c r="G24" t="s">
        <v>674</v>
      </c>
      <c r="H24">
        <v>0.20250000000000001</v>
      </c>
      <c r="I24">
        <f>ROUND(Table18[[#This Row],[H2-Potential in TWh/a]]*1000000/(365*24),0)</f>
        <v>23</v>
      </c>
      <c r="J24">
        <f>Table18[[#This Row],[Potential demand MWh/h]]/SUM(Table18[Potential demand MWh/h])</f>
        <v>6.6016073478760047E-3</v>
      </c>
      <c r="K24">
        <f>ROUND($B$5*Table18[[#This Row],[Normalize Demand]],0)</f>
        <v>2</v>
      </c>
    </row>
    <row r="25" spans="1:11">
      <c r="A25">
        <v>183</v>
      </c>
      <c r="B25" t="s">
        <v>1039</v>
      </c>
      <c r="C25" t="s">
        <v>1203</v>
      </c>
      <c r="E25">
        <v>51.317961310000001</v>
      </c>
      <c r="F25">
        <v>9.8484094459999998</v>
      </c>
      <c r="G25" t="s">
        <v>474</v>
      </c>
      <c r="H25">
        <v>0.37919999999999998</v>
      </c>
      <c r="I25">
        <f>ROUND(Table18[[#This Row],[H2-Potential in TWh/a]]*1000000/(365*24),0)</f>
        <v>43</v>
      </c>
      <c r="J25">
        <f>Table18[[#This Row],[Potential demand MWh/h]]/SUM(Table18[Potential demand MWh/h])</f>
        <v>1.2342135476463834E-2</v>
      </c>
      <c r="K25">
        <f>ROUND($B$5*Table18[[#This Row],[Normalize Demand]],0)</f>
        <v>3</v>
      </c>
    </row>
    <row r="26" spans="1:11">
      <c r="A26">
        <v>184</v>
      </c>
      <c r="B26" t="s">
        <v>1040</v>
      </c>
      <c r="C26" t="s">
        <v>1203</v>
      </c>
      <c r="E26">
        <v>50.567510560000002</v>
      </c>
      <c r="F26">
        <v>9.6816192589999996</v>
      </c>
      <c r="G26" t="s">
        <v>464</v>
      </c>
      <c r="H26">
        <v>0.50290000000000001</v>
      </c>
      <c r="I26">
        <f>ROUND(Table18[[#This Row],[H2-Potential in TWh/a]]*1000000/(365*24),0)</f>
        <v>57</v>
      </c>
      <c r="J26">
        <f>Table18[[#This Row],[Potential demand MWh/h]]/SUM(Table18[Potential demand MWh/h])</f>
        <v>1.6360505166475317E-2</v>
      </c>
      <c r="K26">
        <f>ROUND($B$5*Table18[[#This Row],[Normalize Demand]],0)</f>
        <v>4</v>
      </c>
    </row>
    <row r="27" spans="1:11">
      <c r="A27">
        <v>185</v>
      </c>
      <c r="B27" t="s">
        <v>1041</v>
      </c>
      <c r="C27" t="s">
        <v>1203</v>
      </c>
      <c r="E27">
        <v>50.313565220000001</v>
      </c>
      <c r="F27">
        <v>7.2208290850000001</v>
      </c>
      <c r="G27" t="s">
        <v>696</v>
      </c>
      <c r="H27">
        <v>0.16239999999999999</v>
      </c>
      <c r="I27">
        <f>ROUND(Table18[[#This Row],[H2-Potential in TWh/a]]*1000000/(365*24),0)</f>
        <v>19</v>
      </c>
      <c r="J27">
        <f>Table18[[#This Row],[Potential demand MWh/h]]/SUM(Table18[Potential demand MWh/h])</f>
        <v>5.4535017221584384E-3</v>
      </c>
      <c r="K27">
        <f>ROUND($B$5*Table18[[#This Row],[Normalize Demand]],0)</f>
        <v>1</v>
      </c>
    </row>
    <row r="28" spans="1:11">
      <c r="A28">
        <v>186</v>
      </c>
      <c r="B28" t="s">
        <v>1042</v>
      </c>
      <c r="C28" t="s">
        <v>1203</v>
      </c>
      <c r="E28">
        <v>49.049878730000003</v>
      </c>
      <c r="F28">
        <v>8.2602980119999998</v>
      </c>
      <c r="G28" t="s">
        <v>744</v>
      </c>
      <c r="H28">
        <v>0.65279999999999994</v>
      </c>
      <c r="I28">
        <f>ROUND(Table18[[#This Row],[H2-Potential in TWh/a]]*1000000/(365*24),0)</f>
        <v>75</v>
      </c>
      <c r="J28">
        <f>Table18[[#This Row],[Potential demand MWh/h]]/SUM(Table18[Potential demand MWh/h])</f>
        <v>2.1526980482204364E-2</v>
      </c>
      <c r="K28">
        <f>ROUND($B$5*Table18[[#This Row],[Normalize Demand]],0)</f>
        <v>5</v>
      </c>
    </row>
    <row r="29" spans="1:11">
      <c r="A29">
        <v>187</v>
      </c>
      <c r="B29" t="s">
        <v>1043</v>
      </c>
      <c r="C29" t="s">
        <v>1203</v>
      </c>
      <c r="E29">
        <v>48.556705960000002</v>
      </c>
      <c r="F29">
        <v>11.262401929999999</v>
      </c>
      <c r="G29" t="s">
        <v>225</v>
      </c>
      <c r="H29">
        <v>4.9099999999999998E-2</v>
      </c>
      <c r="I29">
        <f>ROUND(Table18[[#This Row],[H2-Potential in TWh/a]]*1000000/(365*24),0)</f>
        <v>6</v>
      </c>
      <c r="J29">
        <f>Table18[[#This Row],[Potential demand MWh/h]]/SUM(Table18[Potential demand MWh/h])</f>
        <v>1.722158438576349E-3</v>
      </c>
      <c r="K29">
        <f>ROUND($B$5*Table18[[#This Row],[Normalize Demand]],0)</f>
        <v>0</v>
      </c>
    </row>
    <row r="30" spans="1:11">
      <c r="A30">
        <v>188</v>
      </c>
      <c r="B30" t="s">
        <v>1044</v>
      </c>
      <c r="C30" t="s">
        <v>1203</v>
      </c>
      <c r="E30">
        <v>47.807275769999997</v>
      </c>
      <c r="F30">
        <v>10.90003999</v>
      </c>
      <c r="G30" t="s">
        <v>235</v>
      </c>
      <c r="H30">
        <v>1.0611999999999999</v>
      </c>
      <c r="I30">
        <f>ROUND(Table18[[#This Row],[H2-Potential in TWh/a]]*1000000/(365*24),0)</f>
        <v>121</v>
      </c>
      <c r="J30">
        <f>Table18[[#This Row],[Potential demand MWh/h]]/SUM(Table18[Potential demand MWh/h])</f>
        <v>3.473019517795637E-2</v>
      </c>
      <c r="K30">
        <f>ROUND($B$5*Table18[[#This Row],[Normalize Demand]],0)</f>
        <v>8</v>
      </c>
    </row>
    <row r="31" spans="1:11">
      <c r="A31">
        <v>189</v>
      </c>
      <c r="B31" t="s">
        <v>1045</v>
      </c>
      <c r="C31" t="s">
        <v>1203</v>
      </c>
      <c r="E31">
        <v>48.797485090000002</v>
      </c>
      <c r="F31">
        <v>12.865907780000001</v>
      </c>
      <c r="G31" t="s">
        <v>243</v>
      </c>
      <c r="H31">
        <v>1.0289999999999999</v>
      </c>
      <c r="I31">
        <f>ROUND(Table18[[#This Row],[H2-Potential in TWh/a]]*1000000/(365*24),0)</f>
        <v>117</v>
      </c>
      <c r="J31">
        <f>Table18[[#This Row],[Potential demand MWh/h]]/SUM(Table18[Potential demand MWh/h])</f>
        <v>3.3582089552238806E-2</v>
      </c>
      <c r="K31">
        <f>ROUND($B$5*Table18[[#This Row],[Normalize Demand]],0)</f>
        <v>8</v>
      </c>
    </row>
    <row r="32" spans="1:11">
      <c r="A32">
        <v>190</v>
      </c>
      <c r="B32" t="s">
        <v>1046</v>
      </c>
      <c r="C32" t="s">
        <v>1203</v>
      </c>
      <c r="E32">
        <v>49.988178740000002</v>
      </c>
      <c r="F32">
        <v>9.1558493050000003</v>
      </c>
      <c r="G32" t="s">
        <v>329</v>
      </c>
      <c r="H32">
        <v>0.38629999999999998</v>
      </c>
      <c r="I32">
        <f>ROUND(Table18[[#This Row],[H2-Potential in TWh/a]]*1000000/(365*24),0)</f>
        <v>44</v>
      </c>
      <c r="J32">
        <f>Table18[[#This Row],[Potential demand MWh/h]]/SUM(Table18[Potential demand MWh/h])</f>
        <v>1.2629161882893225E-2</v>
      </c>
      <c r="K32">
        <f>ROUND($B$5*Table18[[#This Row],[Normalize Demand]],0)</f>
        <v>3</v>
      </c>
    </row>
    <row r="33" spans="1:11">
      <c r="A33">
        <v>191</v>
      </c>
      <c r="B33" t="s">
        <v>1047</v>
      </c>
      <c r="C33" t="s">
        <v>1203</v>
      </c>
      <c r="E33">
        <v>49.977757799999999</v>
      </c>
      <c r="F33">
        <v>9.0690096370000006</v>
      </c>
      <c r="G33" t="s">
        <v>335</v>
      </c>
      <c r="H33">
        <v>0.58440000000000003</v>
      </c>
      <c r="I33">
        <f>ROUND(Table18[[#This Row],[H2-Potential in TWh/a]]*1000000/(365*24),0)</f>
        <v>67</v>
      </c>
      <c r="J33">
        <f>Table18[[#This Row],[Potential demand MWh/h]]/SUM(Table18[Potential demand MWh/h])</f>
        <v>1.9230769230769232E-2</v>
      </c>
      <c r="K33">
        <f>ROUND($B$5*Table18[[#This Row],[Normalize Demand]],0)</f>
        <v>4</v>
      </c>
    </row>
    <row r="34" spans="1:11">
      <c r="A34">
        <v>192</v>
      </c>
      <c r="B34" t="s">
        <v>1048</v>
      </c>
      <c r="C34" t="s">
        <v>1203</v>
      </c>
      <c r="E34">
        <v>48.379893940000002</v>
      </c>
      <c r="F34">
        <v>10.90143467</v>
      </c>
      <c r="G34" t="s">
        <v>353</v>
      </c>
      <c r="H34">
        <v>0.67209999999999992</v>
      </c>
      <c r="I34">
        <f>ROUND(Table18[[#This Row],[H2-Potential in TWh/a]]*1000000/(365*24),0)</f>
        <v>77</v>
      </c>
      <c r="J34">
        <f>Table18[[#This Row],[Potential demand MWh/h]]/SUM(Table18[Potential demand MWh/h])</f>
        <v>2.2101033295063147E-2</v>
      </c>
      <c r="K34">
        <f>ROUND($B$5*Table18[[#This Row],[Normalize Demand]],0)</f>
        <v>5</v>
      </c>
    </row>
    <row r="35" spans="1:11">
      <c r="A35">
        <v>193</v>
      </c>
      <c r="B35" t="s">
        <v>1049</v>
      </c>
      <c r="C35" t="s">
        <v>1203</v>
      </c>
      <c r="E35">
        <v>48.10991594</v>
      </c>
      <c r="F35">
        <v>10.666389329999999</v>
      </c>
      <c r="G35" t="s">
        <v>374</v>
      </c>
      <c r="H35">
        <v>0.55120000000000002</v>
      </c>
      <c r="I35">
        <f>ROUND(Table18[[#This Row],[H2-Potential in TWh/a]]*1000000/(365*24),0)</f>
        <v>63</v>
      </c>
      <c r="J35">
        <f>Table18[[#This Row],[Potential demand MWh/h]]/SUM(Table18[Potential demand MWh/h])</f>
        <v>1.8082663605051664E-2</v>
      </c>
      <c r="K35">
        <f>ROUND($B$5*Table18[[#This Row],[Normalize Demand]],0)</f>
        <v>4</v>
      </c>
    </row>
    <row r="36" spans="1:11">
      <c r="A36">
        <v>194</v>
      </c>
      <c r="B36" t="s">
        <v>1050</v>
      </c>
      <c r="C36" t="s">
        <v>1203</v>
      </c>
      <c r="E36">
        <v>53.079099429999999</v>
      </c>
      <c r="F36">
        <v>14.319765780000001</v>
      </c>
      <c r="G36" t="s">
        <v>415</v>
      </c>
      <c r="H36">
        <v>0.97889999999999999</v>
      </c>
      <c r="I36">
        <f>ROUND(Table18[[#This Row],[H2-Potential in TWh/a]]*1000000/(365*24),0)</f>
        <v>112</v>
      </c>
      <c r="J36">
        <f>Table18[[#This Row],[Potential demand MWh/h]]/SUM(Table18[Potential demand MWh/h])</f>
        <v>3.2146957520091848E-2</v>
      </c>
      <c r="K36">
        <f>ROUND($B$5*Table18[[#This Row],[Normalize Demand]],0)</f>
        <v>7</v>
      </c>
    </row>
    <row r="37" spans="1:11">
      <c r="A37">
        <v>195</v>
      </c>
      <c r="B37" t="s">
        <v>1051</v>
      </c>
      <c r="C37" t="s">
        <v>1203</v>
      </c>
      <c r="E37">
        <v>47.89716</v>
      </c>
      <c r="F37">
        <v>10.620157000000001</v>
      </c>
      <c r="G37" t="s">
        <v>355</v>
      </c>
      <c r="H37">
        <v>6.5299999999999997E-2</v>
      </c>
      <c r="I37">
        <f>ROUND(Table18[[#This Row],[H2-Potential in TWh/a]]*1000000/(365*24),0)</f>
        <v>7</v>
      </c>
      <c r="J37">
        <f>Table18[[#This Row],[Potential demand MWh/h]]/SUM(Table18[Potential demand MWh/h])</f>
        <v>2.0091848450057405E-3</v>
      </c>
      <c r="K37">
        <f>ROUND($B$5*Table18[[#This Row],[Normalize Demand]],0)</f>
        <v>0</v>
      </c>
    </row>
    <row r="38" spans="1:11">
      <c r="A38">
        <v>196</v>
      </c>
      <c r="B38" t="s">
        <v>1052</v>
      </c>
      <c r="C38" t="s">
        <v>1203</v>
      </c>
      <c r="E38">
        <v>48.552484</v>
      </c>
      <c r="F38">
        <v>9.4709350000000008</v>
      </c>
      <c r="G38" t="s">
        <v>108</v>
      </c>
      <c r="H38">
        <v>0.18179999999999999</v>
      </c>
      <c r="I38">
        <f>ROUND(Table18[[#This Row],[H2-Potential in TWh/a]]*1000000/(365*24),0)</f>
        <v>21</v>
      </c>
      <c r="J38">
        <f>Table18[[#This Row],[Potential demand MWh/h]]/SUM(Table18[Potential demand MWh/h])</f>
        <v>6.0275545350172216E-3</v>
      </c>
      <c r="K38">
        <f>ROUND($B$5*Table18[[#This Row],[Normalize Demand]],0)</f>
        <v>1</v>
      </c>
    </row>
    <row r="39" spans="1:11">
      <c r="A39">
        <v>197</v>
      </c>
      <c r="B39" t="s">
        <v>1053</v>
      </c>
      <c r="C39" t="s">
        <v>1203</v>
      </c>
      <c r="E39">
        <v>51.540633999999997</v>
      </c>
      <c r="F39">
        <v>7.0825040000000001</v>
      </c>
      <c r="G39" t="s">
        <v>635</v>
      </c>
      <c r="H39">
        <v>0.1762</v>
      </c>
      <c r="I39">
        <f>ROUND(Table18[[#This Row],[H2-Potential in TWh/a]]*1000000/(365*24),0)</f>
        <v>20</v>
      </c>
      <c r="J39">
        <f>Table18[[#This Row],[Potential demand MWh/h]]/SUM(Table18[Potential demand MWh/h])</f>
        <v>5.7405281285878304E-3</v>
      </c>
      <c r="K39">
        <f>ROUND($B$5*Table18[[#This Row],[Normalize Demand]],0)</f>
        <v>1</v>
      </c>
    </row>
    <row r="40" spans="1:11">
      <c r="A40">
        <v>198</v>
      </c>
      <c r="B40" t="s">
        <v>1054</v>
      </c>
      <c r="C40" t="s">
        <v>1203</v>
      </c>
      <c r="E40">
        <v>51.286850100000002</v>
      </c>
      <c r="F40">
        <v>11.984197399999999</v>
      </c>
      <c r="G40" t="s">
        <v>815</v>
      </c>
      <c r="H40">
        <v>7.5499999999999998E-2</v>
      </c>
      <c r="I40">
        <f>ROUND(Table18[[#This Row],[H2-Potential in TWh/a]]*1000000/(365*24),0)</f>
        <v>9</v>
      </c>
      <c r="J40">
        <f>Table18[[#This Row],[Potential demand MWh/h]]/SUM(Table18[Potential demand MWh/h])</f>
        <v>2.5832376578645237E-3</v>
      </c>
      <c r="K40">
        <f>ROUND($B$5*Table18[[#This Row],[Normalize Demand]],0)</f>
        <v>1</v>
      </c>
    </row>
    <row r="41" spans="1:11">
      <c r="A41">
        <v>199</v>
      </c>
      <c r="B41" t="s">
        <v>1055</v>
      </c>
      <c r="C41" t="s">
        <v>1203</v>
      </c>
      <c r="E41">
        <v>51.520729000000003</v>
      </c>
      <c r="F41">
        <v>14.340244</v>
      </c>
      <c r="G41" t="s">
        <v>411</v>
      </c>
      <c r="H41">
        <v>0.2651</v>
      </c>
      <c r="I41">
        <f>ROUND(Table18[[#This Row],[H2-Potential in TWh/a]]*1000000/(365*24),0)</f>
        <v>30</v>
      </c>
      <c r="J41">
        <f>Table18[[#This Row],[Potential demand MWh/h]]/SUM(Table18[Potential demand MWh/h])</f>
        <v>8.6107921928817444E-3</v>
      </c>
      <c r="K41">
        <f>ROUND($B$5*Table18[[#This Row],[Normalize Demand]],0)</f>
        <v>2</v>
      </c>
    </row>
    <row r="42" spans="1:11">
      <c r="A42">
        <v>200</v>
      </c>
      <c r="B42" t="s">
        <v>1056</v>
      </c>
      <c r="C42" t="s">
        <v>1203</v>
      </c>
      <c r="E42">
        <v>51.661313999999997</v>
      </c>
      <c r="F42">
        <v>10.35317</v>
      </c>
      <c r="G42" t="s">
        <v>510</v>
      </c>
      <c r="H42">
        <v>8.6299999999999988E-2</v>
      </c>
      <c r="I42">
        <f>ROUND(Table18[[#This Row],[H2-Potential in TWh/a]]*1000000/(365*24),0)</f>
        <v>10</v>
      </c>
      <c r="J42">
        <f>Table18[[#This Row],[Potential demand MWh/h]]/SUM(Table18[Potential demand MWh/h])</f>
        <v>2.8702640642939152E-3</v>
      </c>
      <c r="K42">
        <f>ROUND($B$5*Table18[[#This Row],[Normalize Demand]],0)</f>
        <v>1</v>
      </c>
    </row>
    <row r="43" spans="1:11">
      <c r="A43">
        <v>201</v>
      </c>
      <c r="B43" t="s">
        <v>1057</v>
      </c>
      <c r="C43" t="s">
        <v>1203</v>
      </c>
      <c r="E43">
        <v>51.074862000000003</v>
      </c>
      <c r="F43">
        <v>8.0717219999999994</v>
      </c>
      <c r="G43" t="s">
        <v>678</v>
      </c>
      <c r="H43">
        <v>4.1799999999999997E-2</v>
      </c>
      <c r="I43">
        <f>ROUND(Table18[[#This Row],[H2-Potential in TWh/a]]*1000000/(365*24),0)</f>
        <v>5</v>
      </c>
      <c r="J43">
        <f>Table18[[#This Row],[Potential demand MWh/h]]/SUM(Table18[Potential demand MWh/h])</f>
        <v>1.4351320321469576E-3</v>
      </c>
      <c r="K43">
        <f>ROUND($B$5*Table18[[#This Row],[Normalize Demand]],0)</f>
        <v>0</v>
      </c>
    </row>
    <row r="44" spans="1:11">
      <c r="A44">
        <v>202</v>
      </c>
      <c r="B44" t="s">
        <v>1058</v>
      </c>
      <c r="C44" t="s">
        <v>1203</v>
      </c>
      <c r="E44">
        <v>50.305658000000001</v>
      </c>
      <c r="F44">
        <v>7.6046170000000002</v>
      </c>
      <c r="G44" t="s">
        <v>700</v>
      </c>
      <c r="H44">
        <v>1.7899999999999999E-2</v>
      </c>
      <c r="I44">
        <f>ROUND(Table18[[#This Row],[H2-Potential in TWh/a]]*1000000/(365*24),0)</f>
        <v>2</v>
      </c>
      <c r="J44">
        <f>Table18[[#This Row],[Potential demand MWh/h]]/SUM(Table18[Potential demand MWh/h])</f>
        <v>5.7405281285878302E-4</v>
      </c>
      <c r="K44">
        <f>ROUND($B$5*Table18[[#This Row],[Normalize Demand]],0)</f>
        <v>0</v>
      </c>
    </row>
    <row r="45" spans="1:11">
      <c r="A45">
        <v>203</v>
      </c>
      <c r="B45" t="s">
        <v>1059</v>
      </c>
      <c r="C45" t="s">
        <v>1203</v>
      </c>
      <c r="E45">
        <v>52.035862000000002</v>
      </c>
      <c r="F45">
        <v>6.8236480000000004</v>
      </c>
      <c r="G45" t="s">
        <v>87</v>
      </c>
      <c r="H45">
        <v>9.4499999999999987E-2</v>
      </c>
      <c r="I45">
        <f>ROUND(Table18[[#This Row],[H2-Potential in TWh/a]]*1000000/(365*24),0)</f>
        <v>11</v>
      </c>
      <c r="J45">
        <f>Table18[[#This Row],[Potential demand MWh/h]]/SUM(Table18[Potential demand MWh/h])</f>
        <v>3.1572904707233064E-3</v>
      </c>
      <c r="K45">
        <f>ROUND($B$5*Table18[[#This Row],[Normalize Demand]],0)</f>
        <v>1</v>
      </c>
    </row>
    <row r="46" spans="1:11">
      <c r="A46">
        <v>204</v>
      </c>
      <c r="B46" t="s">
        <v>1060</v>
      </c>
      <c r="C46" t="s">
        <v>1203</v>
      </c>
      <c r="E46">
        <v>48.686869000000002</v>
      </c>
      <c r="F46">
        <v>11.473822999999999</v>
      </c>
      <c r="G46" t="s">
        <v>227</v>
      </c>
      <c r="H46">
        <v>5.9999999999999995E-4</v>
      </c>
      <c r="I46">
        <f>ROUND(Table18[[#This Row],[H2-Potential in TWh/a]]*1000000/(365*24),0)</f>
        <v>0</v>
      </c>
      <c r="J46">
        <f>Table18[[#This Row],[Potential demand MWh/h]]/SUM(Table18[Potential demand MWh/h])</f>
        <v>0</v>
      </c>
      <c r="K46">
        <f>ROUND($B$5*Table18[[#This Row],[Normalize Demand]],0)</f>
        <v>0</v>
      </c>
    </row>
    <row r="47" spans="1:11">
      <c r="A47">
        <v>205</v>
      </c>
      <c r="B47" t="s">
        <v>1061</v>
      </c>
      <c r="C47" t="s">
        <v>1203</v>
      </c>
      <c r="E47">
        <v>50.992984</v>
      </c>
      <c r="F47">
        <v>8.5480490000000007</v>
      </c>
      <c r="G47" t="s">
        <v>472</v>
      </c>
      <c r="H47">
        <v>1.4500000000000001E-2</v>
      </c>
      <c r="I47">
        <f>ROUND(Table18[[#This Row],[H2-Potential in TWh/a]]*1000000/(365*24),0)</f>
        <v>2</v>
      </c>
      <c r="J47">
        <f>Table18[[#This Row],[Potential demand MWh/h]]/SUM(Table18[Potential demand MWh/h])</f>
        <v>5.7405281285878302E-4</v>
      </c>
      <c r="K47">
        <f>ROUND($B$5*Table18[[#This Row],[Normalize Demand]],0)</f>
        <v>0</v>
      </c>
    </row>
    <row r="48" spans="1:11">
      <c r="A48">
        <v>206</v>
      </c>
      <c r="B48" t="s">
        <v>1062</v>
      </c>
      <c r="C48" t="s">
        <v>1203</v>
      </c>
      <c r="E48">
        <v>50.858820999999999</v>
      </c>
      <c r="F48">
        <v>6.8367300000000002</v>
      </c>
      <c r="G48" t="s">
        <v>619</v>
      </c>
      <c r="H48">
        <v>0.44269999999999998</v>
      </c>
      <c r="I48">
        <f>ROUND(Table18[[#This Row],[H2-Potential in TWh/a]]*1000000/(365*24),0)</f>
        <v>51</v>
      </c>
      <c r="J48">
        <f>Table18[[#This Row],[Potential demand MWh/h]]/SUM(Table18[Potential demand MWh/h])</f>
        <v>1.4638346727898967E-2</v>
      </c>
      <c r="K48">
        <f>ROUND($B$5*Table18[[#This Row],[Normalize Demand]],0)</f>
        <v>3</v>
      </c>
    </row>
    <row r="49" spans="1:11">
      <c r="A49">
        <v>207</v>
      </c>
      <c r="B49" t="s">
        <v>1063</v>
      </c>
      <c r="C49" t="s">
        <v>1203</v>
      </c>
      <c r="E49">
        <v>48.269691000000002</v>
      </c>
      <c r="F49">
        <v>9.726699</v>
      </c>
      <c r="G49" t="s">
        <v>182</v>
      </c>
      <c r="H49">
        <v>0.36109999999999998</v>
      </c>
      <c r="I49">
        <f>ROUND(Table18[[#This Row],[H2-Potential in TWh/a]]*1000000/(365*24),0)</f>
        <v>41</v>
      </c>
      <c r="J49">
        <f>Table18[[#This Row],[Potential demand MWh/h]]/SUM(Table18[Potential demand MWh/h])</f>
        <v>1.1768082663605052E-2</v>
      </c>
      <c r="K49">
        <f>ROUND($B$5*Table18[[#This Row],[Normalize Demand]],0)</f>
        <v>3</v>
      </c>
    </row>
    <row r="50" spans="1:11">
      <c r="A50">
        <v>208</v>
      </c>
      <c r="B50" t="s">
        <v>1064</v>
      </c>
      <c r="C50" t="s">
        <v>1203</v>
      </c>
      <c r="E50">
        <v>51.165208999999997</v>
      </c>
      <c r="F50">
        <v>6.8493380000000004</v>
      </c>
      <c r="G50" t="s">
        <v>581</v>
      </c>
      <c r="H50">
        <v>6.2899999999999998E-2</v>
      </c>
      <c r="I50">
        <f>ROUND(Table18[[#This Row],[H2-Potential in TWh/a]]*1000000/(365*24),0)</f>
        <v>7</v>
      </c>
      <c r="J50">
        <f>Table18[[#This Row],[Potential demand MWh/h]]/SUM(Table18[Potential demand MWh/h])</f>
        <v>2.0091848450057405E-3</v>
      </c>
      <c r="K50">
        <f>ROUND($B$5*Table18[[#This Row],[Normalize Demand]],0)</f>
        <v>0</v>
      </c>
    </row>
    <row r="51" spans="1:11">
      <c r="A51">
        <v>209</v>
      </c>
      <c r="B51" t="s">
        <v>1065</v>
      </c>
      <c r="C51" t="s">
        <v>1203</v>
      </c>
      <c r="E51">
        <v>50.706145999999997</v>
      </c>
      <c r="F51">
        <v>11.323558999999999</v>
      </c>
      <c r="G51" t="s">
        <v>884</v>
      </c>
      <c r="H51">
        <v>0.4516</v>
      </c>
      <c r="I51">
        <f>ROUND(Table18[[#This Row],[H2-Potential in TWh/a]]*1000000/(365*24),0)</f>
        <v>52</v>
      </c>
      <c r="J51">
        <f>Table18[[#This Row],[Potential demand MWh/h]]/SUM(Table18[Potential demand MWh/h])</f>
        <v>1.4925373134328358E-2</v>
      </c>
      <c r="K51">
        <f>ROUND($B$5*Table18[[#This Row],[Normalize Demand]],0)</f>
        <v>3</v>
      </c>
    </row>
    <row r="52" spans="1:11">
      <c r="A52">
        <v>210</v>
      </c>
      <c r="B52" t="s">
        <v>1066</v>
      </c>
      <c r="C52" t="s">
        <v>1203</v>
      </c>
      <c r="E52">
        <v>48.530712000000001</v>
      </c>
      <c r="F52">
        <v>8.0784000000000002</v>
      </c>
      <c r="G52" t="s">
        <v>161</v>
      </c>
      <c r="H52">
        <v>0.36399999999999999</v>
      </c>
      <c r="I52">
        <f>ROUND(Table18[[#This Row],[H2-Potential in TWh/a]]*1000000/(365*24),0)</f>
        <v>42</v>
      </c>
      <c r="J52">
        <f>Table18[[#This Row],[Potential demand MWh/h]]/SUM(Table18[Potential demand MWh/h])</f>
        <v>1.2055109070034443E-2</v>
      </c>
      <c r="K52">
        <f>ROUND($B$5*Table18[[#This Row],[Normalize Demand]],0)</f>
        <v>3</v>
      </c>
    </row>
    <row r="53" spans="1:11">
      <c r="A53">
        <v>211</v>
      </c>
      <c r="B53" t="s">
        <v>1067</v>
      </c>
      <c r="C53" t="s">
        <v>1203</v>
      </c>
      <c r="E53">
        <v>50.392437000000001</v>
      </c>
      <c r="F53">
        <v>7.5877420000000004</v>
      </c>
      <c r="G53" t="s">
        <v>686</v>
      </c>
      <c r="H53">
        <v>0.1086</v>
      </c>
      <c r="I53">
        <f>ROUND(Table18[[#This Row],[H2-Potential in TWh/a]]*1000000/(365*24),0)</f>
        <v>12</v>
      </c>
      <c r="J53">
        <f>Table18[[#This Row],[Potential demand MWh/h]]/SUM(Table18[Potential demand MWh/h])</f>
        <v>3.4443168771526979E-3</v>
      </c>
      <c r="K53">
        <f>ROUND($B$5*Table18[[#This Row],[Normalize Demand]],0)</f>
        <v>1</v>
      </c>
    </row>
    <row r="54" spans="1:11">
      <c r="A54">
        <v>212</v>
      </c>
      <c r="B54" t="s">
        <v>1068</v>
      </c>
      <c r="C54" t="s">
        <v>1203</v>
      </c>
      <c r="E54">
        <v>53.173081000000003</v>
      </c>
      <c r="F54">
        <v>7.3665529999999997</v>
      </c>
      <c r="G54" t="s">
        <v>86</v>
      </c>
      <c r="H54">
        <v>0.25119999999999998</v>
      </c>
      <c r="I54">
        <f>ROUND(Table18[[#This Row],[H2-Potential in TWh/a]]*1000000/(365*24),0)</f>
        <v>29</v>
      </c>
      <c r="J54">
        <f>Table18[[#This Row],[Potential demand MWh/h]]/SUM(Table18[Potential demand MWh/h])</f>
        <v>8.3237657864523532E-3</v>
      </c>
      <c r="K54">
        <f>ROUND($B$5*Table18[[#This Row],[Normalize Demand]],0)</f>
        <v>2</v>
      </c>
    </row>
    <row r="55" spans="1:11">
      <c r="A55">
        <v>213</v>
      </c>
      <c r="B55" t="s">
        <v>1069</v>
      </c>
      <c r="C55" t="s">
        <v>1203</v>
      </c>
      <c r="E55">
        <v>51.224162999999997</v>
      </c>
      <c r="F55">
        <v>6.6987420000000002</v>
      </c>
      <c r="G55" t="s">
        <v>605</v>
      </c>
      <c r="H55">
        <v>0.19570000000000001</v>
      </c>
      <c r="I55">
        <f>ROUND(Table18[[#This Row],[H2-Potential in TWh/a]]*1000000/(365*24),0)</f>
        <v>22</v>
      </c>
      <c r="J55">
        <f>Table18[[#This Row],[Potential demand MWh/h]]/SUM(Table18[Potential demand MWh/h])</f>
        <v>6.3145809414466127E-3</v>
      </c>
      <c r="K55">
        <f>ROUND($B$5*Table18[[#This Row],[Normalize Demand]],0)</f>
        <v>1</v>
      </c>
    </row>
    <row r="56" spans="1:11">
      <c r="A56">
        <v>214</v>
      </c>
      <c r="B56" t="s">
        <v>1070</v>
      </c>
      <c r="C56" t="s">
        <v>1203</v>
      </c>
      <c r="E56">
        <v>51.900499000000003</v>
      </c>
      <c r="F56">
        <v>10.648865000000001</v>
      </c>
      <c r="G56" t="s">
        <v>500</v>
      </c>
      <c r="H56">
        <v>1.6999999999999999E-3</v>
      </c>
      <c r="I56">
        <f>ROUND(Table18[[#This Row],[H2-Potential in TWh/a]]*1000000/(365*24),0)</f>
        <v>0</v>
      </c>
      <c r="J56">
        <f>Table18[[#This Row],[Potential demand MWh/h]]/SUM(Table18[Potential demand MWh/h])</f>
        <v>0</v>
      </c>
      <c r="K56">
        <f>ROUND($B$5*Table18[[#This Row],[Normalize Demand]],0)</f>
        <v>0</v>
      </c>
    </row>
    <row r="57" spans="1:11">
      <c r="A57">
        <v>215</v>
      </c>
      <c r="B57" t="s">
        <v>1071</v>
      </c>
      <c r="C57" t="s">
        <v>1203</v>
      </c>
      <c r="E57">
        <v>48.737160000000003</v>
      </c>
      <c r="F57">
        <v>8.3450849999999992</v>
      </c>
      <c r="G57" t="s">
        <v>137</v>
      </c>
      <c r="H57">
        <v>2.8299999999999999E-2</v>
      </c>
      <c r="I57">
        <f>ROUND(Table18[[#This Row],[H2-Potential in TWh/a]]*1000000/(365*24),0)</f>
        <v>3</v>
      </c>
      <c r="J57">
        <f>Table18[[#This Row],[Potential demand MWh/h]]/SUM(Table18[Potential demand MWh/h])</f>
        <v>8.6107921928817448E-4</v>
      </c>
      <c r="K57">
        <f>ROUND($B$5*Table18[[#This Row],[Normalize Demand]],0)</f>
        <v>0</v>
      </c>
    </row>
    <row r="58" spans="1:11">
      <c r="A58">
        <v>216</v>
      </c>
      <c r="B58" t="s">
        <v>1072</v>
      </c>
      <c r="C58" t="s">
        <v>1203</v>
      </c>
      <c r="E58">
        <v>50.351046969999999</v>
      </c>
      <c r="F58">
        <v>11.86527729</v>
      </c>
      <c r="G58" t="s">
        <v>295</v>
      </c>
      <c r="H58">
        <v>2.4500000000000001E-2</v>
      </c>
      <c r="I58">
        <f>ROUND(Table18[[#This Row],[H2-Potential in TWh/a]]*1000000/(365*24),0)</f>
        <v>3</v>
      </c>
      <c r="J58">
        <f>Table18[[#This Row],[Potential demand MWh/h]]/SUM(Table18[Potential demand MWh/h])</f>
        <v>8.6107921928817448E-4</v>
      </c>
      <c r="K58">
        <f>ROUND($B$5*Table18[[#This Row],[Normalize Demand]],0)</f>
        <v>0</v>
      </c>
    </row>
    <row r="59" spans="1:11">
      <c r="A59">
        <v>217</v>
      </c>
      <c r="B59" t="s">
        <v>1073</v>
      </c>
      <c r="C59" t="s">
        <v>1203</v>
      </c>
      <c r="E59">
        <v>51.209944</v>
      </c>
      <c r="F59">
        <v>6.7171240000000001</v>
      </c>
      <c r="G59" t="s">
        <v>605</v>
      </c>
      <c r="H59">
        <v>0.15759999999999999</v>
      </c>
      <c r="I59">
        <f>ROUND(Table18[[#This Row],[H2-Potential in TWh/a]]*1000000/(365*24),0)</f>
        <v>18</v>
      </c>
      <c r="J59">
        <f>Table18[[#This Row],[Potential demand MWh/h]]/SUM(Table18[Potential demand MWh/h])</f>
        <v>5.1664753157290473E-3</v>
      </c>
      <c r="K59">
        <f>ROUND($B$5*Table18[[#This Row],[Normalize Demand]],0)</f>
        <v>1</v>
      </c>
    </row>
    <row r="60" spans="1:11">
      <c r="A60">
        <v>218</v>
      </c>
      <c r="B60" t="s">
        <v>1074</v>
      </c>
      <c r="C60" t="s">
        <v>1203</v>
      </c>
      <c r="E60">
        <v>50.030602999999999</v>
      </c>
      <c r="F60">
        <v>8.2285210000000006</v>
      </c>
      <c r="G60" t="s">
        <v>726</v>
      </c>
      <c r="H60">
        <v>8.2599999999999993E-2</v>
      </c>
      <c r="I60">
        <f>ROUND(Table18[[#This Row],[H2-Potential in TWh/a]]*1000000/(365*24),0)</f>
        <v>9</v>
      </c>
      <c r="J60">
        <f>Table18[[#This Row],[Potential demand MWh/h]]/SUM(Table18[Potential demand MWh/h])</f>
        <v>2.5832376578645237E-3</v>
      </c>
      <c r="K60">
        <f>ROUND($B$5*Table18[[#This Row],[Normalize Demand]],0)</f>
        <v>1</v>
      </c>
    </row>
    <row r="61" spans="1:11">
      <c r="A61">
        <v>219</v>
      </c>
      <c r="B61" t="s">
        <v>1075</v>
      </c>
      <c r="C61" t="s">
        <v>1203</v>
      </c>
      <c r="E61">
        <v>52.626004999999999</v>
      </c>
      <c r="F61">
        <v>10.247707999999999</v>
      </c>
      <c r="G61" t="s">
        <v>528</v>
      </c>
      <c r="H61">
        <v>0.2346</v>
      </c>
      <c r="I61">
        <f>ROUND(Table18[[#This Row],[H2-Potential in TWh/a]]*1000000/(365*24),0)</f>
        <v>27</v>
      </c>
      <c r="J61">
        <f>Table18[[#This Row],[Potential demand MWh/h]]/SUM(Table18[Potential demand MWh/h])</f>
        <v>7.749712973593571E-3</v>
      </c>
      <c r="K61">
        <f>ROUND($B$5*Table18[[#This Row],[Normalize Demand]],0)</f>
        <v>2</v>
      </c>
    </row>
    <row r="62" spans="1:11">
      <c r="A62">
        <v>220</v>
      </c>
      <c r="B62" t="s">
        <v>1076</v>
      </c>
      <c r="C62" t="s">
        <v>1203</v>
      </c>
      <c r="E62">
        <v>51.294353000000001</v>
      </c>
      <c r="F62">
        <v>6.3653649999999997</v>
      </c>
      <c r="G62" t="s">
        <v>607</v>
      </c>
      <c r="H62">
        <v>1.3299999999999999E-2</v>
      </c>
      <c r="I62">
        <f>ROUND(Table18[[#This Row],[H2-Potential in TWh/a]]*1000000/(365*24),0)</f>
        <v>2</v>
      </c>
      <c r="J62">
        <f>Table18[[#This Row],[Potential demand MWh/h]]/SUM(Table18[Potential demand MWh/h])</f>
        <v>5.7405281285878302E-4</v>
      </c>
      <c r="K62">
        <f>ROUND($B$5*Table18[[#This Row],[Normalize Demand]],0)</f>
        <v>0</v>
      </c>
    </row>
    <row r="63" spans="1:11">
      <c r="A63">
        <v>221</v>
      </c>
      <c r="B63" t="s">
        <v>1077</v>
      </c>
      <c r="C63" t="s">
        <v>1203</v>
      </c>
      <c r="E63">
        <v>49.707186</v>
      </c>
      <c r="F63">
        <v>9.2420989999999996</v>
      </c>
      <c r="G63" t="s">
        <v>345</v>
      </c>
      <c r="H63">
        <v>0.13539999999999999</v>
      </c>
      <c r="I63">
        <f>ROUND(Table18[[#This Row],[H2-Potential in TWh/a]]*1000000/(365*24),0)</f>
        <v>15</v>
      </c>
      <c r="J63">
        <f>Table18[[#This Row],[Potential demand MWh/h]]/SUM(Table18[Potential demand MWh/h])</f>
        <v>4.3053960964408722E-3</v>
      </c>
      <c r="K63">
        <f>ROUND($B$5*Table18[[#This Row],[Normalize Demand]],0)</f>
        <v>1</v>
      </c>
    </row>
    <row r="64" spans="1:11">
      <c r="A64">
        <v>222</v>
      </c>
      <c r="B64" t="s">
        <v>1078</v>
      </c>
      <c r="C64" t="s">
        <v>1203</v>
      </c>
      <c r="E64">
        <v>51.923957000000001</v>
      </c>
      <c r="F64">
        <v>9.773968</v>
      </c>
      <c r="G64" t="s">
        <v>519</v>
      </c>
      <c r="H64">
        <v>4.5000000000000014E-3</v>
      </c>
      <c r="I64">
        <f>ROUND(Table18[[#This Row],[H2-Potential in TWh/a]]*1000000/(365*24),0)</f>
        <v>1</v>
      </c>
      <c r="J64">
        <f>Table18[[#This Row],[Potential demand MWh/h]]/SUM(Table18[Potential demand MWh/h])</f>
        <v>2.8702640642939151E-4</v>
      </c>
      <c r="K64">
        <f>ROUND($B$5*Table18[[#This Row],[Normalize Demand]],0)</f>
        <v>0</v>
      </c>
    </row>
    <row r="65" spans="1:11">
      <c r="A65">
        <v>223</v>
      </c>
      <c r="B65" t="s">
        <v>1079</v>
      </c>
      <c r="C65" t="s">
        <v>1203</v>
      </c>
      <c r="E65">
        <v>50.004612000000002</v>
      </c>
      <c r="F65">
        <v>8.3179890000000007</v>
      </c>
      <c r="G65" t="s">
        <v>430</v>
      </c>
      <c r="H65">
        <v>0.2198</v>
      </c>
      <c r="I65">
        <f>ROUND(Table18[[#This Row],[H2-Potential in TWh/a]]*1000000/(365*24),0)</f>
        <v>25</v>
      </c>
      <c r="J65">
        <f>Table18[[#This Row],[Potential demand MWh/h]]/SUM(Table18[Potential demand MWh/h])</f>
        <v>7.1756601607347878E-3</v>
      </c>
      <c r="K65">
        <f>ROUND($B$5*Table18[[#This Row],[Normalize Demand]],0)</f>
        <v>2</v>
      </c>
    </row>
    <row r="66" spans="1:11">
      <c r="A66">
        <v>224</v>
      </c>
      <c r="B66" t="s">
        <v>1080</v>
      </c>
      <c r="C66" t="s">
        <v>1203</v>
      </c>
      <c r="E66">
        <v>48.723723</v>
      </c>
      <c r="F66">
        <v>8.3558439999999994</v>
      </c>
      <c r="G66" t="s">
        <v>137</v>
      </c>
      <c r="H66">
        <v>2.5399999999999999E-2</v>
      </c>
      <c r="I66">
        <f>ROUND(Table18[[#This Row],[H2-Potential in TWh/a]]*1000000/(365*24),0)</f>
        <v>3</v>
      </c>
      <c r="J66">
        <f>Table18[[#This Row],[Potential demand MWh/h]]/SUM(Table18[Potential demand MWh/h])</f>
        <v>8.6107921928817448E-4</v>
      </c>
      <c r="K66">
        <f>ROUND($B$5*Table18[[#This Row],[Normalize Demand]],0)</f>
        <v>0</v>
      </c>
    </row>
    <row r="67" spans="1:11">
      <c r="A67">
        <v>225</v>
      </c>
      <c r="B67" t="s">
        <v>1081</v>
      </c>
      <c r="C67" t="s">
        <v>1203</v>
      </c>
      <c r="E67">
        <v>51.333365000000001</v>
      </c>
      <c r="F67">
        <v>8.0011960000000002</v>
      </c>
      <c r="G67" t="s">
        <v>674</v>
      </c>
      <c r="H67">
        <v>2.92E-2</v>
      </c>
      <c r="I67">
        <f>ROUND(Table18[[#This Row],[H2-Potential in TWh/a]]*1000000/(365*24),0)</f>
        <v>3</v>
      </c>
      <c r="J67">
        <f>Table18[[#This Row],[Potential demand MWh/h]]/SUM(Table18[Potential demand MWh/h])</f>
        <v>8.6107921928817448E-4</v>
      </c>
      <c r="K67">
        <f>ROUND($B$5*Table18[[#This Row],[Normalize Demand]],0)</f>
        <v>0</v>
      </c>
    </row>
    <row r="68" spans="1:11">
      <c r="A68">
        <v>226</v>
      </c>
      <c r="B68" t="s">
        <v>1082</v>
      </c>
      <c r="C68" t="s">
        <v>1203</v>
      </c>
      <c r="E68">
        <v>48.763638999999998</v>
      </c>
      <c r="F68">
        <v>8.3379919999999998</v>
      </c>
      <c r="G68" t="s">
        <v>137</v>
      </c>
      <c r="H68">
        <v>3.7499999999999999E-2</v>
      </c>
      <c r="I68">
        <f>ROUND(Table18[[#This Row],[H2-Potential in TWh/a]]*1000000/(365*24),0)</f>
        <v>4</v>
      </c>
      <c r="J68">
        <f>Table18[[#This Row],[Potential demand MWh/h]]/SUM(Table18[Potential demand MWh/h])</f>
        <v>1.148105625717566E-3</v>
      </c>
      <c r="K68">
        <f>ROUND($B$5*Table18[[#This Row],[Normalize Demand]],0)</f>
        <v>0</v>
      </c>
    </row>
    <row r="69" spans="1:11">
      <c r="A69">
        <v>227</v>
      </c>
      <c r="B69" t="s">
        <v>1083</v>
      </c>
      <c r="C69" t="s">
        <v>1203</v>
      </c>
      <c r="E69">
        <v>51.394694999999999</v>
      </c>
      <c r="F69">
        <v>7.845351</v>
      </c>
      <c r="G69" t="s">
        <v>676</v>
      </c>
      <c r="H69">
        <v>0.02</v>
      </c>
      <c r="I69">
        <f>ROUND(Table18[[#This Row],[H2-Potential in TWh/a]]*1000000/(365*24),0)</f>
        <v>2</v>
      </c>
      <c r="J69">
        <f>Table18[[#This Row],[Potential demand MWh/h]]/SUM(Table18[Potential demand MWh/h])</f>
        <v>5.7405281285878302E-4</v>
      </c>
      <c r="K69">
        <f>ROUND($B$5*Table18[[#This Row],[Normalize Demand]],0)</f>
        <v>0</v>
      </c>
    </row>
    <row r="70" spans="1:11">
      <c r="A70">
        <v>228</v>
      </c>
      <c r="B70" t="s">
        <v>1084</v>
      </c>
      <c r="C70" t="s">
        <v>1203</v>
      </c>
      <c r="E70">
        <v>51.256866000000002</v>
      </c>
      <c r="F70">
        <v>7.2772430000000004</v>
      </c>
      <c r="G70" t="s">
        <v>672</v>
      </c>
      <c r="H70">
        <v>3.9300000000000002E-2</v>
      </c>
      <c r="I70">
        <f>ROUND(Table18[[#This Row],[H2-Potential in TWh/a]]*1000000/(365*24),0)</f>
        <v>4</v>
      </c>
      <c r="J70">
        <f>Table18[[#This Row],[Potential demand MWh/h]]/SUM(Table18[Potential demand MWh/h])</f>
        <v>1.148105625717566E-3</v>
      </c>
      <c r="K70">
        <f>ROUND($B$5*Table18[[#This Row],[Normalize Demand]],0)</f>
        <v>0</v>
      </c>
    </row>
    <row r="71" spans="1:11">
      <c r="A71">
        <v>229</v>
      </c>
      <c r="B71" t="s">
        <v>1085</v>
      </c>
      <c r="C71" t="s">
        <v>1203</v>
      </c>
      <c r="E71">
        <v>54.778758000000003</v>
      </c>
      <c r="F71">
        <v>9.4320489999999992</v>
      </c>
      <c r="G71" t="s">
        <v>823</v>
      </c>
      <c r="H71">
        <v>4.5999999999999999E-2</v>
      </c>
      <c r="I71">
        <f>ROUND(Table18[[#This Row],[H2-Potential in TWh/a]]*1000000/(365*24),0)</f>
        <v>5</v>
      </c>
      <c r="J71">
        <f>Table18[[#This Row],[Potential demand MWh/h]]/SUM(Table18[Potential demand MWh/h])</f>
        <v>1.4351320321469576E-3</v>
      </c>
      <c r="K71">
        <f>ROUND($B$5*Table18[[#This Row],[Normalize Demand]],0)</f>
        <v>0</v>
      </c>
    </row>
    <row r="72" spans="1:11">
      <c r="A72">
        <v>230</v>
      </c>
      <c r="B72" t="s">
        <v>1086</v>
      </c>
      <c r="C72" t="s">
        <v>1203</v>
      </c>
      <c r="E72">
        <v>53.184405699999999</v>
      </c>
      <c r="F72">
        <v>11.2747604</v>
      </c>
      <c r="G72" t="s">
        <v>489</v>
      </c>
      <c r="H72">
        <v>0.1072</v>
      </c>
      <c r="I72">
        <f>ROUND(Table18[[#This Row],[H2-Potential in TWh/a]]*1000000/(365*24),0)</f>
        <v>12</v>
      </c>
      <c r="J72">
        <f>Table18[[#This Row],[Potential demand MWh/h]]/SUM(Table18[Potential demand MWh/h])</f>
        <v>3.4443168771526979E-3</v>
      </c>
      <c r="K72">
        <f>ROUND($B$5*Table18[[#This Row],[Normalize Demand]],0)</f>
        <v>1</v>
      </c>
    </row>
    <row r="73" spans="1:11">
      <c r="A73">
        <v>231</v>
      </c>
      <c r="B73" t="s">
        <v>1087</v>
      </c>
      <c r="C73" t="s">
        <v>1203</v>
      </c>
      <c r="E73">
        <v>49.982951</v>
      </c>
      <c r="F73">
        <v>10.657704000000001</v>
      </c>
      <c r="G73" t="s">
        <v>341</v>
      </c>
      <c r="H73">
        <v>0.77049999999999996</v>
      </c>
      <c r="I73">
        <f>ROUND(Table18[[#This Row],[H2-Potential in TWh/a]]*1000000/(365*24),0)</f>
        <v>88</v>
      </c>
      <c r="J73">
        <f>Table18[[#This Row],[Potential demand MWh/h]]/SUM(Table18[Potential demand MWh/h])</f>
        <v>2.5258323765786451E-2</v>
      </c>
      <c r="K73">
        <f>ROUND($B$5*Table18[[#This Row],[Normalize Demand]],0)</f>
        <v>6</v>
      </c>
    </row>
    <row r="74" spans="1:11">
      <c r="A74">
        <v>232</v>
      </c>
      <c r="B74" t="s">
        <v>1088</v>
      </c>
      <c r="C74" t="s">
        <v>1203</v>
      </c>
      <c r="E74">
        <v>49.463293999999998</v>
      </c>
      <c r="F74">
        <v>8.1705059999999996</v>
      </c>
      <c r="G74" t="s">
        <v>740</v>
      </c>
      <c r="H74">
        <v>0.1072</v>
      </c>
      <c r="I74">
        <f>ROUND(Table18[[#This Row],[H2-Potential in TWh/a]]*1000000/(365*24),0)</f>
        <v>12</v>
      </c>
      <c r="J74">
        <f>Table18[[#This Row],[Potential demand MWh/h]]/SUM(Table18[Potential demand MWh/h])</f>
        <v>3.4443168771526979E-3</v>
      </c>
      <c r="K74">
        <f>ROUND($B$5*Table18[[#This Row],[Normalize Demand]],0)</f>
        <v>1</v>
      </c>
    </row>
    <row r="75" spans="1:11">
      <c r="A75">
        <v>233</v>
      </c>
      <c r="B75" t="s">
        <v>1088</v>
      </c>
      <c r="C75" t="s">
        <v>1203</v>
      </c>
      <c r="E75">
        <v>49.464616999999997</v>
      </c>
      <c r="F75">
        <v>8.1096409999999999</v>
      </c>
      <c r="G75" t="s">
        <v>740</v>
      </c>
      <c r="H75">
        <v>4.2000000000000003E-2</v>
      </c>
      <c r="I75">
        <f>ROUND(Table18[[#This Row],[H2-Potential in TWh/a]]*1000000/(365*24),0)</f>
        <v>5</v>
      </c>
      <c r="J75">
        <f>Table18[[#This Row],[Potential demand MWh/h]]/SUM(Table18[Potential demand MWh/h])</f>
        <v>1.4351320321469576E-3</v>
      </c>
      <c r="K75">
        <f>ROUND($B$5*Table18[[#This Row],[Normalize Demand]],0)</f>
        <v>0</v>
      </c>
    </row>
    <row r="76" spans="1:11">
      <c r="A76">
        <v>234</v>
      </c>
      <c r="B76" t="s">
        <v>1089</v>
      </c>
      <c r="C76" t="s">
        <v>1203</v>
      </c>
      <c r="E76">
        <v>50.677269000000003</v>
      </c>
      <c r="F76">
        <v>7.635923</v>
      </c>
      <c r="G76" t="s">
        <v>690</v>
      </c>
      <c r="H76">
        <v>1.7899999999999999E-2</v>
      </c>
      <c r="I76">
        <f>ROUND(Table18[[#This Row],[H2-Potential in TWh/a]]*1000000/(365*24),0)</f>
        <v>2</v>
      </c>
      <c r="J76">
        <f>Table18[[#This Row],[Potential demand MWh/h]]/SUM(Table18[Potential demand MWh/h])</f>
        <v>5.7405281285878302E-4</v>
      </c>
      <c r="K76">
        <f>ROUND($B$5*Table18[[#This Row],[Normalize Demand]],0)</f>
        <v>0</v>
      </c>
    </row>
    <row r="77" spans="1:11">
      <c r="A77">
        <v>235</v>
      </c>
      <c r="B77" t="s">
        <v>1090</v>
      </c>
      <c r="C77" t="s">
        <v>1203</v>
      </c>
      <c r="E77">
        <v>49.088785000000001</v>
      </c>
      <c r="F77">
        <v>9.7363540000000004</v>
      </c>
      <c r="G77" t="s">
        <v>122</v>
      </c>
      <c r="H77">
        <v>5.6999999999999993E-3</v>
      </c>
      <c r="I77">
        <f>ROUND(Table18[[#This Row],[H2-Potential in TWh/a]]*1000000/(365*24),0)</f>
        <v>1</v>
      </c>
      <c r="J77">
        <f>Table18[[#This Row],[Potential demand MWh/h]]/SUM(Table18[Potential demand MWh/h])</f>
        <v>2.8702640642939151E-4</v>
      </c>
      <c r="K77">
        <f>ROUND($B$5*Table18[[#This Row],[Normalize Demand]],0)</f>
        <v>0</v>
      </c>
    </row>
    <row r="78" spans="1:11">
      <c r="A78">
        <v>236</v>
      </c>
      <c r="B78" t="s">
        <v>1091</v>
      </c>
      <c r="C78" t="s">
        <v>1203</v>
      </c>
      <c r="E78">
        <v>50.643771000000001</v>
      </c>
      <c r="F78">
        <v>6.7096</v>
      </c>
      <c r="G78" t="s">
        <v>621</v>
      </c>
      <c r="H78">
        <v>6.6199999999999995E-2</v>
      </c>
      <c r="I78">
        <f>ROUND(Table18[[#This Row],[H2-Potential in TWh/a]]*1000000/(365*24),0)</f>
        <v>8</v>
      </c>
      <c r="J78">
        <f>Table18[[#This Row],[Potential demand MWh/h]]/SUM(Table18[Potential demand MWh/h])</f>
        <v>2.2962112514351321E-3</v>
      </c>
      <c r="K78">
        <f>ROUND($B$5*Table18[[#This Row],[Normalize Demand]],0)</f>
        <v>1</v>
      </c>
    </row>
    <row r="79" spans="1:11">
      <c r="A79">
        <v>237</v>
      </c>
      <c r="B79" t="s">
        <v>1092</v>
      </c>
      <c r="C79" t="s">
        <v>1203</v>
      </c>
      <c r="E79">
        <v>53.076402999999999</v>
      </c>
      <c r="F79">
        <v>14.309240000000001</v>
      </c>
      <c r="G79" t="s">
        <v>415</v>
      </c>
      <c r="H79">
        <v>0.41399999999999998</v>
      </c>
      <c r="I79">
        <f>ROUND(Table18[[#This Row],[H2-Potential in TWh/a]]*1000000/(365*24),0)</f>
        <v>47</v>
      </c>
      <c r="J79">
        <f>Table18[[#This Row],[Potential demand MWh/h]]/SUM(Table18[Potential demand MWh/h])</f>
        <v>1.3490241102181401E-2</v>
      </c>
      <c r="K79">
        <f>ROUND($B$5*Table18[[#This Row],[Normalize Demand]],0)</f>
        <v>3</v>
      </c>
    </row>
    <row r="80" spans="1:11">
      <c r="A80">
        <v>238</v>
      </c>
      <c r="B80" t="s">
        <v>1093</v>
      </c>
      <c r="C80" t="s">
        <v>1203</v>
      </c>
      <c r="E80">
        <v>52.252431000000001</v>
      </c>
      <c r="F80">
        <v>11.885426000000001</v>
      </c>
      <c r="G80" t="s">
        <v>805</v>
      </c>
      <c r="H80">
        <v>0.32160000000000011</v>
      </c>
      <c r="I80">
        <f>ROUND(Table18[[#This Row],[H2-Potential in TWh/a]]*1000000/(365*24),0)</f>
        <v>37</v>
      </c>
      <c r="J80">
        <f>Table18[[#This Row],[Potential demand MWh/h]]/SUM(Table18[Potential demand MWh/h])</f>
        <v>1.0619977037887486E-2</v>
      </c>
      <c r="K80">
        <f>ROUND($B$5*Table18[[#This Row],[Normalize Demand]],0)</f>
        <v>2</v>
      </c>
    </row>
    <row r="81" spans="1:11">
      <c r="A81">
        <v>239</v>
      </c>
      <c r="B81" t="s">
        <v>1094</v>
      </c>
      <c r="C81" t="s">
        <v>1203</v>
      </c>
      <c r="E81">
        <v>50.570667</v>
      </c>
      <c r="F81">
        <v>6.4992340000000004</v>
      </c>
      <c r="G81" t="s">
        <v>621</v>
      </c>
      <c r="H81">
        <v>1.9E-3</v>
      </c>
      <c r="I81">
        <f>ROUND(Table18[[#This Row],[H2-Potential in TWh/a]]*1000000/(365*24),0)</f>
        <v>0</v>
      </c>
      <c r="J81">
        <f>Table18[[#This Row],[Potential demand MWh/h]]/SUM(Table18[Potential demand MWh/h])</f>
        <v>0</v>
      </c>
      <c r="K81">
        <f>ROUND($B$5*Table18[[#This Row],[Normalize Demand]],0)</f>
        <v>0</v>
      </c>
    </row>
    <row r="82" spans="1:11">
      <c r="A82">
        <v>240</v>
      </c>
      <c r="B82" t="s">
        <v>1095</v>
      </c>
      <c r="C82" t="s">
        <v>1203</v>
      </c>
      <c r="E82">
        <v>50.642901999999999</v>
      </c>
      <c r="F82">
        <v>12.199094000000001</v>
      </c>
      <c r="G82" t="s">
        <v>890</v>
      </c>
      <c r="H82">
        <v>4.2799999999999998E-2</v>
      </c>
      <c r="I82">
        <f>ROUND(Table18[[#This Row],[H2-Potential in TWh/a]]*1000000/(365*24),0)</f>
        <v>5</v>
      </c>
      <c r="J82">
        <f>Table18[[#This Row],[Potential demand MWh/h]]/SUM(Table18[Potential demand MWh/h])</f>
        <v>1.4351320321469576E-3</v>
      </c>
      <c r="K82">
        <f>ROUND($B$5*Table18[[#This Row],[Normalize Demand]],0)</f>
        <v>0</v>
      </c>
    </row>
    <row r="83" spans="1:11">
      <c r="A83">
        <v>241</v>
      </c>
      <c r="B83" t="s">
        <v>1096</v>
      </c>
      <c r="C83" t="s">
        <v>1203</v>
      </c>
      <c r="E83">
        <v>47.820822</v>
      </c>
      <c r="F83">
        <v>10.434106999999999</v>
      </c>
      <c r="G83" t="s">
        <v>372</v>
      </c>
      <c r="H83">
        <v>5.2699999999999997E-2</v>
      </c>
      <c r="I83">
        <f>ROUND(Table18[[#This Row],[H2-Potential in TWh/a]]*1000000/(365*24),0)</f>
        <v>6</v>
      </c>
      <c r="J83">
        <f>Table18[[#This Row],[Potential demand MWh/h]]/SUM(Table18[Potential demand MWh/h])</f>
        <v>1.722158438576349E-3</v>
      </c>
      <c r="K83">
        <f>ROUND($B$5*Table18[[#This Row],[Normalize Demand]],0)</f>
        <v>0</v>
      </c>
    </row>
    <row r="84" spans="1:11">
      <c r="A84">
        <v>242</v>
      </c>
      <c r="B84" t="s">
        <v>1085</v>
      </c>
      <c r="C84" t="s">
        <v>1203</v>
      </c>
      <c r="E84">
        <v>51.999920000000003</v>
      </c>
      <c r="F84">
        <v>8.6139580000000002</v>
      </c>
      <c r="G84" t="s">
        <v>648</v>
      </c>
      <c r="H84">
        <v>0.19700000000000001</v>
      </c>
      <c r="I84">
        <f>ROUND(Table18[[#This Row],[H2-Potential in TWh/a]]*1000000/(365*24),0)</f>
        <v>22</v>
      </c>
      <c r="J84">
        <f>Table18[[#This Row],[Potential demand MWh/h]]/SUM(Table18[Potential demand MWh/h])</f>
        <v>6.3145809414466127E-3</v>
      </c>
      <c r="K84">
        <f>ROUND($B$5*Table18[[#This Row],[Normalize Demand]],0)</f>
        <v>1</v>
      </c>
    </row>
    <row r="85" spans="1:11">
      <c r="A85">
        <v>243</v>
      </c>
      <c r="B85" t="s">
        <v>1097</v>
      </c>
      <c r="C85" t="s">
        <v>1203</v>
      </c>
      <c r="E85">
        <v>50.792704000000001</v>
      </c>
      <c r="F85">
        <v>6.4839989999999998</v>
      </c>
      <c r="G85" t="s">
        <v>617</v>
      </c>
      <c r="H85">
        <v>7.8799999999999995E-2</v>
      </c>
      <c r="I85">
        <f>ROUND(Table18[[#This Row],[H2-Potential in TWh/a]]*1000000/(365*24),0)</f>
        <v>9</v>
      </c>
      <c r="J85">
        <f>Table18[[#This Row],[Potential demand MWh/h]]/SUM(Table18[Potential demand MWh/h])</f>
        <v>2.5832376578645237E-3</v>
      </c>
      <c r="K85">
        <f>ROUND($B$5*Table18[[#This Row],[Normalize Demand]],0)</f>
        <v>1</v>
      </c>
    </row>
    <row r="86" spans="1:11">
      <c r="A86">
        <v>244</v>
      </c>
      <c r="B86" t="s">
        <v>1098</v>
      </c>
      <c r="C86" t="s">
        <v>1203</v>
      </c>
      <c r="E86">
        <v>48.746474999999997</v>
      </c>
      <c r="F86">
        <v>8.3456799999999998</v>
      </c>
      <c r="G86" t="s">
        <v>137</v>
      </c>
      <c r="H86">
        <v>4.9799999999999997E-2</v>
      </c>
      <c r="I86">
        <f>ROUND(Table18[[#This Row],[H2-Potential in TWh/a]]*1000000/(365*24),0)</f>
        <v>6</v>
      </c>
      <c r="J86">
        <f>Table18[[#This Row],[Potential demand MWh/h]]/SUM(Table18[Potential demand MWh/h])</f>
        <v>1.722158438576349E-3</v>
      </c>
      <c r="K86">
        <f>ROUND($B$5*Table18[[#This Row],[Normalize Demand]],0)</f>
        <v>0</v>
      </c>
    </row>
    <row r="87" spans="1:11">
      <c r="A87">
        <v>245</v>
      </c>
      <c r="B87" t="s">
        <v>1099</v>
      </c>
      <c r="C87" t="s">
        <v>1203</v>
      </c>
      <c r="E87">
        <v>52.142681000000003</v>
      </c>
      <c r="F87">
        <v>14.649353</v>
      </c>
      <c r="G87" t="s">
        <v>403</v>
      </c>
      <c r="H87">
        <v>0.65249999999999997</v>
      </c>
      <c r="I87">
        <f>ROUND(Table18[[#This Row],[H2-Potential in TWh/a]]*1000000/(365*24),0)</f>
        <v>74</v>
      </c>
      <c r="J87">
        <f>Table18[[#This Row],[Potential demand MWh/h]]/SUM(Table18[Potential demand MWh/h])</f>
        <v>2.1239954075774971E-2</v>
      </c>
      <c r="K87">
        <f>ROUND($B$5*Table18[[#This Row],[Normalize Demand]],0)</f>
        <v>5</v>
      </c>
    </row>
    <row r="88" spans="1:11">
      <c r="A88">
        <v>246</v>
      </c>
      <c r="B88" t="s">
        <v>1100</v>
      </c>
      <c r="C88" t="s">
        <v>1203</v>
      </c>
      <c r="E88">
        <v>51.505234000000002</v>
      </c>
      <c r="F88">
        <v>8.9763750000000009</v>
      </c>
      <c r="G88" t="s">
        <v>472</v>
      </c>
      <c r="H88">
        <v>7.0500000000000007E-2</v>
      </c>
      <c r="I88">
        <f>ROUND(Table18[[#This Row],[H2-Potential in TWh/a]]*1000000/(365*24),0)</f>
        <v>8</v>
      </c>
      <c r="J88">
        <f>Table18[[#This Row],[Potential demand MWh/h]]/SUM(Table18[Potential demand MWh/h])</f>
        <v>2.2962112514351321E-3</v>
      </c>
      <c r="K88">
        <f>ROUND($B$5*Table18[[#This Row],[Normalize Demand]],0)</f>
        <v>1</v>
      </c>
    </row>
    <row r="89" spans="1:11">
      <c r="A89">
        <v>247</v>
      </c>
      <c r="B89" t="s">
        <v>1101</v>
      </c>
      <c r="C89" t="s">
        <v>1203</v>
      </c>
      <c r="E89">
        <v>51.506281999999999</v>
      </c>
      <c r="F89">
        <v>8.9794</v>
      </c>
      <c r="G89" t="s">
        <v>472</v>
      </c>
      <c r="H89">
        <v>0.24390000000000001</v>
      </c>
      <c r="I89">
        <f>ROUND(Table18[[#This Row],[H2-Potential in TWh/a]]*1000000/(365*24),0)</f>
        <v>28</v>
      </c>
      <c r="J89">
        <f>Table18[[#This Row],[Potential demand MWh/h]]/SUM(Table18[Potential demand MWh/h])</f>
        <v>8.0367393800229621E-3</v>
      </c>
      <c r="K89">
        <f>ROUND($B$5*Table18[[#This Row],[Normalize Demand]],0)</f>
        <v>2</v>
      </c>
    </row>
    <row r="90" spans="1:11">
      <c r="A90">
        <v>248</v>
      </c>
      <c r="B90" t="s">
        <v>1102</v>
      </c>
      <c r="C90" t="s">
        <v>1203</v>
      </c>
      <c r="E90">
        <v>47.880113999999999</v>
      </c>
      <c r="F90">
        <v>11.895465</v>
      </c>
      <c r="G90" t="s">
        <v>229</v>
      </c>
      <c r="H90">
        <v>0.1072</v>
      </c>
      <c r="I90">
        <f>ROUND(Table18[[#This Row],[H2-Potential in TWh/a]]*1000000/(365*24),0)</f>
        <v>12</v>
      </c>
      <c r="J90">
        <f>Table18[[#This Row],[Potential demand MWh/h]]/SUM(Table18[Potential demand MWh/h])</f>
        <v>3.4443168771526979E-3</v>
      </c>
      <c r="K90">
        <f>ROUND($B$5*Table18[[#This Row],[Normalize Demand]],0)</f>
        <v>1</v>
      </c>
    </row>
    <row r="91" spans="1:11">
      <c r="A91">
        <v>249</v>
      </c>
      <c r="B91" t="s">
        <v>1103</v>
      </c>
      <c r="C91" t="s">
        <v>1203</v>
      </c>
      <c r="E91">
        <v>50.799813</v>
      </c>
      <c r="F91">
        <v>6.4541750000000002</v>
      </c>
      <c r="G91" t="s">
        <v>617</v>
      </c>
      <c r="H91">
        <v>5.9900000000000002E-2</v>
      </c>
      <c r="I91">
        <f>ROUND(Table18[[#This Row],[H2-Potential in TWh/a]]*1000000/(365*24),0)</f>
        <v>7</v>
      </c>
      <c r="J91">
        <f>Table18[[#This Row],[Potential demand MWh/h]]/SUM(Table18[Potential demand MWh/h])</f>
        <v>2.0091848450057405E-3</v>
      </c>
      <c r="K91">
        <f>ROUND($B$5*Table18[[#This Row],[Normalize Demand]],0)</f>
        <v>0</v>
      </c>
    </row>
    <row r="92" spans="1:11">
      <c r="A92">
        <v>250</v>
      </c>
      <c r="B92" t="s">
        <v>1104</v>
      </c>
      <c r="C92" t="s">
        <v>1203</v>
      </c>
      <c r="E92">
        <v>53.685161000000001</v>
      </c>
      <c r="F92">
        <v>9.6698269999999997</v>
      </c>
      <c r="G92" t="s">
        <v>839</v>
      </c>
      <c r="H92">
        <v>4.4699999999999997E-2</v>
      </c>
      <c r="I92">
        <f>ROUND(Table18[[#This Row],[H2-Potential in TWh/a]]*1000000/(365*24),0)</f>
        <v>5</v>
      </c>
      <c r="J92">
        <f>Table18[[#This Row],[Potential demand MWh/h]]/SUM(Table18[Potential demand MWh/h])</f>
        <v>1.4351320321469576E-3</v>
      </c>
      <c r="K92">
        <f>ROUND($B$5*Table18[[#This Row],[Normalize Demand]],0)</f>
        <v>0</v>
      </c>
    </row>
    <row r="93" spans="1:11">
      <c r="A93">
        <v>251</v>
      </c>
      <c r="B93" t="s">
        <v>1104</v>
      </c>
      <c r="C93" t="s">
        <v>1203</v>
      </c>
      <c r="E93">
        <v>53.685161000000001</v>
      </c>
      <c r="F93">
        <v>9.6698269999999997</v>
      </c>
      <c r="G93" t="s">
        <v>839</v>
      </c>
      <c r="H93">
        <v>0.2301</v>
      </c>
      <c r="I93">
        <f>ROUND(Table18[[#This Row],[H2-Potential in TWh/a]]*1000000/(365*24),0)</f>
        <v>26</v>
      </c>
      <c r="J93">
        <f>Table18[[#This Row],[Potential demand MWh/h]]/SUM(Table18[Potential demand MWh/h])</f>
        <v>7.462686567164179E-3</v>
      </c>
      <c r="K93">
        <f>ROUND($B$5*Table18[[#This Row],[Normalize Demand]],0)</f>
        <v>2</v>
      </c>
    </row>
    <row r="94" spans="1:11">
      <c r="A94">
        <v>252</v>
      </c>
      <c r="B94" t="s">
        <v>1105</v>
      </c>
      <c r="C94" t="s">
        <v>1203</v>
      </c>
      <c r="E94">
        <v>49.362481000000002</v>
      </c>
      <c r="F94">
        <v>9.3436649999999997</v>
      </c>
      <c r="G94" t="s">
        <v>118</v>
      </c>
      <c r="H94">
        <v>0.21440000000000001</v>
      </c>
      <c r="I94">
        <f>ROUND(Table18[[#This Row],[H2-Potential in TWh/a]]*1000000/(365*24),0)</f>
        <v>24</v>
      </c>
      <c r="J94">
        <f>Table18[[#This Row],[Potential demand MWh/h]]/SUM(Table18[Potential demand MWh/h])</f>
        <v>6.8886337543053958E-3</v>
      </c>
      <c r="K94">
        <f>ROUND($B$5*Table18[[#This Row],[Normalize Demand]],0)</f>
        <v>2</v>
      </c>
    </row>
    <row r="95" spans="1:11">
      <c r="A95">
        <v>253</v>
      </c>
      <c r="B95" t="s">
        <v>1088</v>
      </c>
      <c r="C95" t="s">
        <v>1203</v>
      </c>
      <c r="E95">
        <v>49.463293999999998</v>
      </c>
      <c r="F95">
        <v>8.1705059999999996</v>
      </c>
      <c r="G95" t="s">
        <v>740</v>
      </c>
      <c r="H95">
        <v>1.67E-2</v>
      </c>
      <c r="I95">
        <f>ROUND(Table18[[#This Row],[H2-Potential in TWh/a]]*1000000/(365*24),0)</f>
        <v>2</v>
      </c>
      <c r="J95">
        <f>Table18[[#This Row],[Potential demand MWh/h]]/SUM(Table18[Potential demand MWh/h])</f>
        <v>5.7405281285878302E-4</v>
      </c>
      <c r="K95">
        <f>ROUND($B$5*Table18[[#This Row],[Normalize Demand]],0)</f>
        <v>0</v>
      </c>
    </row>
    <row r="96" spans="1:11">
      <c r="A96">
        <v>254</v>
      </c>
      <c r="B96" t="s">
        <v>1106</v>
      </c>
      <c r="C96" t="s">
        <v>1203</v>
      </c>
      <c r="E96">
        <v>50.445422000000001</v>
      </c>
      <c r="F96">
        <v>9.0334800000000008</v>
      </c>
      <c r="G96" t="s">
        <v>450</v>
      </c>
      <c r="H96">
        <v>1.12E-2</v>
      </c>
      <c r="I96">
        <f>ROUND(Table18[[#This Row],[H2-Potential in TWh/a]]*1000000/(365*24),0)</f>
        <v>1</v>
      </c>
      <c r="J96">
        <f>Table18[[#This Row],[Potential demand MWh/h]]/SUM(Table18[Potential demand MWh/h])</f>
        <v>2.8702640642939151E-4</v>
      </c>
      <c r="K96">
        <f>ROUND($B$5*Table18[[#This Row],[Normalize Demand]],0)</f>
        <v>0</v>
      </c>
    </row>
    <row r="97" spans="1:11">
      <c r="A97">
        <v>255</v>
      </c>
      <c r="B97" t="s">
        <v>1107</v>
      </c>
      <c r="C97" t="s">
        <v>1203</v>
      </c>
      <c r="E97">
        <v>48.596218</v>
      </c>
      <c r="F97">
        <v>8.1157360000000001</v>
      </c>
      <c r="G97" t="s">
        <v>161</v>
      </c>
      <c r="H97">
        <v>3.6799999999999999E-2</v>
      </c>
      <c r="I97">
        <f>ROUND(Table18[[#This Row],[H2-Potential in TWh/a]]*1000000/(365*24),0)</f>
        <v>4</v>
      </c>
      <c r="J97">
        <f>Table18[[#This Row],[Potential demand MWh/h]]/SUM(Table18[Potential demand MWh/h])</f>
        <v>1.148105625717566E-3</v>
      </c>
      <c r="K97">
        <f>ROUND($B$5*Table18[[#This Row],[Normalize Demand]],0)</f>
        <v>0</v>
      </c>
    </row>
    <row r="98" spans="1:11">
      <c r="A98">
        <v>256</v>
      </c>
      <c r="B98" t="s">
        <v>1055</v>
      </c>
      <c r="C98" t="s">
        <v>1203</v>
      </c>
      <c r="E98">
        <v>48.023145</v>
      </c>
      <c r="F98">
        <v>12.541613</v>
      </c>
      <c r="G98" t="s">
        <v>233</v>
      </c>
      <c r="H98">
        <v>0.14710000000000001</v>
      </c>
      <c r="I98">
        <f>ROUND(Table18[[#This Row],[H2-Potential in TWh/a]]*1000000/(365*24),0)</f>
        <v>17</v>
      </c>
      <c r="J98">
        <f>Table18[[#This Row],[Potential demand MWh/h]]/SUM(Table18[Potential demand MWh/h])</f>
        <v>4.8794489092996553E-3</v>
      </c>
      <c r="K98">
        <f>ROUND($B$5*Table18[[#This Row],[Normalize Demand]],0)</f>
        <v>1</v>
      </c>
    </row>
    <row r="99" spans="1:11">
      <c r="A99">
        <v>257</v>
      </c>
      <c r="B99" t="s">
        <v>1108</v>
      </c>
      <c r="C99" t="s">
        <v>1203</v>
      </c>
      <c r="E99">
        <v>49.327658999999997</v>
      </c>
      <c r="F99">
        <v>9.3536959999999993</v>
      </c>
      <c r="G99" t="s">
        <v>118</v>
      </c>
      <c r="H99">
        <v>1.34E-2</v>
      </c>
      <c r="I99">
        <f>ROUND(Table18[[#This Row],[H2-Potential in TWh/a]]*1000000/(365*24),0)</f>
        <v>2</v>
      </c>
      <c r="J99">
        <f>Table18[[#This Row],[Potential demand MWh/h]]/SUM(Table18[Potential demand MWh/h])</f>
        <v>5.7405281285878302E-4</v>
      </c>
      <c r="K99">
        <f>ROUND($B$5*Table18[[#This Row],[Normalize Demand]],0)</f>
        <v>0</v>
      </c>
    </row>
    <row r="100" spans="1:11">
      <c r="A100">
        <v>258</v>
      </c>
      <c r="B100" t="s">
        <v>1074</v>
      </c>
      <c r="C100" t="s">
        <v>1203</v>
      </c>
      <c r="E100">
        <v>51.409286999999999</v>
      </c>
      <c r="F100">
        <v>7.9924999999999997</v>
      </c>
      <c r="G100" t="s">
        <v>674</v>
      </c>
      <c r="H100">
        <v>8.8300000000000003E-2</v>
      </c>
      <c r="I100">
        <f>ROUND(Table18[[#This Row],[H2-Potential in TWh/a]]*1000000/(365*24),0)</f>
        <v>10</v>
      </c>
      <c r="J100">
        <f>Table18[[#This Row],[Potential demand MWh/h]]/SUM(Table18[Potential demand MWh/h])</f>
        <v>2.8702640642939152E-3</v>
      </c>
      <c r="K100">
        <f>ROUND($B$5*Table18[[#This Row],[Normalize Demand]],0)</f>
        <v>1</v>
      </c>
    </row>
    <row r="101" spans="1:11">
      <c r="A101">
        <v>259</v>
      </c>
      <c r="B101" t="s">
        <v>1109</v>
      </c>
      <c r="C101" t="s">
        <v>1203</v>
      </c>
      <c r="E101">
        <v>48.497131000000003</v>
      </c>
      <c r="F101">
        <v>8.3747159999999994</v>
      </c>
      <c r="G101" t="s">
        <v>153</v>
      </c>
      <c r="H101">
        <v>7.1499999999999994E-2</v>
      </c>
      <c r="I101">
        <f>ROUND(Table18[[#This Row],[H2-Potential in TWh/a]]*1000000/(365*24),0)</f>
        <v>8</v>
      </c>
      <c r="J101">
        <f>Table18[[#This Row],[Potential demand MWh/h]]/SUM(Table18[Potential demand MWh/h])</f>
        <v>2.2962112514351321E-3</v>
      </c>
      <c r="K101">
        <f>ROUND($B$5*Table18[[#This Row],[Normalize Demand]],0)</f>
        <v>1</v>
      </c>
    </row>
    <row r="102" spans="1:11">
      <c r="A102">
        <v>260</v>
      </c>
      <c r="B102" t="s">
        <v>1110</v>
      </c>
      <c r="C102" t="s">
        <v>1203</v>
      </c>
      <c r="E102">
        <v>52.674453999999997</v>
      </c>
      <c r="F102">
        <v>12.003501999999999</v>
      </c>
      <c r="G102" t="s">
        <v>819</v>
      </c>
      <c r="H102">
        <v>0.12909999999999999</v>
      </c>
      <c r="I102">
        <f>ROUND(Table18[[#This Row],[H2-Potential in TWh/a]]*1000000/(365*24),0)</f>
        <v>15</v>
      </c>
      <c r="J102">
        <f>Table18[[#This Row],[Potential demand MWh/h]]/SUM(Table18[Potential demand MWh/h])</f>
        <v>4.3053960964408722E-3</v>
      </c>
      <c r="K102">
        <f>ROUND($B$5*Table18[[#This Row],[Normalize Demand]],0)</f>
        <v>1</v>
      </c>
    </row>
    <row r="103" spans="1:11">
      <c r="A103">
        <v>261</v>
      </c>
      <c r="B103" t="s">
        <v>1111</v>
      </c>
      <c r="C103" t="s">
        <v>1203</v>
      </c>
      <c r="E103">
        <v>48.515906000000001</v>
      </c>
      <c r="F103">
        <v>9.3618310000000005</v>
      </c>
      <c r="G103" t="s">
        <v>175</v>
      </c>
      <c r="H103">
        <v>7.0799999999999988E-2</v>
      </c>
      <c r="I103">
        <f>ROUND(Table18[[#This Row],[H2-Potential in TWh/a]]*1000000/(365*24),0)</f>
        <v>8</v>
      </c>
      <c r="J103">
        <f>Table18[[#This Row],[Potential demand MWh/h]]/SUM(Table18[Potential demand MWh/h])</f>
        <v>2.2962112514351321E-3</v>
      </c>
      <c r="K103">
        <f>ROUND($B$5*Table18[[#This Row],[Normalize Demand]],0)</f>
        <v>1</v>
      </c>
    </row>
    <row r="104" spans="1:11">
      <c r="A104">
        <v>262</v>
      </c>
      <c r="B104" t="s">
        <v>1112</v>
      </c>
      <c r="C104" t="s">
        <v>1203</v>
      </c>
      <c r="E104">
        <v>51.391714</v>
      </c>
      <c r="F104">
        <v>7.4659250000000004</v>
      </c>
      <c r="G104" t="s">
        <v>666</v>
      </c>
      <c r="H104">
        <v>0.65</v>
      </c>
      <c r="I104">
        <f>ROUND(Table18[[#This Row],[H2-Potential in TWh/a]]*1000000/(365*24),0)</f>
        <v>74</v>
      </c>
      <c r="J104">
        <f>Table18[[#This Row],[Potential demand MWh/h]]/SUM(Table18[Potential demand MWh/h])</f>
        <v>2.1239954075774971E-2</v>
      </c>
      <c r="K104">
        <f>ROUND($B$5*Table18[[#This Row],[Normalize Demand]],0)</f>
        <v>5</v>
      </c>
    </row>
    <row r="105" spans="1:11">
      <c r="A105">
        <v>263</v>
      </c>
      <c r="B105" t="s">
        <v>1113</v>
      </c>
      <c r="C105" t="s">
        <v>1203</v>
      </c>
      <c r="E105">
        <v>49.389296999999999</v>
      </c>
      <c r="F105">
        <v>8.0465630000000008</v>
      </c>
      <c r="G105" t="s">
        <v>740</v>
      </c>
      <c r="H105">
        <v>3.1600000000000003E-2</v>
      </c>
      <c r="I105">
        <f>ROUND(Table18[[#This Row],[H2-Potential in TWh/a]]*1000000/(365*24),0)</f>
        <v>4</v>
      </c>
      <c r="J105">
        <f>Table18[[#This Row],[Potential demand MWh/h]]/SUM(Table18[Potential demand MWh/h])</f>
        <v>1.148105625717566E-3</v>
      </c>
      <c r="K105">
        <f>ROUND($B$5*Table18[[#This Row],[Normalize Demand]],0)</f>
        <v>0</v>
      </c>
    </row>
    <row r="106" spans="1:11">
      <c r="A106">
        <v>264</v>
      </c>
      <c r="B106" t="s">
        <v>1114</v>
      </c>
      <c r="C106" t="s">
        <v>1203</v>
      </c>
      <c r="E106">
        <v>53.780943999999998</v>
      </c>
      <c r="F106">
        <v>9.428941</v>
      </c>
      <c r="G106" t="s">
        <v>848</v>
      </c>
      <c r="H106">
        <v>0.38519999999999999</v>
      </c>
      <c r="I106">
        <f>ROUND(Table18[[#This Row],[H2-Potential in TWh/a]]*1000000/(365*24),0)</f>
        <v>44</v>
      </c>
      <c r="J106">
        <f>Table18[[#This Row],[Potential demand MWh/h]]/SUM(Table18[Potential demand MWh/h])</f>
        <v>1.2629161882893225E-2</v>
      </c>
      <c r="K106">
        <f>ROUND($B$5*Table18[[#This Row],[Normalize Demand]],0)</f>
        <v>3</v>
      </c>
    </row>
    <row r="107" spans="1:11">
      <c r="A107">
        <v>265</v>
      </c>
      <c r="B107" t="s">
        <v>1115</v>
      </c>
      <c r="C107" t="s">
        <v>1203</v>
      </c>
      <c r="E107">
        <v>47.642118000000004</v>
      </c>
      <c r="F107">
        <v>10.818256999999999</v>
      </c>
      <c r="G107" t="s">
        <v>372</v>
      </c>
      <c r="H107">
        <v>3.8E-3</v>
      </c>
      <c r="I107">
        <f>ROUND(Table18[[#This Row],[H2-Potential in TWh/a]]*1000000/(365*24),0)</f>
        <v>0</v>
      </c>
      <c r="J107">
        <f>Table18[[#This Row],[Potential demand MWh/h]]/SUM(Table18[Potential demand MWh/h])</f>
        <v>0</v>
      </c>
      <c r="K107">
        <f>ROUND($B$5*Table18[[#This Row],[Normalize Demand]],0)</f>
        <v>0</v>
      </c>
    </row>
    <row r="108" spans="1:11">
      <c r="A108">
        <v>266</v>
      </c>
      <c r="B108" t="s">
        <v>1116</v>
      </c>
      <c r="C108" t="s">
        <v>1203</v>
      </c>
      <c r="E108">
        <v>51.522711999999999</v>
      </c>
      <c r="F108">
        <v>6.714658</v>
      </c>
      <c r="G108" t="s">
        <v>583</v>
      </c>
      <c r="H108">
        <v>0.2626</v>
      </c>
      <c r="I108">
        <f>ROUND(Table18[[#This Row],[H2-Potential in TWh/a]]*1000000/(365*24),0)</f>
        <v>30</v>
      </c>
      <c r="J108">
        <f>Table18[[#This Row],[Potential demand MWh/h]]/SUM(Table18[Potential demand MWh/h])</f>
        <v>8.6107921928817444E-3</v>
      </c>
      <c r="K108">
        <f>ROUND($B$5*Table18[[#This Row],[Normalize Demand]],0)</f>
        <v>2</v>
      </c>
    </row>
    <row r="109" spans="1:11">
      <c r="A109">
        <v>267</v>
      </c>
      <c r="B109" t="s">
        <v>1117</v>
      </c>
      <c r="C109" t="s">
        <v>1203</v>
      </c>
      <c r="E109">
        <v>50.746854999999996</v>
      </c>
      <c r="F109">
        <v>6.4893289999999997</v>
      </c>
      <c r="G109" t="s">
        <v>617</v>
      </c>
      <c r="H109">
        <v>0.28089999999999998</v>
      </c>
      <c r="I109">
        <f>ROUND(Table18[[#This Row],[H2-Potential in TWh/a]]*1000000/(365*24),0)</f>
        <v>32</v>
      </c>
      <c r="J109">
        <f>Table18[[#This Row],[Potential demand MWh/h]]/SUM(Table18[Potential demand MWh/h])</f>
        <v>9.1848450057405284E-3</v>
      </c>
      <c r="K109">
        <f>ROUND($B$5*Table18[[#This Row],[Normalize Demand]],0)</f>
        <v>2</v>
      </c>
    </row>
    <row r="110" spans="1:11">
      <c r="A110">
        <v>268</v>
      </c>
      <c r="B110" t="s">
        <v>1118</v>
      </c>
      <c r="C110" t="s">
        <v>1203</v>
      </c>
      <c r="E110">
        <v>50.722923000000002</v>
      </c>
      <c r="F110">
        <v>10.355408000000001</v>
      </c>
      <c r="G110" t="s">
        <v>870</v>
      </c>
      <c r="H110">
        <v>0.11559999999999999</v>
      </c>
      <c r="I110">
        <f>ROUND(Table18[[#This Row],[H2-Potential in TWh/a]]*1000000/(365*24),0)</f>
        <v>13</v>
      </c>
      <c r="J110">
        <f>Table18[[#This Row],[Potential demand MWh/h]]/SUM(Table18[Potential demand MWh/h])</f>
        <v>3.7313432835820895E-3</v>
      </c>
      <c r="K110">
        <f>ROUND($B$5*Table18[[#This Row],[Normalize Demand]],0)</f>
        <v>1</v>
      </c>
    </row>
    <row r="111" spans="1:11">
      <c r="A111">
        <v>269</v>
      </c>
      <c r="B111" t="s">
        <v>1119</v>
      </c>
      <c r="C111" t="s">
        <v>1203</v>
      </c>
      <c r="E111">
        <v>50.808235000000003</v>
      </c>
      <c r="F111">
        <v>6.475587</v>
      </c>
      <c r="G111" t="s">
        <v>617</v>
      </c>
      <c r="H111">
        <v>4.4200000000000003E-2</v>
      </c>
      <c r="I111">
        <f>ROUND(Table18[[#This Row],[H2-Potential in TWh/a]]*1000000/(365*24),0)</f>
        <v>5</v>
      </c>
      <c r="J111">
        <f>Table18[[#This Row],[Potential demand MWh/h]]/SUM(Table18[Potential demand MWh/h])</f>
        <v>1.4351320321469576E-3</v>
      </c>
      <c r="K111">
        <f>ROUND($B$5*Table18[[#This Row],[Normalize Demand]],0)</f>
        <v>0</v>
      </c>
    </row>
    <row r="112" spans="1:11">
      <c r="A112">
        <v>270</v>
      </c>
      <c r="B112" t="s">
        <v>1120</v>
      </c>
      <c r="C112" t="s">
        <v>1203</v>
      </c>
      <c r="E112">
        <v>48.816304000000002</v>
      </c>
      <c r="F112">
        <v>10.134352</v>
      </c>
      <c r="G112" t="s">
        <v>128</v>
      </c>
      <c r="H112">
        <v>8.0399999999999999E-2</v>
      </c>
      <c r="I112">
        <f>ROUND(Table18[[#This Row],[H2-Potential in TWh/a]]*1000000/(365*24),0)</f>
        <v>9</v>
      </c>
      <c r="J112">
        <f>Table18[[#This Row],[Potential demand MWh/h]]/SUM(Table18[Potential demand MWh/h])</f>
        <v>2.5832376578645237E-3</v>
      </c>
      <c r="K112">
        <f>ROUND($B$5*Table18[[#This Row],[Normalize Demand]],0)</f>
        <v>1</v>
      </c>
    </row>
    <row r="113" spans="1:11">
      <c r="A113">
        <v>271</v>
      </c>
      <c r="B113" t="s">
        <v>1121</v>
      </c>
      <c r="C113" t="s">
        <v>1203</v>
      </c>
      <c r="E113">
        <v>49.208283999999999</v>
      </c>
      <c r="F113">
        <v>7.9369209999999999</v>
      </c>
      <c r="G113" t="s">
        <v>750</v>
      </c>
      <c r="H113">
        <v>1.34E-2</v>
      </c>
      <c r="I113">
        <f>ROUND(Table18[[#This Row],[H2-Potential in TWh/a]]*1000000/(365*24),0)</f>
        <v>2</v>
      </c>
      <c r="J113">
        <f>Table18[[#This Row],[Potential demand MWh/h]]/SUM(Table18[Potential demand MWh/h])</f>
        <v>5.7405281285878302E-4</v>
      </c>
      <c r="K113">
        <f>ROUND($B$5*Table18[[#This Row],[Normalize Demand]],0)</f>
        <v>0</v>
      </c>
    </row>
    <row r="114" spans="1:11">
      <c r="A114">
        <v>272</v>
      </c>
      <c r="B114" t="s">
        <v>1122</v>
      </c>
      <c r="C114" t="s">
        <v>1203</v>
      </c>
      <c r="E114">
        <v>50.742362999999997</v>
      </c>
      <c r="F114">
        <v>6.482907</v>
      </c>
      <c r="G114" t="s">
        <v>617</v>
      </c>
      <c r="H114">
        <v>0.35189999999999999</v>
      </c>
      <c r="I114">
        <f>ROUND(Table18[[#This Row],[H2-Potential in TWh/a]]*1000000/(365*24),0)</f>
        <v>40</v>
      </c>
      <c r="J114">
        <f>Table18[[#This Row],[Potential demand MWh/h]]/SUM(Table18[Potential demand MWh/h])</f>
        <v>1.1481056257175661E-2</v>
      </c>
      <c r="K114">
        <f>ROUND($B$5*Table18[[#This Row],[Normalize Demand]],0)</f>
        <v>3</v>
      </c>
    </row>
    <row r="115" spans="1:11">
      <c r="A115">
        <v>273</v>
      </c>
      <c r="B115" t="s">
        <v>1123</v>
      </c>
      <c r="C115" t="s">
        <v>1203</v>
      </c>
      <c r="E115">
        <v>52.461989000000003</v>
      </c>
      <c r="F115">
        <v>13.452845</v>
      </c>
      <c r="G115" t="s">
        <v>381</v>
      </c>
      <c r="H115">
        <v>2.23E-2</v>
      </c>
      <c r="I115">
        <f>ROUND(Table18[[#This Row],[H2-Potential in TWh/a]]*1000000/(365*24),0)</f>
        <v>3</v>
      </c>
      <c r="J115">
        <f>Table18[[#This Row],[Potential demand MWh/h]]/SUM(Table18[Potential demand MWh/h])</f>
        <v>8.6107921928817448E-4</v>
      </c>
      <c r="K115">
        <f>ROUND($B$5*Table18[[#This Row],[Normalize Demand]],0)</f>
        <v>0</v>
      </c>
    </row>
    <row r="116" spans="1:11">
      <c r="A116">
        <v>274</v>
      </c>
      <c r="B116" t="s">
        <v>1124</v>
      </c>
      <c r="C116" t="s">
        <v>1203</v>
      </c>
      <c r="E116">
        <v>49.209290000000003</v>
      </c>
      <c r="F116">
        <v>7.9356099999999996</v>
      </c>
      <c r="G116" t="s">
        <v>750</v>
      </c>
      <c r="H116">
        <v>0.1429</v>
      </c>
      <c r="I116">
        <f>ROUND(Table18[[#This Row],[H2-Potential in TWh/a]]*1000000/(365*24),0)</f>
        <v>16</v>
      </c>
      <c r="J116">
        <f>Table18[[#This Row],[Potential demand MWh/h]]/SUM(Table18[Potential demand MWh/h])</f>
        <v>4.5924225028702642E-3</v>
      </c>
      <c r="K116">
        <f>ROUND($B$5*Table18[[#This Row],[Normalize Demand]],0)</f>
        <v>1</v>
      </c>
    </row>
    <row r="117" spans="1:11">
      <c r="A117">
        <v>275</v>
      </c>
      <c r="B117" t="s">
        <v>1125</v>
      </c>
      <c r="C117" t="s">
        <v>1203</v>
      </c>
      <c r="E117">
        <v>49.696829000000001</v>
      </c>
      <c r="F117">
        <v>8.6665759999999992</v>
      </c>
      <c r="G117" t="s">
        <v>432</v>
      </c>
      <c r="H117">
        <v>0.21440000000000001</v>
      </c>
      <c r="I117">
        <f>ROUND(Table18[[#This Row],[H2-Potential in TWh/a]]*1000000/(365*24),0)</f>
        <v>24</v>
      </c>
      <c r="J117">
        <f>Table18[[#This Row],[Potential demand MWh/h]]/SUM(Table18[Potential demand MWh/h])</f>
        <v>6.8886337543053958E-3</v>
      </c>
      <c r="K117">
        <f>ROUND($B$5*Table18[[#This Row],[Normalize Demand]],0)</f>
        <v>2</v>
      </c>
    </row>
    <row r="118" spans="1:11">
      <c r="A118">
        <v>276</v>
      </c>
      <c r="B118" t="s">
        <v>1126</v>
      </c>
      <c r="C118" t="s">
        <v>1203</v>
      </c>
      <c r="E118">
        <v>51.780068</v>
      </c>
      <c r="F118">
        <v>9.6917530000000003</v>
      </c>
      <c r="G118" t="s">
        <v>504</v>
      </c>
      <c r="H118">
        <v>6.6E-3</v>
      </c>
      <c r="I118">
        <f>ROUND(Table18[[#This Row],[H2-Potential in TWh/a]]*1000000/(365*24),0)</f>
        <v>1</v>
      </c>
      <c r="J118">
        <f>Table18[[#This Row],[Potential demand MWh/h]]/SUM(Table18[Potential demand MWh/h])</f>
        <v>2.8702640642939151E-4</v>
      </c>
      <c r="K118">
        <f>ROUND($B$5*Table18[[#This Row],[Normalize Demand]],0)</f>
        <v>0</v>
      </c>
    </row>
    <row r="119" spans="1:11">
      <c r="A119">
        <v>277</v>
      </c>
      <c r="B119" t="s">
        <v>1102</v>
      </c>
      <c r="C119" t="s">
        <v>1203</v>
      </c>
      <c r="E119">
        <v>47.892578999999998</v>
      </c>
      <c r="F119">
        <v>11.843464000000001</v>
      </c>
      <c r="G119" t="s">
        <v>229</v>
      </c>
      <c r="H119">
        <v>2.6800000000000001E-2</v>
      </c>
      <c r="I119">
        <f>ROUND(Table18[[#This Row],[H2-Potential in TWh/a]]*1000000/(365*24),0)</f>
        <v>3</v>
      </c>
      <c r="J119">
        <f>Table18[[#This Row],[Potential demand MWh/h]]/SUM(Table18[Potential demand MWh/h])</f>
        <v>8.6107921928817448E-4</v>
      </c>
      <c r="K119">
        <f>ROUND($B$5*Table18[[#This Row],[Normalize Demand]],0)</f>
        <v>0</v>
      </c>
    </row>
    <row r="120" spans="1:11">
      <c r="A120">
        <v>278</v>
      </c>
      <c r="B120" t="s">
        <v>1127</v>
      </c>
      <c r="C120" t="s">
        <v>1203</v>
      </c>
      <c r="E120">
        <v>49.373207999999998</v>
      </c>
      <c r="F120">
        <v>8.0466999999999995</v>
      </c>
      <c r="G120" t="s">
        <v>740</v>
      </c>
      <c r="H120">
        <v>1.52E-2</v>
      </c>
      <c r="I120">
        <f>ROUND(Table18[[#This Row],[H2-Potential in TWh/a]]*1000000/(365*24),0)</f>
        <v>2</v>
      </c>
      <c r="J120">
        <f>Table18[[#This Row],[Potential demand MWh/h]]/SUM(Table18[Potential demand MWh/h])</f>
        <v>5.7405281285878302E-4</v>
      </c>
      <c r="K120">
        <f>ROUND($B$5*Table18[[#This Row],[Normalize Demand]],0)</f>
        <v>0</v>
      </c>
    </row>
    <row r="121" spans="1:11">
      <c r="A121">
        <v>279</v>
      </c>
      <c r="B121" t="s">
        <v>1128</v>
      </c>
      <c r="C121" t="s">
        <v>1203</v>
      </c>
      <c r="E121">
        <v>47.757269999999998</v>
      </c>
      <c r="F121">
        <v>11.74438</v>
      </c>
      <c r="G121" t="s">
        <v>219</v>
      </c>
      <c r="H121">
        <v>6.6E-3</v>
      </c>
      <c r="I121">
        <f>ROUND(Table18[[#This Row],[H2-Potential in TWh/a]]*1000000/(365*24),0)</f>
        <v>1</v>
      </c>
      <c r="J121">
        <f>Table18[[#This Row],[Potential demand MWh/h]]/SUM(Table18[Potential demand MWh/h])</f>
        <v>2.8702640642939151E-4</v>
      </c>
      <c r="K121">
        <f>ROUND($B$5*Table18[[#This Row],[Normalize Demand]],0)</f>
        <v>0</v>
      </c>
    </row>
    <row r="122" spans="1:11">
      <c r="A122">
        <v>280</v>
      </c>
      <c r="B122" t="s">
        <v>1129</v>
      </c>
      <c r="C122" t="s">
        <v>1203</v>
      </c>
      <c r="E122">
        <v>47.754600000000003</v>
      </c>
      <c r="F122">
        <v>11.741619999999999</v>
      </c>
      <c r="G122" t="s">
        <v>219</v>
      </c>
      <c r="H122">
        <v>6.6E-3</v>
      </c>
      <c r="I122">
        <f>ROUND(Table18[[#This Row],[H2-Potential in TWh/a]]*1000000/(365*24),0)</f>
        <v>1</v>
      </c>
      <c r="J122">
        <f>Table18[[#This Row],[Potential demand MWh/h]]/SUM(Table18[Potential demand MWh/h])</f>
        <v>2.8702640642939151E-4</v>
      </c>
      <c r="K122">
        <f>ROUND($B$5*Table18[[#This Row],[Normalize Demand]],0)</f>
        <v>0</v>
      </c>
    </row>
    <row r="123" spans="1:11">
      <c r="A123">
        <v>281</v>
      </c>
      <c r="B123" t="s">
        <v>1130</v>
      </c>
      <c r="C123" t="s">
        <v>1203</v>
      </c>
      <c r="E123">
        <v>51.911099999999998</v>
      </c>
      <c r="F123">
        <v>10.484669999999999</v>
      </c>
      <c r="G123" t="s">
        <v>500</v>
      </c>
      <c r="H123">
        <v>1.2999999999999999E-3</v>
      </c>
      <c r="I123">
        <f>ROUND(Table18[[#This Row],[H2-Potential in TWh/a]]*1000000/(365*24),0)</f>
        <v>0</v>
      </c>
      <c r="J123">
        <f>Table18[[#This Row],[Potential demand MWh/h]]/SUM(Table18[Potential demand MWh/h])</f>
        <v>0</v>
      </c>
      <c r="K123">
        <f>ROUND($B$5*Table18[[#This Row],[Normalize Demand]],0)</f>
        <v>0</v>
      </c>
    </row>
    <row r="124" spans="1:11">
      <c r="A124">
        <v>282</v>
      </c>
      <c r="B124" t="s">
        <v>1131</v>
      </c>
      <c r="C124" t="s">
        <v>1203</v>
      </c>
      <c r="E124">
        <v>50.68909</v>
      </c>
      <c r="F124">
        <v>6.4473200000000004</v>
      </c>
      <c r="G124" t="s">
        <v>617</v>
      </c>
      <c r="H124">
        <v>0.17069999999999999</v>
      </c>
      <c r="I124">
        <f>ROUND(Table18[[#This Row],[H2-Potential in TWh/a]]*1000000/(365*24),0)</f>
        <v>19</v>
      </c>
      <c r="J124">
        <f>Table18[[#This Row],[Potential demand MWh/h]]/SUM(Table18[Potential demand MWh/h])</f>
        <v>5.4535017221584384E-3</v>
      </c>
      <c r="K124">
        <f>ROUND($B$5*Table18[[#This Row],[Normalize Demand]],0)</f>
        <v>1</v>
      </c>
    </row>
    <row r="125" spans="1:11">
      <c r="A125">
        <v>283</v>
      </c>
      <c r="B125" t="s">
        <v>1132</v>
      </c>
      <c r="C125" t="s">
        <v>1203</v>
      </c>
      <c r="E125">
        <v>51.588003</v>
      </c>
      <c r="F125">
        <v>10.782994</v>
      </c>
      <c r="G125" t="s">
        <v>864</v>
      </c>
      <c r="H125">
        <v>4.4999999999999997E-3</v>
      </c>
      <c r="I125">
        <f>ROUND(Table18[[#This Row],[H2-Potential in TWh/a]]*1000000/(365*24),0)</f>
        <v>1</v>
      </c>
      <c r="J125">
        <f>Table18[[#This Row],[Potential demand MWh/h]]/SUM(Table18[Potential demand MWh/h])</f>
        <v>2.8702640642939151E-4</v>
      </c>
      <c r="K125">
        <f>ROUND($B$5*Table18[[#This Row],[Normalize Demand]],0)</f>
        <v>0</v>
      </c>
    </row>
    <row r="126" spans="1:11">
      <c r="A126">
        <v>284</v>
      </c>
      <c r="B126" t="s">
        <v>1133</v>
      </c>
      <c r="C126" t="s">
        <v>1203</v>
      </c>
      <c r="E126">
        <v>48.836481999999997</v>
      </c>
      <c r="F126">
        <v>8.2451089999999994</v>
      </c>
      <c r="G126" t="s">
        <v>137</v>
      </c>
      <c r="H126">
        <v>0.1072</v>
      </c>
      <c r="I126">
        <f>ROUND(Table18[[#This Row],[H2-Potential in TWh/a]]*1000000/(365*24),0)</f>
        <v>12</v>
      </c>
      <c r="J126">
        <f>Table18[[#This Row],[Potential demand MWh/h]]/SUM(Table18[Potential demand MWh/h])</f>
        <v>3.4443168771526979E-3</v>
      </c>
      <c r="K126">
        <f>ROUND($B$5*Table18[[#This Row],[Normalize Demand]],0)</f>
        <v>1</v>
      </c>
    </row>
    <row r="127" spans="1:11">
      <c r="A127">
        <v>285</v>
      </c>
      <c r="B127" t="s">
        <v>1134</v>
      </c>
      <c r="C127" t="s">
        <v>1203</v>
      </c>
      <c r="E127">
        <v>51.41948</v>
      </c>
      <c r="F127">
        <v>8.8101099999999999</v>
      </c>
      <c r="G127" t="s">
        <v>674</v>
      </c>
      <c r="H127">
        <v>0.1197</v>
      </c>
      <c r="I127">
        <f>ROUND(Table18[[#This Row],[H2-Potential in TWh/a]]*1000000/(365*24),0)</f>
        <v>14</v>
      </c>
      <c r="J127">
        <f>Table18[[#This Row],[Potential demand MWh/h]]/SUM(Table18[Potential demand MWh/h])</f>
        <v>4.018369690011481E-3</v>
      </c>
      <c r="K127">
        <f>ROUND($B$5*Table18[[#This Row],[Normalize Demand]],0)</f>
        <v>1</v>
      </c>
    </row>
    <row r="128" spans="1:11">
      <c r="A128">
        <v>286</v>
      </c>
      <c r="B128" t="s">
        <v>1135</v>
      </c>
      <c r="C128" t="s">
        <v>1203</v>
      </c>
      <c r="E128">
        <v>50.321415999999999</v>
      </c>
      <c r="F128">
        <v>7.2342589999999998</v>
      </c>
      <c r="G128" t="s">
        <v>696</v>
      </c>
      <c r="H128">
        <v>7.6E-3</v>
      </c>
      <c r="I128">
        <f>ROUND(Table18[[#This Row],[H2-Potential in TWh/a]]*1000000/(365*24),0)</f>
        <v>1</v>
      </c>
      <c r="J128">
        <f>Table18[[#This Row],[Potential demand MWh/h]]/SUM(Table18[Potential demand MWh/h])</f>
        <v>2.8702640642939151E-4</v>
      </c>
      <c r="K128">
        <f>ROUND($B$5*Table18[[#This Row],[Normalize Demand]],0)</f>
        <v>0</v>
      </c>
    </row>
    <row r="129" spans="1:11">
      <c r="A129">
        <v>287</v>
      </c>
      <c r="B129" t="s">
        <v>1136</v>
      </c>
      <c r="C129" t="s">
        <v>1203</v>
      </c>
      <c r="E129">
        <v>52.298850000000002</v>
      </c>
      <c r="F129">
        <v>8.9059699999999999</v>
      </c>
      <c r="G129" t="s">
        <v>658</v>
      </c>
      <c r="H129">
        <v>2.7900000000000001E-2</v>
      </c>
      <c r="I129">
        <f>ROUND(Table18[[#This Row],[H2-Potential in TWh/a]]*1000000/(365*24),0)</f>
        <v>3</v>
      </c>
      <c r="J129">
        <f>Table18[[#This Row],[Potential demand MWh/h]]/SUM(Table18[Potential demand MWh/h])</f>
        <v>8.6107921928817448E-4</v>
      </c>
      <c r="K129">
        <f>ROUND($B$5*Table18[[#This Row],[Normalize Demand]],0)</f>
        <v>0</v>
      </c>
    </row>
    <row r="130" spans="1:11">
      <c r="A130">
        <v>288</v>
      </c>
      <c r="B130" t="s">
        <v>1137</v>
      </c>
      <c r="C130" t="s">
        <v>1203</v>
      </c>
      <c r="E130">
        <v>52.617240000000002</v>
      </c>
      <c r="F130">
        <v>7.8593729999999997</v>
      </c>
      <c r="G130" t="s">
        <v>572</v>
      </c>
      <c r="H130">
        <v>0.1308</v>
      </c>
      <c r="I130">
        <f>ROUND(Table18[[#This Row],[H2-Potential in TWh/a]]*1000000/(365*24),0)</f>
        <v>15</v>
      </c>
      <c r="J130">
        <f>Table18[[#This Row],[Potential demand MWh/h]]/SUM(Table18[Potential demand MWh/h])</f>
        <v>4.3053960964408722E-3</v>
      </c>
      <c r="K130">
        <f>ROUND($B$5*Table18[[#This Row],[Normalize Demand]],0)</f>
        <v>1</v>
      </c>
    </row>
    <row r="131" spans="1:11">
      <c r="A131">
        <v>289</v>
      </c>
      <c r="B131" t="s">
        <v>1138</v>
      </c>
      <c r="C131" t="s">
        <v>1203</v>
      </c>
      <c r="E131">
        <v>47.795839999999998</v>
      </c>
      <c r="F131">
        <v>12.119300000000001</v>
      </c>
      <c r="G131" t="s">
        <v>229</v>
      </c>
      <c r="H131">
        <v>0.21829999999999999</v>
      </c>
      <c r="I131">
        <f>ROUND(Table18[[#This Row],[H2-Potential in TWh/a]]*1000000/(365*24),0)</f>
        <v>25</v>
      </c>
      <c r="J131">
        <f>Table18[[#This Row],[Potential demand MWh/h]]/SUM(Table18[Potential demand MWh/h])</f>
        <v>7.1756601607347878E-3</v>
      </c>
      <c r="K131">
        <f>ROUND($B$5*Table18[[#This Row],[Normalize Demand]],0)</f>
        <v>2</v>
      </c>
    </row>
    <row r="132" spans="1:11">
      <c r="A132">
        <v>290</v>
      </c>
      <c r="B132" t="s">
        <v>1139</v>
      </c>
      <c r="C132" t="s">
        <v>1203</v>
      </c>
      <c r="E132">
        <v>49.04242</v>
      </c>
      <c r="F132">
        <v>13</v>
      </c>
      <c r="G132" t="s">
        <v>252</v>
      </c>
      <c r="H132">
        <v>3.3799999999999997E-2</v>
      </c>
      <c r="I132">
        <f>ROUND(Table18[[#This Row],[H2-Potential in TWh/a]]*1000000/(365*24),0)</f>
        <v>4</v>
      </c>
      <c r="J132">
        <f>Table18[[#This Row],[Potential demand MWh/h]]/SUM(Table18[Potential demand MWh/h])</f>
        <v>1.148105625717566E-3</v>
      </c>
      <c r="K132">
        <f>ROUND($B$5*Table18[[#This Row],[Normalize Demand]],0)</f>
        <v>0</v>
      </c>
    </row>
    <row r="133" spans="1:11">
      <c r="A133">
        <v>291</v>
      </c>
      <c r="B133" t="s">
        <v>1140</v>
      </c>
      <c r="C133" t="s">
        <v>1203</v>
      </c>
      <c r="E133">
        <v>53.695349999999998</v>
      </c>
      <c r="F133">
        <v>9.7150200000000009</v>
      </c>
      <c r="G133" t="s">
        <v>839</v>
      </c>
      <c r="H133">
        <v>7.0500000000000007E-2</v>
      </c>
      <c r="I133">
        <f>ROUND(Table18[[#This Row],[H2-Potential in TWh/a]]*1000000/(365*24),0)</f>
        <v>8</v>
      </c>
      <c r="J133">
        <f>Table18[[#This Row],[Potential demand MWh/h]]/SUM(Table18[Potential demand MWh/h])</f>
        <v>2.2962112514351321E-3</v>
      </c>
      <c r="K133">
        <f>ROUND($B$5*Table18[[#This Row],[Normalize Demand]],0)</f>
        <v>1</v>
      </c>
    </row>
    <row r="134" spans="1:11">
      <c r="A134">
        <v>292</v>
      </c>
      <c r="B134" t="s">
        <v>1141</v>
      </c>
      <c r="C134" t="s">
        <v>1203</v>
      </c>
      <c r="E134">
        <v>50.455331999999999</v>
      </c>
      <c r="F134">
        <v>11.530805000000001</v>
      </c>
      <c r="G134" t="s">
        <v>888</v>
      </c>
      <c r="H134">
        <v>6.9999999999999999E-4</v>
      </c>
      <c r="I134">
        <f>ROUND(Table18[[#This Row],[H2-Potential in TWh/a]]*1000000/(365*24),0)</f>
        <v>0</v>
      </c>
      <c r="J134">
        <f>Table18[[#This Row],[Potential demand MWh/h]]/SUM(Table18[Potential demand MWh/h])</f>
        <v>0</v>
      </c>
      <c r="K134">
        <f>ROUND($B$5*Table18[[#This Row],[Normalize Demand]],0)</f>
        <v>0</v>
      </c>
    </row>
    <row r="135" spans="1:11">
      <c r="A135">
        <v>293</v>
      </c>
      <c r="B135" t="s">
        <v>1142</v>
      </c>
      <c r="C135" t="s">
        <v>1203</v>
      </c>
      <c r="E135">
        <v>50.975630000000002</v>
      </c>
      <c r="F135">
        <v>11.64217</v>
      </c>
      <c r="G135" t="s">
        <v>886</v>
      </c>
      <c r="H135">
        <v>1.66E-2</v>
      </c>
      <c r="I135">
        <f>ROUND(Table18[[#This Row],[H2-Potential in TWh/a]]*1000000/(365*24),0)</f>
        <v>2</v>
      </c>
      <c r="J135">
        <f>Table18[[#This Row],[Potential demand MWh/h]]/SUM(Table18[Potential demand MWh/h])</f>
        <v>5.7405281285878302E-4</v>
      </c>
      <c r="K135">
        <f>ROUND($B$5*Table18[[#This Row],[Normalize Demand]],0)</f>
        <v>0</v>
      </c>
    </row>
    <row r="136" spans="1:11">
      <c r="A136">
        <v>294</v>
      </c>
      <c r="B136" t="s">
        <v>1143</v>
      </c>
      <c r="C136" t="s">
        <v>1203</v>
      </c>
      <c r="E136">
        <v>48.403640000000003</v>
      </c>
      <c r="F136">
        <v>8.0100800000000003</v>
      </c>
      <c r="G136" t="s">
        <v>161</v>
      </c>
      <c r="H136">
        <v>2.0799999999999999E-2</v>
      </c>
      <c r="I136">
        <f>ROUND(Table18[[#This Row],[H2-Potential in TWh/a]]*1000000/(365*24),0)</f>
        <v>2</v>
      </c>
      <c r="J136">
        <f>Table18[[#This Row],[Potential demand MWh/h]]/SUM(Table18[Potential demand MWh/h])</f>
        <v>5.7405281285878302E-4</v>
      </c>
      <c r="K136">
        <f>ROUND($B$5*Table18[[#This Row],[Normalize Demand]],0)</f>
        <v>0</v>
      </c>
    </row>
    <row r="137" spans="1:11">
      <c r="A137">
        <v>295</v>
      </c>
      <c r="B137" t="s">
        <v>1144</v>
      </c>
      <c r="C137" t="s">
        <v>1203</v>
      </c>
      <c r="E137">
        <v>51.91245</v>
      </c>
      <c r="F137">
        <v>9.2526200000000003</v>
      </c>
      <c r="G137" t="s">
        <v>656</v>
      </c>
      <c r="H137">
        <v>8.0000000000000004E-4</v>
      </c>
      <c r="I137">
        <f>ROUND(Table18[[#This Row],[H2-Potential in TWh/a]]*1000000/(365*24),0)</f>
        <v>0</v>
      </c>
      <c r="J137">
        <f>Table18[[#This Row],[Potential demand MWh/h]]/SUM(Table18[Potential demand MWh/h])</f>
        <v>0</v>
      </c>
      <c r="K137">
        <f>ROUND($B$5*Table18[[#This Row],[Normalize Demand]],0)</f>
        <v>0</v>
      </c>
    </row>
    <row r="138" spans="1:11">
      <c r="A138">
        <v>296</v>
      </c>
      <c r="B138" t="s">
        <v>1132</v>
      </c>
      <c r="C138" t="s">
        <v>1203</v>
      </c>
      <c r="E138">
        <v>51.587870000000002</v>
      </c>
      <c r="F138">
        <v>10.78304</v>
      </c>
      <c r="G138" t="s">
        <v>864</v>
      </c>
      <c r="H138">
        <v>4.4999999999999997E-3</v>
      </c>
      <c r="I138">
        <f>ROUND(Table18[[#This Row],[H2-Potential in TWh/a]]*1000000/(365*24),0)</f>
        <v>1</v>
      </c>
      <c r="J138">
        <f>Table18[[#This Row],[Potential demand MWh/h]]/SUM(Table18[Potential demand MWh/h])</f>
        <v>2.8702640642939151E-4</v>
      </c>
      <c r="K138">
        <f>ROUND($B$5*Table18[[#This Row],[Normalize Demand]],0)</f>
        <v>0</v>
      </c>
    </row>
    <row r="139" spans="1:11">
      <c r="A139">
        <v>297</v>
      </c>
      <c r="B139" t="s">
        <v>1145</v>
      </c>
      <c r="C139" t="s">
        <v>1203</v>
      </c>
      <c r="E139">
        <v>49.818899999999999</v>
      </c>
      <c r="F139">
        <v>8.6789299999999994</v>
      </c>
      <c r="G139" t="s">
        <v>434</v>
      </c>
      <c r="H139">
        <v>1.0800000000000001E-2</v>
      </c>
      <c r="I139">
        <f>ROUND(Table18[[#This Row],[H2-Potential in TWh/a]]*1000000/(365*24),0)</f>
        <v>1</v>
      </c>
      <c r="J139">
        <f>Table18[[#This Row],[Potential demand MWh/h]]/SUM(Table18[Potential demand MWh/h])</f>
        <v>2.8702640642939151E-4</v>
      </c>
      <c r="K139">
        <f>ROUND($B$5*Table18[[#This Row],[Normalize Demand]],0)</f>
        <v>0</v>
      </c>
    </row>
    <row r="140" spans="1:11">
      <c r="A140">
        <v>298</v>
      </c>
      <c r="B140" t="s">
        <v>1146</v>
      </c>
      <c r="C140" t="s">
        <v>1203</v>
      </c>
      <c r="E140">
        <v>50.724130000000002</v>
      </c>
      <c r="F140">
        <v>10.356019999999999</v>
      </c>
      <c r="G140" t="s">
        <v>870</v>
      </c>
      <c r="H140">
        <v>3.04E-2</v>
      </c>
      <c r="I140">
        <f>ROUND(Table18[[#This Row],[H2-Potential in TWh/a]]*1000000/(365*24),0)</f>
        <v>3</v>
      </c>
      <c r="J140">
        <f>Table18[[#This Row],[Potential demand MWh/h]]/SUM(Table18[Potential demand MWh/h])</f>
        <v>8.6107921928817448E-4</v>
      </c>
      <c r="K140">
        <f>ROUND($B$5*Table18[[#This Row],[Normalize Demand]],0)</f>
        <v>0</v>
      </c>
    </row>
    <row r="141" spans="1:11">
      <c r="A141">
        <v>299</v>
      </c>
      <c r="B141" t="s">
        <v>1147</v>
      </c>
      <c r="C141" t="s">
        <v>1203</v>
      </c>
      <c r="E141">
        <v>47.62791</v>
      </c>
      <c r="F141">
        <v>7.9048600000000002</v>
      </c>
      <c r="G141" t="s">
        <v>172</v>
      </c>
      <c r="H141">
        <v>6.9999999999999999E-4</v>
      </c>
      <c r="I141">
        <f>ROUND(Table18[[#This Row],[H2-Potential in TWh/a]]*1000000/(365*24),0)</f>
        <v>0</v>
      </c>
      <c r="J141">
        <f>Table18[[#This Row],[Potential demand MWh/h]]/SUM(Table18[Potential demand MWh/h])</f>
        <v>0</v>
      </c>
      <c r="K141">
        <f>ROUND($B$5*Table18[[#This Row],[Normalize Demand]],0)</f>
        <v>0</v>
      </c>
    </row>
    <row r="142" spans="1:11">
      <c r="A142">
        <v>300</v>
      </c>
      <c r="B142" t="s">
        <v>1148</v>
      </c>
      <c r="C142" t="s">
        <v>1203</v>
      </c>
      <c r="E142">
        <v>50.978999999999999</v>
      </c>
      <c r="F142">
        <v>7.8362299999999996</v>
      </c>
      <c r="G142" t="s">
        <v>678</v>
      </c>
      <c r="H142">
        <v>1.6999999999999999E-3</v>
      </c>
      <c r="I142">
        <f>ROUND(Table18[[#This Row],[H2-Potential in TWh/a]]*1000000/(365*24),0)</f>
        <v>0</v>
      </c>
      <c r="J142">
        <f>Table18[[#This Row],[Potential demand MWh/h]]/SUM(Table18[Potential demand MWh/h])</f>
        <v>0</v>
      </c>
      <c r="K142">
        <f>ROUND($B$5*Table18[[#This Row],[Normalize Demand]],0)</f>
        <v>0</v>
      </c>
    </row>
    <row r="143" spans="1:11">
      <c r="A143">
        <v>301</v>
      </c>
      <c r="B143" t="s">
        <v>1133</v>
      </c>
      <c r="C143" t="s">
        <v>1203</v>
      </c>
      <c r="E143">
        <v>50.693651000000003</v>
      </c>
      <c r="F143">
        <v>12.845634</v>
      </c>
      <c r="G143" t="s">
        <v>83</v>
      </c>
      <c r="H143">
        <v>8.9999999999999993E-3</v>
      </c>
      <c r="I143">
        <f>ROUND(Table18[[#This Row],[H2-Potential in TWh/a]]*1000000/(365*24),0)</f>
        <v>1</v>
      </c>
      <c r="J143">
        <f>Table18[[#This Row],[Potential demand MWh/h]]/SUM(Table18[Potential demand MWh/h])</f>
        <v>2.8702640642939151E-4</v>
      </c>
      <c r="K143">
        <f>ROUND($B$5*Table18[[#This Row],[Normalize Demand]],0)</f>
        <v>0</v>
      </c>
    </row>
    <row r="144" spans="1:11">
      <c r="A144">
        <v>302</v>
      </c>
      <c r="B144" t="s">
        <v>1149</v>
      </c>
      <c r="C144" t="s">
        <v>1203</v>
      </c>
      <c r="E144">
        <v>50.778813999999997</v>
      </c>
      <c r="F144">
        <v>13.158782</v>
      </c>
      <c r="G144" t="s">
        <v>83</v>
      </c>
      <c r="H144">
        <v>0.1072</v>
      </c>
      <c r="I144">
        <f>ROUND(Table18[[#This Row],[H2-Potential in TWh/a]]*1000000/(365*24),0)</f>
        <v>12</v>
      </c>
      <c r="J144">
        <f>Table18[[#This Row],[Potential demand MWh/h]]/SUM(Table18[Potential demand MWh/h])</f>
        <v>3.4443168771526979E-3</v>
      </c>
      <c r="K144">
        <f>ROUND($B$5*Table18[[#This Row],[Normalize Demand]],0)</f>
        <v>1</v>
      </c>
    </row>
    <row r="145" spans="1:11">
      <c r="A145">
        <v>303</v>
      </c>
      <c r="B145" t="s">
        <v>1150</v>
      </c>
      <c r="C145" t="s">
        <v>1203</v>
      </c>
      <c r="E145">
        <v>51.051031999999999</v>
      </c>
      <c r="F145">
        <v>13.016598</v>
      </c>
      <c r="G145" t="s">
        <v>783</v>
      </c>
      <c r="H145">
        <v>2.6800000000000001E-2</v>
      </c>
      <c r="I145">
        <f>ROUND(Table18[[#This Row],[H2-Potential in TWh/a]]*1000000/(365*24),0)</f>
        <v>3</v>
      </c>
      <c r="J145">
        <f>Table18[[#This Row],[Potential demand MWh/h]]/SUM(Table18[Potential demand MWh/h])</f>
        <v>8.6107921928817448E-4</v>
      </c>
      <c r="K145">
        <f>ROUND($B$5*Table18[[#This Row],[Normalize Demand]],0)</f>
        <v>0</v>
      </c>
    </row>
    <row r="146" spans="1:11">
      <c r="A146">
        <v>304</v>
      </c>
      <c r="B146" t="s">
        <v>1128</v>
      </c>
      <c r="C146" t="s">
        <v>1203</v>
      </c>
      <c r="E146">
        <v>50.915179999999999</v>
      </c>
      <c r="F146">
        <v>14.071538</v>
      </c>
      <c r="G146" t="s">
        <v>777</v>
      </c>
      <c r="H146">
        <v>9.7999999999999997E-3</v>
      </c>
      <c r="I146">
        <f>ROUND(Table18[[#This Row],[H2-Potential in TWh/a]]*1000000/(365*24),0)</f>
        <v>1</v>
      </c>
      <c r="J146">
        <f>Table18[[#This Row],[Potential demand MWh/h]]/SUM(Table18[Potential demand MWh/h])</f>
        <v>2.8702640642939151E-4</v>
      </c>
      <c r="K146">
        <f>ROUND($B$5*Table18[[#This Row],[Normalize Demand]],0)</f>
        <v>0</v>
      </c>
    </row>
    <row r="147" spans="1:11">
      <c r="A147">
        <v>305</v>
      </c>
      <c r="B147" t="s">
        <v>1096</v>
      </c>
      <c r="C147" t="s">
        <v>1203</v>
      </c>
      <c r="E147">
        <v>50.932741</v>
      </c>
      <c r="F147">
        <v>12.711226</v>
      </c>
      <c r="G147" t="s">
        <v>783</v>
      </c>
      <c r="H147">
        <v>2.6800000000000001E-2</v>
      </c>
      <c r="I147">
        <f>ROUND(Table18[[#This Row],[H2-Potential in TWh/a]]*1000000/(365*24),0)</f>
        <v>3</v>
      </c>
      <c r="J147">
        <f>Table18[[#This Row],[Potential demand MWh/h]]/SUM(Table18[Potential demand MWh/h])</f>
        <v>8.6107921928817448E-4</v>
      </c>
      <c r="K147">
        <f>ROUND($B$5*Table18[[#This Row],[Normalize Demand]],0)</f>
        <v>0</v>
      </c>
    </row>
    <row r="148" spans="1:11">
      <c r="A148">
        <v>306</v>
      </c>
      <c r="B148" t="s">
        <v>1151</v>
      </c>
      <c r="C148" t="s">
        <v>1203</v>
      </c>
      <c r="E148">
        <v>51.282307000000003</v>
      </c>
      <c r="F148">
        <v>12.766139000000001</v>
      </c>
      <c r="G148" t="s">
        <v>792</v>
      </c>
      <c r="H148">
        <v>0.15190000000000001</v>
      </c>
      <c r="I148">
        <f>ROUND(Table18[[#This Row],[H2-Potential in TWh/a]]*1000000/(365*24),0)</f>
        <v>17</v>
      </c>
      <c r="J148">
        <f>Table18[[#This Row],[Potential demand MWh/h]]/SUM(Table18[Potential demand MWh/h])</f>
        <v>4.8794489092996553E-3</v>
      </c>
      <c r="K148">
        <f>ROUND($B$5*Table18[[#This Row],[Normalize Demand]],0)</f>
        <v>1</v>
      </c>
    </row>
    <row r="149" spans="1:11">
      <c r="A149">
        <v>307</v>
      </c>
      <c r="B149" t="s">
        <v>1152</v>
      </c>
      <c r="C149" t="s">
        <v>1203</v>
      </c>
      <c r="E149">
        <v>50.971327000000002</v>
      </c>
      <c r="F149">
        <v>13.880082</v>
      </c>
      <c r="G149" t="s">
        <v>777</v>
      </c>
      <c r="H149">
        <v>5.3600000000000002E-2</v>
      </c>
      <c r="I149">
        <f>ROUND(Table18[[#This Row],[H2-Potential in TWh/a]]*1000000/(365*24),0)</f>
        <v>6</v>
      </c>
      <c r="J149">
        <f>Table18[[#This Row],[Potential demand MWh/h]]/SUM(Table18[Potential demand MWh/h])</f>
        <v>1.722158438576349E-3</v>
      </c>
      <c r="K149">
        <f>ROUND($B$5*Table18[[#This Row],[Normalize Demand]],0)</f>
        <v>0</v>
      </c>
    </row>
    <row r="150" spans="1:11">
      <c r="A150">
        <v>308</v>
      </c>
      <c r="B150" t="s">
        <v>1132</v>
      </c>
      <c r="C150" t="s">
        <v>1203</v>
      </c>
      <c r="E150">
        <v>51.021793000000002</v>
      </c>
      <c r="F150">
        <v>13.339231</v>
      </c>
      <c r="G150" t="s">
        <v>783</v>
      </c>
      <c r="H150">
        <v>4.4000000000000003E-3</v>
      </c>
      <c r="I150">
        <f>ROUND(Table18[[#This Row],[H2-Potential in TWh/a]]*1000000/(365*24),0)</f>
        <v>1</v>
      </c>
      <c r="J150">
        <f>Table18[[#This Row],[Potential demand MWh/h]]/SUM(Table18[Potential demand MWh/h])</f>
        <v>2.8702640642939151E-4</v>
      </c>
      <c r="K150">
        <f>ROUND($B$5*Table18[[#This Row],[Normalize Demand]],0)</f>
        <v>0</v>
      </c>
    </row>
    <row r="151" spans="1:11">
      <c r="A151">
        <v>309</v>
      </c>
      <c r="B151" t="s">
        <v>1153</v>
      </c>
      <c r="C151" t="s">
        <v>1203</v>
      </c>
      <c r="E151">
        <v>51.464610460000003</v>
      </c>
      <c r="F151">
        <v>12.59136792</v>
      </c>
      <c r="G151" t="s">
        <v>793</v>
      </c>
      <c r="H151">
        <v>0.42020000000000002</v>
      </c>
      <c r="I151">
        <f>ROUND(Table18[[#This Row],[H2-Potential in TWh/a]]*1000000/(365*24),0)</f>
        <v>48</v>
      </c>
      <c r="J151">
        <f>Table18[[#This Row],[Potential demand MWh/h]]/SUM(Table18[Potential demand MWh/h])</f>
        <v>1.3777267508610792E-2</v>
      </c>
      <c r="K151">
        <f>ROUND($B$5*Table18[[#This Row],[Normalize Demand]],0)</f>
        <v>3</v>
      </c>
    </row>
    <row r="152" spans="1:11">
      <c r="A152">
        <v>310</v>
      </c>
      <c r="B152" t="s">
        <v>1150</v>
      </c>
      <c r="C152" t="s">
        <v>1203</v>
      </c>
      <c r="E152">
        <v>51.051031999999999</v>
      </c>
      <c r="F152">
        <v>13.016598</v>
      </c>
      <c r="G152" t="s">
        <v>783</v>
      </c>
      <c r="H152">
        <v>0.1116</v>
      </c>
      <c r="I152">
        <f>ROUND(Table18[[#This Row],[H2-Potential in TWh/a]]*1000000/(365*24),0)</f>
        <v>13</v>
      </c>
      <c r="J152">
        <f>Table18[[#This Row],[Potential demand MWh/h]]/SUM(Table18[Potential demand MWh/h])</f>
        <v>3.7313432835820895E-3</v>
      </c>
      <c r="K152">
        <f>ROUND($B$5*Table18[[#This Row],[Normalize Demand]],0)</f>
        <v>1</v>
      </c>
    </row>
    <row r="153" spans="1:11">
      <c r="A153">
        <v>311</v>
      </c>
      <c r="B153" t="s">
        <v>1154</v>
      </c>
      <c r="C153" t="s">
        <v>1203</v>
      </c>
      <c r="E153">
        <v>50.986513000000002</v>
      </c>
      <c r="F153">
        <v>13.639801</v>
      </c>
      <c r="G153" t="s">
        <v>777</v>
      </c>
      <c r="H153">
        <v>6.4200000000000007E-2</v>
      </c>
      <c r="I153">
        <f>ROUND(Table18[[#This Row],[H2-Potential in TWh/a]]*1000000/(365*24),0)</f>
        <v>7</v>
      </c>
      <c r="J153">
        <f>Table18[[#This Row],[Potential demand MWh/h]]/SUM(Table18[Potential demand MWh/h])</f>
        <v>2.0091848450057405E-3</v>
      </c>
      <c r="K153">
        <f>ROUND($B$5*Table18[[#This Row],[Normalize Demand]],0)</f>
        <v>0</v>
      </c>
    </row>
    <row r="154" spans="1:11">
      <c r="A154">
        <v>312</v>
      </c>
      <c r="B154" t="s">
        <v>1155</v>
      </c>
      <c r="C154" t="s">
        <v>1203</v>
      </c>
      <c r="E154">
        <v>50.604709999999997</v>
      </c>
      <c r="F154">
        <v>12.99164</v>
      </c>
      <c r="G154" t="s">
        <v>83</v>
      </c>
      <c r="H154">
        <v>6.5600000000000006E-2</v>
      </c>
      <c r="I154">
        <f>ROUND(Table18[[#This Row],[H2-Potential in TWh/a]]*1000000/(365*24),0)</f>
        <v>7</v>
      </c>
      <c r="J154">
        <f>Table18[[#This Row],[Potential demand MWh/h]]/SUM(Table18[Potential demand MWh/h])</f>
        <v>2.0091848450057405E-3</v>
      </c>
      <c r="K154">
        <f>ROUND($B$5*Table18[[#This Row],[Normalize Demand]],0)</f>
        <v>0</v>
      </c>
    </row>
    <row r="155" spans="1:11">
      <c r="A155">
        <v>313</v>
      </c>
      <c r="B155" t="s">
        <v>1156</v>
      </c>
      <c r="C155" t="s">
        <v>1203</v>
      </c>
      <c r="E155">
        <v>50.876379999999997</v>
      </c>
      <c r="F155">
        <v>13.395659999999999</v>
      </c>
      <c r="G155" t="s">
        <v>783</v>
      </c>
      <c r="H155">
        <v>0.13789999999999999</v>
      </c>
      <c r="I155">
        <f>ROUND(Table18[[#This Row],[H2-Potential in TWh/a]]*1000000/(365*24),0)</f>
        <v>16</v>
      </c>
      <c r="J155">
        <f>Table18[[#This Row],[Potential demand MWh/h]]/SUM(Table18[Potential demand MWh/h])</f>
        <v>4.5924225028702642E-3</v>
      </c>
      <c r="K155">
        <f>ROUND($B$5*Table18[[#This Row],[Normalize Demand]],0)</f>
        <v>1</v>
      </c>
    </row>
    <row r="156" spans="1:11">
      <c r="A156">
        <v>314</v>
      </c>
      <c r="B156" t="s">
        <v>1157</v>
      </c>
      <c r="C156" t="s">
        <v>1203</v>
      </c>
      <c r="E156">
        <v>51.046292999999999</v>
      </c>
      <c r="F156">
        <v>13.018068</v>
      </c>
      <c r="G156" t="s">
        <v>783</v>
      </c>
      <c r="H156">
        <v>0.107</v>
      </c>
      <c r="I156">
        <f>ROUND(Table18[[#This Row],[H2-Potential in TWh/a]]*1000000/(365*24),0)</f>
        <v>12</v>
      </c>
      <c r="J156">
        <f>Table18[[#This Row],[Potential demand MWh/h]]/SUM(Table18[Potential demand MWh/h])</f>
        <v>3.4443168771526979E-3</v>
      </c>
      <c r="K156">
        <f>ROUND($B$5*Table18[[#This Row],[Normalize Demand]],0)</f>
        <v>1</v>
      </c>
    </row>
    <row r="157" spans="1:11">
      <c r="A157">
        <v>315</v>
      </c>
      <c r="B157" t="s">
        <v>1153</v>
      </c>
      <c r="C157" t="s">
        <v>1203</v>
      </c>
      <c r="E157">
        <v>51.464610460000003</v>
      </c>
      <c r="F157">
        <v>12.59136792</v>
      </c>
      <c r="G157" t="s">
        <v>793</v>
      </c>
      <c r="H157">
        <v>4.3200000000000002E-2</v>
      </c>
      <c r="I157">
        <f>ROUND(Table18[[#This Row],[H2-Potential in TWh/a]]*1000000/(365*24),0)</f>
        <v>5</v>
      </c>
      <c r="J157">
        <f>Table18[[#This Row],[Potential demand MWh/h]]/SUM(Table18[Potential demand MWh/h])</f>
        <v>1.4351320321469576E-3</v>
      </c>
      <c r="K157">
        <f>ROUND($B$5*Table18[[#This Row],[Normalize Demand]],0)</f>
        <v>0</v>
      </c>
    </row>
    <row r="158" spans="1:11">
      <c r="A158">
        <v>316</v>
      </c>
      <c r="B158" t="s">
        <v>1158</v>
      </c>
      <c r="C158" t="s">
        <v>1203</v>
      </c>
      <c r="E158">
        <v>50.959522999999997</v>
      </c>
      <c r="F158">
        <v>12.755561</v>
      </c>
      <c r="G158" t="s">
        <v>783</v>
      </c>
      <c r="H158">
        <v>1.1000000000000001E-3</v>
      </c>
      <c r="I158">
        <f>ROUND(Table18[[#This Row],[H2-Potential in TWh/a]]*1000000/(365*24),0)</f>
        <v>0</v>
      </c>
      <c r="J158">
        <f>Table18[[#This Row],[Potential demand MWh/h]]/SUM(Table18[Potential demand MWh/h])</f>
        <v>0</v>
      </c>
      <c r="K158">
        <f>ROUND($B$5*Table18[[#This Row],[Normalize Demand]],0)</f>
        <v>0</v>
      </c>
    </row>
    <row r="159" spans="1:11">
      <c r="A159">
        <v>317</v>
      </c>
      <c r="B159" t="s">
        <v>1150</v>
      </c>
      <c r="C159" t="s">
        <v>1203</v>
      </c>
      <c r="E159">
        <v>51.051031999999999</v>
      </c>
      <c r="F159">
        <v>13.016598</v>
      </c>
      <c r="G159" t="s">
        <v>783</v>
      </c>
      <c r="H159">
        <v>1.0999999999999999E-2</v>
      </c>
      <c r="I159">
        <f>ROUND(Table18[[#This Row],[H2-Potential in TWh/a]]*1000000/(365*24),0)</f>
        <v>1</v>
      </c>
      <c r="J159">
        <f>Table18[[#This Row],[Potential demand MWh/h]]/SUM(Table18[Potential demand MWh/h])</f>
        <v>2.8702640642939151E-4</v>
      </c>
      <c r="K159">
        <f>ROUND($B$5*Table18[[#This Row],[Normalize Demand]],0)</f>
        <v>0</v>
      </c>
    </row>
    <row r="160" spans="1:11">
      <c r="A160">
        <v>319</v>
      </c>
      <c r="B160" t="s">
        <v>1151</v>
      </c>
      <c r="C160" t="s">
        <v>1203</v>
      </c>
      <c r="E160">
        <v>51.282307000000003</v>
      </c>
      <c r="F160">
        <v>12.766139000000001</v>
      </c>
      <c r="G160" t="s">
        <v>792</v>
      </c>
      <c r="H160">
        <v>1.9099999999999999E-2</v>
      </c>
      <c r="I160">
        <f>ROUND(Table18[[#This Row],[H2-Potential in TWh/a]]*1000000/(365*24),0)</f>
        <v>2</v>
      </c>
      <c r="J160">
        <f>Table18[[#This Row],[Potential demand MWh/h]]/SUM(Table18[Potential demand MWh/h])</f>
        <v>5.7405281285878302E-4</v>
      </c>
      <c r="K160">
        <f>ROUND($B$5*Table18[[#This Row],[Normalize Demand]],0)</f>
        <v>0</v>
      </c>
    </row>
    <row r="161" spans="1:11">
      <c r="A161">
        <v>320</v>
      </c>
      <c r="B161" t="s">
        <v>1152</v>
      </c>
      <c r="C161" t="s">
        <v>1203</v>
      </c>
      <c r="E161">
        <v>50.971327000000002</v>
      </c>
      <c r="F161">
        <v>13.880082</v>
      </c>
      <c r="G161" t="s">
        <v>777</v>
      </c>
      <c r="H161">
        <v>1E-3</v>
      </c>
      <c r="I161">
        <f>ROUND(Table18[[#This Row],[H2-Potential in TWh/a]]*1000000/(365*24),0)</f>
        <v>0</v>
      </c>
      <c r="J161">
        <f>Table18[[#This Row],[Potential demand MWh/h]]/SUM(Table18[Potential demand MWh/h])</f>
        <v>0</v>
      </c>
      <c r="K161">
        <f>ROUND($B$5*Table18[[#This Row],[Normalize Demand]],0)</f>
        <v>0</v>
      </c>
    </row>
    <row r="162" spans="1:11">
      <c r="A162">
        <v>321</v>
      </c>
      <c r="B162" t="s">
        <v>1159</v>
      </c>
      <c r="C162" t="s">
        <v>1203</v>
      </c>
      <c r="E162">
        <v>50.534669999999998</v>
      </c>
      <c r="F162">
        <v>12.8089599</v>
      </c>
      <c r="G162" t="s">
        <v>83</v>
      </c>
      <c r="H162">
        <v>0.01</v>
      </c>
      <c r="I162">
        <f>ROUND(Table18[[#This Row],[H2-Potential in TWh/a]]*1000000/(365*24),0)</f>
        <v>1</v>
      </c>
      <c r="J162">
        <f>Table18[[#This Row],[Potential demand MWh/h]]/SUM(Table18[Potential demand MWh/h])</f>
        <v>2.8702640642939151E-4</v>
      </c>
      <c r="K162">
        <f>ROUND($B$5*Table18[[#This Row],[Normalize Demand]],0)</f>
        <v>0</v>
      </c>
    </row>
    <row r="163" spans="1:11">
      <c r="A163">
        <v>322</v>
      </c>
      <c r="B163" t="s">
        <v>1155</v>
      </c>
      <c r="C163" t="s">
        <v>1203</v>
      </c>
      <c r="E163">
        <v>50.604709999999997</v>
      </c>
      <c r="F163">
        <v>12.99164</v>
      </c>
      <c r="G163" t="s">
        <v>83</v>
      </c>
      <c r="H163">
        <v>5.3E-3</v>
      </c>
      <c r="I163">
        <f>ROUND(Table18[[#This Row],[H2-Potential in TWh/a]]*1000000/(365*24),0)</f>
        <v>1</v>
      </c>
      <c r="J163">
        <f>Table18[[#This Row],[Potential demand MWh/h]]/SUM(Table18[Potential demand MWh/h])</f>
        <v>2.8702640642939151E-4</v>
      </c>
      <c r="K163">
        <f>ROUND($B$5*Table18[[#This Row],[Normalize Demand]],0)</f>
        <v>0</v>
      </c>
    </row>
    <row r="164" spans="1:11">
      <c r="A164">
        <v>323</v>
      </c>
      <c r="B164" t="s">
        <v>1160</v>
      </c>
      <c r="C164" t="s">
        <v>1203</v>
      </c>
      <c r="E164">
        <v>50.84686</v>
      </c>
      <c r="F164">
        <v>13.773709999999999</v>
      </c>
      <c r="G164" t="s">
        <v>777</v>
      </c>
      <c r="H164">
        <v>4.4000000000000003E-3</v>
      </c>
      <c r="I164">
        <f>ROUND(Table18[[#This Row],[H2-Potential in TWh/a]]*1000000/(365*24),0)</f>
        <v>1</v>
      </c>
      <c r="J164">
        <f>Table18[[#This Row],[Potential demand MWh/h]]/SUM(Table18[Potential demand MWh/h])</f>
        <v>2.8702640642939151E-4</v>
      </c>
      <c r="K164">
        <f>ROUND($B$5*Table18[[#This Row],[Normalize Demand]],0)</f>
        <v>0</v>
      </c>
    </row>
    <row r="165" spans="1:11">
      <c r="A165">
        <v>324</v>
      </c>
      <c r="B165" t="s">
        <v>1133</v>
      </c>
      <c r="C165" t="s">
        <v>1203</v>
      </c>
      <c r="E165">
        <v>50.625529999999998</v>
      </c>
      <c r="F165">
        <v>12.82877</v>
      </c>
      <c r="G165" t="s">
        <v>83</v>
      </c>
      <c r="H165">
        <v>5.9999999999999995E-4</v>
      </c>
      <c r="I165">
        <f>ROUND(Table18[[#This Row],[H2-Potential in TWh/a]]*1000000/(365*24),0)</f>
        <v>0</v>
      </c>
      <c r="J165">
        <f>Table18[[#This Row],[Potential demand MWh/h]]/SUM(Table18[Potential demand MWh/h])</f>
        <v>0</v>
      </c>
      <c r="K165">
        <f>ROUND($B$5*Table18[[#This Row],[Normalize Demand]],0)</f>
        <v>0</v>
      </c>
    </row>
    <row r="166" spans="1:11">
      <c r="A166">
        <v>325</v>
      </c>
      <c r="B166" t="s">
        <v>1063</v>
      </c>
      <c r="C166" t="s">
        <v>1203</v>
      </c>
      <c r="E166">
        <v>48.269691000000002</v>
      </c>
      <c r="F166">
        <v>9.726699</v>
      </c>
      <c r="G166" t="s">
        <v>182</v>
      </c>
      <c r="H166">
        <v>0.2848</v>
      </c>
      <c r="I166">
        <f>ROUND(Table18[[#This Row],[H2-Potential in TWh/a]]*1000000/(365*24),0)</f>
        <v>33</v>
      </c>
      <c r="J166">
        <f>Table18[[#This Row],[Potential demand MWh/h]]/SUM(Table18[Potential demand MWh/h])</f>
        <v>9.4718714121699195E-3</v>
      </c>
      <c r="K166">
        <f>ROUND($B$5*Table18[[#This Row],[Normalize Demand]],0)</f>
        <v>2</v>
      </c>
    </row>
    <row r="167" spans="1:11">
      <c r="A167">
        <v>326</v>
      </c>
      <c r="B167" t="s">
        <v>1161</v>
      </c>
      <c r="C167" t="s">
        <v>1203</v>
      </c>
      <c r="E167">
        <v>52.690620000000003</v>
      </c>
      <c r="F167">
        <v>11.985900000000001</v>
      </c>
      <c r="G167" t="s">
        <v>819</v>
      </c>
      <c r="H167">
        <v>1.3197000000000001</v>
      </c>
      <c r="I167">
        <f>ROUND(Table18[[#This Row],[H2-Potential in TWh/a]]*1000000/(365*24),0)</f>
        <v>151</v>
      </c>
      <c r="J167">
        <f>Table18[[#This Row],[Potential demand MWh/h]]/SUM(Table18[Potential demand MWh/h])</f>
        <v>4.3340987370838115E-2</v>
      </c>
      <c r="K167">
        <f>ROUND($B$5*Table18[[#This Row],[Normalize Demand]],0)</f>
        <v>10</v>
      </c>
    </row>
    <row r="168" spans="1:11">
      <c r="A168">
        <v>327</v>
      </c>
      <c r="B168" t="s">
        <v>1162</v>
      </c>
      <c r="C168" t="s">
        <v>1203</v>
      </c>
      <c r="E168">
        <v>50.402363000000001</v>
      </c>
      <c r="F168">
        <v>11.700324999999999</v>
      </c>
      <c r="G168" t="s">
        <v>888</v>
      </c>
      <c r="H168">
        <v>0.70660000000000001</v>
      </c>
      <c r="I168">
        <f>ROUND(Table18[[#This Row],[H2-Potential in TWh/a]]*1000000/(365*24),0)</f>
        <v>81</v>
      </c>
      <c r="J168">
        <f>Table18[[#This Row],[Potential demand MWh/h]]/SUM(Table18[Potential demand MWh/h])</f>
        <v>2.3249138920780711E-2</v>
      </c>
      <c r="K168">
        <f>ROUND($B$5*Table18[[#This Row],[Normalize Demand]],0)</f>
        <v>5</v>
      </c>
    </row>
    <row r="169" spans="1:11">
      <c r="A169">
        <v>328</v>
      </c>
      <c r="B169" t="s">
        <v>1031</v>
      </c>
      <c r="C169" t="s">
        <v>1203</v>
      </c>
      <c r="E169">
        <v>51.985962569999998</v>
      </c>
      <c r="F169">
        <v>9.8207632040000004</v>
      </c>
      <c r="G169" t="s">
        <v>517</v>
      </c>
      <c r="H169">
        <v>0.2452</v>
      </c>
      <c r="I169">
        <f>ROUND(Table18[[#This Row],[H2-Potential in TWh/a]]*1000000/(365*24),0)</f>
        <v>28</v>
      </c>
      <c r="J169">
        <f>Table18[[#This Row],[Potential demand MWh/h]]/SUM(Table18[Potential demand MWh/h])</f>
        <v>8.0367393800229621E-3</v>
      </c>
      <c r="K169">
        <f>ROUND($B$5*Table18[[#This Row],[Normalize Demand]],0)</f>
        <v>2</v>
      </c>
    </row>
    <row r="170" spans="1:11">
      <c r="A170">
        <v>329</v>
      </c>
      <c r="B170" t="s">
        <v>1047</v>
      </c>
      <c r="C170" t="s">
        <v>1203</v>
      </c>
      <c r="E170">
        <v>49.977757799999999</v>
      </c>
      <c r="F170">
        <v>9.0690096370000006</v>
      </c>
      <c r="G170" t="s">
        <v>335</v>
      </c>
      <c r="H170">
        <v>0.32650000000000001</v>
      </c>
      <c r="I170">
        <f>ROUND(Table18[[#This Row],[H2-Potential in TWh/a]]*1000000/(365*24),0)</f>
        <v>37</v>
      </c>
      <c r="J170">
        <f>Table18[[#This Row],[Potential demand MWh/h]]/SUM(Table18[Potential demand MWh/h])</f>
        <v>1.0619977037887486E-2</v>
      </c>
      <c r="K170">
        <f>ROUND($B$5*Table18[[#This Row],[Normalize Demand]],0)</f>
        <v>2</v>
      </c>
    </row>
    <row r="171" spans="1:11">
      <c r="A171">
        <v>330</v>
      </c>
      <c r="B171" t="s">
        <v>1026</v>
      </c>
      <c r="C171" t="s">
        <v>1203</v>
      </c>
      <c r="E171">
        <v>49.53549864</v>
      </c>
      <c r="F171">
        <v>8.4570798319999998</v>
      </c>
      <c r="G171" t="s">
        <v>141</v>
      </c>
      <c r="H171">
        <v>0.44940000000000002</v>
      </c>
      <c r="I171">
        <f>ROUND(Table18[[#This Row],[H2-Potential in TWh/a]]*1000000/(365*24),0)</f>
        <v>51</v>
      </c>
      <c r="J171">
        <f>Table18[[#This Row],[Potential demand MWh/h]]/SUM(Table18[Potential demand MWh/h])</f>
        <v>1.4638346727898967E-2</v>
      </c>
      <c r="K171">
        <f>ROUND($B$5*Table18[[#This Row],[Normalize Demand]],0)</f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FE15-BCF8-46E6-91E7-5EC41A1FFB4F}">
  <dimension ref="A1:C163"/>
  <sheetViews>
    <sheetView workbookViewId="0">
      <selection activeCell="C2" sqref="C2"/>
    </sheetView>
  </sheetViews>
  <sheetFormatPr defaultRowHeight="14.4"/>
  <sheetData>
    <row r="1" spans="1:3">
      <c r="A1" t="str" cm="1">
        <f t="array" ref="A1:B163">Table18[[#All],[Latitude]:[Longitude]]</f>
        <v>Latitude</v>
      </c>
      <c r="B1" t="str">
        <v>Longitude</v>
      </c>
      <c r="C1" t="str" cm="1">
        <f t="array" ref="C1:C163">Table18[[#All],[Peak Load '[MWh/h']]]</f>
        <v>Peak Load [MWh/h]</v>
      </c>
    </row>
    <row r="2" spans="1:3">
      <c r="A2">
        <v>48.823697719999998</v>
      </c>
      <c r="B2">
        <v>10.11424128</v>
      </c>
      <c r="C2">
        <v>3</v>
      </c>
    </row>
    <row r="3" spans="1:3">
      <c r="A3">
        <v>49.042576769999997</v>
      </c>
      <c r="B3">
        <v>8.3132586489999998</v>
      </c>
      <c r="C3">
        <v>5</v>
      </c>
    </row>
    <row r="4" spans="1:3">
      <c r="A4">
        <v>49.53549864</v>
      </c>
      <c r="B4">
        <v>8.4570798319999998</v>
      </c>
      <c r="C4">
        <v>3</v>
      </c>
    </row>
    <row r="5" spans="1:3">
      <c r="A5">
        <v>48.526812040000003</v>
      </c>
      <c r="B5">
        <v>8.0862290120000004</v>
      </c>
      <c r="C5">
        <v>1</v>
      </c>
    </row>
    <row r="6" spans="1:3">
      <c r="A6">
        <v>47.882172079999997</v>
      </c>
      <c r="B6">
        <v>9.6440041280000006</v>
      </c>
      <c r="C6">
        <v>1</v>
      </c>
    </row>
    <row r="7" spans="1:3">
      <c r="A7">
        <v>52.977748720000001</v>
      </c>
      <c r="B7">
        <v>7.362360281</v>
      </c>
      <c r="C7">
        <v>14</v>
      </c>
    </row>
    <row r="8" spans="1:3">
      <c r="A8">
        <v>52.811379870000003</v>
      </c>
      <c r="B8">
        <v>9.1502022479999994</v>
      </c>
      <c r="C8">
        <v>3</v>
      </c>
    </row>
    <row r="9" spans="1:3">
      <c r="A9">
        <v>51.985962569999998</v>
      </c>
      <c r="B9">
        <v>9.8207632040000004</v>
      </c>
      <c r="C9">
        <v>2</v>
      </c>
    </row>
    <row r="10" spans="1:3">
      <c r="A10">
        <v>53.403055979999998</v>
      </c>
      <c r="B10">
        <v>8.1328158699999999</v>
      </c>
      <c r="C10">
        <v>5</v>
      </c>
    </row>
    <row r="11" spans="1:3">
      <c r="A11">
        <v>52.274591780000002</v>
      </c>
      <c r="B11">
        <v>8.1206237029999997</v>
      </c>
      <c r="C11">
        <v>1</v>
      </c>
    </row>
    <row r="12" spans="1:3">
      <c r="A12">
        <v>52.294765310000003</v>
      </c>
      <c r="B12">
        <v>8.0242368489999993</v>
      </c>
      <c r="C12">
        <v>1</v>
      </c>
    </row>
    <row r="13" spans="1:3">
      <c r="A13">
        <v>50.706591850000002</v>
      </c>
      <c r="B13">
        <v>6.6530059120000002</v>
      </c>
      <c r="C13">
        <v>4</v>
      </c>
    </row>
    <row r="14" spans="1:3">
      <c r="A14">
        <v>50.988907259999998</v>
      </c>
      <c r="B14">
        <v>7.1270734659999997</v>
      </c>
      <c r="C14">
        <v>1</v>
      </c>
    </row>
    <row r="15" spans="1:3">
      <c r="A15">
        <v>50.776516549999997</v>
      </c>
      <c r="B15">
        <v>6.4894912800000002</v>
      </c>
      <c r="C15">
        <v>2</v>
      </c>
    </row>
    <row r="16" spans="1:3">
      <c r="A16">
        <v>51.391134860000001</v>
      </c>
      <c r="B16">
        <v>8.0738648810000004</v>
      </c>
      <c r="C16">
        <v>2</v>
      </c>
    </row>
    <row r="17" spans="1:3">
      <c r="A17">
        <v>51.317961310000001</v>
      </c>
      <c r="B17">
        <v>9.8484094459999998</v>
      </c>
      <c r="C17">
        <v>3</v>
      </c>
    </row>
    <row r="18" spans="1:3">
      <c r="A18">
        <v>50.567510560000002</v>
      </c>
      <c r="B18">
        <v>9.6816192589999996</v>
      </c>
      <c r="C18">
        <v>4</v>
      </c>
    </row>
    <row r="19" spans="1:3">
      <c r="A19">
        <v>50.313565220000001</v>
      </c>
      <c r="B19">
        <v>7.2208290850000001</v>
      </c>
      <c r="C19">
        <v>1</v>
      </c>
    </row>
    <row r="20" spans="1:3">
      <c r="A20">
        <v>49.049878730000003</v>
      </c>
      <c r="B20">
        <v>8.2602980119999998</v>
      </c>
      <c r="C20">
        <v>5</v>
      </c>
    </row>
    <row r="21" spans="1:3">
      <c r="A21">
        <v>48.556705960000002</v>
      </c>
      <c r="B21">
        <v>11.262401929999999</v>
      </c>
      <c r="C21">
        <v>0</v>
      </c>
    </row>
    <row r="22" spans="1:3">
      <c r="A22">
        <v>47.807275769999997</v>
      </c>
      <c r="B22">
        <v>10.90003999</v>
      </c>
      <c r="C22">
        <v>8</v>
      </c>
    </row>
    <row r="23" spans="1:3">
      <c r="A23">
        <v>48.797485090000002</v>
      </c>
      <c r="B23">
        <v>12.865907780000001</v>
      </c>
      <c r="C23">
        <v>8</v>
      </c>
    </row>
    <row r="24" spans="1:3">
      <c r="A24">
        <v>49.988178740000002</v>
      </c>
      <c r="B24">
        <v>9.1558493050000003</v>
      </c>
      <c r="C24">
        <v>3</v>
      </c>
    </row>
    <row r="25" spans="1:3">
      <c r="A25">
        <v>49.977757799999999</v>
      </c>
      <c r="B25">
        <v>9.0690096370000006</v>
      </c>
      <c r="C25">
        <v>4</v>
      </c>
    </row>
    <row r="26" spans="1:3">
      <c r="A26">
        <v>48.379893940000002</v>
      </c>
      <c r="B26">
        <v>10.90143467</v>
      </c>
      <c r="C26">
        <v>5</v>
      </c>
    </row>
    <row r="27" spans="1:3">
      <c r="A27">
        <v>48.10991594</v>
      </c>
      <c r="B27">
        <v>10.666389329999999</v>
      </c>
      <c r="C27">
        <v>4</v>
      </c>
    </row>
    <row r="28" spans="1:3">
      <c r="A28">
        <v>53.079099429999999</v>
      </c>
      <c r="B28">
        <v>14.319765780000001</v>
      </c>
      <c r="C28">
        <v>7</v>
      </c>
    </row>
    <row r="29" spans="1:3">
      <c r="A29">
        <v>47.89716</v>
      </c>
      <c r="B29">
        <v>10.620157000000001</v>
      </c>
      <c r="C29">
        <v>0</v>
      </c>
    </row>
    <row r="30" spans="1:3">
      <c r="A30">
        <v>48.552484</v>
      </c>
      <c r="B30">
        <v>9.4709350000000008</v>
      </c>
      <c r="C30">
        <v>1</v>
      </c>
    </row>
    <row r="31" spans="1:3">
      <c r="A31">
        <v>51.540633999999997</v>
      </c>
      <c r="B31">
        <v>7.0825040000000001</v>
      </c>
      <c r="C31">
        <v>1</v>
      </c>
    </row>
    <row r="32" spans="1:3">
      <c r="A32">
        <v>51.286850100000002</v>
      </c>
      <c r="B32">
        <v>11.984197399999999</v>
      </c>
      <c r="C32">
        <v>1</v>
      </c>
    </row>
    <row r="33" spans="1:3">
      <c r="A33">
        <v>51.520729000000003</v>
      </c>
      <c r="B33">
        <v>14.340244</v>
      </c>
      <c r="C33">
        <v>2</v>
      </c>
    </row>
    <row r="34" spans="1:3">
      <c r="A34">
        <v>51.661313999999997</v>
      </c>
      <c r="B34">
        <v>10.35317</v>
      </c>
      <c r="C34">
        <v>1</v>
      </c>
    </row>
    <row r="35" spans="1:3">
      <c r="A35">
        <v>51.074862000000003</v>
      </c>
      <c r="B35">
        <v>8.0717219999999994</v>
      </c>
      <c r="C35">
        <v>0</v>
      </c>
    </row>
    <row r="36" spans="1:3">
      <c r="A36">
        <v>50.305658000000001</v>
      </c>
      <c r="B36">
        <v>7.6046170000000002</v>
      </c>
      <c r="C36">
        <v>0</v>
      </c>
    </row>
    <row r="37" spans="1:3">
      <c r="A37">
        <v>52.035862000000002</v>
      </c>
      <c r="B37">
        <v>6.8236480000000004</v>
      </c>
      <c r="C37">
        <v>1</v>
      </c>
    </row>
    <row r="38" spans="1:3">
      <c r="A38">
        <v>48.686869000000002</v>
      </c>
      <c r="B38">
        <v>11.473822999999999</v>
      </c>
      <c r="C38">
        <v>0</v>
      </c>
    </row>
    <row r="39" spans="1:3">
      <c r="A39">
        <v>50.992984</v>
      </c>
      <c r="B39">
        <v>8.5480490000000007</v>
      </c>
      <c r="C39">
        <v>0</v>
      </c>
    </row>
    <row r="40" spans="1:3">
      <c r="A40">
        <v>50.858820999999999</v>
      </c>
      <c r="B40">
        <v>6.8367300000000002</v>
      </c>
      <c r="C40">
        <v>3</v>
      </c>
    </row>
    <row r="41" spans="1:3">
      <c r="A41">
        <v>48.269691000000002</v>
      </c>
      <c r="B41">
        <v>9.726699</v>
      </c>
      <c r="C41">
        <v>3</v>
      </c>
    </row>
    <row r="42" spans="1:3">
      <c r="A42">
        <v>51.165208999999997</v>
      </c>
      <c r="B42">
        <v>6.8493380000000004</v>
      </c>
      <c r="C42">
        <v>0</v>
      </c>
    </row>
    <row r="43" spans="1:3">
      <c r="A43">
        <v>50.706145999999997</v>
      </c>
      <c r="B43">
        <v>11.323558999999999</v>
      </c>
      <c r="C43">
        <v>3</v>
      </c>
    </row>
    <row r="44" spans="1:3">
      <c r="A44">
        <v>48.530712000000001</v>
      </c>
      <c r="B44">
        <v>8.0784000000000002</v>
      </c>
      <c r="C44">
        <v>3</v>
      </c>
    </row>
    <row r="45" spans="1:3">
      <c r="A45">
        <v>50.392437000000001</v>
      </c>
      <c r="B45">
        <v>7.5877420000000004</v>
      </c>
      <c r="C45">
        <v>1</v>
      </c>
    </row>
    <row r="46" spans="1:3">
      <c r="A46">
        <v>53.173081000000003</v>
      </c>
      <c r="B46">
        <v>7.3665529999999997</v>
      </c>
      <c r="C46">
        <v>2</v>
      </c>
    </row>
    <row r="47" spans="1:3">
      <c r="A47">
        <v>51.224162999999997</v>
      </c>
      <c r="B47">
        <v>6.6987420000000002</v>
      </c>
      <c r="C47">
        <v>1</v>
      </c>
    </row>
    <row r="48" spans="1:3">
      <c r="A48">
        <v>51.900499000000003</v>
      </c>
      <c r="B48">
        <v>10.648865000000001</v>
      </c>
      <c r="C48">
        <v>0</v>
      </c>
    </row>
    <row r="49" spans="1:3">
      <c r="A49">
        <v>48.737160000000003</v>
      </c>
      <c r="B49">
        <v>8.3450849999999992</v>
      </c>
      <c r="C49">
        <v>0</v>
      </c>
    </row>
    <row r="50" spans="1:3">
      <c r="A50">
        <v>50.351046969999999</v>
      </c>
      <c r="B50">
        <v>11.86527729</v>
      </c>
      <c r="C50">
        <v>0</v>
      </c>
    </row>
    <row r="51" spans="1:3">
      <c r="A51">
        <v>51.209944</v>
      </c>
      <c r="B51">
        <v>6.7171240000000001</v>
      </c>
      <c r="C51">
        <v>1</v>
      </c>
    </row>
    <row r="52" spans="1:3">
      <c r="A52">
        <v>50.030602999999999</v>
      </c>
      <c r="B52">
        <v>8.2285210000000006</v>
      </c>
      <c r="C52">
        <v>1</v>
      </c>
    </row>
    <row r="53" spans="1:3">
      <c r="A53">
        <v>52.626004999999999</v>
      </c>
      <c r="B53">
        <v>10.247707999999999</v>
      </c>
      <c r="C53">
        <v>2</v>
      </c>
    </row>
    <row r="54" spans="1:3">
      <c r="A54">
        <v>51.294353000000001</v>
      </c>
      <c r="B54">
        <v>6.3653649999999997</v>
      </c>
      <c r="C54">
        <v>0</v>
      </c>
    </row>
    <row r="55" spans="1:3">
      <c r="A55">
        <v>49.707186</v>
      </c>
      <c r="B55">
        <v>9.2420989999999996</v>
      </c>
      <c r="C55">
        <v>1</v>
      </c>
    </row>
    <row r="56" spans="1:3">
      <c r="A56">
        <v>51.923957000000001</v>
      </c>
      <c r="B56">
        <v>9.773968</v>
      </c>
      <c r="C56">
        <v>0</v>
      </c>
    </row>
    <row r="57" spans="1:3">
      <c r="A57">
        <v>50.004612000000002</v>
      </c>
      <c r="B57">
        <v>8.3179890000000007</v>
      </c>
      <c r="C57">
        <v>2</v>
      </c>
    </row>
    <row r="58" spans="1:3">
      <c r="A58">
        <v>48.723723</v>
      </c>
      <c r="B58">
        <v>8.3558439999999994</v>
      </c>
      <c r="C58">
        <v>0</v>
      </c>
    </row>
    <row r="59" spans="1:3">
      <c r="A59">
        <v>51.333365000000001</v>
      </c>
      <c r="B59">
        <v>8.0011960000000002</v>
      </c>
      <c r="C59">
        <v>0</v>
      </c>
    </row>
    <row r="60" spans="1:3">
      <c r="A60">
        <v>48.763638999999998</v>
      </c>
      <c r="B60">
        <v>8.3379919999999998</v>
      </c>
      <c r="C60">
        <v>0</v>
      </c>
    </row>
    <row r="61" spans="1:3">
      <c r="A61">
        <v>51.394694999999999</v>
      </c>
      <c r="B61">
        <v>7.845351</v>
      </c>
      <c r="C61">
        <v>0</v>
      </c>
    </row>
    <row r="62" spans="1:3">
      <c r="A62">
        <v>51.256866000000002</v>
      </c>
      <c r="B62">
        <v>7.2772430000000004</v>
      </c>
      <c r="C62">
        <v>0</v>
      </c>
    </row>
    <row r="63" spans="1:3">
      <c r="A63">
        <v>54.778758000000003</v>
      </c>
      <c r="B63">
        <v>9.4320489999999992</v>
      </c>
      <c r="C63">
        <v>0</v>
      </c>
    </row>
    <row r="64" spans="1:3">
      <c r="A64">
        <v>53.184405699999999</v>
      </c>
      <c r="B64">
        <v>11.2747604</v>
      </c>
      <c r="C64">
        <v>1</v>
      </c>
    </row>
    <row r="65" spans="1:3">
      <c r="A65">
        <v>49.982951</v>
      </c>
      <c r="B65">
        <v>10.657704000000001</v>
      </c>
      <c r="C65">
        <v>6</v>
      </c>
    </row>
    <row r="66" spans="1:3">
      <c r="A66">
        <v>49.463293999999998</v>
      </c>
      <c r="B66">
        <v>8.1705059999999996</v>
      </c>
      <c r="C66">
        <v>1</v>
      </c>
    </row>
    <row r="67" spans="1:3">
      <c r="A67">
        <v>49.464616999999997</v>
      </c>
      <c r="B67">
        <v>8.1096409999999999</v>
      </c>
      <c r="C67">
        <v>0</v>
      </c>
    </row>
    <row r="68" spans="1:3">
      <c r="A68">
        <v>50.677269000000003</v>
      </c>
      <c r="B68">
        <v>7.635923</v>
      </c>
      <c r="C68">
        <v>0</v>
      </c>
    </row>
    <row r="69" spans="1:3">
      <c r="A69">
        <v>49.088785000000001</v>
      </c>
      <c r="B69">
        <v>9.7363540000000004</v>
      </c>
      <c r="C69">
        <v>0</v>
      </c>
    </row>
    <row r="70" spans="1:3">
      <c r="A70">
        <v>50.643771000000001</v>
      </c>
      <c r="B70">
        <v>6.7096</v>
      </c>
      <c r="C70">
        <v>1</v>
      </c>
    </row>
    <row r="71" spans="1:3">
      <c r="A71">
        <v>53.076402999999999</v>
      </c>
      <c r="B71">
        <v>14.309240000000001</v>
      </c>
      <c r="C71">
        <v>3</v>
      </c>
    </row>
    <row r="72" spans="1:3">
      <c r="A72">
        <v>52.252431000000001</v>
      </c>
      <c r="B72">
        <v>11.885426000000001</v>
      </c>
      <c r="C72">
        <v>2</v>
      </c>
    </row>
    <row r="73" spans="1:3">
      <c r="A73">
        <v>50.570667</v>
      </c>
      <c r="B73">
        <v>6.4992340000000004</v>
      </c>
      <c r="C73">
        <v>0</v>
      </c>
    </row>
    <row r="74" spans="1:3">
      <c r="A74">
        <v>50.642901999999999</v>
      </c>
      <c r="B74">
        <v>12.199094000000001</v>
      </c>
      <c r="C74">
        <v>0</v>
      </c>
    </row>
    <row r="75" spans="1:3">
      <c r="A75">
        <v>47.820822</v>
      </c>
      <c r="B75">
        <v>10.434106999999999</v>
      </c>
      <c r="C75">
        <v>0</v>
      </c>
    </row>
    <row r="76" spans="1:3">
      <c r="A76">
        <v>51.999920000000003</v>
      </c>
      <c r="B76">
        <v>8.6139580000000002</v>
      </c>
      <c r="C76">
        <v>1</v>
      </c>
    </row>
    <row r="77" spans="1:3">
      <c r="A77">
        <v>50.792704000000001</v>
      </c>
      <c r="B77">
        <v>6.4839989999999998</v>
      </c>
      <c r="C77">
        <v>1</v>
      </c>
    </row>
    <row r="78" spans="1:3">
      <c r="A78">
        <v>48.746474999999997</v>
      </c>
      <c r="B78">
        <v>8.3456799999999998</v>
      </c>
      <c r="C78">
        <v>0</v>
      </c>
    </row>
    <row r="79" spans="1:3">
      <c r="A79">
        <v>52.142681000000003</v>
      </c>
      <c r="B79">
        <v>14.649353</v>
      </c>
      <c r="C79">
        <v>5</v>
      </c>
    </row>
    <row r="80" spans="1:3">
      <c r="A80">
        <v>51.505234000000002</v>
      </c>
      <c r="B80">
        <v>8.9763750000000009</v>
      </c>
      <c r="C80">
        <v>1</v>
      </c>
    </row>
    <row r="81" spans="1:3">
      <c r="A81">
        <v>51.506281999999999</v>
      </c>
      <c r="B81">
        <v>8.9794</v>
      </c>
      <c r="C81">
        <v>2</v>
      </c>
    </row>
    <row r="82" spans="1:3">
      <c r="A82">
        <v>47.880113999999999</v>
      </c>
      <c r="B82">
        <v>11.895465</v>
      </c>
      <c r="C82">
        <v>1</v>
      </c>
    </row>
    <row r="83" spans="1:3">
      <c r="A83">
        <v>50.799813</v>
      </c>
      <c r="B83">
        <v>6.4541750000000002</v>
      </c>
      <c r="C83">
        <v>0</v>
      </c>
    </row>
    <row r="84" spans="1:3">
      <c r="A84">
        <v>53.685161000000001</v>
      </c>
      <c r="B84">
        <v>9.6698269999999997</v>
      </c>
      <c r="C84">
        <v>0</v>
      </c>
    </row>
    <row r="85" spans="1:3">
      <c r="A85">
        <v>53.685161000000001</v>
      </c>
      <c r="B85">
        <v>9.6698269999999997</v>
      </c>
      <c r="C85">
        <v>2</v>
      </c>
    </row>
    <row r="86" spans="1:3">
      <c r="A86">
        <v>49.362481000000002</v>
      </c>
      <c r="B86">
        <v>9.3436649999999997</v>
      </c>
      <c r="C86">
        <v>2</v>
      </c>
    </row>
    <row r="87" spans="1:3">
      <c r="A87">
        <v>49.463293999999998</v>
      </c>
      <c r="B87">
        <v>8.1705059999999996</v>
      </c>
      <c r="C87">
        <v>0</v>
      </c>
    </row>
    <row r="88" spans="1:3">
      <c r="A88">
        <v>50.445422000000001</v>
      </c>
      <c r="B88">
        <v>9.0334800000000008</v>
      </c>
      <c r="C88">
        <v>0</v>
      </c>
    </row>
    <row r="89" spans="1:3">
      <c r="A89">
        <v>48.596218</v>
      </c>
      <c r="B89">
        <v>8.1157360000000001</v>
      </c>
      <c r="C89">
        <v>0</v>
      </c>
    </row>
    <row r="90" spans="1:3">
      <c r="A90">
        <v>48.023145</v>
      </c>
      <c r="B90">
        <v>12.541613</v>
      </c>
      <c r="C90">
        <v>1</v>
      </c>
    </row>
    <row r="91" spans="1:3">
      <c r="A91">
        <v>49.327658999999997</v>
      </c>
      <c r="B91">
        <v>9.3536959999999993</v>
      </c>
      <c r="C91">
        <v>0</v>
      </c>
    </row>
    <row r="92" spans="1:3">
      <c r="A92">
        <v>51.409286999999999</v>
      </c>
      <c r="B92">
        <v>7.9924999999999997</v>
      </c>
      <c r="C92">
        <v>1</v>
      </c>
    </row>
    <row r="93" spans="1:3">
      <c r="A93">
        <v>48.497131000000003</v>
      </c>
      <c r="B93">
        <v>8.3747159999999994</v>
      </c>
      <c r="C93">
        <v>1</v>
      </c>
    </row>
    <row r="94" spans="1:3">
      <c r="A94">
        <v>52.674453999999997</v>
      </c>
      <c r="B94">
        <v>12.003501999999999</v>
      </c>
      <c r="C94">
        <v>1</v>
      </c>
    </row>
    <row r="95" spans="1:3">
      <c r="A95">
        <v>48.515906000000001</v>
      </c>
      <c r="B95">
        <v>9.3618310000000005</v>
      </c>
      <c r="C95">
        <v>1</v>
      </c>
    </row>
    <row r="96" spans="1:3">
      <c r="A96">
        <v>51.391714</v>
      </c>
      <c r="B96">
        <v>7.4659250000000004</v>
      </c>
      <c r="C96">
        <v>5</v>
      </c>
    </row>
    <row r="97" spans="1:3">
      <c r="A97">
        <v>49.389296999999999</v>
      </c>
      <c r="B97">
        <v>8.0465630000000008</v>
      </c>
      <c r="C97">
        <v>0</v>
      </c>
    </row>
    <row r="98" spans="1:3">
      <c r="A98">
        <v>53.780943999999998</v>
      </c>
      <c r="B98">
        <v>9.428941</v>
      </c>
      <c r="C98">
        <v>3</v>
      </c>
    </row>
    <row r="99" spans="1:3">
      <c r="A99">
        <v>47.642118000000004</v>
      </c>
      <c r="B99">
        <v>10.818256999999999</v>
      </c>
      <c r="C99">
        <v>0</v>
      </c>
    </row>
    <row r="100" spans="1:3">
      <c r="A100">
        <v>51.522711999999999</v>
      </c>
      <c r="B100">
        <v>6.714658</v>
      </c>
      <c r="C100">
        <v>2</v>
      </c>
    </row>
    <row r="101" spans="1:3">
      <c r="A101">
        <v>50.746854999999996</v>
      </c>
      <c r="B101">
        <v>6.4893289999999997</v>
      </c>
      <c r="C101">
        <v>2</v>
      </c>
    </row>
    <row r="102" spans="1:3">
      <c r="A102">
        <v>50.722923000000002</v>
      </c>
      <c r="B102">
        <v>10.355408000000001</v>
      </c>
      <c r="C102">
        <v>1</v>
      </c>
    </row>
    <row r="103" spans="1:3">
      <c r="A103">
        <v>50.808235000000003</v>
      </c>
      <c r="B103">
        <v>6.475587</v>
      </c>
      <c r="C103">
        <v>0</v>
      </c>
    </row>
    <row r="104" spans="1:3">
      <c r="A104">
        <v>48.816304000000002</v>
      </c>
      <c r="B104">
        <v>10.134352</v>
      </c>
      <c r="C104">
        <v>1</v>
      </c>
    </row>
    <row r="105" spans="1:3">
      <c r="A105">
        <v>49.208283999999999</v>
      </c>
      <c r="B105">
        <v>7.9369209999999999</v>
      </c>
      <c r="C105">
        <v>0</v>
      </c>
    </row>
    <row r="106" spans="1:3">
      <c r="A106">
        <v>50.742362999999997</v>
      </c>
      <c r="B106">
        <v>6.482907</v>
      </c>
      <c r="C106">
        <v>3</v>
      </c>
    </row>
    <row r="107" spans="1:3">
      <c r="A107">
        <v>52.461989000000003</v>
      </c>
      <c r="B107">
        <v>13.452845</v>
      </c>
      <c r="C107">
        <v>0</v>
      </c>
    </row>
    <row r="108" spans="1:3">
      <c r="A108">
        <v>49.209290000000003</v>
      </c>
      <c r="B108">
        <v>7.9356099999999996</v>
      </c>
      <c r="C108">
        <v>1</v>
      </c>
    </row>
    <row r="109" spans="1:3">
      <c r="A109">
        <v>49.696829000000001</v>
      </c>
      <c r="B109">
        <v>8.6665759999999992</v>
      </c>
      <c r="C109">
        <v>2</v>
      </c>
    </row>
    <row r="110" spans="1:3">
      <c r="A110">
        <v>51.780068</v>
      </c>
      <c r="B110">
        <v>9.6917530000000003</v>
      </c>
      <c r="C110">
        <v>0</v>
      </c>
    </row>
    <row r="111" spans="1:3">
      <c r="A111">
        <v>47.892578999999998</v>
      </c>
      <c r="B111">
        <v>11.843464000000001</v>
      </c>
      <c r="C111">
        <v>0</v>
      </c>
    </row>
    <row r="112" spans="1:3">
      <c r="A112">
        <v>49.373207999999998</v>
      </c>
      <c r="B112">
        <v>8.0466999999999995</v>
      </c>
      <c r="C112">
        <v>0</v>
      </c>
    </row>
    <row r="113" spans="1:3">
      <c r="A113">
        <v>47.757269999999998</v>
      </c>
      <c r="B113">
        <v>11.74438</v>
      </c>
      <c r="C113">
        <v>0</v>
      </c>
    </row>
    <row r="114" spans="1:3">
      <c r="A114">
        <v>47.754600000000003</v>
      </c>
      <c r="B114">
        <v>11.741619999999999</v>
      </c>
      <c r="C114">
        <v>0</v>
      </c>
    </row>
    <row r="115" spans="1:3">
      <c r="A115">
        <v>51.911099999999998</v>
      </c>
      <c r="B115">
        <v>10.484669999999999</v>
      </c>
      <c r="C115">
        <v>0</v>
      </c>
    </row>
    <row r="116" spans="1:3">
      <c r="A116">
        <v>50.68909</v>
      </c>
      <c r="B116">
        <v>6.4473200000000004</v>
      </c>
      <c r="C116">
        <v>1</v>
      </c>
    </row>
    <row r="117" spans="1:3">
      <c r="A117">
        <v>51.588003</v>
      </c>
      <c r="B117">
        <v>10.782994</v>
      </c>
      <c r="C117">
        <v>0</v>
      </c>
    </row>
    <row r="118" spans="1:3">
      <c r="A118">
        <v>48.836481999999997</v>
      </c>
      <c r="B118">
        <v>8.2451089999999994</v>
      </c>
      <c r="C118">
        <v>1</v>
      </c>
    </row>
    <row r="119" spans="1:3">
      <c r="A119">
        <v>51.41948</v>
      </c>
      <c r="B119">
        <v>8.8101099999999999</v>
      </c>
      <c r="C119">
        <v>1</v>
      </c>
    </row>
    <row r="120" spans="1:3">
      <c r="A120">
        <v>50.321415999999999</v>
      </c>
      <c r="B120">
        <v>7.2342589999999998</v>
      </c>
      <c r="C120">
        <v>0</v>
      </c>
    </row>
    <row r="121" spans="1:3">
      <c r="A121">
        <v>52.298850000000002</v>
      </c>
      <c r="B121">
        <v>8.9059699999999999</v>
      </c>
      <c r="C121">
        <v>0</v>
      </c>
    </row>
    <row r="122" spans="1:3">
      <c r="A122">
        <v>52.617240000000002</v>
      </c>
      <c r="B122">
        <v>7.8593729999999997</v>
      </c>
      <c r="C122">
        <v>1</v>
      </c>
    </row>
    <row r="123" spans="1:3">
      <c r="A123">
        <v>47.795839999999998</v>
      </c>
      <c r="B123">
        <v>12.119300000000001</v>
      </c>
      <c r="C123">
        <v>2</v>
      </c>
    </row>
    <row r="124" spans="1:3">
      <c r="A124">
        <v>49.04242</v>
      </c>
      <c r="B124">
        <v>13</v>
      </c>
      <c r="C124">
        <v>0</v>
      </c>
    </row>
    <row r="125" spans="1:3">
      <c r="A125">
        <v>53.695349999999998</v>
      </c>
      <c r="B125">
        <v>9.7150200000000009</v>
      </c>
      <c r="C125">
        <v>1</v>
      </c>
    </row>
    <row r="126" spans="1:3">
      <c r="A126">
        <v>50.455331999999999</v>
      </c>
      <c r="B126">
        <v>11.530805000000001</v>
      </c>
      <c r="C126">
        <v>0</v>
      </c>
    </row>
    <row r="127" spans="1:3">
      <c r="A127">
        <v>50.975630000000002</v>
      </c>
      <c r="B127">
        <v>11.64217</v>
      </c>
      <c r="C127">
        <v>0</v>
      </c>
    </row>
    <row r="128" spans="1:3">
      <c r="A128">
        <v>48.403640000000003</v>
      </c>
      <c r="B128">
        <v>8.0100800000000003</v>
      </c>
      <c r="C128">
        <v>0</v>
      </c>
    </row>
    <row r="129" spans="1:3">
      <c r="A129">
        <v>51.91245</v>
      </c>
      <c r="B129">
        <v>9.2526200000000003</v>
      </c>
      <c r="C129">
        <v>0</v>
      </c>
    </row>
    <row r="130" spans="1:3">
      <c r="A130">
        <v>51.587870000000002</v>
      </c>
      <c r="B130">
        <v>10.78304</v>
      </c>
      <c r="C130">
        <v>0</v>
      </c>
    </row>
    <row r="131" spans="1:3">
      <c r="A131">
        <v>49.818899999999999</v>
      </c>
      <c r="B131">
        <v>8.6789299999999994</v>
      </c>
      <c r="C131">
        <v>0</v>
      </c>
    </row>
    <row r="132" spans="1:3">
      <c r="A132">
        <v>50.724130000000002</v>
      </c>
      <c r="B132">
        <v>10.356019999999999</v>
      </c>
      <c r="C132">
        <v>0</v>
      </c>
    </row>
    <row r="133" spans="1:3">
      <c r="A133">
        <v>47.62791</v>
      </c>
      <c r="B133">
        <v>7.9048600000000002</v>
      </c>
      <c r="C133">
        <v>0</v>
      </c>
    </row>
    <row r="134" spans="1:3">
      <c r="A134">
        <v>50.978999999999999</v>
      </c>
      <c r="B134">
        <v>7.8362299999999996</v>
      </c>
      <c r="C134">
        <v>0</v>
      </c>
    </row>
    <row r="135" spans="1:3">
      <c r="A135">
        <v>50.693651000000003</v>
      </c>
      <c r="B135">
        <v>12.845634</v>
      </c>
      <c r="C135">
        <v>0</v>
      </c>
    </row>
    <row r="136" spans="1:3">
      <c r="A136">
        <v>50.778813999999997</v>
      </c>
      <c r="B136">
        <v>13.158782</v>
      </c>
      <c r="C136">
        <v>1</v>
      </c>
    </row>
    <row r="137" spans="1:3">
      <c r="A137">
        <v>51.051031999999999</v>
      </c>
      <c r="B137">
        <v>13.016598</v>
      </c>
      <c r="C137">
        <v>0</v>
      </c>
    </row>
    <row r="138" spans="1:3">
      <c r="A138">
        <v>50.915179999999999</v>
      </c>
      <c r="B138">
        <v>14.071538</v>
      </c>
      <c r="C138">
        <v>0</v>
      </c>
    </row>
    <row r="139" spans="1:3">
      <c r="A139">
        <v>50.932741</v>
      </c>
      <c r="B139">
        <v>12.711226</v>
      </c>
      <c r="C139">
        <v>0</v>
      </c>
    </row>
    <row r="140" spans="1:3">
      <c r="A140">
        <v>51.282307000000003</v>
      </c>
      <c r="B140">
        <v>12.766139000000001</v>
      </c>
      <c r="C140">
        <v>1</v>
      </c>
    </row>
    <row r="141" spans="1:3">
      <c r="A141">
        <v>50.971327000000002</v>
      </c>
      <c r="B141">
        <v>13.880082</v>
      </c>
      <c r="C141">
        <v>0</v>
      </c>
    </row>
    <row r="142" spans="1:3">
      <c r="A142">
        <v>51.021793000000002</v>
      </c>
      <c r="B142">
        <v>13.339231</v>
      </c>
      <c r="C142">
        <v>0</v>
      </c>
    </row>
    <row r="143" spans="1:3">
      <c r="A143">
        <v>51.464610460000003</v>
      </c>
      <c r="B143">
        <v>12.59136792</v>
      </c>
      <c r="C143">
        <v>3</v>
      </c>
    </row>
    <row r="144" spans="1:3">
      <c r="A144">
        <v>51.051031999999999</v>
      </c>
      <c r="B144">
        <v>13.016598</v>
      </c>
      <c r="C144">
        <v>1</v>
      </c>
    </row>
    <row r="145" spans="1:3">
      <c r="A145">
        <v>50.986513000000002</v>
      </c>
      <c r="B145">
        <v>13.639801</v>
      </c>
      <c r="C145">
        <v>0</v>
      </c>
    </row>
    <row r="146" spans="1:3">
      <c r="A146">
        <v>50.604709999999997</v>
      </c>
      <c r="B146">
        <v>12.99164</v>
      </c>
      <c r="C146">
        <v>0</v>
      </c>
    </row>
    <row r="147" spans="1:3">
      <c r="A147">
        <v>50.876379999999997</v>
      </c>
      <c r="B147">
        <v>13.395659999999999</v>
      </c>
      <c r="C147">
        <v>1</v>
      </c>
    </row>
    <row r="148" spans="1:3">
      <c r="A148">
        <v>51.046292999999999</v>
      </c>
      <c r="B148">
        <v>13.018068</v>
      </c>
      <c r="C148">
        <v>1</v>
      </c>
    </row>
    <row r="149" spans="1:3">
      <c r="A149">
        <v>51.464610460000003</v>
      </c>
      <c r="B149">
        <v>12.59136792</v>
      </c>
      <c r="C149">
        <v>0</v>
      </c>
    </row>
    <row r="150" spans="1:3">
      <c r="A150">
        <v>50.959522999999997</v>
      </c>
      <c r="B150">
        <v>12.755561</v>
      </c>
      <c r="C150">
        <v>0</v>
      </c>
    </row>
    <row r="151" spans="1:3">
      <c r="A151">
        <v>51.051031999999999</v>
      </c>
      <c r="B151">
        <v>13.016598</v>
      </c>
      <c r="C151">
        <v>0</v>
      </c>
    </row>
    <row r="152" spans="1:3">
      <c r="A152">
        <v>51.282307000000003</v>
      </c>
      <c r="B152">
        <v>12.766139000000001</v>
      </c>
      <c r="C152">
        <v>0</v>
      </c>
    </row>
    <row r="153" spans="1:3">
      <c r="A153">
        <v>50.971327000000002</v>
      </c>
      <c r="B153">
        <v>13.880082</v>
      </c>
      <c r="C153">
        <v>0</v>
      </c>
    </row>
    <row r="154" spans="1:3">
      <c r="A154">
        <v>50.534669999999998</v>
      </c>
      <c r="B154">
        <v>12.8089599</v>
      </c>
      <c r="C154">
        <v>0</v>
      </c>
    </row>
    <row r="155" spans="1:3">
      <c r="A155">
        <v>50.604709999999997</v>
      </c>
      <c r="B155">
        <v>12.99164</v>
      </c>
      <c r="C155">
        <v>0</v>
      </c>
    </row>
    <row r="156" spans="1:3">
      <c r="A156">
        <v>50.84686</v>
      </c>
      <c r="B156">
        <v>13.773709999999999</v>
      </c>
      <c r="C156">
        <v>0</v>
      </c>
    </row>
    <row r="157" spans="1:3">
      <c r="A157">
        <v>50.625529999999998</v>
      </c>
      <c r="B157">
        <v>12.82877</v>
      </c>
      <c r="C157">
        <v>0</v>
      </c>
    </row>
    <row r="158" spans="1:3">
      <c r="A158">
        <v>48.269691000000002</v>
      </c>
      <c r="B158">
        <v>9.726699</v>
      </c>
      <c r="C158">
        <v>2</v>
      </c>
    </row>
    <row r="159" spans="1:3">
      <c r="A159">
        <v>52.690620000000003</v>
      </c>
      <c r="B159">
        <v>11.985900000000001</v>
      </c>
      <c r="C159">
        <v>10</v>
      </c>
    </row>
    <row r="160" spans="1:3">
      <c r="A160">
        <v>50.402363000000001</v>
      </c>
      <c r="B160">
        <v>11.700324999999999</v>
      </c>
      <c r="C160">
        <v>5</v>
      </c>
    </row>
    <row r="161" spans="1:3">
      <c r="A161">
        <v>51.985962569999998</v>
      </c>
      <c r="B161">
        <v>9.8207632040000004</v>
      </c>
      <c r="C161">
        <v>2</v>
      </c>
    </row>
    <row r="162" spans="1:3">
      <c r="A162">
        <v>49.977757799999999</v>
      </c>
      <c r="B162">
        <v>9.0690096370000006</v>
      </c>
      <c r="C162">
        <v>2</v>
      </c>
    </row>
    <row r="163" spans="1:3">
      <c r="A163">
        <v>49.53549864</v>
      </c>
      <c r="B163">
        <v>8.4570798319999998</v>
      </c>
      <c r="C163">
        <v>3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C1F4-21BE-48F7-A632-419749706E24}">
  <dimension ref="A1:K93"/>
  <sheetViews>
    <sheetView workbookViewId="0">
      <selection activeCell="B15" sqref="B15"/>
    </sheetView>
  </sheetViews>
  <sheetFormatPr defaultRowHeight="14.4"/>
  <cols>
    <col min="2" max="2" width="73.6640625" bestFit="1" customWidth="1"/>
    <col min="3" max="3" width="17.33203125" customWidth="1"/>
    <col min="4" max="4" width="9.5546875" customWidth="1"/>
    <col min="5" max="5" width="9.6640625" customWidth="1"/>
    <col min="6" max="6" width="11.33203125" customWidth="1"/>
    <col min="7" max="7" width="10.33203125" customWidth="1"/>
    <col min="8" max="8" width="21.5546875" customWidth="1"/>
    <col min="9" max="9" width="25" customWidth="1"/>
    <col min="10" max="10" width="18.88671875" customWidth="1"/>
  </cols>
  <sheetData>
    <row r="1" spans="1:11">
      <c r="A1" s="1" t="s">
        <v>20393</v>
      </c>
      <c r="B1" s="8">
        <f>SUM(Table19[H2-Potential in TWh/a])</f>
        <v>30.670999999999999</v>
      </c>
      <c r="C1" t="s">
        <v>18829</v>
      </c>
    </row>
    <row r="2" spans="1:11">
      <c r="A2" s="1" t="s">
        <v>20393</v>
      </c>
      <c r="B2" s="8">
        <f>B1*1000000/(360*24)</f>
        <v>3549.8842592592591</v>
      </c>
      <c r="C2" t="s">
        <v>18830</v>
      </c>
    </row>
    <row r="3" spans="1:11">
      <c r="A3" s="1"/>
    </row>
    <row r="4" spans="1:11">
      <c r="A4" s="1" t="s">
        <v>19821</v>
      </c>
      <c r="B4" s="21">
        <f>Overview!E62</f>
        <v>11</v>
      </c>
      <c r="C4" t="s">
        <v>18829</v>
      </c>
    </row>
    <row r="5" spans="1:11">
      <c r="A5" s="1" t="s">
        <v>20391</v>
      </c>
      <c r="B5" s="8">
        <f>B4*1000000/(365*24)</f>
        <v>1255.7077625570776</v>
      </c>
      <c r="C5" t="s">
        <v>18830</v>
      </c>
    </row>
    <row r="6" spans="1:11">
      <c r="A6" s="1" t="s">
        <v>19822</v>
      </c>
      <c r="B6" s="8">
        <f>SUM(Table19[Peak Load '[MWh/h']])</f>
        <v>1256</v>
      </c>
      <c r="C6" t="s">
        <v>18830</v>
      </c>
    </row>
    <row r="9" spans="1:11">
      <c r="A9" s="6" t="s">
        <v>902</v>
      </c>
      <c r="B9" s="6" t="s">
        <v>903</v>
      </c>
      <c r="C9" s="6" t="s">
        <v>1198</v>
      </c>
      <c r="D9" s="6" t="s">
        <v>1209</v>
      </c>
      <c r="E9" s="6" t="s">
        <v>1</v>
      </c>
      <c r="F9" s="6" t="s">
        <v>1207</v>
      </c>
      <c r="G9" s="6" t="s">
        <v>1208</v>
      </c>
      <c r="H9" s="6" t="s">
        <v>1211</v>
      </c>
      <c r="I9" s="6" t="s">
        <v>18809</v>
      </c>
      <c r="J9" s="6" t="s">
        <v>1214</v>
      </c>
      <c r="K9" s="6" t="s">
        <v>18805</v>
      </c>
    </row>
    <row r="10" spans="1:11">
      <c r="A10">
        <v>84</v>
      </c>
      <c r="B10" t="s">
        <v>973</v>
      </c>
      <c r="C10" t="s">
        <v>1202</v>
      </c>
      <c r="E10">
        <v>50.031909560000003</v>
      </c>
      <c r="F10">
        <v>8.2570017539999991</v>
      </c>
      <c r="G10" t="s">
        <v>430</v>
      </c>
      <c r="H10">
        <v>0.1593</v>
      </c>
      <c r="I10">
        <f>Table19[[#This Row],[H2-Potential in TWh/a]]*1000000/(365*24)</f>
        <v>18.184931506849313</v>
      </c>
      <c r="J10">
        <f>Table19[[#This Row],[Potential demand MWh/h]]/SUM(Table19[Potential demand MWh/h])</f>
        <v>5.1938313064458256E-3</v>
      </c>
      <c r="K10">
        <f>ROUND(Table19[[#This Row],[Normalize Demand]]*$B$5,0)</f>
        <v>7</v>
      </c>
    </row>
    <row r="11" spans="1:11">
      <c r="A11">
        <v>85</v>
      </c>
      <c r="B11" t="s">
        <v>973</v>
      </c>
      <c r="C11" t="s">
        <v>1202</v>
      </c>
      <c r="E11">
        <v>52.174985890000002</v>
      </c>
      <c r="F11">
        <v>7.8878276410000003</v>
      </c>
      <c r="G11" t="s">
        <v>644</v>
      </c>
      <c r="H11">
        <v>1.4100999999999999</v>
      </c>
      <c r="I11">
        <f>Table19[[#This Row],[H2-Potential in TWh/a]]*1000000/(365*24)</f>
        <v>160.9703196347032</v>
      </c>
      <c r="J11">
        <f>Table19[[#This Row],[Potential demand MWh/h]]/SUM(Table19[Potential demand MWh/h])</f>
        <v>4.5975025268168615E-2</v>
      </c>
      <c r="K11">
        <f>ROUND(Table19[[#This Row],[Normalize Demand]]*$B$5,0)</f>
        <v>58</v>
      </c>
    </row>
    <row r="12" spans="1:11">
      <c r="A12">
        <v>86</v>
      </c>
      <c r="B12" t="s">
        <v>974</v>
      </c>
      <c r="C12" t="s">
        <v>1202</v>
      </c>
      <c r="E12">
        <v>51.765173730000001</v>
      </c>
      <c r="F12">
        <v>8.0540287880000001</v>
      </c>
      <c r="G12" t="s">
        <v>646</v>
      </c>
      <c r="H12">
        <v>0.63729999999999998</v>
      </c>
      <c r="I12">
        <f>Table19[[#This Row],[H2-Potential in TWh/a]]*1000000/(365*24)</f>
        <v>72.751141552511413</v>
      </c>
      <c r="J12">
        <f>Table19[[#This Row],[Potential demand MWh/h]]/SUM(Table19[Potential demand MWh/h])</f>
        <v>2.0778585634638577E-2</v>
      </c>
      <c r="K12">
        <f>ROUND(Table19[[#This Row],[Normalize Demand]]*$B$5,0)</f>
        <v>26</v>
      </c>
    </row>
    <row r="13" spans="1:11">
      <c r="A13">
        <v>87</v>
      </c>
      <c r="B13" t="s">
        <v>975</v>
      </c>
      <c r="C13" t="s">
        <v>1202</v>
      </c>
      <c r="E13">
        <v>51.760245959999999</v>
      </c>
      <c r="F13">
        <v>8.0731712420000008</v>
      </c>
      <c r="G13" t="s">
        <v>646</v>
      </c>
      <c r="H13">
        <v>0.39829999999999999</v>
      </c>
      <c r="I13">
        <f>Table19[[#This Row],[H2-Potential in TWh/a]]*1000000/(365*24)</f>
        <v>45.468036529680369</v>
      </c>
      <c r="J13">
        <f>Table19[[#This Row],[Potential demand MWh/h]]/SUM(Table19[Potential demand MWh/h])</f>
        <v>1.2986208470542202E-2</v>
      </c>
      <c r="K13">
        <f>ROUND(Table19[[#This Row],[Normalize Demand]]*$B$5,0)</f>
        <v>16</v>
      </c>
    </row>
    <row r="14" spans="1:11">
      <c r="A14">
        <v>88</v>
      </c>
      <c r="B14" t="s">
        <v>976</v>
      </c>
      <c r="C14" t="s">
        <v>1202</v>
      </c>
      <c r="E14">
        <v>51.858260960000003</v>
      </c>
      <c r="F14">
        <v>8.0305718620000004</v>
      </c>
      <c r="G14" t="s">
        <v>646</v>
      </c>
      <c r="H14">
        <v>0.79659999999999997</v>
      </c>
      <c r="I14">
        <f>Table19[[#This Row],[H2-Potential in TWh/a]]*1000000/(365*24)</f>
        <v>90.936073059360737</v>
      </c>
      <c r="J14">
        <f>Table19[[#This Row],[Potential demand MWh/h]]/SUM(Table19[Potential demand MWh/h])</f>
        <v>2.5972416941084403E-2</v>
      </c>
      <c r="K14">
        <f>ROUND(Table19[[#This Row],[Normalize Demand]]*$B$5,0)</f>
        <v>33</v>
      </c>
    </row>
    <row r="15" spans="1:11">
      <c r="A15">
        <v>89</v>
      </c>
      <c r="B15" t="s">
        <v>976</v>
      </c>
      <c r="C15" t="s">
        <v>1202</v>
      </c>
      <c r="E15">
        <v>51.698988470000003</v>
      </c>
      <c r="F15">
        <v>8.7470409070000006</v>
      </c>
      <c r="G15" t="s">
        <v>660</v>
      </c>
      <c r="H15">
        <v>0.29480000000000001</v>
      </c>
      <c r="I15">
        <f>Table19[[#This Row],[H2-Potential in TWh/a]]*1000000/(365*24)</f>
        <v>33.652968036529678</v>
      </c>
      <c r="J15">
        <f>Table19[[#This Row],[Potential demand MWh/h]]/SUM(Table19[Potential demand MWh/h])</f>
        <v>9.611685305337285E-3</v>
      </c>
      <c r="K15">
        <f>ROUND(Table19[[#This Row],[Normalize Demand]]*$B$5,0)</f>
        <v>12</v>
      </c>
    </row>
    <row r="16" spans="1:11">
      <c r="A16">
        <v>90</v>
      </c>
      <c r="B16" t="s">
        <v>973</v>
      </c>
      <c r="C16" t="s">
        <v>1202</v>
      </c>
      <c r="E16">
        <v>51.62256052</v>
      </c>
      <c r="F16">
        <v>8.5043928809999993</v>
      </c>
      <c r="G16" t="s">
        <v>682</v>
      </c>
      <c r="H16">
        <v>0.31869999999999998</v>
      </c>
      <c r="I16">
        <f>Table19[[#This Row],[H2-Potential in TWh/a]]*1000000/(365*24)</f>
        <v>36.381278538812786</v>
      </c>
      <c r="J16">
        <f>Table19[[#This Row],[Potential demand MWh/h]]/SUM(Table19[Potential demand MWh/h])</f>
        <v>1.0390923021746924E-2</v>
      </c>
      <c r="K16">
        <f>ROUND(Table19[[#This Row],[Normalize Demand]]*$B$5,0)</f>
        <v>13</v>
      </c>
    </row>
    <row r="17" spans="1:11">
      <c r="A17">
        <v>91</v>
      </c>
      <c r="B17" t="s">
        <v>977</v>
      </c>
      <c r="C17" t="s">
        <v>1202</v>
      </c>
      <c r="E17">
        <v>51.597210140000001</v>
      </c>
      <c r="F17">
        <v>8.3346819449999998</v>
      </c>
      <c r="G17" t="s">
        <v>682</v>
      </c>
      <c r="H17">
        <v>0.43819999999999998</v>
      </c>
      <c r="I17">
        <f>Table19[[#This Row],[H2-Potential in TWh/a]]*1000000/(365*24)</f>
        <v>50.022831050228312</v>
      </c>
      <c r="J17">
        <f>Table19[[#This Row],[Potential demand MWh/h]]/SUM(Table19[Potential demand MWh/h])</f>
        <v>1.4287111603795111E-2</v>
      </c>
      <c r="K17">
        <f>ROUND(Table19[[#This Row],[Normalize Demand]]*$B$5,0)</f>
        <v>18</v>
      </c>
    </row>
    <row r="18" spans="1:11">
      <c r="A18">
        <v>92</v>
      </c>
      <c r="B18" t="s">
        <v>978</v>
      </c>
      <c r="C18" t="s">
        <v>1202</v>
      </c>
      <c r="E18">
        <v>51.816375209999997</v>
      </c>
      <c r="F18">
        <v>11.7496466</v>
      </c>
      <c r="G18" t="s">
        <v>817</v>
      </c>
      <c r="H18">
        <v>0.68510000000000004</v>
      </c>
      <c r="I18">
        <f>Table19[[#This Row],[H2-Potential in TWh/a]]*1000000/(365*24)</f>
        <v>78.207762557077629</v>
      </c>
      <c r="J18">
        <f>Table19[[#This Row],[Potential demand MWh/h]]/SUM(Table19[Potential demand MWh/h])</f>
        <v>2.2337061067457854E-2</v>
      </c>
      <c r="K18">
        <f>ROUND(Table19[[#This Row],[Normalize Demand]]*$B$5,0)</f>
        <v>28</v>
      </c>
    </row>
    <row r="19" spans="1:11">
      <c r="A19">
        <v>93</v>
      </c>
      <c r="B19" t="s">
        <v>979</v>
      </c>
      <c r="C19" t="s">
        <v>1202</v>
      </c>
      <c r="E19">
        <v>51.271111779999998</v>
      </c>
      <c r="F19">
        <v>11.654702629999999</v>
      </c>
      <c r="G19" t="s">
        <v>809</v>
      </c>
      <c r="H19">
        <v>1.5136000000000001</v>
      </c>
      <c r="I19">
        <f>Table19[[#This Row],[H2-Potential in TWh/a]]*1000000/(365*24)</f>
        <v>172.78538812785388</v>
      </c>
      <c r="J19">
        <f>Table19[[#This Row],[Potential demand MWh/h]]/SUM(Table19[Potential demand MWh/h])</f>
        <v>4.9349548433373525E-2</v>
      </c>
      <c r="K19">
        <f>ROUND(Table19[[#This Row],[Normalize Demand]]*$B$5,0)</f>
        <v>62</v>
      </c>
    </row>
    <row r="20" spans="1:11">
      <c r="A20">
        <v>94</v>
      </c>
      <c r="B20" t="s">
        <v>980</v>
      </c>
      <c r="C20" t="s">
        <v>1202</v>
      </c>
      <c r="E20">
        <v>48.331986280000002</v>
      </c>
      <c r="F20">
        <v>9.7304687479999998</v>
      </c>
      <c r="G20" t="s">
        <v>182</v>
      </c>
      <c r="H20">
        <v>0.79659999999999997</v>
      </c>
      <c r="I20">
        <f>Table19[[#This Row],[H2-Potential in TWh/a]]*1000000/(365*24)</f>
        <v>90.936073059360737</v>
      </c>
      <c r="J20">
        <f>Table19[[#This Row],[Potential demand MWh/h]]/SUM(Table19[Potential demand MWh/h])</f>
        <v>2.5972416941084403E-2</v>
      </c>
      <c r="K20">
        <f>ROUND(Table19[[#This Row],[Normalize Demand]]*$B$5,0)</f>
        <v>33</v>
      </c>
    </row>
    <row r="21" spans="1:11">
      <c r="A21">
        <v>95</v>
      </c>
      <c r="B21" t="s">
        <v>973</v>
      </c>
      <c r="C21" t="s">
        <v>1202</v>
      </c>
      <c r="E21">
        <v>49.601018850000003</v>
      </c>
      <c r="F21">
        <v>8.0413779420000004</v>
      </c>
      <c r="G21" t="s">
        <v>742</v>
      </c>
      <c r="H21">
        <v>0.63729999999999998</v>
      </c>
      <c r="I21">
        <f>Table19[[#This Row],[H2-Potential in TWh/a]]*1000000/(365*24)</f>
        <v>72.751141552511413</v>
      </c>
      <c r="J21">
        <f>Table19[[#This Row],[Potential demand MWh/h]]/SUM(Table19[Potential demand MWh/h])</f>
        <v>2.0778585634638577E-2</v>
      </c>
      <c r="K21">
        <f>ROUND(Table19[[#This Row],[Normalize Demand]]*$B$5,0)</f>
        <v>26</v>
      </c>
    </row>
    <row r="22" spans="1:11">
      <c r="A22">
        <v>96</v>
      </c>
      <c r="B22" t="s">
        <v>981</v>
      </c>
      <c r="C22" t="s">
        <v>1202</v>
      </c>
      <c r="E22">
        <v>52.349831299999998</v>
      </c>
      <c r="F22">
        <v>9.8859338710000007</v>
      </c>
      <c r="G22" t="s">
        <v>525</v>
      </c>
      <c r="H22">
        <v>0.79659999999999997</v>
      </c>
      <c r="I22">
        <f>Table19[[#This Row],[H2-Potential in TWh/a]]*1000000/(365*24)</f>
        <v>90.936073059360737</v>
      </c>
      <c r="J22">
        <f>Table19[[#This Row],[Potential demand MWh/h]]/SUM(Table19[Potential demand MWh/h])</f>
        <v>2.5972416941084403E-2</v>
      </c>
      <c r="K22">
        <f>ROUND(Table19[[#This Row],[Normalize Demand]]*$B$5,0)</f>
        <v>33</v>
      </c>
    </row>
    <row r="23" spans="1:11">
      <c r="A23">
        <v>97</v>
      </c>
      <c r="B23" t="s">
        <v>982</v>
      </c>
      <c r="C23" t="s">
        <v>1202</v>
      </c>
      <c r="E23">
        <v>51.601120729999998</v>
      </c>
      <c r="F23">
        <v>8.3361264300000002</v>
      </c>
      <c r="G23" t="s">
        <v>682</v>
      </c>
      <c r="H23">
        <v>0.79659999999999997</v>
      </c>
      <c r="I23">
        <f>Table19[[#This Row],[H2-Potential in TWh/a]]*1000000/(365*24)</f>
        <v>90.936073059360737</v>
      </c>
      <c r="J23">
        <f>Table19[[#This Row],[Potential demand MWh/h]]/SUM(Table19[Potential demand MWh/h])</f>
        <v>2.5972416941084403E-2</v>
      </c>
      <c r="K23">
        <f>ROUND(Table19[[#This Row],[Normalize Demand]]*$B$5,0)</f>
        <v>33</v>
      </c>
    </row>
    <row r="24" spans="1:11">
      <c r="A24">
        <v>98</v>
      </c>
      <c r="B24" t="s">
        <v>983</v>
      </c>
      <c r="C24" t="s">
        <v>1202</v>
      </c>
      <c r="E24">
        <v>51.594684739999998</v>
      </c>
      <c r="F24">
        <v>8.3349065200000005</v>
      </c>
      <c r="G24" t="s">
        <v>682</v>
      </c>
      <c r="H24">
        <v>0.79659999999999997</v>
      </c>
      <c r="I24">
        <f>Table19[[#This Row],[H2-Potential in TWh/a]]*1000000/(365*24)</f>
        <v>90.936073059360737</v>
      </c>
      <c r="J24">
        <f>Table19[[#This Row],[Potential demand MWh/h]]/SUM(Table19[Potential demand MWh/h])</f>
        <v>2.5972416941084403E-2</v>
      </c>
      <c r="K24">
        <f>ROUND(Table19[[#This Row],[Normalize Demand]]*$B$5,0)</f>
        <v>33</v>
      </c>
    </row>
    <row r="25" spans="1:11">
      <c r="A25">
        <v>99</v>
      </c>
      <c r="B25" t="s">
        <v>984</v>
      </c>
      <c r="C25" t="s">
        <v>1202</v>
      </c>
      <c r="E25">
        <v>52.489069260000001</v>
      </c>
      <c r="F25">
        <v>13.836929169999999</v>
      </c>
      <c r="G25" t="s">
        <v>89</v>
      </c>
      <c r="H25">
        <v>1.9118999999999999</v>
      </c>
      <c r="I25">
        <f>Table19[[#This Row],[H2-Potential in TWh/a]]*1000000/(365*24)</f>
        <v>218.25342465753425</v>
      </c>
      <c r="J25">
        <f>Table19[[#This Row],[Potential demand MWh/h]]/SUM(Table19[Potential demand MWh/h])</f>
        <v>6.2335756903915733E-2</v>
      </c>
      <c r="K25">
        <f>ROUND(Table19[[#This Row],[Normalize Demand]]*$B$5,0)</f>
        <v>78</v>
      </c>
    </row>
    <row r="26" spans="1:11">
      <c r="A26">
        <v>100</v>
      </c>
      <c r="B26" t="s">
        <v>985</v>
      </c>
      <c r="C26" t="s">
        <v>1202</v>
      </c>
      <c r="E26">
        <v>51.362759730000001</v>
      </c>
      <c r="F26">
        <v>10.483568269999999</v>
      </c>
      <c r="G26" t="s">
        <v>862</v>
      </c>
      <c r="H26">
        <v>1.0356000000000001</v>
      </c>
      <c r="I26">
        <f>Table19[[#This Row],[H2-Potential in TWh/a]]*1000000/(365*24)</f>
        <v>118.21917808219179</v>
      </c>
      <c r="J26">
        <f>Table19[[#This Row],[Potential demand MWh/h]]/SUM(Table19[Potential demand MWh/h])</f>
        <v>3.3764794105180782E-2</v>
      </c>
      <c r="K26">
        <f>ROUND(Table19[[#This Row],[Normalize Demand]]*$B$5,0)</f>
        <v>42</v>
      </c>
    </row>
    <row r="27" spans="1:11">
      <c r="A27">
        <v>101</v>
      </c>
      <c r="B27" t="s">
        <v>986</v>
      </c>
      <c r="C27" t="s">
        <v>1202</v>
      </c>
      <c r="E27">
        <v>50.333990059999998</v>
      </c>
      <c r="F27">
        <v>6.7668281370000001</v>
      </c>
      <c r="G27" t="s">
        <v>714</v>
      </c>
      <c r="H27">
        <v>0.1195</v>
      </c>
      <c r="I27">
        <f>Table19[[#This Row],[H2-Potential in TWh/a]]*1000000/(365*24)</f>
        <v>13.641552511415526</v>
      </c>
      <c r="J27">
        <f>Table19[[#This Row],[Potential demand MWh/h]]/SUM(Table19[Potential demand MWh/h])</f>
        <v>3.8961885820481875E-3</v>
      </c>
      <c r="K27">
        <f>ROUND(Table19[[#This Row],[Normalize Demand]]*$B$5,0)</f>
        <v>5</v>
      </c>
    </row>
    <row r="28" spans="1:11">
      <c r="A28">
        <v>102</v>
      </c>
      <c r="B28" t="s">
        <v>987</v>
      </c>
      <c r="C28" t="s">
        <v>1202</v>
      </c>
      <c r="E28">
        <v>50.584524440000003</v>
      </c>
      <c r="F28">
        <v>9.5095189270000002</v>
      </c>
      <c r="G28" t="s">
        <v>464</v>
      </c>
      <c r="H28">
        <v>0.1593</v>
      </c>
      <c r="I28">
        <f>Table19[[#This Row],[H2-Potential in TWh/a]]*1000000/(365*24)</f>
        <v>18.184931506849313</v>
      </c>
      <c r="J28">
        <f>Table19[[#This Row],[Potential demand MWh/h]]/SUM(Table19[Potential demand MWh/h])</f>
        <v>5.1938313064458256E-3</v>
      </c>
      <c r="K28">
        <f>ROUND(Table19[[#This Row],[Normalize Demand]]*$B$5,0)</f>
        <v>7</v>
      </c>
    </row>
    <row r="29" spans="1:11">
      <c r="A29">
        <v>103</v>
      </c>
      <c r="B29" t="s">
        <v>988</v>
      </c>
      <c r="C29" t="s">
        <v>1202</v>
      </c>
      <c r="E29">
        <v>47.790819620000001</v>
      </c>
      <c r="F29">
        <v>12.18159007</v>
      </c>
      <c r="G29" t="s">
        <v>229</v>
      </c>
      <c r="H29">
        <v>0.71699999999999997</v>
      </c>
      <c r="I29">
        <f>Table19[[#This Row],[H2-Potential in TWh/a]]*1000000/(365*24)</f>
        <v>81.849315068493155</v>
      </c>
      <c r="J29">
        <f>Table19[[#This Row],[Potential demand MWh/h]]/SUM(Table19[Potential demand MWh/h])</f>
        <v>2.3377131492289125E-2</v>
      </c>
      <c r="K29">
        <f>ROUND(Table19[[#This Row],[Normalize Demand]]*$B$5,0)</f>
        <v>29</v>
      </c>
    </row>
    <row r="30" spans="1:11">
      <c r="A30">
        <v>104</v>
      </c>
      <c r="B30" t="s">
        <v>976</v>
      </c>
      <c r="C30" t="s">
        <v>1202</v>
      </c>
      <c r="E30">
        <v>49.21283244</v>
      </c>
      <c r="F30">
        <v>12.028256949999999</v>
      </c>
      <c r="G30" t="s">
        <v>275</v>
      </c>
      <c r="H30">
        <v>0.87629999999999997</v>
      </c>
      <c r="I30">
        <f>Table19[[#This Row],[H2-Potential in TWh/a]]*1000000/(365*24)</f>
        <v>100.03424657534246</v>
      </c>
      <c r="J30">
        <f>Table19[[#This Row],[Potential demand MWh/h]]/SUM(Table19[Potential demand MWh/h])</f>
        <v>2.8570962798734952E-2</v>
      </c>
      <c r="K30">
        <f>ROUND(Table19[[#This Row],[Normalize Demand]]*$B$5,0)</f>
        <v>36</v>
      </c>
    </row>
    <row r="31" spans="1:11">
      <c r="A31">
        <v>105</v>
      </c>
      <c r="B31" t="s">
        <v>989</v>
      </c>
      <c r="C31" t="s">
        <v>1202</v>
      </c>
      <c r="E31">
        <v>48.884912460000002</v>
      </c>
      <c r="F31">
        <v>10.99769729</v>
      </c>
      <c r="G31" t="s">
        <v>327</v>
      </c>
      <c r="H31">
        <v>0.33460000000000001</v>
      </c>
      <c r="I31">
        <f>Table19[[#This Row],[H2-Potential in TWh/a]]*1000000/(365*24)</f>
        <v>38.196347031963469</v>
      </c>
      <c r="J31">
        <f>Table19[[#This Row],[Potential demand MWh/h]]/SUM(Table19[Potential demand MWh/h])</f>
        <v>1.0909328029734924E-2</v>
      </c>
      <c r="K31">
        <f>ROUND(Table19[[#This Row],[Normalize Demand]]*$B$5,0)</f>
        <v>14</v>
      </c>
    </row>
    <row r="32" spans="1:11">
      <c r="A32">
        <v>106</v>
      </c>
      <c r="B32" t="s">
        <v>976</v>
      </c>
      <c r="C32" t="s">
        <v>1202</v>
      </c>
      <c r="E32">
        <v>49.808461000000001</v>
      </c>
      <c r="F32">
        <v>9.6178912790000002</v>
      </c>
      <c r="G32" t="s">
        <v>347</v>
      </c>
      <c r="H32">
        <v>0.79659999999999997</v>
      </c>
      <c r="I32">
        <f>Table19[[#This Row],[H2-Potential in TWh/a]]*1000000/(365*24)</f>
        <v>90.936073059360737</v>
      </c>
      <c r="J32">
        <f>Table19[[#This Row],[Potential demand MWh/h]]/SUM(Table19[Potential demand MWh/h])</f>
        <v>2.5972416941084403E-2</v>
      </c>
      <c r="K32">
        <f>ROUND(Table19[[#This Row],[Normalize Demand]]*$B$5,0)</f>
        <v>33</v>
      </c>
    </row>
    <row r="33" spans="1:11">
      <c r="A33">
        <v>107</v>
      </c>
      <c r="B33" t="s">
        <v>980</v>
      </c>
      <c r="C33" t="s">
        <v>1202</v>
      </c>
      <c r="E33">
        <v>49.955004879999997</v>
      </c>
      <c r="F33">
        <v>9.7685104519999992</v>
      </c>
      <c r="G33" t="s">
        <v>347</v>
      </c>
      <c r="H33">
        <v>0.95599999999999996</v>
      </c>
      <c r="I33">
        <f>Table19[[#This Row],[H2-Potential in TWh/a]]*1000000/(365*24)</f>
        <v>109.13242009132421</v>
      </c>
      <c r="J33">
        <f>Table19[[#This Row],[Potential demand MWh/h]]/SUM(Table19[Potential demand MWh/h])</f>
        <v>3.11695086563855E-2</v>
      </c>
      <c r="K33">
        <f>ROUND(Table19[[#This Row],[Normalize Demand]]*$B$5,0)</f>
        <v>39</v>
      </c>
    </row>
    <row r="34" spans="1:11">
      <c r="A34">
        <v>108</v>
      </c>
      <c r="B34" t="s">
        <v>990</v>
      </c>
      <c r="C34" t="s">
        <v>1202</v>
      </c>
      <c r="E34">
        <v>48.776732469999999</v>
      </c>
      <c r="F34">
        <v>10.70031679</v>
      </c>
      <c r="G34" t="s">
        <v>376</v>
      </c>
      <c r="H34">
        <v>0.79659999999999997</v>
      </c>
      <c r="I34">
        <f>Table19[[#This Row],[H2-Potential in TWh/a]]*1000000/(365*24)</f>
        <v>90.936073059360737</v>
      </c>
      <c r="J34">
        <f>Table19[[#This Row],[Potential demand MWh/h]]/SUM(Table19[Potential demand MWh/h])</f>
        <v>2.5972416941084403E-2</v>
      </c>
      <c r="K34">
        <f>ROUND(Table19[[#This Row],[Normalize Demand]]*$B$5,0)</f>
        <v>33</v>
      </c>
    </row>
    <row r="35" spans="1:11">
      <c r="A35">
        <v>109</v>
      </c>
      <c r="B35" t="s">
        <v>980</v>
      </c>
      <c r="C35" t="s">
        <v>1202</v>
      </c>
      <c r="E35">
        <v>48.653686829999998</v>
      </c>
      <c r="F35">
        <v>10.16246767</v>
      </c>
      <c r="G35" t="s">
        <v>126</v>
      </c>
      <c r="H35">
        <v>0.79659999999999997</v>
      </c>
      <c r="I35">
        <f>Table19[[#This Row],[H2-Potential in TWh/a]]*1000000/(365*24)</f>
        <v>90.936073059360737</v>
      </c>
      <c r="J35">
        <f>Table19[[#This Row],[Potential demand MWh/h]]/SUM(Table19[Potential demand MWh/h])</f>
        <v>2.5972416941084403E-2</v>
      </c>
      <c r="K35">
        <f>ROUND(Table19[[#This Row],[Normalize Demand]]*$B$5,0)</f>
        <v>33</v>
      </c>
    </row>
    <row r="36" spans="1:11">
      <c r="A36">
        <v>110</v>
      </c>
      <c r="B36" t="s">
        <v>976</v>
      </c>
      <c r="C36" t="s">
        <v>1202</v>
      </c>
      <c r="E36">
        <v>49.357679390000001</v>
      </c>
      <c r="F36">
        <v>8.6858323980000005</v>
      </c>
      <c r="G36" t="s">
        <v>145</v>
      </c>
      <c r="H36">
        <v>0.63729999999999998</v>
      </c>
      <c r="I36">
        <f>Table19[[#This Row],[H2-Potential in TWh/a]]*1000000/(365*24)</f>
        <v>72.751141552511413</v>
      </c>
      <c r="J36">
        <f>Table19[[#This Row],[Potential demand MWh/h]]/SUM(Table19[Potential demand MWh/h])</f>
        <v>2.0778585634638577E-2</v>
      </c>
      <c r="K36">
        <f>ROUND(Table19[[#This Row],[Normalize Demand]]*$B$5,0)</f>
        <v>26</v>
      </c>
    </row>
    <row r="37" spans="1:11">
      <c r="A37">
        <v>111</v>
      </c>
      <c r="B37" t="s">
        <v>991</v>
      </c>
      <c r="C37" t="s">
        <v>1202</v>
      </c>
      <c r="E37">
        <v>49.018412980000001</v>
      </c>
      <c r="F37">
        <v>8.6124897310000001</v>
      </c>
      <c r="G37" t="s">
        <v>135</v>
      </c>
      <c r="H37">
        <v>0.55769999999999997</v>
      </c>
      <c r="I37">
        <f>Table19[[#This Row],[H2-Potential in TWh/a]]*1000000/(365*24)</f>
        <v>63.664383561643838</v>
      </c>
      <c r="J37">
        <f>Table19[[#This Row],[Potential demand MWh/h]]/SUM(Table19[Potential demand MWh/h])</f>
        <v>1.8183300185843299E-2</v>
      </c>
      <c r="K37">
        <f>ROUND(Table19[[#This Row],[Normalize Demand]]*$B$5,0)</f>
        <v>23</v>
      </c>
    </row>
    <row r="38" spans="1:11">
      <c r="A38">
        <v>112</v>
      </c>
      <c r="B38" t="s">
        <v>976</v>
      </c>
      <c r="C38" t="s">
        <v>1202</v>
      </c>
      <c r="E38">
        <v>48.368603120000003</v>
      </c>
      <c r="F38">
        <v>9.7346784</v>
      </c>
      <c r="G38" t="s">
        <v>182</v>
      </c>
      <c r="H38">
        <v>1.1153</v>
      </c>
      <c r="I38">
        <f>Table19[[#This Row],[H2-Potential in TWh/a]]*1000000/(365*24)</f>
        <v>127.31735159817352</v>
      </c>
      <c r="J38">
        <f>Table19[[#This Row],[Potential demand MWh/h]]/SUM(Table19[Potential demand MWh/h])</f>
        <v>3.6363339962831323E-2</v>
      </c>
      <c r="K38">
        <f>ROUND(Table19[[#This Row],[Normalize Demand]]*$B$5,0)</f>
        <v>46</v>
      </c>
    </row>
    <row r="39" spans="1:11">
      <c r="A39">
        <v>113</v>
      </c>
      <c r="B39" t="s">
        <v>992</v>
      </c>
      <c r="C39" t="s">
        <v>1202</v>
      </c>
      <c r="E39">
        <v>48.227041210000003</v>
      </c>
      <c r="F39">
        <v>8.7790961079999992</v>
      </c>
      <c r="G39" t="s">
        <v>178</v>
      </c>
      <c r="H39">
        <v>0.62139999999999995</v>
      </c>
      <c r="I39">
        <f>Table19[[#This Row],[H2-Potential in TWh/a]]*1000000/(365*24)</f>
        <v>70.936073059360737</v>
      </c>
      <c r="J39">
        <f>Table19[[#This Row],[Potential demand MWh/h]]/SUM(Table19[Potential demand MWh/h])</f>
        <v>2.0260180626650578E-2</v>
      </c>
      <c r="K39">
        <f>ROUND(Table19[[#This Row],[Normalize Demand]]*$B$5,0)</f>
        <v>25</v>
      </c>
    </row>
    <row r="40" spans="1:11">
      <c r="A40">
        <v>114</v>
      </c>
      <c r="B40" t="s">
        <v>993</v>
      </c>
      <c r="C40" t="s">
        <v>1202</v>
      </c>
      <c r="E40">
        <v>52.376283000000001</v>
      </c>
      <c r="F40">
        <v>9.8798150000000007</v>
      </c>
      <c r="G40" t="s">
        <v>525</v>
      </c>
      <c r="H40">
        <v>0.71699999999999997</v>
      </c>
      <c r="I40">
        <f>Table19[[#This Row],[H2-Potential in TWh/a]]*1000000/(365*24)</f>
        <v>81.849315068493155</v>
      </c>
      <c r="J40">
        <f>Table19[[#This Row],[Potential demand MWh/h]]/SUM(Table19[Potential demand MWh/h])</f>
        <v>2.3377131492289125E-2</v>
      </c>
      <c r="K40">
        <f>ROUND(Table19[[#This Row],[Normalize Demand]]*$B$5,0)</f>
        <v>29</v>
      </c>
    </row>
    <row r="41" spans="1:11">
      <c r="A41">
        <v>115</v>
      </c>
      <c r="B41" t="s">
        <v>981</v>
      </c>
      <c r="C41" t="s">
        <v>1202</v>
      </c>
      <c r="E41">
        <v>53.874164919999998</v>
      </c>
      <c r="F41">
        <v>9.5832685959999999</v>
      </c>
      <c r="G41" t="s">
        <v>848</v>
      </c>
      <c r="H41">
        <v>1.3656999999999999</v>
      </c>
      <c r="I41">
        <f>Table19[[#This Row],[H2-Potential in TWh/a]]*1000000/(365*24)</f>
        <v>155.90182648401827</v>
      </c>
      <c r="J41">
        <f>Table19[[#This Row],[Potential demand MWh/h]]/SUM(Table19[Potential demand MWh/h])</f>
        <v>4.4527403736428536E-2</v>
      </c>
      <c r="K41">
        <f>ROUND(Table19[[#This Row],[Normalize Demand]]*$B$5,0)</f>
        <v>56</v>
      </c>
    </row>
    <row r="42" spans="1:11">
      <c r="A42">
        <v>116</v>
      </c>
      <c r="B42" t="s">
        <v>994</v>
      </c>
      <c r="C42" t="s">
        <v>1202</v>
      </c>
      <c r="E42">
        <v>50.584319999999998</v>
      </c>
      <c r="F42">
        <v>9.5092449999999999</v>
      </c>
      <c r="H42">
        <v>4.9500000000000002E-2</v>
      </c>
      <c r="I42">
        <f>Table19[[#This Row],[H2-Potential in TWh/a]]*1000000/(365*24)</f>
        <v>5.6506849315068495</v>
      </c>
      <c r="J42">
        <f>Table19[[#This Row],[Potential demand MWh/h]]/SUM(Table19[Potential demand MWh/h])</f>
        <v>1.6139023833588726E-3</v>
      </c>
      <c r="K42">
        <f>ROUND(Table19[[#This Row],[Normalize Demand]]*$B$5,0)</f>
        <v>2</v>
      </c>
    </row>
    <row r="43" spans="1:11">
      <c r="A43">
        <v>117</v>
      </c>
      <c r="B43" t="s">
        <v>995</v>
      </c>
      <c r="C43" t="s">
        <v>1202</v>
      </c>
      <c r="E43">
        <v>50.808852000000002</v>
      </c>
      <c r="F43">
        <v>12.09295</v>
      </c>
      <c r="H43">
        <v>7.9299999999999995E-2</v>
      </c>
      <c r="I43">
        <f>Table19[[#This Row],[H2-Potential in TWh/a]]*1000000/(365*24)</f>
        <v>9.0525114155251138</v>
      </c>
      <c r="J43">
        <f>Table19[[#This Row],[Potential demand MWh/h]]/SUM(Table19[Potential demand MWh/h])</f>
        <v>2.5855042222294664E-3</v>
      </c>
      <c r="K43">
        <f>ROUND(Table19[[#This Row],[Normalize Demand]]*$B$5,0)</f>
        <v>3</v>
      </c>
    </row>
    <row r="44" spans="1:11">
      <c r="A44">
        <v>118</v>
      </c>
      <c r="B44" t="s">
        <v>996</v>
      </c>
      <c r="C44" t="s">
        <v>1202</v>
      </c>
      <c r="E44">
        <v>51.647706999999997</v>
      </c>
      <c r="F44">
        <v>10.087452000000001</v>
      </c>
      <c r="H44">
        <v>3.6499999999999998E-2</v>
      </c>
      <c r="I44">
        <f>Table19[[#This Row],[H2-Potential in TWh/a]]*1000000/(365*24)</f>
        <v>4.166666666666667</v>
      </c>
      <c r="J44">
        <f>Table19[[#This Row],[Potential demand MWh/h]]/SUM(Table19[Potential demand MWh/h])</f>
        <v>1.1900492321737142E-3</v>
      </c>
      <c r="K44">
        <f>ROUND(Table19[[#This Row],[Normalize Demand]]*$B$5,0)</f>
        <v>1</v>
      </c>
    </row>
    <row r="45" spans="1:11">
      <c r="A45">
        <v>119</v>
      </c>
      <c r="B45" t="s">
        <v>996</v>
      </c>
      <c r="C45" t="s">
        <v>1202</v>
      </c>
      <c r="E45">
        <v>52.490088</v>
      </c>
      <c r="F45">
        <v>13.838051</v>
      </c>
      <c r="H45">
        <v>0.1404</v>
      </c>
      <c r="I45">
        <f>Table19[[#This Row],[H2-Potential in TWh/a]]*1000000/(365*24)</f>
        <v>16.027397260273972</v>
      </c>
      <c r="J45">
        <f>Table19[[#This Row],[Potential demand MWh/h]]/SUM(Table19[Potential demand MWh/h])</f>
        <v>4.5776140327997115E-3</v>
      </c>
      <c r="K45">
        <f>ROUND(Table19[[#This Row],[Normalize Demand]]*$B$5,0)</f>
        <v>6</v>
      </c>
    </row>
    <row r="46" spans="1:11">
      <c r="A46">
        <v>120</v>
      </c>
      <c r="B46" t="s">
        <v>997</v>
      </c>
      <c r="C46" t="s">
        <v>1202</v>
      </c>
      <c r="E46">
        <v>51.844586</v>
      </c>
      <c r="F46">
        <v>10.18979</v>
      </c>
      <c r="H46">
        <v>0.2278</v>
      </c>
      <c r="I46">
        <f>Table19[[#This Row],[H2-Potential in TWh/a]]*1000000/(365*24)</f>
        <v>26.004566210045663</v>
      </c>
      <c r="J46">
        <f>Table19[[#This Row],[Potential demand MWh/h]]/SUM(Table19[Potential demand MWh/h])</f>
        <v>7.4272113723060848E-3</v>
      </c>
      <c r="K46">
        <f>ROUND(Table19[[#This Row],[Normalize Demand]]*$B$5,0)</f>
        <v>9</v>
      </c>
    </row>
    <row r="47" spans="1:11">
      <c r="A47">
        <v>121</v>
      </c>
      <c r="B47" t="s">
        <v>996</v>
      </c>
      <c r="C47" t="s">
        <v>1202</v>
      </c>
      <c r="E47">
        <v>48.890949999999997</v>
      </c>
      <c r="F47">
        <v>11.932119999999999</v>
      </c>
      <c r="H47">
        <v>0.20799999999999999</v>
      </c>
      <c r="I47">
        <f>Table19[[#This Row],[H2-Potential in TWh/a]]*1000000/(365*24)</f>
        <v>23.744292237442924</v>
      </c>
      <c r="J47">
        <f>Table19[[#This Row],[Potential demand MWh/h]]/SUM(Table19[Potential demand MWh/h])</f>
        <v>6.7816504189625358E-3</v>
      </c>
      <c r="K47">
        <f>ROUND(Table19[[#This Row],[Normalize Demand]]*$B$5,0)</f>
        <v>9</v>
      </c>
    </row>
    <row r="48" spans="1:11">
      <c r="A48">
        <v>122</v>
      </c>
      <c r="B48" t="s">
        <v>998</v>
      </c>
      <c r="C48" t="s">
        <v>1202</v>
      </c>
      <c r="E48">
        <v>51.247683000000002</v>
      </c>
      <c r="F48">
        <v>7.0445830000000003</v>
      </c>
      <c r="H48">
        <v>0.17069999999999999</v>
      </c>
      <c r="I48">
        <f>Table19[[#This Row],[H2-Potential in TWh/a]]*1000000/(365*24)</f>
        <v>19.486301369863014</v>
      </c>
      <c r="J48">
        <f>Table19[[#This Row],[Potential demand MWh/h]]/SUM(Table19[Potential demand MWh/h])</f>
        <v>5.5655179159466578E-3</v>
      </c>
      <c r="K48">
        <f>ROUND(Table19[[#This Row],[Normalize Demand]]*$B$5,0)</f>
        <v>7</v>
      </c>
    </row>
    <row r="49" spans="1:11">
      <c r="A49">
        <v>123</v>
      </c>
      <c r="B49" t="s">
        <v>996</v>
      </c>
      <c r="C49" t="s">
        <v>1202</v>
      </c>
      <c r="E49">
        <v>51.755471</v>
      </c>
      <c r="F49">
        <v>10.825817000000001</v>
      </c>
      <c r="H49">
        <v>0.57650000000000001</v>
      </c>
      <c r="I49">
        <f>Table19[[#This Row],[H2-Potential in TWh/a]]*1000000/(365*24)</f>
        <v>65.810502283105023</v>
      </c>
      <c r="J49">
        <f>Table19[[#This Row],[Potential demand MWh/h]]/SUM(Table19[Potential demand MWh/h])</f>
        <v>1.8796257050634143E-2</v>
      </c>
      <c r="K49">
        <f>ROUND(Table19[[#This Row],[Normalize Demand]]*$B$5,0)</f>
        <v>24</v>
      </c>
    </row>
    <row r="50" spans="1:11">
      <c r="A50">
        <v>124</v>
      </c>
      <c r="B50" t="s">
        <v>999</v>
      </c>
      <c r="C50" t="s">
        <v>1202</v>
      </c>
      <c r="E50">
        <v>47.658802999999999</v>
      </c>
      <c r="F50">
        <v>7.5460190000000003</v>
      </c>
      <c r="H50">
        <v>0.12640000000000001</v>
      </c>
      <c r="I50">
        <f>Table19[[#This Row],[H2-Potential in TWh/a]]*1000000/(365*24)</f>
        <v>14.429223744292239</v>
      </c>
      <c r="J50">
        <f>Table19[[#This Row],[Potential demand MWh/h]]/SUM(Table19[Potential demand MWh/h])</f>
        <v>4.1211567930618488E-3</v>
      </c>
      <c r="K50">
        <f>ROUND(Table19[[#This Row],[Normalize Demand]]*$B$5,0)</f>
        <v>5</v>
      </c>
    </row>
    <row r="51" spans="1:11">
      <c r="A51">
        <v>125</v>
      </c>
      <c r="B51" t="s">
        <v>1000</v>
      </c>
      <c r="C51" t="s">
        <v>1202</v>
      </c>
      <c r="E51">
        <v>49.008715000000002</v>
      </c>
      <c r="F51">
        <v>11.824687000000001</v>
      </c>
      <c r="H51">
        <v>0.20799999999999999</v>
      </c>
      <c r="I51">
        <f>Table19[[#This Row],[H2-Potential in TWh/a]]*1000000/(365*24)</f>
        <v>23.744292237442924</v>
      </c>
      <c r="J51">
        <f>Table19[[#This Row],[Potential demand MWh/h]]/SUM(Table19[Potential demand MWh/h])</f>
        <v>6.7816504189625358E-3</v>
      </c>
      <c r="K51">
        <f>ROUND(Table19[[#This Row],[Normalize Demand]]*$B$5,0)</f>
        <v>9</v>
      </c>
    </row>
    <row r="52" spans="1:11">
      <c r="A52">
        <v>126</v>
      </c>
      <c r="B52" t="s">
        <v>1001</v>
      </c>
      <c r="C52" t="s">
        <v>1202</v>
      </c>
      <c r="E52">
        <v>51.140329999999999</v>
      </c>
      <c r="F52">
        <v>8.025404</v>
      </c>
      <c r="H52">
        <v>3.6499999999999998E-2</v>
      </c>
      <c r="I52">
        <f>Table19[[#This Row],[H2-Potential in TWh/a]]*1000000/(365*24)</f>
        <v>4.166666666666667</v>
      </c>
      <c r="J52">
        <f>Table19[[#This Row],[Potential demand MWh/h]]/SUM(Table19[Potential demand MWh/h])</f>
        <v>1.1900492321737142E-3</v>
      </c>
      <c r="K52">
        <f>ROUND(Table19[[#This Row],[Normalize Demand]]*$B$5,0)</f>
        <v>1</v>
      </c>
    </row>
    <row r="53" spans="1:11">
      <c r="A53">
        <v>127</v>
      </c>
      <c r="B53" t="s">
        <v>1002</v>
      </c>
      <c r="C53" t="s">
        <v>1202</v>
      </c>
      <c r="E53">
        <v>50.419099000000003</v>
      </c>
      <c r="F53">
        <v>8.1118000000000006</v>
      </c>
      <c r="H53">
        <v>0.20319999999999999</v>
      </c>
      <c r="I53">
        <f>Table19[[#This Row],[H2-Potential in TWh/a]]*1000000/(365*24)</f>
        <v>23.196347031963469</v>
      </c>
      <c r="J53">
        <f>Table19[[#This Row],[Potential demand MWh/h]]/SUM(Table19[Potential demand MWh/h])</f>
        <v>6.6251507939095533E-3</v>
      </c>
      <c r="K53">
        <f>ROUND(Table19[[#This Row],[Normalize Demand]]*$B$5,0)</f>
        <v>8</v>
      </c>
    </row>
    <row r="54" spans="1:11">
      <c r="A54">
        <v>128</v>
      </c>
      <c r="B54" t="s">
        <v>1002</v>
      </c>
      <c r="C54" t="s">
        <v>1202</v>
      </c>
      <c r="E54">
        <v>50.317605</v>
      </c>
      <c r="F54">
        <v>8.0657010000000007</v>
      </c>
      <c r="H54">
        <v>0.219</v>
      </c>
      <c r="I54">
        <f>Table19[[#This Row],[H2-Potential in TWh/a]]*1000000/(365*24)</f>
        <v>25</v>
      </c>
      <c r="J54">
        <f>Table19[[#This Row],[Potential demand MWh/h]]/SUM(Table19[Potential demand MWh/h])</f>
        <v>7.140295393042285E-3</v>
      </c>
      <c r="K54">
        <f>ROUND(Table19[[#This Row],[Normalize Demand]]*$B$5,0)</f>
        <v>9</v>
      </c>
    </row>
    <row r="55" spans="1:11">
      <c r="A55">
        <v>129</v>
      </c>
      <c r="B55" t="s">
        <v>1003</v>
      </c>
      <c r="C55" t="s">
        <v>1202</v>
      </c>
      <c r="E55">
        <v>51.436858999999998</v>
      </c>
      <c r="F55">
        <v>8.3738720000000004</v>
      </c>
      <c r="H55">
        <v>0.1038</v>
      </c>
      <c r="I55">
        <f>Table19[[#This Row],[H2-Potential in TWh/a]]*1000000/(365*24)</f>
        <v>11.849315068493151</v>
      </c>
      <c r="J55">
        <f>Table19[[#This Row],[Potential demand MWh/h]]/SUM(Table19[Potential demand MWh/h])</f>
        <v>3.3843043917707268E-3</v>
      </c>
      <c r="K55">
        <f>ROUND(Table19[[#This Row],[Normalize Demand]]*$B$5,0)</f>
        <v>4</v>
      </c>
    </row>
    <row r="56" spans="1:11">
      <c r="A56">
        <v>130</v>
      </c>
      <c r="B56" t="s">
        <v>1004</v>
      </c>
      <c r="C56" t="s">
        <v>1202</v>
      </c>
      <c r="E56">
        <v>49.029909000000004</v>
      </c>
      <c r="F56">
        <v>12.1388</v>
      </c>
      <c r="H56">
        <v>0.11700000000000001</v>
      </c>
      <c r="I56">
        <f>Table19[[#This Row],[H2-Potential in TWh/a]]*1000000/(365*24)</f>
        <v>13.356164383561644</v>
      </c>
      <c r="J56">
        <f>Table19[[#This Row],[Potential demand MWh/h]]/SUM(Table19[Potential demand MWh/h])</f>
        <v>3.8146783606664261E-3</v>
      </c>
      <c r="K56">
        <f>ROUND(Table19[[#This Row],[Normalize Demand]]*$B$5,0)</f>
        <v>5</v>
      </c>
    </row>
    <row r="57" spans="1:11">
      <c r="A57">
        <v>131</v>
      </c>
      <c r="B57" t="s">
        <v>1005</v>
      </c>
      <c r="C57" t="s">
        <v>1202</v>
      </c>
      <c r="E57">
        <v>50.334173999999997</v>
      </c>
      <c r="F57">
        <v>6.7668109999999997</v>
      </c>
      <c r="H57">
        <v>3.8199999999999998E-2</v>
      </c>
      <c r="I57">
        <f>Table19[[#This Row],[H2-Potential in TWh/a]]*1000000/(365*24)</f>
        <v>4.3607305936073057</v>
      </c>
      <c r="J57">
        <f>Table19[[#This Row],[Potential demand MWh/h]]/SUM(Table19[Potential demand MWh/h])</f>
        <v>1.2454761827133118E-3</v>
      </c>
      <c r="K57">
        <f>ROUND(Table19[[#This Row],[Normalize Demand]]*$B$5,0)</f>
        <v>2</v>
      </c>
    </row>
    <row r="58" spans="1:11">
      <c r="A58">
        <v>132</v>
      </c>
      <c r="B58" t="s">
        <v>1006</v>
      </c>
      <c r="C58" t="s">
        <v>1202</v>
      </c>
      <c r="E58">
        <v>52.040866999999999</v>
      </c>
      <c r="F58">
        <v>8.3994090000000003</v>
      </c>
      <c r="H58">
        <v>6.7000000000000002E-3</v>
      </c>
      <c r="I58">
        <f>Table19[[#This Row],[H2-Potential in TWh/a]]*1000000/(365*24)</f>
        <v>0.76484018264840181</v>
      </c>
      <c r="J58">
        <f>Table19[[#This Row],[Potential demand MWh/h]]/SUM(Table19[Potential demand MWh/h])</f>
        <v>2.1844739330312014E-4</v>
      </c>
      <c r="K58">
        <f>ROUND(Table19[[#This Row],[Normalize Demand]]*$B$5,0)</f>
        <v>0</v>
      </c>
    </row>
    <row r="59" spans="1:11">
      <c r="A59">
        <v>133</v>
      </c>
      <c r="B59" t="s">
        <v>1007</v>
      </c>
      <c r="C59" t="s">
        <v>1202</v>
      </c>
      <c r="E59">
        <v>50.230564000000001</v>
      </c>
      <c r="F59">
        <v>6.6829239999999999</v>
      </c>
      <c r="H59">
        <v>2.0000000000000001E-4</v>
      </c>
      <c r="I59">
        <f>Table19[[#This Row],[H2-Potential in TWh/a]]*1000000/(365*24)</f>
        <v>2.2831050228310501E-2</v>
      </c>
      <c r="J59">
        <f>Table19[[#This Row],[Potential demand MWh/h]]/SUM(Table19[Potential demand MWh/h])</f>
        <v>6.5208177105408987E-6</v>
      </c>
      <c r="K59">
        <f>ROUND(Table19[[#This Row],[Normalize Demand]]*$B$5,0)</f>
        <v>0</v>
      </c>
    </row>
    <row r="60" spans="1:11">
      <c r="A60">
        <v>134</v>
      </c>
      <c r="B60" t="s">
        <v>1008</v>
      </c>
      <c r="C60" t="s">
        <v>1202</v>
      </c>
      <c r="E60">
        <v>51.296801000000002</v>
      </c>
      <c r="F60">
        <v>7.0149359999999996</v>
      </c>
      <c r="H60">
        <v>1.3638999999999999</v>
      </c>
      <c r="I60">
        <f>Table19[[#This Row],[H2-Potential in TWh/a]]*1000000/(365*24)</f>
        <v>155.69634703196348</v>
      </c>
      <c r="J60">
        <f>Table19[[#This Row],[Potential demand MWh/h]]/SUM(Table19[Potential demand MWh/h])</f>
        <v>4.4468716377033667E-2</v>
      </c>
      <c r="K60">
        <f>ROUND(Table19[[#This Row],[Normalize Demand]]*$B$5,0)</f>
        <v>56</v>
      </c>
    </row>
    <row r="61" spans="1:11">
      <c r="A61">
        <v>135</v>
      </c>
      <c r="B61" t="s">
        <v>1009</v>
      </c>
      <c r="C61" t="s">
        <v>1202</v>
      </c>
      <c r="E61">
        <v>51.394948999999997</v>
      </c>
      <c r="F61">
        <v>8.6849950000000007</v>
      </c>
      <c r="H61">
        <v>4.8599999999999997E-2</v>
      </c>
      <c r="I61">
        <f>Table19[[#This Row],[H2-Potential in TWh/a]]*1000000/(365*24)</f>
        <v>5.5479452054794525</v>
      </c>
      <c r="J61">
        <f>Table19[[#This Row],[Potential demand MWh/h]]/SUM(Table19[Potential demand MWh/h])</f>
        <v>1.5845587036614386E-3</v>
      </c>
      <c r="K61">
        <f>ROUND(Table19[[#This Row],[Normalize Demand]]*$B$5,0)</f>
        <v>2</v>
      </c>
    </row>
    <row r="62" spans="1:11">
      <c r="A62">
        <v>136</v>
      </c>
      <c r="B62" t="s">
        <v>1008</v>
      </c>
      <c r="C62" t="s">
        <v>1202</v>
      </c>
      <c r="E62">
        <v>51.397084999999997</v>
      </c>
      <c r="F62">
        <v>7.8406979999999997</v>
      </c>
      <c r="H62">
        <v>0.58879999999999999</v>
      </c>
      <c r="I62">
        <f>Table19[[#This Row],[H2-Potential in TWh/a]]*1000000/(365*24)</f>
        <v>67.214611872146122</v>
      </c>
      <c r="J62">
        <f>Table19[[#This Row],[Potential demand MWh/h]]/SUM(Table19[Potential demand MWh/h])</f>
        <v>1.9197287339832409E-2</v>
      </c>
      <c r="K62">
        <f>ROUND(Table19[[#This Row],[Normalize Demand]]*$B$5,0)</f>
        <v>24</v>
      </c>
    </row>
    <row r="63" spans="1:11">
      <c r="A63">
        <v>137</v>
      </c>
      <c r="B63" t="s">
        <v>1008</v>
      </c>
      <c r="C63" t="s">
        <v>1202</v>
      </c>
      <c r="E63">
        <v>52.059196999999998</v>
      </c>
      <c r="F63">
        <v>9.5886659999999999</v>
      </c>
      <c r="H63">
        <v>7.3000000000000001E-3</v>
      </c>
      <c r="I63">
        <f>Table19[[#This Row],[H2-Potential in TWh/a]]*1000000/(365*24)</f>
        <v>0.83333333333333337</v>
      </c>
      <c r="J63">
        <f>Table19[[#This Row],[Potential demand MWh/h]]/SUM(Table19[Potential demand MWh/h])</f>
        <v>2.3800984643474284E-4</v>
      </c>
      <c r="K63">
        <f>ROUND(Table19[[#This Row],[Normalize Demand]]*$B$5,0)</f>
        <v>0</v>
      </c>
    </row>
    <row r="64" spans="1:11">
      <c r="A64">
        <v>138</v>
      </c>
      <c r="B64" t="s">
        <v>1010</v>
      </c>
      <c r="C64" t="s">
        <v>1202</v>
      </c>
      <c r="E64">
        <v>52.264046999999998</v>
      </c>
      <c r="F64">
        <v>7.3968769999999999</v>
      </c>
      <c r="H64">
        <v>1.77E-2</v>
      </c>
      <c r="I64">
        <f>Table19[[#This Row],[H2-Potential in TWh/a]]*1000000/(365*24)</f>
        <v>2.0205479452054793</v>
      </c>
      <c r="J64">
        <f>Table19[[#This Row],[Potential demand MWh/h]]/SUM(Table19[Potential demand MWh/h])</f>
        <v>5.7709236738286954E-4</v>
      </c>
      <c r="K64">
        <f>ROUND(Table19[[#This Row],[Normalize Demand]]*$B$5,0)</f>
        <v>1</v>
      </c>
    </row>
    <row r="65" spans="1:11">
      <c r="A65">
        <v>139</v>
      </c>
      <c r="B65" t="s">
        <v>1011</v>
      </c>
      <c r="C65" t="s">
        <v>1202</v>
      </c>
      <c r="E65">
        <v>48.775784999999999</v>
      </c>
      <c r="F65">
        <v>10.699441999999999</v>
      </c>
      <c r="H65">
        <v>0.1179</v>
      </c>
      <c r="I65">
        <f>Table19[[#This Row],[H2-Potential in TWh/a]]*1000000/(365*24)</f>
        <v>13.45890410958904</v>
      </c>
      <c r="J65">
        <f>Table19[[#This Row],[Potential demand MWh/h]]/SUM(Table19[Potential demand MWh/h])</f>
        <v>3.8440220403638601E-3</v>
      </c>
      <c r="K65">
        <f>ROUND(Table19[[#This Row],[Normalize Demand]]*$B$5,0)</f>
        <v>5</v>
      </c>
    </row>
    <row r="66" spans="1:11">
      <c r="A66">
        <v>140</v>
      </c>
      <c r="B66" t="s">
        <v>1012</v>
      </c>
      <c r="C66" t="s">
        <v>1202</v>
      </c>
      <c r="E66">
        <v>52.162646000000002</v>
      </c>
      <c r="F66">
        <v>7.968648</v>
      </c>
      <c r="H66">
        <v>0.1071</v>
      </c>
      <c r="I66">
        <f>Table19[[#This Row],[H2-Potential in TWh/a]]*1000000/(365*24)</f>
        <v>12.226027397260275</v>
      </c>
      <c r="J66">
        <f>Table19[[#This Row],[Potential demand MWh/h]]/SUM(Table19[Potential demand MWh/h])</f>
        <v>3.4918978839946517E-3</v>
      </c>
      <c r="K66">
        <f>ROUND(Table19[[#This Row],[Normalize Demand]]*$B$5,0)</f>
        <v>4</v>
      </c>
    </row>
    <row r="67" spans="1:11">
      <c r="A67">
        <v>141</v>
      </c>
      <c r="B67" t="s">
        <v>1013</v>
      </c>
      <c r="C67" t="s">
        <v>1202</v>
      </c>
      <c r="E67">
        <v>50.027914000000003</v>
      </c>
      <c r="F67">
        <v>11.308923</v>
      </c>
      <c r="H67">
        <v>2.5000000000000001E-3</v>
      </c>
      <c r="I67">
        <f>Table19[[#This Row],[H2-Potential in TWh/a]]*1000000/(365*24)</f>
        <v>0.28538812785388129</v>
      </c>
      <c r="J67">
        <f>Table19[[#This Row],[Potential demand MWh/h]]/SUM(Table19[Potential demand MWh/h])</f>
        <v>8.1510221381761241E-5</v>
      </c>
      <c r="K67">
        <f>ROUND(Table19[[#This Row],[Normalize Demand]]*$B$5,0)</f>
        <v>0</v>
      </c>
    </row>
    <row r="68" spans="1:11">
      <c r="A68">
        <v>142</v>
      </c>
      <c r="B68" t="s">
        <v>1014</v>
      </c>
      <c r="C68" t="s">
        <v>1202</v>
      </c>
      <c r="E68">
        <v>52.170476999999998</v>
      </c>
      <c r="F68">
        <v>9.7933900000000005</v>
      </c>
      <c r="H68">
        <v>9.4200000000000006E-2</v>
      </c>
      <c r="I68">
        <f>Table19[[#This Row],[H2-Potential in TWh/a]]*1000000/(365*24)</f>
        <v>10.753424657534246</v>
      </c>
      <c r="J68">
        <f>Table19[[#This Row],[Potential demand MWh/h]]/SUM(Table19[Potential demand MWh/h])</f>
        <v>3.0713051416647636E-3</v>
      </c>
      <c r="K68">
        <f>ROUND(Table19[[#This Row],[Normalize Demand]]*$B$5,0)</f>
        <v>4</v>
      </c>
    </row>
    <row r="69" spans="1:11">
      <c r="A69">
        <v>143</v>
      </c>
      <c r="B69" t="s">
        <v>1014</v>
      </c>
      <c r="C69" t="s">
        <v>1202</v>
      </c>
      <c r="E69">
        <v>52.023237000000002</v>
      </c>
      <c r="F69">
        <v>10.545916999999999</v>
      </c>
      <c r="H69">
        <v>4.65E-2</v>
      </c>
      <c r="I69">
        <f>Table19[[#This Row],[H2-Potential in TWh/a]]*1000000/(365*24)</f>
        <v>5.3082191780821919</v>
      </c>
      <c r="J69">
        <f>Table19[[#This Row],[Potential demand MWh/h]]/SUM(Table19[Potential demand MWh/h])</f>
        <v>1.5160901177007592E-3</v>
      </c>
      <c r="K69">
        <f>ROUND(Table19[[#This Row],[Normalize Demand]]*$B$5,0)</f>
        <v>2</v>
      </c>
    </row>
    <row r="70" spans="1:11">
      <c r="A70">
        <v>144</v>
      </c>
      <c r="B70" t="s">
        <v>1014</v>
      </c>
      <c r="C70" t="s">
        <v>1202</v>
      </c>
      <c r="E70">
        <v>52.071129999999997</v>
      </c>
      <c r="F70">
        <v>11.385047999999999</v>
      </c>
      <c r="H70">
        <v>7.5800000000000006E-2</v>
      </c>
      <c r="I70">
        <f>Table19[[#This Row],[H2-Potential in TWh/a]]*1000000/(365*24)</f>
        <v>8.6529680365296802</v>
      </c>
      <c r="J70">
        <f>Table19[[#This Row],[Potential demand MWh/h]]/SUM(Table19[Potential demand MWh/h])</f>
        <v>2.4713899122950009E-3</v>
      </c>
      <c r="K70">
        <f>ROUND(Table19[[#This Row],[Normalize Demand]]*$B$5,0)</f>
        <v>3</v>
      </c>
    </row>
    <row r="71" spans="1:11">
      <c r="A71">
        <v>145</v>
      </c>
      <c r="B71" t="s">
        <v>1014</v>
      </c>
      <c r="C71" t="s">
        <v>1202</v>
      </c>
      <c r="E71">
        <v>52.977111999999998</v>
      </c>
      <c r="F71">
        <v>10.558517999999999</v>
      </c>
      <c r="H71">
        <v>0.11310000000000001</v>
      </c>
      <c r="I71">
        <f>Table19[[#This Row],[H2-Potential in TWh/a]]*1000000/(365*24)</f>
        <v>12.91095890410959</v>
      </c>
      <c r="J71">
        <f>Table19[[#This Row],[Potential demand MWh/h]]/SUM(Table19[Potential demand MWh/h])</f>
        <v>3.6875224153108789E-3</v>
      </c>
      <c r="K71">
        <f>ROUND(Table19[[#This Row],[Normalize Demand]]*$B$5,0)</f>
        <v>5</v>
      </c>
    </row>
    <row r="72" spans="1:11">
      <c r="A72">
        <v>146</v>
      </c>
      <c r="B72" t="s">
        <v>1014</v>
      </c>
      <c r="C72" t="s">
        <v>1202</v>
      </c>
      <c r="E72">
        <v>52.233195000000002</v>
      </c>
      <c r="F72">
        <v>10.034605000000001</v>
      </c>
      <c r="H72">
        <v>4.02E-2</v>
      </c>
      <c r="I72">
        <f>Table19[[#This Row],[H2-Potential in TWh/a]]*1000000/(365*24)</f>
        <v>4.5890410958904111</v>
      </c>
      <c r="J72">
        <f>Table19[[#This Row],[Potential demand MWh/h]]/SUM(Table19[Potential demand MWh/h])</f>
        <v>1.3106843598187207E-3</v>
      </c>
      <c r="K72">
        <f>ROUND(Table19[[#This Row],[Normalize Demand]]*$B$5,0)</f>
        <v>2</v>
      </c>
    </row>
    <row r="73" spans="1:11">
      <c r="A73">
        <v>147</v>
      </c>
      <c r="B73" t="s">
        <v>1015</v>
      </c>
      <c r="C73" t="s">
        <v>1202</v>
      </c>
      <c r="E73">
        <v>51.205803000000003</v>
      </c>
      <c r="F73">
        <v>9.9074449999999992</v>
      </c>
      <c r="H73">
        <v>3.5099999999999999E-2</v>
      </c>
      <c r="I73">
        <f>Table19[[#This Row],[H2-Potential in TWh/a]]*1000000/(365*24)</f>
        <v>4.006849315068493</v>
      </c>
      <c r="J73">
        <f>Table19[[#This Row],[Potential demand MWh/h]]/SUM(Table19[Potential demand MWh/h])</f>
        <v>1.1444035081999279E-3</v>
      </c>
      <c r="K73">
        <f>ROUND(Table19[[#This Row],[Normalize Demand]]*$B$5,0)</f>
        <v>1</v>
      </c>
    </row>
    <row r="74" spans="1:11">
      <c r="A74">
        <v>148</v>
      </c>
      <c r="B74" t="s">
        <v>1011</v>
      </c>
      <c r="C74" t="s">
        <v>1202</v>
      </c>
      <c r="E74">
        <v>48.423419000000003</v>
      </c>
      <c r="F74">
        <v>9.9041779999999999</v>
      </c>
      <c r="H74">
        <v>0.1045</v>
      </c>
      <c r="I74">
        <f>Table19[[#This Row],[H2-Potential in TWh/a]]*1000000/(365*24)</f>
        <v>11.929223744292237</v>
      </c>
      <c r="J74">
        <f>Table19[[#This Row],[Potential demand MWh/h]]/SUM(Table19[Potential demand MWh/h])</f>
        <v>3.4071272537576198E-3</v>
      </c>
      <c r="K74">
        <f>ROUND(Table19[[#This Row],[Normalize Demand]]*$B$5,0)</f>
        <v>4</v>
      </c>
    </row>
    <row r="75" spans="1:11">
      <c r="A75">
        <v>149</v>
      </c>
      <c r="B75" t="s">
        <v>1016</v>
      </c>
      <c r="C75" t="s">
        <v>1202</v>
      </c>
      <c r="E75">
        <v>49.364916000000001</v>
      </c>
      <c r="F75">
        <v>11.604835</v>
      </c>
      <c r="H75">
        <v>3.5799999999999998E-2</v>
      </c>
      <c r="I75">
        <f>Table19[[#This Row],[H2-Potential in TWh/a]]*1000000/(365*24)</f>
        <v>4.0867579908675795</v>
      </c>
      <c r="J75">
        <f>Table19[[#This Row],[Potential demand MWh/h]]/SUM(Table19[Potential demand MWh/h])</f>
        <v>1.1672263701868208E-3</v>
      </c>
      <c r="K75">
        <f>ROUND(Table19[[#This Row],[Normalize Demand]]*$B$5,0)</f>
        <v>1</v>
      </c>
    </row>
    <row r="76" spans="1:11">
      <c r="A76">
        <v>150</v>
      </c>
      <c r="B76" t="s">
        <v>1017</v>
      </c>
      <c r="C76" t="s">
        <v>1202</v>
      </c>
      <c r="E76">
        <v>50.915255000000002</v>
      </c>
      <c r="F76">
        <v>6.3715789999999997</v>
      </c>
      <c r="H76">
        <v>0.12690000000000001</v>
      </c>
      <c r="I76">
        <f>Table19[[#This Row],[H2-Potential in TWh/a]]*1000000/(365*24)</f>
        <v>14.486301369863016</v>
      </c>
      <c r="J76">
        <f>Table19[[#This Row],[Potential demand MWh/h]]/SUM(Table19[Potential demand MWh/h])</f>
        <v>4.1374588373382015E-3</v>
      </c>
      <c r="K76">
        <f>ROUND(Table19[[#This Row],[Normalize Demand]]*$B$5,0)</f>
        <v>5</v>
      </c>
    </row>
    <row r="77" spans="1:11">
      <c r="A77">
        <v>151</v>
      </c>
      <c r="B77" t="s">
        <v>1018</v>
      </c>
      <c r="C77" t="s">
        <v>1202</v>
      </c>
      <c r="E77">
        <v>50.657406000000002</v>
      </c>
      <c r="F77">
        <v>6.8105380000000002</v>
      </c>
      <c r="H77">
        <v>6.2300000000000001E-2</v>
      </c>
      <c r="I77">
        <f>Table19[[#This Row],[H2-Potential in TWh/a]]*1000000/(365*24)</f>
        <v>7.1118721461187215</v>
      </c>
      <c r="J77">
        <f>Table19[[#This Row],[Potential demand MWh/h]]/SUM(Table19[Potential demand MWh/h])</f>
        <v>2.0312347168334904E-3</v>
      </c>
      <c r="K77">
        <f>ROUND(Table19[[#This Row],[Normalize Demand]]*$B$5,0)</f>
        <v>3</v>
      </c>
    </row>
    <row r="78" spans="1:11">
      <c r="A78">
        <v>152</v>
      </c>
      <c r="B78" t="s">
        <v>1018</v>
      </c>
      <c r="C78" t="s">
        <v>1202</v>
      </c>
      <c r="E78">
        <v>51.985916000000003</v>
      </c>
      <c r="F78">
        <v>8.8075480000000006</v>
      </c>
      <c r="H78">
        <v>3.2099999999999997E-2</v>
      </c>
      <c r="I78">
        <f>Table19[[#This Row],[H2-Potential in TWh/a]]*1000000/(365*24)</f>
        <v>3.6643835616438354</v>
      </c>
      <c r="J78">
        <f>Table19[[#This Row],[Potential demand MWh/h]]/SUM(Table19[Potential demand MWh/h])</f>
        <v>1.0465912425418143E-3</v>
      </c>
      <c r="K78">
        <f>ROUND(Table19[[#This Row],[Normalize Demand]]*$B$5,0)</f>
        <v>1</v>
      </c>
    </row>
    <row r="79" spans="1:11">
      <c r="A79">
        <v>153</v>
      </c>
      <c r="B79" t="s">
        <v>1018</v>
      </c>
      <c r="C79" t="s">
        <v>1202</v>
      </c>
      <c r="E79">
        <v>51.729120999999999</v>
      </c>
      <c r="F79">
        <v>6.3590609999999996</v>
      </c>
      <c r="H79">
        <v>3.1699999999999999E-2</v>
      </c>
      <c r="I79">
        <f>Table19[[#This Row],[H2-Potential in TWh/a]]*1000000/(365*24)</f>
        <v>3.6187214611872145</v>
      </c>
      <c r="J79">
        <f>Table19[[#This Row],[Potential demand MWh/h]]/SUM(Table19[Potential demand MWh/h])</f>
        <v>1.0335496071207325E-3</v>
      </c>
      <c r="K79">
        <f>ROUND(Table19[[#This Row],[Normalize Demand]]*$B$5,0)</f>
        <v>1</v>
      </c>
    </row>
    <row r="80" spans="1:11">
      <c r="A80">
        <v>154</v>
      </c>
      <c r="B80" t="s">
        <v>1018</v>
      </c>
      <c r="C80" t="s">
        <v>1202</v>
      </c>
      <c r="E80">
        <v>51.698058000000003</v>
      </c>
      <c r="F80">
        <v>11.757585000000001</v>
      </c>
      <c r="H80">
        <v>7.7299999999999994E-2</v>
      </c>
      <c r="I80">
        <f>Table19[[#This Row],[H2-Potential in TWh/a]]*1000000/(365*24)</f>
        <v>8.8242009132420094</v>
      </c>
      <c r="J80">
        <f>Table19[[#This Row],[Potential demand MWh/h]]/SUM(Table19[Potential demand MWh/h])</f>
        <v>2.5202960451240577E-3</v>
      </c>
      <c r="K80">
        <f>ROUND(Table19[[#This Row],[Normalize Demand]]*$B$5,0)</f>
        <v>3</v>
      </c>
    </row>
    <row r="81" spans="1:11">
      <c r="A81">
        <v>155</v>
      </c>
      <c r="B81" t="s">
        <v>1019</v>
      </c>
      <c r="C81" t="s">
        <v>1202</v>
      </c>
      <c r="E81">
        <v>51.597330999999997</v>
      </c>
      <c r="F81">
        <v>8.3411760000000008</v>
      </c>
      <c r="H81">
        <v>8.5599999999999996E-2</v>
      </c>
      <c r="I81">
        <f>Table19[[#This Row],[H2-Potential in TWh/a]]*1000000/(365*24)</f>
        <v>9.7716894977168955</v>
      </c>
      <c r="J81">
        <f>Table19[[#This Row],[Potential demand MWh/h]]/SUM(Table19[Potential demand MWh/h])</f>
        <v>2.7909099801115052E-3</v>
      </c>
      <c r="K81">
        <f>ROUND(Table19[[#This Row],[Normalize Demand]]*$B$5,0)</f>
        <v>4</v>
      </c>
    </row>
    <row r="82" spans="1:11">
      <c r="A82">
        <v>156</v>
      </c>
      <c r="B82" t="s">
        <v>1020</v>
      </c>
      <c r="C82" t="s">
        <v>1202</v>
      </c>
      <c r="E82">
        <v>52.169490000000003</v>
      </c>
      <c r="F82">
        <v>14.626637000000001</v>
      </c>
      <c r="H82">
        <v>0.1075</v>
      </c>
      <c r="I82">
        <f>Table19[[#This Row],[H2-Potential in TWh/a]]*1000000/(365*24)</f>
        <v>12.271689497716896</v>
      </c>
      <c r="J82">
        <f>Table19[[#This Row],[Potential demand MWh/h]]/SUM(Table19[Potential demand MWh/h])</f>
        <v>3.5049395194157334E-3</v>
      </c>
      <c r="K82">
        <f>ROUND(Table19[[#This Row],[Normalize Demand]]*$B$5,0)</f>
        <v>4</v>
      </c>
    </row>
    <row r="83" spans="1:11">
      <c r="A83">
        <v>157</v>
      </c>
      <c r="B83" t="s">
        <v>995</v>
      </c>
      <c r="C83" t="s">
        <v>1202</v>
      </c>
      <c r="E83">
        <v>50.944513999999998</v>
      </c>
      <c r="F83">
        <v>11.988065000000001</v>
      </c>
      <c r="H83">
        <v>4.8899999999999999E-2</v>
      </c>
      <c r="I83">
        <f>Table19[[#This Row],[H2-Potential in TWh/a]]*1000000/(365*24)</f>
        <v>5.5821917808219181</v>
      </c>
      <c r="J83">
        <f>Table19[[#This Row],[Potential demand MWh/h]]/SUM(Table19[Potential demand MWh/h])</f>
        <v>1.59433993022725E-3</v>
      </c>
      <c r="K83">
        <f>ROUND(Table19[[#This Row],[Normalize Demand]]*$B$5,0)</f>
        <v>2</v>
      </c>
    </row>
    <row r="84" spans="1:11">
      <c r="A84">
        <v>158</v>
      </c>
      <c r="B84" t="s">
        <v>1021</v>
      </c>
      <c r="C84" t="s">
        <v>1202</v>
      </c>
      <c r="E84">
        <v>53.853903000000003</v>
      </c>
      <c r="F84">
        <v>13.708684</v>
      </c>
      <c r="H84">
        <v>5.8200000000000002E-2</v>
      </c>
      <c r="I84">
        <f>Table19[[#This Row],[H2-Potential in TWh/a]]*1000000/(365*24)</f>
        <v>6.6438356164383565</v>
      </c>
      <c r="J84">
        <f>Table19[[#This Row],[Potential demand MWh/h]]/SUM(Table19[Potential demand MWh/h])</f>
        <v>1.8975579537674019E-3</v>
      </c>
      <c r="K84">
        <f>ROUND(Table19[[#This Row],[Normalize Demand]]*$B$5,0)</f>
        <v>2</v>
      </c>
    </row>
    <row r="85" spans="1:11">
      <c r="A85">
        <v>159</v>
      </c>
      <c r="B85" t="s">
        <v>1022</v>
      </c>
      <c r="C85" t="s">
        <v>1202</v>
      </c>
      <c r="E85">
        <v>51.491359000000003</v>
      </c>
      <c r="F85">
        <v>9.1656840000000006</v>
      </c>
      <c r="H85">
        <v>2.4E-2</v>
      </c>
      <c r="I85">
        <f>Table19[[#This Row],[H2-Potential in TWh/a]]*1000000/(365*24)</f>
        <v>2.7397260273972601</v>
      </c>
      <c r="J85">
        <f>Table19[[#This Row],[Potential demand MWh/h]]/SUM(Table19[Potential demand MWh/h])</f>
        <v>7.8249812526490789E-4</v>
      </c>
      <c r="K85">
        <f>ROUND(Table19[[#This Row],[Normalize Demand]]*$B$5,0)</f>
        <v>1</v>
      </c>
    </row>
    <row r="86" spans="1:11">
      <c r="A86">
        <v>160</v>
      </c>
      <c r="B86" t="s">
        <v>1022</v>
      </c>
      <c r="C86" t="s">
        <v>1202</v>
      </c>
      <c r="E86">
        <v>51.102179999999997</v>
      </c>
      <c r="F86">
        <v>9.3601209999999995</v>
      </c>
      <c r="H86">
        <v>2.9600000000000001E-2</v>
      </c>
      <c r="I86">
        <f>Table19[[#This Row],[H2-Potential in TWh/a]]*1000000/(365*24)</f>
        <v>3.3789954337899544</v>
      </c>
      <c r="J86">
        <f>Table19[[#This Row],[Potential demand MWh/h]]/SUM(Table19[Potential demand MWh/h])</f>
        <v>9.6508102116005311E-4</v>
      </c>
      <c r="K86">
        <f>ROUND(Table19[[#This Row],[Normalize Demand]]*$B$5,0)</f>
        <v>1</v>
      </c>
    </row>
    <row r="87" spans="1:11">
      <c r="A87">
        <v>161</v>
      </c>
      <c r="B87" t="s">
        <v>1022</v>
      </c>
      <c r="C87" t="s">
        <v>1202</v>
      </c>
      <c r="E87">
        <v>49.243552000000001</v>
      </c>
      <c r="F87">
        <v>9.1805129999999995</v>
      </c>
      <c r="H87">
        <v>5.3999999999999999E-2</v>
      </c>
      <c r="I87">
        <f>Table19[[#This Row],[H2-Potential in TWh/a]]*1000000/(365*24)</f>
        <v>6.1643835616438354</v>
      </c>
      <c r="J87">
        <f>Table19[[#This Row],[Potential demand MWh/h]]/SUM(Table19[Potential demand MWh/h])</f>
        <v>1.7606207818460428E-3</v>
      </c>
      <c r="K87">
        <f>ROUND(Table19[[#This Row],[Normalize Demand]]*$B$5,0)</f>
        <v>2</v>
      </c>
    </row>
    <row r="88" spans="1:11">
      <c r="A88">
        <v>162</v>
      </c>
      <c r="B88" t="s">
        <v>1022</v>
      </c>
      <c r="C88" t="s">
        <v>1202</v>
      </c>
      <c r="E88">
        <v>49.665720999999998</v>
      </c>
      <c r="F88">
        <v>10.080456999999999</v>
      </c>
      <c r="H88">
        <v>0.1019</v>
      </c>
      <c r="I88">
        <f>Table19[[#This Row],[H2-Potential in TWh/a]]*1000000/(365*24)</f>
        <v>11.632420091324201</v>
      </c>
      <c r="J88">
        <f>Table19[[#This Row],[Potential demand MWh/h]]/SUM(Table19[Potential demand MWh/h])</f>
        <v>3.3223566235205883E-3</v>
      </c>
      <c r="K88">
        <f>ROUND(Table19[[#This Row],[Normalize Demand]]*$B$5,0)</f>
        <v>4</v>
      </c>
    </row>
    <row r="89" spans="1:11">
      <c r="A89">
        <v>163</v>
      </c>
      <c r="B89" t="s">
        <v>1022</v>
      </c>
      <c r="C89" t="s">
        <v>1202</v>
      </c>
      <c r="E89">
        <v>51.053932000000003</v>
      </c>
      <c r="F89">
        <v>12.110927</v>
      </c>
      <c r="H89">
        <v>0.1988</v>
      </c>
      <c r="I89">
        <f>Table19[[#This Row],[H2-Potential in TWh/a]]*1000000/(365*24)</f>
        <v>22.69406392694064</v>
      </c>
      <c r="J89">
        <f>Table19[[#This Row],[Potential demand MWh/h]]/SUM(Table19[Potential demand MWh/h])</f>
        <v>6.4816928042776539E-3</v>
      </c>
      <c r="K89">
        <f>ROUND(Table19[[#This Row],[Normalize Demand]]*$B$5,0)</f>
        <v>8</v>
      </c>
    </row>
    <row r="90" spans="1:11">
      <c r="A90">
        <v>164</v>
      </c>
      <c r="B90" t="s">
        <v>1023</v>
      </c>
      <c r="C90" t="s">
        <v>1202</v>
      </c>
      <c r="E90">
        <v>51.459828999999999</v>
      </c>
      <c r="F90">
        <v>13.223212999999999</v>
      </c>
      <c r="H90">
        <v>5.0900000000000001E-2</v>
      </c>
      <c r="I90">
        <f>Table19[[#This Row],[H2-Potential in TWh/a]]*1000000/(365*24)</f>
        <v>5.8105022831050226</v>
      </c>
      <c r="J90">
        <f>Table19[[#This Row],[Potential demand MWh/h]]/SUM(Table19[Potential demand MWh/h])</f>
        <v>1.6595481073326589E-3</v>
      </c>
      <c r="K90">
        <f>ROUND(Table19[[#This Row],[Normalize Demand]]*$B$5,0)</f>
        <v>2</v>
      </c>
    </row>
    <row r="91" spans="1:11">
      <c r="A91">
        <v>165</v>
      </c>
      <c r="B91" t="s">
        <v>1022</v>
      </c>
      <c r="C91" t="s">
        <v>1202</v>
      </c>
      <c r="E91">
        <v>48.69791</v>
      </c>
      <c r="F91">
        <v>10.909583</v>
      </c>
      <c r="H91">
        <v>5.6000000000000001E-2</v>
      </c>
      <c r="I91">
        <f>Table19[[#This Row],[H2-Potential in TWh/a]]*1000000/(365*24)</f>
        <v>6.3926940639269407</v>
      </c>
      <c r="J91">
        <f>Table19[[#This Row],[Potential demand MWh/h]]/SUM(Table19[Potential demand MWh/h])</f>
        <v>1.8258289589514519E-3</v>
      </c>
      <c r="K91">
        <f>ROUND(Table19[[#This Row],[Normalize Demand]]*$B$5,0)</f>
        <v>2</v>
      </c>
    </row>
    <row r="92" spans="1:11">
      <c r="A92">
        <v>166</v>
      </c>
      <c r="B92" t="s">
        <v>1022</v>
      </c>
      <c r="C92" t="s">
        <v>1202</v>
      </c>
      <c r="E92">
        <v>49.599576999999996</v>
      </c>
      <c r="F92">
        <v>8.2196610000000003</v>
      </c>
      <c r="H92">
        <v>0.1003</v>
      </c>
      <c r="I92">
        <f>Table19[[#This Row],[H2-Potential in TWh/a]]*1000000/(365*24)</f>
        <v>11.449771689497718</v>
      </c>
      <c r="J92">
        <f>Table19[[#This Row],[Potential demand MWh/h]]/SUM(Table19[Potential demand MWh/h])</f>
        <v>3.2701900818362614E-3</v>
      </c>
      <c r="K92">
        <f>ROUND(Table19[[#This Row],[Normalize Demand]]*$B$5,0)</f>
        <v>4</v>
      </c>
    </row>
    <row r="93" spans="1:11">
      <c r="A93">
        <v>167</v>
      </c>
      <c r="B93" t="s">
        <v>1022</v>
      </c>
      <c r="C93" t="s">
        <v>1202</v>
      </c>
      <c r="E93">
        <v>48.786760000000001</v>
      </c>
      <c r="F93">
        <v>12.882771</v>
      </c>
      <c r="H93">
        <v>8.8200000000000001E-2</v>
      </c>
      <c r="I93">
        <f>Table19[[#This Row],[H2-Potential in TWh/a]]*1000000/(365*24)</f>
        <v>10.068493150684931</v>
      </c>
      <c r="J93">
        <f>Table19[[#This Row],[Potential demand MWh/h]]/SUM(Table19[Potential demand MWh/h])</f>
        <v>2.8756806103485367E-3</v>
      </c>
      <c r="K93">
        <f>ROUND(Table19[[#This Row],[Normalize Demand]]*$B$5,0)</f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D7A0-E03F-4233-8C8E-5D464542D631}">
  <dimension ref="A1:C85"/>
  <sheetViews>
    <sheetView topLeftCell="A67" workbookViewId="0">
      <selection activeCell="H6" sqref="H6"/>
    </sheetView>
  </sheetViews>
  <sheetFormatPr defaultRowHeight="14.4"/>
  <sheetData>
    <row r="1" spans="1:3">
      <c r="A1" t="str" cm="1">
        <f t="array" ref="A1:B85">Table19[[#All],[Latitude]:[Longitude]]</f>
        <v>Latitude</v>
      </c>
      <c r="B1" t="str">
        <v>Longitude</v>
      </c>
      <c r="C1" t="str" cm="1">
        <f t="array" ref="C1:C85">Table19[[#All],[Peak Load '[MWh/h']]]</f>
        <v>Peak Load [MWh/h]</v>
      </c>
    </row>
    <row r="2" spans="1:3">
      <c r="A2">
        <v>50.031909560000003</v>
      </c>
      <c r="B2">
        <v>8.2570017539999991</v>
      </c>
      <c r="C2">
        <v>7</v>
      </c>
    </row>
    <row r="3" spans="1:3">
      <c r="A3">
        <v>52.174985890000002</v>
      </c>
      <c r="B3">
        <v>7.8878276410000003</v>
      </c>
      <c r="C3">
        <v>58</v>
      </c>
    </row>
    <row r="4" spans="1:3">
      <c r="A4">
        <v>51.765173730000001</v>
      </c>
      <c r="B4">
        <v>8.0540287880000001</v>
      </c>
      <c r="C4">
        <v>26</v>
      </c>
    </row>
    <row r="5" spans="1:3">
      <c r="A5">
        <v>51.760245959999999</v>
      </c>
      <c r="B5">
        <v>8.0731712420000008</v>
      </c>
      <c r="C5">
        <v>16</v>
      </c>
    </row>
    <row r="6" spans="1:3">
      <c r="A6">
        <v>51.858260960000003</v>
      </c>
      <c r="B6">
        <v>8.0305718620000004</v>
      </c>
      <c r="C6">
        <v>33</v>
      </c>
    </row>
    <row r="7" spans="1:3">
      <c r="A7">
        <v>51.698988470000003</v>
      </c>
      <c r="B7">
        <v>8.7470409070000006</v>
      </c>
      <c r="C7">
        <v>12</v>
      </c>
    </row>
    <row r="8" spans="1:3">
      <c r="A8">
        <v>51.62256052</v>
      </c>
      <c r="B8">
        <v>8.5043928809999993</v>
      </c>
      <c r="C8">
        <v>13</v>
      </c>
    </row>
    <row r="9" spans="1:3">
      <c r="A9">
        <v>51.597210140000001</v>
      </c>
      <c r="B9">
        <v>8.3346819449999998</v>
      </c>
      <c r="C9">
        <v>18</v>
      </c>
    </row>
    <row r="10" spans="1:3">
      <c r="A10">
        <v>51.816375209999997</v>
      </c>
      <c r="B10">
        <v>11.7496466</v>
      </c>
      <c r="C10">
        <v>28</v>
      </c>
    </row>
    <row r="11" spans="1:3">
      <c r="A11">
        <v>51.271111779999998</v>
      </c>
      <c r="B11">
        <v>11.654702629999999</v>
      </c>
      <c r="C11">
        <v>62</v>
      </c>
    </row>
    <row r="12" spans="1:3">
      <c r="A12">
        <v>48.331986280000002</v>
      </c>
      <c r="B12">
        <v>9.7304687479999998</v>
      </c>
      <c r="C12">
        <v>33</v>
      </c>
    </row>
    <row r="13" spans="1:3">
      <c r="A13">
        <v>49.601018850000003</v>
      </c>
      <c r="B13">
        <v>8.0413779420000004</v>
      </c>
      <c r="C13">
        <v>26</v>
      </c>
    </row>
    <row r="14" spans="1:3">
      <c r="A14">
        <v>52.349831299999998</v>
      </c>
      <c r="B14">
        <v>9.8859338710000007</v>
      </c>
      <c r="C14">
        <v>33</v>
      </c>
    </row>
    <row r="15" spans="1:3">
      <c r="A15">
        <v>51.601120729999998</v>
      </c>
      <c r="B15">
        <v>8.3361264300000002</v>
      </c>
      <c r="C15">
        <v>33</v>
      </c>
    </row>
    <row r="16" spans="1:3">
      <c r="A16">
        <v>51.594684739999998</v>
      </c>
      <c r="B16">
        <v>8.3349065200000005</v>
      </c>
      <c r="C16">
        <v>33</v>
      </c>
    </row>
    <row r="17" spans="1:3">
      <c r="A17">
        <v>52.489069260000001</v>
      </c>
      <c r="B17">
        <v>13.836929169999999</v>
      </c>
      <c r="C17">
        <v>78</v>
      </c>
    </row>
    <row r="18" spans="1:3">
      <c r="A18">
        <v>51.362759730000001</v>
      </c>
      <c r="B18">
        <v>10.483568269999999</v>
      </c>
      <c r="C18">
        <v>42</v>
      </c>
    </row>
    <row r="19" spans="1:3">
      <c r="A19">
        <v>50.333990059999998</v>
      </c>
      <c r="B19">
        <v>6.7668281370000001</v>
      </c>
      <c r="C19">
        <v>5</v>
      </c>
    </row>
    <row r="20" spans="1:3">
      <c r="A20">
        <v>50.584524440000003</v>
      </c>
      <c r="B20">
        <v>9.5095189270000002</v>
      </c>
      <c r="C20">
        <v>7</v>
      </c>
    </row>
    <row r="21" spans="1:3">
      <c r="A21">
        <v>47.790819620000001</v>
      </c>
      <c r="B21">
        <v>12.18159007</v>
      </c>
      <c r="C21">
        <v>29</v>
      </c>
    </row>
    <row r="22" spans="1:3">
      <c r="A22">
        <v>49.21283244</v>
      </c>
      <c r="B22">
        <v>12.028256949999999</v>
      </c>
      <c r="C22">
        <v>36</v>
      </c>
    </row>
    <row r="23" spans="1:3">
      <c r="A23">
        <v>48.884912460000002</v>
      </c>
      <c r="B23">
        <v>10.99769729</v>
      </c>
      <c r="C23">
        <v>14</v>
      </c>
    </row>
    <row r="24" spans="1:3">
      <c r="A24">
        <v>49.808461000000001</v>
      </c>
      <c r="B24">
        <v>9.6178912790000002</v>
      </c>
      <c r="C24">
        <v>33</v>
      </c>
    </row>
    <row r="25" spans="1:3">
      <c r="A25">
        <v>49.955004879999997</v>
      </c>
      <c r="B25">
        <v>9.7685104519999992</v>
      </c>
      <c r="C25">
        <v>39</v>
      </c>
    </row>
    <row r="26" spans="1:3">
      <c r="A26">
        <v>48.776732469999999</v>
      </c>
      <c r="B26">
        <v>10.70031679</v>
      </c>
      <c r="C26">
        <v>33</v>
      </c>
    </row>
    <row r="27" spans="1:3">
      <c r="A27">
        <v>48.653686829999998</v>
      </c>
      <c r="B27">
        <v>10.16246767</v>
      </c>
      <c r="C27">
        <v>33</v>
      </c>
    </row>
    <row r="28" spans="1:3">
      <c r="A28">
        <v>49.357679390000001</v>
      </c>
      <c r="B28">
        <v>8.6858323980000005</v>
      </c>
      <c r="C28">
        <v>26</v>
      </c>
    </row>
    <row r="29" spans="1:3">
      <c r="A29">
        <v>49.018412980000001</v>
      </c>
      <c r="B29">
        <v>8.6124897310000001</v>
      </c>
      <c r="C29">
        <v>23</v>
      </c>
    </row>
    <row r="30" spans="1:3">
      <c r="A30">
        <v>48.368603120000003</v>
      </c>
      <c r="B30">
        <v>9.7346784</v>
      </c>
      <c r="C30">
        <v>46</v>
      </c>
    </row>
    <row r="31" spans="1:3">
      <c r="A31">
        <v>48.227041210000003</v>
      </c>
      <c r="B31">
        <v>8.7790961079999992</v>
      </c>
      <c r="C31">
        <v>25</v>
      </c>
    </row>
    <row r="32" spans="1:3">
      <c r="A32">
        <v>52.376283000000001</v>
      </c>
      <c r="B32">
        <v>9.8798150000000007</v>
      </c>
      <c r="C32">
        <v>29</v>
      </c>
    </row>
    <row r="33" spans="1:3">
      <c r="A33">
        <v>53.874164919999998</v>
      </c>
      <c r="B33">
        <v>9.5832685959999999</v>
      </c>
      <c r="C33">
        <v>56</v>
      </c>
    </row>
    <row r="34" spans="1:3">
      <c r="A34">
        <v>50.584319999999998</v>
      </c>
      <c r="B34">
        <v>9.5092449999999999</v>
      </c>
      <c r="C34">
        <v>2</v>
      </c>
    </row>
    <row r="35" spans="1:3">
      <c r="A35">
        <v>50.808852000000002</v>
      </c>
      <c r="B35">
        <v>12.09295</v>
      </c>
      <c r="C35">
        <v>3</v>
      </c>
    </row>
    <row r="36" spans="1:3">
      <c r="A36">
        <v>51.647706999999997</v>
      </c>
      <c r="B36">
        <v>10.087452000000001</v>
      </c>
      <c r="C36">
        <v>1</v>
      </c>
    </row>
    <row r="37" spans="1:3">
      <c r="A37">
        <v>52.490088</v>
      </c>
      <c r="B37">
        <v>13.838051</v>
      </c>
      <c r="C37">
        <v>6</v>
      </c>
    </row>
    <row r="38" spans="1:3">
      <c r="A38">
        <v>51.844586</v>
      </c>
      <c r="B38">
        <v>10.18979</v>
      </c>
      <c r="C38">
        <v>9</v>
      </c>
    </row>
    <row r="39" spans="1:3">
      <c r="A39">
        <v>48.890949999999997</v>
      </c>
      <c r="B39">
        <v>11.932119999999999</v>
      </c>
      <c r="C39">
        <v>9</v>
      </c>
    </row>
    <row r="40" spans="1:3">
      <c r="A40">
        <v>51.247683000000002</v>
      </c>
      <c r="B40">
        <v>7.0445830000000003</v>
      </c>
      <c r="C40">
        <v>7</v>
      </c>
    </row>
    <row r="41" spans="1:3">
      <c r="A41">
        <v>51.755471</v>
      </c>
      <c r="B41">
        <v>10.825817000000001</v>
      </c>
      <c r="C41">
        <v>24</v>
      </c>
    </row>
    <row r="42" spans="1:3">
      <c r="A42">
        <v>47.658802999999999</v>
      </c>
      <c r="B42">
        <v>7.5460190000000003</v>
      </c>
      <c r="C42">
        <v>5</v>
      </c>
    </row>
    <row r="43" spans="1:3">
      <c r="A43">
        <v>49.008715000000002</v>
      </c>
      <c r="B43">
        <v>11.824687000000001</v>
      </c>
      <c r="C43">
        <v>9</v>
      </c>
    </row>
    <row r="44" spans="1:3">
      <c r="A44">
        <v>51.140329999999999</v>
      </c>
      <c r="B44">
        <v>8.025404</v>
      </c>
      <c r="C44">
        <v>1</v>
      </c>
    </row>
    <row r="45" spans="1:3">
      <c r="A45">
        <v>50.419099000000003</v>
      </c>
      <c r="B45">
        <v>8.1118000000000006</v>
      </c>
      <c r="C45">
        <v>8</v>
      </c>
    </row>
    <row r="46" spans="1:3">
      <c r="A46">
        <v>50.317605</v>
      </c>
      <c r="B46">
        <v>8.0657010000000007</v>
      </c>
      <c r="C46">
        <v>9</v>
      </c>
    </row>
    <row r="47" spans="1:3">
      <c r="A47">
        <v>51.436858999999998</v>
      </c>
      <c r="B47">
        <v>8.3738720000000004</v>
      </c>
      <c r="C47">
        <v>4</v>
      </c>
    </row>
    <row r="48" spans="1:3">
      <c r="A48">
        <v>49.029909000000004</v>
      </c>
      <c r="B48">
        <v>12.1388</v>
      </c>
      <c r="C48">
        <v>5</v>
      </c>
    </row>
    <row r="49" spans="1:3">
      <c r="A49">
        <v>50.334173999999997</v>
      </c>
      <c r="B49">
        <v>6.7668109999999997</v>
      </c>
      <c r="C49">
        <v>2</v>
      </c>
    </row>
    <row r="50" spans="1:3">
      <c r="A50">
        <v>52.040866999999999</v>
      </c>
      <c r="B50">
        <v>8.3994090000000003</v>
      </c>
      <c r="C50">
        <v>0</v>
      </c>
    </row>
    <row r="51" spans="1:3">
      <c r="A51">
        <v>50.230564000000001</v>
      </c>
      <c r="B51">
        <v>6.6829239999999999</v>
      </c>
      <c r="C51">
        <v>0</v>
      </c>
    </row>
    <row r="52" spans="1:3">
      <c r="A52">
        <v>51.296801000000002</v>
      </c>
      <c r="B52">
        <v>7.0149359999999996</v>
      </c>
      <c r="C52">
        <v>56</v>
      </c>
    </row>
    <row r="53" spans="1:3">
      <c r="A53">
        <v>51.394948999999997</v>
      </c>
      <c r="B53">
        <v>8.6849950000000007</v>
      </c>
      <c r="C53">
        <v>2</v>
      </c>
    </row>
    <row r="54" spans="1:3">
      <c r="A54">
        <v>51.397084999999997</v>
      </c>
      <c r="B54">
        <v>7.8406979999999997</v>
      </c>
      <c r="C54">
        <v>24</v>
      </c>
    </row>
    <row r="55" spans="1:3">
      <c r="A55">
        <v>52.059196999999998</v>
      </c>
      <c r="B55">
        <v>9.5886659999999999</v>
      </c>
      <c r="C55">
        <v>0</v>
      </c>
    </row>
    <row r="56" spans="1:3">
      <c r="A56">
        <v>52.264046999999998</v>
      </c>
      <c r="B56">
        <v>7.3968769999999999</v>
      </c>
      <c r="C56">
        <v>1</v>
      </c>
    </row>
    <row r="57" spans="1:3">
      <c r="A57">
        <v>48.775784999999999</v>
      </c>
      <c r="B57">
        <v>10.699441999999999</v>
      </c>
      <c r="C57">
        <v>5</v>
      </c>
    </row>
    <row r="58" spans="1:3">
      <c r="A58">
        <v>52.162646000000002</v>
      </c>
      <c r="B58">
        <v>7.968648</v>
      </c>
      <c r="C58">
        <v>4</v>
      </c>
    </row>
    <row r="59" spans="1:3">
      <c r="A59">
        <v>50.027914000000003</v>
      </c>
      <c r="B59">
        <v>11.308923</v>
      </c>
      <c r="C59">
        <v>0</v>
      </c>
    </row>
    <row r="60" spans="1:3">
      <c r="A60">
        <v>52.170476999999998</v>
      </c>
      <c r="B60">
        <v>9.7933900000000005</v>
      </c>
      <c r="C60">
        <v>4</v>
      </c>
    </row>
    <row r="61" spans="1:3">
      <c r="A61">
        <v>52.023237000000002</v>
      </c>
      <c r="B61">
        <v>10.545916999999999</v>
      </c>
      <c r="C61">
        <v>2</v>
      </c>
    </row>
    <row r="62" spans="1:3">
      <c r="A62">
        <v>52.071129999999997</v>
      </c>
      <c r="B62">
        <v>11.385047999999999</v>
      </c>
      <c r="C62">
        <v>3</v>
      </c>
    </row>
    <row r="63" spans="1:3">
      <c r="A63">
        <v>52.977111999999998</v>
      </c>
      <c r="B63">
        <v>10.558517999999999</v>
      </c>
      <c r="C63">
        <v>5</v>
      </c>
    </row>
    <row r="64" spans="1:3">
      <c r="A64">
        <v>52.233195000000002</v>
      </c>
      <c r="B64">
        <v>10.034605000000001</v>
      </c>
      <c r="C64">
        <v>2</v>
      </c>
    </row>
    <row r="65" spans="1:3">
      <c r="A65">
        <v>51.205803000000003</v>
      </c>
      <c r="B65">
        <v>9.9074449999999992</v>
      </c>
      <c r="C65">
        <v>1</v>
      </c>
    </row>
    <row r="66" spans="1:3">
      <c r="A66">
        <v>48.423419000000003</v>
      </c>
      <c r="B66">
        <v>9.9041779999999999</v>
      </c>
      <c r="C66">
        <v>4</v>
      </c>
    </row>
    <row r="67" spans="1:3">
      <c r="A67">
        <v>49.364916000000001</v>
      </c>
      <c r="B67">
        <v>11.604835</v>
      </c>
      <c r="C67">
        <v>1</v>
      </c>
    </row>
    <row r="68" spans="1:3">
      <c r="A68">
        <v>50.915255000000002</v>
      </c>
      <c r="B68">
        <v>6.3715789999999997</v>
      </c>
      <c r="C68">
        <v>5</v>
      </c>
    </row>
    <row r="69" spans="1:3">
      <c r="A69">
        <v>50.657406000000002</v>
      </c>
      <c r="B69">
        <v>6.8105380000000002</v>
      </c>
      <c r="C69">
        <v>3</v>
      </c>
    </row>
    <row r="70" spans="1:3">
      <c r="A70">
        <v>51.985916000000003</v>
      </c>
      <c r="B70">
        <v>8.8075480000000006</v>
      </c>
      <c r="C70">
        <v>1</v>
      </c>
    </row>
    <row r="71" spans="1:3">
      <c r="A71">
        <v>51.729120999999999</v>
      </c>
      <c r="B71">
        <v>6.3590609999999996</v>
      </c>
      <c r="C71">
        <v>1</v>
      </c>
    </row>
    <row r="72" spans="1:3">
      <c r="A72">
        <v>51.698058000000003</v>
      </c>
      <c r="B72">
        <v>11.757585000000001</v>
      </c>
      <c r="C72">
        <v>3</v>
      </c>
    </row>
    <row r="73" spans="1:3">
      <c r="A73">
        <v>51.597330999999997</v>
      </c>
      <c r="B73">
        <v>8.3411760000000008</v>
      </c>
      <c r="C73">
        <v>4</v>
      </c>
    </row>
    <row r="74" spans="1:3">
      <c r="A74">
        <v>52.169490000000003</v>
      </c>
      <c r="B74">
        <v>14.626637000000001</v>
      </c>
      <c r="C74">
        <v>4</v>
      </c>
    </row>
    <row r="75" spans="1:3">
      <c r="A75">
        <v>50.944513999999998</v>
      </c>
      <c r="B75">
        <v>11.988065000000001</v>
      </c>
      <c r="C75">
        <v>2</v>
      </c>
    </row>
    <row r="76" spans="1:3">
      <c r="A76">
        <v>53.853903000000003</v>
      </c>
      <c r="B76">
        <v>13.708684</v>
      </c>
      <c r="C76">
        <v>2</v>
      </c>
    </row>
    <row r="77" spans="1:3">
      <c r="A77">
        <v>51.491359000000003</v>
      </c>
      <c r="B77">
        <v>9.1656840000000006</v>
      </c>
      <c r="C77">
        <v>1</v>
      </c>
    </row>
    <row r="78" spans="1:3">
      <c r="A78">
        <v>51.102179999999997</v>
      </c>
      <c r="B78">
        <v>9.3601209999999995</v>
      </c>
      <c r="C78">
        <v>1</v>
      </c>
    </row>
    <row r="79" spans="1:3">
      <c r="A79">
        <v>49.243552000000001</v>
      </c>
      <c r="B79">
        <v>9.1805129999999995</v>
      </c>
      <c r="C79">
        <v>2</v>
      </c>
    </row>
    <row r="80" spans="1:3">
      <c r="A80">
        <v>49.665720999999998</v>
      </c>
      <c r="B80">
        <v>10.080456999999999</v>
      </c>
      <c r="C80">
        <v>4</v>
      </c>
    </row>
    <row r="81" spans="1:3">
      <c r="A81">
        <v>51.053932000000003</v>
      </c>
      <c r="B81">
        <v>12.110927</v>
      </c>
      <c r="C81">
        <v>8</v>
      </c>
    </row>
    <row r="82" spans="1:3">
      <c r="A82">
        <v>51.459828999999999</v>
      </c>
      <c r="B82">
        <v>13.223212999999999</v>
      </c>
      <c r="C82">
        <v>2</v>
      </c>
    </row>
    <row r="83" spans="1:3">
      <c r="A83">
        <v>48.69791</v>
      </c>
      <c r="B83">
        <v>10.909583</v>
      </c>
      <c r="C83">
        <v>2</v>
      </c>
    </row>
    <row r="84" spans="1:3">
      <c r="A84">
        <v>49.599576999999996</v>
      </c>
      <c r="B84">
        <v>8.2196610000000003</v>
      </c>
      <c r="C84">
        <v>4</v>
      </c>
    </row>
    <row r="85" spans="1:3">
      <c r="A85">
        <v>48.786760000000001</v>
      </c>
      <c r="B85">
        <v>12.882771</v>
      </c>
      <c r="C85">
        <v>4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CE000-968E-4925-967B-48CCA1572364}">
  <dimension ref="A1:M16"/>
  <sheetViews>
    <sheetView workbookViewId="0">
      <selection activeCell="C10" sqref="C10"/>
    </sheetView>
  </sheetViews>
  <sheetFormatPr defaultRowHeight="14.4"/>
  <cols>
    <col min="1" max="1" width="41.109375" bestFit="1" customWidth="1"/>
    <col min="2" max="2" width="16" customWidth="1"/>
    <col min="3" max="3" width="17.33203125" customWidth="1"/>
    <col min="4" max="4" width="9.5546875" customWidth="1"/>
    <col min="5" max="5" width="9.6640625" customWidth="1"/>
    <col min="6" max="6" width="11.33203125" customWidth="1"/>
    <col min="7" max="7" width="10.33203125" customWidth="1"/>
    <col min="8" max="8" width="21.5546875" customWidth="1"/>
    <col min="9" max="9" width="25" customWidth="1"/>
    <col min="10" max="10" width="18.88671875" customWidth="1"/>
  </cols>
  <sheetData>
    <row r="1" spans="1:13">
      <c r="A1" s="1" t="s">
        <v>20393</v>
      </c>
      <c r="B1" s="8">
        <f>SUM(Table20[H2-Potential in TWh/a])</f>
        <v>3.7429999999999999</v>
      </c>
      <c r="C1" t="s">
        <v>18829</v>
      </c>
    </row>
    <row r="2" spans="1:13">
      <c r="A2" s="1" t="s">
        <v>20393</v>
      </c>
      <c r="B2" s="8">
        <f>B1*1000000/(365*24)</f>
        <v>427.28310502283102</v>
      </c>
      <c r="C2" t="s">
        <v>18830</v>
      </c>
    </row>
    <row r="3" spans="1:13">
      <c r="A3" s="1"/>
    </row>
    <row r="4" spans="1:13">
      <c r="A4" s="1" t="s">
        <v>19821</v>
      </c>
      <c r="B4" s="21">
        <f>Overview!E65</f>
        <v>4</v>
      </c>
      <c r="C4" t="s">
        <v>18829</v>
      </c>
    </row>
    <row r="5" spans="1:13">
      <c r="A5" s="1" t="s">
        <v>20391</v>
      </c>
      <c r="B5" s="8">
        <f>B4*1000000/(365*24)</f>
        <v>456.62100456621005</v>
      </c>
      <c r="C5" t="s">
        <v>18830</v>
      </c>
    </row>
    <row r="6" spans="1:13">
      <c r="A6" s="1" t="s">
        <v>19822</v>
      </c>
      <c r="B6" s="8">
        <f>SUM(Table20[Peak Load '[MWh/h']])</f>
        <v>456</v>
      </c>
      <c r="C6" t="s">
        <v>18830</v>
      </c>
    </row>
    <row r="9" spans="1:13" ht="13.95" customHeight="1">
      <c r="A9" s="6" t="s">
        <v>902</v>
      </c>
      <c r="B9" s="6" t="s">
        <v>903</v>
      </c>
      <c r="C9" s="6" t="s">
        <v>1198</v>
      </c>
      <c r="D9" s="6" t="s">
        <v>1209</v>
      </c>
      <c r="E9" s="6" t="s">
        <v>1</v>
      </c>
      <c r="F9" s="6" t="s">
        <v>1207</v>
      </c>
      <c r="G9" s="6" t="s">
        <v>1208</v>
      </c>
      <c r="H9" s="6" t="s">
        <v>1211</v>
      </c>
      <c r="I9" s="6" t="s">
        <v>18809</v>
      </c>
      <c r="J9" s="6" t="s">
        <v>1214</v>
      </c>
      <c r="K9" s="6" t="s">
        <v>18805</v>
      </c>
    </row>
    <row r="10" spans="1:13">
      <c r="A10">
        <v>372</v>
      </c>
      <c r="B10" t="s">
        <v>1192</v>
      </c>
      <c r="C10" t="s">
        <v>1205</v>
      </c>
      <c r="E10">
        <v>53.512395480000002</v>
      </c>
      <c r="F10">
        <v>9.8872098019999992</v>
      </c>
      <c r="G10" t="s">
        <v>423</v>
      </c>
      <c r="H10">
        <v>0.80079999999999996</v>
      </c>
      <c r="I10">
        <f>Table20[[#This Row],[H2-Potential in TWh/a]]*1000000/(365*24)</f>
        <v>91.415525114155244</v>
      </c>
      <c r="J10">
        <f>Table20[[#This Row],[Potential demand MWh/h]]/SUM(Table20[Potential demand MWh/h])</f>
        <v>0.2139460325941758</v>
      </c>
      <c r="K10">
        <f>ROUND(Table20[[#This Row],[Normalize Demand]]*$B$5,0)</f>
        <v>98</v>
      </c>
    </row>
    <row r="11" spans="1:13">
      <c r="A11">
        <v>373</v>
      </c>
      <c r="B11" t="s">
        <v>1193</v>
      </c>
      <c r="C11" t="s">
        <v>1205</v>
      </c>
      <c r="E11">
        <v>51.148876549999997</v>
      </c>
      <c r="F11">
        <v>6.7818334370000004</v>
      </c>
      <c r="G11" t="s">
        <v>605</v>
      </c>
      <c r="H11">
        <v>1.3643000000000001</v>
      </c>
      <c r="I11">
        <f>Table20[[#This Row],[H2-Potential in TWh/a]]*1000000/(365*24)</f>
        <v>155.74200913242009</v>
      </c>
      <c r="J11">
        <f>Table20[[#This Row],[Potential demand MWh/h]]/SUM(Table20[Potential demand MWh/h])</f>
        <v>0.36449372161367888</v>
      </c>
      <c r="K11">
        <f>ROUND(Table20[[#This Row],[Normalize Demand]]*$B$5,0)</f>
        <v>166</v>
      </c>
    </row>
    <row r="12" spans="1:13">
      <c r="A12">
        <v>374</v>
      </c>
      <c r="B12" t="s">
        <v>1194</v>
      </c>
      <c r="C12" t="s">
        <v>1205</v>
      </c>
      <c r="E12">
        <v>51.490049169999999</v>
      </c>
      <c r="F12">
        <v>6.9681697480000002</v>
      </c>
      <c r="G12" t="s">
        <v>585</v>
      </c>
      <c r="H12">
        <v>1.0084</v>
      </c>
      <c r="I12">
        <f>Table20[[#This Row],[H2-Potential in TWh/a]]*1000000/(365*24)</f>
        <v>115.11415525114155</v>
      </c>
      <c r="J12">
        <f>Table20[[#This Row],[Potential demand MWh/h]]/SUM(Table20[Potential demand MWh/h])</f>
        <v>0.26940956452043818</v>
      </c>
      <c r="K12">
        <f>ROUND(Table20[[#This Row],[Normalize Demand]]*$B$5,0)</f>
        <v>123</v>
      </c>
    </row>
    <row r="13" spans="1:13">
      <c r="A13">
        <v>375</v>
      </c>
      <c r="B13" t="s">
        <v>1194</v>
      </c>
      <c r="C13" t="s">
        <v>1205</v>
      </c>
      <c r="E13">
        <v>51.625536050000001</v>
      </c>
      <c r="F13">
        <v>6.6154085570000003</v>
      </c>
      <c r="G13" t="s">
        <v>609</v>
      </c>
      <c r="H13">
        <v>0.56950000000000001</v>
      </c>
      <c r="I13">
        <f>Table20[[#This Row],[H2-Potential in TWh/a]]*1000000/(365*24)</f>
        <v>65.01141552511416</v>
      </c>
      <c r="J13">
        <f>Table20[[#This Row],[Potential demand MWh/h]]/SUM(Table20[Potential demand MWh/h])</f>
        <v>0.15215068127170719</v>
      </c>
      <c r="K13">
        <f>ROUND(Table20[[#This Row],[Normalize Demand]]*$B$5,0)</f>
        <v>69</v>
      </c>
    </row>
    <row r="16" spans="1:13">
      <c r="M16" t="s">
        <v>20777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A019-C0A5-4432-98FA-09C06CEE9F3F}">
  <dimension ref="A1:C5"/>
  <sheetViews>
    <sheetView workbookViewId="0">
      <selection activeCell="X59" sqref="X59"/>
    </sheetView>
  </sheetViews>
  <sheetFormatPr defaultRowHeight="14.4"/>
  <sheetData>
    <row r="1" spans="1:3">
      <c r="A1" t="str" cm="1">
        <f t="array" ref="A1:B5">Table20[[#All],[Latitude]:[Longitude]]</f>
        <v>Latitude</v>
      </c>
      <c r="B1" t="str">
        <v>Longitude</v>
      </c>
      <c r="C1" t="str" cm="1">
        <f t="array" ref="C1:C5">Table20[[#All],[Peak Load '[MWh/h']]]</f>
        <v>Peak Load [MWh/h]</v>
      </c>
    </row>
    <row r="2" spans="1:3">
      <c r="A2">
        <v>53.512395480000002</v>
      </c>
      <c r="B2">
        <v>9.8872098019999992</v>
      </c>
      <c r="C2">
        <v>98</v>
      </c>
    </row>
    <row r="3" spans="1:3">
      <c r="A3">
        <v>51.148876549999997</v>
      </c>
      <c r="B3">
        <v>6.7818334370000004</v>
      </c>
      <c r="C3">
        <v>166</v>
      </c>
    </row>
    <row r="4" spans="1:3">
      <c r="A4">
        <v>51.490049169999999</v>
      </c>
      <c r="B4">
        <v>6.9681697480000002</v>
      </c>
      <c r="C4">
        <v>123</v>
      </c>
    </row>
    <row r="5" spans="1:3">
      <c r="A5">
        <v>51.625536050000001</v>
      </c>
      <c r="B5">
        <v>6.6154085570000003</v>
      </c>
      <c r="C5">
        <v>69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0780-C9DE-4158-AE28-AE2A9D49D475}">
  <dimension ref="A1:K53"/>
  <sheetViews>
    <sheetView workbookViewId="0">
      <selection activeCell="B5" sqref="B5"/>
    </sheetView>
  </sheetViews>
  <sheetFormatPr defaultRowHeight="14.4"/>
  <cols>
    <col min="1" max="1" width="39.88671875" bestFit="1" customWidth="1"/>
    <col min="2" max="2" width="42.44140625" bestFit="1" customWidth="1"/>
    <col min="3" max="3" width="17.33203125" customWidth="1"/>
    <col min="4" max="4" width="9.5546875" customWidth="1"/>
    <col min="5" max="5" width="9.6640625" customWidth="1"/>
    <col min="6" max="6" width="11.33203125" customWidth="1"/>
    <col min="7" max="7" width="10.33203125" customWidth="1"/>
    <col min="8" max="8" width="21.5546875" customWidth="1"/>
    <col min="9" max="9" width="25" customWidth="1"/>
    <col min="10" max="10" width="18.88671875" customWidth="1"/>
  </cols>
  <sheetData>
    <row r="1" spans="1:11">
      <c r="A1" s="1" t="s">
        <v>20393</v>
      </c>
      <c r="B1" s="8">
        <f>SUM(Table21[H2-Potential in TWh/a])</f>
        <v>8.3176000000000005</v>
      </c>
      <c r="C1" t="s">
        <v>18829</v>
      </c>
    </row>
    <row r="2" spans="1:11">
      <c r="A2" s="1" t="s">
        <v>20393</v>
      </c>
      <c r="B2" s="8">
        <f>B1*1000000/(365*24)</f>
        <v>949.49771689497732</v>
      </c>
      <c r="C2" t="s">
        <v>18830</v>
      </c>
    </row>
    <row r="3" spans="1:11">
      <c r="A3" s="1"/>
    </row>
    <row r="4" spans="1:11">
      <c r="A4" s="1" t="s">
        <v>19821</v>
      </c>
      <c r="B4" s="21">
        <f>Overview!E66</f>
        <v>2</v>
      </c>
      <c r="C4" t="s">
        <v>18829</v>
      </c>
    </row>
    <row r="5" spans="1:11">
      <c r="A5" s="1" t="s">
        <v>20391</v>
      </c>
      <c r="B5" s="8">
        <f>B4*1000000/(365*24)</f>
        <v>228.31050228310502</v>
      </c>
      <c r="C5" t="s">
        <v>18830</v>
      </c>
    </row>
    <row r="6" spans="1:11">
      <c r="A6" s="1" t="s">
        <v>19822</v>
      </c>
      <c r="B6" s="8">
        <f>SUM(Table21[Peak Load '[MWh/h']])</f>
        <v>226</v>
      </c>
      <c r="C6" t="s">
        <v>18830</v>
      </c>
    </row>
    <row r="9" spans="1:11">
      <c r="A9" s="6" t="s">
        <v>902</v>
      </c>
      <c r="B9" s="6" t="s">
        <v>903</v>
      </c>
      <c r="C9" s="6" t="s">
        <v>1198</v>
      </c>
      <c r="D9" s="6" t="s">
        <v>1209</v>
      </c>
      <c r="E9" s="6" t="s">
        <v>1</v>
      </c>
      <c r="F9" s="6" t="s">
        <v>1207</v>
      </c>
      <c r="G9" s="6" t="s">
        <v>1208</v>
      </c>
      <c r="H9" s="6" t="s">
        <v>1211</v>
      </c>
      <c r="I9" s="6" t="s">
        <v>18809</v>
      </c>
      <c r="J9" s="6" t="s">
        <v>1214</v>
      </c>
      <c r="K9" s="6" t="s">
        <v>18805</v>
      </c>
    </row>
    <row r="10" spans="1:11">
      <c r="A10">
        <v>40</v>
      </c>
      <c r="B10" t="s">
        <v>937</v>
      </c>
      <c r="C10" t="s">
        <v>1201</v>
      </c>
      <c r="E10">
        <v>51.530037100000001</v>
      </c>
      <c r="F10">
        <v>6.995643748</v>
      </c>
      <c r="G10" t="s">
        <v>585</v>
      </c>
      <c r="H10">
        <v>4.2099999999999999E-2</v>
      </c>
      <c r="I10">
        <f>Table21[[#This Row],[H2-Potential in TWh/a]]*1000000/(365*24)</f>
        <v>4.8059360730593603</v>
      </c>
      <c r="J10">
        <f>Table21[[#This Row],[Potential demand MWh/h]]/SUM(Table21[Potential demand MWh/h])</f>
        <v>5.0615562181398482E-3</v>
      </c>
      <c r="K10">
        <f>ROUND($B$5*Table21[[#This Row],[Normalize Demand]],0)</f>
        <v>1</v>
      </c>
    </row>
    <row r="11" spans="1:11">
      <c r="A11">
        <v>41</v>
      </c>
      <c r="B11" t="s">
        <v>938</v>
      </c>
      <c r="C11" t="s">
        <v>1201</v>
      </c>
      <c r="E11">
        <v>51.441175999999999</v>
      </c>
      <c r="F11">
        <v>7.0870959999999998</v>
      </c>
      <c r="G11" t="s">
        <v>585</v>
      </c>
      <c r="H11">
        <v>8.0399999999999999E-2</v>
      </c>
      <c r="I11">
        <f>Table21[[#This Row],[H2-Potential in TWh/a]]*1000000/(365*24)</f>
        <v>9.1780821917808222</v>
      </c>
      <c r="J11">
        <f>Table21[[#This Row],[Potential demand MWh/h]]/SUM(Table21[Potential demand MWh/h])</f>
        <v>9.6662498797730131E-3</v>
      </c>
      <c r="K11">
        <f>ROUND($B$5*Table21[[#This Row],[Normalize Demand]],0)</f>
        <v>2</v>
      </c>
    </row>
    <row r="12" spans="1:11">
      <c r="A12">
        <v>42</v>
      </c>
      <c r="B12" t="s">
        <v>939</v>
      </c>
      <c r="C12" t="s">
        <v>1201</v>
      </c>
      <c r="E12">
        <v>52.193970999999998</v>
      </c>
      <c r="F12">
        <v>8.6085700000000003</v>
      </c>
      <c r="G12" t="s">
        <v>652</v>
      </c>
      <c r="H12">
        <v>6.0299999999999999E-2</v>
      </c>
      <c r="I12">
        <f>Table21[[#This Row],[H2-Potential in TWh/a]]*1000000/(365*24)</f>
        <v>6.8835616438356162</v>
      </c>
      <c r="J12">
        <f>Table21[[#This Row],[Potential demand MWh/h]]/SUM(Table21[Potential demand MWh/h])</f>
        <v>7.249687409829759E-3</v>
      </c>
      <c r="K12">
        <f>ROUND($B$5*Table21[[#This Row],[Normalize Demand]],0)</f>
        <v>2</v>
      </c>
    </row>
    <row r="13" spans="1:11">
      <c r="A13">
        <v>43</v>
      </c>
      <c r="B13" t="s">
        <v>940</v>
      </c>
      <c r="C13" t="s">
        <v>1201</v>
      </c>
      <c r="E13">
        <v>51.006366999999997</v>
      </c>
      <c r="F13">
        <v>13.657259</v>
      </c>
      <c r="G13" t="s">
        <v>777</v>
      </c>
      <c r="H13">
        <v>4.02E-2</v>
      </c>
      <c r="I13">
        <f>Table21[[#This Row],[H2-Potential in TWh/a]]*1000000/(365*24)</f>
        <v>4.5890410958904111</v>
      </c>
      <c r="J13">
        <f>Table21[[#This Row],[Potential demand MWh/h]]/SUM(Table21[Potential demand MWh/h])</f>
        <v>4.8331249398865066E-3</v>
      </c>
      <c r="K13">
        <f>ROUND($B$5*Table21[[#This Row],[Normalize Demand]],0)</f>
        <v>1</v>
      </c>
    </row>
    <row r="14" spans="1:11">
      <c r="A14">
        <v>44</v>
      </c>
      <c r="B14" t="s">
        <v>941</v>
      </c>
      <c r="C14" t="s">
        <v>1201</v>
      </c>
      <c r="E14">
        <v>51.621611000000001</v>
      </c>
      <c r="F14">
        <v>7.5219820000000004</v>
      </c>
      <c r="G14" t="s">
        <v>684</v>
      </c>
      <c r="H14">
        <v>0.14069999999999999</v>
      </c>
      <c r="I14">
        <f>Table21[[#This Row],[H2-Potential in TWh/a]]*1000000/(365*24)</f>
        <v>16.061643835616437</v>
      </c>
      <c r="J14">
        <f>Table21[[#This Row],[Potential demand MWh/h]]/SUM(Table21[Potential demand MWh/h])</f>
        <v>1.6915937289602771E-2</v>
      </c>
      <c r="K14">
        <f>ROUND($B$5*Table21[[#This Row],[Normalize Demand]],0)</f>
        <v>4</v>
      </c>
    </row>
    <row r="15" spans="1:11">
      <c r="A15">
        <v>45</v>
      </c>
      <c r="B15" t="s">
        <v>942</v>
      </c>
      <c r="C15" t="s">
        <v>1201</v>
      </c>
      <c r="E15">
        <v>52.526555999999999</v>
      </c>
      <c r="F15">
        <v>11.392977999999999</v>
      </c>
      <c r="G15" t="s">
        <v>801</v>
      </c>
      <c r="H15">
        <v>0.13059999999999999</v>
      </c>
      <c r="I15">
        <f>Table21[[#This Row],[H2-Potential in TWh/a]]*1000000/(365*24)</f>
        <v>14.908675799086758</v>
      </c>
      <c r="J15">
        <f>Table21[[#This Row],[Potential demand MWh/h]]/SUM(Table21[Potential demand MWh/h])</f>
        <v>1.5701644705203424E-2</v>
      </c>
      <c r="K15">
        <f>ROUND($B$5*Table21[[#This Row],[Normalize Demand]],0)</f>
        <v>4</v>
      </c>
    </row>
    <row r="16" spans="1:11">
      <c r="A16">
        <v>46</v>
      </c>
      <c r="B16" t="s">
        <v>941</v>
      </c>
      <c r="C16" t="s">
        <v>1201</v>
      </c>
      <c r="E16">
        <v>51.837156</v>
      </c>
      <c r="F16">
        <v>11.767552999999999</v>
      </c>
      <c r="G16" t="s">
        <v>817</v>
      </c>
      <c r="H16">
        <v>0.1507</v>
      </c>
      <c r="I16">
        <f>Table21[[#This Row],[H2-Potential in TWh/a]]*1000000/(365*24)</f>
        <v>17.203196347031962</v>
      </c>
      <c r="J16">
        <f>Table21[[#This Row],[Potential demand MWh/h]]/SUM(Table21[Potential demand MWh/h])</f>
        <v>1.8118207175146676E-2</v>
      </c>
      <c r="K16">
        <f>ROUND($B$5*Table21[[#This Row],[Normalize Demand]],0)</f>
        <v>4</v>
      </c>
    </row>
    <row r="17" spans="1:11">
      <c r="A17">
        <v>47</v>
      </c>
      <c r="B17" t="s">
        <v>943</v>
      </c>
      <c r="C17" t="s">
        <v>1201</v>
      </c>
      <c r="E17">
        <v>51.370685999999999</v>
      </c>
      <c r="F17">
        <v>14.067964999999999</v>
      </c>
      <c r="G17" t="s">
        <v>771</v>
      </c>
      <c r="H17">
        <v>9.0399999999999994E-2</v>
      </c>
      <c r="I17">
        <f>Table21[[#This Row],[H2-Potential in TWh/a]]*1000000/(365*24)</f>
        <v>10.319634703196346</v>
      </c>
      <c r="J17">
        <f>Table21[[#This Row],[Potential demand MWh/h]]/SUM(Table21[Potential demand MWh/h])</f>
        <v>1.0868519765316918E-2</v>
      </c>
      <c r="K17">
        <f>ROUND($B$5*Table21[[#This Row],[Normalize Demand]],0)</f>
        <v>2</v>
      </c>
    </row>
    <row r="18" spans="1:11">
      <c r="A18">
        <v>48</v>
      </c>
      <c r="B18" t="s">
        <v>944</v>
      </c>
      <c r="C18" t="s">
        <v>1201</v>
      </c>
      <c r="E18">
        <v>50.583345610000002</v>
      </c>
      <c r="F18">
        <v>10.9922719</v>
      </c>
      <c r="G18" t="s">
        <v>878</v>
      </c>
      <c r="H18">
        <v>0.1206</v>
      </c>
      <c r="I18">
        <f>Table21[[#This Row],[H2-Potential in TWh/a]]*1000000/(365*24)</f>
        <v>13.767123287671232</v>
      </c>
      <c r="J18">
        <f>Table21[[#This Row],[Potential demand MWh/h]]/SUM(Table21[Potential demand MWh/h])</f>
        <v>1.4499374819659518E-2</v>
      </c>
      <c r="K18">
        <f>ROUND($B$5*Table21[[#This Row],[Normalize Demand]],0)</f>
        <v>3</v>
      </c>
    </row>
    <row r="19" spans="1:11">
      <c r="A19">
        <v>49</v>
      </c>
      <c r="B19" t="s">
        <v>945</v>
      </c>
      <c r="C19" t="s">
        <v>1201</v>
      </c>
      <c r="E19">
        <v>50.698461999999999</v>
      </c>
      <c r="F19">
        <v>10.938711</v>
      </c>
      <c r="G19" t="s">
        <v>878</v>
      </c>
      <c r="H19">
        <v>0.01</v>
      </c>
      <c r="I19">
        <f>Table21[[#This Row],[H2-Potential in TWh/a]]*1000000/(365*24)</f>
        <v>1.1415525114155252</v>
      </c>
      <c r="J19">
        <f>Table21[[#This Row],[Potential demand MWh/h]]/SUM(Table21[Potential demand MWh/h])</f>
        <v>1.202269885543907E-3</v>
      </c>
      <c r="K19">
        <f>ROUND($B$5*Table21[[#This Row],[Normalize Demand]],0)</f>
        <v>0</v>
      </c>
    </row>
    <row r="20" spans="1:11">
      <c r="A20">
        <v>50</v>
      </c>
      <c r="B20" t="s">
        <v>946</v>
      </c>
      <c r="C20" t="s">
        <v>1201</v>
      </c>
      <c r="E20">
        <v>50.490719800000001</v>
      </c>
      <c r="F20">
        <v>11.171840599999999</v>
      </c>
      <c r="G20" t="s">
        <v>882</v>
      </c>
      <c r="H20">
        <v>0.12559999999999999</v>
      </c>
      <c r="I20">
        <f>Table21[[#This Row],[H2-Potential in TWh/a]]*1000000/(365*24)</f>
        <v>14.337899543378994</v>
      </c>
      <c r="J20">
        <f>Table21[[#This Row],[Potential demand MWh/h]]/SUM(Table21[Potential demand MWh/h])</f>
        <v>1.510050976243147E-2</v>
      </c>
      <c r="K20">
        <f>ROUND($B$5*Table21[[#This Row],[Normalize Demand]],0)</f>
        <v>3</v>
      </c>
    </row>
    <row r="21" spans="1:11">
      <c r="A21">
        <v>51</v>
      </c>
      <c r="B21" t="s">
        <v>947</v>
      </c>
      <c r="C21" t="s">
        <v>1201</v>
      </c>
      <c r="E21">
        <v>50.511445000000002</v>
      </c>
      <c r="F21">
        <v>11.214213000000001</v>
      </c>
      <c r="G21" t="s">
        <v>884</v>
      </c>
      <c r="H21">
        <v>6.0299999999999999E-2</v>
      </c>
      <c r="I21">
        <f>Table21[[#This Row],[H2-Potential in TWh/a]]*1000000/(365*24)</f>
        <v>6.8835616438356162</v>
      </c>
      <c r="J21">
        <f>Table21[[#This Row],[Potential demand MWh/h]]/SUM(Table21[Potential demand MWh/h])</f>
        <v>7.249687409829759E-3</v>
      </c>
      <c r="K21">
        <f>ROUND($B$5*Table21[[#This Row],[Normalize Demand]],0)</f>
        <v>2</v>
      </c>
    </row>
    <row r="22" spans="1:11">
      <c r="A22">
        <v>52</v>
      </c>
      <c r="B22" t="s">
        <v>941</v>
      </c>
      <c r="C22" t="s">
        <v>1201</v>
      </c>
      <c r="E22">
        <v>49.23310953</v>
      </c>
      <c r="F22">
        <v>8.3749069790000004</v>
      </c>
      <c r="G22" t="s">
        <v>744</v>
      </c>
      <c r="H22">
        <v>0.11559999999999999</v>
      </c>
      <c r="I22">
        <f>Table21[[#This Row],[H2-Potential in TWh/a]]*1000000/(365*24)</f>
        <v>13.196347031963469</v>
      </c>
      <c r="J22">
        <f>Table21[[#This Row],[Potential demand MWh/h]]/SUM(Table21[Potential demand MWh/h])</f>
        <v>1.3898239876887564E-2</v>
      </c>
      <c r="K22">
        <f>ROUND($B$5*Table21[[#This Row],[Normalize Demand]],0)</f>
        <v>3</v>
      </c>
    </row>
    <row r="23" spans="1:11">
      <c r="A23">
        <v>53</v>
      </c>
      <c r="B23" t="s">
        <v>948</v>
      </c>
      <c r="C23" t="s">
        <v>1201</v>
      </c>
      <c r="E23">
        <v>50.471730000000001</v>
      </c>
      <c r="F23">
        <v>7.7865000000000002</v>
      </c>
      <c r="G23" t="s">
        <v>702</v>
      </c>
      <c r="H23">
        <v>0.11559999999999999</v>
      </c>
      <c r="I23">
        <f>Table21[[#This Row],[H2-Potential in TWh/a]]*1000000/(365*24)</f>
        <v>13.196347031963469</v>
      </c>
      <c r="J23">
        <f>Table21[[#This Row],[Potential demand MWh/h]]/SUM(Table21[Potential demand MWh/h])</f>
        <v>1.3898239876887564E-2</v>
      </c>
      <c r="K23">
        <f>ROUND($B$5*Table21[[#This Row],[Normalize Demand]],0)</f>
        <v>3</v>
      </c>
    </row>
    <row r="24" spans="1:11">
      <c r="A24">
        <v>54</v>
      </c>
      <c r="B24" t="s">
        <v>941</v>
      </c>
      <c r="C24" t="s">
        <v>1201</v>
      </c>
      <c r="E24">
        <v>52.264368320000003</v>
      </c>
      <c r="F24">
        <v>9.1407274550000004</v>
      </c>
      <c r="G24" t="s">
        <v>523</v>
      </c>
      <c r="H24">
        <v>0.13059999999999999</v>
      </c>
      <c r="I24">
        <f>Table21[[#This Row],[H2-Potential in TWh/a]]*1000000/(365*24)</f>
        <v>14.908675799086758</v>
      </c>
      <c r="J24">
        <f>Table21[[#This Row],[Potential demand MWh/h]]/SUM(Table21[Potential demand MWh/h])</f>
        <v>1.5701644705203424E-2</v>
      </c>
      <c r="K24">
        <f>ROUND($B$5*Table21[[#This Row],[Normalize Demand]],0)</f>
        <v>4</v>
      </c>
    </row>
    <row r="25" spans="1:11">
      <c r="A25">
        <v>55</v>
      </c>
      <c r="B25" t="s">
        <v>949</v>
      </c>
      <c r="C25" t="s">
        <v>1201</v>
      </c>
      <c r="E25">
        <v>51.807093000000002</v>
      </c>
      <c r="F25">
        <v>9.4427470000000007</v>
      </c>
      <c r="G25" t="s">
        <v>519</v>
      </c>
      <c r="H25">
        <v>0.10050000000000001</v>
      </c>
      <c r="I25">
        <f>Table21[[#This Row],[H2-Potential in TWh/a]]*1000000/(365*24)</f>
        <v>11.472602739726028</v>
      </c>
      <c r="J25">
        <f>Table21[[#This Row],[Potential demand MWh/h]]/SUM(Table21[Potential demand MWh/h])</f>
        <v>1.2082812349716266E-2</v>
      </c>
      <c r="K25">
        <f>ROUND($B$5*Table21[[#This Row],[Normalize Demand]],0)</f>
        <v>3</v>
      </c>
    </row>
    <row r="26" spans="1:11">
      <c r="A26">
        <v>56</v>
      </c>
      <c r="B26" t="s">
        <v>950</v>
      </c>
      <c r="C26" t="s">
        <v>1201</v>
      </c>
      <c r="E26">
        <v>51.750830000000001</v>
      </c>
      <c r="F26">
        <v>9.3963169999999998</v>
      </c>
      <c r="G26" t="s">
        <v>519</v>
      </c>
      <c r="H26">
        <v>0.12559999999999999</v>
      </c>
      <c r="I26">
        <f>Table21[[#This Row],[H2-Potential in TWh/a]]*1000000/(365*24)</f>
        <v>14.337899543378994</v>
      </c>
      <c r="J26">
        <f>Table21[[#This Row],[Potential demand MWh/h]]/SUM(Table21[Potential demand MWh/h])</f>
        <v>1.510050976243147E-2</v>
      </c>
      <c r="K26">
        <f>ROUND($B$5*Table21[[#This Row],[Normalize Demand]],0)</f>
        <v>3</v>
      </c>
    </row>
    <row r="27" spans="1:11">
      <c r="A27">
        <v>57</v>
      </c>
      <c r="B27" t="s">
        <v>951</v>
      </c>
      <c r="C27" t="s">
        <v>1201</v>
      </c>
      <c r="E27">
        <v>52.197012999999998</v>
      </c>
      <c r="F27">
        <v>9.0708830000000003</v>
      </c>
      <c r="G27" t="s">
        <v>523</v>
      </c>
      <c r="H27">
        <v>0.12559999999999999</v>
      </c>
      <c r="I27">
        <f>Table21[[#This Row],[H2-Potential in TWh/a]]*1000000/(365*24)</f>
        <v>14.337899543378994</v>
      </c>
      <c r="J27">
        <f>Table21[[#This Row],[Potential demand MWh/h]]/SUM(Table21[Potential demand MWh/h])</f>
        <v>1.510050976243147E-2</v>
      </c>
      <c r="K27">
        <f>ROUND($B$5*Table21[[#This Row],[Normalize Demand]],0)</f>
        <v>3</v>
      </c>
    </row>
    <row r="28" spans="1:11">
      <c r="A28">
        <v>58</v>
      </c>
      <c r="B28" t="s">
        <v>941</v>
      </c>
      <c r="C28" t="s">
        <v>1201</v>
      </c>
      <c r="E28">
        <v>52.193398999999999</v>
      </c>
      <c r="F28">
        <v>9.4648389999999996</v>
      </c>
      <c r="G28" t="s">
        <v>515</v>
      </c>
      <c r="H28">
        <v>0.11559999999999999</v>
      </c>
      <c r="I28">
        <f>Table21[[#This Row],[H2-Potential in TWh/a]]*1000000/(365*24)</f>
        <v>13.196347031963469</v>
      </c>
      <c r="J28">
        <f>Table21[[#This Row],[Potential demand MWh/h]]/SUM(Table21[Potential demand MWh/h])</f>
        <v>1.3898239876887564E-2</v>
      </c>
      <c r="K28">
        <f>ROUND($B$5*Table21[[#This Row],[Normalize Demand]],0)</f>
        <v>3</v>
      </c>
    </row>
    <row r="29" spans="1:11">
      <c r="A29">
        <v>59</v>
      </c>
      <c r="B29" t="s">
        <v>941</v>
      </c>
      <c r="C29" t="s">
        <v>1201</v>
      </c>
      <c r="E29">
        <v>52.537657000000003</v>
      </c>
      <c r="F29">
        <v>13.710979999999999</v>
      </c>
      <c r="G29" t="s">
        <v>89</v>
      </c>
      <c r="H29">
        <v>0.18590000000000001</v>
      </c>
      <c r="I29">
        <f>Table21[[#This Row],[H2-Potential in TWh/a]]*1000000/(365*24)</f>
        <v>21.221461187214611</v>
      </c>
      <c r="J29">
        <f>Table21[[#This Row],[Potential demand MWh/h]]/SUM(Table21[Potential demand MWh/h])</f>
        <v>2.2350197172261232E-2</v>
      </c>
      <c r="K29">
        <f>ROUND($B$5*Table21[[#This Row],[Normalize Demand]],0)</f>
        <v>5</v>
      </c>
    </row>
    <row r="30" spans="1:11">
      <c r="A30">
        <v>60</v>
      </c>
      <c r="B30" t="s">
        <v>941</v>
      </c>
      <c r="C30" t="s">
        <v>1201</v>
      </c>
      <c r="E30">
        <v>53.948273999999998</v>
      </c>
      <c r="F30">
        <v>10.198677</v>
      </c>
      <c r="G30" t="s">
        <v>846</v>
      </c>
      <c r="H30">
        <v>0.11559999999999999</v>
      </c>
      <c r="I30">
        <f>Table21[[#This Row],[H2-Potential in TWh/a]]*1000000/(365*24)</f>
        <v>13.196347031963469</v>
      </c>
      <c r="J30">
        <f>Table21[[#This Row],[Potential demand MWh/h]]/SUM(Table21[Potential demand MWh/h])</f>
        <v>1.3898239876887564E-2</v>
      </c>
      <c r="K30">
        <f>ROUND($B$5*Table21[[#This Row],[Normalize Demand]],0)</f>
        <v>3</v>
      </c>
    </row>
    <row r="31" spans="1:11">
      <c r="A31">
        <v>61</v>
      </c>
      <c r="B31" t="s">
        <v>952</v>
      </c>
      <c r="C31" t="s">
        <v>1201</v>
      </c>
      <c r="E31">
        <v>47.90606777</v>
      </c>
      <c r="F31">
        <v>9.8754120319999998</v>
      </c>
      <c r="G31" t="s">
        <v>188</v>
      </c>
      <c r="H31">
        <v>0.4572</v>
      </c>
      <c r="I31">
        <f>Table21[[#This Row],[H2-Potential in TWh/a]]*1000000/(365*24)</f>
        <v>52.19178082191781</v>
      </c>
      <c r="J31">
        <f>Table21[[#This Row],[Potential demand MWh/h]]/SUM(Table21[Potential demand MWh/h])</f>
        <v>5.4967779167067431E-2</v>
      </c>
      <c r="K31">
        <f>ROUND($B$5*Table21[[#This Row],[Normalize Demand]],0)</f>
        <v>13</v>
      </c>
    </row>
    <row r="32" spans="1:11">
      <c r="A32">
        <v>62</v>
      </c>
      <c r="B32" t="s">
        <v>953</v>
      </c>
      <c r="C32" t="s">
        <v>1201</v>
      </c>
      <c r="E32">
        <v>50.438827289999999</v>
      </c>
      <c r="F32">
        <v>11.3812546</v>
      </c>
      <c r="G32" t="s">
        <v>297</v>
      </c>
      <c r="H32">
        <v>0.11559999999999999</v>
      </c>
      <c r="I32">
        <f>Table21[[#This Row],[H2-Potential in TWh/a]]*1000000/(365*24)</f>
        <v>13.196347031963469</v>
      </c>
      <c r="J32">
        <f>Table21[[#This Row],[Potential demand MWh/h]]/SUM(Table21[Potential demand MWh/h])</f>
        <v>1.3898239876887564E-2</v>
      </c>
      <c r="K32">
        <f>ROUND($B$5*Table21[[#This Row],[Normalize Demand]],0)</f>
        <v>3</v>
      </c>
    </row>
    <row r="33" spans="1:11">
      <c r="A33">
        <v>63</v>
      </c>
      <c r="B33" t="s">
        <v>954</v>
      </c>
      <c r="C33" t="s">
        <v>1201</v>
      </c>
      <c r="E33">
        <v>48.956135000000003</v>
      </c>
      <c r="F33">
        <v>11.398277</v>
      </c>
      <c r="G33" t="s">
        <v>207</v>
      </c>
      <c r="H33">
        <v>0.10050000000000001</v>
      </c>
      <c r="I33">
        <f>Table21[[#This Row],[H2-Potential in TWh/a]]*1000000/(365*24)</f>
        <v>11.472602739726028</v>
      </c>
      <c r="J33">
        <f>Table21[[#This Row],[Potential demand MWh/h]]/SUM(Table21[Potential demand MWh/h])</f>
        <v>1.2082812349716266E-2</v>
      </c>
      <c r="K33">
        <f>ROUND($B$5*Table21[[#This Row],[Normalize Demand]],0)</f>
        <v>3</v>
      </c>
    </row>
    <row r="34" spans="1:11">
      <c r="A34">
        <v>64</v>
      </c>
      <c r="B34" t="s">
        <v>955</v>
      </c>
      <c r="C34" t="s">
        <v>1201</v>
      </c>
      <c r="E34">
        <v>50.471435</v>
      </c>
      <c r="F34">
        <v>11.282619</v>
      </c>
      <c r="G34" t="s">
        <v>297</v>
      </c>
      <c r="H34">
        <v>2.01E-2</v>
      </c>
      <c r="I34">
        <f>Table21[[#This Row],[H2-Potential in TWh/a]]*1000000/(365*24)</f>
        <v>2.2945205479452055</v>
      </c>
      <c r="J34">
        <f>Table21[[#This Row],[Potential demand MWh/h]]/SUM(Table21[Potential demand MWh/h])</f>
        <v>2.4165624699432533E-3</v>
      </c>
      <c r="K34">
        <f>ROUND($B$5*Table21[[#This Row],[Normalize Demand]],0)</f>
        <v>1</v>
      </c>
    </row>
    <row r="35" spans="1:11">
      <c r="A35">
        <v>65</v>
      </c>
      <c r="B35" t="s">
        <v>956</v>
      </c>
      <c r="C35" t="s">
        <v>1201</v>
      </c>
      <c r="E35">
        <v>49.980055999999998</v>
      </c>
      <c r="F35">
        <v>9.5831809999999997</v>
      </c>
      <c r="G35" t="s">
        <v>347</v>
      </c>
      <c r="H35">
        <v>0.113</v>
      </c>
      <c r="I35">
        <f>Table21[[#This Row],[H2-Potential in TWh/a]]*1000000/(365*24)</f>
        <v>12.899543378995434</v>
      </c>
      <c r="J35">
        <f>Table21[[#This Row],[Potential demand MWh/h]]/SUM(Table21[Potential demand MWh/h])</f>
        <v>1.358564970664615E-2</v>
      </c>
      <c r="K35">
        <f>ROUND($B$5*Table21[[#This Row],[Normalize Demand]],0)</f>
        <v>3</v>
      </c>
    </row>
    <row r="36" spans="1:11">
      <c r="A36">
        <v>66</v>
      </c>
      <c r="B36" t="s">
        <v>957</v>
      </c>
      <c r="C36" t="s">
        <v>1201</v>
      </c>
      <c r="E36">
        <v>48.741115000000001</v>
      </c>
      <c r="F36">
        <v>11.236568999999999</v>
      </c>
      <c r="G36" t="s">
        <v>225</v>
      </c>
      <c r="H36">
        <v>0.11559999999999999</v>
      </c>
      <c r="I36">
        <f>Table21[[#This Row],[H2-Potential in TWh/a]]*1000000/(365*24)</f>
        <v>13.196347031963469</v>
      </c>
      <c r="J36">
        <f>Table21[[#This Row],[Potential demand MWh/h]]/SUM(Table21[Potential demand MWh/h])</f>
        <v>1.3898239876887564E-2</v>
      </c>
      <c r="K36">
        <f>ROUND($B$5*Table21[[#This Row],[Normalize Demand]],0)</f>
        <v>3</v>
      </c>
    </row>
    <row r="37" spans="1:11">
      <c r="A37">
        <v>67</v>
      </c>
      <c r="B37" t="s">
        <v>958</v>
      </c>
      <c r="C37" t="s">
        <v>1201</v>
      </c>
      <c r="E37">
        <v>50.459333000000001</v>
      </c>
      <c r="F37">
        <v>11.26413</v>
      </c>
      <c r="G37" t="s">
        <v>297</v>
      </c>
      <c r="H37">
        <v>0.1492</v>
      </c>
      <c r="I37">
        <f>Table21[[#This Row],[H2-Potential in TWh/a]]*1000000/(365*24)</f>
        <v>17.031963470319635</v>
      </c>
      <c r="J37">
        <f>Table21[[#This Row],[Potential demand MWh/h]]/SUM(Table21[Potential demand MWh/h])</f>
        <v>1.7937866692315094E-2</v>
      </c>
      <c r="K37">
        <f>ROUND($B$5*Table21[[#This Row],[Normalize Demand]],0)</f>
        <v>4</v>
      </c>
    </row>
    <row r="38" spans="1:11">
      <c r="A38">
        <v>68</v>
      </c>
      <c r="B38" t="s">
        <v>941</v>
      </c>
      <c r="C38" t="s">
        <v>1201</v>
      </c>
      <c r="E38">
        <v>51.649469000000003</v>
      </c>
      <c r="F38">
        <v>14.231009</v>
      </c>
      <c r="G38" t="s">
        <v>411</v>
      </c>
      <c r="H38">
        <v>0.11559999999999999</v>
      </c>
      <c r="I38">
        <f>Table21[[#This Row],[H2-Potential in TWh/a]]*1000000/(365*24)</f>
        <v>13.196347031963469</v>
      </c>
      <c r="J38">
        <f>Table21[[#This Row],[Potential demand MWh/h]]/SUM(Table21[Potential demand MWh/h])</f>
        <v>1.3898239876887564E-2</v>
      </c>
      <c r="K38">
        <f>ROUND($B$5*Table21[[#This Row],[Normalize Demand]],0)</f>
        <v>3</v>
      </c>
    </row>
    <row r="39" spans="1:11">
      <c r="A39">
        <v>69</v>
      </c>
      <c r="B39" t="s">
        <v>959</v>
      </c>
      <c r="C39" t="s">
        <v>1201</v>
      </c>
      <c r="E39">
        <v>50.509984000000003</v>
      </c>
      <c r="F39">
        <v>10.749162</v>
      </c>
      <c r="G39" t="s">
        <v>876</v>
      </c>
      <c r="H39">
        <v>7.0300000000000001E-2</v>
      </c>
      <c r="I39">
        <f>Table21[[#This Row],[H2-Potential in TWh/a]]*1000000/(365*24)</f>
        <v>8.025114155251142</v>
      </c>
      <c r="J39">
        <f>Table21[[#This Row],[Potential demand MWh/h]]/SUM(Table21[Potential demand MWh/h])</f>
        <v>8.451957295373666E-3</v>
      </c>
      <c r="K39">
        <f>ROUND($B$5*Table21[[#This Row],[Normalize Demand]],0)</f>
        <v>2</v>
      </c>
    </row>
    <row r="40" spans="1:11">
      <c r="A40">
        <v>70</v>
      </c>
      <c r="B40" t="s">
        <v>960</v>
      </c>
      <c r="C40" t="s">
        <v>1201</v>
      </c>
      <c r="E40">
        <v>47.603845</v>
      </c>
      <c r="F40">
        <v>7.9151069999999999</v>
      </c>
      <c r="G40" t="s">
        <v>172</v>
      </c>
      <c r="H40">
        <v>9.0399999999999994E-2</v>
      </c>
      <c r="I40">
        <f>Table21[[#This Row],[H2-Potential in TWh/a]]*1000000/(365*24)</f>
        <v>10.319634703196346</v>
      </c>
      <c r="J40">
        <f>Table21[[#This Row],[Potential demand MWh/h]]/SUM(Table21[Potential demand MWh/h])</f>
        <v>1.0868519765316918E-2</v>
      </c>
      <c r="K40">
        <f>ROUND($B$5*Table21[[#This Row],[Normalize Demand]],0)</f>
        <v>2</v>
      </c>
    </row>
    <row r="41" spans="1:11">
      <c r="A41">
        <v>71</v>
      </c>
      <c r="B41" t="s">
        <v>961</v>
      </c>
      <c r="C41" t="s">
        <v>1201</v>
      </c>
      <c r="E41">
        <v>49.773600000000002</v>
      </c>
      <c r="F41">
        <v>9.5700950000000002</v>
      </c>
      <c r="G41" t="s">
        <v>124</v>
      </c>
      <c r="H41">
        <v>3.0099999999999998E-2</v>
      </c>
      <c r="I41">
        <f>Table21[[#This Row],[H2-Potential in TWh/a]]*1000000/(365*24)</f>
        <v>3.4360730593607305</v>
      </c>
      <c r="J41">
        <f>Table21[[#This Row],[Potential demand MWh/h]]/SUM(Table21[Potential demand MWh/h])</f>
        <v>3.6188323554871599E-3</v>
      </c>
      <c r="K41">
        <f>ROUND($B$5*Table21[[#This Row],[Normalize Demand]],0)</f>
        <v>1</v>
      </c>
    </row>
    <row r="42" spans="1:11">
      <c r="A42">
        <v>72</v>
      </c>
      <c r="B42" t="s">
        <v>962</v>
      </c>
      <c r="C42" t="s">
        <v>1201</v>
      </c>
      <c r="E42">
        <v>50.869332999999997</v>
      </c>
      <c r="F42">
        <v>6.0929209999999996</v>
      </c>
      <c r="G42" t="s">
        <v>88</v>
      </c>
      <c r="H42">
        <v>0.39850000000000002</v>
      </c>
      <c r="I42">
        <f>Table21[[#This Row],[H2-Potential in TWh/a]]*1000000/(365*24)</f>
        <v>45.490867579908674</v>
      </c>
      <c r="J42">
        <f>Table21[[#This Row],[Potential demand MWh/h]]/SUM(Table21[Potential demand MWh/h])</f>
        <v>4.7910454938924693E-2</v>
      </c>
      <c r="K42">
        <f>ROUND($B$5*Table21[[#This Row],[Normalize Demand]],0)</f>
        <v>11</v>
      </c>
    </row>
    <row r="43" spans="1:11">
      <c r="A43">
        <v>73</v>
      </c>
      <c r="B43" t="s">
        <v>963</v>
      </c>
      <c r="C43" t="s">
        <v>1201</v>
      </c>
      <c r="E43">
        <v>51.566233019999999</v>
      </c>
      <c r="F43">
        <v>6.9334189679999998</v>
      </c>
      <c r="G43" t="s">
        <v>642</v>
      </c>
      <c r="H43">
        <v>0.59770000000000001</v>
      </c>
      <c r="I43">
        <f>Table21[[#This Row],[H2-Potential in TWh/a]]*1000000/(365*24)</f>
        <v>68.230593607305934</v>
      </c>
      <c r="J43">
        <f>Table21[[#This Row],[Potential demand MWh/h]]/SUM(Table21[Potential demand MWh/h])</f>
        <v>7.1859671058959323E-2</v>
      </c>
      <c r="K43">
        <f>ROUND($B$5*Table21[[#This Row],[Normalize Demand]],0)</f>
        <v>16</v>
      </c>
    </row>
    <row r="44" spans="1:11">
      <c r="A44">
        <v>74</v>
      </c>
      <c r="B44" t="s">
        <v>964</v>
      </c>
      <c r="C44" t="s">
        <v>1201</v>
      </c>
      <c r="E44">
        <v>52.274424660000001</v>
      </c>
      <c r="F44">
        <v>11.44018309</v>
      </c>
      <c r="G44" t="s">
        <v>807</v>
      </c>
      <c r="H44">
        <v>0.83679999999999999</v>
      </c>
      <c r="I44">
        <f>Table21[[#This Row],[H2-Potential in TWh/a]]*1000000/(365*24)</f>
        <v>95.525114155251146</v>
      </c>
      <c r="J44">
        <f>Table21[[#This Row],[Potential demand MWh/h]]/SUM(Table21[Potential demand MWh/h])</f>
        <v>0.10060594402231414</v>
      </c>
      <c r="K44">
        <f>ROUND($B$5*Table21[[#This Row],[Normalize Demand]],0)</f>
        <v>23</v>
      </c>
    </row>
    <row r="45" spans="1:11">
      <c r="A45">
        <v>75</v>
      </c>
      <c r="B45" t="s">
        <v>965</v>
      </c>
      <c r="C45" t="s">
        <v>1201</v>
      </c>
      <c r="E45">
        <v>51.65123268</v>
      </c>
      <c r="F45">
        <v>12.243387589999999</v>
      </c>
      <c r="G45" t="s">
        <v>803</v>
      </c>
      <c r="H45">
        <v>0.39850000000000002</v>
      </c>
      <c r="I45">
        <f>Table21[[#This Row],[H2-Potential in TWh/a]]*1000000/(365*24)</f>
        <v>45.490867579908674</v>
      </c>
      <c r="J45">
        <f>Table21[[#This Row],[Potential demand MWh/h]]/SUM(Table21[Potential demand MWh/h])</f>
        <v>4.7910454938924693E-2</v>
      </c>
      <c r="K45">
        <f>ROUND($B$5*Table21[[#This Row],[Normalize Demand]],0)</f>
        <v>11</v>
      </c>
    </row>
    <row r="46" spans="1:11">
      <c r="A46">
        <v>76</v>
      </c>
      <c r="B46" t="s">
        <v>966</v>
      </c>
      <c r="C46" t="s">
        <v>1201</v>
      </c>
      <c r="E46">
        <v>52.057572159999999</v>
      </c>
      <c r="F46">
        <v>11.58077961</v>
      </c>
      <c r="G46" t="s">
        <v>807</v>
      </c>
      <c r="H46">
        <v>0.45829999999999999</v>
      </c>
      <c r="I46">
        <f>Table21[[#This Row],[H2-Potential in TWh/a]]*1000000/(365*24)</f>
        <v>52.317351598173516</v>
      </c>
      <c r="J46">
        <f>Table21[[#This Row],[Potential demand MWh/h]]/SUM(Table21[Potential demand MWh/h])</f>
        <v>5.5100028854477255E-2</v>
      </c>
      <c r="K46">
        <f>ROUND($B$5*Table21[[#This Row],[Normalize Demand]],0)</f>
        <v>13</v>
      </c>
    </row>
    <row r="47" spans="1:11">
      <c r="A47">
        <v>77</v>
      </c>
      <c r="B47" t="s">
        <v>967</v>
      </c>
      <c r="C47" t="s">
        <v>1201</v>
      </c>
      <c r="E47">
        <v>52.062818999999998</v>
      </c>
      <c r="F47">
        <v>11.570379000000001</v>
      </c>
      <c r="G47" t="s">
        <v>807</v>
      </c>
      <c r="H47">
        <v>0.47820000000000001</v>
      </c>
      <c r="I47">
        <f>Table21[[#This Row],[H2-Potential in TWh/a]]*1000000/(365*24)</f>
        <v>54.589041095890408</v>
      </c>
      <c r="J47">
        <f>Table21[[#This Row],[Potential demand MWh/h]]/SUM(Table21[Potential demand MWh/h])</f>
        <v>5.7492545926709632E-2</v>
      </c>
      <c r="K47">
        <f>ROUND($B$5*Table21[[#This Row],[Normalize Demand]],0)</f>
        <v>13</v>
      </c>
    </row>
    <row r="48" spans="1:11">
      <c r="A48">
        <v>78</v>
      </c>
      <c r="B48" t="s">
        <v>968</v>
      </c>
      <c r="C48" t="s">
        <v>1201</v>
      </c>
      <c r="E48">
        <v>51.579650770000001</v>
      </c>
      <c r="F48">
        <v>13.003550280000001</v>
      </c>
      <c r="G48" t="s">
        <v>793</v>
      </c>
      <c r="H48">
        <v>0.55789999999999995</v>
      </c>
      <c r="I48">
        <f>Table21[[#This Row],[H2-Potential in TWh/a]]*1000000/(365*24)</f>
        <v>63.687214611872143</v>
      </c>
      <c r="J48">
        <f>Table21[[#This Row],[Potential demand MWh/h]]/SUM(Table21[Potential demand MWh/h])</f>
        <v>6.707463691449457E-2</v>
      </c>
      <c r="K48">
        <f>ROUND($B$5*Table21[[#This Row],[Normalize Demand]],0)</f>
        <v>15</v>
      </c>
    </row>
    <row r="49" spans="1:11">
      <c r="A49">
        <v>79</v>
      </c>
      <c r="B49" t="s">
        <v>969</v>
      </c>
      <c r="C49" t="s">
        <v>1201</v>
      </c>
      <c r="E49">
        <v>50.784838569999998</v>
      </c>
      <c r="F49">
        <v>6.2200416880000002</v>
      </c>
      <c r="G49" t="s">
        <v>88</v>
      </c>
      <c r="H49">
        <v>2.0000000000000001E-4</v>
      </c>
      <c r="I49">
        <f>Table21[[#This Row],[H2-Potential in TWh/a]]*1000000/(365*24)</f>
        <v>2.2831050228310501E-2</v>
      </c>
      <c r="J49">
        <f>Table21[[#This Row],[Potential demand MWh/h]]/SUM(Table21[Potential demand MWh/h])</f>
        <v>2.4045397710878137E-5</v>
      </c>
      <c r="K49">
        <f>ROUND($B$5*Table21[[#This Row],[Normalize Demand]],0)</f>
        <v>0</v>
      </c>
    </row>
    <row r="50" spans="1:11">
      <c r="A50">
        <v>80</v>
      </c>
      <c r="B50" t="s">
        <v>970</v>
      </c>
      <c r="C50" t="s">
        <v>1201</v>
      </c>
      <c r="E50">
        <v>49.620086989999997</v>
      </c>
      <c r="F50">
        <v>12.07645089</v>
      </c>
      <c r="G50" t="s">
        <v>96</v>
      </c>
      <c r="H50">
        <v>0.64549999999999996</v>
      </c>
      <c r="I50">
        <f>Table21[[#This Row],[H2-Potential in TWh/a]]*1000000/(365*24)</f>
        <v>73.68721461187215</v>
      </c>
      <c r="J50">
        <f>Table21[[#This Row],[Potential demand MWh/h]]/SUM(Table21[Potential demand MWh/h])</f>
        <v>7.76065211118592E-2</v>
      </c>
      <c r="K50">
        <f>ROUND($B$5*Table21[[#This Row],[Normalize Demand]],0)</f>
        <v>18</v>
      </c>
    </row>
    <row r="51" spans="1:11">
      <c r="A51">
        <v>81</v>
      </c>
      <c r="B51" t="s">
        <v>969</v>
      </c>
      <c r="C51" t="s">
        <v>1201</v>
      </c>
      <c r="E51">
        <v>49.523539999999997</v>
      </c>
      <c r="F51">
        <v>8.4730910000000002</v>
      </c>
      <c r="G51" t="s">
        <v>141</v>
      </c>
      <c r="H51">
        <v>0.15939999999999999</v>
      </c>
      <c r="I51">
        <f>Table21[[#This Row],[H2-Potential in TWh/a]]*1000000/(365*24)</f>
        <v>18.196347031963469</v>
      </c>
      <c r="J51">
        <f>Table21[[#This Row],[Potential demand MWh/h]]/SUM(Table21[Potential demand MWh/h])</f>
        <v>1.9164181975569877E-2</v>
      </c>
      <c r="K51">
        <f>ROUND($B$5*Table21[[#This Row],[Normalize Demand]],0)</f>
        <v>4</v>
      </c>
    </row>
    <row r="52" spans="1:11">
      <c r="A52">
        <v>82</v>
      </c>
      <c r="B52" t="s">
        <v>971</v>
      </c>
      <c r="C52" t="s">
        <v>1201</v>
      </c>
      <c r="E52">
        <v>50.049413999999999</v>
      </c>
      <c r="F52">
        <v>12.037088000000001</v>
      </c>
      <c r="G52" t="s">
        <v>303</v>
      </c>
      <c r="H52">
        <v>7.6399999999999996E-2</v>
      </c>
      <c r="I52">
        <f>Table21[[#This Row],[H2-Potential in TWh/a]]*1000000/(365*24)</f>
        <v>8.7214611872146115</v>
      </c>
      <c r="J52">
        <f>Table21[[#This Row],[Potential demand MWh/h]]/SUM(Table21[Potential demand MWh/h])</f>
        <v>9.1853419255554496E-3</v>
      </c>
      <c r="K52">
        <f>ROUND($B$5*Table21[[#This Row],[Normalize Demand]],0)</f>
        <v>2</v>
      </c>
    </row>
    <row r="53" spans="1:11">
      <c r="A53">
        <v>83</v>
      </c>
      <c r="B53" t="s">
        <v>972</v>
      </c>
      <c r="C53" t="s">
        <v>1201</v>
      </c>
      <c r="E53">
        <v>51.574494999999999</v>
      </c>
      <c r="F53">
        <v>14.607143000000001</v>
      </c>
      <c r="G53" t="s">
        <v>411</v>
      </c>
      <c r="H53">
        <v>0.15010000000000001</v>
      </c>
      <c r="I53">
        <f>Table21[[#This Row],[H2-Potential in TWh/a]]*1000000/(365*24)</f>
        <v>17.134703196347033</v>
      </c>
      <c r="J53">
        <f>Table21[[#This Row],[Potential demand MWh/h]]/SUM(Table21[Potential demand MWh/h])</f>
        <v>1.8046070982014044E-2</v>
      </c>
      <c r="K53">
        <f>ROUND($B$5*Table21[[#This Row],[Normalize Demand]],0)</f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4BF08-A156-40A6-B86A-B3A780D1AFB1}">
  <dimension ref="A1:C45"/>
  <sheetViews>
    <sheetView workbookViewId="0">
      <selection activeCell="I9" sqref="I9"/>
    </sheetView>
  </sheetViews>
  <sheetFormatPr defaultRowHeight="14.4"/>
  <sheetData>
    <row r="1" spans="1:3">
      <c r="A1" t="str" cm="1">
        <f t="array" ref="A1:B45">Table21[[#All],[Latitude]:[Longitude]]</f>
        <v>Latitude</v>
      </c>
      <c r="B1" t="str">
        <v>Longitude</v>
      </c>
      <c r="C1" t="str" cm="1">
        <f t="array" ref="C1:C45">Table21[[#All],[Peak Load '[MWh/h']]]</f>
        <v>Peak Load [MWh/h]</v>
      </c>
    </row>
    <row r="2" spans="1:3">
      <c r="A2">
        <v>51.530037100000001</v>
      </c>
      <c r="B2">
        <v>6.995643748</v>
      </c>
      <c r="C2">
        <v>1</v>
      </c>
    </row>
    <row r="3" spans="1:3">
      <c r="A3">
        <v>51.441175999999999</v>
      </c>
      <c r="B3">
        <v>7.0870959999999998</v>
      </c>
      <c r="C3">
        <v>2</v>
      </c>
    </row>
    <row r="4" spans="1:3">
      <c r="A4">
        <v>52.193970999999998</v>
      </c>
      <c r="B4">
        <v>8.6085700000000003</v>
      </c>
      <c r="C4">
        <v>2</v>
      </c>
    </row>
    <row r="5" spans="1:3">
      <c r="A5">
        <v>51.006366999999997</v>
      </c>
      <c r="B5">
        <v>13.657259</v>
      </c>
      <c r="C5">
        <v>1</v>
      </c>
    </row>
    <row r="6" spans="1:3">
      <c r="A6">
        <v>51.621611000000001</v>
      </c>
      <c r="B6">
        <v>7.5219820000000004</v>
      </c>
      <c r="C6">
        <v>4</v>
      </c>
    </row>
    <row r="7" spans="1:3">
      <c r="A7">
        <v>52.526555999999999</v>
      </c>
      <c r="B7">
        <v>11.392977999999999</v>
      </c>
      <c r="C7">
        <v>4</v>
      </c>
    </row>
    <row r="8" spans="1:3">
      <c r="A8">
        <v>51.837156</v>
      </c>
      <c r="B8">
        <v>11.767552999999999</v>
      </c>
      <c r="C8">
        <v>4</v>
      </c>
    </row>
    <row r="9" spans="1:3">
      <c r="A9">
        <v>51.370685999999999</v>
      </c>
      <c r="B9">
        <v>14.067964999999999</v>
      </c>
      <c r="C9">
        <v>2</v>
      </c>
    </row>
    <row r="10" spans="1:3">
      <c r="A10">
        <v>50.583345610000002</v>
      </c>
      <c r="B10">
        <v>10.9922719</v>
      </c>
      <c r="C10">
        <v>3</v>
      </c>
    </row>
    <row r="11" spans="1:3">
      <c r="A11">
        <v>50.698461999999999</v>
      </c>
      <c r="B11">
        <v>10.938711</v>
      </c>
      <c r="C11">
        <v>0</v>
      </c>
    </row>
    <row r="12" spans="1:3">
      <c r="A12">
        <v>50.490719800000001</v>
      </c>
      <c r="B12">
        <v>11.171840599999999</v>
      </c>
      <c r="C12">
        <v>3</v>
      </c>
    </row>
    <row r="13" spans="1:3">
      <c r="A13">
        <v>50.511445000000002</v>
      </c>
      <c r="B13">
        <v>11.214213000000001</v>
      </c>
      <c r="C13">
        <v>2</v>
      </c>
    </row>
    <row r="14" spans="1:3">
      <c r="A14">
        <v>49.23310953</v>
      </c>
      <c r="B14">
        <v>8.3749069790000004</v>
      </c>
      <c r="C14">
        <v>3</v>
      </c>
    </row>
    <row r="15" spans="1:3">
      <c r="A15">
        <v>50.471730000000001</v>
      </c>
      <c r="B15">
        <v>7.7865000000000002</v>
      </c>
      <c r="C15">
        <v>3</v>
      </c>
    </row>
    <row r="16" spans="1:3">
      <c r="A16">
        <v>52.264368320000003</v>
      </c>
      <c r="B16">
        <v>9.1407274550000004</v>
      </c>
      <c r="C16">
        <v>4</v>
      </c>
    </row>
    <row r="17" spans="1:3">
      <c r="A17">
        <v>51.807093000000002</v>
      </c>
      <c r="B17">
        <v>9.4427470000000007</v>
      </c>
      <c r="C17">
        <v>3</v>
      </c>
    </row>
    <row r="18" spans="1:3">
      <c r="A18">
        <v>51.750830000000001</v>
      </c>
      <c r="B18">
        <v>9.3963169999999998</v>
      </c>
      <c r="C18">
        <v>3</v>
      </c>
    </row>
    <row r="19" spans="1:3">
      <c r="A19">
        <v>52.197012999999998</v>
      </c>
      <c r="B19">
        <v>9.0708830000000003</v>
      </c>
      <c r="C19">
        <v>3</v>
      </c>
    </row>
    <row r="20" spans="1:3">
      <c r="A20">
        <v>52.193398999999999</v>
      </c>
      <c r="B20">
        <v>9.4648389999999996</v>
      </c>
      <c r="C20">
        <v>3</v>
      </c>
    </row>
    <row r="21" spans="1:3">
      <c r="A21">
        <v>52.537657000000003</v>
      </c>
      <c r="B21">
        <v>13.710979999999999</v>
      </c>
      <c r="C21">
        <v>5</v>
      </c>
    </row>
    <row r="22" spans="1:3">
      <c r="A22">
        <v>53.948273999999998</v>
      </c>
      <c r="B22">
        <v>10.198677</v>
      </c>
      <c r="C22">
        <v>3</v>
      </c>
    </row>
    <row r="23" spans="1:3">
      <c r="A23">
        <v>47.90606777</v>
      </c>
      <c r="B23">
        <v>9.8754120319999998</v>
      </c>
      <c r="C23">
        <v>13</v>
      </c>
    </row>
    <row r="24" spans="1:3">
      <c r="A24">
        <v>50.438827289999999</v>
      </c>
      <c r="B24">
        <v>11.3812546</v>
      </c>
      <c r="C24">
        <v>3</v>
      </c>
    </row>
    <row r="25" spans="1:3">
      <c r="A25">
        <v>48.956135000000003</v>
      </c>
      <c r="B25">
        <v>11.398277</v>
      </c>
      <c r="C25">
        <v>3</v>
      </c>
    </row>
    <row r="26" spans="1:3">
      <c r="A26">
        <v>50.471435</v>
      </c>
      <c r="B26">
        <v>11.282619</v>
      </c>
      <c r="C26">
        <v>1</v>
      </c>
    </row>
    <row r="27" spans="1:3">
      <c r="A27">
        <v>49.980055999999998</v>
      </c>
      <c r="B27">
        <v>9.5831809999999997</v>
      </c>
      <c r="C27">
        <v>3</v>
      </c>
    </row>
    <row r="28" spans="1:3">
      <c r="A28">
        <v>48.741115000000001</v>
      </c>
      <c r="B28">
        <v>11.236568999999999</v>
      </c>
      <c r="C28">
        <v>3</v>
      </c>
    </row>
    <row r="29" spans="1:3">
      <c r="A29">
        <v>50.459333000000001</v>
      </c>
      <c r="B29">
        <v>11.26413</v>
      </c>
      <c r="C29">
        <v>4</v>
      </c>
    </row>
    <row r="30" spans="1:3">
      <c r="A30">
        <v>51.649469000000003</v>
      </c>
      <c r="B30">
        <v>14.231009</v>
      </c>
      <c r="C30">
        <v>3</v>
      </c>
    </row>
    <row r="31" spans="1:3">
      <c r="A31">
        <v>50.509984000000003</v>
      </c>
      <c r="B31">
        <v>10.749162</v>
      </c>
      <c r="C31">
        <v>2</v>
      </c>
    </row>
    <row r="32" spans="1:3">
      <c r="A32">
        <v>47.603845</v>
      </c>
      <c r="B32">
        <v>7.9151069999999999</v>
      </c>
      <c r="C32">
        <v>2</v>
      </c>
    </row>
    <row r="33" spans="1:3">
      <c r="A33">
        <v>49.773600000000002</v>
      </c>
      <c r="B33">
        <v>9.5700950000000002</v>
      </c>
      <c r="C33">
        <v>1</v>
      </c>
    </row>
    <row r="34" spans="1:3">
      <c r="A34">
        <v>50.869332999999997</v>
      </c>
      <c r="B34">
        <v>6.0929209999999996</v>
      </c>
      <c r="C34">
        <v>11</v>
      </c>
    </row>
    <row r="35" spans="1:3">
      <c r="A35">
        <v>51.566233019999999</v>
      </c>
      <c r="B35">
        <v>6.9334189679999998</v>
      </c>
      <c r="C35">
        <v>16</v>
      </c>
    </row>
    <row r="36" spans="1:3">
      <c r="A36">
        <v>52.274424660000001</v>
      </c>
      <c r="B36">
        <v>11.44018309</v>
      </c>
      <c r="C36">
        <v>23</v>
      </c>
    </row>
    <row r="37" spans="1:3">
      <c r="A37">
        <v>51.65123268</v>
      </c>
      <c r="B37">
        <v>12.243387589999999</v>
      </c>
      <c r="C37">
        <v>11</v>
      </c>
    </row>
    <row r="38" spans="1:3">
      <c r="A38">
        <v>52.057572159999999</v>
      </c>
      <c r="B38">
        <v>11.58077961</v>
      </c>
      <c r="C38">
        <v>13</v>
      </c>
    </row>
    <row r="39" spans="1:3">
      <c r="A39">
        <v>52.062818999999998</v>
      </c>
      <c r="B39">
        <v>11.570379000000001</v>
      </c>
      <c r="C39">
        <v>13</v>
      </c>
    </row>
    <row r="40" spans="1:3">
      <c r="A40">
        <v>51.579650770000001</v>
      </c>
      <c r="B40">
        <v>13.003550280000001</v>
      </c>
      <c r="C40">
        <v>15</v>
      </c>
    </row>
    <row r="41" spans="1:3">
      <c r="A41">
        <v>50.784838569999998</v>
      </c>
      <c r="B41">
        <v>6.2200416880000002</v>
      </c>
      <c r="C41">
        <v>0</v>
      </c>
    </row>
    <row r="42" spans="1:3">
      <c r="A42">
        <v>49.620086989999997</v>
      </c>
      <c r="B42">
        <v>12.07645089</v>
      </c>
      <c r="C42">
        <v>18</v>
      </c>
    </row>
    <row r="43" spans="1:3">
      <c r="A43">
        <v>49.523539999999997</v>
      </c>
      <c r="B43">
        <v>8.4730910000000002</v>
      </c>
      <c r="C43">
        <v>4</v>
      </c>
    </row>
    <row r="44" spans="1:3">
      <c r="A44">
        <v>50.049413999999999</v>
      </c>
      <c r="B44">
        <v>12.037088000000001</v>
      </c>
      <c r="C44">
        <v>2</v>
      </c>
    </row>
    <row r="45" spans="1:3">
      <c r="A45">
        <v>51.574494999999999</v>
      </c>
      <c r="B45">
        <v>14.607143000000001</v>
      </c>
      <c r="C45">
        <v>4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F73D-8FAD-494D-B195-810129064FFB}">
  <dimension ref="A2:E410"/>
  <sheetViews>
    <sheetView workbookViewId="0">
      <selection activeCell="A4" sqref="A4"/>
    </sheetView>
  </sheetViews>
  <sheetFormatPr defaultRowHeight="14.4"/>
  <cols>
    <col min="1" max="1" width="26.109375" bestFit="1" customWidth="1"/>
    <col min="2" max="2" width="14.5546875" bestFit="1" customWidth="1"/>
    <col min="3" max="3" width="10.44140625" customWidth="1"/>
  </cols>
  <sheetData>
    <row r="2" spans="1:5">
      <c r="A2" s="1" t="s">
        <v>19821</v>
      </c>
      <c r="B2" s="78">
        <f>Overview!E63</f>
        <v>14</v>
      </c>
      <c r="C2" t="s">
        <v>18829</v>
      </c>
    </row>
    <row r="3" spans="1:5">
      <c r="A3" s="1" t="s">
        <v>20391</v>
      </c>
      <c r="B3" s="8">
        <f>B2*1000000/(365*24)</f>
        <v>1598.1735159817351</v>
      </c>
      <c r="C3" t="s">
        <v>18830</v>
      </c>
    </row>
    <row r="4" spans="1:5">
      <c r="A4" s="1" t="s">
        <v>19822</v>
      </c>
      <c r="B4" s="68">
        <f>SUM(Table5[Peak Load '[MWh/h']])</f>
        <v>1598</v>
      </c>
      <c r="C4" t="s">
        <v>18830</v>
      </c>
      <c r="E4" s="1"/>
    </row>
    <row r="8" spans="1:5">
      <c r="A8" t="s">
        <v>2</v>
      </c>
      <c r="B8" t="s">
        <v>18976</v>
      </c>
      <c r="C8" t="s">
        <v>18975</v>
      </c>
      <c r="D8" t="s">
        <v>18798</v>
      </c>
      <c r="E8" t="s">
        <v>18805</v>
      </c>
    </row>
    <row r="9" spans="1:5">
      <c r="A9" t="s">
        <v>103</v>
      </c>
      <c r="B9" t="s">
        <v>104</v>
      </c>
      <c r="C9">
        <v>57510.22</v>
      </c>
      <c r="D9">
        <f>Table5[[#This Row],[GDP -2019]]/Table5[[#Totals],[GDP -2019]]</f>
        <v>1.6557994077546882E-2</v>
      </c>
      <c r="E9">
        <f>ROUND($B$3*Table5[[#This Row],[Normiert]],0)</f>
        <v>26</v>
      </c>
    </row>
    <row r="10" spans="1:5">
      <c r="A10" t="s">
        <v>106</v>
      </c>
      <c r="B10" t="s">
        <v>107</v>
      </c>
      <c r="C10">
        <v>24614.79</v>
      </c>
      <c r="D10">
        <f>Table5[[#This Row],[GDP -2019]]/Table5[[#Totals],[GDP -2019]]</f>
        <v>7.0869411913232153E-3</v>
      </c>
      <c r="E10">
        <f>ROUND($B$3*Table5[[#This Row],[Normiert]],0)</f>
        <v>11</v>
      </c>
    </row>
    <row r="11" spans="1:5">
      <c r="A11" t="s">
        <v>108</v>
      </c>
      <c r="B11" t="s">
        <v>109</v>
      </c>
      <c r="C11">
        <v>22970.76</v>
      </c>
      <c r="D11">
        <f>Table5[[#This Row],[GDP -2019]]/Table5[[#Totals],[GDP -2019]]</f>
        <v>6.6136020351991488E-3</v>
      </c>
      <c r="E11">
        <f>ROUND($B$3*Table5[[#This Row],[Normiert]],0)</f>
        <v>11</v>
      </c>
    </row>
    <row r="12" spans="1:5">
      <c r="A12" t="s">
        <v>110</v>
      </c>
      <c r="B12" t="s">
        <v>111</v>
      </c>
      <c r="C12">
        <v>8667.39</v>
      </c>
      <c r="D12">
        <f>Table5[[#This Row],[GDP -2019]]/Table5[[#Totals],[GDP -2019]]</f>
        <v>2.4954624115120592E-3</v>
      </c>
      <c r="E12">
        <f>ROUND($B$3*Table5[[#This Row],[Normiert]],0)</f>
        <v>4</v>
      </c>
    </row>
    <row r="13" spans="1:5">
      <c r="A13" t="s">
        <v>112</v>
      </c>
      <c r="B13" t="s">
        <v>113</v>
      </c>
      <c r="C13">
        <v>25046.45</v>
      </c>
      <c r="D13">
        <f>Table5[[#This Row],[GDP -2019]]/Table5[[#Totals],[GDP -2019]]</f>
        <v>7.2112221230169887E-3</v>
      </c>
      <c r="E13">
        <f>ROUND($B$3*Table5[[#This Row],[Normiert]],0)</f>
        <v>12</v>
      </c>
    </row>
    <row r="14" spans="1:5">
      <c r="A14" t="s">
        <v>114</v>
      </c>
      <c r="B14" t="s">
        <v>115</v>
      </c>
      <c r="C14">
        <v>15580.92</v>
      </c>
      <c r="D14">
        <f>Table5[[#This Row],[GDP -2019]]/Table5[[#Totals],[GDP -2019]]</f>
        <v>4.4859640787799412E-3</v>
      </c>
      <c r="E14">
        <f>ROUND($B$3*Table5[[#This Row],[Normiert]],0)</f>
        <v>7</v>
      </c>
    </row>
    <row r="15" spans="1:5">
      <c r="A15" t="s">
        <v>116</v>
      </c>
      <c r="B15" t="s">
        <v>117</v>
      </c>
      <c r="C15">
        <v>7428.85</v>
      </c>
      <c r="D15">
        <f>Table5[[#This Row],[GDP -2019]]/Table5[[#Totals],[GDP -2019]]</f>
        <v>2.1388694792505427E-3</v>
      </c>
      <c r="E15">
        <f>ROUND($B$3*Table5[[#This Row],[Normiert]],0)</f>
        <v>3</v>
      </c>
    </row>
    <row r="16" spans="1:5">
      <c r="A16" t="s">
        <v>118</v>
      </c>
      <c r="B16" t="s">
        <v>119</v>
      </c>
      <c r="C16">
        <v>20653.7</v>
      </c>
      <c r="D16">
        <f>Table5[[#This Row],[GDP -2019]]/Table5[[#Totals],[GDP -2019]]</f>
        <v>5.9464881594859147E-3</v>
      </c>
      <c r="E16">
        <f>ROUND($B$3*Table5[[#This Row],[Normiert]],0)</f>
        <v>10</v>
      </c>
    </row>
    <row r="17" spans="1:5">
      <c r="A17" t="s">
        <v>120</v>
      </c>
      <c r="B17" t="s">
        <v>121</v>
      </c>
      <c r="C17">
        <v>5919.1</v>
      </c>
      <c r="D17">
        <f>Table5[[#This Row],[GDP -2019]]/Table5[[#Totals],[GDP -2019]]</f>
        <v>1.7041914070996035E-3</v>
      </c>
      <c r="E17">
        <f>ROUND($B$3*Table5[[#This Row],[Normiert]],0)</f>
        <v>3</v>
      </c>
    </row>
    <row r="18" spans="1:5">
      <c r="A18" t="s">
        <v>122</v>
      </c>
      <c r="B18" t="s">
        <v>123</v>
      </c>
      <c r="C18">
        <v>9196.18</v>
      </c>
      <c r="D18">
        <f>Table5[[#This Row],[GDP -2019]]/Table5[[#Totals],[GDP -2019]]</f>
        <v>2.6477084242775475E-3</v>
      </c>
      <c r="E18">
        <f>ROUND($B$3*Table5[[#This Row],[Normiert]],0)</f>
        <v>4</v>
      </c>
    </row>
    <row r="19" spans="1:5">
      <c r="A19" t="s">
        <v>124</v>
      </c>
      <c r="B19" t="s">
        <v>125</v>
      </c>
      <c r="C19">
        <v>5415.53</v>
      </c>
      <c r="D19">
        <f>Table5[[#This Row],[GDP -2019]]/Table5[[#Totals],[GDP -2019]]</f>
        <v>1.5592065839215613E-3</v>
      </c>
      <c r="E19">
        <f>ROUND($B$3*Table5[[#This Row],[Normiert]],0)</f>
        <v>2</v>
      </c>
    </row>
    <row r="20" spans="1:5">
      <c r="A20" t="s">
        <v>126</v>
      </c>
      <c r="B20" t="s">
        <v>127</v>
      </c>
      <c r="C20">
        <v>5032.3999999999996</v>
      </c>
      <c r="D20">
        <f>Table5[[#This Row],[GDP -2019]]/Table5[[#Totals],[GDP -2019]]</f>
        <v>1.4488981157757164E-3</v>
      </c>
      <c r="E20">
        <f>ROUND($B$3*Table5[[#This Row],[Normiert]],0)</f>
        <v>2</v>
      </c>
    </row>
    <row r="21" spans="1:5">
      <c r="A21" t="s">
        <v>128</v>
      </c>
      <c r="B21" t="s">
        <v>129</v>
      </c>
      <c r="C21">
        <v>14421.97</v>
      </c>
      <c r="D21">
        <f>Table5[[#This Row],[GDP -2019]]/Table5[[#Totals],[GDP -2019]]</f>
        <v>4.1522862170681801E-3</v>
      </c>
      <c r="E21">
        <f>ROUND($B$3*Table5[[#This Row],[Normiert]],0)</f>
        <v>7</v>
      </c>
    </row>
    <row r="22" spans="1:5">
      <c r="A22" t="s">
        <v>131</v>
      </c>
      <c r="B22" t="s">
        <v>132</v>
      </c>
      <c r="C22">
        <v>3156.49</v>
      </c>
      <c r="D22">
        <f>Table5[[#This Row],[GDP -2019]]/Table5[[#Totals],[GDP -2019]]</f>
        <v>9.0879747505462425E-4</v>
      </c>
      <c r="E22">
        <f>ROUND($B$3*Table5[[#This Row],[Normiert]],0)</f>
        <v>1</v>
      </c>
    </row>
    <row r="23" spans="1:5">
      <c r="A23" t="s">
        <v>133</v>
      </c>
      <c r="B23" t="s">
        <v>134</v>
      </c>
      <c r="C23">
        <v>21294</v>
      </c>
      <c r="D23">
        <f>Table5[[#This Row],[GDP -2019]]/Table5[[#Totals],[GDP -2019]]</f>
        <v>6.1308394557920889E-3</v>
      </c>
      <c r="E23">
        <f>ROUND($B$3*Table5[[#This Row],[Normiert]],0)</f>
        <v>10</v>
      </c>
    </row>
    <row r="24" spans="1:5">
      <c r="A24" t="s">
        <v>135</v>
      </c>
      <c r="B24" t="s">
        <v>136</v>
      </c>
      <c r="C24">
        <v>17490.09</v>
      </c>
      <c r="D24">
        <f>Table5[[#This Row],[GDP -2019]]/Table5[[#Totals],[GDP -2019]]</f>
        <v>5.0356407371726615E-3</v>
      </c>
      <c r="E24">
        <f>ROUND($B$3*Table5[[#This Row],[Normiert]],0)</f>
        <v>8</v>
      </c>
    </row>
    <row r="25" spans="1:5">
      <c r="A25" t="s">
        <v>137</v>
      </c>
      <c r="B25" t="s">
        <v>138</v>
      </c>
      <c r="C25">
        <v>9938.9599999999991</v>
      </c>
      <c r="D25">
        <f>Table5[[#This Row],[GDP -2019]]/Table5[[#Totals],[GDP -2019]]</f>
        <v>2.8615651412388153E-3</v>
      </c>
      <c r="E25">
        <f>ROUND($B$3*Table5[[#This Row],[Normiert]],0)</f>
        <v>5</v>
      </c>
    </row>
    <row r="26" spans="1:5">
      <c r="A26" t="s">
        <v>139</v>
      </c>
      <c r="B26" t="s">
        <v>140</v>
      </c>
      <c r="C26">
        <v>9475.7999999999993</v>
      </c>
      <c r="D26">
        <f>Table5[[#This Row],[GDP -2019]]/Table5[[#Totals],[GDP -2019]]</f>
        <v>2.7282149204092545E-3</v>
      </c>
      <c r="E26">
        <f>ROUND($B$3*Table5[[#This Row],[Normiert]],0)</f>
        <v>4</v>
      </c>
    </row>
    <row r="27" spans="1:5">
      <c r="A27" t="s">
        <v>141</v>
      </c>
      <c r="B27" t="s">
        <v>142</v>
      </c>
      <c r="C27">
        <v>21117.74</v>
      </c>
      <c r="D27">
        <f>Table5[[#This Row],[GDP -2019]]/Table5[[#Totals],[GDP -2019]]</f>
        <v>6.0800917445833959E-3</v>
      </c>
      <c r="E27">
        <f>ROUND($B$3*Table5[[#This Row],[Normiert]],0)</f>
        <v>10</v>
      </c>
    </row>
    <row r="28" spans="1:5">
      <c r="A28" t="s">
        <v>143</v>
      </c>
      <c r="B28" t="s">
        <v>144</v>
      </c>
      <c r="C28">
        <v>4570.46</v>
      </c>
      <c r="D28">
        <f>Table5[[#This Row],[GDP -2019]]/Table5[[#Totals],[GDP -2019]]</f>
        <v>1.3158991499539546E-3</v>
      </c>
      <c r="E28">
        <f>ROUND($B$3*Table5[[#This Row],[Normiert]],0)</f>
        <v>2</v>
      </c>
    </row>
    <row r="29" spans="1:5">
      <c r="A29" t="s">
        <v>145</v>
      </c>
      <c r="B29" t="s">
        <v>146</v>
      </c>
      <c r="C29">
        <v>20962.419999999998</v>
      </c>
      <c r="D29">
        <f>Table5[[#This Row],[GDP -2019]]/Table5[[#Totals],[GDP -2019]]</f>
        <v>6.0353729512954441E-3</v>
      </c>
      <c r="E29">
        <f>ROUND($B$3*Table5[[#This Row],[Normiert]],0)</f>
        <v>10</v>
      </c>
    </row>
    <row r="30" spans="1:5">
      <c r="A30" t="s">
        <v>147</v>
      </c>
      <c r="B30" t="s">
        <v>148</v>
      </c>
      <c r="C30">
        <v>5213.6000000000004</v>
      </c>
      <c r="D30">
        <f>Table5[[#This Row],[GDP -2019]]/Table5[[#Totals],[GDP -2019]]</f>
        <v>1.501068121852054E-3</v>
      </c>
      <c r="E30">
        <f>ROUND($B$3*Table5[[#This Row],[Normiert]],0)</f>
        <v>2</v>
      </c>
    </row>
    <row r="31" spans="1:5">
      <c r="A31" t="s">
        <v>149</v>
      </c>
      <c r="B31" t="s">
        <v>150</v>
      </c>
      <c r="C31">
        <v>4745.68</v>
      </c>
      <c r="D31">
        <f>Table5[[#This Row],[GDP -2019]]/Table5[[#Totals],[GDP -2019]]</f>
        <v>1.3663474306641965E-3</v>
      </c>
      <c r="E31">
        <f>ROUND($B$3*Table5[[#This Row],[Normiert]],0)</f>
        <v>2</v>
      </c>
    </row>
    <row r="32" spans="1:5">
      <c r="A32" t="s">
        <v>151</v>
      </c>
      <c r="B32" t="s">
        <v>152</v>
      </c>
      <c r="C32">
        <v>6268.52</v>
      </c>
      <c r="D32">
        <f>Table5[[#This Row],[GDP -2019]]/Table5[[#Totals],[GDP -2019]]</f>
        <v>1.804794296300452E-3</v>
      </c>
      <c r="E32">
        <f>ROUND($B$3*Table5[[#This Row],[Normiert]],0)</f>
        <v>3</v>
      </c>
    </row>
    <row r="33" spans="1:5">
      <c r="A33" t="s">
        <v>153</v>
      </c>
      <c r="B33" t="s">
        <v>154</v>
      </c>
      <c r="C33">
        <v>4862.01</v>
      </c>
      <c r="D33">
        <f>Table5[[#This Row],[GDP -2019]]/Table5[[#Totals],[GDP -2019]]</f>
        <v>1.3998404593996287E-3</v>
      </c>
      <c r="E33">
        <f>ROUND($B$3*Table5[[#This Row],[Normiert]],0)</f>
        <v>2</v>
      </c>
    </row>
    <row r="34" spans="1:5">
      <c r="A34" t="s">
        <v>155</v>
      </c>
      <c r="B34" t="s">
        <v>156</v>
      </c>
      <c r="C34">
        <v>12784.12</v>
      </c>
      <c r="D34">
        <f>Table5[[#This Row],[GDP -2019]]/Table5[[#Totals],[GDP -2019]]</f>
        <v>3.6807263690983734E-3</v>
      </c>
      <c r="E34">
        <f>ROUND($B$3*Table5[[#This Row],[Normiert]],0)</f>
        <v>6</v>
      </c>
    </row>
    <row r="35" spans="1:5">
      <c r="A35" t="s">
        <v>157</v>
      </c>
      <c r="B35" t="s">
        <v>158</v>
      </c>
      <c r="C35">
        <v>8199.31</v>
      </c>
      <c r="D35">
        <f>Table5[[#This Row],[GDP -2019]]/Table5[[#Totals],[GDP -2019]]</f>
        <v>2.360695654093671E-3</v>
      </c>
      <c r="E35">
        <f>ROUND($B$3*Table5[[#This Row],[Normiert]],0)</f>
        <v>4</v>
      </c>
    </row>
    <row r="36" spans="1:5">
      <c r="A36" t="s">
        <v>159</v>
      </c>
      <c r="B36" t="s">
        <v>160</v>
      </c>
      <c r="C36">
        <v>5607.61</v>
      </c>
      <c r="D36">
        <f>Table5[[#This Row],[GDP -2019]]/Table5[[#Totals],[GDP -2019]]</f>
        <v>1.6145090936740055E-3</v>
      </c>
      <c r="E36">
        <f>ROUND($B$3*Table5[[#This Row],[Normiert]],0)</f>
        <v>3</v>
      </c>
    </row>
    <row r="37" spans="1:5">
      <c r="A37" t="s">
        <v>161</v>
      </c>
      <c r="B37" t="s">
        <v>162</v>
      </c>
      <c r="C37">
        <v>18262.98</v>
      </c>
      <c r="D37">
        <f>Table5[[#This Row],[GDP -2019]]/Table5[[#Totals],[GDP -2019]]</f>
        <v>5.2581665428919786E-3</v>
      </c>
      <c r="E37">
        <f>ROUND($B$3*Table5[[#This Row],[Normiert]],0)</f>
        <v>8</v>
      </c>
    </row>
    <row r="38" spans="1:5">
      <c r="A38" t="s">
        <v>163</v>
      </c>
      <c r="B38" t="s">
        <v>164</v>
      </c>
      <c r="C38">
        <v>6225.95</v>
      </c>
      <c r="D38">
        <f>Table5[[#This Row],[GDP -2019]]/Table5[[#Totals],[GDP -2019]]</f>
        <v>1.7925377998398025E-3</v>
      </c>
      <c r="E38">
        <f>ROUND($B$3*Table5[[#This Row],[Normiert]],0)</f>
        <v>3</v>
      </c>
    </row>
    <row r="39" spans="1:5">
      <c r="A39" t="s">
        <v>165</v>
      </c>
      <c r="B39" t="s">
        <v>166</v>
      </c>
      <c r="C39">
        <v>8562.5300000000007</v>
      </c>
      <c r="D39">
        <f>Table5[[#This Row],[GDP -2019]]/Table5[[#Totals],[GDP -2019]]</f>
        <v>2.465271755677817E-3</v>
      </c>
      <c r="E39">
        <f>ROUND($B$3*Table5[[#This Row],[Normiert]],0)</f>
        <v>4</v>
      </c>
    </row>
    <row r="40" spans="1:5">
      <c r="A40" t="s">
        <v>167</v>
      </c>
      <c r="B40" t="s">
        <v>168</v>
      </c>
      <c r="C40">
        <v>7169.7</v>
      </c>
      <c r="D40">
        <f>Table5[[#This Row],[GDP -2019]]/Table5[[#Totals],[GDP -2019]]</f>
        <v>2.0642565814873925E-3</v>
      </c>
      <c r="E40">
        <f>ROUND($B$3*Table5[[#This Row],[Normiert]],0)</f>
        <v>3</v>
      </c>
    </row>
    <row r="41" spans="1:5">
      <c r="A41" t="s">
        <v>169</v>
      </c>
      <c r="B41" t="s">
        <v>170</v>
      </c>
      <c r="C41">
        <v>10392.76</v>
      </c>
      <c r="D41">
        <f>Table5[[#This Row],[GDP -2019]]/Table5[[#Totals],[GDP -2019]]</f>
        <v>2.9922204875823138E-3</v>
      </c>
      <c r="E41">
        <f>ROUND($B$3*Table5[[#This Row],[Normiert]],0)</f>
        <v>5</v>
      </c>
    </row>
    <row r="42" spans="1:5">
      <c r="A42" t="s">
        <v>82</v>
      </c>
      <c r="B42" t="s">
        <v>171</v>
      </c>
      <c r="C42">
        <v>7970.98</v>
      </c>
      <c r="D42">
        <f>Table5[[#This Row],[GDP -2019]]/Table5[[#Totals],[GDP -2019]]</f>
        <v>2.2949562639865513E-3</v>
      </c>
      <c r="E42">
        <f>ROUND($B$3*Table5[[#This Row],[Normiert]],0)</f>
        <v>4</v>
      </c>
    </row>
    <row r="43" spans="1:5">
      <c r="A43" t="s">
        <v>172</v>
      </c>
      <c r="B43" t="s">
        <v>173</v>
      </c>
      <c r="C43">
        <v>5425.17</v>
      </c>
      <c r="D43">
        <f>Table5[[#This Row],[GDP -2019]]/Table5[[#Totals],[GDP -2019]]</f>
        <v>1.5619820743110531E-3</v>
      </c>
      <c r="E43">
        <f>ROUND($B$3*Table5[[#This Row],[Normiert]],0)</f>
        <v>2</v>
      </c>
    </row>
    <row r="44" spans="1:5">
      <c r="A44" t="s">
        <v>175</v>
      </c>
      <c r="B44" t="s">
        <v>176</v>
      </c>
      <c r="C44">
        <v>12060.37</v>
      </c>
      <c r="D44">
        <f>Table5[[#This Row],[GDP -2019]]/Table5[[#Totals],[GDP -2019]]</f>
        <v>3.4723486544308837E-3</v>
      </c>
      <c r="E44">
        <f>ROUND($B$3*Table5[[#This Row],[Normiert]],0)</f>
        <v>6</v>
      </c>
    </row>
    <row r="45" spans="1:5">
      <c r="A45" t="s">
        <v>177</v>
      </c>
      <c r="B45" t="s">
        <v>18952</v>
      </c>
      <c r="C45">
        <v>7873.38</v>
      </c>
      <c r="D45">
        <f>Table5[[#This Row],[GDP -2019]]/Table5[[#Totals],[GDP -2019]]</f>
        <v>2.2668558633626521E-3</v>
      </c>
      <c r="E45">
        <f>ROUND($B$3*Table5[[#This Row],[Normiert]],0)</f>
        <v>4</v>
      </c>
    </row>
    <row r="46" spans="1:5">
      <c r="A46" t="s">
        <v>178</v>
      </c>
      <c r="B46" t="s">
        <v>179</v>
      </c>
      <c r="C46">
        <v>6892.46</v>
      </c>
      <c r="D46">
        <f>Table5[[#This Row],[GDP -2019]]/Table5[[#Totals],[GDP -2019]]</f>
        <v>1.9844353205348332E-3</v>
      </c>
      <c r="E46">
        <f>ROUND($B$3*Table5[[#This Row],[Normiert]],0)</f>
        <v>3</v>
      </c>
    </row>
    <row r="47" spans="1:5">
      <c r="A47" t="s">
        <v>180</v>
      </c>
      <c r="B47" t="s">
        <v>181</v>
      </c>
      <c r="C47">
        <v>10144.530000000001</v>
      </c>
      <c r="D47">
        <f>Table5[[#This Row],[GDP -2019]]/Table5[[#Totals],[GDP -2019]]</f>
        <v>2.9207516100529032E-3</v>
      </c>
      <c r="E47">
        <f>ROUND($B$3*Table5[[#This Row],[Normiert]],0)</f>
        <v>5</v>
      </c>
    </row>
    <row r="48" spans="1:5">
      <c r="A48" t="s">
        <v>182</v>
      </c>
      <c r="B48" t="s">
        <v>183</v>
      </c>
      <c r="C48">
        <v>6687.53</v>
      </c>
      <c r="D48">
        <f>Table5[[#This Row],[GDP -2019]]/Table5[[#Totals],[GDP -2019]]</f>
        <v>1.9254331166428697E-3</v>
      </c>
      <c r="E48">
        <f>ROUND($B$3*Table5[[#This Row],[Normiert]],0)</f>
        <v>3</v>
      </c>
    </row>
    <row r="49" spans="1:5">
      <c r="A49" t="s">
        <v>184</v>
      </c>
      <c r="B49" t="s">
        <v>185</v>
      </c>
      <c r="C49">
        <v>11138.52</v>
      </c>
      <c r="D49">
        <f>Table5[[#This Row],[GDP -2019]]/Table5[[#Totals],[GDP -2019]]</f>
        <v>3.2069351880872217E-3</v>
      </c>
      <c r="E49">
        <f>ROUND($B$3*Table5[[#This Row],[Normiert]],0)</f>
        <v>5</v>
      </c>
    </row>
    <row r="50" spans="1:5">
      <c r="A50" t="s">
        <v>186</v>
      </c>
      <c r="B50" t="s">
        <v>187</v>
      </c>
      <c r="C50">
        <v>11028.39</v>
      </c>
      <c r="D50">
        <f>Table5[[#This Row],[GDP -2019]]/Table5[[#Totals],[GDP -2019]]</f>
        <v>3.1752272257848648E-3</v>
      </c>
      <c r="E50">
        <f>ROUND($B$3*Table5[[#This Row],[Normiert]],0)</f>
        <v>5</v>
      </c>
    </row>
    <row r="51" spans="1:5">
      <c r="A51" t="s">
        <v>188</v>
      </c>
      <c r="B51" t="s">
        <v>189</v>
      </c>
      <c r="C51">
        <v>13768.2</v>
      </c>
      <c r="D51">
        <f>Table5[[#This Row],[GDP -2019]]/Table5[[#Totals],[GDP -2019]]</f>
        <v>3.9640567199791792E-3</v>
      </c>
      <c r="E51">
        <f>ROUND($B$3*Table5[[#This Row],[Normiert]],0)</f>
        <v>6</v>
      </c>
    </row>
    <row r="52" spans="1:5">
      <c r="A52" t="s">
        <v>190</v>
      </c>
      <c r="B52" t="s">
        <v>191</v>
      </c>
      <c r="C52">
        <v>5033.1099999999997</v>
      </c>
      <c r="D52">
        <f>Table5[[#This Row],[GDP -2019]]/Table5[[#Totals],[GDP -2019]]</f>
        <v>1.4491025346736975E-3</v>
      </c>
      <c r="E52">
        <f>ROUND($B$3*Table5[[#This Row],[Normiert]],0)</f>
        <v>2</v>
      </c>
    </row>
    <row r="53" spans="1:5">
      <c r="A53" t="s">
        <v>192</v>
      </c>
      <c r="B53" t="s">
        <v>193</v>
      </c>
      <c r="C53">
        <v>18877.29</v>
      </c>
      <c r="D53">
        <f>Table5[[#This Row],[GDP -2019]]/Table5[[#Totals],[GDP -2019]]</f>
        <v>5.4350349558762766E-3</v>
      </c>
      <c r="E53">
        <f>ROUND($B$3*Table5[[#This Row],[Normiert]],0)</f>
        <v>9</v>
      </c>
    </row>
    <row r="54" spans="1:5">
      <c r="A54" t="s">
        <v>194</v>
      </c>
      <c r="B54" t="s">
        <v>195</v>
      </c>
      <c r="C54">
        <v>124452.7</v>
      </c>
      <c r="D54">
        <f>Table5[[#This Row],[GDP -2019]]/Table5[[#Totals],[GDP -2019]]</f>
        <v>3.5831667302519771E-2</v>
      </c>
      <c r="E54">
        <f>ROUND($B$3*Table5[[#This Row],[Normiert]],0)</f>
        <v>57</v>
      </c>
    </row>
    <row r="55" spans="1:5">
      <c r="A55" t="s">
        <v>196</v>
      </c>
      <c r="B55" t="s">
        <v>197</v>
      </c>
      <c r="C55">
        <v>3464.74</v>
      </c>
      <c r="D55">
        <f>Table5[[#This Row],[GDP -2019]]/Table5[[#Totals],[GDP -2019]]</f>
        <v>9.9754694731196952E-4</v>
      </c>
      <c r="E55">
        <f>ROUND($B$3*Table5[[#This Row],[Normiert]],0)</f>
        <v>2</v>
      </c>
    </row>
    <row r="56" spans="1:5">
      <c r="A56" t="s">
        <v>94</v>
      </c>
      <c r="B56" t="s">
        <v>198</v>
      </c>
      <c r="C56">
        <v>5417.88</v>
      </c>
      <c r="D56">
        <f>Table5[[#This Row],[GDP -2019]]/Table5[[#Totals],[GDP -2019]]</f>
        <v>1.5598831816824852E-3</v>
      </c>
      <c r="E56">
        <f>ROUND($B$3*Table5[[#This Row],[Normiert]],0)</f>
        <v>2</v>
      </c>
    </row>
    <row r="57" spans="1:5">
      <c r="A57" t="s">
        <v>199</v>
      </c>
      <c r="B57" t="s">
        <v>200</v>
      </c>
      <c r="C57">
        <v>3724.77</v>
      </c>
      <c r="D57">
        <f>Table5[[#This Row],[GDP -2019]]/Table5[[#Totals],[GDP -2019]]</f>
        <v>1.0724132093430402E-3</v>
      </c>
      <c r="E57">
        <f>ROUND($B$3*Table5[[#This Row],[Normiert]],0)</f>
        <v>2</v>
      </c>
    </row>
    <row r="58" spans="1:5">
      <c r="A58" t="s">
        <v>201</v>
      </c>
      <c r="B58" t="s">
        <v>202</v>
      </c>
      <c r="C58">
        <v>3893.11</v>
      </c>
      <c r="D58">
        <f>Table5[[#This Row],[GDP -2019]]/Table5[[#Totals],[GDP -2019]]</f>
        <v>1.1208806421404499E-3</v>
      </c>
      <c r="E58">
        <f>ROUND($B$3*Table5[[#This Row],[Normiert]],0)</f>
        <v>2</v>
      </c>
    </row>
    <row r="59" spans="1:5">
      <c r="A59" t="s">
        <v>203</v>
      </c>
      <c r="B59" t="s">
        <v>204</v>
      </c>
      <c r="C59">
        <v>4697.32</v>
      </c>
      <c r="D59">
        <f>Table5[[#This Row],[GDP -2019]]/Table5[[#Totals],[GDP -2019]]</f>
        <v>1.352423912486207E-3</v>
      </c>
      <c r="E59">
        <f>ROUND($B$3*Table5[[#This Row],[Normiert]],0)</f>
        <v>2</v>
      </c>
    </row>
    <row r="60" spans="1:5">
      <c r="A60" t="s">
        <v>205</v>
      </c>
      <c r="B60" t="s">
        <v>206</v>
      </c>
      <c r="C60">
        <v>4632.71</v>
      </c>
      <c r="D60">
        <f>Table5[[#This Row],[GDP -2019]]/Table5[[#Totals],[GDP -2019]]</f>
        <v>1.3338217927699148E-3</v>
      </c>
      <c r="E60">
        <f>ROUND($B$3*Table5[[#This Row],[Normiert]],0)</f>
        <v>2</v>
      </c>
    </row>
    <row r="61" spans="1:5">
      <c r="A61" t="s">
        <v>207</v>
      </c>
      <c r="B61" t="s">
        <v>208</v>
      </c>
      <c r="C61">
        <v>4865.67</v>
      </c>
      <c r="D61">
        <f>Table5[[#This Row],[GDP -2019]]/Table5[[#Totals],[GDP -2019]]</f>
        <v>1.4008942244230248E-3</v>
      </c>
      <c r="E61">
        <f>ROUND($B$3*Table5[[#This Row],[Normiert]],0)</f>
        <v>2</v>
      </c>
    </row>
    <row r="62" spans="1:5">
      <c r="A62" t="s">
        <v>209</v>
      </c>
      <c r="B62" t="s">
        <v>210</v>
      </c>
      <c r="C62">
        <v>4441.03</v>
      </c>
      <c r="D62">
        <f>Table5[[#This Row],[GDP -2019]]/Table5[[#Totals],[GDP -2019]]</f>
        <v>1.2786344485937982E-3</v>
      </c>
      <c r="E62">
        <f>ROUND($B$3*Table5[[#This Row],[Normiert]],0)</f>
        <v>2</v>
      </c>
    </row>
    <row r="63" spans="1:5">
      <c r="A63" t="s">
        <v>211</v>
      </c>
      <c r="B63" t="s">
        <v>212</v>
      </c>
      <c r="C63">
        <v>9180.5300000000007</v>
      </c>
      <c r="D63">
        <f>Table5[[#This Row],[GDP -2019]]/Table5[[#Totals],[GDP -2019]]</f>
        <v>2.6432025711037358E-3</v>
      </c>
      <c r="E63">
        <f>ROUND($B$3*Table5[[#This Row],[Normiert]],0)</f>
        <v>4</v>
      </c>
    </row>
    <row r="64" spans="1:5">
      <c r="A64" t="s">
        <v>213</v>
      </c>
      <c r="B64" t="s">
        <v>214</v>
      </c>
      <c r="C64">
        <v>6075.01</v>
      </c>
      <c r="D64">
        <f>Table5[[#This Row],[GDP -2019]]/Table5[[#Totals],[GDP -2019]]</f>
        <v>1.7490800696126373E-3</v>
      </c>
      <c r="E64">
        <f>ROUND($B$3*Table5[[#This Row],[Normiert]],0)</f>
        <v>3</v>
      </c>
    </row>
    <row r="65" spans="1:5">
      <c r="A65" t="s">
        <v>215</v>
      </c>
      <c r="B65" t="s">
        <v>216</v>
      </c>
      <c r="C65">
        <v>2805.31</v>
      </c>
      <c r="D65">
        <f>Table5[[#This Row],[GDP -2019]]/Table5[[#Totals],[GDP -2019]]</f>
        <v>8.0768785731793482E-4</v>
      </c>
      <c r="E65">
        <f>ROUND($B$3*Table5[[#This Row],[Normiert]],0)</f>
        <v>1</v>
      </c>
    </row>
    <row r="66" spans="1:5">
      <c r="A66" t="s">
        <v>217</v>
      </c>
      <c r="B66" t="s">
        <v>218</v>
      </c>
      <c r="C66">
        <v>4322.63</v>
      </c>
      <c r="D66">
        <f>Table5[[#This Row],[GDP -2019]]/Table5[[#Totals],[GDP -2019]]</f>
        <v>1.2445454380008714E-3</v>
      </c>
      <c r="E66">
        <f>ROUND($B$3*Table5[[#This Row],[Normiert]],0)</f>
        <v>2</v>
      </c>
    </row>
    <row r="67" spans="1:5">
      <c r="A67" t="s">
        <v>219</v>
      </c>
      <c r="B67" t="s">
        <v>220</v>
      </c>
      <c r="C67">
        <v>3946.04</v>
      </c>
      <c r="D67">
        <f>Table5[[#This Row],[GDP -2019]]/Table5[[#Totals],[GDP -2019]]</f>
        <v>1.1361199270279803E-3</v>
      </c>
      <c r="E67">
        <f>ROUND($B$3*Table5[[#This Row],[Normiert]],0)</f>
        <v>2</v>
      </c>
    </row>
    <row r="68" spans="1:5">
      <c r="A68" t="s">
        <v>221</v>
      </c>
      <c r="B68" t="s">
        <v>18953</v>
      </c>
      <c r="C68">
        <v>4166.1000000000004</v>
      </c>
      <c r="D68">
        <f>Table5[[#This Row],[GDP -2019]]/Table5[[#Totals],[GDP -2019]]</f>
        <v>1.1994782688445301E-3</v>
      </c>
      <c r="E68">
        <f>ROUND($B$3*Table5[[#This Row],[Normiert]],0)</f>
        <v>2</v>
      </c>
    </row>
    <row r="69" spans="1:5">
      <c r="A69" t="s">
        <v>223</v>
      </c>
      <c r="B69" t="s">
        <v>224</v>
      </c>
      <c r="C69">
        <v>40557.97</v>
      </c>
      <c r="D69">
        <f>Table5[[#This Row],[GDP -2019]]/Table5[[#Totals],[GDP -2019]]</f>
        <v>1.1677204974304117E-2</v>
      </c>
      <c r="E69">
        <f>ROUND($B$3*Table5[[#This Row],[Normiert]],0)</f>
        <v>19</v>
      </c>
    </row>
    <row r="70" spans="1:5">
      <c r="A70" t="s">
        <v>225</v>
      </c>
      <c r="B70" t="s">
        <v>226</v>
      </c>
      <c r="C70">
        <v>3755.87</v>
      </c>
      <c r="D70">
        <f>Table5[[#This Row],[GDP -2019]]/Table5[[#Totals],[GDP -2019]]</f>
        <v>1.0813673329024998E-3</v>
      </c>
      <c r="E70">
        <f>ROUND($B$3*Table5[[#This Row],[Normiert]],0)</f>
        <v>2</v>
      </c>
    </row>
    <row r="71" spans="1:5">
      <c r="A71" t="s">
        <v>227</v>
      </c>
      <c r="B71" t="s">
        <v>18954</v>
      </c>
      <c r="C71">
        <v>4699.6000000000004</v>
      </c>
      <c r="D71">
        <f>Table5[[#This Row],[GDP -2019]]/Table5[[#Totals],[GDP -2019]]</f>
        <v>1.3530803562712738E-3</v>
      </c>
      <c r="E71">
        <f>ROUND($B$3*Table5[[#This Row],[Normiert]],0)</f>
        <v>2</v>
      </c>
    </row>
    <row r="72" spans="1:5">
      <c r="A72" t="s">
        <v>229</v>
      </c>
      <c r="B72" t="s">
        <v>230</v>
      </c>
      <c r="C72">
        <v>8990.25</v>
      </c>
      <c r="D72">
        <f>Table5[[#This Row],[GDP -2019]]/Table5[[#Totals],[GDP -2019]]</f>
        <v>2.5884183064447648E-3</v>
      </c>
      <c r="E72">
        <f>ROUND($B$3*Table5[[#This Row],[Normiert]],0)</f>
        <v>4</v>
      </c>
    </row>
    <row r="73" spans="1:5">
      <c r="A73" t="s">
        <v>231</v>
      </c>
      <c r="B73" t="s">
        <v>232</v>
      </c>
      <c r="C73">
        <v>6411.64</v>
      </c>
      <c r="D73">
        <f>Table5[[#This Row],[GDP -2019]]/Table5[[#Totals],[GDP -2019]]</f>
        <v>1.8460005395104155E-3</v>
      </c>
      <c r="E73">
        <f>ROUND($B$3*Table5[[#This Row],[Normiert]],0)</f>
        <v>3</v>
      </c>
    </row>
    <row r="74" spans="1:5">
      <c r="A74" t="s">
        <v>233</v>
      </c>
      <c r="B74" t="s">
        <v>234</v>
      </c>
      <c r="C74">
        <v>7400.11</v>
      </c>
      <c r="D74">
        <f>Table5[[#This Row],[GDP -2019]]/Table5[[#Totals],[GDP -2019]]</f>
        <v>2.1305948325914151E-3</v>
      </c>
      <c r="E74">
        <f>ROUND($B$3*Table5[[#This Row],[Normiert]],0)</f>
        <v>3</v>
      </c>
    </row>
    <row r="75" spans="1:5">
      <c r="A75" t="s">
        <v>235</v>
      </c>
      <c r="B75" t="s">
        <v>236</v>
      </c>
      <c r="C75">
        <v>5701.04</v>
      </c>
      <c r="D75">
        <f>Table5[[#This Row],[GDP -2019]]/Table5[[#Totals],[GDP -2019]]</f>
        <v>1.6414088931646909E-3</v>
      </c>
      <c r="E75">
        <f>ROUND($B$3*Table5[[#This Row],[Normiert]],0)</f>
        <v>3</v>
      </c>
    </row>
    <row r="76" spans="1:5">
      <c r="A76" t="s">
        <v>237</v>
      </c>
      <c r="B76" t="s">
        <v>238</v>
      </c>
      <c r="C76">
        <v>4442.6400000000003</v>
      </c>
      <c r="D76">
        <f>Table5[[#This Row],[GDP -2019]]/Table5[[#Totals],[GDP -2019]]</f>
        <v>1.2790979900385163E-3</v>
      </c>
      <c r="E76">
        <f>ROUND($B$3*Table5[[#This Row],[Normiert]],0)</f>
        <v>2</v>
      </c>
    </row>
    <row r="77" spans="1:5">
      <c r="A77" t="s">
        <v>239</v>
      </c>
      <c r="B77" t="s">
        <v>240</v>
      </c>
      <c r="C77">
        <v>3608.03</v>
      </c>
      <c r="D77">
        <f>Table5[[#This Row],[GDP -2019]]/Table5[[#Totals],[GDP -2019]]</f>
        <v>1.0388021358918723E-3</v>
      </c>
      <c r="E77">
        <f>ROUND($B$3*Table5[[#This Row],[Normiert]],0)</f>
        <v>2</v>
      </c>
    </row>
    <row r="78" spans="1:5">
      <c r="A78" t="s">
        <v>241</v>
      </c>
      <c r="B78" t="s">
        <v>242</v>
      </c>
      <c r="C78">
        <v>2710.72</v>
      </c>
      <c r="D78">
        <f>Table5[[#This Row],[GDP -2019]]/Table5[[#Totals],[GDP -2019]]</f>
        <v>7.804540776558997E-4</v>
      </c>
      <c r="E78">
        <f>ROUND($B$3*Table5[[#This Row],[Normiert]],0)</f>
        <v>1</v>
      </c>
    </row>
    <row r="79" spans="1:5">
      <c r="A79" t="s">
        <v>243</v>
      </c>
      <c r="B79" t="s">
        <v>244</v>
      </c>
      <c r="C79">
        <v>4994.2700000000004</v>
      </c>
      <c r="D79">
        <f>Table5[[#This Row],[GDP -2019]]/Table5[[#Totals],[GDP -2019]]</f>
        <v>1.437919957212302E-3</v>
      </c>
      <c r="E79">
        <f>ROUND($B$3*Table5[[#This Row],[Normiert]],0)</f>
        <v>2</v>
      </c>
    </row>
    <row r="80" spans="1:5">
      <c r="A80" t="s">
        <v>245</v>
      </c>
      <c r="B80" t="s">
        <v>246</v>
      </c>
      <c r="C80">
        <v>2463.8200000000002</v>
      </c>
      <c r="D80">
        <f>Table5[[#This Row],[GDP -2019]]/Table5[[#Totals],[GDP -2019]]</f>
        <v>7.0936812566777798E-4</v>
      </c>
      <c r="E80">
        <f>ROUND($B$3*Table5[[#This Row],[Normiert]],0)</f>
        <v>1</v>
      </c>
    </row>
    <row r="81" spans="1:5">
      <c r="A81" t="s">
        <v>247</v>
      </c>
      <c r="B81" t="s">
        <v>248</v>
      </c>
      <c r="C81">
        <v>4008.62</v>
      </c>
      <c r="D81">
        <f>Table5[[#This Row],[GDP -2019]]/Table5[[#Totals],[GDP -2019]]</f>
        <v>1.1541375814444108E-3</v>
      </c>
      <c r="E81">
        <f>ROUND($B$3*Table5[[#This Row],[Normiert]],0)</f>
        <v>2</v>
      </c>
    </row>
    <row r="82" spans="1:5">
      <c r="A82" t="s">
        <v>249</v>
      </c>
      <c r="B82" t="s">
        <v>250</v>
      </c>
      <c r="C82">
        <v>6010.07</v>
      </c>
      <c r="D82">
        <f>Table5[[#This Row],[GDP -2019]]/Table5[[#Totals],[GDP -2019]]</f>
        <v>1.7303829382958747E-3</v>
      </c>
      <c r="E82">
        <f>ROUND($B$3*Table5[[#This Row],[Normiert]],0)</f>
        <v>3</v>
      </c>
    </row>
    <row r="83" spans="1:5">
      <c r="A83" t="s">
        <v>90</v>
      </c>
      <c r="B83" t="s">
        <v>251</v>
      </c>
      <c r="C83">
        <v>6007.55</v>
      </c>
      <c r="D83">
        <f>Table5[[#This Row],[GDP -2019]]/Table5[[#Totals],[GDP -2019]]</f>
        <v>1.7296573951650119E-3</v>
      </c>
      <c r="E83">
        <f>ROUND($B$3*Table5[[#This Row],[Normiert]],0)</f>
        <v>3</v>
      </c>
    </row>
    <row r="84" spans="1:5">
      <c r="A84" t="s">
        <v>252</v>
      </c>
      <c r="B84" t="s">
        <v>253</v>
      </c>
      <c r="C84">
        <v>2709.11</v>
      </c>
      <c r="D84">
        <f>Table5[[#This Row],[GDP -2019]]/Table5[[#Totals],[GDP -2019]]</f>
        <v>7.7999053621118184E-4</v>
      </c>
      <c r="E84">
        <f>ROUND($B$3*Table5[[#This Row],[Normiert]],0)</f>
        <v>1</v>
      </c>
    </row>
    <row r="85" spans="1:5">
      <c r="A85" t="s">
        <v>254</v>
      </c>
      <c r="B85" t="s">
        <v>255</v>
      </c>
      <c r="C85">
        <v>4151.66</v>
      </c>
      <c r="D85">
        <f>Table5[[#This Row],[GDP -2019]]/Table5[[#Totals],[GDP -2019]]</f>
        <v>1.1953207915391087E-3</v>
      </c>
      <c r="E85">
        <f>ROUND($B$3*Table5[[#This Row],[Normiert]],0)</f>
        <v>2</v>
      </c>
    </row>
    <row r="86" spans="1:5">
      <c r="A86" t="s">
        <v>256</v>
      </c>
      <c r="B86" t="s">
        <v>257</v>
      </c>
      <c r="C86">
        <v>2915.04</v>
      </c>
      <c r="D86">
        <f>Table5[[#This Row],[GDP -2019]]/Table5[[#Totals],[GDP -2019]]</f>
        <v>8.3928065404396404E-4</v>
      </c>
      <c r="E86">
        <f>ROUND($B$3*Table5[[#This Row],[Normiert]],0)</f>
        <v>1</v>
      </c>
    </row>
    <row r="87" spans="1:5">
      <c r="A87" t="s">
        <v>258</v>
      </c>
      <c r="B87" t="s">
        <v>259</v>
      </c>
      <c r="C87">
        <v>6256.48</v>
      </c>
      <c r="D87">
        <f>Table5[[#This Row],[GDP -2019]]/Table5[[#Totals],[GDP -2019]]</f>
        <v>1.8013278124529954E-3</v>
      </c>
      <c r="E87">
        <f>ROUND($B$3*Table5[[#This Row],[Normiert]],0)</f>
        <v>3</v>
      </c>
    </row>
    <row r="88" spans="1:5">
      <c r="A88" t="s">
        <v>260</v>
      </c>
      <c r="B88" t="s">
        <v>261</v>
      </c>
      <c r="C88">
        <v>2696.89</v>
      </c>
      <c r="D88">
        <f>Table5[[#This Row],[GDP -2019]]/Table5[[#Totals],[GDP -2019]]</f>
        <v>7.76472227854378E-4</v>
      </c>
      <c r="E88">
        <f>ROUND($B$3*Table5[[#This Row],[Normiert]],0)</f>
        <v>1</v>
      </c>
    </row>
    <row r="89" spans="1:5">
      <c r="A89" t="s">
        <v>262</v>
      </c>
      <c r="B89" t="s">
        <v>263</v>
      </c>
      <c r="C89">
        <v>13595.91</v>
      </c>
      <c r="D89">
        <f>Table5[[#This Row],[GDP -2019]]/Table5[[#Totals],[GDP -2019]]</f>
        <v>3.9144520271155352E-3</v>
      </c>
      <c r="E89">
        <f>ROUND($B$3*Table5[[#This Row],[Normiert]],0)</f>
        <v>6</v>
      </c>
    </row>
    <row r="90" spans="1:5">
      <c r="A90" t="s">
        <v>264</v>
      </c>
      <c r="B90" t="s">
        <v>18955</v>
      </c>
      <c r="C90">
        <v>2474.39</v>
      </c>
      <c r="D90">
        <f>Table5[[#This Row],[GDP -2019]]/Table5[[#Totals],[GDP -2019]]</f>
        <v>7.1241137602223096E-4</v>
      </c>
      <c r="E90">
        <f>ROUND($B$3*Table5[[#This Row],[Normiert]],0)</f>
        <v>1</v>
      </c>
    </row>
    <row r="91" spans="1:5">
      <c r="A91" t="s">
        <v>268</v>
      </c>
      <c r="B91" t="s">
        <v>267</v>
      </c>
      <c r="C91">
        <v>2925.53</v>
      </c>
      <c r="D91">
        <f>Table5[[#This Row],[GDP -2019]]/Table5[[#Totals],[GDP -2019]]</f>
        <v>8.4230087128315157E-4</v>
      </c>
      <c r="E91">
        <f>ROUND($B$3*Table5[[#This Row],[Normiert]],0)</f>
        <v>1</v>
      </c>
    </row>
    <row r="92" spans="1:5">
      <c r="A92" t="s">
        <v>266</v>
      </c>
      <c r="B92" t="s">
        <v>269</v>
      </c>
      <c r="C92">
        <v>4990.7299999999996</v>
      </c>
      <c r="D92">
        <f>Table5[[#This Row],[GDP -2019]]/Table5[[#Totals],[GDP -2019]]</f>
        <v>1.4369007418618036E-3</v>
      </c>
      <c r="E92">
        <f>ROUND($B$3*Table5[[#This Row],[Normiert]],0)</f>
        <v>2</v>
      </c>
    </row>
    <row r="93" spans="1:5">
      <c r="A93" t="s">
        <v>270</v>
      </c>
      <c r="B93" t="s">
        <v>18956</v>
      </c>
      <c r="C93">
        <v>5248.37</v>
      </c>
      <c r="D93">
        <f>Table5[[#This Row],[GDP -2019]]/Table5[[#Totals],[GDP -2019]]</f>
        <v>1.5110788895743178E-3</v>
      </c>
      <c r="E93">
        <f>ROUND($B$3*Table5[[#This Row],[Normiert]],0)</f>
        <v>2</v>
      </c>
    </row>
    <row r="94" spans="1:5">
      <c r="A94" t="s">
        <v>96</v>
      </c>
      <c r="B94" t="s">
        <v>18957</v>
      </c>
      <c r="C94">
        <v>3144.34</v>
      </c>
      <c r="D94">
        <f>Table5[[#This Row],[GDP -2019]]/Table5[[#Totals],[GDP -2019]]</f>
        <v>9.0529932067367786E-4</v>
      </c>
      <c r="E94">
        <f>ROUND($B$3*Table5[[#This Row],[Normiert]],0)</f>
        <v>1</v>
      </c>
    </row>
    <row r="95" spans="1:5">
      <c r="A95" t="s">
        <v>273</v>
      </c>
      <c r="B95" t="s">
        <v>274</v>
      </c>
      <c r="C95">
        <v>5095.1000000000004</v>
      </c>
      <c r="D95">
        <f>Table5[[#This Row],[GDP -2019]]/Table5[[#Totals],[GDP -2019]]</f>
        <v>1.4669503198650453E-3</v>
      </c>
      <c r="E95">
        <f>ROUND($B$3*Table5[[#This Row],[Normiert]],0)</f>
        <v>2</v>
      </c>
    </row>
    <row r="96" spans="1:5">
      <c r="A96" t="s">
        <v>275</v>
      </c>
      <c r="B96" t="s">
        <v>276</v>
      </c>
      <c r="C96">
        <v>5562.31</v>
      </c>
      <c r="D96">
        <f>Table5[[#This Row],[GDP -2019]]/Table5[[#Totals],[GDP -2019]]</f>
        <v>1.6014665921549214E-3</v>
      </c>
      <c r="E96">
        <f>ROUND($B$3*Table5[[#This Row],[Normiert]],0)</f>
        <v>3</v>
      </c>
    </row>
    <row r="97" spans="1:5">
      <c r="A97" t="s">
        <v>277</v>
      </c>
      <c r="B97" t="s">
        <v>278</v>
      </c>
      <c r="C97">
        <v>2946.57</v>
      </c>
      <c r="D97">
        <f>Table5[[#This Row],[GDP -2019]]/Table5[[#Totals],[GDP -2019]]</f>
        <v>8.4835858059797574E-4</v>
      </c>
      <c r="E97">
        <f>ROUND($B$3*Table5[[#This Row],[Normiert]],0)</f>
        <v>1</v>
      </c>
    </row>
    <row r="98" spans="1:5">
      <c r="A98" t="s">
        <v>279</v>
      </c>
      <c r="B98" t="s">
        <v>280</v>
      </c>
      <c r="C98">
        <v>4966.0600000000004</v>
      </c>
      <c r="D98">
        <f>Table5[[#This Row],[GDP -2019]]/Table5[[#Totals],[GDP -2019]]</f>
        <v>1.4297979049418081E-3</v>
      </c>
      <c r="E98">
        <f>ROUND($B$3*Table5[[#This Row],[Normiert]],0)</f>
        <v>2</v>
      </c>
    </row>
    <row r="99" spans="1:5">
      <c r="A99" t="s">
        <v>281</v>
      </c>
      <c r="B99" t="s">
        <v>282</v>
      </c>
      <c r="C99">
        <v>4856.24</v>
      </c>
      <c r="D99">
        <f>Table5[[#This Row],[GDP -2019]]/Table5[[#Totals],[GDP -2019]]</f>
        <v>1.398179195961105E-3</v>
      </c>
      <c r="E99">
        <f>ROUND($B$3*Table5[[#This Row],[Normiert]],0)</f>
        <v>2</v>
      </c>
    </row>
    <row r="100" spans="1:5">
      <c r="A100" t="s">
        <v>283</v>
      </c>
      <c r="B100" t="s">
        <v>284</v>
      </c>
      <c r="C100">
        <v>4110.88</v>
      </c>
      <c r="D100">
        <f>Table5[[#This Row],[GDP -2019]]/Table5[[#Totals],[GDP -2019]]</f>
        <v>1.1835796610325246E-3</v>
      </c>
      <c r="E100">
        <f>ROUND($B$3*Table5[[#This Row],[Normiert]],0)</f>
        <v>2</v>
      </c>
    </row>
    <row r="101" spans="1:5">
      <c r="A101" t="s">
        <v>285</v>
      </c>
      <c r="B101" t="s">
        <v>286</v>
      </c>
      <c r="C101">
        <v>2005.63</v>
      </c>
      <c r="D101">
        <f>Table5[[#This Row],[GDP -2019]]/Table5[[#Totals],[GDP -2019]]</f>
        <v>5.7744883712408602E-4</v>
      </c>
      <c r="E101">
        <f>ROUND($B$3*Table5[[#This Row],[Normiert]],0)</f>
        <v>1</v>
      </c>
    </row>
    <row r="102" spans="1:5">
      <c r="A102" t="s">
        <v>287</v>
      </c>
      <c r="B102" t="s">
        <v>288</v>
      </c>
      <c r="C102">
        <v>4017.72</v>
      </c>
      <c r="D102">
        <f>Table5[[#This Row],[GDP -2019]]/Table5[[#Totals],[GDP -2019]]</f>
        <v>1.1567575983058604E-3</v>
      </c>
      <c r="E102">
        <f>ROUND($B$3*Table5[[#This Row],[Normiert]],0)</f>
        <v>2</v>
      </c>
    </row>
    <row r="103" spans="1:5">
      <c r="A103" t="s">
        <v>289</v>
      </c>
      <c r="B103" t="s">
        <v>290</v>
      </c>
      <c r="C103">
        <v>2367.66</v>
      </c>
      <c r="D103">
        <f>Table5[[#This Row],[GDP -2019]]/Table5[[#Totals],[GDP -2019]]</f>
        <v>6.8168232111865768E-4</v>
      </c>
      <c r="E103">
        <f>ROUND($B$3*Table5[[#This Row],[Normiert]],0)</f>
        <v>1</v>
      </c>
    </row>
    <row r="104" spans="1:5">
      <c r="A104" t="s">
        <v>291</v>
      </c>
      <c r="B104" t="s">
        <v>292</v>
      </c>
      <c r="C104">
        <v>2445.33</v>
      </c>
      <c r="D104">
        <f>Table5[[#This Row],[GDP -2019]]/Table5[[#Totals],[GDP -2019]]</f>
        <v>7.0404459690204127E-4</v>
      </c>
      <c r="E104">
        <f>ROUND($B$3*Table5[[#This Row],[Normiert]],0)</f>
        <v>1</v>
      </c>
    </row>
    <row r="105" spans="1:5">
      <c r="A105" t="s">
        <v>293</v>
      </c>
      <c r="B105" t="s">
        <v>294</v>
      </c>
      <c r="C105">
        <v>3924.85</v>
      </c>
      <c r="D105">
        <f>Table5[[#This Row],[GDP -2019]]/Table5[[#Totals],[GDP -2019]]</f>
        <v>1.1300190306220335E-3</v>
      </c>
      <c r="E105">
        <f>ROUND($B$3*Table5[[#This Row],[Normiert]],0)</f>
        <v>2</v>
      </c>
    </row>
    <row r="106" spans="1:5">
      <c r="A106" t="s">
        <v>295</v>
      </c>
      <c r="B106" t="s">
        <v>296</v>
      </c>
      <c r="C106">
        <v>3401.34</v>
      </c>
      <c r="D106">
        <f>Table5[[#This Row],[GDP -2019]]/Table5[[#Totals],[GDP -2019]]</f>
        <v>9.7929320346406808E-4</v>
      </c>
      <c r="E106">
        <f>ROUND($B$3*Table5[[#This Row],[Normiert]],0)</f>
        <v>2</v>
      </c>
    </row>
    <row r="107" spans="1:5">
      <c r="A107" t="s">
        <v>299</v>
      </c>
      <c r="B107" t="s">
        <v>298</v>
      </c>
      <c r="C107">
        <v>2259.87</v>
      </c>
      <c r="D107">
        <f>Table5[[#This Row],[GDP -2019]]/Table5[[#Totals],[GDP -2019]]</f>
        <v>6.5064807743781656E-4</v>
      </c>
      <c r="E107">
        <f>ROUND($B$3*Table5[[#This Row],[Normiert]],0)</f>
        <v>1</v>
      </c>
    </row>
    <row r="108" spans="1:5">
      <c r="A108" t="s">
        <v>297</v>
      </c>
      <c r="B108" t="s">
        <v>300</v>
      </c>
      <c r="C108">
        <v>2582.13</v>
      </c>
      <c r="D108">
        <f>Table5[[#This Row],[GDP -2019]]/Table5[[#Totals],[GDP -2019]]</f>
        <v>7.4343122400603108E-4</v>
      </c>
      <c r="E108">
        <f>ROUND($B$3*Table5[[#This Row],[Normiert]],0)</f>
        <v>1</v>
      </c>
    </row>
    <row r="109" spans="1:5">
      <c r="A109" t="s">
        <v>301</v>
      </c>
      <c r="B109" t="s">
        <v>302</v>
      </c>
      <c r="C109">
        <v>2377.46</v>
      </c>
      <c r="D109">
        <f>Table5[[#This Row],[GDP -2019]]/Table5[[#Totals],[GDP -2019]]</f>
        <v>6.8450387773868039E-4</v>
      </c>
      <c r="E109">
        <f>ROUND($B$3*Table5[[#This Row],[Normiert]],0)</f>
        <v>1</v>
      </c>
    </row>
    <row r="110" spans="1:5">
      <c r="A110" t="s">
        <v>303</v>
      </c>
      <c r="B110" t="s">
        <v>18958</v>
      </c>
      <c r="C110">
        <v>2715.42</v>
      </c>
      <c r="D110">
        <f>Table5[[#This Row],[GDP -2019]]/Table5[[#Totals],[GDP -2019]]</f>
        <v>7.8180727317774738E-4</v>
      </c>
      <c r="E110">
        <f>ROUND($B$3*Table5[[#This Row],[Normiert]],0)</f>
        <v>1</v>
      </c>
    </row>
    <row r="111" spans="1:5">
      <c r="A111" t="s">
        <v>305</v>
      </c>
      <c r="B111" t="s">
        <v>306</v>
      </c>
      <c r="C111">
        <v>2492.61</v>
      </c>
      <c r="D111">
        <f>Table5[[#This Row],[GDP -2019]]/Table5[[#Totals],[GDP -2019]]</f>
        <v>7.1765716802394655E-4</v>
      </c>
      <c r="E111">
        <f>ROUND($B$3*Table5[[#This Row],[Normiert]],0)</f>
        <v>1</v>
      </c>
    </row>
    <row r="112" spans="1:5">
      <c r="A112" t="s">
        <v>307</v>
      </c>
      <c r="B112" t="s">
        <v>308</v>
      </c>
      <c r="C112">
        <v>11367.72</v>
      </c>
      <c r="D112">
        <f>Table5[[#This Row],[GDP -2019]]/Table5[[#Totals],[GDP -2019]]</f>
        <v>3.2729250633228534E-3</v>
      </c>
      <c r="E112">
        <f>ROUND($B$3*Table5[[#This Row],[Normiert]],0)</f>
        <v>5</v>
      </c>
    </row>
    <row r="113" spans="1:5">
      <c r="A113" t="s">
        <v>309</v>
      </c>
      <c r="B113" t="s">
        <v>310</v>
      </c>
      <c r="C113">
        <v>4916.59</v>
      </c>
      <c r="D113">
        <f>Table5[[#This Row],[GDP -2019]]/Table5[[#Totals],[GDP -2019]]</f>
        <v>1.4155548022895101E-3</v>
      </c>
      <c r="E113">
        <f>ROUND($B$3*Table5[[#This Row],[Normiert]],0)</f>
        <v>2</v>
      </c>
    </row>
    <row r="114" spans="1:5">
      <c r="A114" t="s">
        <v>311</v>
      </c>
      <c r="B114" t="s">
        <v>312</v>
      </c>
      <c r="C114">
        <v>32812.1</v>
      </c>
      <c r="D114">
        <f>Table5[[#This Row],[GDP -2019]]/Table5[[#Totals],[GDP -2019]]</f>
        <v>9.4470610175352489E-3</v>
      </c>
      <c r="E114">
        <f>ROUND($B$3*Table5[[#This Row],[Normiert]],0)</f>
        <v>15</v>
      </c>
    </row>
    <row r="115" spans="1:5">
      <c r="A115" t="s">
        <v>313</v>
      </c>
      <c r="B115" t="s">
        <v>314</v>
      </c>
      <c r="C115">
        <v>1562.85</v>
      </c>
      <c r="D115">
        <f>Table5[[#This Row],[GDP -2019]]/Table5[[#Totals],[GDP -2019]]</f>
        <v>4.4996630240840918E-4</v>
      </c>
      <c r="E115">
        <f>ROUND($B$3*Table5[[#This Row],[Normiert]],0)</f>
        <v>1</v>
      </c>
    </row>
    <row r="116" spans="1:5">
      <c r="A116" t="s">
        <v>315</v>
      </c>
      <c r="B116" t="s">
        <v>316</v>
      </c>
      <c r="C116">
        <v>5911.78</v>
      </c>
      <c r="D116">
        <f>Table5[[#This Row],[GDP -2019]]/Table5[[#Totals],[GDP -2019]]</f>
        <v>1.7020838770528109E-3</v>
      </c>
      <c r="E116">
        <f>ROUND($B$3*Table5[[#This Row],[Normiert]],0)</f>
        <v>3</v>
      </c>
    </row>
    <row r="117" spans="1:5">
      <c r="A117" t="s">
        <v>317</v>
      </c>
      <c r="B117" t="s">
        <v>318</v>
      </c>
      <c r="C117">
        <v>5353.79</v>
      </c>
      <c r="D117">
        <f>Table5[[#This Row],[GDP -2019]]/Table5[[#Totals],[GDP -2019]]</f>
        <v>1.5414307772154186E-3</v>
      </c>
      <c r="E117">
        <f>ROUND($B$3*Table5[[#This Row],[Normiert]],0)</f>
        <v>2</v>
      </c>
    </row>
    <row r="118" spans="1:5">
      <c r="A118" t="s">
        <v>319</v>
      </c>
      <c r="B118" t="s">
        <v>320</v>
      </c>
      <c r="C118">
        <v>2807.77</v>
      </c>
      <c r="D118">
        <f>Table5[[#This Row],[GDP -2019]]/Table5[[#Totals],[GDP -2019]]</f>
        <v>8.0839612561234872E-4</v>
      </c>
      <c r="E118">
        <f>ROUND($B$3*Table5[[#This Row],[Normiert]],0)</f>
        <v>1</v>
      </c>
    </row>
    <row r="119" spans="1:5">
      <c r="A119" t="s">
        <v>321</v>
      </c>
      <c r="B119" t="s">
        <v>322</v>
      </c>
      <c r="C119">
        <v>5565.73</v>
      </c>
      <c r="D119">
        <f>Table5[[#This Row],[GDP -2019]]/Table5[[#Totals],[GDP -2019]]</f>
        <v>1.6024512578325209E-3</v>
      </c>
      <c r="E119">
        <f>ROUND($B$3*Table5[[#This Row],[Normiert]],0)</f>
        <v>3</v>
      </c>
    </row>
    <row r="120" spans="1:5">
      <c r="A120" t="s">
        <v>323</v>
      </c>
      <c r="B120" t="s">
        <v>18959</v>
      </c>
      <c r="C120">
        <v>3173.97</v>
      </c>
      <c r="D120">
        <f>Table5[[#This Row],[GDP -2019]]/Table5[[#Totals],[GDP -2019]]</f>
        <v>9.1383021074013403E-4</v>
      </c>
      <c r="E120">
        <f>ROUND($B$3*Table5[[#This Row],[Normiert]],0)</f>
        <v>1</v>
      </c>
    </row>
    <row r="121" spans="1:5">
      <c r="A121" t="s">
        <v>325</v>
      </c>
      <c r="B121" t="s">
        <v>326</v>
      </c>
      <c r="C121">
        <v>3942.75</v>
      </c>
      <c r="D121">
        <f>Table5[[#This Row],[GDP -2019]]/Table5[[#Totals],[GDP -2019]]</f>
        <v>1.135172690162687E-3</v>
      </c>
      <c r="E121">
        <f>ROUND($B$3*Table5[[#This Row],[Normiert]],0)</f>
        <v>2</v>
      </c>
    </row>
    <row r="122" spans="1:5">
      <c r="A122" t="s">
        <v>327</v>
      </c>
      <c r="B122" t="s">
        <v>328</v>
      </c>
      <c r="C122">
        <v>3057.7</v>
      </c>
      <c r="D122">
        <f>Table5[[#This Row],[GDP -2019]]/Table5[[#Totals],[GDP -2019]]</f>
        <v>8.8035445684115092E-4</v>
      </c>
      <c r="E122">
        <f>ROUND($B$3*Table5[[#This Row],[Normiert]],0)</f>
        <v>1</v>
      </c>
    </row>
    <row r="123" spans="1:5">
      <c r="A123" t="s">
        <v>329</v>
      </c>
      <c r="B123" t="s">
        <v>330</v>
      </c>
      <c r="C123">
        <v>5388.02</v>
      </c>
      <c r="D123">
        <f>Table5[[#This Row],[GDP -2019]]/Table5[[#Totals],[GDP -2019]]</f>
        <v>1.5512860714096408E-3</v>
      </c>
      <c r="E123">
        <f>ROUND($B$3*Table5[[#This Row],[Normiert]],0)</f>
        <v>2</v>
      </c>
    </row>
    <row r="124" spans="1:5">
      <c r="A124" t="s">
        <v>331</v>
      </c>
      <c r="B124" t="s">
        <v>332</v>
      </c>
      <c r="C124">
        <v>5463.78</v>
      </c>
      <c r="D124">
        <f>Table5[[#This Row],[GDP -2019]]/Table5[[#Totals],[GDP -2019]]</f>
        <v>1.5730984315660607E-3</v>
      </c>
      <c r="E124">
        <f>ROUND($B$3*Table5[[#This Row],[Normiert]],0)</f>
        <v>3</v>
      </c>
    </row>
    <row r="125" spans="1:5">
      <c r="A125" t="s">
        <v>333</v>
      </c>
      <c r="B125" t="s">
        <v>334</v>
      </c>
      <c r="C125">
        <v>8623.59</v>
      </c>
      <c r="D125">
        <f>Table5[[#This Row],[GDP -2019]]/Table5[[#Totals],[GDP -2019]]</f>
        <v>2.4828517809042032E-3</v>
      </c>
      <c r="E125">
        <f>ROUND($B$3*Table5[[#This Row],[Normiert]],0)</f>
        <v>4</v>
      </c>
    </row>
    <row r="126" spans="1:5">
      <c r="A126" t="s">
        <v>335</v>
      </c>
      <c r="B126" t="s">
        <v>336</v>
      </c>
      <c r="C126">
        <v>6051.43</v>
      </c>
      <c r="D126">
        <f>Table5[[#This Row],[GDP -2019]]/Table5[[#Totals],[GDP -2019]]</f>
        <v>1.7422910588881337E-3</v>
      </c>
      <c r="E126">
        <f>ROUND($B$3*Table5[[#This Row],[Normiert]],0)</f>
        <v>3</v>
      </c>
    </row>
    <row r="127" spans="1:5">
      <c r="A127" t="s">
        <v>337</v>
      </c>
      <c r="B127" t="s">
        <v>338</v>
      </c>
      <c r="C127">
        <v>3455.86</v>
      </c>
      <c r="D127">
        <f>Table5[[#This Row],[GDP -2019]]/Table5[[#Totals],[GDP -2019]]</f>
        <v>9.9499027151750017E-4</v>
      </c>
      <c r="E127">
        <f>ROUND($B$3*Table5[[#This Row],[Normiert]],0)</f>
        <v>2</v>
      </c>
    </row>
    <row r="128" spans="1:5">
      <c r="A128" t="s">
        <v>339</v>
      </c>
      <c r="B128" t="s">
        <v>340</v>
      </c>
      <c r="C128">
        <v>3364.1</v>
      </c>
      <c r="D128">
        <f>Table5[[#This Row],[GDP -2019]]/Table5[[#Totals],[GDP -2019]]</f>
        <v>9.6857128830798187E-4</v>
      </c>
      <c r="E128">
        <f>ROUND($B$3*Table5[[#This Row],[Normiert]],0)</f>
        <v>2</v>
      </c>
    </row>
    <row r="129" spans="1:5">
      <c r="A129" t="s">
        <v>341</v>
      </c>
      <c r="B129" t="s">
        <v>342</v>
      </c>
      <c r="C129">
        <v>2780.23</v>
      </c>
      <c r="D129">
        <f>Table5[[#This Row],[GDP -2019]]/Table5[[#Totals],[GDP -2019]]</f>
        <v>8.0046697568220333E-4</v>
      </c>
      <c r="E129">
        <f>ROUND($B$3*Table5[[#This Row],[Normiert]],0)</f>
        <v>1</v>
      </c>
    </row>
    <row r="130" spans="1:5">
      <c r="A130" t="s">
        <v>343</v>
      </c>
      <c r="B130" t="s">
        <v>344</v>
      </c>
      <c r="C130">
        <v>3366.47</v>
      </c>
      <c r="D130">
        <f>Table5[[#This Row],[GDP -2019]]/Table5[[#Totals],[GDP -2019]]</f>
        <v>9.6925364434772199E-4</v>
      </c>
      <c r="E130">
        <f>ROUND($B$3*Table5[[#This Row],[Normiert]],0)</f>
        <v>2</v>
      </c>
    </row>
    <row r="131" spans="1:5">
      <c r="A131" t="s">
        <v>345</v>
      </c>
      <c r="B131" t="s">
        <v>346</v>
      </c>
      <c r="C131">
        <v>4489.6099999999997</v>
      </c>
      <c r="D131">
        <f>Table5[[#This Row],[GDP -2019]]/Table5[[#Totals],[GDP -2019]]</f>
        <v>1.2926213078387676E-3</v>
      </c>
      <c r="E131">
        <f>ROUND($B$3*Table5[[#This Row],[Normiert]],0)</f>
        <v>2</v>
      </c>
    </row>
    <row r="132" spans="1:5">
      <c r="A132" t="s">
        <v>347</v>
      </c>
      <c r="B132" t="s">
        <v>348</v>
      </c>
      <c r="C132">
        <v>4791.59</v>
      </c>
      <c r="D132">
        <f>Table5[[#This Row],[GDP -2019]]/Table5[[#Totals],[GDP -2019]]</f>
        <v>1.3795655596871802E-3</v>
      </c>
      <c r="E132">
        <f>ROUND($B$3*Table5[[#This Row],[Normiert]],0)</f>
        <v>2</v>
      </c>
    </row>
    <row r="133" spans="1:5">
      <c r="A133" t="s">
        <v>349</v>
      </c>
      <c r="B133" t="s">
        <v>350</v>
      </c>
      <c r="C133">
        <v>2636.73</v>
      </c>
      <c r="D133">
        <f>Table5[[#This Row],[GDP -2019]]/Table5[[#Totals],[GDP -2019]]</f>
        <v>7.5915132517472873E-4</v>
      </c>
      <c r="E133">
        <f>ROUND($B$3*Table5[[#This Row],[Normiert]],0)</f>
        <v>1</v>
      </c>
    </row>
    <row r="134" spans="1:5">
      <c r="A134" t="s">
        <v>351</v>
      </c>
      <c r="B134" t="s">
        <v>352</v>
      </c>
      <c r="C134">
        <v>4784.82</v>
      </c>
      <c r="D134">
        <f>Table5[[#This Row],[GDP -2019]]/Table5[[#Totals],[GDP -2019]]</f>
        <v>1.3776163823078379E-3</v>
      </c>
      <c r="E134">
        <f>ROUND($B$3*Table5[[#This Row],[Normiert]],0)</f>
        <v>2</v>
      </c>
    </row>
    <row r="135" spans="1:5">
      <c r="A135" t="s">
        <v>353</v>
      </c>
      <c r="B135" t="s">
        <v>354</v>
      </c>
      <c r="C135">
        <v>15086.78</v>
      </c>
      <c r="D135">
        <f>Table5[[#This Row],[GDP -2019]]/Table5[[#Totals],[GDP -2019]]</f>
        <v>4.3436942840638197E-3</v>
      </c>
      <c r="E135">
        <f>ROUND($B$3*Table5[[#This Row],[Normiert]],0)</f>
        <v>7</v>
      </c>
    </row>
    <row r="136" spans="1:5">
      <c r="A136" t="s">
        <v>355</v>
      </c>
      <c r="B136" t="s">
        <v>356</v>
      </c>
      <c r="C136">
        <v>1676.62</v>
      </c>
      <c r="D136">
        <f>Table5[[#This Row],[GDP -2019]]/Table5[[#Totals],[GDP -2019]]</f>
        <v>4.8272227145534566E-4</v>
      </c>
      <c r="E136">
        <f>ROUND($B$3*Table5[[#This Row],[Normiert]],0)</f>
        <v>1</v>
      </c>
    </row>
    <row r="137" spans="1:5">
      <c r="A137" t="s">
        <v>357</v>
      </c>
      <c r="B137" t="s">
        <v>358</v>
      </c>
      <c r="C137">
        <v>3799.37</v>
      </c>
      <c r="D137">
        <f>Table5[[#This Row],[GDP -2019]]/Table5[[#Totals],[GDP -2019]]</f>
        <v>1.0938915893281107E-3</v>
      </c>
      <c r="E137">
        <f>ROUND($B$3*Table5[[#This Row],[Normiert]],0)</f>
        <v>2</v>
      </c>
    </row>
    <row r="138" spans="1:5">
      <c r="A138" t="s">
        <v>359</v>
      </c>
      <c r="B138" t="s">
        <v>360</v>
      </c>
      <c r="C138">
        <v>2744.58</v>
      </c>
      <c r="D138">
        <f>Table5[[#This Row],[GDP -2019]]/Table5[[#Totals],[GDP -2019]]</f>
        <v>7.9020284369201886E-4</v>
      </c>
      <c r="E138">
        <f>ROUND($B$3*Table5[[#This Row],[Normiert]],0)</f>
        <v>1</v>
      </c>
    </row>
    <row r="139" spans="1:5">
      <c r="A139" t="s">
        <v>361</v>
      </c>
      <c r="B139" t="s">
        <v>362</v>
      </c>
      <c r="C139">
        <v>3834.13</v>
      </c>
      <c r="D139">
        <f>Table5[[#This Row],[GDP -2019]]/Table5[[#Totals],[GDP -2019]]</f>
        <v>1.1038994779109666E-3</v>
      </c>
      <c r="E139">
        <f>ROUND($B$3*Table5[[#This Row],[Normiert]],0)</f>
        <v>2</v>
      </c>
    </row>
    <row r="140" spans="1:5">
      <c r="A140" t="s">
        <v>363</v>
      </c>
      <c r="B140" t="s">
        <v>364</v>
      </c>
      <c r="C140">
        <v>8005.34</v>
      </c>
      <c r="D140">
        <f>Table5[[#This Row],[GDP -2019]]/Table5[[#Totals],[GDP -2019]]</f>
        <v>2.3048489869930797E-3</v>
      </c>
      <c r="E140">
        <f>ROUND($B$3*Table5[[#This Row],[Normiert]],0)</f>
        <v>4</v>
      </c>
    </row>
    <row r="141" spans="1:5">
      <c r="A141" t="s">
        <v>365</v>
      </c>
      <c r="B141" t="s">
        <v>18960</v>
      </c>
      <c r="C141">
        <v>3453.7</v>
      </c>
      <c r="D141">
        <f>Table5[[#This Row],[GDP -2019]]/Table5[[#Totals],[GDP -2019]]</f>
        <v>9.9436837740533184E-4</v>
      </c>
      <c r="E141">
        <f>ROUND($B$3*Table5[[#This Row],[Normiert]],0)</f>
        <v>2</v>
      </c>
    </row>
    <row r="142" spans="1:5">
      <c r="A142" t="s">
        <v>367</v>
      </c>
      <c r="B142" t="s">
        <v>368</v>
      </c>
      <c r="C142">
        <v>6070.88</v>
      </c>
      <c r="D142">
        <f>Table5[[#This Row],[GDP -2019]]/Table5[[#Totals],[GDP -2019]]</f>
        <v>1.7478909850370563E-3</v>
      </c>
      <c r="E142">
        <f>ROUND($B$3*Table5[[#This Row],[Normiert]],0)</f>
        <v>3</v>
      </c>
    </row>
    <row r="143" spans="1:5">
      <c r="A143" t="s">
        <v>369</v>
      </c>
      <c r="B143" t="s">
        <v>370</v>
      </c>
      <c r="C143">
        <v>6914.88</v>
      </c>
      <c r="D143">
        <f>Table5[[#This Row],[GDP -2019]]/Table5[[#Totals],[GDP -2019]]</f>
        <v>1.9908903510879872E-3</v>
      </c>
      <c r="E143">
        <f>ROUND($B$3*Table5[[#This Row],[Normiert]],0)</f>
        <v>3</v>
      </c>
    </row>
    <row r="144" spans="1:5">
      <c r="A144" t="s">
        <v>92</v>
      </c>
      <c r="B144" t="s">
        <v>371</v>
      </c>
      <c r="C144">
        <v>3212.81</v>
      </c>
      <c r="D144">
        <f>Table5[[#This Row],[GDP -2019]]/Table5[[#Totals],[GDP -2019]]</f>
        <v>9.2501278820152999E-4</v>
      </c>
      <c r="E144">
        <f>ROUND($B$3*Table5[[#This Row],[Normiert]],0)</f>
        <v>1</v>
      </c>
    </row>
    <row r="145" spans="1:5">
      <c r="A145" t="s">
        <v>372</v>
      </c>
      <c r="B145" t="s">
        <v>373</v>
      </c>
      <c r="C145">
        <v>5320.72</v>
      </c>
      <c r="D145">
        <f>Table5[[#This Row],[GDP -2019]]/Table5[[#Totals],[GDP -2019]]</f>
        <v>1.5319094631925465E-3</v>
      </c>
      <c r="E145">
        <f>ROUND($B$3*Table5[[#This Row],[Normiert]],0)</f>
        <v>2</v>
      </c>
    </row>
    <row r="146" spans="1:5">
      <c r="A146" t="s">
        <v>374</v>
      </c>
      <c r="B146" t="s">
        <v>375</v>
      </c>
      <c r="C146">
        <v>5670.57</v>
      </c>
      <c r="D146">
        <f>Table5[[#This Row],[GDP -2019]]/Table5[[#Totals],[GDP -2019]]</f>
        <v>1.6326361553879469E-3</v>
      </c>
      <c r="E146">
        <f>ROUND($B$3*Table5[[#This Row],[Normiert]],0)</f>
        <v>3</v>
      </c>
    </row>
    <row r="147" spans="1:5">
      <c r="A147" t="s">
        <v>376</v>
      </c>
      <c r="B147" t="s">
        <v>377</v>
      </c>
      <c r="C147">
        <v>6836.97</v>
      </c>
      <c r="D147">
        <f>Table5[[#This Row],[GDP -2019]]/Table5[[#Totals],[GDP -2019]]</f>
        <v>1.968458975958807E-3</v>
      </c>
      <c r="E147">
        <f>ROUND($B$3*Table5[[#This Row],[Normiert]],0)</f>
        <v>3</v>
      </c>
    </row>
    <row r="148" spans="1:5">
      <c r="A148" t="s">
        <v>378</v>
      </c>
      <c r="B148" t="s">
        <v>379</v>
      </c>
      <c r="C148">
        <v>5203.42</v>
      </c>
      <c r="D148">
        <f>Table5[[#This Row],[GDP -2019]]/Table5[[#Totals],[GDP -2019]]</f>
        <v>1.4981371579345201E-3</v>
      </c>
      <c r="E148">
        <f>ROUND($B$3*Table5[[#This Row],[Normiert]],0)</f>
        <v>2</v>
      </c>
    </row>
    <row r="149" spans="1:5">
      <c r="A149" t="s">
        <v>381</v>
      </c>
      <c r="B149" t="s">
        <v>380</v>
      </c>
      <c r="C149">
        <v>157443.97</v>
      </c>
      <c r="D149">
        <f>Table5[[#This Row],[GDP -2019]]/Table5[[#Totals],[GDP -2019]]</f>
        <v>4.53303138608315E-2</v>
      </c>
      <c r="E149">
        <f>ROUND($B$3*Table5[[#This Row],[Normiert]],0)</f>
        <v>72</v>
      </c>
    </row>
    <row r="150" spans="1:5">
      <c r="A150" t="s">
        <v>382</v>
      </c>
      <c r="B150" t="s">
        <v>383</v>
      </c>
      <c r="C150">
        <v>2407.89</v>
      </c>
      <c r="D150">
        <f>Table5[[#This Row],[GDP -2019]]/Table5[[#Totals],[GDP -2019]]</f>
        <v>6.9326509895779149E-4</v>
      </c>
      <c r="E150">
        <f>ROUND($B$3*Table5[[#This Row],[Normiert]],0)</f>
        <v>1</v>
      </c>
    </row>
    <row r="151" spans="1:5">
      <c r="A151" t="s">
        <v>384</v>
      </c>
      <c r="B151" t="s">
        <v>385</v>
      </c>
      <c r="C151">
        <v>3652.05</v>
      </c>
      <c r="D151">
        <f>Table5[[#This Row],[GDP -2019]]/Table5[[#Totals],[GDP -2019]]</f>
        <v>1.0514761075667088E-3</v>
      </c>
      <c r="E151">
        <f>ROUND($B$3*Table5[[#This Row],[Normiert]],0)</f>
        <v>2</v>
      </c>
    </row>
    <row r="152" spans="1:5">
      <c r="A152" t="s">
        <v>386</v>
      </c>
      <c r="B152" t="s">
        <v>387</v>
      </c>
      <c r="C152">
        <v>2254.98</v>
      </c>
      <c r="D152">
        <f>Table5[[#This Row],[GDP -2019]]/Table5[[#Totals],[GDP -2019]]</f>
        <v>6.4924017826721353E-4</v>
      </c>
      <c r="E152">
        <f>ROUND($B$3*Table5[[#This Row],[Normiert]],0)</f>
        <v>1</v>
      </c>
    </row>
    <row r="153" spans="1:5">
      <c r="A153" t="s">
        <v>388</v>
      </c>
      <c r="B153" t="s">
        <v>389</v>
      </c>
      <c r="C153">
        <v>8037.31</v>
      </c>
      <c r="D153">
        <f>Table5[[#This Row],[GDP -2019]]/Table5[[#Totals],[GDP -2019]]</f>
        <v>2.3140535956810517E-3</v>
      </c>
      <c r="E153">
        <f>ROUND($B$3*Table5[[#This Row],[Normiert]],0)</f>
        <v>4</v>
      </c>
    </row>
    <row r="154" spans="1:5">
      <c r="A154" t="s">
        <v>390</v>
      </c>
      <c r="B154" t="s">
        <v>391</v>
      </c>
      <c r="C154">
        <v>4251.83</v>
      </c>
      <c r="D154">
        <f>Table5[[#This Row],[GDP -2019]]/Table5[[#Totals],[GDP -2019]]</f>
        <v>1.2241611309909118E-3</v>
      </c>
      <c r="E154">
        <f>ROUND($B$3*Table5[[#This Row],[Normiert]],0)</f>
        <v>2</v>
      </c>
    </row>
    <row r="155" spans="1:5">
      <c r="A155" t="s">
        <v>392</v>
      </c>
      <c r="B155" t="s">
        <v>393</v>
      </c>
      <c r="C155">
        <v>5669.52</v>
      </c>
      <c r="D155">
        <f>Table5[[#This Row],[GDP -2019]]/Table5[[#Totals],[GDP -2019]]</f>
        <v>1.6323338457500875E-3</v>
      </c>
      <c r="E155">
        <f>ROUND($B$3*Table5[[#This Row],[Normiert]],0)</f>
        <v>3</v>
      </c>
    </row>
    <row r="156" spans="1:5">
      <c r="A156" t="s">
        <v>394</v>
      </c>
      <c r="B156" t="s">
        <v>395</v>
      </c>
      <c r="C156">
        <v>2638.7</v>
      </c>
      <c r="D156">
        <f>Table5[[#This Row],[GDP -2019]]/Table5[[#Totals],[GDP -2019]]</f>
        <v>7.5971851563814139E-4</v>
      </c>
      <c r="E156">
        <f>ROUND($B$3*Table5[[#This Row],[Normiert]],0)</f>
        <v>1</v>
      </c>
    </row>
    <row r="157" spans="1:5">
      <c r="A157" t="s">
        <v>396</v>
      </c>
      <c r="B157" t="s">
        <v>397</v>
      </c>
      <c r="C157">
        <v>3541.78</v>
      </c>
      <c r="D157">
        <f>Table5[[#This Row],[GDP -2019]]/Table5[[#Totals],[GDP -2019]]</f>
        <v>1.0197278373126376E-3</v>
      </c>
      <c r="E157">
        <f>ROUND($B$3*Table5[[#This Row],[Normiert]],0)</f>
        <v>2</v>
      </c>
    </row>
    <row r="158" spans="1:5">
      <c r="A158" t="s">
        <v>89</v>
      </c>
      <c r="B158" t="s">
        <v>398</v>
      </c>
      <c r="C158">
        <v>4401.6400000000003</v>
      </c>
      <c r="D158">
        <f>Table5[[#This Row],[GDP -2019]]/Table5[[#Totals],[GDP -2019]]</f>
        <v>1.2672935184649522E-3</v>
      </c>
      <c r="E158">
        <f>ROUND($B$3*Table5[[#This Row],[Normiert]],0)</f>
        <v>2</v>
      </c>
    </row>
    <row r="159" spans="1:5">
      <c r="A159" t="s">
        <v>399</v>
      </c>
      <c r="B159" t="s">
        <v>400</v>
      </c>
      <c r="C159">
        <v>5751.23</v>
      </c>
      <c r="D159">
        <f>Table5[[#This Row],[GDP -2019]]/Table5[[#Totals],[GDP -2019]]</f>
        <v>1.6558592938543783E-3</v>
      </c>
      <c r="E159">
        <f>ROUND($B$3*Table5[[#This Row],[Normiert]],0)</f>
        <v>3</v>
      </c>
    </row>
    <row r="160" spans="1:5">
      <c r="A160" t="s">
        <v>401</v>
      </c>
      <c r="B160" t="s">
        <v>402</v>
      </c>
      <c r="C160">
        <v>3145.79</v>
      </c>
      <c r="D160">
        <f>Table5[[#This Row],[GDP -2019]]/Table5[[#Totals],[GDP -2019]]</f>
        <v>9.0571679588786482E-4</v>
      </c>
      <c r="E160">
        <f>ROUND($B$3*Table5[[#This Row],[Normiert]],0)</f>
        <v>1</v>
      </c>
    </row>
    <row r="161" spans="1:5">
      <c r="A161" t="s">
        <v>403</v>
      </c>
      <c r="B161" t="s">
        <v>404</v>
      </c>
      <c r="C161">
        <v>4953.25</v>
      </c>
      <c r="D161">
        <f>Table5[[#This Row],[GDP -2019]]/Table5[[#Totals],[GDP -2019]]</f>
        <v>1.4261097273599213E-3</v>
      </c>
      <c r="E161">
        <f>ROUND($B$3*Table5[[#This Row],[Normiert]],0)</f>
        <v>2</v>
      </c>
    </row>
    <row r="162" spans="1:5">
      <c r="A162" t="s">
        <v>405</v>
      </c>
      <c r="B162" t="s">
        <v>406</v>
      </c>
      <c r="C162">
        <v>2840.77</v>
      </c>
      <c r="D162">
        <f>Table5[[#This Row],[GDP -2019]]/Table5[[#Totals],[GDP -2019]]</f>
        <v>8.1789728565936372E-4</v>
      </c>
      <c r="E162">
        <f>ROUND($B$3*Table5[[#This Row],[Normiert]],0)</f>
        <v>1</v>
      </c>
    </row>
    <row r="163" spans="1:5">
      <c r="A163" t="s">
        <v>407</v>
      </c>
      <c r="B163" t="s">
        <v>408</v>
      </c>
      <c r="C163">
        <v>5890.49</v>
      </c>
      <c r="D163">
        <f>Table5[[#This Row],[GDP -2019]]/Table5[[#Totals],[GDP -2019]]</f>
        <v>1.695954189252782E-3</v>
      </c>
      <c r="E163">
        <f>ROUND($B$3*Table5[[#This Row],[Normiert]],0)</f>
        <v>3</v>
      </c>
    </row>
    <row r="164" spans="1:5">
      <c r="A164" t="s">
        <v>409</v>
      </c>
      <c r="B164" t="s">
        <v>410</v>
      </c>
      <c r="C164">
        <v>2127.42</v>
      </c>
      <c r="D164">
        <f>Table5[[#This Row],[GDP -2019]]/Table5[[#Totals],[GDP -2019]]</f>
        <v>6.1251387597638797E-4</v>
      </c>
      <c r="E164">
        <f>ROUND($B$3*Table5[[#This Row],[Normiert]],0)</f>
        <v>1</v>
      </c>
    </row>
    <row r="165" spans="1:5">
      <c r="A165" t="s">
        <v>411</v>
      </c>
      <c r="B165" t="s">
        <v>412</v>
      </c>
      <c r="C165">
        <v>4186.13</v>
      </c>
      <c r="D165">
        <f>Table5[[#This Row],[GDP -2019]]/Table5[[#Totals],[GDP -2019]]</f>
        <v>1.2052451850791273E-3</v>
      </c>
      <c r="E165">
        <f>ROUND($B$3*Table5[[#This Row],[Normiert]],0)</f>
        <v>2</v>
      </c>
    </row>
    <row r="166" spans="1:5">
      <c r="A166" t="s">
        <v>413</v>
      </c>
      <c r="B166" t="s">
        <v>414</v>
      </c>
      <c r="C166">
        <v>6593.91</v>
      </c>
      <c r="D166">
        <f>Table5[[#This Row],[GDP -2019]]/Table5[[#Totals],[GDP -2019]]</f>
        <v>1.8984786135034287E-3</v>
      </c>
      <c r="E166">
        <f>ROUND($B$3*Table5[[#This Row],[Normiert]],0)</f>
        <v>3</v>
      </c>
    </row>
    <row r="167" spans="1:5">
      <c r="A167" t="s">
        <v>415</v>
      </c>
      <c r="B167" t="s">
        <v>416</v>
      </c>
      <c r="C167">
        <v>3701.16</v>
      </c>
      <c r="D167">
        <f>Table5[[#This Row],[GDP -2019]]/Table5[[#Totals],[GDP -2019]]</f>
        <v>1.0656155612003121E-3</v>
      </c>
      <c r="E167">
        <f>ROUND($B$3*Table5[[#This Row],[Normiert]],0)</f>
        <v>2</v>
      </c>
    </row>
    <row r="168" spans="1:5">
      <c r="A168" t="s">
        <v>418</v>
      </c>
      <c r="B168" t="s">
        <v>419</v>
      </c>
      <c r="C168">
        <v>29083.919999999998</v>
      </c>
      <c r="D168">
        <f>Table5[[#This Row],[GDP -2019]]/Table5[[#Totals],[GDP -2019]]</f>
        <v>8.3736660216540172E-3</v>
      </c>
      <c r="E168">
        <f>ROUND($B$3*Table5[[#This Row],[Normiert]],0)</f>
        <v>13</v>
      </c>
    </row>
    <row r="169" spans="1:5">
      <c r="A169" t="s">
        <v>420</v>
      </c>
      <c r="B169" t="s">
        <v>421</v>
      </c>
      <c r="C169">
        <v>4070.53</v>
      </c>
      <c r="D169">
        <f>Table5[[#This Row],[GDP -2019]]/Table5[[#Totals],[GDP -2019]]</f>
        <v>1.1719623335204928E-3</v>
      </c>
      <c r="E169">
        <f>ROUND($B$3*Table5[[#This Row],[Normiert]],0)</f>
        <v>2</v>
      </c>
    </row>
    <row r="170" spans="1:5">
      <c r="A170" t="s">
        <v>423</v>
      </c>
      <c r="B170" t="s">
        <v>422</v>
      </c>
      <c r="C170">
        <v>124631.33</v>
      </c>
      <c r="D170">
        <f>Table5[[#This Row],[GDP -2019]]/Table5[[#Totals],[GDP -2019]]</f>
        <v>3.5883097369768205E-2</v>
      </c>
      <c r="E170">
        <f>ROUND($B$3*Table5[[#This Row],[Normiert]],0)</f>
        <v>57</v>
      </c>
    </row>
    <row r="171" spans="1:5">
      <c r="A171" t="s">
        <v>424</v>
      </c>
      <c r="B171" t="s">
        <v>425</v>
      </c>
      <c r="C171">
        <v>13092.64</v>
      </c>
      <c r="D171">
        <f>Table5[[#This Row],[GDP -2019]]/Table5[[#Totals],[GDP -2019]]</f>
        <v>3.7695535781197393E-3</v>
      </c>
      <c r="E171">
        <f>ROUND($B$3*Table5[[#This Row],[Normiert]],0)</f>
        <v>6</v>
      </c>
    </row>
    <row r="172" spans="1:5">
      <c r="A172" t="s">
        <v>426</v>
      </c>
      <c r="B172" t="s">
        <v>427</v>
      </c>
      <c r="C172">
        <v>73518.600000000006</v>
      </c>
      <c r="D172">
        <f>Table5[[#This Row],[GDP -2019]]/Table5[[#Totals],[GDP -2019]]</f>
        <v>2.1167029849469159E-2</v>
      </c>
      <c r="E172">
        <f>ROUND($B$3*Table5[[#This Row],[Normiert]],0)</f>
        <v>34</v>
      </c>
    </row>
    <row r="173" spans="1:5">
      <c r="A173" t="s">
        <v>428</v>
      </c>
      <c r="B173" t="s">
        <v>429</v>
      </c>
      <c r="C173">
        <v>4832.1099999999997</v>
      </c>
      <c r="D173">
        <f>Table5[[#This Row],[GDP -2019]]/Table5[[#Totals],[GDP -2019]]</f>
        <v>1.3912318325691514E-3</v>
      </c>
      <c r="E173">
        <f>ROUND($B$3*Table5[[#This Row],[Normiert]],0)</f>
        <v>2</v>
      </c>
    </row>
    <row r="174" spans="1:5">
      <c r="A174" t="s">
        <v>430</v>
      </c>
      <c r="B174" t="s">
        <v>431</v>
      </c>
      <c r="C174">
        <v>18416.61</v>
      </c>
      <c r="D174">
        <f>Table5[[#This Row],[GDP -2019]]/Table5[[#Totals],[GDP -2019]]</f>
        <v>5.3023987616199466E-3</v>
      </c>
      <c r="E174">
        <f>ROUND($B$3*Table5[[#This Row],[Normiert]],0)</f>
        <v>8</v>
      </c>
    </row>
    <row r="175" spans="1:5">
      <c r="A175" t="s">
        <v>432</v>
      </c>
      <c r="B175" t="s">
        <v>433</v>
      </c>
      <c r="C175">
        <v>8006.54</v>
      </c>
      <c r="D175">
        <f>Table5[[#This Row],[GDP -2019]]/Table5[[#Totals],[GDP -2019]]</f>
        <v>2.305194483722062E-3</v>
      </c>
      <c r="E175">
        <f>ROUND($B$3*Table5[[#This Row],[Normiert]],0)</f>
        <v>4</v>
      </c>
    </row>
    <row r="176" spans="1:5">
      <c r="A176" t="s">
        <v>434</v>
      </c>
      <c r="B176" t="s">
        <v>435</v>
      </c>
      <c r="C176">
        <v>8809.77</v>
      </c>
      <c r="D176">
        <f>Table5[[#This Row],[GDP -2019]]/Table5[[#Totals],[GDP -2019]]</f>
        <v>2.536455598405817E-3</v>
      </c>
      <c r="E176">
        <f>ROUND($B$3*Table5[[#This Row],[Normiert]],0)</f>
        <v>4</v>
      </c>
    </row>
    <row r="177" spans="1:5">
      <c r="A177" t="s">
        <v>436</v>
      </c>
      <c r="B177" t="s">
        <v>437</v>
      </c>
      <c r="C177">
        <v>12757.81</v>
      </c>
      <c r="D177">
        <f>Table5[[#This Row],[GDP -2019]]/Table5[[#Totals],[GDP -2019]]</f>
        <v>3.6731513533154346E-3</v>
      </c>
      <c r="E177">
        <f>ROUND($B$3*Table5[[#This Row],[Normiert]],0)</f>
        <v>6</v>
      </c>
    </row>
    <row r="178" spans="1:5">
      <c r="A178" t="s">
        <v>438</v>
      </c>
      <c r="B178" t="s">
        <v>439</v>
      </c>
      <c r="C178">
        <v>11581.13</v>
      </c>
      <c r="D178">
        <f>Table5[[#This Row],[GDP -2019]]/Table5[[#Totals],[GDP -2019]]</f>
        <v>3.334368777432959E-3</v>
      </c>
      <c r="E178">
        <f>ROUND($B$3*Table5[[#This Row],[Normiert]],0)</f>
        <v>5</v>
      </c>
    </row>
    <row r="179" spans="1:5">
      <c r="A179" t="s">
        <v>440</v>
      </c>
      <c r="B179" t="s">
        <v>441</v>
      </c>
      <c r="C179">
        <v>15576.01</v>
      </c>
      <c r="D179">
        <f>Table5[[#This Row],[GDP -2019]]/Table5[[#Totals],[GDP -2019]]</f>
        <v>4.484550421330522E-3</v>
      </c>
      <c r="E179">
        <f>ROUND($B$3*Table5[[#This Row],[Normiert]],0)</f>
        <v>7</v>
      </c>
    </row>
    <row r="180" spans="1:5">
      <c r="A180" t="s">
        <v>442</v>
      </c>
      <c r="B180" t="s">
        <v>443</v>
      </c>
      <c r="C180">
        <v>13816.37</v>
      </c>
      <c r="D180">
        <f>Table5[[#This Row],[GDP -2019]]/Table5[[#Totals],[GDP -2019]]</f>
        <v>3.9779255345084126E-3</v>
      </c>
      <c r="E180">
        <f>ROUND($B$3*Table5[[#This Row],[Normiert]],0)</f>
        <v>6</v>
      </c>
    </row>
    <row r="181" spans="1:5">
      <c r="A181" t="s">
        <v>444</v>
      </c>
      <c r="B181" t="s">
        <v>445</v>
      </c>
      <c r="C181">
        <v>2614.6799999999998</v>
      </c>
      <c r="D181">
        <f>Table5[[#This Row],[GDP -2019]]/Table5[[#Totals],[GDP -2019]]</f>
        <v>7.5280282277967773E-4</v>
      </c>
      <c r="E181">
        <f>ROUND($B$3*Table5[[#This Row],[Normiert]],0)</f>
        <v>1</v>
      </c>
    </row>
    <row r="182" spans="1:5">
      <c r="A182" t="s">
        <v>446</v>
      </c>
      <c r="B182" t="s">
        <v>447</v>
      </c>
      <c r="C182">
        <v>14612.28</v>
      </c>
      <c r="D182">
        <f>Table5[[#This Row],[GDP -2019]]/Table5[[#Totals],[GDP -2019]]</f>
        <v>4.2070791191453757E-3</v>
      </c>
      <c r="E182">
        <f>ROUND($B$3*Table5[[#This Row],[Normiert]],0)</f>
        <v>7</v>
      </c>
    </row>
    <row r="183" spans="1:5">
      <c r="A183" t="s">
        <v>448</v>
      </c>
      <c r="B183" t="s">
        <v>449</v>
      </c>
      <c r="C183">
        <v>4906.79</v>
      </c>
      <c r="D183">
        <f>Table5[[#This Row],[GDP -2019]]/Table5[[#Totals],[GDP -2019]]</f>
        <v>1.4127332456694874E-3</v>
      </c>
      <c r="E183">
        <f>ROUND($B$3*Table5[[#This Row],[Normiert]],0)</f>
        <v>2</v>
      </c>
    </row>
    <row r="184" spans="1:5">
      <c r="A184" t="s">
        <v>450</v>
      </c>
      <c r="B184" t="s">
        <v>451</v>
      </c>
      <c r="C184">
        <v>9370.02</v>
      </c>
      <c r="D184">
        <f>Table5[[#This Row],[GDP -2019]]/Table5[[#Totals],[GDP -2019]]</f>
        <v>2.6977593837494594E-3</v>
      </c>
      <c r="E184">
        <f>ROUND($B$3*Table5[[#This Row],[Normiert]],0)</f>
        <v>4</v>
      </c>
    </row>
    <row r="185" spans="1:5">
      <c r="A185" t="s">
        <v>453</v>
      </c>
      <c r="B185" t="s">
        <v>18961</v>
      </c>
      <c r="C185">
        <v>10068.950000000001</v>
      </c>
      <c r="D185">
        <f>Table5[[#This Row],[GDP -2019]]/Table5[[#Totals],[GDP -2019]]</f>
        <v>2.8989910744058305E-3</v>
      </c>
      <c r="E185">
        <f>ROUND($B$3*Table5[[#This Row],[Normiert]],0)</f>
        <v>5</v>
      </c>
    </row>
    <row r="186" spans="1:5">
      <c r="A186" t="s">
        <v>454</v>
      </c>
      <c r="B186" t="s">
        <v>455</v>
      </c>
      <c r="C186">
        <v>9006.5400000000009</v>
      </c>
      <c r="D186">
        <f>Table5[[#This Row],[GDP -2019]]/Table5[[#Totals],[GDP -2019]]</f>
        <v>2.593108424540701E-3</v>
      </c>
      <c r="E186">
        <f>ROUND($B$3*Table5[[#This Row],[Normiert]],0)</f>
        <v>4</v>
      </c>
    </row>
    <row r="187" spans="1:5">
      <c r="A187" t="s">
        <v>456</v>
      </c>
      <c r="B187" t="s">
        <v>457</v>
      </c>
      <c r="C187">
        <v>5491.42</v>
      </c>
      <c r="D187">
        <f>Table5[[#This Row],[GDP -2019]]/Table5[[#Totals],[GDP -2019]]</f>
        <v>1.581056372890288E-3</v>
      </c>
      <c r="E187">
        <f>ROUND($B$3*Table5[[#This Row],[Normiert]],0)</f>
        <v>3</v>
      </c>
    </row>
    <row r="188" spans="1:5">
      <c r="A188" t="s">
        <v>458</v>
      </c>
      <c r="B188" t="s">
        <v>459</v>
      </c>
      <c r="C188">
        <v>9877.5300000000007</v>
      </c>
      <c r="D188">
        <f>Table5[[#This Row],[GDP -2019]]/Table5[[#Totals],[GDP -2019]]</f>
        <v>2.8438785878543266E-3</v>
      </c>
      <c r="E188">
        <f>ROUND($B$3*Table5[[#This Row],[Normiert]],0)</f>
        <v>5</v>
      </c>
    </row>
    <row r="189" spans="1:5">
      <c r="A189" t="s">
        <v>460</v>
      </c>
      <c r="B189" t="s">
        <v>461</v>
      </c>
      <c r="C189">
        <v>2979.68</v>
      </c>
      <c r="D189">
        <f>Table5[[#This Row],[GDP -2019]]/Table5[[#Totals],[GDP -2019]]</f>
        <v>8.5789141117848075E-4</v>
      </c>
      <c r="E189">
        <f>ROUND($B$3*Table5[[#This Row],[Normiert]],0)</f>
        <v>1</v>
      </c>
    </row>
    <row r="190" spans="1:5">
      <c r="A190" t="s">
        <v>462</v>
      </c>
      <c r="B190" t="s">
        <v>463</v>
      </c>
      <c r="C190">
        <v>10723.92</v>
      </c>
      <c r="D190">
        <f>Table5[[#This Row],[GDP -2019]]/Table5[[#Totals],[GDP -2019]]</f>
        <v>3.0875660682238141E-3</v>
      </c>
      <c r="E190">
        <f>ROUND($B$3*Table5[[#This Row],[Normiert]],0)</f>
        <v>5</v>
      </c>
    </row>
    <row r="191" spans="1:5">
      <c r="A191" t="s">
        <v>464</v>
      </c>
      <c r="B191" t="s">
        <v>465</v>
      </c>
      <c r="C191">
        <v>8604.24</v>
      </c>
      <c r="D191">
        <f>Table5[[#This Row],[GDP -2019]]/Table5[[#Totals],[GDP -2019]]</f>
        <v>2.4772806461493624E-3</v>
      </c>
      <c r="E191">
        <f>ROUND($B$3*Table5[[#This Row],[Normiert]],0)</f>
        <v>4</v>
      </c>
    </row>
    <row r="192" spans="1:5">
      <c r="A192" t="s">
        <v>466</v>
      </c>
      <c r="B192" t="s">
        <v>467</v>
      </c>
      <c r="C192">
        <v>4711.4399999999996</v>
      </c>
      <c r="D192">
        <f>Table5[[#This Row],[GDP -2019]]/Table5[[#Totals],[GDP -2019]]</f>
        <v>1.3564892573305661E-3</v>
      </c>
      <c r="E192">
        <f>ROUND($B$3*Table5[[#This Row],[Normiert]],0)</f>
        <v>2</v>
      </c>
    </row>
    <row r="193" spans="1:5">
      <c r="A193" t="s">
        <v>468</v>
      </c>
      <c r="B193" t="s">
        <v>469</v>
      </c>
      <c r="C193">
        <v>7379.13</v>
      </c>
      <c r="D193">
        <f>Table5[[#This Row],[GDP -2019]]/Table5[[#Totals],[GDP -2019]]</f>
        <v>2.1245543981130402E-3</v>
      </c>
      <c r="E193">
        <f>ROUND($B$3*Table5[[#This Row],[Normiert]],0)</f>
        <v>3</v>
      </c>
    </row>
    <row r="194" spans="1:5">
      <c r="A194" t="s">
        <v>470</v>
      </c>
      <c r="B194" t="s">
        <v>471</v>
      </c>
      <c r="C194">
        <v>6044.14</v>
      </c>
      <c r="D194">
        <f>Table5[[#This Row],[GDP -2019]]/Table5[[#Totals],[GDP -2019]]</f>
        <v>1.740192166259566E-3</v>
      </c>
      <c r="E194">
        <f>ROUND($B$3*Table5[[#This Row],[Normiert]],0)</f>
        <v>3</v>
      </c>
    </row>
    <row r="195" spans="1:5">
      <c r="A195" t="s">
        <v>472</v>
      </c>
      <c r="B195" t="s">
        <v>473</v>
      </c>
      <c r="C195">
        <v>6126.62</v>
      </c>
      <c r="D195">
        <f>Table5[[#This Row],[GDP -2019]]/Table5[[#Totals],[GDP -2019]]</f>
        <v>1.7639393080982871E-3</v>
      </c>
      <c r="E195">
        <f>ROUND($B$3*Table5[[#This Row],[Normiert]],0)</f>
        <v>3</v>
      </c>
    </row>
    <row r="196" spans="1:5">
      <c r="A196" t="s">
        <v>474</v>
      </c>
      <c r="B196" t="s">
        <v>475</v>
      </c>
      <c r="C196">
        <v>2596.8200000000002</v>
      </c>
      <c r="D196">
        <f>Table5[[#This Row],[GDP -2019]]/Table5[[#Totals],[GDP -2019]]</f>
        <v>7.4766067979665693E-4</v>
      </c>
      <c r="E196">
        <f>ROUND($B$3*Table5[[#This Row],[Normiert]],0)</f>
        <v>1</v>
      </c>
    </row>
    <row r="197" spans="1:5">
      <c r="A197" t="s">
        <v>476</v>
      </c>
      <c r="B197" t="s">
        <v>477</v>
      </c>
      <c r="C197">
        <v>8308.9699999999993</v>
      </c>
      <c r="D197">
        <f>Table5[[#This Row],[GDP -2019]]/Table5[[#Totals],[GDP -2019]]</f>
        <v>2.3922682968438428E-3</v>
      </c>
      <c r="E197">
        <f>ROUND($B$3*Table5[[#This Row],[Normiert]],0)</f>
        <v>4</v>
      </c>
    </row>
    <row r="198" spans="1:5">
      <c r="A198" t="s">
        <v>478</v>
      </c>
      <c r="B198" t="s">
        <v>479</v>
      </c>
      <c r="C198">
        <v>4029.86</v>
      </c>
      <c r="D198">
        <f>Table5[[#This Row],[GDP -2019]]/Table5[[#Totals],[GDP -2019]]</f>
        <v>1.1602528735473988E-3</v>
      </c>
      <c r="E198">
        <f>ROUND($B$3*Table5[[#This Row],[Normiert]],0)</f>
        <v>2</v>
      </c>
    </row>
    <row r="199" spans="1:5">
      <c r="A199" t="s">
        <v>480</v>
      </c>
      <c r="B199" t="s">
        <v>481</v>
      </c>
      <c r="C199">
        <v>7537.02</v>
      </c>
      <c r="D199">
        <f>Table5[[#This Row],[GDP -2019]]/Table5[[#Totals],[GDP -2019]]</f>
        <v>2.1700131302288951E-3</v>
      </c>
      <c r="E199">
        <f>ROUND($B$3*Table5[[#This Row],[Normiert]],0)</f>
        <v>3</v>
      </c>
    </row>
    <row r="200" spans="1:5">
      <c r="A200" t="s">
        <v>482</v>
      </c>
      <c r="B200" t="s">
        <v>18962</v>
      </c>
      <c r="C200">
        <v>5862.94</v>
      </c>
      <c r="D200">
        <f>Table5[[#This Row],[GDP -2019]]/Table5[[#Totals],[GDP -2019]]</f>
        <v>1.6880221601832284E-3</v>
      </c>
      <c r="E200">
        <f>ROUND($B$3*Table5[[#This Row],[Normiert]],0)</f>
        <v>3</v>
      </c>
    </row>
    <row r="201" spans="1:5">
      <c r="A201" t="s">
        <v>484</v>
      </c>
      <c r="B201" t="s">
        <v>485</v>
      </c>
      <c r="C201">
        <v>5992.92</v>
      </c>
      <c r="D201">
        <f>Table5[[#This Row],[GDP -2019]]/Table5[[#Totals],[GDP -2019]]</f>
        <v>1.7254452142108352E-3</v>
      </c>
      <c r="E201">
        <f>ROUND($B$3*Table5[[#This Row],[Normiert]],0)</f>
        <v>3</v>
      </c>
    </row>
    <row r="202" spans="1:5">
      <c r="A202" t="s">
        <v>486</v>
      </c>
      <c r="B202" t="s">
        <v>487</v>
      </c>
      <c r="C202">
        <v>4057.32</v>
      </c>
      <c r="D202">
        <f>Table5[[#This Row],[GDP -2019]]/Table5[[#Totals],[GDP -2019]]</f>
        <v>1.1681589903622786E-3</v>
      </c>
      <c r="E202">
        <f>ROUND($B$3*Table5[[#This Row],[Normiert]],0)</f>
        <v>2</v>
      </c>
    </row>
    <row r="203" spans="1:5">
      <c r="A203" t="s">
        <v>91</v>
      </c>
      <c r="B203" t="s">
        <v>488</v>
      </c>
      <c r="C203">
        <v>6268.7</v>
      </c>
      <c r="D203">
        <f>Table5[[#This Row],[GDP -2019]]/Table5[[#Totals],[GDP -2019]]</f>
        <v>1.8048461208097992E-3</v>
      </c>
      <c r="E203">
        <f>ROUND($B$3*Table5[[#This Row],[Normiert]],0)</f>
        <v>3</v>
      </c>
    </row>
    <row r="204" spans="1:5">
      <c r="A204" t="s">
        <v>489</v>
      </c>
      <c r="B204" t="s">
        <v>490</v>
      </c>
      <c r="C204">
        <v>5511.74</v>
      </c>
      <c r="D204">
        <f>Table5[[#This Row],[GDP -2019]]/Table5[[#Totals],[GDP -2019]]</f>
        <v>1.5869067841677226E-3</v>
      </c>
      <c r="E204">
        <f>ROUND($B$3*Table5[[#This Row],[Normiert]],0)</f>
        <v>3</v>
      </c>
    </row>
    <row r="205" spans="1:5">
      <c r="A205" t="s">
        <v>492</v>
      </c>
      <c r="B205" t="s">
        <v>493</v>
      </c>
      <c r="C205">
        <v>20630.36</v>
      </c>
      <c r="D205">
        <f>Table5[[#This Row],[GDP -2019]]/Table5[[#Totals],[GDP -2019]]</f>
        <v>5.9397682481072073E-3</v>
      </c>
      <c r="E205">
        <f>ROUND($B$3*Table5[[#This Row],[Normiert]],0)</f>
        <v>9</v>
      </c>
    </row>
    <row r="206" spans="1:5">
      <c r="A206" t="s">
        <v>494</v>
      </c>
      <c r="B206" t="s">
        <v>495</v>
      </c>
      <c r="C206">
        <v>5793.04</v>
      </c>
      <c r="D206">
        <f>Table5[[#This Row],[GDP -2019]]/Table5[[#Totals],[GDP -2019]]</f>
        <v>1.6678969757200058E-3</v>
      </c>
      <c r="E206">
        <f>ROUND($B$3*Table5[[#This Row],[Normiert]],0)</f>
        <v>3</v>
      </c>
    </row>
    <row r="207" spans="1:5">
      <c r="A207" t="s">
        <v>496</v>
      </c>
      <c r="B207" t="s">
        <v>497</v>
      </c>
      <c r="C207">
        <v>24334.93</v>
      </c>
      <c r="D207">
        <f>Table5[[#This Row],[GDP -2019]]/Table5[[#Totals],[GDP -2019]]</f>
        <v>7.006365595845711E-3</v>
      </c>
      <c r="E207">
        <f>ROUND($B$3*Table5[[#This Row],[Normiert]],0)</f>
        <v>11</v>
      </c>
    </row>
    <row r="208" spans="1:5">
      <c r="A208" t="s">
        <v>498</v>
      </c>
      <c r="B208" t="s">
        <v>499</v>
      </c>
      <c r="C208">
        <v>3772.87</v>
      </c>
      <c r="D208">
        <f>Table5[[#This Row],[GDP -2019]]/Table5[[#Totals],[GDP -2019]]</f>
        <v>1.0862618698964167E-3</v>
      </c>
      <c r="E208">
        <f>ROUND($B$3*Table5[[#This Row],[Normiert]],0)</f>
        <v>2</v>
      </c>
    </row>
    <row r="209" spans="1:5">
      <c r="A209" t="s">
        <v>500</v>
      </c>
      <c r="B209" t="s">
        <v>501</v>
      </c>
      <c r="C209">
        <v>4057.72</v>
      </c>
      <c r="D209">
        <f>Table5[[#This Row],[GDP -2019]]/Table5[[#Totals],[GDP -2019]]</f>
        <v>1.1682741559386057E-3</v>
      </c>
      <c r="E209">
        <f>ROUND($B$3*Table5[[#This Row],[Normiert]],0)</f>
        <v>2</v>
      </c>
    </row>
    <row r="210" spans="1:5">
      <c r="A210" t="s">
        <v>502</v>
      </c>
      <c r="B210" t="s">
        <v>503</v>
      </c>
      <c r="C210">
        <v>1906.88</v>
      </c>
      <c r="D210">
        <f>Table5[[#This Row],[GDP -2019]]/Table5[[#Totals],[GDP -2019]]</f>
        <v>5.4901733546824547E-4</v>
      </c>
      <c r="E210">
        <f>ROUND($B$3*Table5[[#This Row],[Normiert]],0)</f>
        <v>1</v>
      </c>
    </row>
    <row r="211" spans="1:5">
      <c r="A211" t="s">
        <v>504</v>
      </c>
      <c r="B211" t="s">
        <v>505</v>
      </c>
      <c r="C211">
        <v>3819.24</v>
      </c>
      <c r="D211">
        <f>Table5[[#This Row],[GDP -2019]]/Table5[[#Totals],[GDP -2019]]</f>
        <v>1.099612439332177E-3</v>
      </c>
      <c r="E211">
        <f>ROUND($B$3*Table5[[#This Row],[Normiert]],0)</f>
        <v>2</v>
      </c>
    </row>
    <row r="212" spans="1:5">
      <c r="A212" t="s">
        <v>506</v>
      </c>
      <c r="B212" t="s">
        <v>507</v>
      </c>
      <c r="C212">
        <v>3007.42</v>
      </c>
      <c r="D212">
        <f>Table5[[#This Row],[GDP -2019]]/Table5[[#Totals],[GDP -2019]]</f>
        <v>8.6587814389678993E-4</v>
      </c>
      <c r="E212">
        <f>ROUND($B$3*Table5[[#This Row],[Normiert]],0)</f>
        <v>1</v>
      </c>
    </row>
    <row r="213" spans="1:5">
      <c r="A213" t="s">
        <v>508</v>
      </c>
      <c r="B213" t="s">
        <v>509</v>
      </c>
      <c r="C213">
        <v>2563.0500000000002</v>
      </c>
      <c r="D213">
        <f>Table5[[#This Row],[GDP -2019]]/Table5[[#Totals],[GDP -2019]]</f>
        <v>7.3793782601521156E-4</v>
      </c>
      <c r="E213">
        <f>ROUND($B$3*Table5[[#This Row],[Normiert]],0)</f>
        <v>1</v>
      </c>
    </row>
    <row r="214" spans="1:5">
      <c r="A214" t="s">
        <v>510</v>
      </c>
      <c r="B214" t="s">
        <v>511</v>
      </c>
      <c r="C214">
        <v>11919.45</v>
      </c>
      <c r="D214">
        <f>Table5[[#This Row],[GDP -2019]]/Table5[[#Totals],[GDP -2019]]</f>
        <v>3.431775821890721E-3</v>
      </c>
      <c r="E214">
        <f>ROUND($B$3*Table5[[#This Row],[Normiert]],0)</f>
        <v>5</v>
      </c>
    </row>
    <row r="215" spans="1:5">
      <c r="A215" t="s">
        <v>513</v>
      </c>
      <c r="B215" t="s">
        <v>514</v>
      </c>
      <c r="C215">
        <v>6786.95</v>
      </c>
      <c r="D215">
        <f>Table5[[#This Row],[GDP -2019]]/Table5[[#Totals],[GDP -2019]]</f>
        <v>1.9540575206390587E-3</v>
      </c>
      <c r="E215">
        <f>ROUND($B$3*Table5[[#This Row],[Normiert]],0)</f>
        <v>3</v>
      </c>
    </row>
    <row r="216" spans="1:5">
      <c r="A216" t="s">
        <v>515</v>
      </c>
      <c r="B216" t="s">
        <v>516</v>
      </c>
      <c r="C216">
        <v>5380.79</v>
      </c>
      <c r="D216">
        <f>Table5[[#This Row],[GDP -2019]]/Table5[[#Totals],[GDP -2019]]</f>
        <v>1.549204453617522E-3</v>
      </c>
      <c r="E216">
        <f>ROUND($B$3*Table5[[#This Row],[Normiert]],0)</f>
        <v>2</v>
      </c>
    </row>
    <row r="217" spans="1:5">
      <c r="A217" t="s">
        <v>517</v>
      </c>
      <c r="B217" t="s">
        <v>518</v>
      </c>
      <c r="C217">
        <v>8210.08</v>
      </c>
      <c r="D217">
        <f>Table5[[#This Row],[GDP -2019]]/Table5[[#Totals],[GDP -2019]]</f>
        <v>2.3637964872362878E-3</v>
      </c>
      <c r="E217">
        <f>ROUND($B$3*Table5[[#This Row],[Normiert]],0)</f>
        <v>4</v>
      </c>
    </row>
    <row r="218" spans="1:5">
      <c r="A218" t="s">
        <v>519</v>
      </c>
      <c r="B218" t="s">
        <v>520</v>
      </c>
      <c r="C218">
        <v>2263.79</v>
      </c>
      <c r="D218">
        <f>Table5[[#This Row],[GDP -2019]]/Table5[[#Totals],[GDP -2019]]</f>
        <v>6.5177670008582564E-4</v>
      </c>
      <c r="E218">
        <f>ROUND($B$3*Table5[[#This Row],[Normiert]],0)</f>
        <v>1</v>
      </c>
    </row>
    <row r="219" spans="1:5">
      <c r="A219" t="s">
        <v>521</v>
      </c>
      <c r="B219" t="s">
        <v>18963</v>
      </c>
      <c r="C219">
        <v>3881.75</v>
      </c>
      <c r="D219">
        <f>Table5[[#This Row],[GDP -2019]]/Table5[[#Totals],[GDP -2019]]</f>
        <v>1.1176099397727502E-3</v>
      </c>
      <c r="E219">
        <f>ROUND($B$3*Table5[[#This Row],[Normiert]],0)</f>
        <v>2</v>
      </c>
    </row>
    <row r="220" spans="1:5">
      <c r="A220" t="s">
        <v>523</v>
      </c>
      <c r="B220" t="s">
        <v>524</v>
      </c>
      <c r="C220">
        <v>4183.93</v>
      </c>
      <c r="D220">
        <f>Table5[[#This Row],[GDP -2019]]/Table5[[#Totals],[GDP -2019]]</f>
        <v>1.2046117744093263E-3</v>
      </c>
      <c r="E220">
        <f>ROUND($B$3*Table5[[#This Row],[Normiert]],0)</f>
        <v>2</v>
      </c>
    </row>
    <row r="221" spans="1:5">
      <c r="A221" t="s">
        <v>525</v>
      </c>
      <c r="B221" t="s">
        <v>526</v>
      </c>
      <c r="C221">
        <v>55137.94</v>
      </c>
      <c r="D221">
        <f>Table5[[#This Row],[GDP -2019]]/Table5[[#Totals],[GDP -2019]]</f>
        <v>1.5874981594021641E-2</v>
      </c>
      <c r="E221">
        <f>ROUND($B$3*Table5[[#This Row],[Normiert]],0)</f>
        <v>25</v>
      </c>
    </row>
    <row r="222" spans="1:5">
      <c r="A222" t="s">
        <v>528</v>
      </c>
      <c r="B222" t="s">
        <v>529</v>
      </c>
      <c r="C222">
        <v>5498.95</v>
      </c>
      <c r="D222">
        <f>Table5[[#This Row],[GDP -2019]]/Table5[[#Totals],[GDP -2019]]</f>
        <v>1.5832243648646522E-3</v>
      </c>
      <c r="E222">
        <f>ROUND($B$3*Table5[[#This Row],[Normiert]],0)</f>
        <v>3</v>
      </c>
    </row>
    <row r="223" spans="1:5">
      <c r="A223" t="s">
        <v>530</v>
      </c>
      <c r="B223" t="s">
        <v>531</v>
      </c>
      <c r="C223">
        <v>4896.01</v>
      </c>
      <c r="D223">
        <f>Table5[[#This Row],[GDP -2019]]/Table5[[#Totals],[GDP -2019]]</f>
        <v>1.4096295333874624E-3</v>
      </c>
      <c r="E223">
        <f>ROUND($B$3*Table5[[#This Row],[Normiert]],0)</f>
        <v>2</v>
      </c>
    </row>
    <row r="224" spans="1:5">
      <c r="A224" t="s">
        <v>532</v>
      </c>
      <c r="B224" t="s">
        <v>533</v>
      </c>
      <c r="C224">
        <v>6431.58</v>
      </c>
      <c r="D224">
        <f>Table5[[#This Row],[GDP -2019]]/Table5[[#Totals],[GDP -2019]]</f>
        <v>1.8517415434903392E-3</v>
      </c>
      <c r="E224">
        <f>ROUND($B$3*Table5[[#This Row],[Normiert]],0)</f>
        <v>3</v>
      </c>
    </row>
    <row r="225" spans="1:5">
      <c r="A225" t="s">
        <v>534</v>
      </c>
      <c r="B225" t="s">
        <v>535</v>
      </c>
      <c r="C225">
        <v>1264.82</v>
      </c>
      <c r="D225">
        <f>Table5[[#This Row],[GDP -2019]]/Table5[[#Totals],[GDP -2019]]</f>
        <v>3.6415931062623038E-4</v>
      </c>
      <c r="E225">
        <f>ROUND($B$3*Table5[[#This Row],[Normiert]],0)</f>
        <v>1</v>
      </c>
    </row>
    <row r="226" spans="1:5">
      <c r="A226" t="s">
        <v>536</v>
      </c>
      <c r="B226" t="s">
        <v>18964</v>
      </c>
      <c r="C226">
        <v>5448.1</v>
      </c>
      <c r="D226">
        <f>Table5[[#This Row],[GDP -2019]]/Table5[[#Totals],[GDP -2019]]</f>
        <v>1.5685839409740247E-3</v>
      </c>
      <c r="E226">
        <f>ROUND($B$3*Table5[[#This Row],[Normiert]],0)</f>
        <v>3</v>
      </c>
    </row>
    <row r="227" spans="1:5">
      <c r="A227" t="s">
        <v>537</v>
      </c>
      <c r="B227" t="s">
        <v>538</v>
      </c>
      <c r="C227">
        <v>2416.3000000000002</v>
      </c>
      <c r="D227">
        <f>Table5[[#This Row],[GDP -2019]]/Table5[[#Totals],[GDP -2019]]</f>
        <v>6.9568645520007636E-4</v>
      </c>
      <c r="E227">
        <f>ROUND($B$3*Table5[[#This Row],[Normiert]],0)</f>
        <v>1</v>
      </c>
    </row>
    <row r="228" spans="1:5">
      <c r="A228" t="s">
        <v>539</v>
      </c>
      <c r="B228" t="s">
        <v>540</v>
      </c>
      <c r="C228">
        <v>5438.03</v>
      </c>
      <c r="D228">
        <f>Table5[[#This Row],[GDP -2019]]/Table5[[#Totals],[GDP -2019]]</f>
        <v>1.5656846475899807E-3</v>
      </c>
      <c r="E228">
        <f>ROUND($B$3*Table5[[#This Row],[Normiert]],0)</f>
        <v>3</v>
      </c>
    </row>
    <row r="229" spans="1:5">
      <c r="A229" t="s">
        <v>541</v>
      </c>
      <c r="B229" t="s">
        <v>542</v>
      </c>
      <c r="C229">
        <v>4978.79</v>
      </c>
      <c r="D229">
        <f>Table5[[#This Row],[GDP -2019]]/Table5[[#Totals],[GDP -2019]]</f>
        <v>1.4334630494084292E-3</v>
      </c>
      <c r="E229">
        <f>ROUND($B$3*Table5[[#This Row],[Normiert]],0)</f>
        <v>2</v>
      </c>
    </row>
    <row r="230" spans="1:5">
      <c r="A230" t="s">
        <v>543</v>
      </c>
      <c r="B230" t="s">
        <v>6</v>
      </c>
      <c r="C230">
        <v>6616.21</v>
      </c>
      <c r="D230">
        <f>Table5[[#This Row],[GDP -2019]]/Table5[[#Totals],[GDP -2019]]</f>
        <v>1.9048990943836843E-3</v>
      </c>
      <c r="E230">
        <f>ROUND($B$3*Table5[[#This Row],[Normiert]],0)</f>
        <v>3</v>
      </c>
    </row>
    <row r="231" spans="1:5">
      <c r="A231" t="s">
        <v>544</v>
      </c>
      <c r="B231" t="s">
        <v>545</v>
      </c>
      <c r="C231">
        <v>2657.4</v>
      </c>
      <c r="D231">
        <f>Table5[[#This Row],[GDP -2019]]/Table5[[#Totals],[GDP -2019]]</f>
        <v>7.6510250633145E-4</v>
      </c>
      <c r="E231">
        <f>ROUND($B$3*Table5[[#This Row],[Normiert]],0)</f>
        <v>1</v>
      </c>
    </row>
    <row r="232" spans="1:5">
      <c r="A232" t="s">
        <v>546</v>
      </c>
      <c r="B232" t="s">
        <v>547</v>
      </c>
      <c r="C232">
        <v>4511.97</v>
      </c>
      <c r="D232">
        <f>Table5[[#This Row],[GDP -2019]]/Table5[[#Totals],[GDP -2019]]</f>
        <v>1.2990590635554725E-3</v>
      </c>
      <c r="E232">
        <f>ROUND($B$3*Table5[[#This Row],[Normiert]],0)</f>
        <v>2</v>
      </c>
    </row>
    <row r="233" spans="1:5">
      <c r="A233" t="s">
        <v>548</v>
      </c>
      <c r="B233" t="s">
        <v>549</v>
      </c>
      <c r="C233">
        <v>1843.3</v>
      </c>
      <c r="D233">
        <f>Table5[[#This Row],[GDP -2019]]/Table5[[#Totals],[GDP -2019]]</f>
        <v>5.3071176711099637E-4</v>
      </c>
      <c r="E233">
        <f>ROUND($B$3*Table5[[#This Row],[Normiert]],0)</f>
        <v>1</v>
      </c>
    </row>
    <row r="234" spans="1:5">
      <c r="A234" t="s">
        <v>550</v>
      </c>
      <c r="B234" t="s">
        <v>551</v>
      </c>
      <c r="C234">
        <v>3781.54</v>
      </c>
      <c r="D234">
        <f>Table5[[#This Row],[GDP -2019]]/Table5[[#Totals],[GDP -2019]]</f>
        <v>1.0887580837633142E-3</v>
      </c>
      <c r="E234">
        <f>ROUND($B$3*Table5[[#This Row],[Normiert]],0)</f>
        <v>2</v>
      </c>
    </row>
    <row r="235" spans="1:5">
      <c r="A235" t="s">
        <v>552</v>
      </c>
      <c r="B235" t="s">
        <v>18965</v>
      </c>
      <c r="C235">
        <v>8265.16</v>
      </c>
      <c r="D235">
        <f>Table5[[#This Row],[GDP -2019]]/Table5[[#Totals],[GDP -2019]]</f>
        <v>2.3796547870965782E-3</v>
      </c>
      <c r="E235">
        <f>ROUND($B$3*Table5[[#This Row],[Normiert]],0)</f>
        <v>4</v>
      </c>
    </row>
    <row r="236" spans="1:5">
      <c r="A236" t="s">
        <v>554</v>
      </c>
      <c r="B236" t="s">
        <v>555</v>
      </c>
      <c r="C236">
        <v>8620.3799999999992</v>
      </c>
      <c r="D236">
        <f>Table5[[#This Row],[GDP -2019]]/Table5[[#Totals],[GDP -2019]]</f>
        <v>2.4819275771541748E-3</v>
      </c>
      <c r="E236">
        <f>ROUND($B$3*Table5[[#This Row],[Normiert]],0)</f>
        <v>4</v>
      </c>
    </row>
    <row r="237" spans="1:5">
      <c r="A237" t="s">
        <v>556</v>
      </c>
      <c r="B237" t="s">
        <v>557</v>
      </c>
      <c r="C237">
        <v>3255.13</v>
      </c>
      <c r="D237">
        <f>Table5[[#This Row],[GDP -2019]]/Table5[[#Totals],[GDP -2019]]</f>
        <v>9.371973061769748E-4</v>
      </c>
      <c r="E237">
        <f>ROUND($B$3*Table5[[#This Row],[Normiert]],0)</f>
        <v>1</v>
      </c>
    </row>
    <row r="238" spans="1:5">
      <c r="A238" t="s">
        <v>558</v>
      </c>
      <c r="B238" t="s">
        <v>559</v>
      </c>
      <c r="C238">
        <v>4005.19</v>
      </c>
      <c r="D238">
        <f>Table5[[#This Row],[GDP -2019]]/Table5[[#Totals],[GDP -2019]]</f>
        <v>1.1531500366274029E-3</v>
      </c>
      <c r="E238">
        <f>ROUND($B$3*Table5[[#This Row],[Normiert]],0)</f>
        <v>2</v>
      </c>
    </row>
    <row r="239" spans="1:5">
      <c r="A239" t="s">
        <v>84</v>
      </c>
      <c r="B239" t="s">
        <v>560</v>
      </c>
      <c r="C239">
        <v>5165.41</v>
      </c>
      <c r="D239">
        <f>Table5[[#This Row],[GDP -2019]]/Table5[[#Totals],[GDP -2019]]</f>
        <v>1.4871935490440036E-3</v>
      </c>
      <c r="E239">
        <f>ROUND($B$3*Table5[[#This Row],[Normiert]],0)</f>
        <v>2</v>
      </c>
    </row>
    <row r="240" spans="1:5">
      <c r="A240" t="s">
        <v>561</v>
      </c>
      <c r="B240" t="s">
        <v>562</v>
      </c>
      <c r="C240">
        <v>5989.31</v>
      </c>
      <c r="D240">
        <f>Table5[[#This Row],[GDP -2019]]/Table5[[#Totals],[GDP -2019]]</f>
        <v>1.7244058448844799E-3</v>
      </c>
      <c r="E240">
        <f>ROUND($B$3*Table5[[#This Row],[Normiert]],0)</f>
        <v>3</v>
      </c>
    </row>
    <row r="241" spans="1:5">
      <c r="A241" t="s">
        <v>563</v>
      </c>
      <c r="B241" t="s">
        <v>564</v>
      </c>
      <c r="C241">
        <v>14263.63</v>
      </c>
      <c r="D241">
        <f>Table5[[#This Row],[GDP -2019]]/Table5[[#Totals],[GDP -2019]]</f>
        <v>4.1066979236789565E-3</v>
      </c>
      <c r="E241">
        <f>ROUND($B$3*Table5[[#This Row],[Normiert]],0)</f>
        <v>7</v>
      </c>
    </row>
    <row r="242" spans="1:5">
      <c r="A242" t="s">
        <v>565</v>
      </c>
      <c r="B242" t="s">
        <v>566</v>
      </c>
      <c r="C242">
        <v>2746.21</v>
      </c>
      <c r="D242">
        <f>Table5[[#This Row],[GDP -2019]]/Table5[[#Totals],[GDP -2019]]</f>
        <v>7.9067214341555327E-4</v>
      </c>
      <c r="E242">
        <f>ROUND($B$3*Table5[[#This Row],[Normiert]],0)</f>
        <v>1</v>
      </c>
    </row>
    <row r="243" spans="1:5">
      <c r="A243" t="s">
        <v>567</v>
      </c>
      <c r="B243" t="s">
        <v>568</v>
      </c>
      <c r="C243">
        <v>4581.37</v>
      </c>
      <c r="D243">
        <f>Table5[[#This Row],[GDP -2019]]/Table5[[#Totals],[GDP -2019]]</f>
        <v>1.319040291048286E-3</v>
      </c>
      <c r="E243">
        <f>ROUND($B$3*Table5[[#This Row],[Normiert]],0)</f>
        <v>2</v>
      </c>
    </row>
    <row r="244" spans="1:5">
      <c r="A244" t="s">
        <v>86</v>
      </c>
      <c r="B244" t="s">
        <v>569</v>
      </c>
      <c r="C244">
        <v>4570.93</v>
      </c>
      <c r="D244">
        <f>Table5[[#This Row],[GDP -2019]]/Table5[[#Totals],[GDP -2019]]</f>
        <v>1.3160344695061395E-3</v>
      </c>
      <c r="E244">
        <f>ROUND($B$3*Table5[[#This Row],[Normiert]],0)</f>
        <v>2</v>
      </c>
    </row>
    <row r="245" spans="1:5">
      <c r="A245" t="s">
        <v>570</v>
      </c>
      <c r="B245" t="s">
        <v>571</v>
      </c>
      <c r="C245">
        <v>3345.45</v>
      </c>
      <c r="D245">
        <f>Table5[[#This Row],[GDP -2019]]/Table5[[#Totals],[GDP -2019]]</f>
        <v>9.6320169331171415E-4</v>
      </c>
      <c r="E245">
        <f>ROUND($B$3*Table5[[#This Row],[Normiert]],0)</f>
        <v>2</v>
      </c>
    </row>
    <row r="246" spans="1:5">
      <c r="A246" t="s">
        <v>572</v>
      </c>
      <c r="B246" t="s">
        <v>573</v>
      </c>
      <c r="C246">
        <v>11331.6</v>
      </c>
      <c r="D246">
        <f>Table5[[#This Row],[GDP -2019]]/Table5[[#Totals],[GDP -2019]]</f>
        <v>3.2625256117804844E-3</v>
      </c>
      <c r="E246">
        <f>ROUND($B$3*Table5[[#This Row],[Normiert]],0)</f>
        <v>5</v>
      </c>
    </row>
    <row r="247" spans="1:5">
      <c r="A247" t="s">
        <v>574</v>
      </c>
      <c r="B247" t="s">
        <v>575</v>
      </c>
      <c r="C247">
        <v>6530.5</v>
      </c>
      <c r="D247">
        <f>Table5[[#This Row],[GDP -2019]]/Table5[[#Totals],[GDP -2019]]</f>
        <v>1.8802219905161188E-3</v>
      </c>
      <c r="E247">
        <f>ROUND($B$3*Table5[[#This Row],[Normiert]],0)</f>
        <v>3</v>
      </c>
    </row>
    <row r="248" spans="1:5">
      <c r="A248" t="s">
        <v>576</v>
      </c>
      <c r="B248" t="s">
        <v>577</v>
      </c>
      <c r="C248">
        <v>2965.58</v>
      </c>
      <c r="D248">
        <f>Table5[[#This Row],[GDP -2019]]/Table5[[#Totals],[GDP -2019]]</f>
        <v>8.5383182461293804E-4</v>
      </c>
      <c r="E248">
        <f>ROUND($B$3*Table5[[#This Row],[Normiert]],0)</f>
        <v>1</v>
      </c>
    </row>
    <row r="249" spans="1:5">
      <c r="A249" t="s">
        <v>578</v>
      </c>
      <c r="B249" t="s">
        <v>579</v>
      </c>
      <c r="C249">
        <v>1606.24</v>
      </c>
      <c r="D249">
        <f>Table5[[#This Row],[GDP -2019]]/Table5[[#Totals],[GDP -2019]]</f>
        <v>4.6245888830052993E-4</v>
      </c>
      <c r="E249">
        <f>ROUND($B$3*Table5[[#This Row],[Normiert]],0)</f>
        <v>1</v>
      </c>
    </row>
    <row r="250" spans="1:5">
      <c r="A250" t="s">
        <v>581</v>
      </c>
      <c r="B250" t="s">
        <v>582</v>
      </c>
      <c r="C250">
        <v>52030.03</v>
      </c>
      <c r="D250">
        <f>Table5[[#This Row],[GDP -2019]]/Table5[[#Totals],[GDP -2019]]</f>
        <v>1.4980170978211986E-2</v>
      </c>
      <c r="E250">
        <f>ROUND($B$3*Table5[[#This Row],[Normiert]],0)</f>
        <v>24</v>
      </c>
    </row>
    <row r="251" spans="1:5">
      <c r="A251" t="s">
        <v>583</v>
      </c>
      <c r="B251" t="s">
        <v>584</v>
      </c>
      <c r="C251">
        <v>17788.88</v>
      </c>
      <c r="D251">
        <f>Table5[[#This Row],[GDP -2019]]/Table5[[#Totals],[GDP -2019]]</f>
        <v>5.1216665435498627E-3</v>
      </c>
      <c r="E251">
        <f>ROUND($B$3*Table5[[#This Row],[Normiert]],0)</f>
        <v>8</v>
      </c>
    </row>
    <row r="252" spans="1:5">
      <c r="A252" t="s">
        <v>585</v>
      </c>
      <c r="B252" t="s">
        <v>586</v>
      </c>
      <c r="C252">
        <v>26298.11</v>
      </c>
      <c r="D252">
        <f>Table5[[#This Row],[GDP -2019]]/Table5[[#Totals],[GDP -2019]]</f>
        <v>7.5715924861820463E-3</v>
      </c>
      <c r="E252">
        <f>ROUND($B$3*Table5[[#This Row],[Normiert]],0)</f>
        <v>12</v>
      </c>
    </row>
    <row r="253" spans="1:5">
      <c r="A253" t="s">
        <v>587</v>
      </c>
      <c r="B253" t="s">
        <v>588</v>
      </c>
      <c r="C253">
        <v>9411.27</v>
      </c>
      <c r="D253">
        <f>Table5[[#This Row],[GDP -2019]]/Table5[[#Totals],[GDP -2019]]</f>
        <v>2.7096358338082284E-3</v>
      </c>
      <c r="E253">
        <f>ROUND($B$3*Table5[[#This Row],[Normiert]],0)</f>
        <v>4</v>
      </c>
    </row>
    <row r="254" spans="1:5">
      <c r="A254" t="s">
        <v>589</v>
      </c>
      <c r="B254" t="s">
        <v>590</v>
      </c>
      <c r="C254">
        <v>9071.93</v>
      </c>
      <c r="D254">
        <f>Table5[[#This Row],[GDP -2019]]/Table5[[#Totals],[GDP -2019]]</f>
        <v>2.6119351171308316E-3</v>
      </c>
      <c r="E254">
        <f>ROUND($B$3*Table5[[#This Row],[Normiert]],0)</f>
        <v>4</v>
      </c>
    </row>
    <row r="255" spans="1:5">
      <c r="A255" t="s">
        <v>591</v>
      </c>
      <c r="B255" t="s">
        <v>592</v>
      </c>
      <c r="C255">
        <v>6187.2</v>
      </c>
      <c r="D255">
        <f>Table5[[#This Row],[GDP -2019]]/Table5[[#Totals],[GDP -2019]]</f>
        <v>1.7813811346330801E-3</v>
      </c>
      <c r="E255">
        <f>ROUND($B$3*Table5[[#This Row],[Normiert]],0)</f>
        <v>3</v>
      </c>
    </row>
    <row r="256" spans="1:5">
      <c r="A256" t="s">
        <v>593</v>
      </c>
      <c r="B256" t="s">
        <v>594</v>
      </c>
      <c r="C256">
        <v>5740.23</v>
      </c>
      <c r="D256">
        <f>Table5[[#This Row],[GDP -2019]]/Table5[[#Totals],[GDP -2019]]</f>
        <v>1.6526922405053733E-3</v>
      </c>
      <c r="E256">
        <f>ROUND($B$3*Table5[[#This Row],[Normiert]],0)</f>
        <v>3</v>
      </c>
    </row>
    <row r="257" spans="1:5">
      <c r="A257" t="s">
        <v>595</v>
      </c>
      <c r="B257" t="s">
        <v>596</v>
      </c>
      <c r="C257">
        <v>4240.04</v>
      </c>
      <c r="D257">
        <f>Table5[[#This Row],[GDP -2019]]/Table5[[#Totals],[GDP -2019]]</f>
        <v>1.2207666256286601E-3</v>
      </c>
      <c r="E257">
        <f>ROUND($B$3*Table5[[#This Row],[Normiert]],0)</f>
        <v>2</v>
      </c>
    </row>
    <row r="258" spans="1:5">
      <c r="A258" t="s">
        <v>597</v>
      </c>
      <c r="B258" t="s">
        <v>598</v>
      </c>
      <c r="C258">
        <v>5215.6899999999996</v>
      </c>
      <c r="D258">
        <f>Table5[[#This Row],[GDP -2019]]/Table5[[#Totals],[GDP -2019]]</f>
        <v>1.5016698619883645E-3</v>
      </c>
      <c r="E258">
        <f>ROUND($B$3*Table5[[#This Row],[Normiert]],0)</f>
        <v>2</v>
      </c>
    </row>
    <row r="259" spans="1:5">
      <c r="A259" t="s">
        <v>599</v>
      </c>
      <c r="B259" t="s">
        <v>600</v>
      </c>
      <c r="C259">
        <v>13431.31</v>
      </c>
      <c r="D259">
        <f>Table5[[#This Row],[GDP -2019]]/Table5[[#Totals],[GDP -2019]]</f>
        <v>3.8670613924567878E-3</v>
      </c>
      <c r="E259">
        <f>ROUND($B$3*Table5[[#This Row],[Normiert]],0)</f>
        <v>6</v>
      </c>
    </row>
    <row r="260" spans="1:5">
      <c r="A260" t="s">
        <v>601</v>
      </c>
      <c r="B260" t="s">
        <v>602</v>
      </c>
      <c r="C260">
        <v>9992.93</v>
      </c>
      <c r="D260">
        <f>Table5[[#This Row],[GDP -2019]]/Table5[[#Totals],[GDP -2019]]</f>
        <v>2.8771038566247974E-3</v>
      </c>
      <c r="E260">
        <f>ROUND($B$3*Table5[[#This Row],[Normiert]],0)</f>
        <v>5</v>
      </c>
    </row>
    <row r="261" spans="1:5">
      <c r="A261" t="s">
        <v>603</v>
      </c>
      <c r="B261" t="s">
        <v>604</v>
      </c>
      <c r="C261">
        <v>20591.830000000002</v>
      </c>
      <c r="D261">
        <f>Table5[[#This Row],[GDP -2019]]/Table5[[#Totals],[GDP -2019]]</f>
        <v>5.928674923967466E-3</v>
      </c>
      <c r="E261">
        <f>ROUND($B$3*Table5[[#This Row],[Normiert]],0)</f>
        <v>9</v>
      </c>
    </row>
    <row r="262" spans="1:5">
      <c r="A262" t="s">
        <v>605</v>
      </c>
      <c r="B262" t="s">
        <v>606</v>
      </c>
      <c r="C262">
        <v>18153.03</v>
      </c>
      <c r="D262">
        <f>Table5[[#This Row],[GDP -2019]]/Table5[[#Totals],[GDP -2019]]</f>
        <v>5.2265104050989693E-3</v>
      </c>
      <c r="E262">
        <f>ROUND($B$3*Table5[[#This Row],[Normiert]],0)</f>
        <v>8</v>
      </c>
    </row>
    <row r="263" spans="1:5">
      <c r="A263" t="s">
        <v>607</v>
      </c>
      <c r="B263" t="s">
        <v>608</v>
      </c>
      <c r="C263">
        <v>8917.1200000000008</v>
      </c>
      <c r="D263">
        <f>Table5[[#This Row],[GDP -2019]]/Table5[[#Totals],[GDP -2019]]</f>
        <v>2.5673631599526982E-3</v>
      </c>
      <c r="E263">
        <f>ROUND($B$3*Table5[[#This Row],[Normiert]],0)</f>
        <v>4</v>
      </c>
    </row>
    <row r="264" spans="1:5">
      <c r="A264" t="s">
        <v>609</v>
      </c>
      <c r="B264" t="s">
        <v>610</v>
      </c>
      <c r="C264">
        <v>13823.88</v>
      </c>
      <c r="D264">
        <f>Table5[[#This Row],[GDP -2019]]/Table5[[#Totals],[GDP -2019]]</f>
        <v>3.9800877682039607E-3</v>
      </c>
      <c r="E264">
        <f>ROUND($B$3*Table5[[#This Row],[Normiert]],0)</f>
        <v>6</v>
      </c>
    </row>
    <row r="265" spans="1:5">
      <c r="A265" t="s">
        <v>611</v>
      </c>
      <c r="B265" t="s">
        <v>612</v>
      </c>
      <c r="C265">
        <v>24874.720000000001</v>
      </c>
      <c r="D265">
        <f>Table5[[#This Row],[GDP -2019]]/Table5[[#Totals],[GDP -2019]]</f>
        <v>7.1617786619602043E-3</v>
      </c>
      <c r="E265">
        <f>ROUND($B$3*Table5[[#This Row],[Normiert]],0)</f>
        <v>11</v>
      </c>
    </row>
    <row r="266" spans="1:5">
      <c r="A266" t="s">
        <v>613</v>
      </c>
      <c r="B266" t="s">
        <v>614</v>
      </c>
      <c r="C266">
        <v>66089.48</v>
      </c>
      <c r="D266">
        <f>Table5[[#This Row],[GDP -2019]]/Table5[[#Totals],[GDP -2019]]</f>
        <v>1.9028082633454593E-2</v>
      </c>
      <c r="E266">
        <f>ROUND($B$3*Table5[[#This Row],[Normiert]],0)</f>
        <v>30</v>
      </c>
    </row>
    <row r="267" spans="1:5">
      <c r="A267" t="s">
        <v>615</v>
      </c>
      <c r="B267" t="s">
        <v>616</v>
      </c>
      <c r="C267">
        <v>8445.2900000000009</v>
      </c>
      <c r="D267">
        <f>Table5[[#This Row],[GDP -2019]]/Table5[[#Totals],[GDP -2019]]</f>
        <v>2.4315167252562399E-3</v>
      </c>
      <c r="E267">
        <f>ROUND($B$3*Table5[[#This Row],[Normiert]],0)</f>
        <v>4</v>
      </c>
    </row>
    <row r="268" spans="1:5">
      <c r="A268" t="s">
        <v>617</v>
      </c>
      <c r="B268" t="s">
        <v>618</v>
      </c>
      <c r="C268">
        <v>8121.86</v>
      </c>
      <c r="D268">
        <f>Table5[[#This Row],[GDP -2019]]/Table5[[#Totals],[GDP -2019]]</f>
        <v>2.3383967193772674E-3</v>
      </c>
      <c r="E268">
        <f>ROUND($B$3*Table5[[#This Row],[Normiert]],0)</f>
        <v>4</v>
      </c>
    </row>
    <row r="269" spans="1:5">
      <c r="A269" t="s">
        <v>619</v>
      </c>
      <c r="B269" t="s">
        <v>620</v>
      </c>
      <c r="C269">
        <v>17238.93</v>
      </c>
      <c r="D269">
        <f>Table5[[#This Row],[GDP -2019]]/Table5[[#Totals],[GDP -2019]]</f>
        <v>4.9633282717966524E-3</v>
      </c>
      <c r="E269">
        <f>ROUND($B$3*Table5[[#This Row],[Normiert]],0)</f>
        <v>8</v>
      </c>
    </row>
    <row r="270" spans="1:5">
      <c r="A270" t="s">
        <v>621</v>
      </c>
      <c r="B270" t="s">
        <v>622</v>
      </c>
      <c r="C270">
        <v>5466.11</v>
      </c>
      <c r="D270">
        <f>Table5[[#This Row],[GDP -2019]]/Table5[[#Totals],[GDP -2019]]</f>
        <v>1.5737692710481681E-3</v>
      </c>
      <c r="E270">
        <f>ROUND($B$3*Table5[[#This Row],[Normiert]],0)</f>
        <v>3</v>
      </c>
    </row>
    <row r="271" spans="1:5">
      <c r="A271" t="s">
        <v>623</v>
      </c>
      <c r="B271" t="s">
        <v>624</v>
      </c>
      <c r="C271">
        <v>6821.69</v>
      </c>
      <c r="D271">
        <f>Table5[[#This Row],[GDP -2019]]/Table5[[#Totals],[GDP -2019]]</f>
        <v>1.9640596509430982E-3</v>
      </c>
      <c r="E271">
        <f>ROUND($B$3*Table5[[#This Row],[Normiert]],0)</f>
        <v>3</v>
      </c>
    </row>
    <row r="272" spans="1:5">
      <c r="A272" t="s">
        <v>625</v>
      </c>
      <c r="B272" t="s">
        <v>626</v>
      </c>
      <c r="C272">
        <v>10074.42</v>
      </c>
      <c r="D272">
        <f>Table5[[#This Row],[GDP -2019]]/Table5[[#Totals],[GDP -2019]]</f>
        <v>2.9005659636621084E-3</v>
      </c>
      <c r="E272">
        <f>ROUND($B$3*Table5[[#This Row],[Normiert]],0)</f>
        <v>5</v>
      </c>
    </row>
    <row r="273" spans="1:5">
      <c r="A273" t="s">
        <v>627</v>
      </c>
      <c r="B273" t="s">
        <v>628</v>
      </c>
      <c r="C273">
        <v>8332.19</v>
      </c>
      <c r="D273">
        <f>Table5[[#This Row],[GDP -2019]]/Table5[[#Totals],[GDP -2019]]</f>
        <v>2.398953658549652E-3</v>
      </c>
      <c r="E273">
        <f>ROUND($B$3*Table5[[#This Row],[Normiert]],0)</f>
        <v>4</v>
      </c>
    </row>
    <row r="274" spans="1:5">
      <c r="A274" t="s">
        <v>629</v>
      </c>
      <c r="B274" t="s">
        <v>630</v>
      </c>
      <c r="C274">
        <v>17367.759999999998</v>
      </c>
      <c r="D274">
        <f>Table5[[#This Row],[GDP -2019]]/Table5[[#Totals],[GDP -2019]]</f>
        <v>5.0004202247923169E-3</v>
      </c>
      <c r="E274">
        <f>ROUND($B$3*Table5[[#This Row],[Normiert]],0)</f>
        <v>8</v>
      </c>
    </row>
    <row r="275" spans="1:5">
      <c r="A275" t="s">
        <v>88</v>
      </c>
      <c r="B275" t="s">
        <v>631</v>
      </c>
      <c r="C275">
        <v>21813.87</v>
      </c>
      <c r="D275">
        <f>Table5[[#This Row],[GDP -2019]]/Table5[[#Totals],[GDP -2019]]</f>
        <v>6.2805172762054736E-3</v>
      </c>
      <c r="E275">
        <f>ROUND($B$3*Table5[[#This Row],[Normiert]],0)</f>
        <v>10</v>
      </c>
    </row>
    <row r="276" spans="1:5">
      <c r="A276" t="s">
        <v>633</v>
      </c>
      <c r="B276" t="s">
        <v>634</v>
      </c>
      <c r="C276">
        <v>2835.43</v>
      </c>
      <c r="D276">
        <f>Table5[[#This Row],[GDP -2019]]/Table5[[#Totals],[GDP -2019]]</f>
        <v>8.1635982521539212E-4</v>
      </c>
      <c r="E276">
        <f>ROUND($B$3*Table5[[#This Row],[Normiert]],0)</f>
        <v>1</v>
      </c>
    </row>
    <row r="277" spans="1:5">
      <c r="A277" t="s">
        <v>635</v>
      </c>
      <c r="B277" t="s">
        <v>636</v>
      </c>
      <c r="C277">
        <v>8346.66</v>
      </c>
      <c r="D277">
        <f>Table5[[#This Row],[GDP -2019]]/Table5[[#Totals],[GDP -2019]]</f>
        <v>2.4031197732732974E-3</v>
      </c>
      <c r="E277">
        <f>ROUND($B$3*Table5[[#This Row],[Normiert]],0)</f>
        <v>4</v>
      </c>
    </row>
    <row r="278" spans="1:5">
      <c r="A278" t="s">
        <v>637</v>
      </c>
      <c r="B278" t="s">
        <v>638</v>
      </c>
      <c r="C278">
        <v>18121.61</v>
      </c>
      <c r="D278">
        <f>Table5[[#This Row],[GDP -2019]]/Table5[[#Totals],[GDP -2019]]</f>
        <v>5.2174641490784482E-3</v>
      </c>
      <c r="E278">
        <f>ROUND($B$3*Table5[[#This Row],[Normiert]],0)</f>
        <v>8</v>
      </c>
    </row>
    <row r="279" spans="1:5">
      <c r="A279" t="s">
        <v>87</v>
      </c>
      <c r="B279" t="s">
        <v>639</v>
      </c>
      <c r="C279">
        <v>14496.67</v>
      </c>
      <c r="D279">
        <f>Table5[[#This Row],[GDP -2019]]/Table5[[#Totals],[GDP -2019]]</f>
        <v>4.1737933884473328E-3</v>
      </c>
      <c r="E279">
        <f>ROUND($B$3*Table5[[#This Row],[Normiert]],0)</f>
        <v>7</v>
      </c>
    </row>
    <row r="280" spans="1:5">
      <c r="A280" t="s">
        <v>640</v>
      </c>
      <c r="B280" t="s">
        <v>641</v>
      </c>
      <c r="C280">
        <v>6571.8</v>
      </c>
      <c r="D280">
        <f>Table5[[#This Row],[GDP -2019]]/Table5[[#Totals],[GDP -2019]]</f>
        <v>1.8921128362719287E-3</v>
      </c>
      <c r="E280">
        <f>ROUND($B$3*Table5[[#This Row],[Normiert]],0)</f>
        <v>3</v>
      </c>
    </row>
    <row r="281" spans="1:5">
      <c r="A281" t="s">
        <v>642</v>
      </c>
      <c r="B281" t="s">
        <v>643</v>
      </c>
      <c r="C281">
        <v>16635.27</v>
      </c>
      <c r="D281">
        <f>Table5[[#This Row],[GDP -2019]]/Table5[[#Totals],[GDP -2019]]</f>
        <v>4.789526142282073E-3</v>
      </c>
      <c r="E281">
        <f>ROUND($B$3*Table5[[#This Row],[Normiert]],0)</f>
        <v>8</v>
      </c>
    </row>
    <row r="282" spans="1:5">
      <c r="A282" t="s">
        <v>644</v>
      </c>
      <c r="B282" t="s">
        <v>645</v>
      </c>
      <c r="C282">
        <v>15095.59</v>
      </c>
      <c r="D282">
        <f>Table5[[#This Row],[GDP -2019]]/Table5[[#Totals],[GDP -2019]]</f>
        <v>4.3462308058824315E-3</v>
      </c>
      <c r="E282">
        <f>ROUND($B$3*Table5[[#This Row],[Normiert]],0)</f>
        <v>7</v>
      </c>
    </row>
    <row r="283" spans="1:5">
      <c r="A283" t="s">
        <v>646</v>
      </c>
      <c r="B283" t="s">
        <v>647</v>
      </c>
      <c r="C283">
        <v>9080.5499999999993</v>
      </c>
      <c r="D283">
        <f>Table5[[#This Row],[GDP -2019]]/Table5[[#Totals],[GDP -2019]]</f>
        <v>2.6144169353006876E-3</v>
      </c>
      <c r="E283">
        <f>ROUND($B$3*Table5[[#This Row],[Normiert]],0)</f>
        <v>4</v>
      </c>
    </row>
    <row r="284" spans="1:5">
      <c r="A284" t="s">
        <v>648</v>
      </c>
      <c r="B284" t="s">
        <v>649</v>
      </c>
      <c r="C284">
        <v>14194.34</v>
      </c>
      <c r="D284">
        <f>Table5[[#This Row],[GDP -2019]]/Table5[[#Totals],[GDP -2019]]</f>
        <v>4.0867483667196332E-3</v>
      </c>
      <c r="E284">
        <f>ROUND($B$3*Table5[[#This Row],[Normiert]],0)</f>
        <v>7</v>
      </c>
    </row>
    <row r="285" spans="1:5">
      <c r="A285" t="s">
        <v>650</v>
      </c>
      <c r="B285" t="s">
        <v>651</v>
      </c>
      <c r="C285">
        <v>18352.189999999999</v>
      </c>
      <c r="D285">
        <f>Table5[[#This Row],[GDP -2019]]/Table5[[#Totals],[GDP -2019]]</f>
        <v>5.2838513455524096E-3</v>
      </c>
      <c r="E285">
        <f>ROUND($B$3*Table5[[#This Row],[Normiert]],0)</f>
        <v>8</v>
      </c>
    </row>
    <row r="286" spans="1:5">
      <c r="A286" t="s">
        <v>652</v>
      </c>
      <c r="B286" t="s">
        <v>653</v>
      </c>
      <c r="C286">
        <v>8828.4699999999993</v>
      </c>
      <c r="D286">
        <f>Table5[[#This Row],[GDP -2019]]/Table5[[#Totals],[GDP -2019]]</f>
        <v>2.5418395890991255E-3</v>
      </c>
      <c r="E286">
        <f>ROUND($B$3*Table5[[#This Row],[Normiert]],0)</f>
        <v>4</v>
      </c>
    </row>
    <row r="287" spans="1:5">
      <c r="A287" t="s">
        <v>654</v>
      </c>
      <c r="B287" t="s">
        <v>655</v>
      </c>
      <c r="C287">
        <v>4080.31</v>
      </c>
      <c r="D287">
        <f>Table5[[#This Row],[GDP -2019]]/Table5[[#Totals],[GDP -2019]]</f>
        <v>1.1747781318616989E-3</v>
      </c>
      <c r="E287">
        <f>ROUND($B$3*Table5[[#This Row],[Normiert]],0)</f>
        <v>2</v>
      </c>
    </row>
    <row r="288" spans="1:5">
      <c r="A288" t="s">
        <v>656</v>
      </c>
      <c r="B288" t="s">
        <v>657</v>
      </c>
      <c r="C288">
        <v>10945.67</v>
      </c>
      <c r="D288">
        <f>Table5[[#This Row],[GDP -2019]]/Table5[[#Totals],[GDP -2019]]</f>
        <v>3.1514109846003473E-3</v>
      </c>
      <c r="E288">
        <f>ROUND($B$3*Table5[[#This Row],[Normiert]],0)</f>
        <v>5</v>
      </c>
    </row>
    <row r="289" spans="1:5">
      <c r="A289" t="s">
        <v>658</v>
      </c>
      <c r="B289" t="s">
        <v>659</v>
      </c>
      <c r="C289">
        <v>13373.42</v>
      </c>
      <c r="D289">
        <f>Table5[[#This Row],[GDP -2019]]/Table5[[#Totals],[GDP -2019]]</f>
        <v>3.8503940544227966E-3</v>
      </c>
      <c r="E289">
        <f>ROUND($B$3*Table5[[#This Row],[Normiert]],0)</f>
        <v>6</v>
      </c>
    </row>
    <row r="290" spans="1:5">
      <c r="A290" t="s">
        <v>660</v>
      </c>
      <c r="B290" t="s">
        <v>661</v>
      </c>
      <c r="C290">
        <v>11361.34</v>
      </c>
      <c r="D290">
        <f>Table5[[#This Row],[GDP -2019]]/Table5[[#Totals],[GDP -2019]]</f>
        <v>3.2710881723804308E-3</v>
      </c>
      <c r="E290">
        <f>ROUND($B$3*Table5[[#This Row],[Normiert]],0)</f>
        <v>5</v>
      </c>
    </row>
    <row r="291" spans="1:5">
      <c r="A291" t="s">
        <v>662</v>
      </c>
      <c r="B291" t="s">
        <v>663</v>
      </c>
      <c r="C291">
        <v>12757.93</v>
      </c>
      <c r="D291">
        <f>Table5[[#This Row],[GDP -2019]]/Table5[[#Totals],[GDP -2019]]</f>
        <v>3.6731859029883332E-3</v>
      </c>
      <c r="E291">
        <f>ROUND($B$3*Table5[[#This Row],[Normiert]],0)</f>
        <v>6</v>
      </c>
    </row>
    <row r="292" spans="1:5">
      <c r="A292" t="s">
        <v>664</v>
      </c>
      <c r="B292" t="s">
        <v>665</v>
      </c>
      <c r="C292">
        <v>23929.46</v>
      </c>
      <c r="D292">
        <f>Table5[[#This Row],[GDP -2019]]/Table5[[#Totals],[GDP -2019]]</f>
        <v>6.8896251302619773E-3</v>
      </c>
      <c r="E292">
        <f>ROUND($B$3*Table5[[#This Row],[Normiert]],0)</f>
        <v>11</v>
      </c>
    </row>
    <row r="293" spans="1:5">
      <c r="A293" t="s">
        <v>666</v>
      </c>
      <c r="B293" t="s">
        <v>667</v>
      </c>
      <c r="C293">
        <v>6543.26</v>
      </c>
      <c r="D293">
        <f>Table5[[#This Row],[GDP -2019]]/Table5[[#Totals],[GDP -2019]]</f>
        <v>1.8838957724009648E-3</v>
      </c>
      <c r="E293">
        <f>ROUND($B$3*Table5[[#This Row],[Normiert]],0)</f>
        <v>3</v>
      </c>
    </row>
    <row r="294" spans="1:5">
      <c r="A294" t="s">
        <v>668</v>
      </c>
      <c r="B294" t="s">
        <v>669</v>
      </c>
      <c r="C294">
        <v>5462.2</v>
      </c>
      <c r="D294">
        <f>Table5[[#This Row],[GDP -2019]]/Table5[[#Totals],[GDP -2019]]</f>
        <v>1.5726435275395672E-3</v>
      </c>
      <c r="E294">
        <f>ROUND($B$3*Table5[[#This Row],[Normiert]],0)</f>
        <v>3</v>
      </c>
    </row>
    <row r="295" spans="1:5">
      <c r="A295" t="s">
        <v>670</v>
      </c>
      <c r="B295" t="s">
        <v>671</v>
      </c>
      <c r="C295">
        <v>4131.72</v>
      </c>
      <c r="D295">
        <f>Table5[[#This Row],[GDP -2019]]/Table5[[#Totals],[GDP -2019]]</f>
        <v>1.1895797875591853E-3</v>
      </c>
      <c r="E295">
        <f>ROUND($B$3*Table5[[#This Row],[Normiert]],0)</f>
        <v>2</v>
      </c>
    </row>
    <row r="296" spans="1:5">
      <c r="A296" t="s">
        <v>672</v>
      </c>
      <c r="B296" t="s">
        <v>673</v>
      </c>
      <c r="C296">
        <v>10103.56</v>
      </c>
      <c r="D296">
        <f>Table5[[#This Row],[GDP -2019]]/Table5[[#Totals],[GDP -2019]]</f>
        <v>2.9089557758975632E-3</v>
      </c>
      <c r="E296">
        <f>ROUND($B$3*Table5[[#This Row],[Normiert]],0)</f>
        <v>5</v>
      </c>
    </row>
    <row r="297" spans="1:5">
      <c r="A297" t="s">
        <v>674</v>
      </c>
      <c r="B297" t="s">
        <v>675</v>
      </c>
      <c r="C297">
        <v>10007.75</v>
      </c>
      <c r="D297">
        <f>Table5[[#This Row],[GDP -2019]]/Table5[[#Totals],[GDP -2019]]</f>
        <v>2.8813707412277297E-3</v>
      </c>
      <c r="E297">
        <f>ROUND($B$3*Table5[[#This Row],[Normiert]],0)</f>
        <v>5</v>
      </c>
    </row>
    <row r="298" spans="1:5">
      <c r="A298" t="s">
        <v>676</v>
      </c>
      <c r="B298" t="s">
        <v>677</v>
      </c>
      <c r="C298">
        <v>15272.44</v>
      </c>
      <c r="D298">
        <f>Table5[[#This Row],[GDP -2019]]/Table5[[#Totals],[GDP -2019]]</f>
        <v>4.3971483863162082E-3</v>
      </c>
      <c r="E298">
        <f>ROUND($B$3*Table5[[#This Row],[Normiert]],0)</f>
        <v>7</v>
      </c>
    </row>
    <row r="299" spans="1:5">
      <c r="A299" t="s">
        <v>678</v>
      </c>
      <c r="B299" t="s">
        <v>679</v>
      </c>
      <c r="C299">
        <v>5554.95</v>
      </c>
      <c r="D299">
        <f>Table5[[#This Row],[GDP -2019]]/Table5[[#Totals],[GDP -2019]]</f>
        <v>1.5993475455504959E-3</v>
      </c>
      <c r="E299">
        <f>ROUND($B$3*Table5[[#This Row],[Normiert]],0)</f>
        <v>3</v>
      </c>
    </row>
    <row r="300" spans="1:5">
      <c r="A300" t="s">
        <v>680</v>
      </c>
      <c r="B300" t="s">
        <v>681</v>
      </c>
      <c r="C300">
        <v>11426.7</v>
      </c>
      <c r="D300">
        <f>Table5[[#This Row],[GDP -2019]]/Table5[[#Totals],[GDP -2019]]</f>
        <v>3.2899062275523372E-3</v>
      </c>
      <c r="E300">
        <f>ROUND($B$3*Table5[[#This Row],[Normiert]],0)</f>
        <v>5</v>
      </c>
    </row>
    <row r="301" spans="1:5">
      <c r="A301" t="s">
        <v>682</v>
      </c>
      <c r="B301" t="s">
        <v>683</v>
      </c>
      <c r="C301">
        <v>11236.88</v>
      </c>
      <c r="D301">
        <f>Table5[[#This Row],[GDP -2019]]/Table5[[#Totals],[GDP -2019]]</f>
        <v>3.2352544033061427E-3</v>
      </c>
      <c r="E301">
        <f>ROUND($B$3*Table5[[#This Row],[Normiert]],0)</f>
        <v>5</v>
      </c>
    </row>
    <row r="302" spans="1:5">
      <c r="A302" t="s">
        <v>684</v>
      </c>
      <c r="B302" t="s">
        <v>685</v>
      </c>
      <c r="C302">
        <v>12367.39</v>
      </c>
      <c r="D302">
        <f>Table5[[#This Row],[GDP -2019]]/Table5[[#Totals],[GDP -2019]]</f>
        <v>3.5607439925410215E-3</v>
      </c>
      <c r="E302">
        <f>ROUND($B$3*Table5[[#This Row],[Normiert]],0)</f>
        <v>6</v>
      </c>
    </row>
    <row r="303" spans="1:5">
      <c r="A303" t="s">
        <v>686</v>
      </c>
      <c r="B303" t="s">
        <v>687</v>
      </c>
      <c r="C303">
        <v>8129.96</v>
      </c>
      <c r="D303">
        <f>Table5[[#This Row],[GDP -2019]]/Table5[[#Totals],[GDP -2019]]</f>
        <v>2.3407288222978984E-3</v>
      </c>
      <c r="E303">
        <f>ROUND($B$3*Table5[[#This Row],[Normiert]],0)</f>
        <v>4</v>
      </c>
    </row>
    <row r="304" spans="1:5">
      <c r="A304" t="s">
        <v>688</v>
      </c>
      <c r="B304" t="s">
        <v>689</v>
      </c>
      <c r="C304">
        <v>3506.09</v>
      </c>
      <c r="D304">
        <f>Table5[[#This Row],[GDP -2019]]/Table5[[#Totals],[GDP -2019]]</f>
        <v>1.0094521887648203E-3</v>
      </c>
      <c r="E304">
        <f>ROUND($B$3*Table5[[#This Row],[Normiert]],0)</f>
        <v>2</v>
      </c>
    </row>
    <row r="305" spans="1:5">
      <c r="A305" t="s">
        <v>690</v>
      </c>
      <c r="B305" t="s">
        <v>691</v>
      </c>
      <c r="C305">
        <v>3582.62</v>
      </c>
      <c r="D305">
        <f>Table5[[#This Row],[GDP -2019]]/Table5[[#Totals],[GDP -2019]]</f>
        <v>1.0314862426556708E-3</v>
      </c>
      <c r="E305">
        <f>ROUND($B$3*Table5[[#This Row],[Normiert]],0)</f>
        <v>2</v>
      </c>
    </row>
    <row r="306" spans="1:5">
      <c r="A306" t="s">
        <v>692</v>
      </c>
      <c r="B306" t="s">
        <v>693</v>
      </c>
      <c r="C306">
        <v>4797.25</v>
      </c>
      <c r="D306">
        <f>Table5[[#This Row],[GDP -2019]]/Table5[[#Totals],[GDP -2019]]</f>
        <v>1.3811951525922136E-3</v>
      </c>
      <c r="E306">
        <f>ROUND($B$3*Table5[[#This Row],[Normiert]],0)</f>
        <v>2</v>
      </c>
    </row>
    <row r="307" spans="1:5">
      <c r="A307" t="s">
        <v>694</v>
      </c>
      <c r="B307" t="s">
        <v>695</v>
      </c>
      <c r="C307">
        <v>2443.65</v>
      </c>
      <c r="D307">
        <f>Table5[[#This Row],[GDP -2019]]/Table5[[#Totals],[GDP -2019]]</f>
        <v>7.0356090148146607E-4</v>
      </c>
      <c r="E307">
        <f>ROUND($B$3*Table5[[#This Row],[Normiert]],0)</f>
        <v>1</v>
      </c>
    </row>
    <row r="308" spans="1:5">
      <c r="A308" t="s">
        <v>696</v>
      </c>
      <c r="B308" t="s">
        <v>697</v>
      </c>
      <c r="C308">
        <v>6865.18</v>
      </c>
      <c r="D308">
        <f>Table5[[#This Row],[GDP -2019]]/Table5[[#Totals],[GDP -2019]]</f>
        <v>1.9765810282293011E-3</v>
      </c>
      <c r="E308">
        <f>ROUND($B$3*Table5[[#This Row],[Normiert]],0)</f>
        <v>3</v>
      </c>
    </row>
    <row r="309" spans="1:5">
      <c r="A309" t="s">
        <v>698</v>
      </c>
      <c r="B309" t="s">
        <v>699</v>
      </c>
      <c r="C309">
        <v>6212.66</v>
      </c>
      <c r="D309">
        <f>Table5[[#This Row],[GDP -2019]]/Table5[[#Totals],[GDP -2019]]</f>
        <v>1.7887114235663228E-3</v>
      </c>
      <c r="E309">
        <f>ROUND($B$3*Table5[[#This Row],[Normiert]],0)</f>
        <v>3</v>
      </c>
    </row>
    <row r="310" spans="1:5">
      <c r="A310" t="s">
        <v>700</v>
      </c>
      <c r="B310" t="s">
        <v>701</v>
      </c>
      <c r="C310">
        <v>3408.26</v>
      </c>
      <c r="D310">
        <f>Table5[[#This Row],[GDP -2019]]/Table5[[#Totals],[GDP -2019]]</f>
        <v>9.812855679345331E-4</v>
      </c>
      <c r="E310">
        <f>ROUND($B$3*Table5[[#This Row],[Normiert]],0)</f>
        <v>2</v>
      </c>
    </row>
    <row r="311" spans="1:5">
      <c r="A311" t="s">
        <v>702</v>
      </c>
      <c r="B311" t="s">
        <v>703</v>
      </c>
      <c r="C311">
        <v>7085.23</v>
      </c>
      <c r="D311">
        <f>Table5[[#This Row],[GDP -2019]]/Table5[[#Totals],[GDP -2019]]</f>
        <v>2.0399364909064422E-3</v>
      </c>
      <c r="E311">
        <f>ROUND($B$3*Table5[[#This Row],[Normiert]],0)</f>
        <v>3</v>
      </c>
    </row>
    <row r="312" spans="1:5">
      <c r="A312" t="s">
        <v>704</v>
      </c>
      <c r="B312" t="s">
        <v>705</v>
      </c>
      <c r="C312">
        <v>2002.13</v>
      </c>
      <c r="D312">
        <f>Table5[[#This Row],[GDP -2019]]/Table5[[#Totals],[GDP -2019]]</f>
        <v>5.7644113833122074E-4</v>
      </c>
      <c r="E312">
        <f>ROUND($B$3*Table5[[#This Row],[Normiert]],0)</f>
        <v>1</v>
      </c>
    </row>
    <row r="313" spans="1:5">
      <c r="A313" t="s">
        <v>706</v>
      </c>
      <c r="B313" t="s">
        <v>707</v>
      </c>
      <c r="C313">
        <v>3778.24</v>
      </c>
      <c r="D313">
        <f>Table5[[#This Row],[GDP -2019]]/Table5[[#Totals],[GDP -2019]]</f>
        <v>1.0878079677586127E-3</v>
      </c>
      <c r="E313">
        <f>ROUND($B$3*Table5[[#This Row],[Normiert]],0)</f>
        <v>2</v>
      </c>
    </row>
    <row r="314" spans="1:5">
      <c r="A314" t="s">
        <v>708</v>
      </c>
      <c r="B314" t="s">
        <v>709</v>
      </c>
      <c r="C314">
        <v>4936.47</v>
      </c>
      <c r="D314">
        <f>Table5[[#This Row],[GDP -2019]]/Table5[[#Totals],[GDP -2019]]</f>
        <v>1.4212785314329846E-3</v>
      </c>
      <c r="E314">
        <f>ROUND($B$3*Table5[[#This Row],[Normiert]],0)</f>
        <v>2</v>
      </c>
    </row>
    <row r="315" spans="1:5">
      <c r="A315" t="s">
        <v>710</v>
      </c>
      <c r="B315" t="s">
        <v>711</v>
      </c>
      <c r="C315">
        <v>3648.22</v>
      </c>
      <c r="D315">
        <f>Table5[[#This Row],[GDP -2019]]/Table5[[#Totals],[GDP -2019]]</f>
        <v>1.0503733971733735E-3</v>
      </c>
      <c r="E315">
        <f>ROUND($B$3*Table5[[#This Row],[Normiert]],0)</f>
        <v>2</v>
      </c>
    </row>
    <row r="316" spans="1:5">
      <c r="A316" t="s">
        <v>712</v>
      </c>
      <c r="B316" t="s">
        <v>713</v>
      </c>
      <c r="C316">
        <v>2962.6</v>
      </c>
      <c r="D316">
        <f>Table5[[#This Row],[GDP -2019]]/Table5[[#Totals],[GDP -2019]]</f>
        <v>8.5297384106929844E-4</v>
      </c>
      <c r="E316">
        <f>ROUND($B$3*Table5[[#This Row],[Normiert]],0)</f>
        <v>1</v>
      </c>
    </row>
    <row r="317" spans="1:5">
      <c r="A317" t="s">
        <v>714</v>
      </c>
      <c r="B317" t="s">
        <v>715</v>
      </c>
      <c r="C317">
        <v>2043.93</v>
      </c>
      <c r="D317">
        <f>Table5[[#This Row],[GDP -2019]]/Table5[[#Totals],[GDP -2019]]</f>
        <v>5.8847594105743985E-4</v>
      </c>
      <c r="E317">
        <f>ROUND($B$3*Table5[[#This Row],[Normiert]],0)</f>
        <v>1</v>
      </c>
    </row>
    <row r="318" spans="1:5">
      <c r="A318" t="s">
        <v>716</v>
      </c>
      <c r="B318" t="s">
        <v>717</v>
      </c>
      <c r="C318">
        <v>3105.59</v>
      </c>
      <c r="D318">
        <f>Table5[[#This Row],[GDP -2019]]/Table5[[#Totals],[GDP -2019]]</f>
        <v>8.9414265546695567E-4</v>
      </c>
      <c r="E318">
        <f>ROUND($B$3*Table5[[#This Row],[Normiert]],0)</f>
        <v>1</v>
      </c>
    </row>
    <row r="319" spans="1:5">
      <c r="A319" t="s">
        <v>718</v>
      </c>
      <c r="B319" t="s">
        <v>719</v>
      </c>
      <c r="C319">
        <v>1794.31</v>
      </c>
      <c r="D319">
        <f>Table5[[#This Row],[GDP -2019]]/Table5[[#Totals],[GDP -2019]]</f>
        <v>5.1660686315029123E-4</v>
      </c>
      <c r="E319">
        <f>ROUND($B$3*Table5[[#This Row],[Normiert]],0)</f>
        <v>1</v>
      </c>
    </row>
    <row r="320" spans="1:5">
      <c r="A320" t="s">
        <v>720</v>
      </c>
      <c r="B320" t="s">
        <v>721</v>
      </c>
      <c r="C320">
        <v>4941.3100000000004</v>
      </c>
      <c r="D320">
        <f>Table5[[#This Row],[GDP -2019]]/Table5[[#Totals],[GDP -2019]]</f>
        <v>1.4226720349065469E-3</v>
      </c>
      <c r="E320">
        <f>ROUND($B$3*Table5[[#This Row],[Normiert]],0)</f>
        <v>2</v>
      </c>
    </row>
    <row r="321" spans="1:5">
      <c r="A321" t="s">
        <v>722</v>
      </c>
      <c r="B321" t="s">
        <v>723</v>
      </c>
      <c r="C321">
        <v>2024.14</v>
      </c>
      <c r="D321">
        <f>Table5[[#This Row],[GDP -2019]]/Table5[[#Totals],[GDP -2019]]</f>
        <v>5.8277812416863896E-4</v>
      </c>
      <c r="E321">
        <f>ROUND($B$3*Table5[[#This Row],[Normiert]],0)</f>
        <v>1</v>
      </c>
    </row>
    <row r="322" spans="1:5">
      <c r="A322" t="s">
        <v>724</v>
      </c>
      <c r="B322" t="s">
        <v>725</v>
      </c>
      <c r="C322">
        <v>13775.83</v>
      </c>
      <c r="D322">
        <f>Table5[[#This Row],[GDP -2019]]/Table5[[#Totals],[GDP -2019]]</f>
        <v>3.9662535033476252E-3</v>
      </c>
      <c r="E322">
        <f>ROUND($B$3*Table5[[#This Row],[Normiert]],0)</f>
        <v>6</v>
      </c>
    </row>
    <row r="323" spans="1:5">
      <c r="A323" t="s">
        <v>726</v>
      </c>
      <c r="B323" t="s">
        <v>727</v>
      </c>
      <c r="C323">
        <v>12477.87</v>
      </c>
      <c r="D323">
        <f>Table5[[#This Row],[GDP -2019]]/Table5[[#Totals],[GDP -2019]]</f>
        <v>3.5925527247226653E-3</v>
      </c>
      <c r="E323">
        <f>ROUND($B$3*Table5[[#This Row],[Normiert]],0)</f>
        <v>6</v>
      </c>
    </row>
    <row r="324" spans="1:5">
      <c r="A324" t="s">
        <v>728</v>
      </c>
      <c r="B324" t="s">
        <v>729</v>
      </c>
      <c r="C324">
        <v>1711.4</v>
      </c>
      <c r="D324">
        <f>Table5[[#This Row],[GDP -2019]]/Table5[[#Totals],[GDP -2019]]</f>
        <v>4.9273591831701803E-4</v>
      </c>
      <c r="E324">
        <f>ROUND($B$3*Table5[[#This Row],[Normiert]],0)</f>
        <v>1</v>
      </c>
    </row>
    <row r="325" spans="1:5">
      <c r="A325" t="s">
        <v>730</v>
      </c>
      <c r="B325" t="s">
        <v>731</v>
      </c>
      <c r="C325">
        <v>1564.66</v>
      </c>
      <c r="D325">
        <f>Table5[[#This Row],[GDP -2019]]/Table5[[#Totals],[GDP -2019]]</f>
        <v>4.5048742664129099E-4</v>
      </c>
      <c r="E325">
        <f>ROUND($B$3*Table5[[#This Row],[Normiert]],0)</f>
        <v>1</v>
      </c>
    </row>
    <row r="326" spans="1:5">
      <c r="A326" t="s">
        <v>732</v>
      </c>
      <c r="B326" t="s">
        <v>733</v>
      </c>
      <c r="C326">
        <v>2775</v>
      </c>
      <c r="D326">
        <f>Table5[[#This Row],[GDP -2019]]/Table5[[#Totals],[GDP -2019]]</f>
        <v>7.9896118577172195E-4</v>
      </c>
      <c r="E326">
        <f>ROUND($B$3*Table5[[#This Row],[Normiert]],0)</f>
        <v>1</v>
      </c>
    </row>
    <row r="327" spans="1:5">
      <c r="A327" t="s">
        <v>734</v>
      </c>
      <c r="B327" t="s">
        <v>735</v>
      </c>
      <c r="C327">
        <v>3386.06</v>
      </c>
      <c r="D327">
        <f>Table5[[#This Row],[GDP -2019]]/Table5[[#Totals],[GDP -2019]]</f>
        <v>9.7489387844835909E-4</v>
      </c>
      <c r="E327">
        <f>ROUND($B$3*Table5[[#This Row],[Normiert]],0)</f>
        <v>2</v>
      </c>
    </row>
    <row r="328" spans="1:5">
      <c r="A328" t="s">
        <v>736</v>
      </c>
      <c r="B328" t="s">
        <v>737</v>
      </c>
      <c r="C328">
        <v>1681.97</v>
      </c>
      <c r="D328">
        <f>Table5[[#This Row],[GDP -2019]]/Table5[[#Totals],[GDP -2019]]</f>
        <v>4.8426261103872543E-4</v>
      </c>
      <c r="E328">
        <f>ROUND($B$3*Table5[[#This Row],[Normiert]],0)</f>
        <v>1</v>
      </c>
    </row>
    <row r="329" spans="1:5">
      <c r="A329" t="s">
        <v>738</v>
      </c>
      <c r="B329" t="s">
        <v>739</v>
      </c>
      <c r="C329">
        <v>3287.1</v>
      </c>
      <c r="D329">
        <f>Table5[[#This Row],[GDP -2019]]/Table5[[#Totals],[GDP -2019]]</f>
        <v>9.4640191486494664E-4</v>
      </c>
      <c r="E329">
        <f>ROUND($B$3*Table5[[#This Row],[Normiert]],0)</f>
        <v>2</v>
      </c>
    </row>
    <row r="330" spans="1:5">
      <c r="A330" t="s">
        <v>740</v>
      </c>
      <c r="B330" t="s">
        <v>741</v>
      </c>
      <c r="C330">
        <v>2991.16</v>
      </c>
      <c r="D330">
        <f>Table5[[#This Row],[GDP -2019]]/Table5[[#Totals],[GDP -2019]]</f>
        <v>8.6119666321907878E-4</v>
      </c>
      <c r="E330">
        <f>ROUND($B$3*Table5[[#This Row],[Normiert]],0)</f>
        <v>1</v>
      </c>
    </row>
    <row r="331" spans="1:5">
      <c r="A331" t="s">
        <v>742</v>
      </c>
      <c r="B331" t="s">
        <v>743</v>
      </c>
      <c r="C331">
        <v>2189.2600000000002</v>
      </c>
      <c r="D331">
        <f>Table5[[#This Row],[GDP -2019]]/Table5[[#Totals],[GDP -2019]]</f>
        <v>6.3031847407661265E-4</v>
      </c>
      <c r="E331">
        <f>ROUND($B$3*Table5[[#This Row],[Normiert]],0)</f>
        <v>1</v>
      </c>
    </row>
    <row r="332" spans="1:5">
      <c r="A332" t="s">
        <v>744</v>
      </c>
      <c r="B332" t="s">
        <v>745</v>
      </c>
      <c r="C332">
        <v>4499.96</v>
      </c>
      <c r="D332">
        <f>Table5[[#This Row],[GDP -2019]]/Table5[[#Totals],[GDP -2019]]</f>
        <v>1.2956012171262406E-3</v>
      </c>
      <c r="E332">
        <f>ROUND($B$3*Table5[[#This Row],[Normiert]],0)</f>
        <v>2</v>
      </c>
    </row>
    <row r="333" spans="1:5">
      <c r="A333" t="s">
        <v>746</v>
      </c>
      <c r="B333" t="s">
        <v>747</v>
      </c>
      <c r="C333">
        <v>2276.48</v>
      </c>
      <c r="D333">
        <f>Table5[[#This Row],[GDP -2019]]/Table5[[#Totals],[GDP -2019]]</f>
        <v>6.5543032799481417E-4</v>
      </c>
      <c r="E333">
        <f>ROUND($B$3*Table5[[#This Row],[Normiert]],0)</f>
        <v>1</v>
      </c>
    </row>
    <row r="334" spans="1:5">
      <c r="A334" t="s">
        <v>748</v>
      </c>
      <c r="B334" t="s">
        <v>749</v>
      </c>
      <c r="C334">
        <v>1283.9000000000001</v>
      </c>
      <c r="D334">
        <f>Table5[[#This Row],[GDP -2019]]/Table5[[#Totals],[GDP -2019]]</f>
        <v>3.6965270861705001E-4</v>
      </c>
      <c r="E334">
        <f>ROUND($B$3*Table5[[#This Row],[Normiert]],0)</f>
        <v>1</v>
      </c>
    </row>
    <row r="335" spans="1:5">
      <c r="A335" t="s">
        <v>750</v>
      </c>
      <c r="B335" t="s">
        <v>751</v>
      </c>
      <c r="C335">
        <v>3106.45</v>
      </c>
      <c r="D335">
        <f>Table5[[#This Row],[GDP -2019]]/Table5[[#Totals],[GDP -2019]]</f>
        <v>8.9439026145605961E-4</v>
      </c>
      <c r="E335">
        <f>ROUND($B$3*Table5[[#This Row],[Normiert]],0)</f>
        <v>1</v>
      </c>
    </row>
    <row r="336" spans="1:5">
      <c r="A336" t="s">
        <v>752</v>
      </c>
      <c r="B336" t="s">
        <v>753</v>
      </c>
      <c r="C336">
        <v>3139.91</v>
      </c>
      <c r="D336">
        <f>Table5[[#This Row],[GDP -2019]]/Table5[[#Totals],[GDP -2019]]</f>
        <v>9.0402386191585119E-4</v>
      </c>
      <c r="E336">
        <f>ROUND($B$3*Table5[[#This Row],[Normiert]],0)</f>
        <v>1</v>
      </c>
    </row>
    <row r="337" spans="1:5">
      <c r="A337" t="s">
        <v>754</v>
      </c>
      <c r="B337" t="s">
        <v>755</v>
      </c>
      <c r="C337">
        <v>7947.45</v>
      </c>
      <c r="D337">
        <f>Table5[[#This Row],[GDP -2019]]/Table5[[#Totals],[GDP -2019]]</f>
        <v>2.2881816489590885E-3</v>
      </c>
      <c r="E337">
        <f>ROUND($B$3*Table5[[#This Row],[Normiert]],0)</f>
        <v>4</v>
      </c>
    </row>
    <row r="338" spans="1:5">
      <c r="A338" t="s">
        <v>756</v>
      </c>
      <c r="B338" t="s">
        <v>757</v>
      </c>
      <c r="C338">
        <v>1577.91</v>
      </c>
      <c r="D338">
        <f>Table5[[#This Row],[GDP -2019]]/Table5[[#Totals],[GDP -2019]]</f>
        <v>4.5430228635713794E-4</v>
      </c>
      <c r="E338">
        <f>ROUND($B$3*Table5[[#This Row],[Normiert]],0)</f>
        <v>1</v>
      </c>
    </row>
    <row r="339" spans="1:5">
      <c r="A339" t="s">
        <v>758</v>
      </c>
      <c r="B339" t="s">
        <v>759</v>
      </c>
      <c r="C339">
        <v>14730.47</v>
      </c>
      <c r="D339">
        <f>Table5[[#This Row],[GDP -2019]]/Table5[[#Totals],[GDP -2019]]</f>
        <v>4.2411076678107304E-3</v>
      </c>
      <c r="E339">
        <f>ROUND($B$3*Table5[[#This Row],[Normiert]],0)</f>
        <v>7</v>
      </c>
    </row>
    <row r="340" spans="1:5">
      <c r="A340" t="s">
        <v>95</v>
      </c>
      <c r="B340" t="s">
        <v>760</v>
      </c>
      <c r="C340">
        <v>2861.03</v>
      </c>
      <c r="D340">
        <f>Table5[[#This Row],[GDP -2019]]/Table5[[#Totals],[GDP -2019]]</f>
        <v>8.2373042210034941E-4</v>
      </c>
      <c r="E340">
        <f>ROUND($B$3*Table5[[#This Row],[Normiert]],0)</f>
        <v>1</v>
      </c>
    </row>
    <row r="341" spans="1:5">
      <c r="A341" t="s">
        <v>761</v>
      </c>
      <c r="B341" t="s">
        <v>762</v>
      </c>
      <c r="C341">
        <v>3402.41</v>
      </c>
      <c r="D341">
        <f>Table5[[#This Row],[GDP -2019]]/Table5[[#Totals],[GDP -2019]]</f>
        <v>9.7960127138074391E-4</v>
      </c>
      <c r="E341">
        <f>ROUND($B$3*Table5[[#This Row],[Normiert]],0)</f>
        <v>2</v>
      </c>
    </row>
    <row r="342" spans="1:5">
      <c r="A342" t="s">
        <v>763</v>
      </c>
      <c r="B342" t="s">
        <v>764</v>
      </c>
      <c r="C342">
        <v>6427.45</v>
      </c>
      <c r="D342">
        <f>Table5[[#This Row],[GDP -2019]]/Table5[[#Totals],[GDP -2019]]</f>
        <v>1.8505524589147581E-3</v>
      </c>
      <c r="E342">
        <f>ROUND($B$3*Table5[[#This Row],[Normiert]],0)</f>
        <v>3</v>
      </c>
    </row>
    <row r="343" spans="1:5">
      <c r="A343" t="s">
        <v>93</v>
      </c>
      <c r="B343" t="s">
        <v>765</v>
      </c>
      <c r="C343">
        <v>5708.54</v>
      </c>
      <c r="D343">
        <f>Table5[[#This Row],[GDP -2019]]/Table5[[#Totals],[GDP -2019]]</f>
        <v>1.6435682477208308E-3</v>
      </c>
      <c r="E343">
        <f>ROUND($B$3*Table5[[#This Row],[Normiert]],0)</f>
        <v>3</v>
      </c>
    </row>
    <row r="344" spans="1:5">
      <c r="A344" t="s">
        <v>766</v>
      </c>
      <c r="B344" t="s">
        <v>767</v>
      </c>
      <c r="C344">
        <v>2715.91</v>
      </c>
      <c r="D344">
        <f>Table5[[#This Row],[GDP -2019]]/Table5[[#Totals],[GDP -2019]]</f>
        <v>7.8194835100874852E-4</v>
      </c>
      <c r="E344">
        <f>ROUND($B$3*Table5[[#This Row],[Normiert]],0)</f>
        <v>1</v>
      </c>
    </row>
    <row r="345" spans="1:5">
      <c r="A345" t="s">
        <v>769</v>
      </c>
      <c r="B345" t="s">
        <v>770</v>
      </c>
      <c r="C345">
        <v>23643.79</v>
      </c>
      <c r="D345">
        <f>Table5[[#This Row],[GDP -2019]]/Table5[[#Totals],[GDP -2019]]</f>
        <v>6.8073767547883173E-3</v>
      </c>
      <c r="E345">
        <f>ROUND($B$3*Table5[[#This Row],[Normiert]],0)</f>
        <v>11</v>
      </c>
    </row>
    <row r="346" spans="1:5">
      <c r="A346" t="s">
        <v>771</v>
      </c>
      <c r="B346" t="s">
        <v>772</v>
      </c>
      <c r="C346">
        <v>8311.68</v>
      </c>
      <c r="D346">
        <f>Table5[[#This Row],[GDP -2019]]/Table5[[#Totals],[GDP -2019]]</f>
        <v>2.3930485436234614E-3</v>
      </c>
      <c r="E346">
        <f>ROUND($B$3*Table5[[#This Row],[Normiert]],0)</f>
        <v>4</v>
      </c>
    </row>
    <row r="347" spans="1:5">
      <c r="A347" t="s">
        <v>773</v>
      </c>
      <c r="B347" t="s">
        <v>774</v>
      </c>
      <c r="C347">
        <v>7329.44</v>
      </c>
      <c r="D347">
        <f>Table5[[#This Row],[GDP -2019]]/Table5[[#Totals],[GDP -2019]]</f>
        <v>2.1102479543937619E-3</v>
      </c>
      <c r="E347">
        <f>ROUND($B$3*Table5[[#This Row],[Normiert]],0)</f>
        <v>3</v>
      </c>
    </row>
    <row r="348" spans="1:5">
      <c r="A348" t="s">
        <v>775</v>
      </c>
      <c r="B348" t="s">
        <v>776</v>
      </c>
      <c r="C348">
        <v>6938.43</v>
      </c>
      <c r="D348">
        <f>Table5[[#This Row],[GDP -2019]]/Table5[[#Totals],[GDP -2019]]</f>
        <v>1.9976707243942664E-3</v>
      </c>
      <c r="E348">
        <f>ROUND($B$3*Table5[[#This Row],[Normiert]],0)</f>
        <v>3</v>
      </c>
    </row>
    <row r="349" spans="1:5">
      <c r="A349" t="s">
        <v>777</v>
      </c>
      <c r="B349" t="s">
        <v>778</v>
      </c>
      <c r="C349">
        <v>5942.04</v>
      </c>
      <c r="D349">
        <f>Table5[[#This Row],[GDP -2019]]/Table5[[#Totals],[GDP -2019]]</f>
        <v>1.7107961529019828E-3</v>
      </c>
      <c r="E349">
        <f>ROUND($B$3*Table5[[#This Row],[Normiert]],0)</f>
        <v>3</v>
      </c>
    </row>
    <row r="350" spans="1:5">
      <c r="A350" t="s">
        <v>780</v>
      </c>
      <c r="B350" t="s">
        <v>781</v>
      </c>
      <c r="C350">
        <v>9294.34</v>
      </c>
      <c r="D350">
        <f>Table5[[#This Row],[GDP -2019]]/Table5[[#Totals],[GDP -2019]]</f>
        <v>2.6759700567083049E-3</v>
      </c>
      <c r="E350">
        <f>ROUND($B$3*Table5[[#This Row],[Normiert]],0)</f>
        <v>4</v>
      </c>
    </row>
    <row r="351" spans="1:5">
      <c r="A351" t="s">
        <v>83</v>
      </c>
      <c r="B351" t="s">
        <v>782</v>
      </c>
      <c r="C351">
        <v>8214.42</v>
      </c>
      <c r="D351">
        <f>Table5[[#This Row],[GDP -2019]]/Table5[[#Totals],[GDP -2019]]</f>
        <v>2.3650460337394405E-3</v>
      </c>
      <c r="E351">
        <f>ROUND($B$3*Table5[[#This Row],[Normiert]],0)</f>
        <v>4</v>
      </c>
    </row>
    <row r="352" spans="1:5">
      <c r="A352" t="s">
        <v>783</v>
      </c>
      <c r="B352" t="s">
        <v>784</v>
      </c>
      <c r="C352">
        <v>8597.0499999999993</v>
      </c>
      <c r="D352">
        <f>Table5[[#This Row],[GDP -2019]]/Table5[[#Totals],[GDP -2019]]</f>
        <v>2.4752105449148761E-3</v>
      </c>
      <c r="E352">
        <f>ROUND($B$3*Table5[[#This Row],[Normiert]],0)</f>
        <v>4</v>
      </c>
    </row>
    <row r="353" spans="1:5">
      <c r="A353" t="s">
        <v>785</v>
      </c>
      <c r="B353" t="s">
        <v>786</v>
      </c>
      <c r="C353">
        <v>6005.6</v>
      </c>
      <c r="D353">
        <f>Table5[[#This Row],[GDP -2019]]/Table5[[#Totals],[GDP -2019]]</f>
        <v>1.7290959629804156E-3</v>
      </c>
      <c r="E353">
        <f>ROUND($B$3*Table5[[#This Row],[Normiert]],0)</f>
        <v>3</v>
      </c>
    </row>
    <row r="354" spans="1:5">
      <c r="A354" t="s">
        <v>787</v>
      </c>
      <c r="B354" t="s">
        <v>788</v>
      </c>
      <c r="C354">
        <v>10187.450000000001</v>
      </c>
      <c r="D354">
        <f>Table5[[#This Row],[GDP -2019]]/Table5[[#Totals],[GDP -2019]]</f>
        <v>2.9331088763928392E-3</v>
      </c>
      <c r="E354">
        <f>ROUND($B$3*Table5[[#This Row],[Normiert]],0)</f>
        <v>5</v>
      </c>
    </row>
    <row r="355" spans="1:5">
      <c r="A355" t="s">
        <v>790</v>
      </c>
      <c r="B355" t="s">
        <v>791</v>
      </c>
      <c r="C355">
        <v>22955.55</v>
      </c>
      <c r="D355">
        <f>Table5[[#This Row],[GDP -2019]]/Table5[[#Totals],[GDP -2019]]</f>
        <v>6.6092228641592976E-3</v>
      </c>
      <c r="E355">
        <f>ROUND($B$3*Table5[[#This Row],[Normiert]],0)</f>
        <v>11</v>
      </c>
    </row>
    <row r="356" spans="1:5">
      <c r="A356" t="s">
        <v>792</v>
      </c>
      <c r="B356" t="s">
        <v>789</v>
      </c>
      <c r="C356">
        <v>7252.15</v>
      </c>
      <c r="D356">
        <f>Table5[[#This Row],[GDP -2019]]/Table5[[#Totals],[GDP -2019]]</f>
        <v>2.0879950859078894E-3</v>
      </c>
      <c r="E356">
        <f>ROUND($B$3*Table5[[#This Row],[Normiert]],0)</f>
        <v>3</v>
      </c>
    </row>
    <row r="357" spans="1:5">
      <c r="A357" t="s">
        <v>793</v>
      </c>
      <c r="B357" t="s">
        <v>794</v>
      </c>
      <c r="C357">
        <v>5690.47</v>
      </c>
      <c r="D357">
        <f>Table5[[#This Row],[GDP -2019]]/Table5[[#Totals],[GDP -2019]]</f>
        <v>1.6383656428102381E-3</v>
      </c>
      <c r="E357">
        <f>ROUND($B$3*Table5[[#This Row],[Normiert]],0)</f>
        <v>3</v>
      </c>
    </row>
    <row r="358" spans="1:5">
      <c r="A358" t="s">
        <v>795</v>
      </c>
      <c r="B358" t="s">
        <v>796</v>
      </c>
      <c r="C358">
        <v>2463.3000000000002</v>
      </c>
      <c r="D358">
        <f>Table5[[#This Row],[GDP -2019]]/Table5[[#Totals],[GDP -2019]]</f>
        <v>7.0921841041855229E-4</v>
      </c>
      <c r="E358">
        <f>ROUND($B$3*Table5[[#This Row],[Normiert]],0)</f>
        <v>1</v>
      </c>
    </row>
    <row r="359" spans="1:5">
      <c r="A359" t="s">
        <v>797</v>
      </c>
      <c r="B359" t="s">
        <v>798</v>
      </c>
      <c r="C359">
        <v>7741.57</v>
      </c>
      <c r="D359">
        <f>Table5[[#This Row],[GDP -2019]]/Table5[[#Totals],[GDP -2019]]</f>
        <v>2.2289059268233474E-3</v>
      </c>
      <c r="E359">
        <f>ROUND($B$3*Table5[[#This Row],[Normiert]],0)</f>
        <v>4</v>
      </c>
    </row>
    <row r="360" spans="1:5">
      <c r="A360" t="s">
        <v>799</v>
      </c>
      <c r="B360" t="s">
        <v>800</v>
      </c>
      <c r="C360">
        <v>8649.7199999999993</v>
      </c>
      <c r="D360">
        <f>Table5[[#This Row],[GDP -2019]]/Table5[[#Totals],[GDP -2019]]</f>
        <v>2.4903749721777936E-3</v>
      </c>
      <c r="E360">
        <f>ROUND($B$3*Table5[[#This Row],[Normiert]],0)</f>
        <v>4</v>
      </c>
    </row>
    <row r="361" spans="1:5">
      <c r="A361" t="s">
        <v>801</v>
      </c>
      <c r="B361" t="s">
        <v>802</v>
      </c>
      <c r="C361">
        <v>2086.75</v>
      </c>
      <c r="D361">
        <f>Table5[[#This Row],[GDP -2019]]/Table5[[#Totals],[GDP -2019]]</f>
        <v>6.0080441600329391E-4</v>
      </c>
      <c r="E361">
        <f>ROUND($B$3*Table5[[#This Row],[Normiert]],0)</f>
        <v>1</v>
      </c>
    </row>
    <row r="362" spans="1:5">
      <c r="A362" t="s">
        <v>803</v>
      </c>
      <c r="B362" t="s">
        <v>804</v>
      </c>
      <c r="C362">
        <v>5013.8599999999997</v>
      </c>
      <c r="D362">
        <f>Table5[[#This Row],[GDP -2019]]/Table5[[#Totals],[GDP -2019]]</f>
        <v>1.4435601913129388E-3</v>
      </c>
      <c r="E362">
        <f>ROUND($B$3*Table5[[#This Row],[Normiert]],0)</f>
        <v>2</v>
      </c>
    </row>
    <row r="363" spans="1:5">
      <c r="A363" t="s">
        <v>805</v>
      </c>
      <c r="B363" t="s">
        <v>806</v>
      </c>
      <c r="C363">
        <v>2414.69</v>
      </c>
      <c r="D363">
        <f>Table5[[#This Row],[GDP -2019]]/Table5[[#Totals],[GDP -2019]]</f>
        <v>6.9522291375535828E-4</v>
      </c>
      <c r="E363">
        <f>ROUND($B$3*Table5[[#This Row],[Normiert]],0)</f>
        <v>1</v>
      </c>
    </row>
    <row r="364" spans="1:5">
      <c r="A364" t="s">
        <v>807</v>
      </c>
      <c r="B364" t="s">
        <v>808</v>
      </c>
      <c r="C364">
        <v>5135</v>
      </c>
      <c r="D364">
        <f>Table5[[#This Row],[GDP -2019]]/Table5[[#Totals],[GDP -2019]]</f>
        <v>1.4784380861037089E-3</v>
      </c>
      <c r="E364">
        <f>ROUND($B$3*Table5[[#This Row],[Normiert]],0)</f>
        <v>2</v>
      </c>
    </row>
    <row r="365" spans="1:5">
      <c r="A365" t="s">
        <v>809</v>
      </c>
      <c r="B365" t="s">
        <v>18966</v>
      </c>
      <c r="C365">
        <v>4760.7299999999996</v>
      </c>
      <c r="D365">
        <f>Table5[[#This Row],[GDP -2019]]/Table5[[#Totals],[GDP -2019]]</f>
        <v>1.3706805354735169E-3</v>
      </c>
      <c r="E365">
        <f>ROUND($B$3*Table5[[#This Row],[Normiert]],0)</f>
        <v>2</v>
      </c>
    </row>
    <row r="366" spans="1:5">
      <c r="A366" t="s">
        <v>811</v>
      </c>
      <c r="B366" t="s">
        <v>812</v>
      </c>
      <c r="C366">
        <v>5391.77</v>
      </c>
      <c r="D366">
        <f>Table5[[#This Row],[GDP -2019]]/Table5[[#Totals],[GDP -2019]]</f>
        <v>1.5523657486877108E-3</v>
      </c>
      <c r="E366">
        <f>ROUND($B$3*Table5[[#This Row],[Normiert]],0)</f>
        <v>2</v>
      </c>
    </row>
    <row r="367" spans="1:5">
      <c r="A367" t="s">
        <v>813</v>
      </c>
      <c r="B367" t="s">
        <v>814</v>
      </c>
      <c r="C367">
        <v>2991.38</v>
      </c>
      <c r="D367">
        <f>Table5[[#This Row],[GDP -2019]]/Table5[[#Totals],[GDP -2019]]</f>
        <v>8.612600042860589E-4</v>
      </c>
      <c r="E367">
        <f>ROUND($B$3*Table5[[#This Row],[Normiert]],0)</f>
        <v>1</v>
      </c>
    </row>
    <row r="368" spans="1:5">
      <c r="A368" t="s">
        <v>815</v>
      </c>
      <c r="B368" t="s">
        <v>816</v>
      </c>
      <c r="C368">
        <v>6659.85</v>
      </c>
      <c r="D368">
        <f>Table5[[#This Row],[GDP -2019]]/Table5[[#Totals],[GDP -2019]]</f>
        <v>1.9174636587610098E-3</v>
      </c>
      <c r="E368">
        <f>ROUND($B$3*Table5[[#This Row],[Normiert]],0)</f>
        <v>3</v>
      </c>
    </row>
    <row r="369" spans="1:5">
      <c r="A369" t="s">
        <v>817</v>
      </c>
      <c r="B369" t="s">
        <v>818</v>
      </c>
      <c r="C369">
        <v>5070.62</v>
      </c>
      <c r="D369">
        <f>Table5[[#This Row],[GDP -2019]]/Table5[[#Totals],[GDP -2019]]</f>
        <v>1.4599021865938048E-3</v>
      </c>
      <c r="E369">
        <f>ROUND($B$3*Table5[[#This Row],[Normiert]],0)</f>
        <v>2</v>
      </c>
    </row>
    <row r="370" spans="1:5">
      <c r="A370" t="s">
        <v>819</v>
      </c>
      <c r="B370" t="s">
        <v>820</v>
      </c>
      <c r="C370">
        <v>3067.54</v>
      </c>
      <c r="D370">
        <f>Table5[[#This Row],[GDP -2019]]/Table5[[#Totals],[GDP -2019]]</f>
        <v>8.8318753001880642E-4</v>
      </c>
      <c r="E370">
        <f>ROUND($B$3*Table5[[#This Row],[Normiert]],0)</f>
        <v>1</v>
      </c>
    </row>
    <row r="371" spans="1:5">
      <c r="A371" t="s">
        <v>821</v>
      </c>
      <c r="B371" t="s">
        <v>822</v>
      </c>
      <c r="C371">
        <v>3257.43</v>
      </c>
      <c r="D371">
        <f>Table5[[#This Row],[GDP -2019]]/Table5[[#Totals],[GDP -2019]]</f>
        <v>9.3785950824085758E-4</v>
      </c>
      <c r="E371">
        <f>ROUND($B$3*Table5[[#This Row],[Normiert]],0)</f>
        <v>1</v>
      </c>
    </row>
    <row r="372" spans="1:5">
      <c r="A372" t="s">
        <v>823</v>
      </c>
      <c r="B372" t="s">
        <v>824</v>
      </c>
      <c r="C372">
        <v>3970.27</v>
      </c>
      <c r="D372">
        <f>Table5[[#This Row],[GDP -2019]]/Table5[[#Totals],[GDP -2019]]</f>
        <v>1.143096081814016E-3</v>
      </c>
      <c r="E372">
        <f>ROUND($B$3*Table5[[#This Row],[Normiert]],0)</f>
        <v>2</v>
      </c>
    </row>
    <row r="373" spans="1:5">
      <c r="A373" t="s">
        <v>825</v>
      </c>
      <c r="B373" t="s">
        <v>826</v>
      </c>
      <c r="C373">
        <v>12140.53</v>
      </c>
      <c r="D373">
        <f>Table5[[#This Row],[GDP -2019]]/Table5[[#Totals],[GDP -2019]]</f>
        <v>3.4954278359269056E-3</v>
      </c>
      <c r="E373">
        <f>ROUND($B$3*Table5[[#This Row],[Normiert]],0)</f>
        <v>6</v>
      </c>
    </row>
    <row r="374" spans="1:5">
      <c r="A374" t="s">
        <v>827</v>
      </c>
      <c r="B374" t="s">
        <v>828</v>
      </c>
      <c r="C374">
        <v>9824.26</v>
      </c>
      <c r="D374">
        <f>Table5[[#This Row],[GDP -2019]]/Table5[[#Totals],[GDP -2019]]</f>
        <v>2.8285414122269179E-3</v>
      </c>
      <c r="E374">
        <f>ROUND($B$3*Table5[[#This Row],[Normiert]],0)</f>
        <v>5</v>
      </c>
    </row>
    <row r="375" spans="1:5">
      <c r="A375" t="s">
        <v>829</v>
      </c>
      <c r="B375" t="s">
        <v>830</v>
      </c>
      <c r="C375">
        <v>3520.31</v>
      </c>
      <c r="D375">
        <f>Table5[[#This Row],[GDP -2019]]/Table5[[#Totals],[GDP -2019]]</f>
        <v>1.0135463250032614E-3</v>
      </c>
      <c r="E375">
        <f>ROUND($B$3*Table5[[#This Row],[Normiert]],0)</f>
        <v>2</v>
      </c>
    </row>
    <row r="376" spans="1:5">
      <c r="A376" t="s">
        <v>831</v>
      </c>
      <c r="B376" t="s">
        <v>832</v>
      </c>
      <c r="C376">
        <v>4645.49</v>
      </c>
      <c r="D376">
        <f>Table5[[#This Row],[GDP -2019]]/Table5[[#Totals],[GDP -2019]]</f>
        <v>1.337501332933577E-3</v>
      </c>
      <c r="E376">
        <f>ROUND($B$3*Table5[[#This Row],[Normiert]],0)</f>
        <v>2</v>
      </c>
    </row>
    <row r="377" spans="1:5">
      <c r="A377" t="s">
        <v>833</v>
      </c>
      <c r="B377" t="s">
        <v>834</v>
      </c>
      <c r="C377">
        <v>4818.25</v>
      </c>
      <c r="D377">
        <f>Table5[[#This Row],[GDP -2019]]/Table5[[#Totals],[GDP -2019]]</f>
        <v>1.3872413453494051E-3</v>
      </c>
      <c r="E377">
        <f>ROUND($B$3*Table5[[#This Row],[Normiert]],0)</f>
        <v>2</v>
      </c>
    </row>
    <row r="378" spans="1:5">
      <c r="A378" t="s">
        <v>835</v>
      </c>
      <c r="B378" t="s">
        <v>836</v>
      </c>
      <c r="C378">
        <v>6124.87</v>
      </c>
      <c r="D378">
        <f>Table5[[#This Row],[GDP -2019]]/Table5[[#Totals],[GDP -2019]]</f>
        <v>1.7634354587018545E-3</v>
      </c>
      <c r="E378">
        <f>ROUND($B$3*Table5[[#This Row],[Normiert]],0)</f>
        <v>3</v>
      </c>
    </row>
    <row r="379" spans="1:5">
      <c r="A379" t="s">
        <v>837</v>
      </c>
      <c r="B379" t="s">
        <v>838</v>
      </c>
      <c r="C379">
        <v>5626.71</v>
      </c>
      <c r="D379">
        <f>Table5[[#This Row],[GDP -2019]]/Table5[[#Totals],[GDP -2019]]</f>
        <v>1.6200082499436416E-3</v>
      </c>
      <c r="E379">
        <f>ROUND($B$3*Table5[[#This Row],[Normiert]],0)</f>
        <v>3</v>
      </c>
    </row>
    <row r="380" spans="1:5">
      <c r="A380" t="s">
        <v>839</v>
      </c>
      <c r="B380" t="s">
        <v>840</v>
      </c>
      <c r="C380">
        <v>9638</v>
      </c>
      <c r="D380">
        <f>Table5[[#This Row],[GDP -2019]]/Table5[[#Totals],[GDP -2019]]</f>
        <v>2.7749145616100383E-3</v>
      </c>
      <c r="E380">
        <f>ROUND($B$3*Table5[[#This Row],[Normiert]],0)</f>
        <v>4</v>
      </c>
    </row>
    <row r="381" spans="1:5">
      <c r="A381" t="s">
        <v>841</v>
      </c>
      <c r="B381" t="s">
        <v>842</v>
      </c>
      <c r="C381">
        <v>2786.99</v>
      </c>
      <c r="D381">
        <f>Table5[[#This Row],[GDP -2019]]/Table5[[#Totals],[GDP -2019]]</f>
        <v>8.0241327392213734E-4</v>
      </c>
      <c r="E381">
        <f>ROUND($B$3*Table5[[#This Row],[Normiert]],0)</f>
        <v>1</v>
      </c>
    </row>
    <row r="382" spans="1:5">
      <c r="A382" t="s">
        <v>843</v>
      </c>
      <c r="B382" t="s">
        <v>844</v>
      </c>
      <c r="C382">
        <v>8589.17</v>
      </c>
      <c r="D382">
        <f>Table5[[#This Row],[GDP -2019]]/Table5[[#Totals],[GDP -2019]]</f>
        <v>2.4729417830612254E-3</v>
      </c>
      <c r="E382">
        <f>ROUND($B$3*Table5[[#This Row],[Normiert]],0)</f>
        <v>4</v>
      </c>
    </row>
    <row r="383" spans="1:5">
      <c r="A383" t="s">
        <v>85</v>
      </c>
      <c r="B383" t="s">
        <v>845</v>
      </c>
      <c r="C383">
        <v>5552.59</v>
      </c>
      <c r="D383">
        <f>Table5[[#This Row],[GDP -2019]]/Table5[[#Totals],[GDP -2019]]</f>
        <v>1.598668068650164E-3</v>
      </c>
      <c r="E383">
        <f>ROUND($B$3*Table5[[#This Row],[Normiert]],0)</f>
        <v>3</v>
      </c>
    </row>
    <row r="384" spans="1:5">
      <c r="A384" t="s">
        <v>846</v>
      </c>
      <c r="B384" t="s">
        <v>847</v>
      </c>
      <c r="C384">
        <v>9129.1</v>
      </c>
      <c r="D384">
        <f>Table5[[#This Row],[GDP -2019]]/Table5[[#Totals],[GDP -2019]]</f>
        <v>2.628395157127433E-3</v>
      </c>
      <c r="E384">
        <f>ROUND($B$3*Table5[[#This Row],[Normiert]],0)</f>
        <v>4</v>
      </c>
    </row>
    <row r="385" spans="1:5">
      <c r="A385" t="s">
        <v>848</v>
      </c>
      <c r="B385" t="s">
        <v>849</v>
      </c>
      <c r="C385">
        <v>4666.51</v>
      </c>
      <c r="D385">
        <f>Table5[[#This Row],[GDP -2019]]/Table5[[#Totals],[GDP -2019]]</f>
        <v>1.343553283969585E-3</v>
      </c>
      <c r="E385">
        <f>ROUND($B$3*Table5[[#This Row],[Normiert]],0)</f>
        <v>2</v>
      </c>
    </row>
    <row r="386" spans="1:5">
      <c r="A386" t="s">
        <v>850</v>
      </c>
      <c r="B386" t="s">
        <v>851</v>
      </c>
      <c r="C386">
        <v>8572.02</v>
      </c>
      <c r="D386">
        <f>Table5[[#This Row],[GDP -2019]]/Table5[[#Totals],[GDP -2019]]</f>
        <v>2.4680040589761861E-3</v>
      </c>
      <c r="E386">
        <f>ROUND($B$3*Table5[[#This Row],[Normiert]],0)</f>
        <v>4</v>
      </c>
    </row>
    <row r="387" spans="1:5">
      <c r="A387" t="s">
        <v>852</v>
      </c>
      <c r="B387" t="s">
        <v>853</v>
      </c>
      <c r="C387">
        <v>8908.14</v>
      </c>
      <c r="D387">
        <f>Table5[[#This Row],[GDP -2019]]/Table5[[#Totals],[GDP -2019]]</f>
        <v>2.5647776927641463E-3</v>
      </c>
      <c r="E387">
        <f>ROUND($B$3*Table5[[#This Row],[Normiert]],0)</f>
        <v>4</v>
      </c>
    </row>
    <row r="388" spans="1:5">
      <c r="A388" t="s">
        <v>854</v>
      </c>
      <c r="B388" t="s">
        <v>855</v>
      </c>
      <c r="C388">
        <v>2788.93</v>
      </c>
      <c r="D388">
        <f>Table5[[#This Row],[GDP -2019]]/Table5[[#Totals],[GDP -2019]]</f>
        <v>8.0297182696732544E-4</v>
      </c>
      <c r="E388">
        <f>ROUND($B$3*Table5[[#This Row],[Normiert]],0)</f>
        <v>1</v>
      </c>
    </row>
    <row r="389" spans="1:5">
      <c r="A389" t="s">
        <v>856</v>
      </c>
      <c r="B389" t="s">
        <v>857</v>
      </c>
      <c r="C389">
        <v>5117.5</v>
      </c>
      <c r="D389">
        <f>Table5[[#This Row],[GDP -2019]]/Table5[[#Totals],[GDP -2019]]</f>
        <v>1.4733995921393827E-3</v>
      </c>
      <c r="E389">
        <f>ROUND($B$3*Table5[[#This Row],[Normiert]],0)</f>
        <v>2</v>
      </c>
    </row>
    <row r="390" spans="1:5">
      <c r="A390" t="s">
        <v>858</v>
      </c>
      <c r="B390" t="s">
        <v>859</v>
      </c>
      <c r="C390">
        <v>1238.72</v>
      </c>
      <c r="D390">
        <f>Table5[[#This Row],[GDP -2019]]/Table5[[#Totals],[GDP -2019]]</f>
        <v>3.5664475677086389E-4</v>
      </c>
      <c r="E390">
        <f>ROUND($B$3*Table5[[#This Row],[Normiert]],0)</f>
        <v>1</v>
      </c>
    </row>
    <row r="391" spans="1:5">
      <c r="A391" t="s">
        <v>860</v>
      </c>
      <c r="B391" t="s">
        <v>861</v>
      </c>
      <c r="C391">
        <v>2038.54</v>
      </c>
      <c r="D391">
        <f>Table5[[#This Row],[GDP -2019]]/Table5[[#Totals],[GDP -2019]]</f>
        <v>5.8692408491642736E-4</v>
      </c>
      <c r="E391">
        <f>ROUND($B$3*Table5[[#This Row],[Normiert]],0)</f>
        <v>1</v>
      </c>
    </row>
    <row r="392" spans="1:5">
      <c r="A392" t="s">
        <v>862</v>
      </c>
      <c r="B392" t="s">
        <v>863</v>
      </c>
      <c r="C392">
        <v>2669.64</v>
      </c>
      <c r="D392">
        <f>Table5[[#This Row],[GDP -2019]]/Table5[[#Totals],[GDP -2019]]</f>
        <v>7.6862657296707007E-4</v>
      </c>
      <c r="E392">
        <f>ROUND($B$3*Table5[[#This Row],[Normiert]],0)</f>
        <v>1</v>
      </c>
    </row>
    <row r="393" spans="1:5">
      <c r="A393" t="s">
        <v>864</v>
      </c>
      <c r="B393" t="s">
        <v>865</v>
      </c>
      <c r="C393">
        <v>2250.4499999999998</v>
      </c>
      <c r="D393">
        <f>Table5[[#This Row],[GDP -2019]]/Table5[[#Totals],[GDP -2019]]</f>
        <v>6.4793592811530497E-4</v>
      </c>
      <c r="E393">
        <f>ROUND($B$3*Table5[[#This Row],[Normiert]],0)</f>
        <v>1</v>
      </c>
    </row>
    <row r="394" spans="1:5">
      <c r="A394" t="s">
        <v>866</v>
      </c>
      <c r="B394" t="s">
        <v>867</v>
      </c>
      <c r="C394">
        <v>2616.7600000000002</v>
      </c>
      <c r="D394">
        <f>Table5[[#This Row],[GDP -2019]]/Table5[[#Totals],[GDP -2019]]</f>
        <v>7.5340168377658061E-4</v>
      </c>
      <c r="E394">
        <f>ROUND($B$3*Table5[[#This Row],[Normiert]],0)</f>
        <v>1</v>
      </c>
    </row>
    <row r="395" spans="1:5">
      <c r="A395" t="s">
        <v>868</v>
      </c>
      <c r="B395" t="s">
        <v>869</v>
      </c>
      <c r="C395">
        <v>1715.52</v>
      </c>
      <c r="D395">
        <f>Table5[[#This Row],[GDP -2019]]/Table5[[#Totals],[GDP -2019]]</f>
        <v>4.9392212375319079E-4</v>
      </c>
      <c r="E395">
        <f>ROUND($B$3*Table5[[#This Row],[Normiert]],0)</f>
        <v>1</v>
      </c>
    </row>
    <row r="396" spans="1:5">
      <c r="A396" t="s">
        <v>870</v>
      </c>
      <c r="B396" t="s">
        <v>871</v>
      </c>
      <c r="C396">
        <v>3489.16</v>
      </c>
      <c r="D396">
        <f>Table5[[#This Row],[GDP -2019]]/Table5[[#Totals],[GDP -2019]]</f>
        <v>1.0045778057467607E-3</v>
      </c>
      <c r="E396">
        <f>ROUND($B$3*Table5[[#This Row],[Normiert]],0)</f>
        <v>2</v>
      </c>
    </row>
    <row r="397" spans="1:5">
      <c r="A397" t="s">
        <v>872</v>
      </c>
      <c r="B397" t="s">
        <v>873</v>
      </c>
      <c r="C397">
        <v>3964.76</v>
      </c>
      <c r="D397">
        <f>Table5[[#This Row],[GDP -2019]]/Table5[[#Totals],[GDP -2019]]</f>
        <v>1.1415096760001053E-3</v>
      </c>
      <c r="E397">
        <f>ROUND($B$3*Table5[[#This Row],[Normiert]],0)</f>
        <v>2</v>
      </c>
    </row>
    <row r="398" spans="1:5">
      <c r="A398" t="s">
        <v>874</v>
      </c>
      <c r="B398" t="s">
        <v>875</v>
      </c>
      <c r="C398">
        <v>1852.12</v>
      </c>
      <c r="D398">
        <f>Table5[[#This Row],[GDP -2019]]/Table5[[#Totals],[GDP -2019]]</f>
        <v>5.3325116806901671E-4</v>
      </c>
      <c r="E398">
        <f>ROUND($B$3*Table5[[#This Row],[Normiert]],0)</f>
        <v>1</v>
      </c>
    </row>
    <row r="399" spans="1:5">
      <c r="A399" t="s">
        <v>876</v>
      </c>
      <c r="B399" t="s">
        <v>877</v>
      </c>
      <c r="C399">
        <v>1472.1</v>
      </c>
      <c r="D399">
        <f>Table5[[#This Row],[GDP -2019]]/Table5[[#Totals],[GDP -2019]]</f>
        <v>4.2383811227911776E-4</v>
      </c>
      <c r="E399">
        <f>ROUND($B$3*Table5[[#This Row],[Normiert]],0)</f>
        <v>1</v>
      </c>
    </row>
    <row r="400" spans="1:5">
      <c r="A400" t="s">
        <v>878</v>
      </c>
      <c r="B400" t="s">
        <v>879</v>
      </c>
      <c r="C400">
        <v>3297.88</v>
      </c>
      <c r="D400">
        <f>Table5[[#This Row],[GDP -2019]]/Table5[[#Totals],[GDP -2019]]</f>
        <v>9.4950562714697163E-4</v>
      </c>
      <c r="E400">
        <f>ROUND($B$3*Table5[[#This Row],[Normiert]],0)</f>
        <v>2</v>
      </c>
    </row>
    <row r="401" spans="1:5">
      <c r="A401" t="s">
        <v>880</v>
      </c>
      <c r="B401" t="s">
        <v>881</v>
      </c>
      <c r="C401">
        <v>1995.48</v>
      </c>
      <c r="D401">
        <f>Table5[[#This Row],[GDP -2019]]/Table5[[#Totals],[GDP -2019]]</f>
        <v>5.7452651062477684E-4</v>
      </c>
      <c r="E401">
        <f>ROUND($B$3*Table5[[#This Row],[Normiert]],0)</f>
        <v>1</v>
      </c>
    </row>
    <row r="402" spans="1:5">
      <c r="A402" t="s">
        <v>882</v>
      </c>
      <c r="B402" t="s">
        <v>883</v>
      </c>
      <c r="C402">
        <v>1612.86</v>
      </c>
      <c r="D402">
        <f>Table5[[#This Row],[GDP -2019]]/Table5[[#Totals],[GDP -2019]]</f>
        <v>4.6436487858874932E-4</v>
      </c>
      <c r="E402">
        <f>ROUND($B$3*Table5[[#This Row],[Normiert]],0)</f>
        <v>1</v>
      </c>
    </row>
    <row r="403" spans="1:5">
      <c r="A403" t="s">
        <v>884</v>
      </c>
      <c r="B403" t="s">
        <v>885</v>
      </c>
      <c r="C403">
        <v>2890.37</v>
      </c>
      <c r="D403">
        <f>Table5[[#This Row],[GDP -2019]]/Table5[[#Totals],[GDP -2019]]</f>
        <v>8.3217781712396823E-4</v>
      </c>
      <c r="E403">
        <f>ROUND($B$3*Table5[[#This Row],[Normiert]],0)</f>
        <v>1</v>
      </c>
    </row>
    <row r="404" spans="1:5">
      <c r="A404" t="s">
        <v>886</v>
      </c>
      <c r="B404" t="s">
        <v>887</v>
      </c>
      <c r="C404">
        <v>2005.01</v>
      </c>
      <c r="D404">
        <f>Table5[[#This Row],[GDP -2019]]/Table5[[#Totals],[GDP -2019]]</f>
        <v>5.7727033048077844E-4</v>
      </c>
      <c r="E404">
        <f>ROUND($B$3*Table5[[#This Row],[Normiert]],0)</f>
        <v>1</v>
      </c>
    </row>
    <row r="405" spans="1:5">
      <c r="A405" t="s">
        <v>888</v>
      </c>
      <c r="B405" t="s">
        <v>889</v>
      </c>
      <c r="C405">
        <v>2446.3000000000002</v>
      </c>
      <c r="D405">
        <f>Table5[[#This Row],[GDP -2019]]/Table5[[#Totals],[GDP -2019]]</f>
        <v>7.0432387342463543E-4</v>
      </c>
      <c r="E405">
        <f>ROUND($B$3*Table5[[#This Row],[Normiert]],0)</f>
        <v>1</v>
      </c>
    </row>
    <row r="406" spans="1:5">
      <c r="A406" t="s">
        <v>890</v>
      </c>
      <c r="B406" t="s">
        <v>891</v>
      </c>
      <c r="C406">
        <v>2374.0100000000002</v>
      </c>
      <c r="D406">
        <f>Table5[[#This Row],[GDP -2019]]/Table5[[#Totals],[GDP -2019]]</f>
        <v>6.8351057464285611E-4</v>
      </c>
      <c r="E406">
        <f>ROUND($B$3*Table5[[#This Row],[Normiert]],0)</f>
        <v>1</v>
      </c>
    </row>
    <row r="407" spans="1:5">
      <c r="A407" t="s">
        <v>892</v>
      </c>
      <c r="B407" t="s">
        <v>893</v>
      </c>
      <c r="C407">
        <v>2049.0700000000002</v>
      </c>
      <c r="D407">
        <f>Table5[[#This Row],[GDP -2019]]/Table5[[#Totals],[GDP -2019]]</f>
        <v>5.8995581871324767E-4</v>
      </c>
      <c r="E407">
        <f>ROUND($B$3*Table5[[#This Row],[Normiert]],0)</f>
        <v>1</v>
      </c>
    </row>
    <row r="408" spans="1:5">
      <c r="A408" t="s">
        <v>894</v>
      </c>
      <c r="B408" t="s">
        <v>895</v>
      </c>
      <c r="C408">
        <v>1661.29</v>
      </c>
      <c r="D408">
        <f>Table5[[#This Row],[GDP -2019]]/Table5[[#Totals],[GDP -2019]]</f>
        <v>4.7830855074259599E-4</v>
      </c>
      <c r="E408">
        <f>ROUND($B$3*Table5[[#This Row],[Normiert]],0)</f>
        <v>1</v>
      </c>
    </row>
    <row r="409" spans="1:5">
      <c r="A409" t="s">
        <v>896</v>
      </c>
      <c r="B409" t="s">
        <v>897</v>
      </c>
      <c r="C409">
        <v>3410.22</v>
      </c>
      <c r="D409">
        <f>Table5[[#This Row],[GDP -2019]]/Table5[[#Totals],[GDP -2019]]</f>
        <v>9.8184987925853742E-4</v>
      </c>
      <c r="E409">
        <f>ROUND($B$3*Table5[[#This Row],[Normiert]],0)</f>
        <v>2</v>
      </c>
    </row>
    <row r="410" spans="1:5">
      <c r="C410">
        <f>SUM(Table5[GDP -2019])</f>
        <v>3473260.0900000031</v>
      </c>
      <c r="D410">
        <f>SUM(Table5[Normiert])</f>
        <v>0.999999999999999</v>
      </c>
      <c r="E410">
        <f>SUM(Table5[Peak Load '[MWh/h']])</f>
        <v>1598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D77B-4418-40E9-A105-950847F21A86}">
  <dimension ref="A1:B402"/>
  <sheetViews>
    <sheetView workbookViewId="0">
      <selection activeCell="B1" sqref="B1"/>
    </sheetView>
  </sheetViews>
  <sheetFormatPr defaultRowHeight="14.4"/>
  <sheetData>
    <row r="1" spans="1:2">
      <c r="A1" t="str" cm="1">
        <f t="array" ref="A1:A402">Table5[[#Headers],[#Data],[NUTS3]]</f>
        <v>NUTS3</v>
      </c>
      <c r="B1" t="str" cm="1">
        <f t="array" ref="B1:B402">Table5[[#Headers],[#Data],[Peak Load '[MWh/h']]]</f>
        <v>Peak Load [MWh/h]</v>
      </c>
    </row>
    <row r="2" spans="1:2">
      <c r="A2" t="str">
        <v>DE111</v>
      </c>
      <c r="B2">
        <v>26</v>
      </c>
    </row>
    <row r="3" spans="1:2">
      <c r="A3" t="str">
        <v>DE112</v>
      </c>
      <c r="B3">
        <v>11</v>
      </c>
    </row>
    <row r="4" spans="1:2">
      <c r="A4" t="str">
        <v>DE113</v>
      </c>
      <c r="B4">
        <v>11</v>
      </c>
    </row>
    <row r="5" spans="1:2">
      <c r="A5" t="str">
        <v>DE114</v>
      </c>
      <c r="B5">
        <v>4</v>
      </c>
    </row>
    <row r="6" spans="1:2">
      <c r="A6" t="str">
        <v>DE115</v>
      </c>
      <c r="B6">
        <v>12</v>
      </c>
    </row>
    <row r="7" spans="1:2">
      <c r="A7" t="str">
        <v>DE116</v>
      </c>
      <c r="B7">
        <v>7</v>
      </c>
    </row>
    <row r="8" spans="1:2">
      <c r="A8" t="str">
        <v>DE117</v>
      </c>
      <c r="B8">
        <v>3</v>
      </c>
    </row>
    <row r="9" spans="1:2">
      <c r="A9" t="str">
        <v>DE118</v>
      </c>
      <c r="B9">
        <v>10</v>
      </c>
    </row>
    <row r="10" spans="1:2">
      <c r="A10" t="str">
        <v>DE119</v>
      </c>
      <c r="B10">
        <v>3</v>
      </c>
    </row>
    <row r="11" spans="1:2">
      <c r="A11" t="str">
        <v>DE11A</v>
      </c>
      <c r="B11">
        <v>4</v>
      </c>
    </row>
    <row r="12" spans="1:2">
      <c r="A12" t="str">
        <v>DE11B</v>
      </c>
      <c r="B12">
        <v>2</v>
      </c>
    </row>
    <row r="13" spans="1:2">
      <c r="A13" t="str">
        <v>DE11C</v>
      </c>
      <c r="B13">
        <v>2</v>
      </c>
    </row>
    <row r="14" spans="1:2">
      <c r="A14" t="str">
        <v>DE11D</v>
      </c>
      <c r="B14">
        <v>7</v>
      </c>
    </row>
    <row r="15" spans="1:2">
      <c r="A15" t="str">
        <v>DE121</v>
      </c>
      <c r="B15">
        <v>1</v>
      </c>
    </row>
    <row r="16" spans="1:2">
      <c r="A16" t="str">
        <v>DE122</v>
      </c>
      <c r="B16">
        <v>10</v>
      </c>
    </row>
    <row r="17" spans="1:2">
      <c r="A17" t="str">
        <v>DE123</v>
      </c>
      <c r="B17">
        <v>8</v>
      </c>
    </row>
    <row r="18" spans="1:2">
      <c r="A18" t="str">
        <v>DE124</v>
      </c>
      <c r="B18">
        <v>5</v>
      </c>
    </row>
    <row r="19" spans="1:2">
      <c r="A19" t="str">
        <v>DE125</v>
      </c>
      <c r="B19">
        <v>4</v>
      </c>
    </row>
    <row r="20" spans="1:2">
      <c r="A20" t="str">
        <v>DE126</v>
      </c>
      <c r="B20">
        <v>10</v>
      </c>
    </row>
    <row r="21" spans="1:2">
      <c r="A21" t="str">
        <v>DE127</v>
      </c>
      <c r="B21">
        <v>2</v>
      </c>
    </row>
    <row r="22" spans="1:2">
      <c r="A22" t="str">
        <v>DE128</v>
      </c>
      <c r="B22">
        <v>10</v>
      </c>
    </row>
    <row r="23" spans="1:2">
      <c r="A23" t="str">
        <v>DE129</v>
      </c>
      <c r="B23">
        <v>2</v>
      </c>
    </row>
    <row r="24" spans="1:2">
      <c r="A24" t="str">
        <v>DE12A</v>
      </c>
      <c r="B24">
        <v>2</v>
      </c>
    </row>
    <row r="25" spans="1:2">
      <c r="A25" t="str">
        <v>DE12B</v>
      </c>
      <c r="B25">
        <v>3</v>
      </c>
    </row>
    <row r="26" spans="1:2">
      <c r="A26" t="str">
        <v>DE12C</v>
      </c>
      <c r="B26">
        <v>2</v>
      </c>
    </row>
    <row r="27" spans="1:2">
      <c r="A27" t="str">
        <v>DE131</v>
      </c>
      <c r="B27">
        <v>6</v>
      </c>
    </row>
    <row r="28" spans="1:2">
      <c r="A28" t="str">
        <v>DE132</v>
      </c>
      <c r="B28">
        <v>4</v>
      </c>
    </row>
    <row r="29" spans="1:2">
      <c r="A29" t="str">
        <v>DE133</v>
      </c>
      <c r="B29">
        <v>3</v>
      </c>
    </row>
    <row r="30" spans="1:2">
      <c r="A30" t="str">
        <v>DE134</v>
      </c>
      <c r="B30">
        <v>8</v>
      </c>
    </row>
    <row r="31" spans="1:2">
      <c r="A31" t="str">
        <v>DE135</v>
      </c>
      <c r="B31">
        <v>3</v>
      </c>
    </row>
    <row r="32" spans="1:2">
      <c r="A32" t="str">
        <v>DE136</v>
      </c>
      <c r="B32">
        <v>4</v>
      </c>
    </row>
    <row r="33" spans="1:2">
      <c r="A33" t="str">
        <v>DE137</v>
      </c>
      <c r="B33">
        <v>3</v>
      </c>
    </row>
    <row r="34" spans="1:2">
      <c r="A34" t="str">
        <v>DE138</v>
      </c>
      <c r="B34">
        <v>5</v>
      </c>
    </row>
    <row r="35" spans="1:2">
      <c r="A35" t="str">
        <v>DE139</v>
      </c>
      <c r="B35">
        <v>4</v>
      </c>
    </row>
    <row r="36" spans="1:2">
      <c r="A36" t="str">
        <v>DE13A</v>
      </c>
      <c r="B36">
        <v>2</v>
      </c>
    </row>
    <row r="37" spans="1:2">
      <c r="A37" t="str">
        <v>DE141</v>
      </c>
      <c r="B37">
        <v>6</v>
      </c>
    </row>
    <row r="38" spans="1:2">
      <c r="A38" t="str">
        <v>DE142</v>
      </c>
      <c r="B38">
        <v>4</v>
      </c>
    </row>
    <row r="39" spans="1:2">
      <c r="A39" t="str">
        <v>DE143</v>
      </c>
      <c r="B39">
        <v>3</v>
      </c>
    </row>
    <row r="40" spans="1:2">
      <c r="A40" t="str">
        <v>DE144</v>
      </c>
      <c r="B40">
        <v>5</v>
      </c>
    </row>
    <row r="41" spans="1:2">
      <c r="A41" t="str">
        <v>DE145</v>
      </c>
      <c r="B41">
        <v>3</v>
      </c>
    </row>
    <row r="42" spans="1:2">
      <c r="A42" t="str">
        <v>DE146</v>
      </c>
      <c r="B42">
        <v>5</v>
      </c>
    </row>
    <row r="43" spans="1:2">
      <c r="A43" t="str">
        <v>DE147</v>
      </c>
      <c r="B43">
        <v>5</v>
      </c>
    </row>
    <row r="44" spans="1:2">
      <c r="A44" t="str">
        <v>DE148</v>
      </c>
      <c r="B44">
        <v>6</v>
      </c>
    </row>
    <row r="45" spans="1:2">
      <c r="A45" t="str">
        <v>DE149</v>
      </c>
      <c r="B45">
        <v>2</v>
      </c>
    </row>
    <row r="46" spans="1:2">
      <c r="A46" t="str">
        <v>DE211</v>
      </c>
      <c r="B46">
        <v>9</v>
      </c>
    </row>
    <row r="47" spans="1:2">
      <c r="A47" t="str">
        <v>DE212</v>
      </c>
      <c r="B47">
        <v>57</v>
      </c>
    </row>
    <row r="48" spans="1:2">
      <c r="A48" t="str">
        <v>DE213</v>
      </c>
      <c r="B48">
        <v>2</v>
      </c>
    </row>
    <row r="49" spans="1:2">
      <c r="A49" t="str">
        <v>DE214</v>
      </c>
      <c r="B49">
        <v>2</v>
      </c>
    </row>
    <row r="50" spans="1:2">
      <c r="A50" t="str">
        <v>DE215</v>
      </c>
      <c r="B50">
        <v>2</v>
      </c>
    </row>
    <row r="51" spans="1:2">
      <c r="A51" t="str">
        <v>DE216</v>
      </c>
      <c r="B51">
        <v>2</v>
      </c>
    </row>
    <row r="52" spans="1:2">
      <c r="A52" t="str">
        <v>DE217</v>
      </c>
      <c r="B52">
        <v>2</v>
      </c>
    </row>
    <row r="53" spans="1:2">
      <c r="A53" t="str">
        <v>DE218</v>
      </c>
      <c r="B53">
        <v>2</v>
      </c>
    </row>
    <row r="54" spans="1:2">
      <c r="A54" t="str">
        <v>DE219</v>
      </c>
      <c r="B54">
        <v>2</v>
      </c>
    </row>
    <row r="55" spans="1:2">
      <c r="A55" t="str">
        <v>DE21A</v>
      </c>
      <c r="B55">
        <v>2</v>
      </c>
    </row>
    <row r="56" spans="1:2">
      <c r="A56" t="str">
        <v>DE21B</v>
      </c>
      <c r="B56">
        <v>4</v>
      </c>
    </row>
    <row r="57" spans="1:2">
      <c r="A57" t="str">
        <v>DE21C</v>
      </c>
      <c r="B57">
        <v>3</v>
      </c>
    </row>
    <row r="58" spans="1:2">
      <c r="A58" t="str">
        <v>DE21D</v>
      </c>
      <c r="B58">
        <v>1</v>
      </c>
    </row>
    <row r="59" spans="1:2">
      <c r="A59" t="str">
        <v>DE21E</v>
      </c>
      <c r="B59">
        <v>2</v>
      </c>
    </row>
    <row r="60" spans="1:2">
      <c r="A60" t="str">
        <v>DE21F</v>
      </c>
      <c r="B60">
        <v>2</v>
      </c>
    </row>
    <row r="61" spans="1:2">
      <c r="A61" t="str">
        <v>DE21G</v>
      </c>
      <c r="B61">
        <v>2</v>
      </c>
    </row>
    <row r="62" spans="1:2">
      <c r="A62" t="str">
        <v>DE21H</v>
      </c>
      <c r="B62">
        <v>19</v>
      </c>
    </row>
    <row r="63" spans="1:2">
      <c r="A63" t="str">
        <v>DE21I</v>
      </c>
      <c r="B63">
        <v>2</v>
      </c>
    </row>
    <row r="64" spans="1:2">
      <c r="A64" t="str">
        <v>DE21J</v>
      </c>
      <c r="B64">
        <v>2</v>
      </c>
    </row>
    <row r="65" spans="1:2">
      <c r="A65" t="str">
        <v>DE21K</v>
      </c>
      <c r="B65">
        <v>4</v>
      </c>
    </row>
    <row r="66" spans="1:2">
      <c r="A66" t="str">
        <v>DE21L</v>
      </c>
      <c r="B66">
        <v>3</v>
      </c>
    </row>
    <row r="67" spans="1:2">
      <c r="A67" t="str">
        <v>DE21M</v>
      </c>
      <c r="B67">
        <v>3</v>
      </c>
    </row>
    <row r="68" spans="1:2">
      <c r="A68" t="str">
        <v>DE21N</v>
      </c>
      <c r="B68">
        <v>3</v>
      </c>
    </row>
    <row r="69" spans="1:2">
      <c r="A69" t="str">
        <v>DE221</v>
      </c>
      <c r="B69">
        <v>2</v>
      </c>
    </row>
    <row r="70" spans="1:2">
      <c r="A70" t="str">
        <v>DE222</v>
      </c>
      <c r="B70">
        <v>2</v>
      </c>
    </row>
    <row r="71" spans="1:2">
      <c r="A71" t="str">
        <v>DE223</v>
      </c>
      <c r="B71">
        <v>1</v>
      </c>
    </row>
    <row r="72" spans="1:2">
      <c r="A72" t="str">
        <v>DE224</v>
      </c>
      <c r="B72">
        <v>2</v>
      </c>
    </row>
    <row r="73" spans="1:2">
      <c r="A73" t="str">
        <v>DE225</v>
      </c>
      <c r="B73">
        <v>1</v>
      </c>
    </row>
    <row r="74" spans="1:2">
      <c r="A74" t="str">
        <v>DE226</v>
      </c>
      <c r="B74">
        <v>2</v>
      </c>
    </row>
    <row r="75" spans="1:2">
      <c r="A75" t="str">
        <v>DE227</v>
      </c>
      <c r="B75">
        <v>3</v>
      </c>
    </row>
    <row r="76" spans="1:2">
      <c r="A76" t="str">
        <v>DE228</v>
      </c>
      <c r="B76">
        <v>3</v>
      </c>
    </row>
    <row r="77" spans="1:2">
      <c r="A77" t="str">
        <v>DE229</v>
      </c>
      <c r="B77">
        <v>1</v>
      </c>
    </row>
    <row r="78" spans="1:2">
      <c r="A78" t="str">
        <v>DE22A</v>
      </c>
      <c r="B78">
        <v>2</v>
      </c>
    </row>
    <row r="79" spans="1:2">
      <c r="A79" t="str">
        <v>DE22B</v>
      </c>
      <c r="B79">
        <v>1</v>
      </c>
    </row>
    <row r="80" spans="1:2">
      <c r="A80" t="str">
        <v>DE22C</v>
      </c>
      <c r="B80">
        <v>3</v>
      </c>
    </row>
    <row r="81" spans="1:2">
      <c r="A81" t="str">
        <v>DE231</v>
      </c>
      <c r="B81">
        <v>1</v>
      </c>
    </row>
    <row r="82" spans="1:2">
      <c r="A82" t="str">
        <v>DE232</v>
      </c>
      <c r="B82">
        <v>6</v>
      </c>
    </row>
    <row r="83" spans="1:2">
      <c r="A83" t="str">
        <v>DE233</v>
      </c>
      <c r="B83">
        <v>1</v>
      </c>
    </row>
    <row r="84" spans="1:2">
      <c r="A84" t="str">
        <v>DE235</v>
      </c>
      <c r="B84">
        <v>1</v>
      </c>
    </row>
    <row r="85" spans="1:2">
      <c r="A85" t="str">
        <v>DE234</v>
      </c>
      <c r="B85">
        <v>2</v>
      </c>
    </row>
    <row r="86" spans="1:2">
      <c r="A86" t="str">
        <v>DE236</v>
      </c>
      <c r="B86">
        <v>2</v>
      </c>
    </row>
    <row r="87" spans="1:2">
      <c r="A87" t="str">
        <v>DE237</v>
      </c>
      <c r="B87">
        <v>1</v>
      </c>
    </row>
    <row r="88" spans="1:2">
      <c r="A88" t="str">
        <v>DE238</v>
      </c>
      <c r="B88">
        <v>2</v>
      </c>
    </row>
    <row r="89" spans="1:2">
      <c r="A89" t="str">
        <v>DE239</v>
      </c>
      <c r="B89">
        <v>3</v>
      </c>
    </row>
    <row r="90" spans="1:2">
      <c r="A90" t="str">
        <v>DE23A</v>
      </c>
      <c r="B90">
        <v>1</v>
      </c>
    </row>
    <row r="91" spans="1:2">
      <c r="A91" t="str">
        <v>DE241</v>
      </c>
      <c r="B91">
        <v>2</v>
      </c>
    </row>
    <row r="92" spans="1:2">
      <c r="A92" t="str">
        <v>DE242</v>
      </c>
      <c r="B92">
        <v>2</v>
      </c>
    </row>
    <row r="93" spans="1:2">
      <c r="A93" t="str">
        <v>DE243</v>
      </c>
      <c r="B93">
        <v>2</v>
      </c>
    </row>
    <row r="94" spans="1:2">
      <c r="A94" t="str">
        <v>DE244</v>
      </c>
      <c r="B94">
        <v>1</v>
      </c>
    </row>
    <row r="95" spans="1:2">
      <c r="A95" t="str">
        <v>DE245</v>
      </c>
      <c r="B95">
        <v>2</v>
      </c>
    </row>
    <row r="96" spans="1:2">
      <c r="A96" t="str">
        <v>DE246</v>
      </c>
      <c r="B96">
        <v>1</v>
      </c>
    </row>
    <row r="97" spans="1:2">
      <c r="A97" t="str">
        <v>DE247</v>
      </c>
      <c r="B97">
        <v>1</v>
      </c>
    </row>
    <row r="98" spans="1:2">
      <c r="A98" t="str">
        <v>DE248</v>
      </c>
      <c r="B98">
        <v>2</v>
      </c>
    </row>
    <row r="99" spans="1:2">
      <c r="A99" t="str">
        <v>DE249</v>
      </c>
      <c r="B99">
        <v>2</v>
      </c>
    </row>
    <row r="100" spans="1:2">
      <c r="A100" t="str">
        <v>DE24B</v>
      </c>
      <c r="B100">
        <v>1</v>
      </c>
    </row>
    <row r="101" spans="1:2">
      <c r="A101" t="str">
        <v>DE24A</v>
      </c>
      <c r="B101">
        <v>1</v>
      </c>
    </row>
    <row r="102" spans="1:2">
      <c r="A102" t="str">
        <v>DE24C</v>
      </c>
      <c r="B102">
        <v>1</v>
      </c>
    </row>
    <row r="103" spans="1:2">
      <c r="A103" t="str">
        <v>DE24D</v>
      </c>
      <c r="B103">
        <v>1</v>
      </c>
    </row>
    <row r="104" spans="1:2">
      <c r="A104" t="str">
        <v>DE251</v>
      </c>
      <c r="B104">
        <v>1</v>
      </c>
    </row>
    <row r="105" spans="1:2">
      <c r="A105" t="str">
        <v>DE252</v>
      </c>
      <c r="B105">
        <v>5</v>
      </c>
    </row>
    <row r="106" spans="1:2">
      <c r="A106" t="str">
        <v>DE253</v>
      </c>
      <c r="B106">
        <v>2</v>
      </c>
    </row>
    <row r="107" spans="1:2">
      <c r="A107" t="str">
        <v>DE254</v>
      </c>
      <c r="B107">
        <v>15</v>
      </c>
    </row>
    <row r="108" spans="1:2">
      <c r="A108" t="str">
        <v>DE255</v>
      </c>
      <c r="B108">
        <v>1</v>
      </c>
    </row>
    <row r="109" spans="1:2">
      <c r="A109" t="str">
        <v>DE256</v>
      </c>
      <c r="B109">
        <v>3</v>
      </c>
    </row>
    <row r="110" spans="1:2">
      <c r="A110" t="str">
        <v>DE257</v>
      </c>
      <c r="B110">
        <v>2</v>
      </c>
    </row>
    <row r="111" spans="1:2">
      <c r="A111" t="str">
        <v>DE258</v>
      </c>
      <c r="B111">
        <v>1</v>
      </c>
    </row>
    <row r="112" spans="1:2">
      <c r="A112" t="str">
        <v>DE259</v>
      </c>
      <c r="B112">
        <v>3</v>
      </c>
    </row>
    <row r="113" spans="1:2">
      <c r="A113" t="str">
        <v>DE25A</v>
      </c>
      <c r="B113">
        <v>1</v>
      </c>
    </row>
    <row r="114" spans="1:2">
      <c r="A114" t="str">
        <v>DE25B</v>
      </c>
      <c r="B114">
        <v>2</v>
      </c>
    </row>
    <row r="115" spans="1:2">
      <c r="A115" t="str">
        <v>DE25C</v>
      </c>
      <c r="B115">
        <v>1</v>
      </c>
    </row>
    <row r="116" spans="1:2">
      <c r="A116" t="str">
        <v>DE261</v>
      </c>
      <c r="B116">
        <v>2</v>
      </c>
    </row>
    <row r="117" spans="1:2">
      <c r="A117" t="str">
        <v>DE262</v>
      </c>
      <c r="B117">
        <v>3</v>
      </c>
    </row>
    <row r="118" spans="1:2">
      <c r="A118" t="str">
        <v>DE263</v>
      </c>
      <c r="B118">
        <v>4</v>
      </c>
    </row>
    <row r="119" spans="1:2">
      <c r="A119" t="str">
        <v>DE264</v>
      </c>
      <c r="B119">
        <v>3</v>
      </c>
    </row>
    <row r="120" spans="1:2">
      <c r="A120" t="str">
        <v>DE265</v>
      </c>
      <c r="B120">
        <v>2</v>
      </c>
    </row>
    <row r="121" spans="1:2">
      <c r="A121" t="str">
        <v>DE266</v>
      </c>
      <c r="B121">
        <v>2</v>
      </c>
    </row>
    <row r="122" spans="1:2">
      <c r="A122" t="str">
        <v>DE267</v>
      </c>
      <c r="B122">
        <v>1</v>
      </c>
    </row>
    <row r="123" spans="1:2">
      <c r="A123" t="str">
        <v>DE268</v>
      </c>
      <c r="B123">
        <v>2</v>
      </c>
    </row>
    <row r="124" spans="1:2">
      <c r="A124" t="str">
        <v>DE269</v>
      </c>
      <c r="B124">
        <v>2</v>
      </c>
    </row>
    <row r="125" spans="1:2">
      <c r="A125" t="str">
        <v>DE26A</v>
      </c>
      <c r="B125">
        <v>2</v>
      </c>
    </row>
    <row r="126" spans="1:2">
      <c r="A126" t="str">
        <v>DE26B</v>
      </c>
      <c r="B126">
        <v>1</v>
      </c>
    </row>
    <row r="127" spans="1:2">
      <c r="A127" t="str">
        <v>DE26C</v>
      </c>
      <c r="B127">
        <v>2</v>
      </c>
    </row>
    <row r="128" spans="1:2">
      <c r="A128" t="str">
        <v>DE271</v>
      </c>
      <c r="B128">
        <v>7</v>
      </c>
    </row>
    <row r="129" spans="1:2">
      <c r="A129" t="str">
        <v>DE272</v>
      </c>
      <c r="B129">
        <v>1</v>
      </c>
    </row>
    <row r="130" spans="1:2">
      <c r="A130" t="str">
        <v>DE273</v>
      </c>
      <c r="B130">
        <v>2</v>
      </c>
    </row>
    <row r="131" spans="1:2">
      <c r="A131" t="str">
        <v>DE274</v>
      </c>
      <c r="B131">
        <v>1</v>
      </c>
    </row>
    <row r="132" spans="1:2">
      <c r="A132" t="str">
        <v>DE275</v>
      </c>
      <c r="B132">
        <v>2</v>
      </c>
    </row>
    <row r="133" spans="1:2">
      <c r="A133" t="str">
        <v>DE276</v>
      </c>
      <c r="B133">
        <v>4</v>
      </c>
    </row>
    <row r="134" spans="1:2">
      <c r="A134" t="str">
        <v>DE277</v>
      </c>
      <c r="B134">
        <v>2</v>
      </c>
    </row>
    <row r="135" spans="1:2">
      <c r="A135" t="str">
        <v>DE278</v>
      </c>
      <c r="B135">
        <v>3</v>
      </c>
    </row>
    <row r="136" spans="1:2">
      <c r="A136" t="str">
        <v>DE279</v>
      </c>
      <c r="B136">
        <v>3</v>
      </c>
    </row>
    <row r="137" spans="1:2">
      <c r="A137" t="str">
        <v>DE27A</v>
      </c>
      <c r="B137">
        <v>1</v>
      </c>
    </row>
    <row r="138" spans="1:2">
      <c r="A138" t="str">
        <v>DE27B</v>
      </c>
      <c r="B138">
        <v>2</v>
      </c>
    </row>
    <row r="139" spans="1:2">
      <c r="A139" t="str">
        <v>DE27C</v>
      </c>
      <c r="B139">
        <v>3</v>
      </c>
    </row>
    <row r="140" spans="1:2">
      <c r="A140" t="str">
        <v>DE27D</v>
      </c>
      <c r="B140">
        <v>3</v>
      </c>
    </row>
    <row r="141" spans="1:2">
      <c r="A141" t="str">
        <v>DE27E</v>
      </c>
      <c r="B141">
        <v>2</v>
      </c>
    </row>
    <row r="142" spans="1:2">
      <c r="A142" t="str">
        <v>DE300</v>
      </c>
      <c r="B142">
        <v>72</v>
      </c>
    </row>
    <row r="143" spans="1:2">
      <c r="A143" t="str">
        <v>DE401</v>
      </c>
      <c r="B143">
        <v>1</v>
      </c>
    </row>
    <row r="144" spans="1:2">
      <c r="A144" t="str">
        <v>DE402</v>
      </c>
      <c r="B144">
        <v>2</v>
      </c>
    </row>
    <row r="145" spans="1:2">
      <c r="A145" t="str">
        <v>DE403</v>
      </c>
      <c r="B145">
        <v>1</v>
      </c>
    </row>
    <row r="146" spans="1:2">
      <c r="A146" t="str">
        <v>DE404</v>
      </c>
      <c r="B146">
        <v>4</v>
      </c>
    </row>
    <row r="147" spans="1:2">
      <c r="A147" t="str">
        <v>DE405</v>
      </c>
      <c r="B147">
        <v>2</v>
      </c>
    </row>
    <row r="148" spans="1:2">
      <c r="A148" t="str">
        <v>DE406</v>
      </c>
      <c r="B148">
        <v>3</v>
      </c>
    </row>
    <row r="149" spans="1:2">
      <c r="A149" t="str">
        <v>DE407</v>
      </c>
      <c r="B149">
        <v>1</v>
      </c>
    </row>
    <row r="150" spans="1:2">
      <c r="A150" t="str">
        <v>DE408</v>
      </c>
      <c r="B150">
        <v>2</v>
      </c>
    </row>
    <row r="151" spans="1:2">
      <c r="A151" t="str">
        <v>DE409</v>
      </c>
      <c r="B151">
        <v>2</v>
      </c>
    </row>
    <row r="152" spans="1:2">
      <c r="A152" t="str">
        <v>DE40A</v>
      </c>
      <c r="B152">
        <v>3</v>
      </c>
    </row>
    <row r="153" spans="1:2">
      <c r="A153" t="str">
        <v>DE40B</v>
      </c>
      <c r="B153">
        <v>1</v>
      </c>
    </row>
    <row r="154" spans="1:2">
      <c r="A154" t="str">
        <v>DE40C</v>
      </c>
      <c r="B154">
        <v>2</v>
      </c>
    </row>
    <row r="155" spans="1:2">
      <c r="A155" t="str">
        <v>DE40D</v>
      </c>
      <c r="B155">
        <v>1</v>
      </c>
    </row>
    <row r="156" spans="1:2">
      <c r="A156" t="str">
        <v>DE40E</v>
      </c>
      <c r="B156">
        <v>3</v>
      </c>
    </row>
    <row r="157" spans="1:2">
      <c r="A157" t="str">
        <v>DE40F</v>
      </c>
      <c r="B157">
        <v>1</v>
      </c>
    </row>
    <row r="158" spans="1:2">
      <c r="A158" t="str">
        <v>DE40G</v>
      </c>
      <c r="B158">
        <v>2</v>
      </c>
    </row>
    <row r="159" spans="1:2">
      <c r="A159" t="str">
        <v>DE40H</v>
      </c>
      <c r="B159">
        <v>3</v>
      </c>
    </row>
    <row r="160" spans="1:2">
      <c r="A160" t="str">
        <v>DE40I</v>
      </c>
      <c r="B160">
        <v>2</v>
      </c>
    </row>
    <row r="161" spans="1:2">
      <c r="A161" t="str">
        <v>DE501</v>
      </c>
      <c r="B161">
        <v>13</v>
      </c>
    </row>
    <row r="162" spans="1:2">
      <c r="A162" t="str">
        <v>DE502</v>
      </c>
      <c r="B162">
        <v>2</v>
      </c>
    </row>
    <row r="163" spans="1:2">
      <c r="A163" t="str">
        <v>DE600</v>
      </c>
      <c r="B163">
        <v>57</v>
      </c>
    </row>
    <row r="164" spans="1:2">
      <c r="A164" t="str">
        <v>DE711</v>
      </c>
      <c r="B164">
        <v>6</v>
      </c>
    </row>
    <row r="165" spans="1:2">
      <c r="A165" t="str">
        <v>DE712</v>
      </c>
      <c r="B165">
        <v>34</v>
      </c>
    </row>
    <row r="166" spans="1:2">
      <c r="A166" t="str">
        <v>DE713</v>
      </c>
      <c r="B166">
        <v>2</v>
      </c>
    </row>
    <row r="167" spans="1:2">
      <c r="A167" t="str">
        <v>DE714</v>
      </c>
      <c r="B167">
        <v>8</v>
      </c>
    </row>
    <row r="168" spans="1:2">
      <c r="A168" t="str">
        <v>DE715</v>
      </c>
      <c r="B168">
        <v>4</v>
      </c>
    </row>
    <row r="169" spans="1:2">
      <c r="A169" t="str">
        <v>DE716</v>
      </c>
      <c r="B169">
        <v>4</v>
      </c>
    </row>
    <row r="170" spans="1:2">
      <c r="A170" t="str">
        <v>DE717</v>
      </c>
      <c r="B170">
        <v>6</v>
      </c>
    </row>
    <row r="171" spans="1:2">
      <c r="A171" t="str">
        <v>DE718</v>
      </c>
      <c r="B171">
        <v>5</v>
      </c>
    </row>
    <row r="172" spans="1:2">
      <c r="A172" t="str">
        <v>DE719</v>
      </c>
      <c r="B172">
        <v>7</v>
      </c>
    </row>
    <row r="173" spans="1:2">
      <c r="A173" t="str">
        <v>DE71A</v>
      </c>
      <c r="B173">
        <v>6</v>
      </c>
    </row>
    <row r="174" spans="1:2">
      <c r="A174" t="str">
        <v>DE71B</v>
      </c>
      <c r="B174">
        <v>1</v>
      </c>
    </row>
    <row r="175" spans="1:2">
      <c r="A175" t="str">
        <v>DE71C</v>
      </c>
      <c r="B175">
        <v>7</v>
      </c>
    </row>
    <row r="176" spans="1:2">
      <c r="A176" t="str">
        <v>DE71D</v>
      </c>
      <c r="B176">
        <v>2</v>
      </c>
    </row>
    <row r="177" spans="1:2">
      <c r="A177" t="str">
        <v>DE71E</v>
      </c>
      <c r="B177">
        <v>4</v>
      </c>
    </row>
    <row r="178" spans="1:2">
      <c r="A178" t="str">
        <v>DE721</v>
      </c>
      <c r="B178">
        <v>5</v>
      </c>
    </row>
    <row r="179" spans="1:2">
      <c r="A179" t="str">
        <v>DE722</v>
      </c>
      <c r="B179">
        <v>4</v>
      </c>
    </row>
    <row r="180" spans="1:2">
      <c r="A180" t="str">
        <v>DE723</v>
      </c>
      <c r="B180">
        <v>3</v>
      </c>
    </row>
    <row r="181" spans="1:2">
      <c r="A181" t="str">
        <v>DE724</v>
      </c>
      <c r="B181">
        <v>5</v>
      </c>
    </row>
    <row r="182" spans="1:2">
      <c r="A182" t="str">
        <v>DE725</v>
      </c>
      <c r="B182">
        <v>1</v>
      </c>
    </row>
    <row r="183" spans="1:2">
      <c r="A183" t="str">
        <v>DE731</v>
      </c>
      <c r="B183">
        <v>5</v>
      </c>
    </row>
    <row r="184" spans="1:2">
      <c r="A184" t="str">
        <v>DE732</v>
      </c>
      <c r="B184">
        <v>4</v>
      </c>
    </row>
    <row r="185" spans="1:2">
      <c r="A185" t="str">
        <v>DE733</v>
      </c>
      <c r="B185">
        <v>2</v>
      </c>
    </row>
    <row r="186" spans="1:2">
      <c r="A186" t="str">
        <v>DE734</v>
      </c>
      <c r="B186">
        <v>3</v>
      </c>
    </row>
    <row r="187" spans="1:2">
      <c r="A187" t="str">
        <v>DE735</v>
      </c>
      <c r="B187">
        <v>3</v>
      </c>
    </row>
    <row r="188" spans="1:2">
      <c r="A188" t="str">
        <v>DE736</v>
      </c>
      <c r="B188">
        <v>3</v>
      </c>
    </row>
    <row r="189" spans="1:2">
      <c r="A189" t="str">
        <v>DE737</v>
      </c>
      <c r="B189">
        <v>1</v>
      </c>
    </row>
    <row r="190" spans="1:2">
      <c r="A190" t="str">
        <v>DE803</v>
      </c>
      <c r="B190">
        <v>4</v>
      </c>
    </row>
    <row r="191" spans="1:2">
      <c r="A191" t="str">
        <v>DE804</v>
      </c>
      <c r="B191">
        <v>2</v>
      </c>
    </row>
    <row r="192" spans="1:2">
      <c r="A192" t="str">
        <v>DE80J</v>
      </c>
      <c r="B192">
        <v>3</v>
      </c>
    </row>
    <row r="193" spans="1:2">
      <c r="A193" t="str">
        <v>DE80K</v>
      </c>
      <c r="B193">
        <v>3</v>
      </c>
    </row>
    <row r="194" spans="1:2">
      <c r="A194" t="str">
        <v>DE80L</v>
      </c>
      <c r="B194">
        <v>3</v>
      </c>
    </row>
    <row r="195" spans="1:2">
      <c r="A195" t="str">
        <v>DE80M</v>
      </c>
      <c r="B195">
        <v>2</v>
      </c>
    </row>
    <row r="196" spans="1:2">
      <c r="A196" t="str">
        <v>DE80N</v>
      </c>
      <c r="B196">
        <v>3</v>
      </c>
    </row>
    <row r="197" spans="1:2">
      <c r="A197" t="str">
        <v>DE80O</v>
      </c>
      <c r="B197">
        <v>3</v>
      </c>
    </row>
    <row r="198" spans="1:2">
      <c r="A198" t="str">
        <v>DE911</v>
      </c>
      <c r="B198">
        <v>9</v>
      </c>
    </row>
    <row r="199" spans="1:2">
      <c r="A199" t="str">
        <v>DE912</v>
      </c>
      <c r="B199">
        <v>3</v>
      </c>
    </row>
    <row r="200" spans="1:2">
      <c r="A200" t="str">
        <v>DE913</v>
      </c>
      <c r="B200">
        <v>11</v>
      </c>
    </row>
    <row r="201" spans="1:2">
      <c r="A201" t="str">
        <v>DE914</v>
      </c>
      <c r="B201">
        <v>2</v>
      </c>
    </row>
    <row r="202" spans="1:2">
      <c r="A202" t="str">
        <v>DE916</v>
      </c>
      <c r="B202">
        <v>2</v>
      </c>
    </row>
    <row r="203" spans="1:2">
      <c r="A203" t="str">
        <v>DE917</v>
      </c>
      <c r="B203">
        <v>1</v>
      </c>
    </row>
    <row r="204" spans="1:2">
      <c r="A204" t="str">
        <v>DE918</v>
      </c>
      <c r="B204">
        <v>2</v>
      </c>
    </row>
    <row r="205" spans="1:2">
      <c r="A205" t="str">
        <v>DE91A</v>
      </c>
      <c r="B205">
        <v>1</v>
      </c>
    </row>
    <row r="206" spans="1:2">
      <c r="A206" t="str">
        <v>DE91B</v>
      </c>
      <c r="B206">
        <v>1</v>
      </c>
    </row>
    <row r="207" spans="1:2">
      <c r="A207" t="str">
        <v>DE91C</v>
      </c>
      <c r="B207">
        <v>5</v>
      </c>
    </row>
    <row r="208" spans="1:2">
      <c r="A208" t="str">
        <v>DE922</v>
      </c>
      <c r="B208">
        <v>3</v>
      </c>
    </row>
    <row r="209" spans="1:2">
      <c r="A209" t="str">
        <v>DE923</v>
      </c>
      <c r="B209">
        <v>2</v>
      </c>
    </row>
    <row r="210" spans="1:2">
      <c r="A210" t="str">
        <v>DE925</v>
      </c>
      <c r="B210">
        <v>4</v>
      </c>
    </row>
    <row r="211" spans="1:2">
      <c r="A211" t="str">
        <v>DE926</v>
      </c>
      <c r="B211">
        <v>1</v>
      </c>
    </row>
    <row r="212" spans="1:2">
      <c r="A212" t="str">
        <v>DE927</v>
      </c>
      <c r="B212">
        <v>2</v>
      </c>
    </row>
    <row r="213" spans="1:2">
      <c r="A213" t="str">
        <v>DE928</v>
      </c>
      <c r="B213">
        <v>2</v>
      </c>
    </row>
    <row r="214" spans="1:2">
      <c r="A214" t="str">
        <v>DE929</v>
      </c>
      <c r="B214">
        <v>25</v>
      </c>
    </row>
    <row r="215" spans="1:2">
      <c r="A215" t="str">
        <v>DE931</v>
      </c>
      <c r="B215">
        <v>3</v>
      </c>
    </row>
    <row r="216" spans="1:2">
      <c r="A216" t="str">
        <v>DE932</v>
      </c>
      <c r="B216">
        <v>2</v>
      </c>
    </row>
    <row r="217" spans="1:2">
      <c r="A217" t="str">
        <v>DE933</v>
      </c>
      <c r="B217">
        <v>3</v>
      </c>
    </row>
    <row r="218" spans="1:2">
      <c r="A218" t="str">
        <v>DE934</v>
      </c>
      <c r="B218">
        <v>1</v>
      </c>
    </row>
    <row r="219" spans="1:2">
      <c r="A219" t="str">
        <v>DE935</v>
      </c>
      <c r="B219">
        <v>3</v>
      </c>
    </row>
    <row r="220" spans="1:2">
      <c r="A220" t="str">
        <v>DE936</v>
      </c>
      <c r="B220">
        <v>1</v>
      </c>
    </row>
    <row r="221" spans="1:2">
      <c r="A221" t="str">
        <v>DE937</v>
      </c>
      <c r="B221">
        <v>3</v>
      </c>
    </row>
    <row r="222" spans="1:2">
      <c r="A222" t="str">
        <v>DE938</v>
      </c>
      <c r="B222">
        <v>2</v>
      </c>
    </row>
    <row r="223" spans="1:2">
      <c r="A223" t="str">
        <v>DE939</v>
      </c>
      <c r="B223">
        <v>3</v>
      </c>
    </row>
    <row r="224" spans="1:2">
      <c r="A224" t="str">
        <v>DE93A</v>
      </c>
      <c r="B224">
        <v>1</v>
      </c>
    </row>
    <row r="225" spans="1:2">
      <c r="A225" t="str">
        <v>DE93B</v>
      </c>
      <c r="B225">
        <v>2</v>
      </c>
    </row>
    <row r="226" spans="1:2">
      <c r="A226" t="str">
        <v>DE941</v>
      </c>
      <c r="B226">
        <v>1</v>
      </c>
    </row>
    <row r="227" spans="1:2">
      <c r="A227" t="str">
        <v>DE942</v>
      </c>
      <c r="B227">
        <v>2</v>
      </c>
    </row>
    <row r="228" spans="1:2">
      <c r="A228" t="str">
        <v>DE943</v>
      </c>
      <c r="B228">
        <v>4</v>
      </c>
    </row>
    <row r="229" spans="1:2">
      <c r="A229" t="str">
        <v>DE944</v>
      </c>
      <c r="B229">
        <v>4</v>
      </c>
    </row>
    <row r="230" spans="1:2">
      <c r="A230" t="str">
        <v>DE945</v>
      </c>
      <c r="B230">
        <v>1</v>
      </c>
    </row>
    <row r="231" spans="1:2">
      <c r="A231" t="str">
        <v>DE946</v>
      </c>
      <c r="B231">
        <v>2</v>
      </c>
    </row>
    <row r="232" spans="1:2">
      <c r="A232" t="str">
        <v>DE947</v>
      </c>
      <c r="B232">
        <v>2</v>
      </c>
    </row>
    <row r="233" spans="1:2">
      <c r="A233" t="str">
        <v>DE948</v>
      </c>
      <c r="B233">
        <v>3</v>
      </c>
    </row>
    <row r="234" spans="1:2">
      <c r="A234" t="str">
        <v>DE949</v>
      </c>
      <c r="B234">
        <v>7</v>
      </c>
    </row>
    <row r="235" spans="1:2">
      <c r="A235" t="str">
        <v>DE94A</v>
      </c>
      <c r="B235">
        <v>1</v>
      </c>
    </row>
    <row r="236" spans="1:2">
      <c r="A236" t="str">
        <v>DE94B</v>
      </c>
      <c r="B236">
        <v>2</v>
      </c>
    </row>
    <row r="237" spans="1:2">
      <c r="A237" t="str">
        <v>DE94C</v>
      </c>
      <c r="B237">
        <v>2</v>
      </c>
    </row>
    <row r="238" spans="1:2">
      <c r="A238" t="str">
        <v>DE94D</v>
      </c>
      <c r="B238">
        <v>2</v>
      </c>
    </row>
    <row r="239" spans="1:2">
      <c r="A239" t="str">
        <v>DE94E</v>
      </c>
      <c r="B239">
        <v>5</v>
      </c>
    </row>
    <row r="240" spans="1:2">
      <c r="A240" t="str">
        <v>DE94F</v>
      </c>
      <c r="B240">
        <v>3</v>
      </c>
    </row>
    <row r="241" spans="1:2">
      <c r="A241" t="str">
        <v>DE94G</v>
      </c>
      <c r="B241">
        <v>1</v>
      </c>
    </row>
    <row r="242" spans="1:2">
      <c r="A242" t="str">
        <v>DE94H</v>
      </c>
      <c r="B242">
        <v>1</v>
      </c>
    </row>
    <row r="243" spans="1:2">
      <c r="A243" t="str">
        <v>DEA11</v>
      </c>
      <c r="B243">
        <v>24</v>
      </c>
    </row>
    <row r="244" spans="1:2">
      <c r="A244" t="str">
        <v>DEA12</v>
      </c>
      <c r="B244">
        <v>8</v>
      </c>
    </row>
    <row r="245" spans="1:2">
      <c r="A245" t="str">
        <v>DEA13</v>
      </c>
      <c r="B245">
        <v>12</v>
      </c>
    </row>
    <row r="246" spans="1:2">
      <c r="A246" t="str">
        <v>DEA14</v>
      </c>
      <c r="B246">
        <v>4</v>
      </c>
    </row>
    <row r="247" spans="1:2">
      <c r="A247" t="str">
        <v>DEA15</v>
      </c>
      <c r="B247">
        <v>4</v>
      </c>
    </row>
    <row r="248" spans="1:2">
      <c r="A248" t="str">
        <v>DEA16</v>
      </c>
      <c r="B248">
        <v>3</v>
      </c>
    </row>
    <row r="249" spans="1:2">
      <c r="A249" t="str">
        <v>DEA17</v>
      </c>
      <c r="B249">
        <v>3</v>
      </c>
    </row>
    <row r="250" spans="1:2">
      <c r="A250" t="str">
        <v>DEA18</v>
      </c>
      <c r="B250">
        <v>2</v>
      </c>
    </row>
    <row r="251" spans="1:2">
      <c r="A251" t="str">
        <v>DEA19</v>
      </c>
      <c r="B251">
        <v>2</v>
      </c>
    </row>
    <row r="252" spans="1:2">
      <c r="A252" t="str">
        <v>DEA1A</v>
      </c>
      <c r="B252">
        <v>6</v>
      </c>
    </row>
    <row r="253" spans="1:2">
      <c r="A253" t="str">
        <v>DEA1B</v>
      </c>
      <c r="B253">
        <v>5</v>
      </c>
    </row>
    <row r="254" spans="1:2">
      <c r="A254" t="str">
        <v>DEA1C</v>
      </c>
      <c r="B254">
        <v>9</v>
      </c>
    </row>
    <row r="255" spans="1:2">
      <c r="A255" t="str">
        <v>DEA1D</v>
      </c>
      <c r="B255">
        <v>8</v>
      </c>
    </row>
    <row r="256" spans="1:2">
      <c r="A256" t="str">
        <v>DEA1E</v>
      </c>
      <c r="B256">
        <v>4</v>
      </c>
    </row>
    <row r="257" spans="1:2">
      <c r="A257" t="str">
        <v>DEA1F</v>
      </c>
      <c r="B257">
        <v>6</v>
      </c>
    </row>
    <row r="258" spans="1:2">
      <c r="A258" t="str">
        <v>DEA22</v>
      </c>
      <c r="B258">
        <v>11</v>
      </c>
    </row>
    <row r="259" spans="1:2">
      <c r="A259" t="str">
        <v>DEA23</v>
      </c>
      <c r="B259">
        <v>30</v>
      </c>
    </row>
    <row r="260" spans="1:2">
      <c r="A260" t="str">
        <v>DEA24</v>
      </c>
      <c r="B260">
        <v>4</v>
      </c>
    </row>
    <row r="261" spans="1:2">
      <c r="A261" t="str">
        <v>DEA26</v>
      </c>
      <c r="B261">
        <v>4</v>
      </c>
    </row>
    <row r="262" spans="1:2">
      <c r="A262" t="str">
        <v>DEA27</v>
      </c>
      <c r="B262">
        <v>8</v>
      </c>
    </row>
    <row r="263" spans="1:2">
      <c r="A263" t="str">
        <v>DEA28</v>
      </c>
      <c r="B263">
        <v>3</v>
      </c>
    </row>
    <row r="264" spans="1:2">
      <c r="A264" t="str">
        <v>DEA29</v>
      </c>
      <c r="B264">
        <v>3</v>
      </c>
    </row>
    <row r="265" spans="1:2">
      <c r="A265" t="str">
        <v>DEA2A</v>
      </c>
      <c r="B265">
        <v>5</v>
      </c>
    </row>
    <row r="266" spans="1:2">
      <c r="A266" t="str">
        <v>DEA2B</v>
      </c>
      <c r="B266">
        <v>4</v>
      </c>
    </row>
    <row r="267" spans="1:2">
      <c r="A267" t="str">
        <v>DEA2C</v>
      </c>
      <c r="B267">
        <v>8</v>
      </c>
    </row>
    <row r="268" spans="1:2">
      <c r="A268" t="str">
        <v>DEA2D</v>
      </c>
      <c r="B268">
        <v>10</v>
      </c>
    </row>
    <row r="269" spans="1:2">
      <c r="A269" t="str">
        <v>DEA31</v>
      </c>
      <c r="B269">
        <v>1</v>
      </c>
    </row>
    <row r="270" spans="1:2">
      <c r="A270" t="str">
        <v>DEA32</v>
      </c>
      <c r="B270">
        <v>4</v>
      </c>
    </row>
    <row r="271" spans="1:2">
      <c r="A271" t="str">
        <v>DEA33</v>
      </c>
      <c r="B271">
        <v>8</v>
      </c>
    </row>
    <row r="272" spans="1:2">
      <c r="A272" t="str">
        <v>DEA34</v>
      </c>
      <c r="B272">
        <v>7</v>
      </c>
    </row>
    <row r="273" spans="1:2">
      <c r="A273" t="str">
        <v>DEA35</v>
      </c>
      <c r="B273">
        <v>3</v>
      </c>
    </row>
    <row r="274" spans="1:2">
      <c r="A274" t="str">
        <v>DEA36</v>
      </c>
      <c r="B274">
        <v>8</v>
      </c>
    </row>
    <row r="275" spans="1:2">
      <c r="A275" t="str">
        <v>DEA37</v>
      </c>
      <c r="B275">
        <v>7</v>
      </c>
    </row>
    <row r="276" spans="1:2">
      <c r="A276" t="str">
        <v>DEA38</v>
      </c>
      <c r="B276">
        <v>4</v>
      </c>
    </row>
    <row r="277" spans="1:2">
      <c r="A277" t="str">
        <v>DEA41</v>
      </c>
      <c r="B277">
        <v>7</v>
      </c>
    </row>
    <row r="278" spans="1:2">
      <c r="A278" t="str">
        <v>DEA42</v>
      </c>
      <c r="B278">
        <v>8</v>
      </c>
    </row>
    <row r="279" spans="1:2">
      <c r="A279" t="str">
        <v>DEA43</v>
      </c>
      <c r="B279">
        <v>4</v>
      </c>
    </row>
    <row r="280" spans="1:2">
      <c r="A280" t="str">
        <v>DEA44</v>
      </c>
      <c r="B280">
        <v>2</v>
      </c>
    </row>
    <row r="281" spans="1:2">
      <c r="A281" t="str">
        <v>DEA45</v>
      </c>
      <c r="B281">
        <v>5</v>
      </c>
    </row>
    <row r="282" spans="1:2">
      <c r="A282" t="str">
        <v>DEA46</v>
      </c>
      <c r="B282">
        <v>6</v>
      </c>
    </row>
    <row r="283" spans="1:2">
      <c r="A283" t="str">
        <v>DEA47</v>
      </c>
      <c r="B283">
        <v>5</v>
      </c>
    </row>
    <row r="284" spans="1:2">
      <c r="A284" t="str">
        <v>DEA51</v>
      </c>
      <c r="B284">
        <v>6</v>
      </c>
    </row>
    <row r="285" spans="1:2">
      <c r="A285" t="str">
        <v>DEA52</v>
      </c>
      <c r="B285">
        <v>11</v>
      </c>
    </row>
    <row r="286" spans="1:2">
      <c r="A286" t="str">
        <v>DEA53</v>
      </c>
      <c r="B286">
        <v>3</v>
      </c>
    </row>
    <row r="287" spans="1:2">
      <c r="A287" t="str">
        <v>DEA54</v>
      </c>
      <c r="B287">
        <v>3</v>
      </c>
    </row>
    <row r="288" spans="1:2">
      <c r="A288" t="str">
        <v>DEA55</v>
      </c>
      <c r="B288">
        <v>2</v>
      </c>
    </row>
    <row r="289" spans="1:2">
      <c r="A289" t="str">
        <v>DEA56</v>
      </c>
      <c r="B289">
        <v>5</v>
      </c>
    </row>
    <row r="290" spans="1:2">
      <c r="A290" t="str">
        <v>DEA57</v>
      </c>
      <c r="B290">
        <v>5</v>
      </c>
    </row>
    <row r="291" spans="1:2">
      <c r="A291" t="str">
        <v>DEA58</v>
      </c>
      <c r="B291">
        <v>7</v>
      </c>
    </row>
    <row r="292" spans="1:2">
      <c r="A292" t="str">
        <v>DEA59</v>
      </c>
      <c r="B292">
        <v>3</v>
      </c>
    </row>
    <row r="293" spans="1:2">
      <c r="A293" t="str">
        <v>DEA5A</v>
      </c>
      <c r="B293">
        <v>5</v>
      </c>
    </row>
    <row r="294" spans="1:2">
      <c r="A294" t="str">
        <v>DEA5B</v>
      </c>
      <c r="B294">
        <v>5</v>
      </c>
    </row>
    <row r="295" spans="1:2">
      <c r="A295" t="str">
        <v>DEA5C</v>
      </c>
      <c r="B295">
        <v>6</v>
      </c>
    </row>
    <row r="296" spans="1:2">
      <c r="A296" t="str">
        <v>DEB11</v>
      </c>
      <c r="B296">
        <v>4</v>
      </c>
    </row>
    <row r="297" spans="1:2">
      <c r="A297" t="str">
        <v>DEB12</v>
      </c>
      <c r="B297">
        <v>2</v>
      </c>
    </row>
    <row r="298" spans="1:2">
      <c r="A298" t="str">
        <v>DEB13</v>
      </c>
      <c r="B298">
        <v>2</v>
      </c>
    </row>
    <row r="299" spans="1:2">
      <c r="A299" t="str">
        <v>DEB14</v>
      </c>
      <c r="B299">
        <v>2</v>
      </c>
    </row>
    <row r="300" spans="1:2">
      <c r="A300" t="str">
        <v>DEB15</v>
      </c>
      <c r="B300">
        <v>1</v>
      </c>
    </row>
    <row r="301" spans="1:2">
      <c r="A301" t="str">
        <v>DEB17</v>
      </c>
      <c r="B301">
        <v>3</v>
      </c>
    </row>
    <row r="302" spans="1:2">
      <c r="A302" t="str">
        <v>DEB18</v>
      </c>
      <c r="B302">
        <v>3</v>
      </c>
    </row>
    <row r="303" spans="1:2">
      <c r="A303" t="str">
        <v>DEB1A</v>
      </c>
      <c r="B303">
        <v>2</v>
      </c>
    </row>
    <row r="304" spans="1:2">
      <c r="A304" t="str">
        <v>DEB1B</v>
      </c>
      <c r="B304">
        <v>3</v>
      </c>
    </row>
    <row r="305" spans="1:2">
      <c r="A305" t="str">
        <v>DEB1C</v>
      </c>
      <c r="B305">
        <v>1</v>
      </c>
    </row>
    <row r="306" spans="1:2">
      <c r="A306" t="str">
        <v>DEB1D</v>
      </c>
      <c r="B306">
        <v>2</v>
      </c>
    </row>
    <row r="307" spans="1:2">
      <c r="A307" t="str">
        <v>DEB21</v>
      </c>
      <c r="B307">
        <v>2</v>
      </c>
    </row>
    <row r="308" spans="1:2">
      <c r="A308" t="str">
        <v>DEB22</v>
      </c>
      <c r="B308">
        <v>2</v>
      </c>
    </row>
    <row r="309" spans="1:2">
      <c r="A309" t="str">
        <v>DEB23</v>
      </c>
      <c r="B309">
        <v>1</v>
      </c>
    </row>
    <row r="310" spans="1:2">
      <c r="A310" t="str">
        <v>DEB24</v>
      </c>
      <c r="B310">
        <v>1</v>
      </c>
    </row>
    <row r="311" spans="1:2">
      <c r="A311" t="str">
        <v>DEB25</v>
      </c>
      <c r="B311">
        <v>1</v>
      </c>
    </row>
    <row r="312" spans="1:2">
      <c r="A312" t="str">
        <v>DEB31</v>
      </c>
      <c r="B312">
        <v>1</v>
      </c>
    </row>
    <row r="313" spans="1:2">
      <c r="A313" t="str">
        <v>DEB32</v>
      </c>
      <c r="B313">
        <v>2</v>
      </c>
    </row>
    <row r="314" spans="1:2">
      <c r="A314" t="str">
        <v>DEB33</v>
      </c>
      <c r="B314">
        <v>1</v>
      </c>
    </row>
    <row r="315" spans="1:2">
      <c r="A315" t="str">
        <v>DEB34</v>
      </c>
      <c r="B315">
        <v>6</v>
      </c>
    </row>
    <row r="316" spans="1:2">
      <c r="A316" t="str">
        <v>DEB35</v>
      </c>
      <c r="B316">
        <v>6</v>
      </c>
    </row>
    <row r="317" spans="1:2">
      <c r="A317" t="str">
        <v>DEB36</v>
      </c>
      <c r="B317">
        <v>1</v>
      </c>
    </row>
    <row r="318" spans="1:2">
      <c r="A318" t="str">
        <v>DEB37</v>
      </c>
      <c r="B318">
        <v>1</v>
      </c>
    </row>
    <row r="319" spans="1:2">
      <c r="A319" t="str">
        <v>DEB38</v>
      </c>
      <c r="B319">
        <v>1</v>
      </c>
    </row>
    <row r="320" spans="1:2">
      <c r="A320" t="str">
        <v>DEB39</v>
      </c>
      <c r="B320">
        <v>2</v>
      </c>
    </row>
    <row r="321" spans="1:2">
      <c r="A321" t="str">
        <v>DEB3A</v>
      </c>
      <c r="B321">
        <v>1</v>
      </c>
    </row>
    <row r="322" spans="1:2">
      <c r="A322" t="str">
        <v>DEB3B</v>
      </c>
      <c r="B322">
        <v>2</v>
      </c>
    </row>
    <row r="323" spans="1:2">
      <c r="A323" t="str">
        <v>DEB3C</v>
      </c>
      <c r="B323">
        <v>1</v>
      </c>
    </row>
    <row r="324" spans="1:2">
      <c r="A324" t="str">
        <v>DEB3D</v>
      </c>
      <c r="B324">
        <v>1</v>
      </c>
    </row>
    <row r="325" spans="1:2">
      <c r="A325" t="str">
        <v>DEB3E</v>
      </c>
      <c r="B325">
        <v>2</v>
      </c>
    </row>
    <row r="326" spans="1:2">
      <c r="A326" t="str">
        <v>DEB3F</v>
      </c>
      <c r="B326">
        <v>1</v>
      </c>
    </row>
    <row r="327" spans="1:2">
      <c r="A327" t="str">
        <v>DEB3G</v>
      </c>
      <c r="B327">
        <v>1</v>
      </c>
    </row>
    <row r="328" spans="1:2">
      <c r="A328" t="str">
        <v>DEB3H</v>
      </c>
      <c r="B328">
        <v>1</v>
      </c>
    </row>
    <row r="329" spans="1:2">
      <c r="A329" t="str">
        <v>DEB3I</v>
      </c>
      <c r="B329">
        <v>1</v>
      </c>
    </row>
    <row r="330" spans="1:2">
      <c r="A330" t="str">
        <v>DEB3J</v>
      </c>
      <c r="B330">
        <v>4</v>
      </c>
    </row>
    <row r="331" spans="1:2">
      <c r="A331" t="str">
        <v>DEB3K</v>
      </c>
      <c r="B331">
        <v>1</v>
      </c>
    </row>
    <row r="332" spans="1:2">
      <c r="A332" t="str">
        <v>DEC01</v>
      </c>
      <c r="B332">
        <v>7</v>
      </c>
    </row>
    <row r="333" spans="1:2">
      <c r="A333" t="str">
        <v>DEC02</v>
      </c>
      <c r="B333">
        <v>1</v>
      </c>
    </row>
    <row r="334" spans="1:2">
      <c r="A334" t="str">
        <v>DEC03</v>
      </c>
      <c r="B334">
        <v>2</v>
      </c>
    </row>
    <row r="335" spans="1:2">
      <c r="A335" t="str">
        <v>DEC04</v>
      </c>
      <c r="B335">
        <v>3</v>
      </c>
    </row>
    <row r="336" spans="1:2">
      <c r="A336" t="str">
        <v>DEC05</v>
      </c>
      <c r="B336">
        <v>3</v>
      </c>
    </row>
    <row r="337" spans="1:2">
      <c r="A337" t="str">
        <v>DEC06</v>
      </c>
      <c r="B337">
        <v>1</v>
      </c>
    </row>
    <row r="338" spans="1:2">
      <c r="A338" t="str">
        <v>DED21</v>
      </c>
      <c r="B338">
        <v>11</v>
      </c>
    </row>
    <row r="339" spans="1:2">
      <c r="A339" t="str">
        <v>DED2C</v>
      </c>
      <c r="B339">
        <v>4</v>
      </c>
    </row>
    <row r="340" spans="1:2">
      <c r="A340" t="str">
        <v>DED2D</v>
      </c>
      <c r="B340">
        <v>3</v>
      </c>
    </row>
    <row r="341" spans="1:2">
      <c r="A341" t="str">
        <v>DED2E</v>
      </c>
      <c r="B341">
        <v>3</v>
      </c>
    </row>
    <row r="342" spans="1:2">
      <c r="A342" t="str">
        <v>DED2F</v>
      </c>
      <c r="B342">
        <v>3</v>
      </c>
    </row>
    <row r="343" spans="1:2">
      <c r="A343" t="str">
        <v>DED41</v>
      </c>
      <c r="B343">
        <v>4</v>
      </c>
    </row>
    <row r="344" spans="1:2">
      <c r="A344" t="str">
        <v>DED42</v>
      </c>
      <c r="B344">
        <v>4</v>
      </c>
    </row>
    <row r="345" spans="1:2">
      <c r="A345" t="str">
        <v>DED43</v>
      </c>
      <c r="B345">
        <v>4</v>
      </c>
    </row>
    <row r="346" spans="1:2">
      <c r="A346" t="str">
        <v>DED44</v>
      </c>
      <c r="B346">
        <v>3</v>
      </c>
    </row>
    <row r="347" spans="1:2">
      <c r="A347" t="str">
        <v>DED45</v>
      </c>
      <c r="B347">
        <v>5</v>
      </c>
    </row>
    <row r="348" spans="1:2">
      <c r="A348" t="str">
        <v>DED51</v>
      </c>
      <c r="B348">
        <v>11</v>
      </c>
    </row>
    <row r="349" spans="1:2">
      <c r="A349" t="str">
        <v>DED52</v>
      </c>
      <c r="B349">
        <v>3</v>
      </c>
    </row>
    <row r="350" spans="1:2">
      <c r="A350" t="str">
        <v>DED53</v>
      </c>
      <c r="B350">
        <v>3</v>
      </c>
    </row>
    <row r="351" spans="1:2">
      <c r="A351" t="str">
        <v>DEE01</v>
      </c>
      <c r="B351">
        <v>1</v>
      </c>
    </row>
    <row r="352" spans="1:2">
      <c r="A352" t="str">
        <v>DEE02</v>
      </c>
      <c r="B352">
        <v>4</v>
      </c>
    </row>
    <row r="353" spans="1:2">
      <c r="A353" t="str">
        <v>DEE03</v>
      </c>
      <c r="B353">
        <v>4</v>
      </c>
    </row>
    <row r="354" spans="1:2">
      <c r="A354" t="str">
        <v>DEE04</v>
      </c>
      <c r="B354">
        <v>1</v>
      </c>
    </row>
    <row r="355" spans="1:2">
      <c r="A355" t="str">
        <v>DEE05</v>
      </c>
      <c r="B355">
        <v>2</v>
      </c>
    </row>
    <row r="356" spans="1:2">
      <c r="A356" t="str">
        <v>DEE06</v>
      </c>
      <c r="B356">
        <v>1</v>
      </c>
    </row>
    <row r="357" spans="1:2">
      <c r="A357" t="str">
        <v>DEE07</v>
      </c>
      <c r="B357">
        <v>2</v>
      </c>
    </row>
    <row r="358" spans="1:2">
      <c r="A358" t="str">
        <v>DEE08</v>
      </c>
      <c r="B358">
        <v>2</v>
      </c>
    </row>
    <row r="359" spans="1:2">
      <c r="A359" t="str">
        <v>DEE09</v>
      </c>
      <c r="B359">
        <v>2</v>
      </c>
    </row>
    <row r="360" spans="1:2">
      <c r="A360" t="str">
        <v>DEE0A</v>
      </c>
      <c r="B360">
        <v>1</v>
      </c>
    </row>
    <row r="361" spans="1:2">
      <c r="A361" t="str">
        <v>DEE0B</v>
      </c>
      <c r="B361">
        <v>3</v>
      </c>
    </row>
    <row r="362" spans="1:2">
      <c r="A362" t="str">
        <v>DEE0C</v>
      </c>
      <c r="B362">
        <v>2</v>
      </c>
    </row>
    <row r="363" spans="1:2">
      <c r="A363" t="str">
        <v>DEE0D</v>
      </c>
      <c r="B363">
        <v>1</v>
      </c>
    </row>
    <row r="364" spans="1:2">
      <c r="A364" t="str">
        <v>DEE0E</v>
      </c>
      <c r="B364">
        <v>1</v>
      </c>
    </row>
    <row r="365" spans="1:2">
      <c r="A365" t="str">
        <v>DEF01</v>
      </c>
      <c r="B365">
        <v>2</v>
      </c>
    </row>
    <row r="366" spans="1:2">
      <c r="A366" t="str">
        <v>DEF02</v>
      </c>
      <c r="B366">
        <v>6</v>
      </c>
    </row>
    <row r="367" spans="1:2">
      <c r="A367" t="str">
        <v>DEF03</v>
      </c>
      <c r="B367">
        <v>5</v>
      </c>
    </row>
    <row r="368" spans="1:2">
      <c r="A368" t="str">
        <v>DEF04</v>
      </c>
      <c r="B368">
        <v>2</v>
      </c>
    </row>
    <row r="369" spans="1:2">
      <c r="A369" t="str">
        <v>DEF05</v>
      </c>
      <c r="B369">
        <v>2</v>
      </c>
    </row>
    <row r="370" spans="1:2">
      <c r="A370" t="str">
        <v>DEF06</v>
      </c>
      <c r="B370">
        <v>2</v>
      </c>
    </row>
    <row r="371" spans="1:2">
      <c r="A371" t="str">
        <v>DEF07</v>
      </c>
      <c r="B371">
        <v>3</v>
      </c>
    </row>
    <row r="372" spans="1:2">
      <c r="A372" t="str">
        <v>DEF08</v>
      </c>
      <c r="B372">
        <v>3</v>
      </c>
    </row>
    <row r="373" spans="1:2">
      <c r="A373" t="str">
        <v>DEF09</v>
      </c>
      <c r="B373">
        <v>4</v>
      </c>
    </row>
    <row r="374" spans="1:2">
      <c r="A374" t="str">
        <v>DEF0A</v>
      </c>
      <c r="B374">
        <v>1</v>
      </c>
    </row>
    <row r="375" spans="1:2">
      <c r="A375" t="str">
        <v>DEF0B</v>
      </c>
      <c r="B375">
        <v>4</v>
      </c>
    </row>
    <row r="376" spans="1:2">
      <c r="A376" t="str">
        <v>DEF0C</v>
      </c>
      <c r="B376">
        <v>3</v>
      </c>
    </row>
    <row r="377" spans="1:2">
      <c r="A377" t="str">
        <v>DEF0D</v>
      </c>
      <c r="B377">
        <v>4</v>
      </c>
    </row>
    <row r="378" spans="1:2">
      <c r="A378" t="str">
        <v>DEF0E</v>
      </c>
      <c r="B378">
        <v>2</v>
      </c>
    </row>
    <row r="379" spans="1:2">
      <c r="A379" t="str">
        <v>DEF0F</v>
      </c>
      <c r="B379">
        <v>4</v>
      </c>
    </row>
    <row r="380" spans="1:2">
      <c r="A380" t="str">
        <v>DEG01</v>
      </c>
      <c r="B380">
        <v>4</v>
      </c>
    </row>
    <row r="381" spans="1:2">
      <c r="A381" t="str">
        <v>DEG02</v>
      </c>
      <c r="B381">
        <v>1</v>
      </c>
    </row>
    <row r="382" spans="1:2">
      <c r="A382" t="str">
        <v>DEG03</v>
      </c>
      <c r="B382">
        <v>2</v>
      </c>
    </row>
    <row r="383" spans="1:2">
      <c r="A383" t="str">
        <v>DEG04</v>
      </c>
      <c r="B383">
        <v>1</v>
      </c>
    </row>
    <row r="384" spans="1:2">
      <c r="A384" t="str">
        <v>DEG05</v>
      </c>
      <c r="B384">
        <v>1</v>
      </c>
    </row>
    <row r="385" spans="1:2">
      <c r="A385" t="str">
        <v>DEG06</v>
      </c>
      <c r="B385">
        <v>1</v>
      </c>
    </row>
    <row r="386" spans="1:2">
      <c r="A386" t="str">
        <v>DEG07</v>
      </c>
      <c r="B386">
        <v>1</v>
      </c>
    </row>
    <row r="387" spans="1:2">
      <c r="A387" t="str">
        <v>DEG09</v>
      </c>
      <c r="B387">
        <v>1</v>
      </c>
    </row>
    <row r="388" spans="1:2">
      <c r="A388" t="str">
        <v>DEG0A</v>
      </c>
      <c r="B388">
        <v>1</v>
      </c>
    </row>
    <row r="389" spans="1:2">
      <c r="A389" t="str">
        <v>DEG0B</v>
      </c>
      <c r="B389">
        <v>2</v>
      </c>
    </row>
    <row r="390" spans="1:2">
      <c r="A390" t="str">
        <v>DEG0C</v>
      </c>
      <c r="B390">
        <v>2</v>
      </c>
    </row>
    <row r="391" spans="1:2">
      <c r="A391" t="str">
        <v>DEG0D</v>
      </c>
      <c r="B391">
        <v>1</v>
      </c>
    </row>
    <row r="392" spans="1:2">
      <c r="A392" t="str">
        <v>DEG0E</v>
      </c>
      <c r="B392">
        <v>1</v>
      </c>
    </row>
    <row r="393" spans="1:2">
      <c r="A393" t="str">
        <v>DEG0F</v>
      </c>
      <c r="B393">
        <v>2</v>
      </c>
    </row>
    <row r="394" spans="1:2">
      <c r="A394" t="str">
        <v>DEG0G</v>
      </c>
      <c r="B394">
        <v>1</v>
      </c>
    </row>
    <row r="395" spans="1:2">
      <c r="A395" t="str">
        <v>DEG0H</v>
      </c>
      <c r="B395">
        <v>1</v>
      </c>
    </row>
    <row r="396" spans="1:2">
      <c r="A396" t="str">
        <v>DEG0I</v>
      </c>
      <c r="B396">
        <v>1</v>
      </c>
    </row>
    <row r="397" spans="1:2">
      <c r="A397" t="str">
        <v>DEG0J</v>
      </c>
      <c r="B397">
        <v>1</v>
      </c>
    </row>
    <row r="398" spans="1:2">
      <c r="A398" t="str">
        <v>DEG0K</v>
      </c>
      <c r="B398">
        <v>1</v>
      </c>
    </row>
    <row r="399" spans="1:2">
      <c r="A399" t="str">
        <v>DEG0L</v>
      </c>
      <c r="B399">
        <v>1</v>
      </c>
    </row>
    <row r="400" spans="1:2">
      <c r="A400" t="str">
        <v>DEG0M</v>
      </c>
      <c r="B400">
        <v>1</v>
      </c>
    </row>
    <row r="401" spans="1:2">
      <c r="A401" t="str">
        <v>DEG0N</v>
      </c>
      <c r="B401">
        <v>1</v>
      </c>
    </row>
    <row r="402" spans="1:2">
      <c r="A402" t="str">
        <v>DEG0P</v>
      </c>
      <c r="B402">
        <v>2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D1B0-306E-4E18-AAE2-1115BEC3C808}">
  <dimension ref="A3:K164"/>
  <sheetViews>
    <sheetView zoomScale="85" zoomScaleNormal="85" workbookViewId="0">
      <selection activeCell="N16" sqref="N16"/>
    </sheetView>
  </sheetViews>
  <sheetFormatPr defaultRowHeight="14.4"/>
  <cols>
    <col min="1" max="1" width="37.6640625" bestFit="1" customWidth="1"/>
    <col min="2" max="2" width="16.44140625" bestFit="1" customWidth="1"/>
    <col min="3" max="3" width="10.6640625" customWidth="1"/>
    <col min="4" max="4" width="11.33203125" customWidth="1"/>
    <col min="5" max="5" width="15.44140625" customWidth="1"/>
    <col min="6" max="6" width="20" customWidth="1"/>
    <col min="7" max="7" width="15" bestFit="1" customWidth="1"/>
    <col min="8" max="8" width="19" bestFit="1" customWidth="1"/>
    <col min="9" max="9" width="12.6640625" bestFit="1" customWidth="1"/>
    <col min="10" max="10" width="18.33203125" bestFit="1" customWidth="1"/>
    <col min="11" max="11" width="20.5546875" bestFit="1" customWidth="1"/>
  </cols>
  <sheetData>
    <row r="3" spans="1:8">
      <c r="A3" s="1" t="s">
        <v>18796</v>
      </c>
      <c r="B3" s="21">
        <f>Overview!D18</f>
        <v>132</v>
      </c>
      <c r="C3" t="s">
        <v>18797</v>
      </c>
    </row>
    <row r="4" spans="1:8">
      <c r="A4" s="1" t="s">
        <v>18828</v>
      </c>
      <c r="B4" s="11">
        <f>MAX(When2Heat!AC5:AC8766)</f>
        <v>2.7341180775737996E-4</v>
      </c>
      <c r="C4" s="163" t="s">
        <v>18819</v>
      </c>
      <c r="G4" s="9" t="s">
        <v>1215</v>
      </c>
      <c r="H4" s="10" t="s">
        <v>1216</v>
      </c>
    </row>
    <row r="5" spans="1:8">
      <c r="A5" s="1"/>
      <c r="G5" s="8" t="s">
        <v>1215</v>
      </c>
      <c r="H5" s="10" t="s">
        <v>1217</v>
      </c>
    </row>
    <row r="6" spans="1:8">
      <c r="A6" s="1" t="s">
        <v>20415</v>
      </c>
      <c r="B6" s="164">
        <f>SUM(Table1115[Elektrische Bruttoleistung (MW)])</f>
        <v>47173.970000000016</v>
      </c>
      <c r="C6" t="s">
        <v>18793</v>
      </c>
      <c r="G6" s="11" t="s">
        <v>1215</v>
      </c>
      <c r="H6" s="10" t="s">
        <v>1218</v>
      </c>
    </row>
    <row r="7" spans="1:8">
      <c r="A7" s="1" t="s">
        <v>20391</v>
      </c>
      <c r="B7" s="76">
        <f>B4*B3*1000000</f>
        <v>36090.358623974156</v>
      </c>
      <c r="C7" t="s">
        <v>18830</v>
      </c>
      <c r="E7">
        <f>B3/(365*24)*1000000</f>
        <v>15068.493150684932</v>
      </c>
      <c r="G7" s="12" t="s">
        <v>1215</v>
      </c>
      <c r="H7" s="10" t="s">
        <v>1219</v>
      </c>
    </row>
    <row r="8" spans="1:8">
      <c r="A8" s="1" t="s">
        <v>19822</v>
      </c>
      <c r="B8" s="76">
        <f>SUM(Table1115[Peak Load '[MWh/h']])</f>
        <v>36098</v>
      </c>
      <c r="C8" t="s">
        <v>18830</v>
      </c>
      <c r="E8">
        <f>B7/E7</f>
        <v>2.3950874359546486</v>
      </c>
    </row>
    <row r="9" spans="1:8">
      <c r="E9">
        <f>E8*0.36</f>
        <v>0.86223147694367341</v>
      </c>
    </row>
    <row r="10" spans="1:8">
      <c r="B10" s="1" t="s">
        <v>20819</v>
      </c>
      <c r="C10" s="1" t="s">
        <v>20827</v>
      </c>
    </row>
    <row r="11" spans="1:8">
      <c r="A11" s="1" t="s">
        <v>20416</v>
      </c>
      <c r="B11" s="170">
        <f>SUMIF(Table1115[Primärenergieträger],  "Steinkohle*",Table1115[Normiert])</f>
        <v>0.31306883859891355</v>
      </c>
      <c r="C11" s="14">
        <f>B11*$B$3</f>
        <v>41.325086695056591</v>
      </c>
      <c r="D11" t="s">
        <v>18797</v>
      </c>
    </row>
    <row r="12" spans="1:8">
      <c r="A12" s="1" t="s">
        <v>20417</v>
      </c>
      <c r="B12" s="170">
        <f>SUMIF(Table1115[Primärenergieträger],"Erdgas*",Table1115[Normiert])</f>
        <v>0.38866709755401124</v>
      </c>
      <c r="C12" s="14">
        <f t="shared" ref="C12:C18" si="0">B12*$B$3</f>
        <v>51.304056877129483</v>
      </c>
      <c r="D12" t="s">
        <v>18797</v>
      </c>
    </row>
    <row r="13" spans="1:8">
      <c r="A13" s="1" t="s">
        <v>1242</v>
      </c>
      <c r="B13" s="170">
        <f>SUMIF(Table1115[Primärenergieträger],"Braunkohle*",Table1115[Normiert])</f>
        <v>0.25198642386892595</v>
      </c>
      <c r="C13" s="14">
        <f t="shared" si="0"/>
        <v>33.262207950698226</v>
      </c>
      <c r="D13" t="s">
        <v>18797</v>
      </c>
    </row>
    <row r="14" spans="1:8">
      <c r="A14" s="1" t="s">
        <v>20418</v>
      </c>
      <c r="B14" s="170">
        <f>SUMIF(Table1115[Primärenergieträger],"Ölrückstand",Table1115[Normiert])</f>
        <v>7.9598982235330185E-3</v>
      </c>
      <c r="C14" s="14">
        <f t="shared" si="0"/>
        <v>1.0507065655063585</v>
      </c>
      <c r="D14" t="s">
        <v>18797</v>
      </c>
    </row>
    <row r="15" spans="1:8">
      <c r="A15" s="1" t="s">
        <v>20419</v>
      </c>
      <c r="B15" s="170">
        <f>SUMIF(Table1115[Primärenergieträger],"HEL",Table1115[Normiert])</f>
        <v>1.03637662889089E-2</v>
      </c>
      <c r="C15" s="14">
        <f t="shared" si="0"/>
        <v>1.3680171501359748</v>
      </c>
      <c r="D15" t="s">
        <v>18797</v>
      </c>
    </row>
    <row r="16" spans="1:8">
      <c r="A16" s="1" t="s">
        <v>20420</v>
      </c>
      <c r="B16" s="170">
        <f>SUMIF(Table1115[Primärenergieträger],"Konvertergas",Table1115[Normiert])</f>
        <v>2.4589832062046073E-3</v>
      </c>
      <c r="C16" s="14">
        <f t="shared" si="0"/>
        <v>0.32458578321900816</v>
      </c>
      <c r="D16" t="s">
        <v>18797</v>
      </c>
    </row>
    <row r="17" spans="1:11">
      <c r="A17" s="1" t="s">
        <v>20421</v>
      </c>
      <c r="B17" s="170">
        <f>SUMIF(Table1115[Primärenergieträger],"Raffineriegas",Table1115[Normiert])</f>
        <v>3.4340972362512621E-3</v>
      </c>
      <c r="C17" s="14">
        <f t="shared" si="0"/>
        <v>0.45330083518516662</v>
      </c>
      <c r="D17" t="s">
        <v>18797</v>
      </c>
    </row>
    <row r="18" spans="1:11">
      <c r="A18" s="1" t="s">
        <v>20422</v>
      </c>
      <c r="B18" s="170">
        <f>SUMIF(Table1115[Primärenergieträger],"Gichtgas",Table1115[Normiert])</f>
        <v>2.2060895023251162E-2</v>
      </c>
      <c r="C18" s="14">
        <f t="shared" si="0"/>
        <v>2.9120381430691533</v>
      </c>
      <c r="D18" t="s">
        <v>18797</v>
      </c>
    </row>
    <row r="19" spans="1:11">
      <c r="B19" s="170">
        <f>SUM(B11:B18)</f>
        <v>0.99999999999999967</v>
      </c>
      <c r="C19">
        <f>SUM(C11:C18)</f>
        <v>131.99999999999997</v>
      </c>
      <c r="D19" t="s">
        <v>18797</v>
      </c>
    </row>
    <row r="21" spans="1:11">
      <c r="A21" t="s">
        <v>20423</v>
      </c>
      <c r="B21" t="s">
        <v>20424</v>
      </c>
      <c r="C21" t="s">
        <v>1221</v>
      </c>
      <c r="D21" t="s">
        <v>1222</v>
      </c>
      <c r="E21" t="s">
        <v>20425</v>
      </c>
      <c r="F21" t="s">
        <v>20814</v>
      </c>
      <c r="G21" t="s">
        <v>20426</v>
      </c>
      <c r="H21" t="s">
        <v>20427</v>
      </c>
      <c r="I21" t="s">
        <v>20428</v>
      </c>
      <c r="J21" t="s">
        <v>18798</v>
      </c>
      <c r="K21" t="s">
        <v>18805</v>
      </c>
    </row>
    <row r="22" spans="1:11">
      <c r="A22" t="s">
        <v>20779</v>
      </c>
      <c r="B22" t="s">
        <v>20430</v>
      </c>
      <c r="C22" t="s">
        <v>20431</v>
      </c>
      <c r="D22" t="s">
        <v>20432</v>
      </c>
      <c r="E22" t="s">
        <v>20433</v>
      </c>
      <c r="F22">
        <v>305</v>
      </c>
      <c r="H22" t="s">
        <v>20536</v>
      </c>
      <c r="I22" t="s">
        <v>20417</v>
      </c>
      <c r="J22">
        <f>Table1115[[#This Row],[Elektrische Bruttoleistung (MW)]]/$B$6</f>
        <v>6.4654299818310799E-3</v>
      </c>
      <c r="K22">
        <f>ROUND(Table1115[[#This Row],[Normiert]]*$B$7,0)</f>
        <v>233</v>
      </c>
    </row>
    <row r="23" spans="1:11">
      <c r="A23" t="s">
        <v>20780</v>
      </c>
      <c r="B23" t="s">
        <v>20443</v>
      </c>
      <c r="C23" t="s">
        <v>23</v>
      </c>
      <c r="D23">
        <v>10179</v>
      </c>
      <c r="E23" t="s">
        <v>380</v>
      </c>
      <c r="F23">
        <v>178</v>
      </c>
      <c r="H23" t="s">
        <v>20447</v>
      </c>
      <c r="I23" t="s">
        <v>20417</v>
      </c>
      <c r="J23">
        <f>Table1115[[#This Row],[Elektrische Bruttoleistung (MW)]]/$B$6</f>
        <v>3.773267333658794E-3</v>
      </c>
      <c r="K23">
        <f>ROUND(Table1115[[#This Row],[Normiert]]*$B$7,0)</f>
        <v>136</v>
      </c>
    </row>
    <row r="24" spans="1:11">
      <c r="A24" t="s">
        <v>20781</v>
      </c>
      <c r="B24" t="s">
        <v>20443</v>
      </c>
      <c r="C24" t="s">
        <v>23</v>
      </c>
      <c r="D24">
        <v>10179</v>
      </c>
      <c r="E24" t="s">
        <v>380</v>
      </c>
      <c r="F24">
        <v>112</v>
      </c>
      <c r="H24" t="s">
        <v>20447</v>
      </c>
      <c r="I24" t="s">
        <v>20417</v>
      </c>
      <c r="J24">
        <f>Table1115[[#This Row],[Elektrische Bruttoleistung (MW)]]/$B$6</f>
        <v>2.3741906818527244E-3</v>
      </c>
      <c r="K24">
        <f>ROUND(Table1115[[#This Row],[Normiert]]*$B$7,0)</f>
        <v>86</v>
      </c>
    </row>
    <row r="25" spans="1:11">
      <c r="A25" t="s">
        <v>20782</v>
      </c>
      <c r="B25" t="s">
        <v>20483</v>
      </c>
      <c r="C25" t="s">
        <v>20480</v>
      </c>
      <c r="D25" t="s">
        <v>20783</v>
      </c>
      <c r="E25" t="s">
        <v>417</v>
      </c>
      <c r="F25">
        <v>160</v>
      </c>
      <c r="H25" t="s">
        <v>20441</v>
      </c>
      <c r="I25" t="s">
        <v>20422</v>
      </c>
      <c r="J25">
        <f>Table1115[[#This Row],[Elektrische Bruttoleistung (MW)]]/$B$6</f>
        <v>3.3917009740753205E-3</v>
      </c>
      <c r="K25">
        <f>ROUND(Table1115[[#This Row],[Normiert]]*$B$7,0)</f>
        <v>122</v>
      </c>
    </row>
    <row r="26" spans="1:11">
      <c r="A26" t="s">
        <v>20784</v>
      </c>
      <c r="B26" t="s">
        <v>20483</v>
      </c>
      <c r="C26" t="s">
        <v>20480</v>
      </c>
      <c r="D26" t="s">
        <v>20783</v>
      </c>
      <c r="E26" t="s">
        <v>417</v>
      </c>
      <c r="F26">
        <v>460</v>
      </c>
      <c r="H26" t="s">
        <v>20447</v>
      </c>
      <c r="I26" t="s">
        <v>20417</v>
      </c>
      <c r="J26">
        <f>Table1115[[#This Row],[Elektrische Bruttoleistung (MW)]]/$B$6</f>
        <v>9.7511403004665459E-3</v>
      </c>
      <c r="K26">
        <f>ROUND(Table1115[[#This Row],[Normiert]]*$B$7,0)</f>
        <v>352</v>
      </c>
    </row>
    <row r="27" spans="1:11">
      <c r="A27" t="s">
        <v>20201</v>
      </c>
      <c r="B27" t="s">
        <v>20785</v>
      </c>
      <c r="C27" t="s">
        <v>20532</v>
      </c>
      <c r="D27" t="s">
        <v>20786</v>
      </c>
      <c r="E27" t="s">
        <v>20201</v>
      </c>
      <c r="F27">
        <v>100</v>
      </c>
      <c r="H27" t="s">
        <v>20536</v>
      </c>
      <c r="I27" t="s">
        <v>20417</v>
      </c>
      <c r="J27">
        <f>Table1115[[#This Row],[Elektrische Bruttoleistung (MW)]]/$B$6</f>
        <v>2.1198131087970754E-3</v>
      </c>
      <c r="K27">
        <f>ROUND(Table1115[[#This Row],[Normiert]]*$B$7,0)</f>
        <v>77</v>
      </c>
    </row>
    <row r="28" spans="1:11">
      <c r="A28" t="s">
        <v>20787</v>
      </c>
      <c r="B28" t="s">
        <v>20512</v>
      </c>
      <c r="C28" t="s">
        <v>20439</v>
      </c>
      <c r="D28" t="s">
        <v>20788</v>
      </c>
      <c r="E28" t="s">
        <v>20789</v>
      </c>
      <c r="F28">
        <v>427</v>
      </c>
      <c r="H28" t="s">
        <v>20790</v>
      </c>
      <c r="I28" t="s">
        <v>20417</v>
      </c>
      <c r="J28">
        <f>Table1115[[#This Row],[Elektrische Bruttoleistung (MW)]]/$B$6</f>
        <v>9.0516019745635109E-3</v>
      </c>
      <c r="K28">
        <f>ROUND(Table1115[[#This Row],[Normiert]]*$B$7,0)</f>
        <v>327</v>
      </c>
    </row>
    <row r="29" spans="1:11">
      <c r="A29" t="s">
        <v>20791</v>
      </c>
      <c r="B29" t="s">
        <v>20512</v>
      </c>
      <c r="C29" t="s">
        <v>20439</v>
      </c>
      <c r="D29" t="s">
        <v>20788</v>
      </c>
      <c r="E29" t="s">
        <v>20789</v>
      </c>
      <c r="F29">
        <v>427</v>
      </c>
      <c r="H29" t="s">
        <v>20790</v>
      </c>
      <c r="I29" t="s">
        <v>20417</v>
      </c>
      <c r="J29">
        <f>Table1115[[#This Row],[Elektrische Bruttoleistung (MW)]]/$B$6</f>
        <v>9.0516019745635109E-3</v>
      </c>
      <c r="K29">
        <f>ROUND(Table1115[[#This Row],[Normiert]]*$B$7,0)</f>
        <v>327</v>
      </c>
    </row>
    <row r="30" spans="1:11">
      <c r="A30" t="s">
        <v>20792</v>
      </c>
      <c r="B30" t="s">
        <v>20512</v>
      </c>
      <c r="C30" t="s">
        <v>20439</v>
      </c>
      <c r="D30" t="s">
        <v>20793</v>
      </c>
      <c r="E30" t="s">
        <v>20789</v>
      </c>
      <c r="F30">
        <v>427</v>
      </c>
      <c r="H30" t="s">
        <v>20790</v>
      </c>
      <c r="I30" t="s">
        <v>20417</v>
      </c>
      <c r="J30">
        <f>Table1115[[#This Row],[Elektrische Bruttoleistung (MW)]]/$B$6</f>
        <v>9.0516019745635109E-3</v>
      </c>
      <c r="K30">
        <f>ROUND(Table1115[[#This Row],[Normiert]]*$B$7,0)</f>
        <v>327</v>
      </c>
    </row>
    <row r="31" spans="1:11">
      <c r="A31" t="s">
        <v>20794</v>
      </c>
      <c r="B31" t="s">
        <v>20512</v>
      </c>
      <c r="C31" t="s">
        <v>20439</v>
      </c>
      <c r="D31" t="s">
        <v>20788</v>
      </c>
      <c r="E31" t="s">
        <v>20789</v>
      </c>
      <c r="F31">
        <v>112</v>
      </c>
      <c r="H31" t="s">
        <v>20536</v>
      </c>
      <c r="I31" t="s">
        <v>20417</v>
      </c>
      <c r="J31">
        <f>Table1115[[#This Row],[Elektrische Bruttoleistung (MW)]]/$B$6</f>
        <v>2.3741906818527244E-3</v>
      </c>
      <c r="K31">
        <f>ROUND(Table1115[[#This Row],[Normiert]]*$B$7,0)</f>
        <v>86</v>
      </c>
    </row>
    <row r="32" spans="1:11">
      <c r="A32" t="s">
        <v>20795</v>
      </c>
      <c r="B32" t="s">
        <v>20459</v>
      </c>
      <c r="C32" t="s">
        <v>20455</v>
      </c>
      <c r="D32" t="s">
        <v>20796</v>
      </c>
      <c r="E32" t="s">
        <v>20797</v>
      </c>
      <c r="F32">
        <v>136.9</v>
      </c>
      <c r="H32" t="s">
        <v>20536</v>
      </c>
      <c r="I32" t="s">
        <v>20419</v>
      </c>
      <c r="J32">
        <f>Table1115[[#This Row],[Elektrische Bruttoleistung (MW)]]/$B$6</f>
        <v>2.9020241459431963E-3</v>
      </c>
      <c r="K32">
        <f>ROUND(Table1115[[#This Row],[Normiert]]*$B$7,0)</f>
        <v>105</v>
      </c>
    </row>
    <row r="33" spans="1:11">
      <c r="A33" t="s">
        <v>20798</v>
      </c>
      <c r="B33" t="s">
        <v>20799</v>
      </c>
      <c r="C33" t="s">
        <v>20439</v>
      </c>
      <c r="D33" t="s">
        <v>20800</v>
      </c>
      <c r="E33" t="s">
        <v>20116</v>
      </c>
      <c r="F33">
        <v>425</v>
      </c>
      <c r="H33" t="s">
        <v>20447</v>
      </c>
      <c r="I33" t="s">
        <v>20417</v>
      </c>
      <c r="J33">
        <f>Table1115[[#This Row],[Elektrische Bruttoleistung (MW)]]/$B$6</f>
        <v>9.0092057123875701E-3</v>
      </c>
      <c r="K33">
        <f>ROUND(Table1115[[#This Row],[Normiert]]*$B$7,0)</f>
        <v>325</v>
      </c>
    </row>
    <row r="34" spans="1:11">
      <c r="A34" t="s">
        <v>20801</v>
      </c>
      <c r="B34" t="s">
        <v>20799</v>
      </c>
      <c r="C34" t="s">
        <v>20439</v>
      </c>
      <c r="D34" t="s">
        <v>20800</v>
      </c>
      <c r="E34" t="s">
        <v>20116</v>
      </c>
      <c r="F34">
        <v>425</v>
      </c>
      <c r="H34" t="s">
        <v>20447</v>
      </c>
      <c r="I34" t="s">
        <v>20417</v>
      </c>
      <c r="J34">
        <f>Table1115[[#This Row],[Elektrische Bruttoleistung (MW)]]/$B$6</f>
        <v>9.0092057123875701E-3</v>
      </c>
      <c r="K34">
        <f>ROUND(Table1115[[#This Row],[Normiert]]*$B$7,0)</f>
        <v>325</v>
      </c>
    </row>
    <row r="35" spans="1:11">
      <c r="A35" t="s">
        <v>20802</v>
      </c>
      <c r="B35" t="s">
        <v>20492</v>
      </c>
      <c r="C35" t="s">
        <v>20474</v>
      </c>
      <c r="D35" t="s">
        <v>20803</v>
      </c>
      <c r="E35" t="s">
        <v>20804</v>
      </c>
      <c r="F35">
        <v>321</v>
      </c>
      <c r="H35" t="s">
        <v>20536</v>
      </c>
      <c r="I35" t="s">
        <v>20417</v>
      </c>
      <c r="J35">
        <f>Table1115[[#This Row],[Elektrische Bruttoleistung (MW)]]/$B$6</f>
        <v>6.8046000792386114E-3</v>
      </c>
      <c r="K35">
        <f>ROUND(Table1115[[#This Row],[Normiert]]*$B$7,0)</f>
        <v>246</v>
      </c>
    </row>
    <row r="36" spans="1:11">
      <c r="A36" t="s">
        <v>20805</v>
      </c>
      <c r="B36" t="s">
        <v>20617</v>
      </c>
      <c r="C36" t="s">
        <v>20439</v>
      </c>
      <c r="D36" t="s">
        <v>20620</v>
      </c>
      <c r="E36" t="s">
        <v>580</v>
      </c>
      <c r="F36">
        <v>208</v>
      </c>
      <c r="H36" t="s">
        <v>20536</v>
      </c>
      <c r="I36" t="s">
        <v>20769</v>
      </c>
      <c r="J36">
        <f>Table1115[[#This Row],[Elektrische Bruttoleistung (MW)]]/$B$6</f>
        <v>4.4092112662979166E-3</v>
      </c>
      <c r="K36">
        <f>ROUND(Table1115[[#This Row],[Normiert]]*$B$7,0)</f>
        <v>159</v>
      </c>
    </row>
    <row r="37" spans="1:11">
      <c r="A37" t="s">
        <v>20806</v>
      </c>
      <c r="B37" t="s">
        <v>20492</v>
      </c>
      <c r="C37" t="s">
        <v>20532</v>
      </c>
      <c r="D37" t="s">
        <v>20733</v>
      </c>
      <c r="E37" t="s">
        <v>20734</v>
      </c>
      <c r="F37">
        <v>637.6</v>
      </c>
      <c r="H37" t="s">
        <v>20441</v>
      </c>
      <c r="I37" t="s">
        <v>20417</v>
      </c>
      <c r="J37">
        <f>Table1115[[#This Row],[Elektrische Bruttoleistung (MW)]]/$B$6</f>
        <v>1.3515928381690153E-2</v>
      </c>
      <c r="K37">
        <f>ROUND(Table1115[[#This Row],[Normiert]]*$B$7,0)</f>
        <v>488</v>
      </c>
    </row>
    <row r="38" spans="1:11">
      <c r="A38" t="s">
        <v>20807</v>
      </c>
      <c r="B38" t="s">
        <v>20467</v>
      </c>
      <c r="C38" t="s">
        <v>20508</v>
      </c>
      <c r="D38" t="s">
        <v>20808</v>
      </c>
      <c r="E38" t="s">
        <v>20809</v>
      </c>
      <c r="F38">
        <v>186</v>
      </c>
      <c r="H38" t="s">
        <v>20536</v>
      </c>
      <c r="I38" t="s">
        <v>20417</v>
      </c>
      <c r="J38">
        <f>Table1115[[#This Row],[Elektrische Bruttoleistung (MW)]]/$B$6</f>
        <v>3.9428523823625602E-3</v>
      </c>
      <c r="K38">
        <f>ROUND(Table1115[[#This Row],[Normiert]]*$B$7,0)</f>
        <v>142</v>
      </c>
    </row>
    <row r="39" spans="1:11">
      <c r="A39" t="s">
        <v>20810</v>
      </c>
      <c r="B39" t="s">
        <v>20430</v>
      </c>
      <c r="C39" t="s">
        <v>20431</v>
      </c>
      <c r="D39" t="s">
        <v>20811</v>
      </c>
      <c r="E39" t="s">
        <v>20812</v>
      </c>
      <c r="F39">
        <v>143</v>
      </c>
      <c r="H39" t="s">
        <v>20536</v>
      </c>
      <c r="I39" t="s">
        <v>20419</v>
      </c>
      <c r="J39">
        <f>Table1115[[#This Row],[Elektrische Bruttoleistung (MW)]]/$B$6</f>
        <v>3.0313327455798178E-3</v>
      </c>
      <c r="K39">
        <f>ROUND(Table1115[[#This Row],[Normiert]]*$B$7,0)</f>
        <v>109</v>
      </c>
    </row>
    <row r="40" spans="1:11">
      <c r="A40" t="s">
        <v>20813</v>
      </c>
      <c r="B40" t="s">
        <v>20553</v>
      </c>
      <c r="C40" t="s">
        <v>20523</v>
      </c>
      <c r="D40" t="s">
        <v>20744</v>
      </c>
      <c r="E40" t="s">
        <v>20745</v>
      </c>
      <c r="F40">
        <v>102</v>
      </c>
      <c r="H40" t="s">
        <v>20536</v>
      </c>
      <c r="I40" t="s">
        <v>20419</v>
      </c>
      <c r="J40">
        <f>Table1115[[#This Row],[Elektrische Bruttoleistung (MW)]]/$B$6</f>
        <v>2.1622093709730166E-3</v>
      </c>
      <c r="K40">
        <f>ROUND(Table1115[[#This Row],[Normiert]]*$B$7,0)</f>
        <v>78</v>
      </c>
    </row>
    <row r="41" spans="1:11">
      <c r="A41" t="s">
        <v>20429</v>
      </c>
      <c r="B41" t="s">
        <v>20430</v>
      </c>
      <c r="C41" t="s">
        <v>20431</v>
      </c>
      <c r="D41" t="s">
        <v>20432</v>
      </c>
      <c r="E41" t="s">
        <v>20433</v>
      </c>
      <c r="F41">
        <v>476</v>
      </c>
      <c r="G41">
        <v>280</v>
      </c>
      <c r="H41" t="s">
        <v>20434</v>
      </c>
      <c r="I41" t="s">
        <v>1241</v>
      </c>
      <c r="J41">
        <f>Table1115[[#This Row],[Elektrische Bruttoleistung (MW)]]/$B$6</f>
        <v>1.0090310397874079E-2</v>
      </c>
      <c r="K41">
        <f>ROUND(Table1115[[#This Row],[Normiert]]*$B$7,0)</f>
        <v>364</v>
      </c>
    </row>
    <row r="42" spans="1:11">
      <c r="A42" t="s">
        <v>20435</v>
      </c>
      <c r="B42" t="s">
        <v>20430</v>
      </c>
      <c r="C42" t="s">
        <v>20431</v>
      </c>
      <c r="D42" t="s">
        <v>20432</v>
      </c>
      <c r="E42" t="s">
        <v>20433</v>
      </c>
      <c r="F42">
        <v>379</v>
      </c>
      <c r="G42">
        <v>280</v>
      </c>
      <c r="H42" t="s">
        <v>20436</v>
      </c>
      <c r="I42" t="s">
        <v>1241</v>
      </c>
      <c r="J42">
        <f>Table1115[[#This Row],[Elektrische Bruttoleistung (MW)]]/$B$6</f>
        <v>8.0340916823409148E-3</v>
      </c>
      <c r="K42">
        <f>ROUND(Table1115[[#This Row],[Normiert]]*$B$7,0)</f>
        <v>290</v>
      </c>
    </row>
    <row r="43" spans="1:11">
      <c r="A43" t="s">
        <v>20437</v>
      </c>
      <c r="B43" t="s">
        <v>20438</v>
      </c>
      <c r="C43" t="s">
        <v>20439</v>
      </c>
      <c r="D43">
        <v>59192</v>
      </c>
      <c r="E43" t="s">
        <v>20440</v>
      </c>
      <c r="F43">
        <v>780</v>
      </c>
      <c r="G43">
        <v>20</v>
      </c>
      <c r="H43" t="s">
        <v>20441</v>
      </c>
      <c r="I43" t="s">
        <v>1241</v>
      </c>
      <c r="J43">
        <f>Table1115[[#This Row],[Elektrische Bruttoleistung (MW)]]/$B$6</f>
        <v>1.6534542248617189E-2</v>
      </c>
      <c r="K43">
        <f>ROUND(Table1115[[#This Row],[Normiert]]*$B$7,0)</f>
        <v>597</v>
      </c>
    </row>
    <row r="44" spans="1:11">
      <c r="A44" t="s">
        <v>20442</v>
      </c>
      <c r="B44" t="s">
        <v>20443</v>
      </c>
      <c r="C44" t="s">
        <v>23</v>
      </c>
      <c r="D44">
        <v>10589</v>
      </c>
      <c r="E44" t="s">
        <v>380</v>
      </c>
      <c r="F44">
        <v>146</v>
      </c>
      <c r="G44">
        <v>300</v>
      </c>
      <c r="H44" t="s">
        <v>20444</v>
      </c>
      <c r="I44" t="s">
        <v>20417</v>
      </c>
      <c r="J44">
        <f>Table1115[[#This Row],[Elektrische Bruttoleistung (MW)]]/$B$6</f>
        <v>3.0949271388437298E-3</v>
      </c>
      <c r="K44">
        <f>ROUND(Table1115[[#This Row],[Normiert]]*$B$7,0)</f>
        <v>112</v>
      </c>
    </row>
    <row r="45" spans="1:11">
      <c r="A45" t="s">
        <v>20445</v>
      </c>
      <c r="B45" t="s">
        <v>20443</v>
      </c>
      <c r="C45" t="s">
        <v>23</v>
      </c>
      <c r="D45">
        <v>10317</v>
      </c>
      <c r="E45" t="s">
        <v>380</v>
      </c>
      <c r="F45">
        <v>188</v>
      </c>
      <c r="G45">
        <v>590</v>
      </c>
      <c r="H45" t="s">
        <v>20434</v>
      </c>
      <c r="I45" t="s">
        <v>20417</v>
      </c>
      <c r="J45">
        <f>Table1115[[#This Row],[Elektrische Bruttoleistung (MW)]]/$B$6</f>
        <v>3.9852486445385018E-3</v>
      </c>
      <c r="K45">
        <f>ROUND(Table1115[[#This Row],[Normiert]]*$B$7,0)</f>
        <v>144</v>
      </c>
    </row>
    <row r="46" spans="1:11">
      <c r="A46" t="s">
        <v>20446</v>
      </c>
      <c r="B46" t="s">
        <v>20443</v>
      </c>
      <c r="C46" t="s">
        <v>23</v>
      </c>
      <c r="D46">
        <v>12207</v>
      </c>
      <c r="E46" t="s">
        <v>380</v>
      </c>
      <c r="F46">
        <v>315</v>
      </c>
      <c r="G46">
        <v>230</v>
      </c>
      <c r="H46" t="s">
        <v>20447</v>
      </c>
      <c r="I46" t="s">
        <v>20417</v>
      </c>
      <c r="J46">
        <f>Table1115[[#This Row],[Elektrische Bruttoleistung (MW)]]/$B$6</f>
        <v>6.6774112927107873E-3</v>
      </c>
      <c r="K46">
        <f>ROUND(Table1115[[#This Row],[Normiert]]*$B$7,0)</f>
        <v>241</v>
      </c>
    </row>
    <row r="47" spans="1:11">
      <c r="A47" t="s">
        <v>20448</v>
      </c>
      <c r="B47" t="s">
        <v>20443</v>
      </c>
      <c r="C47" t="s">
        <v>23</v>
      </c>
      <c r="D47">
        <v>12861</v>
      </c>
      <c r="E47" t="s">
        <v>380</v>
      </c>
      <c r="F47">
        <v>266.5</v>
      </c>
      <c r="G47">
        <v>240</v>
      </c>
      <c r="H47" t="s">
        <v>20447</v>
      </c>
      <c r="I47" t="s">
        <v>20417</v>
      </c>
      <c r="J47">
        <f>Table1115[[#This Row],[Elektrische Bruttoleistung (MW)]]/$B$6</f>
        <v>5.6493019349442061E-3</v>
      </c>
      <c r="K47">
        <f>ROUND(Table1115[[#This Row],[Normiert]]*$B$7,0)</f>
        <v>204</v>
      </c>
    </row>
    <row r="48" spans="1:11">
      <c r="A48" t="s">
        <v>20449</v>
      </c>
      <c r="B48" t="s">
        <v>20443</v>
      </c>
      <c r="C48" t="s">
        <v>23</v>
      </c>
      <c r="D48">
        <v>10179</v>
      </c>
      <c r="E48" t="s">
        <v>380</v>
      </c>
      <c r="F48">
        <v>178</v>
      </c>
      <c r="G48">
        <v>1210</v>
      </c>
      <c r="H48" t="s">
        <v>20447</v>
      </c>
      <c r="I48" t="s">
        <v>20417</v>
      </c>
      <c r="J48">
        <f>Table1115[[#This Row],[Elektrische Bruttoleistung (MW)]]/$B$6</f>
        <v>3.773267333658794E-3</v>
      </c>
      <c r="K48">
        <f>ROUND(Table1115[[#This Row],[Normiert]]*$B$7,0)</f>
        <v>136</v>
      </c>
    </row>
    <row r="49" spans="1:11">
      <c r="A49" t="s">
        <v>20450</v>
      </c>
      <c r="B49" t="s">
        <v>20443</v>
      </c>
      <c r="C49" t="s">
        <v>23</v>
      </c>
      <c r="D49">
        <v>13353</v>
      </c>
      <c r="E49" t="s">
        <v>380</v>
      </c>
      <c r="F49">
        <v>100</v>
      </c>
      <c r="G49">
        <v>136</v>
      </c>
      <c r="H49" t="s">
        <v>20434</v>
      </c>
      <c r="I49" t="s">
        <v>1241</v>
      </c>
      <c r="J49">
        <f>Table1115[[#This Row],[Elektrische Bruttoleistung (MW)]]/$B$6</f>
        <v>2.1198131087970754E-3</v>
      </c>
      <c r="K49">
        <f>ROUND(Table1115[[#This Row],[Normiert]]*$B$7,0)</f>
        <v>77</v>
      </c>
    </row>
    <row r="50" spans="1:11">
      <c r="A50" t="s">
        <v>20451</v>
      </c>
      <c r="B50" t="s">
        <v>20443</v>
      </c>
      <c r="C50" t="s">
        <v>23</v>
      </c>
      <c r="D50" t="s">
        <v>20452</v>
      </c>
      <c r="E50" t="s">
        <v>380</v>
      </c>
      <c r="F50">
        <v>300</v>
      </c>
      <c r="G50">
        <v>363</v>
      </c>
      <c r="H50" t="s">
        <v>20434</v>
      </c>
      <c r="I50" t="s">
        <v>1241</v>
      </c>
      <c r="J50">
        <f>Table1115[[#This Row],[Elektrische Bruttoleistung (MW)]]/$B$6</f>
        <v>6.3594393263912263E-3</v>
      </c>
      <c r="K50">
        <f>ROUND(Table1115[[#This Row],[Normiert]]*$B$7,0)</f>
        <v>230</v>
      </c>
    </row>
    <row r="51" spans="1:11">
      <c r="A51" t="s">
        <v>20453</v>
      </c>
      <c r="B51" t="s">
        <v>20443</v>
      </c>
      <c r="C51" t="s">
        <v>23</v>
      </c>
      <c r="D51" t="s">
        <v>20452</v>
      </c>
      <c r="E51" t="s">
        <v>380</v>
      </c>
      <c r="F51">
        <v>300</v>
      </c>
      <c r="G51">
        <v>363</v>
      </c>
      <c r="H51" t="s">
        <v>20434</v>
      </c>
      <c r="I51" t="s">
        <v>1241</v>
      </c>
      <c r="J51">
        <f>Table1115[[#This Row],[Elektrische Bruttoleistung (MW)]]/$B$6</f>
        <v>6.3594393263912263E-3</v>
      </c>
      <c r="K51">
        <f>ROUND(Table1115[[#This Row],[Normiert]]*$B$7,0)</f>
        <v>230</v>
      </c>
    </row>
    <row r="52" spans="1:11">
      <c r="A52" t="s">
        <v>1223</v>
      </c>
      <c r="B52" t="s">
        <v>20454</v>
      </c>
      <c r="C52" t="s">
        <v>20455</v>
      </c>
      <c r="D52" t="s">
        <v>20456</v>
      </c>
      <c r="E52" t="s">
        <v>1223</v>
      </c>
      <c r="F52">
        <v>158</v>
      </c>
      <c r="G52">
        <v>232</v>
      </c>
      <c r="H52" t="s">
        <v>20457</v>
      </c>
      <c r="I52" t="s">
        <v>20417</v>
      </c>
      <c r="J52">
        <f>Table1115[[#This Row],[Elektrische Bruttoleistung (MW)]]/$B$6</f>
        <v>3.3493047118993789E-3</v>
      </c>
      <c r="K52">
        <f>ROUND(Table1115[[#This Row],[Normiert]]*$B$7,0)</f>
        <v>121</v>
      </c>
    </row>
    <row r="53" spans="1:11">
      <c r="A53" t="s">
        <v>20458</v>
      </c>
      <c r="B53" t="s">
        <v>20459</v>
      </c>
      <c r="C53" t="s">
        <v>20455</v>
      </c>
      <c r="D53" t="s">
        <v>20460</v>
      </c>
      <c r="E53" t="s">
        <v>20461</v>
      </c>
      <c r="F53">
        <v>114</v>
      </c>
      <c r="G53">
        <v>110</v>
      </c>
      <c r="H53" t="s">
        <v>20457</v>
      </c>
      <c r="I53" t="s">
        <v>20417</v>
      </c>
      <c r="J53">
        <f>Table1115[[#This Row],[Elektrische Bruttoleistung (MW)]]/$B$6</f>
        <v>2.4165869440286657E-3</v>
      </c>
      <c r="K53">
        <f>ROUND(Table1115[[#This Row],[Normiert]]*$B$7,0)</f>
        <v>87</v>
      </c>
    </row>
    <row r="54" spans="1:11">
      <c r="A54" t="s">
        <v>20462</v>
      </c>
      <c r="B54" t="s">
        <v>20463</v>
      </c>
      <c r="C54" t="s">
        <v>20439</v>
      </c>
      <c r="D54" t="s">
        <v>20464</v>
      </c>
      <c r="E54" t="s">
        <v>20465</v>
      </c>
      <c r="F54">
        <v>100</v>
      </c>
      <c r="G54">
        <v>180</v>
      </c>
      <c r="H54" t="s">
        <v>20447</v>
      </c>
      <c r="I54" t="s">
        <v>20417</v>
      </c>
      <c r="J54">
        <f>Table1115[[#This Row],[Elektrische Bruttoleistung (MW)]]/$B$6</f>
        <v>2.1198131087970754E-3</v>
      </c>
      <c r="K54">
        <f>ROUND(Table1115[[#This Row],[Normiert]]*$B$7,0)</f>
        <v>77</v>
      </c>
    </row>
    <row r="55" spans="1:11">
      <c r="A55" t="s">
        <v>20466</v>
      </c>
      <c r="B55" t="s">
        <v>20467</v>
      </c>
      <c r="C55" t="s">
        <v>20468</v>
      </c>
      <c r="D55" t="s">
        <v>20469</v>
      </c>
      <c r="E55" t="s">
        <v>20470</v>
      </c>
      <c r="F55">
        <v>500</v>
      </c>
      <c r="G55">
        <v>60</v>
      </c>
      <c r="H55" t="s">
        <v>20441</v>
      </c>
      <c r="I55" t="s">
        <v>1242</v>
      </c>
      <c r="J55">
        <f>Table1115[[#This Row],[Elektrische Bruttoleistung (MW)]]/$B$6</f>
        <v>1.0599065543985377E-2</v>
      </c>
      <c r="K55">
        <f>ROUND(Table1115[[#This Row],[Normiert]]*$B$7,0)</f>
        <v>383</v>
      </c>
    </row>
    <row r="56" spans="1:11">
      <c r="A56" t="s">
        <v>20471</v>
      </c>
      <c r="B56" t="s">
        <v>20467</v>
      </c>
      <c r="C56" t="s">
        <v>20468</v>
      </c>
      <c r="D56" t="s">
        <v>20469</v>
      </c>
      <c r="E56" t="s">
        <v>20470</v>
      </c>
      <c r="F56">
        <v>907</v>
      </c>
      <c r="G56">
        <v>65</v>
      </c>
      <c r="H56" t="s">
        <v>20441</v>
      </c>
      <c r="I56" t="s">
        <v>1242</v>
      </c>
      <c r="J56">
        <f>Table1115[[#This Row],[Elektrische Bruttoleistung (MW)]]/$B$6</f>
        <v>1.9226704896789473E-2</v>
      </c>
      <c r="K56">
        <f>ROUND(Table1115[[#This Row],[Normiert]]*$B$7,0)</f>
        <v>694</v>
      </c>
    </row>
    <row r="57" spans="1:11">
      <c r="A57" t="s">
        <v>20472</v>
      </c>
      <c r="B57" t="s">
        <v>20473</v>
      </c>
      <c r="C57" t="s">
        <v>20474</v>
      </c>
      <c r="D57" t="s">
        <v>20475</v>
      </c>
      <c r="E57" t="s">
        <v>491</v>
      </c>
      <c r="F57">
        <v>183.2</v>
      </c>
      <c r="G57">
        <v>385.7</v>
      </c>
      <c r="H57" t="s">
        <v>20476</v>
      </c>
      <c r="I57" t="s">
        <v>20477</v>
      </c>
      <c r="J57">
        <f>Table1115[[#This Row],[Elektrische Bruttoleistung (MW)]]/$B$6</f>
        <v>3.8834976153162416E-3</v>
      </c>
      <c r="K57">
        <f>ROUND(Table1115[[#This Row],[Normiert]]*$B$7,0)</f>
        <v>140</v>
      </c>
    </row>
    <row r="58" spans="1:11">
      <c r="A58" t="s">
        <v>20478</v>
      </c>
      <c r="B58" t="s">
        <v>20479</v>
      </c>
      <c r="C58" t="s">
        <v>20480</v>
      </c>
      <c r="D58" t="s">
        <v>20481</v>
      </c>
      <c r="E58" t="s">
        <v>417</v>
      </c>
      <c r="F58">
        <v>397</v>
      </c>
      <c r="G58">
        <v>26</v>
      </c>
      <c r="H58" t="s">
        <v>20441</v>
      </c>
      <c r="I58" t="s">
        <v>1241</v>
      </c>
      <c r="J58">
        <f>Table1115[[#This Row],[Elektrische Bruttoleistung (MW)]]/$B$6</f>
        <v>8.4156580419243888E-3</v>
      </c>
      <c r="K58">
        <f>ROUND(Table1115[[#This Row],[Normiert]]*$B$7,0)</f>
        <v>304</v>
      </c>
    </row>
    <row r="59" spans="1:11">
      <c r="A59" t="s">
        <v>20482</v>
      </c>
      <c r="B59" t="s">
        <v>20483</v>
      </c>
      <c r="C59" t="s">
        <v>20480</v>
      </c>
      <c r="D59" t="s">
        <v>20484</v>
      </c>
      <c r="E59" t="s">
        <v>417</v>
      </c>
      <c r="F59">
        <v>130</v>
      </c>
      <c r="G59">
        <v>150</v>
      </c>
      <c r="H59" t="s">
        <v>20434</v>
      </c>
      <c r="I59" t="s">
        <v>1241</v>
      </c>
      <c r="J59">
        <f>Table1115[[#This Row],[Elektrische Bruttoleistung (MW)]]/$B$6</f>
        <v>2.755757041436198E-3</v>
      </c>
      <c r="K59">
        <f>ROUND(Table1115[[#This Row],[Normiert]]*$B$7,0)</f>
        <v>99</v>
      </c>
    </row>
    <row r="60" spans="1:11">
      <c r="A60" t="s">
        <v>20485</v>
      </c>
      <c r="B60" t="s">
        <v>20486</v>
      </c>
      <c r="C60" t="s">
        <v>20487</v>
      </c>
      <c r="D60" t="s">
        <v>20488</v>
      </c>
      <c r="E60" t="s">
        <v>20485</v>
      </c>
      <c r="F60">
        <v>193.8</v>
      </c>
      <c r="G60">
        <v>350</v>
      </c>
      <c r="H60" t="s">
        <v>20447</v>
      </c>
      <c r="I60" t="s">
        <v>20417</v>
      </c>
      <c r="J60">
        <f>Table1115[[#This Row],[Elektrische Bruttoleistung (MW)]]/$B$6</f>
        <v>4.108197804848732E-3</v>
      </c>
      <c r="K60">
        <f>ROUND(Table1115[[#This Row],[Normiert]]*$B$7,0)</f>
        <v>148</v>
      </c>
    </row>
    <row r="61" spans="1:11">
      <c r="A61" t="s">
        <v>20489</v>
      </c>
      <c r="B61" t="s">
        <v>20490</v>
      </c>
      <c r="C61" t="s">
        <v>20468</v>
      </c>
      <c r="D61" t="s">
        <v>1224</v>
      </c>
      <c r="E61" t="s">
        <v>779</v>
      </c>
      <c r="F61">
        <v>167</v>
      </c>
      <c r="G61">
        <v>305</v>
      </c>
      <c r="H61" t="s">
        <v>20434</v>
      </c>
      <c r="I61" t="s">
        <v>1242</v>
      </c>
      <c r="J61">
        <f>Table1115[[#This Row],[Elektrische Bruttoleistung (MW)]]/$B$6</f>
        <v>3.5400878916911158E-3</v>
      </c>
      <c r="K61">
        <f>ROUND(Table1115[[#This Row],[Normiert]]*$B$7,0)</f>
        <v>128</v>
      </c>
    </row>
    <row r="62" spans="1:11">
      <c r="A62" t="s">
        <v>20491</v>
      </c>
      <c r="B62" t="s">
        <v>20492</v>
      </c>
      <c r="C62" t="s">
        <v>20439</v>
      </c>
      <c r="D62" t="s">
        <v>20493</v>
      </c>
      <c r="E62" t="s">
        <v>20494</v>
      </c>
      <c r="F62">
        <v>1100</v>
      </c>
      <c r="G62">
        <v>380</v>
      </c>
      <c r="H62" t="s">
        <v>20441</v>
      </c>
      <c r="I62" t="s">
        <v>1241</v>
      </c>
      <c r="J62">
        <f>Table1115[[#This Row],[Elektrische Bruttoleistung (MW)]]/$B$6</f>
        <v>2.3317944196767828E-2</v>
      </c>
      <c r="K62">
        <f>ROUND(Table1115[[#This Row],[Normiert]]*$B$7,0)</f>
        <v>842</v>
      </c>
    </row>
    <row r="63" spans="1:11">
      <c r="A63" t="s">
        <v>20495</v>
      </c>
      <c r="B63" t="s">
        <v>20496</v>
      </c>
      <c r="C63" t="s">
        <v>20439</v>
      </c>
      <c r="D63" t="s">
        <v>20497</v>
      </c>
      <c r="E63" t="s">
        <v>20495</v>
      </c>
      <c r="F63">
        <v>597.1</v>
      </c>
      <c r="G63">
        <v>480</v>
      </c>
      <c r="H63" t="s">
        <v>20457</v>
      </c>
      <c r="I63" t="s">
        <v>20417</v>
      </c>
      <c r="J63">
        <f>Table1115[[#This Row],[Elektrische Bruttoleistung (MW)]]/$B$6</f>
        <v>1.2657404072627337E-2</v>
      </c>
      <c r="K63">
        <f>ROUND(Table1115[[#This Row],[Normiert]]*$B$7,0)</f>
        <v>457</v>
      </c>
    </row>
    <row r="64" spans="1:11">
      <c r="A64" t="s">
        <v>20498</v>
      </c>
      <c r="B64" t="s">
        <v>20499</v>
      </c>
      <c r="C64" t="s">
        <v>20468</v>
      </c>
      <c r="D64" t="s">
        <v>1225</v>
      </c>
      <c r="E64" t="s">
        <v>768</v>
      </c>
      <c r="F64">
        <v>270</v>
      </c>
      <c r="G64">
        <v>455</v>
      </c>
      <c r="H64" t="s">
        <v>20447</v>
      </c>
      <c r="I64" t="s">
        <v>20417</v>
      </c>
      <c r="J64">
        <f>Table1115[[#This Row],[Elektrische Bruttoleistung (MW)]]/$B$6</f>
        <v>5.7234953937521033E-3</v>
      </c>
      <c r="K64">
        <f>ROUND(Table1115[[#This Row],[Normiert]]*$B$7,0)</f>
        <v>207</v>
      </c>
    </row>
    <row r="65" spans="1:11">
      <c r="A65" t="s">
        <v>20500</v>
      </c>
      <c r="B65" t="s">
        <v>20501</v>
      </c>
      <c r="C65" t="s">
        <v>20439</v>
      </c>
      <c r="D65" t="s">
        <v>20502</v>
      </c>
      <c r="E65" t="s">
        <v>1226</v>
      </c>
      <c r="F65">
        <v>240.7</v>
      </c>
      <c r="G65">
        <v>150</v>
      </c>
      <c r="H65" t="s">
        <v>20434</v>
      </c>
      <c r="I65" t="s">
        <v>20422</v>
      </c>
      <c r="J65">
        <f>Table1115[[#This Row],[Elektrische Bruttoleistung (MW)]]/$B$6</f>
        <v>5.1023901528745603E-3</v>
      </c>
      <c r="K65">
        <f>ROUND(Table1115[[#This Row],[Normiert]]*$B$7,0)</f>
        <v>184</v>
      </c>
    </row>
    <row r="66" spans="1:11">
      <c r="A66" t="s">
        <v>20503</v>
      </c>
      <c r="B66" t="s">
        <v>20504</v>
      </c>
      <c r="C66" t="s">
        <v>20439</v>
      </c>
      <c r="D66" t="s">
        <v>20505</v>
      </c>
      <c r="E66" t="s">
        <v>1226</v>
      </c>
      <c r="F66">
        <v>245</v>
      </c>
      <c r="G66">
        <v>167</v>
      </c>
      <c r="H66" t="s">
        <v>20447</v>
      </c>
      <c r="I66" t="s">
        <v>20417</v>
      </c>
      <c r="J66">
        <f>Table1115[[#This Row],[Elektrische Bruttoleistung (MW)]]/$B$6</f>
        <v>5.1935421165528349E-3</v>
      </c>
      <c r="K66">
        <f>ROUND(Table1115[[#This Row],[Normiert]]*$B$7,0)</f>
        <v>187</v>
      </c>
    </row>
    <row r="67" spans="1:11">
      <c r="A67" t="s">
        <v>20506</v>
      </c>
      <c r="B67" t="s">
        <v>20507</v>
      </c>
      <c r="C67" t="s">
        <v>20508</v>
      </c>
      <c r="D67" t="s">
        <v>20509</v>
      </c>
      <c r="E67" t="s">
        <v>20506</v>
      </c>
      <c r="F67">
        <v>116</v>
      </c>
      <c r="G67">
        <v>80</v>
      </c>
      <c r="H67" t="s">
        <v>20510</v>
      </c>
      <c r="I67" t="s">
        <v>20420</v>
      </c>
      <c r="J67">
        <f>Table1115[[#This Row],[Elektrische Bruttoleistung (MW)]]/$B$6</f>
        <v>2.4589832062046073E-3</v>
      </c>
      <c r="K67">
        <f>ROUND(Table1115[[#This Row],[Normiert]]*$B$7,0)</f>
        <v>89</v>
      </c>
    </row>
    <row r="68" spans="1:11">
      <c r="A68" t="s">
        <v>20511</v>
      </c>
      <c r="B68" t="s">
        <v>20512</v>
      </c>
      <c r="C68" t="s">
        <v>20474</v>
      </c>
      <c r="D68" t="s">
        <v>20513</v>
      </c>
      <c r="E68" t="s">
        <v>20514</v>
      </c>
      <c r="F68">
        <v>372</v>
      </c>
      <c r="G68">
        <v>37</v>
      </c>
      <c r="H68" t="s">
        <v>20447</v>
      </c>
      <c r="I68" t="s">
        <v>20417</v>
      </c>
      <c r="J68">
        <f>Table1115[[#This Row],[Elektrische Bruttoleistung (MW)]]/$B$6</f>
        <v>7.8857047647251204E-3</v>
      </c>
      <c r="K68">
        <f>ROUND(Table1115[[#This Row],[Normiert]]*$B$7,0)</f>
        <v>285</v>
      </c>
    </row>
    <row r="69" spans="1:11">
      <c r="A69" t="s">
        <v>20515</v>
      </c>
      <c r="B69" t="s">
        <v>20512</v>
      </c>
      <c r="C69" t="s">
        <v>20474</v>
      </c>
      <c r="D69" t="s">
        <v>20513</v>
      </c>
      <c r="E69" t="s">
        <v>20514</v>
      </c>
      <c r="F69">
        <v>372</v>
      </c>
      <c r="G69">
        <v>37</v>
      </c>
      <c r="H69" t="s">
        <v>20447</v>
      </c>
      <c r="I69" t="s">
        <v>20417</v>
      </c>
      <c r="J69">
        <f>Table1115[[#This Row],[Elektrische Bruttoleistung (MW)]]/$B$6</f>
        <v>7.8857047647251204E-3</v>
      </c>
      <c r="K69">
        <f>ROUND(Table1115[[#This Row],[Normiert]]*$B$7,0)</f>
        <v>285</v>
      </c>
    </row>
    <row r="70" spans="1:11">
      <c r="A70" t="s">
        <v>20516</v>
      </c>
      <c r="B70" t="s">
        <v>20512</v>
      </c>
      <c r="C70" t="s">
        <v>20474</v>
      </c>
      <c r="D70" t="s">
        <v>20513</v>
      </c>
      <c r="E70" t="s">
        <v>20514</v>
      </c>
      <c r="F70">
        <v>326</v>
      </c>
      <c r="G70">
        <v>50</v>
      </c>
      <c r="H70" t="s">
        <v>20447</v>
      </c>
      <c r="I70" t="s">
        <v>20417</v>
      </c>
      <c r="J70">
        <f>Table1115[[#This Row],[Elektrische Bruttoleistung (MW)]]/$B$6</f>
        <v>6.9105907346784651E-3</v>
      </c>
      <c r="K70">
        <f>ROUND(Table1115[[#This Row],[Normiert]]*$B$7,0)</f>
        <v>249</v>
      </c>
    </row>
    <row r="71" spans="1:11">
      <c r="A71" t="s">
        <v>20517</v>
      </c>
      <c r="B71" t="s">
        <v>20518</v>
      </c>
      <c r="C71" t="s">
        <v>20519</v>
      </c>
      <c r="D71" t="s">
        <v>20520</v>
      </c>
      <c r="E71" t="s">
        <v>1227</v>
      </c>
      <c r="F71">
        <v>129.6</v>
      </c>
      <c r="G71">
        <v>271</v>
      </c>
      <c r="H71" t="s">
        <v>20447</v>
      </c>
      <c r="I71" t="s">
        <v>20417</v>
      </c>
      <c r="J71">
        <f>Table1115[[#This Row],[Elektrische Bruttoleistung (MW)]]/$B$6</f>
        <v>2.7472777890010093E-3</v>
      </c>
      <c r="K71">
        <f>ROUND(Table1115[[#This Row],[Normiert]]*$B$7,0)</f>
        <v>99</v>
      </c>
    </row>
    <row r="72" spans="1:11">
      <c r="A72" t="s">
        <v>20521</v>
      </c>
      <c r="B72" t="s">
        <v>20522</v>
      </c>
      <c r="C72" t="s">
        <v>20523</v>
      </c>
      <c r="D72" t="s">
        <v>20524</v>
      </c>
      <c r="E72" t="s">
        <v>20525</v>
      </c>
      <c r="F72">
        <v>177</v>
      </c>
      <c r="G72">
        <v>291</v>
      </c>
      <c r="H72" t="s">
        <v>20526</v>
      </c>
      <c r="I72" t="s">
        <v>20527</v>
      </c>
      <c r="J72">
        <f>Table1115[[#This Row],[Elektrische Bruttoleistung (MW)]]/$B$6</f>
        <v>3.7520692025708232E-3</v>
      </c>
      <c r="K72">
        <f>ROUND(Table1115[[#This Row],[Normiert]]*$B$7,0)</f>
        <v>135</v>
      </c>
    </row>
    <row r="73" spans="1:11">
      <c r="A73" t="s">
        <v>20528</v>
      </c>
      <c r="B73" t="s">
        <v>20492</v>
      </c>
      <c r="C73" t="s">
        <v>20487</v>
      </c>
      <c r="D73" t="s">
        <v>20529</v>
      </c>
      <c r="E73" t="s">
        <v>1228</v>
      </c>
      <c r="F73">
        <v>395</v>
      </c>
      <c r="G73">
        <v>30</v>
      </c>
      <c r="H73" t="s">
        <v>20447</v>
      </c>
      <c r="I73" t="s">
        <v>20417</v>
      </c>
      <c r="J73">
        <f>Table1115[[#This Row],[Elektrische Bruttoleistung (MW)]]/$B$6</f>
        <v>8.373261779748448E-3</v>
      </c>
      <c r="K73">
        <f>ROUND(Table1115[[#This Row],[Normiert]]*$B$7,0)</f>
        <v>302</v>
      </c>
    </row>
    <row r="74" spans="1:11">
      <c r="A74" t="s">
        <v>20530</v>
      </c>
      <c r="B74" t="s">
        <v>20531</v>
      </c>
      <c r="C74" t="s">
        <v>20532</v>
      </c>
      <c r="D74" t="s">
        <v>20533</v>
      </c>
      <c r="E74" t="s">
        <v>20534</v>
      </c>
      <c r="F74">
        <v>117.2</v>
      </c>
      <c r="G74">
        <v>204</v>
      </c>
      <c r="H74" t="s">
        <v>20476</v>
      </c>
      <c r="I74" t="s">
        <v>20417</v>
      </c>
      <c r="J74">
        <f>Table1115[[#This Row],[Elektrische Bruttoleistung (MW)]]/$B$6</f>
        <v>2.4844209635101725E-3</v>
      </c>
      <c r="K74">
        <f>ROUND(Table1115[[#This Row],[Normiert]]*$B$7,0)</f>
        <v>90</v>
      </c>
    </row>
    <row r="75" spans="1:11">
      <c r="A75" t="s">
        <v>20535</v>
      </c>
      <c r="B75" t="s">
        <v>20531</v>
      </c>
      <c r="C75" t="s">
        <v>20532</v>
      </c>
      <c r="D75" t="s">
        <v>20533</v>
      </c>
      <c r="E75" t="s">
        <v>20534</v>
      </c>
      <c r="F75">
        <v>105.7</v>
      </c>
      <c r="G75">
        <v>126</v>
      </c>
      <c r="H75" t="s">
        <v>20536</v>
      </c>
      <c r="I75" t="s">
        <v>20417</v>
      </c>
      <c r="J75">
        <f>Table1115[[#This Row],[Elektrische Bruttoleistung (MW)]]/$B$6</f>
        <v>2.2406424559985086E-3</v>
      </c>
      <c r="K75">
        <f>ROUND(Table1115[[#This Row],[Normiert]]*$B$7,0)</f>
        <v>81</v>
      </c>
    </row>
    <row r="76" spans="1:11">
      <c r="A76" t="s">
        <v>20537</v>
      </c>
      <c r="B76" t="s">
        <v>20538</v>
      </c>
      <c r="C76" t="s">
        <v>20532</v>
      </c>
      <c r="D76" t="s">
        <v>20539</v>
      </c>
      <c r="E76" t="s">
        <v>20534</v>
      </c>
      <c r="F76">
        <v>144</v>
      </c>
      <c r="G76">
        <v>210</v>
      </c>
      <c r="H76" t="s">
        <v>20434</v>
      </c>
      <c r="I76" t="s">
        <v>1241</v>
      </c>
      <c r="J76">
        <f>Table1115[[#This Row],[Elektrische Bruttoleistung (MW)]]/$B$6</f>
        <v>3.0525308766677886E-3</v>
      </c>
      <c r="K76">
        <f>ROUND(Table1115[[#This Row],[Normiert]]*$B$7,0)</f>
        <v>110</v>
      </c>
    </row>
    <row r="77" spans="1:11">
      <c r="A77" t="s">
        <v>20540</v>
      </c>
      <c r="B77" t="s">
        <v>20538</v>
      </c>
      <c r="C77" t="s">
        <v>20532</v>
      </c>
      <c r="D77" t="s">
        <v>20539</v>
      </c>
      <c r="E77" t="s">
        <v>20534</v>
      </c>
      <c r="F77">
        <v>154</v>
      </c>
      <c r="G77">
        <v>150</v>
      </c>
      <c r="H77" t="s">
        <v>20541</v>
      </c>
      <c r="I77" t="s">
        <v>20417</v>
      </c>
      <c r="J77">
        <f>Table1115[[#This Row],[Elektrische Bruttoleistung (MW)]]/$B$6</f>
        <v>3.264512187547496E-3</v>
      </c>
      <c r="K77">
        <f>ROUND(Table1115[[#This Row],[Normiert]]*$B$7,0)</f>
        <v>118</v>
      </c>
    </row>
    <row r="78" spans="1:11">
      <c r="A78" t="s">
        <v>20542</v>
      </c>
      <c r="B78" t="s">
        <v>20512</v>
      </c>
      <c r="C78" t="s">
        <v>20439</v>
      </c>
      <c r="D78" t="s">
        <v>20543</v>
      </c>
      <c r="E78" t="s">
        <v>20544</v>
      </c>
      <c r="F78">
        <v>202</v>
      </c>
      <c r="G78">
        <v>251</v>
      </c>
      <c r="H78" t="s">
        <v>20510</v>
      </c>
      <c r="I78" t="s">
        <v>1242</v>
      </c>
      <c r="J78">
        <f>Table1115[[#This Row],[Elektrische Bruttoleistung (MW)]]/$B$6</f>
        <v>4.2820224797700925E-3</v>
      </c>
      <c r="K78">
        <f>ROUND(Table1115[[#This Row],[Normiert]]*$B$7,0)</f>
        <v>155</v>
      </c>
    </row>
    <row r="79" spans="1:11">
      <c r="A79" t="s">
        <v>20545</v>
      </c>
      <c r="B79" t="s">
        <v>20512</v>
      </c>
      <c r="C79" t="s">
        <v>20439</v>
      </c>
      <c r="D79" t="s">
        <v>20546</v>
      </c>
      <c r="E79" t="s">
        <v>20547</v>
      </c>
      <c r="F79">
        <v>647</v>
      </c>
      <c r="G79">
        <v>4.5</v>
      </c>
      <c r="H79" t="s">
        <v>20441</v>
      </c>
      <c r="I79" t="s">
        <v>1242</v>
      </c>
      <c r="J79">
        <f>Table1115[[#This Row],[Elektrische Bruttoleistung (MW)]]/$B$6</f>
        <v>1.3715190813917076E-2</v>
      </c>
      <c r="K79">
        <f>ROUND(Table1115[[#This Row],[Normiert]]*$B$7,0)</f>
        <v>495</v>
      </c>
    </row>
    <row r="80" spans="1:11">
      <c r="A80" t="s">
        <v>20548</v>
      </c>
      <c r="B80" t="s">
        <v>20512</v>
      </c>
      <c r="C80" t="s">
        <v>20439</v>
      </c>
      <c r="D80" t="s">
        <v>20546</v>
      </c>
      <c r="E80" t="s">
        <v>20547</v>
      </c>
      <c r="F80">
        <v>645</v>
      </c>
      <c r="G80">
        <v>4.5</v>
      </c>
      <c r="H80" t="s">
        <v>20441</v>
      </c>
      <c r="I80" t="s">
        <v>1242</v>
      </c>
      <c r="J80">
        <f>Table1115[[#This Row],[Elektrische Bruttoleistung (MW)]]/$B$6</f>
        <v>1.3672794551741136E-2</v>
      </c>
      <c r="K80">
        <f>ROUND(Table1115[[#This Row],[Normiert]]*$B$7,0)</f>
        <v>493</v>
      </c>
    </row>
    <row r="81" spans="1:11">
      <c r="A81" t="s">
        <v>20549</v>
      </c>
      <c r="B81" t="s">
        <v>20550</v>
      </c>
      <c r="C81" t="s">
        <v>20455</v>
      </c>
      <c r="D81" t="s">
        <v>1229</v>
      </c>
      <c r="E81" t="s">
        <v>20551</v>
      </c>
      <c r="F81">
        <v>172.9</v>
      </c>
      <c r="G81">
        <v>199.2</v>
      </c>
      <c r="H81" t="s">
        <v>20447</v>
      </c>
      <c r="I81" t="s">
        <v>20417</v>
      </c>
      <c r="J81">
        <f>Table1115[[#This Row],[Elektrische Bruttoleistung (MW)]]/$B$6</f>
        <v>3.6651568651101434E-3</v>
      </c>
      <c r="K81">
        <f>ROUND(Table1115[[#This Row],[Normiert]]*$B$7,0)</f>
        <v>132</v>
      </c>
    </row>
    <row r="82" spans="1:11">
      <c r="A82" t="s">
        <v>20552</v>
      </c>
      <c r="B82" t="s">
        <v>20553</v>
      </c>
      <c r="C82" t="s">
        <v>20554</v>
      </c>
      <c r="D82" t="s">
        <v>20555</v>
      </c>
      <c r="E82" t="s">
        <v>422</v>
      </c>
      <c r="F82">
        <v>142</v>
      </c>
      <c r="G82">
        <v>170</v>
      </c>
      <c r="H82" t="s">
        <v>20447</v>
      </c>
      <c r="I82" t="s">
        <v>20417</v>
      </c>
      <c r="J82">
        <f>Table1115[[#This Row],[Elektrische Bruttoleistung (MW)]]/$B$6</f>
        <v>3.010134614491847E-3</v>
      </c>
      <c r="K82">
        <f>ROUND(Table1115[[#This Row],[Normiert]]*$B$7,0)</f>
        <v>109</v>
      </c>
    </row>
    <row r="83" spans="1:11">
      <c r="A83" t="s">
        <v>20556</v>
      </c>
      <c r="B83" t="s">
        <v>20553</v>
      </c>
      <c r="C83" t="s">
        <v>20554</v>
      </c>
      <c r="D83" t="s">
        <v>20555</v>
      </c>
      <c r="E83" t="s">
        <v>422</v>
      </c>
      <c r="F83">
        <v>210</v>
      </c>
      <c r="G83">
        <v>785</v>
      </c>
      <c r="H83" t="s">
        <v>20434</v>
      </c>
      <c r="I83" t="s">
        <v>1241</v>
      </c>
      <c r="J83">
        <f>Table1115[[#This Row],[Elektrische Bruttoleistung (MW)]]/$B$6</f>
        <v>4.4516075284738582E-3</v>
      </c>
      <c r="K83">
        <f>ROUND(Table1115[[#This Row],[Normiert]]*$B$7,0)</f>
        <v>161</v>
      </c>
    </row>
    <row r="84" spans="1:11">
      <c r="A84" t="s">
        <v>1230</v>
      </c>
      <c r="B84" t="s">
        <v>20557</v>
      </c>
      <c r="C84" t="s">
        <v>20474</v>
      </c>
      <c r="D84" t="s">
        <v>20558</v>
      </c>
      <c r="E84" t="s">
        <v>512</v>
      </c>
      <c r="F84">
        <v>255</v>
      </c>
      <c r="G84">
        <v>185</v>
      </c>
      <c r="H84" t="s">
        <v>20447</v>
      </c>
      <c r="I84" t="s">
        <v>20417</v>
      </c>
      <c r="J84">
        <f>Table1115[[#This Row],[Elektrische Bruttoleistung (MW)]]/$B$6</f>
        <v>5.4055234274325422E-3</v>
      </c>
      <c r="K84">
        <f>ROUND(Table1115[[#This Row],[Normiert]]*$B$7,0)</f>
        <v>195</v>
      </c>
    </row>
    <row r="85" spans="1:11">
      <c r="A85" t="s">
        <v>20559</v>
      </c>
      <c r="B85" t="s">
        <v>20560</v>
      </c>
      <c r="C85" t="s">
        <v>20474</v>
      </c>
      <c r="D85" t="s">
        <v>20561</v>
      </c>
      <c r="E85" t="s">
        <v>512</v>
      </c>
      <c r="F85">
        <v>300</v>
      </c>
      <c r="G85">
        <v>425</v>
      </c>
      <c r="H85" t="s">
        <v>20434</v>
      </c>
      <c r="I85" t="s">
        <v>1241</v>
      </c>
      <c r="J85">
        <f>Table1115[[#This Row],[Elektrische Bruttoleistung (MW)]]/$B$6</f>
        <v>6.3594393263912263E-3</v>
      </c>
      <c r="K85">
        <f>ROUND(Table1115[[#This Row],[Normiert]]*$B$7,0)</f>
        <v>230</v>
      </c>
    </row>
    <row r="86" spans="1:11">
      <c r="A86" t="s">
        <v>20562</v>
      </c>
      <c r="B86" t="s">
        <v>20563</v>
      </c>
      <c r="C86" t="s">
        <v>20487</v>
      </c>
      <c r="D86" t="s">
        <v>20564</v>
      </c>
      <c r="E86" t="s">
        <v>20565</v>
      </c>
      <c r="F86">
        <v>107</v>
      </c>
      <c r="G86">
        <v>25</v>
      </c>
      <c r="H86" t="s">
        <v>20536</v>
      </c>
      <c r="I86" t="s">
        <v>20419</v>
      </c>
      <c r="J86">
        <f>Table1115[[#This Row],[Elektrische Bruttoleistung (MW)]]/$B$6</f>
        <v>2.2682000264128708E-3</v>
      </c>
      <c r="K86">
        <f>ROUND(Table1115[[#This Row],[Normiert]]*$B$7,0)</f>
        <v>82</v>
      </c>
    </row>
    <row r="87" spans="1:11">
      <c r="A87" t="s">
        <v>20566</v>
      </c>
      <c r="B87" t="s">
        <v>20430</v>
      </c>
      <c r="C87" t="s">
        <v>20431</v>
      </c>
      <c r="D87" t="s">
        <v>20567</v>
      </c>
      <c r="E87" t="s">
        <v>1231</v>
      </c>
      <c r="F87">
        <v>137</v>
      </c>
      <c r="G87">
        <v>35</v>
      </c>
      <c r="H87" t="s">
        <v>20441</v>
      </c>
      <c r="I87" t="s">
        <v>1241</v>
      </c>
      <c r="J87">
        <f>Table1115[[#This Row],[Elektrische Bruttoleistung (MW)]]/$B$6</f>
        <v>2.9041439590519933E-3</v>
      </c>
      <c r="K87">
        <f>ROUND(Table1115[[#This Row],[Normiert]]*$B$7,0)</f>
        <v>105</v>
      </c>
    </row>
    <row r="88" spans="1:11">
      <c r="A88" t="s">
        <v>20568</v>
      </c>
      <c r="B88" t="s">
        <v>20430</v>
      </c>
      <c r="C88" t="s">
        <v>20431</v>
      </c>
      <c r="D88" t="s">
        <v>20567</v>
      </c>
      <c r="E88" t="s">
        <v>1231</v>
      </c>
      <c r="F88">
        <v>137</v>
      </c>
      <c r="G88">
        <v>35</v>
      </c>
      <c r="H88" t="s">
        <v>20441</v>
      </c>
      <c r="I88" t="s">
        <v>1241</v>
      </c>
      <c r="J88">
        <f>Table1115[[#This Row],[Elektrische Bruttoleistung (MW)]]/$B$6</f>
        <v>2.9041439590519933E-3</v>
      </c>
      <c r="K88">
        <f>ROUND(Table1115[[#This Row],[Normiert]]*$B$7,0)</f>
        <v>105</v>
      </c>
    </row>
    <row r="89" spans="1:11">
      <c r="A89" t="s">
        <v>20569</v>
      </c>
      <c r="B89" t="s">
        <v>20430</v>
      </c>
      <c r="C89" t="s">
        <v>20431</v>
      </c>
      <c r="D89" t="s">
        <v>20567</v>
      </c>
      <c r="E89" t="s">
        <v>1231</v>
      </c>
      <c r="F89">
        <v>822</v>
      </c>
      <c r="G89">
        <v>320</v>
      </c>
      <c r="H89" t="s">
        <v>20434</v>
      </c>
      <c r="I89" t="s">
        <v>1241</v>
      </c>
      <c r="J89">
        <f>Table1115[[#This Row],[Elektrische Bruttoleistung (MW)]]/$B$6</f>
        <v>1.7424863754311959E-2</v>
      </c>
      <c r="K89">
        <f>ROUND(Table1115[[#This Row],[Normiert]]*$B$7,0)</f>
        <v>629</v>
      </c>
    </row>
    <row r="90" spans="1:11">
      <c r="A90" t="s">
        <v>20570</v>
      </c>
      <c r="B90" t="s">
        <v>20571</v>
      </c>
      <c r="C90" t="s">
        <v>20439</v>
      </c>
      <c r="D90" t="s">
        <v>20572</v>
      </c>
      <c r="E90" t="s">
        <v>1232</v>
      </c>
      <c r="F90">
        <v>511</v>
      </c>
      <c r="G90">
        <v>550</v>
      </c>
      <c r="H90" t="s">
        <v>20434</v>
      </c>
      <c r="I90" t="s">
        <v>1241</v>
      </c>
      <c r="J90">
        <f>Table1115[[#This Row],[Elektrische Bruttoleistung (MW)]]/$B$6</f>
        <v>1.0832244985953055E-2</v>
      </c>
      <c r="K90">
        <f>ROUND(Table1115[[#This Row],[Normiert]]*$B$7,0)</f>
        <v>391</v>
      </c>
    </row>
    <row r="91" spans="1:11">
      <c r="A91" t="s">
        <v>20573</v>
      </c>
      <c r="B91" t="s">
        <v>20574</v>
      </c>
      <c r="C91" t="s">
        <v>20439</v>
      </c>
      <c r="D91" t="s">
        <v>20575</v>
      </c>
      <c r="E91" t="s">
        <v>20576</v>
      </c>
      <c r="F91">
        <v>320</v>
      </c>
      <c r="G91">
        <v>34</v>
      </c>
      <c r="H91" t="s">
        <v>20447</v>
      </c>
      <c r="I91" t="s">
        <v>20422</v>
      </c>
      <c r="J91">
        <f>Table1115[[#This Row],[Elektrische Bruttoleistung (MW)]]/$B$6</f>
        <v>6.783401948150641E-3</v>
      </c>
      <c r="K91">
        <f>ROUND(Table1115[[#This Row],[Normiert]]*$B$7,0)</f>
        <v>245</v>
      </c>
    </row>
    <row r="92" spans="1:11">
      <c r="A92" t="s">
        <v>20577</v>
      </c>
      <c r="B92" t="s">
        <v>20574</v>
      </c>
      <c r="C92" t="s">
        <v>20439</v>
      </c>
      <c r="D92" t="s">
        <v>20575</v>
      </c>
      <c r="E92" t="s">
        <v>20576</v>
      </c>
      <c r="F92">
        <v>320</v>
      </c>
      <c r="G92">
        <v>34</v>
      </c>
      <c r="H92" t="s">
        <v>20447</v>
      </c>
      <c r="I92" t="s">
        <v>20422</v>
      </c>
      <c r="J92">
        <f>Table1115[[#This Row],[Elektrische Bruttoleistung (MW)]]/$B$6</f>
        <v>6.783401948150641E-3</v>
      </c>
      <c r="K92">
        <f>ROUND(Table1115[[#This Row],[Normiert]]*$B$7,0)</f>
        <v>245</v>
      </c>
    </row>
    <row r="93" spans="1:11">
      <c r="A93" t="s">
        <v>20578</v>
      </c>
      <c r="B93" t="s">
        <v>20492</v>
      </c>
      <c r="C93" t="s">
        <v>20487</v>
      </c>
      <c r="D93" t="s">
        <v>20579</v>
      </c>
      <c r="E93" t="s">
        <v>20580</v>
      </c>
      <c r="F93">
        <v>440</v>
      </c>
      <c r="G93">
        <v>25</v>
      </c>
      <c r="H93" t="s">
        <v>20441</v>
      </c>
      <c r="I93" t="s">
        <v>20417</v>
      </c>
      <c r="J93">
        <f>Table1115[[#This Row],[Elektrische Bruttoleistung (MW)]]/$B$6</f>
        <v>9.3271776787071312E-3</v>
      </c>
      <c r="K93">
        <f>ROUND(Table1115[[#This Row],[Normiert]]*$B$7,0)</f>
        <v>337</v>
      </c>
    </row>
    <row r="94" spans="1:11">
      <c r="A94" t="s">
        <v>20581</v>
      </c>
      <c r="B94" t="s">
        <v>20467</v>
      </c>
      <c r="C94" t="s">
        <v>20508</v>
      </c>
      <c r="D94" t="s">
        <v>20582</v>
      </c>
      <c r="E94" t="s">
        <v>20583</v>
      </c>
      <c r="F94">
        <v>535</v>
      </c>
      <c r="G94">
        <v>76.3</v>
      </c>
      <c r="H94" t="s">
        <v>20441</v>
      </c>
      <c r="I94" t="s">
        <v>1242</v>
      </c>
      <c r="J94">
        <f>Table1115[[#This Row],[Elektrische Bruttoleistung (MW)]]/$B$6</f>
        <v>1.1341000132064353E-2</v>
      </c>
      <c r="K94">
        <f>ROUND(Table1115[[#This Row],[Normiert]]*$B$7,0)</f>
        <v>409</v>
      </c>
    </row>
    <row r="95" spans="1:11">
      <c r="A95" t="s">
        <v>20584</v>
      </c>
      <c r="B95" t="s">
        <v>20467</v>
      </c>
      <c r="C95" t="s">
        <v>20508</v>
      </c>
      <c r="D95" t="s">
        <v>20582</v>
      </c>
      <c r="E95" t="s">
        <v>20583</v>
      </c>
      <c r="F95">
        <v>535</v>
      </c>
      <c r="G95">
        <v>76.3</v>
      </c>
      <c r="H95" t="s">
        <v>20441</v>
      </c>
      <c r="I95" t="s">
        <v>1242</v>
      </c>
      <c r="J95">
        <f>Table1115[[#This Row],[Elektrische Bruttoleistung (MW)]]/$B$6</f>
        <v>1.1341000132064353E-2</v>
      </c>
      <c r="K95">
        <f>ROUND(Table1115[[#This Row],[Normiert]]*$B$7,0)</f>
        <v>409</v>
      </c>
    </row>
    <row r="96" spans="1:11">
      <c r="A96" t="s">
        <v>20585</v>
      </c>
      <c r="B96" t="s">
        <v>20467</v>
      </c>
      <c r="C96" t="s">
        <v>20508</v>
      </c>
      <c r="D96" t="s">
        <v>20582</v>
      </c>
      <c r="E96" t="s">
        <v>20583</v>
      </c>
      <c r="F96">
        <v>535</v>
      </c>
      <c r="G96">
        <v>76.3</v>
      </c>
      <c r="H96" t="s">
        <v>20441</v>
      </c>
      <c r="I96" t="s">
        <v>1242</v>
      </c>
      <c r="J96">
        <f>Table1115[[#This Row],[Elektrische Bruttoleistung (MW)]]/$B$6</f>
        <v>1.1341000132064353E-2</v>
      </c>
      <c r="K96">
        <f>ROUND(Table1115[[#This Row],[Normiert]]*$B$7,0)</f>
        <v>409</v>
      </c>
    </row>
    <row r="97" spans="1:11">
      <c r="A97" t="s">
        <v>20586</v>
      </c>
      <c r="B97" t="s">
        <v>20467</v>
      </c>
      <c r="C97" t="s">
        <v>20508</v>
      </c>
      <c r="D97" t="s">
        <v>20582</v>
      </c>
      <c r="E97" t="s">
        <v>20583</v>
      </c>
      <c r="F97">
        <v>535</v>
      </c>
      <c r="G97">
        <v>76.3</v>
      </c>
      <c r="H97" t="s">
        <v>20441</v>
      </c>
      <c r="I97" t="s">
        <v>1242</v>
      </c>
      <c r="J97">
        <f>Table1115[[#This Row],[Elektrische Bruttoleistung (MW)]]/$B$6</f>
        <v>1.1341000132064353E-2</v>
      </c>
      <c r="K97">
        <f>ROUND(Table1115[[#This Row],[Normiert]]*$B$7,0)</f>
        <v>409</v>
      </c>
    </row>
    <row r="98" spans="1:11">
      <c r="A98" t="s">
        <v>20587</v>
      </c>
      <c r="B98" t="s">
        <v>20492</v>
      </c>
      <c r="C98" t="s">
        <v>20519</v>
      </c>
      <c r="D98" t="s">
        <v>20588</v>
      </c>
      <c r="E98" t="s">
        <v>20589</v>
      </c>
      <c r="F98">
        <v>203.97</v>
      </c>
      <c r="G98">
        <v>225</v>
      </c>
      <c r="H98" t="s">
        <v>20447</v>
      </c>
      <c r="I98" t="s">
        <v>20417</v>
      </c>
      <c r="J98">
        <f>Table1115[[#This Row],[Elektrische Bruttoleistung (MW)]]/$B$6</f>
        <v>4.3237827980133941E-3</v>
      </c>
      <c r="K98">
        <f>ROUND(Table1115[[#This Row],[Normiert]]*$B$7,0)</f>
        <v>156</v>
      </c>
    </row>
    <row r="99" spans="1:11">
      <c r="A99" t="s">
        <v>20590</v>
      </c>
      <c r="B99" t="s">
        <v>20591</v>
      </c>
      <c r="C99" t="s">
        <v>20431</v>
      </c>
      <c r="D99" t="s">
        <v>20592</v>
      </c>
      <c r="E99" t="s">
        <v>130</v>
      </c>
      <c r="F99">
        <v>550</v>
      </c>
      <c r="G99">
        <v>220</v>
      </c>
      <c r="H99" t="s">
        <v>20434</v>
      </c>
      <c r="I99" t="s">
        <v>1241</v>
      </c>
      <c r="J99">
        <f>Table1115[[#This Row],[Elektrische Bruttoleistung (MW)]]/$B$6</f>
        <v>1.1658972098383914E-2</v>
      </c>
      <c r="K99">
        <f>ROUND(Table1115[[#This Row],[Normiert]]*$B$7,0)</f>
        <v>421</v>
      </c>
    </row>
    <row r="100" spans="1:11">
      <c r="A100" t="s">
        <v>20593</v>
      </c>
      <c r="B100" t="s">
        <v>20591</v>
      </c>
      <c r="C100" t="s">
        <v>20431</v>
      </c>
      <c r="D100" t="s">
        <v>20592</v>
      </c>
      <c r="E100" t="s">
        <v>130</v>
      </c>
      <c r="F100">
        <v>912</v>
      </c>
      <c r="G100">
        <v>220</v>
      </c>
      <c r="H100" t="s">
        <v>20441</v>
      </c>
      <c r="I100" t="s">
        <v>1241</v>
      </c>
      <c r="J100">
        <f>Table1115[[#This Row],[Elektrische Bruttoleistung (MW)]]/$B$6</f>
        <v>1.9332695552229325E-2</v>
      </c>
      <c r="K100">
        <f>ROUND(Table1115[[#This Row],[Normiert]]*$B$7,0)</f>
        <v>698</v>
      </c>
    </row>
    <row r="101" spans="1:11">
      <c r="A101" t="s">
        <v>20594</v>
      </c>
      <c r="B101" t="s">
        <v>20595</v>
      </c>
      <c r="C101" t="s">
        <v>20523</v>
      </c>
      <c r="D101" t="s">
        <v>20596</v>
      </c>
      <c r="E101" t="s">
        <v>1233</v>
      </c>
      <c r="F101">
        <v>200</v>
      </c>
      <c r="G101">
        <v>192</v>
      </c>
      <c r="H101" t="s">
        <v>20597</v>
      </c>
      <c r="I101" t="s">
        <v>20417</v>
      </c>
      <c r="J101">
        <f>Table1115[[#This Row],[Elektrische Bruttoleistung (MW)]]/$B$6</f>
        <v>4.2396262175941508E-3</v>
      </c>
      <c r="K101">
        <f>ROUND(Table1115[[#This Row],[Normiert]]*$B$7,0)</f>
        <v>153</v>
      </c>
    </row>
    <row r="102" spans="1:11">
      <c r="A102" t="s">
        <v>20598</v>
      </c>
      <c r="B102" t="s">
        <v>20599</v>
      </c>
      <c r="C102" t="s">
        <v>20439</v>
      </c>
      <c r="D102" t="s">
        <v>20600</v>
      </c>
      <c r="E102" t="s">
        <v>20601</v>
      </c>
      <c r="F102">
        <v>215</v>
      </c>
      <c r="G102">
        <v>235</v>
      </c>
      <c r="H102" t="s">
        <v>20457</v>
      </c>
      <c r="I102" t="s">
        <v>20602</v>
      </c>
      <c r="J102">
        <f>Table1115[[#This Row],[Elektrische Bruttoleistung (MW)]]/$B$6</f>
        <v>4.5575981839137119E-3</v>
      </c>
      <c r="K102">
        <f>ROUND(Table1115[[#This Row],[Normiert]]*$B$7,0)</f>
        <v>164</v>
      </c>
    </row>
    <row r="103" spans="1:11">
      <c r="A103" t="s">
        <v>20603</v>
      </c>
      <c r="B103" t="s">
        <v>20604</v>
      </c>
      <c r="C103" t="s">
        <v>20439</v>
      </c>
      <c r="D103" t="s">
        <v>20605</v>
      </c>
      <c r="E103" t="s">
        <v>20601</v>
      </c>
      <c r="F103">
        <v>103.2</v>
      </c>
      <c r="G103">
        <v>168</v>
      </c>
      <c r="H103" t="s">
        <v>20606</v>
      </c>
      <c r="I103" t="s">
        <v>20607</v>
      </c>
      <c r="J103">
        <f>Table1115[[#This Row],[Elektrische Bruttoleistung (MW)]]/$B$6</f>
        <v>2.1876471282785818E-3</v>
      </c>
      <c r="K103">
        <f>ROUND(Table1115[[#This Row],[Normiert]]*$B$7,0)</f>
        <v>79</v>
      </c>
    </row>
    <row r="104" spans="1:11">
      <c r="A104" t="s">
        <v>20608</v>
      </c>
      <c r="B104" t="s">
        <v>20604</v>
      </c>
      <c r="C104" t="s">
        <v>20439</v>
      </c>
      <c r="D104" t="s">
        <v>20605</v>
      </c>
      <c r="E104" t="s">
        <v>20601</v>
      </c>
      <c r="F104">
        <v>110</v>
      </c>
      <c r="G104">
        <v>80</v>
      </c>
      <c r="H104" t="s">
        <v>20447</v>
      </c>
      <c r="I104" t="s">
        <v>20417</v>
      </c>
      <c r="J104">
        <f>Table1115[[#This Row],[Elektrische Bruttoleistung (MW)]]/$B$6</f>
        <v>2.3317944196767828E-3</v>
      </c>
      <c r="K104">
        <f>ROUND(Table1115[[#This Row],[Normiert]]*$B$7,0)</f>
        <v>84</v>
      </c>
    </row>
    <row r="105" spans="1:11">
      <c r="A105" t="s">
        <v>20609</v>
      </c>
      <c r="B105" t="s">
        <v>20604</v>
      </c>
      <c r="C105" t="s">
        <v>20439</v>
      </c>
      <c r="D105" t="s">
        <v>20610</v>
      </c>
      <c r="E105" t="s">
        <v>20601</v>
      </c>
      <c r="F105">
        <v>421</v>
      </c>
      <c r="G105">
        <v>370</v>
      </c>
      <c r="H105" t="s">
        <v>20447</v>
      </c>
      <c r="I105" t="s">
        <v>20417</v>
      </c>
      <c r="J105">
        <f>Table1115[[#This Row],[Elektrische Bruttoleistung (MW)]]/$B$6</f>
        <v>8.9244131880356868E-3</v>
      </c>
      <c r="K105">
        <f>ROUND(Table1115[[#This Row],[Normiert]]*$B$7,0)</f>
        <v>322</v>
      </c>
    </row>
    <row r="106" spans="1:11">
      <c r="A106" t="s">
        <v>20611</v>
      </c>
      <c r="B106" t="s">
        <v>20604</v>
      </c>
      <c r="C106" t="s">
        <v>20439</v>
      </c>
      <c r="D106" t="s">
        <v>20610</v>
      </c>
      <c r="E106" t="s">
        <v>20601</v>
      </c>
      <c r="F106">
        <v>453</v>
      </c>
      <c r="G106">
        <v>265</v>
      </c>
      <c r="H106" t="s">
        <v>20447</v>
      </c>
      <c r="I106" t="s">
        <v>20417</v>
      </c>
      <c r="J106">
        <f>Table1115[[#This Row],[Elektrische Bruttoleistung (MW)]]/$B$6</f>
        <v>9.6027533828507514E-3</v>
      </c>
      <c r="K106">
        <f>ROUND(Table1115[[#This Row],[Normiert]]*$B$7,0)</f>
        <v>347</v>
      </c>
    </row>
    <row r="107" spans="1:11">
      <c r="A107" t="s">
        <v>20612</v>
      </c>
      <c r="B107" t="s">
        <v>20613</v>
      </c>
      <c r="C107" t="s">
        <v>20439</v>
      </c>
      <c r="D107" t="s">
        <v>20614</v>
      </c>
      <c r="E107" t="s">
        <v>20615</v>
      </c>
      <c r="F107">
        <v>116</v>
      </c>
      <c r="G107">
        <v>460</v>
      </c>
      <c r="H107" t="s">
        <v>20606</v>
      </c>
      <c r="I107" t="s">
        <v>20527</v>
      </c>
      <c r="J107">
        <f>Table1115[[#This Row],[Elektrische Bruttoleistung (MW)]]/$B$6</f>
        <v>2.4589832062046073E-3</v>
      </c>
      <c r="K107">
        <f>ROUND(Table1115[[#This Row],[Normiert]]*$B$7,0)</f>
        <v>89</v>
      </c>
    </row>
    <row r="108" spans="1:11">
      <c r="A108" t="s">
        <v>20616</v>
      </c>
      <c r="B108" t="s">
        <v>20617</v>
      </c>
      <c r="C108" t="s">
        <v>20439</v>
      </c>
      <c r="D108" t="s">
        <v>20618</v>
      </c>
      <c r="E108" t="s">
        <v>580</v>
      </c>
      <c r="F108">
        <v>114</v>
      </c>
      <c r="G108">
        <v>75</v>
      </c>
      <c r="H108" t="s">
        <v>20447</v>
      </c>
      <c r="I108" t="s">
        <v>20417</v>
      </c>
      <c r="J108">
        <f>Table1115[[#This Row],[Elektrische Bruttoleistung (MW)]]/$B$6</f>
        <v>2.4165869440286657E-3</v>
      </c>
      <c r="K108">
        <f>ROUND(Table1115[[#This Row],[Normiert]]*$B$7,0)</f>
        <v>87</v>
      </c>
    </row>
    <row r="109" spans="1:11">
      <c r="A109" t="s">
        <v>20619</v>
      </c>
      <c r="B109" t="s">
        <v>20617</v>
      </c>
      <c r="C109" t="s">
        <v>20439</v>
      </c>
      <c r="D109" t="s">
        <v>20620</v>
      </c>
      <c r="E109" t="s">
        <v>580</v>
      </c>
      <c r="F109">
        <v>595</v>
      </c>
      <c r="G109">
        <v>300</v>
      </c>
      <c r="H109" t="s">
        <v>20447</v>
      </c>
      <c r="I109" t="s">
        <v>20417</v>
      </c>
      <c r="J109">
        <f>Table1115[[#This Row],[Elektrische Bruttoleistung (MW)]]/$B$6</f>
        <v>1.2612887997342599E-2</v>
      </c>
      <c r="K109">
        <f>ROUND(Table1115[[#This Row],[Normiert]]*$B$7,0)</f>
        <v>455</v>
      </c>
    </row>
    <row r="110" spans="1:11">
      <c r="A110" t="s">
        <v>20621</v>
      </c>
      <c r="B110" t="s">
        <v>20622</v>
      </c>
      <c r="C110" t="s">
        <v>20468</v>
      </c>
      <c r="D110" t="s">
        <v>20623</v>
      </c>
      <c r="E110" t="s">
        <v>789</v>
      </c>
      <c r="F110">
        <v>184</v>
      </c>
      <c r="G110">
        <v>200</v>
      </c>
      <c r="H110" t="s">
        <v>20447</v>
      </c>
      <c r="I110" t="s">
        <v>20417</v>
      </c>
      <c r="J110">
        <f>Table1115[[#This Row],[Elektrische Bruttoleistung (MW)]]/$B$6</f>
        <v>3.9004561201866185E-3</v>
      </c>
      <c r="K110">
        <f>ROUND(Table1115[[#This Row],[Normiert]]*$B$7,0)</f>
        <v>141</v>
      </c>
    </row>
    <row r="111" spans="1:11">
      <c r="A111" t="s">
        <v>20624</v>
      </c>
      <c r="B111" t="s">
        <v>20625</v>
      </c>
      <c r="C111" t="s">
        <v>20455</v>
      </c>
      <c r="D111" t="s">
        <v>20626</v>
      </c>
      <c r="E111" t="s">
        <v>20624</v>
      </c>
      <c r="F111">
        <v>162</v>
      </c>
      <c r="G111">
        <v>208</v>
      </c>
      <c r="H111" t="s">
        <v>20457</v>
      </c>
      <c r="I111" t="s">
        <v>20421</v>
      </c>
      <c r="J111">
        <f>Table1115[[#This Row],[Elektrische Bruttoleistung (MW)]]/$B$6</f>
        <v>3.4340972362512621E-3</v>
      </c>
      <c r="K111">
        <f>ROUND(Table1115[[#This Row],[Normiert]]*$B$7,0)</f>
        <v>124</v>
      </c>
    </row>
    <row r="112" spans="1:11">
      <c r="A112" t="s">
        <v>20627</v>
      </c>
      <c r="B112" t="s">
        <v>20613</v>
      </c>
      <c r="C112" t="s">
        <v>20439</v>
      </c>
      <c r="D112" t="s">
        <v>20628</v>
      </c>
      <c r="E112" t="s">
        <v>20629</v>
      </c>
      <c r="F112">
        <v>189.5</v>
      </c>
      <c r="G112">
        <v>711</v>
      </c>
      <c r="H112" t="s">
        <v>20630</v>
      </c>
      <c r="I112" t="s">
        <v>20477</v>
      </c>
      <c r="J112">
        <f>Table1115[[#This Row],[Elektrische Bruttoleistung (MW)]]/$B$6</f>
        <v>4.0170458411704574E-3</v>
      </c>
      <c r="K112">
        <f>ROUND(Table1115[[#This Row],[Normiert]]*$B$7,0)</f>
        <v>145</v>
      </c>
    </row>
    <row r="113" spans="1:11">
      <c r="A113" t="s">
        <v>20631</v>
      </c>
      <c r="B113" t="s">
        <v>20467</v>
      </c>
      <c r="C113" t="s">
        <v>20468</v>
      </c>
      <c r="D113" t="s">
        <v>20632</v>
      </c>
      <c r="E113" t="s">
        <v>20633</v>
      </c>
      <c r="F113">
        <v>942</v>
      </c>
      <c r="G113">
        <v>230</v>
      </c>
      <c r="H113" t="s">
        <v>20441</v>
      </c>
      <c r="I113" t="s">
        <v>1242</v>
      </c>
      <c r="J113">
        <f>Table1115[[#This Row],[Elektrische Bruttoleistung (MW)]]/$B$6</f>
        <v>1.9968639484868451E-2</v>
      </c>
      <c r="K113">
        <f>ROUND(Table1115[[#This Row],[Normiert]]*$B$7,0)</f>
        <v>721</v>
      </c>
    </row>
    <row r="114" spans="1:11">
      <c r="A114" t="s">
        <v>20634</v>
      </c>
      <c r="B114" t="s">
        <v>20430</v>
      </c>
      <c r="C114" t="s">
        <v>20468</v>
      </c>
      <c r="D114" t="s">
        <v>20632</v>
      </c>
      <c r="E114" t="s">
        <v>20633</v>
      </c>
      <c r="F114">
        <v>942</v>
      </c>
      <c r="G114">
        <v>230</v>
      </c>
      <c r="H114" t="s">
        <v>20441</v>
      </c>
      <c r="I114" t="s">
        <v>1242</v>
      </c>
      <c r="J114">
        <f>Table1115[[#This Row],[Elektrische Bruttoleistung (MW)]]/$B$6</f>
        <v>1.9968639484868451E-2</v>
      </c>
      <c r="K114">
        <f>ROUND(Table1115[[#This Row],[Normiert]]*$B$7,0)</f>
        <v>721</v>
      </c>
    </row>
    <row r="115" spans="1:11">
      <c r="A115" t="s">
        <v>20635</v>
      </c>
      <c r="B115" t="s">
        <v>20636</v>
      </c>
      <c r="C115" t="s">
        <v>20637</v>
      </c>
      <c r="D115" t="s">
        <v>20638</v>
      </c>
      <c r="E115" t="s">
        <v>1234</v>
      </c>
      <c r="F115">
        <v>600</v>
      </c>
      <c r="G115">
        <v>540</v>
      </c>
      <c r="H115" t="s">
        <v>20639</v>
      </c>
      <c r="I115" t="s">
        <v>20417</v>
      </c>
      <c r="J115">
        <f>Table1115[[#This Row],[Elektrische Bruttoleistung (MW)]]/$B$6</f>
        <v>1.2718878652782453E-2</v>
      </c>
      <c r="K115">
        <f>ROUND(Table1115[[#This Row],[Normiert]]*$B$7,0)</f>
        <v>459</v>
      </c>
    </row>
    <row r="116" spans="1:11">
      <c r="A116" t="s">
        <v>20640</v>
      </c>
      <c r="B116" t="s">
        <v>20636</v>
      </c>
      <c r="C116" t="s">
        <v>20637</v>
      </c>
      <c r="D116" t="s">
        <v>20638</v>
      </c>
      <c r="E116" t="s">
        <v>1234</v>
      </c>
      <c r="F116">
        <v>127</v>
      </c>
      <c r="G116">
        <v>280</v>
      </c>
      <c r="H116" t="s">
        <v>20457</v>
      </c>
      <c r="I116" t="s">
        <v>20417</v>
      </c>
      <c r="J116">
        <f>Table1115[[#This Row],[Elektrische Bruttoleistung (MW)]]/$B$6</f>
        <v>2.6921626481722855E-3</v>
      </c>
      <c r="K116">
        <f>ROUND(Table1115[[#This Row],[Normiert]]*$B$7,0)</f>
        <v>97</v>
      </c>
    </row>
    <row r="117" spans="1:11">
      <c r="A117" t="s">
        <v>20641</v>
      </c>
      <c r="B117" t="s">
        <v>20636</v>
      </c>
      <c r="C117" t="s">
        <v>20637</v>
      </c>
      <c r="D117" t="s">
        <v>20638</v>
      </c>
      <c r="E117" t="s">
        <v>1234</v>
      </c>
      <c r="F117">
        <v>396</v>
      </c>
      <c r="G117">
        <v>420</v>
      </c>
      <c r="H117" t="s">
        <v>20457</v>
      </c>
      <c r="I117" t="s">
        <v>20417</v>
      </c>
      <c r="J117">
        <f>Table1115[[#This Row],[Elektrische Bruttoleistung (MW)]]/$B$6</f>
        <v>8.3944599108364184E-3</v>
      </c>
      <c r="K117">
        <f>ROUND(Table1115[[#This Row],[Normiert]]*$B$7,0)</f>
        <v>303</v>
      </c>
    </row>
    <row r="118" spans="1:11">
      <c r="A118" t="s">
        <v>20642</v>
      </c>
      <c r="B118" t="s">
        <v>20643</v>
      </c>
      <c r="C118" t="s">
        <v>20439</v>
      </c>
      <c r="D118" t="s">
        <v>20644</v>
      </c>
      <c r="E118" t="s">
        <v>20645</v>
      </c>
      <c r="F118">
        <v>820</v>
      </c>
      <c r="G118">
        <v>35</v>
      </c>
      <c r="H118" t="s">
        <v>20434</v>
      </c>
      <c r="I118" t="s">
        <v>1241</v>
      </c>
      <c r="J118">
        <f>Table1115[[#This Row],[Elektrische Bruttoleistung (MW)]]/$B$6</f>
        <v>1.7382467492136018E-2</v>
      </c>
      <c r="K118">
        <f>ROUND(Table1115[[#This Row],[Normiert]]*$B$7,0)</f>
        <v>627</v>
      </c>
    </row>
    <row r="119" spans="1:11">
      <c r="A119" t="s">
        <v>20646</v>
      </c>
      <c r="B119" t="s">
        <v>20647</v>
      </c>
      <c r="C119" t="s">
        <v>20637</v>
      </c>
      <c r="D119" t="s">
        <v>20648</v>
      </c>
      <c r="E119" t="s">
        <v>1235</v>
      </c>
      <c r="F119">
        <v>350</v>
      </c>
      <c r="G119">
        <v>45</v>
      </c>
      <c r="H119" t="s">
        <v>20447</v>
      </c>
      <c r="I119" t="s">
        <v>20417</v>
      </c>
      <c r="J119">
        <f>Table1115[[#This Row],[Elektrische Bruttoleistung (MW)]]/$B$6</f>
        <v>7.419345880789764E-3</v>
      </c>
      <c r="K119">
        <f>ROUND(Table1115[[#This Row],[Normiert]]*$B$7,0)</f>
        <v>268</v>
      </c>
    </row>
    <row r="120" spans="1:11">
      <c r="A120" t="s">
        <v>20649</v>
      </c>
      <c r="B120" t="s">
        <v>20647</v>
      </c>
      <c r="C120" t="s">
        <v>20637</v>
      </c>
      <c r="D120" t="s">
        <v>20648</v>
      </c>
      <c r="E120" t="s">
        <v>1235</v>
      </c>
      <c r="F120">
        <v>417</v>
      </c>
      <c r="G120">
        <v>115</v>
      </c>
      <c r="H120" t="s">
        <v>20447</v>
      </c>
      <c r="I120" t="s">
        <v>20417</v>
      </c>
      <c r="J120">
        <f>Table1115[[#This Row],[Elektrische Bruttoleistung (MW)]]/$B$6</f>
        <v>8.8396206636838035E-3</v>
      </c>
      <c r="K120">
        <f>ROUND(Table1115[[#This Row],[Normiert]]*$B$7,0)</f>
        <v>319</v>
      </c>
    </row>
    <row r="121" spans="1:11">
      <c r="A121" t="s">
        <v>20650</v>
      </c>
      <c r="B121" t="s">
        <v>20647</v>
      </c>
      <c r="C121" t="s">
        <v>20637</v>
      </c>
      <c r="D121" t="s">
        <v>20648</v>
      </c>
      <c r="E121" t="s">
        <v>1235</v>
      </c>
      <c r="F121">
        <v>100</v>
      </c>
      <c r="G121">
        <v>90</v>
      </c>
      <c r="H121" t="s">
        <v>20597</v>
      </c>
      <c r="I121" t="s">
        <v>20417</v>
      </c>
      <c r="J121">
        <f>Table1115[[#This Row],[Elektrische Bruttoleistung (MW)]]/$B$6</f>
        <v>2.1198131087970754E-3</v>
      </c>
      <c r="K121">
        <f>ROUND(Table1115[[#This Row],[Normiert]]*$B$7,0)</f>
        <v>77</v>
      </c>
    </row>
    <row r="122" spans="1:11">
      <c r="A122" t="s">
        <v>20651</v>
      </c>
      <c r="B122" t="s">
        <v>20652</v>
      </c>
      <c r="C122" t="s">
        <v>20431</v>
      </c>
      <c r="D122" t="s">
        <v>20653</v>
      </c>
      <c r="E122" t="s">
        <v>1236</v>
      </c>
      <c r="F122">
        <v>475</v>
      </c>
      <c r="G122">
        <v>500</v>
      </c>
      <c r="H122" t="s">
        <v>20434</v>
      </c>
      <c r="I122" t="s">
        <v>1241</v>
      </c>
      <c r="J122">
        <f>Table1115[[#This Row],[Elektrische Bruttoleistung (MW)]]/$B$6</f>
        <v>1.0069112266786107E-2</v>
      </c>
      <c r="K122">
        <f>ROUND(Table1115[[#This Row],[Normiert]]*$B$7,0)</f>
        <v>363</v>
      </c>
    </row>
    <row r="123" spans="1:11">
      <c r="A123" t="s">
        <v>20654</v>
      </c>
      <c r="B123" t="s">
        <v>20652</v>
      </c>
      <c r="C123" t="s">
        <v>20431</v>
      </c>
      <c r="D123" t="s">
        <v>20653</v>
      </c>
      <c r="E123" t="s">
        <v>1236</v>
      </c>
      <c r="F123">
        <v>480</v>
      </c>
      <c r="G123">
        <v>500</v>
      </c>
      <c r="H123" t="s">
        <v>20434</v>
      </c>
      <c r="I123" t="s">
        <v>1241</v>
      </c>
      <c r="J123">
        <f>Table1115[[#This Row],[Elektrische Bruttoleistung (MW)]]/$B$6</f>
        <v>1.0175102922225961E-2</v>
      </c>
      <c r="K123">
        <f>ROUND(Table1115[[#This Row],[Normiert]]*$B$7,0)</f>
        <v>367</v>
      </c>
    </row>
    <row r="124" spans="1:11">
      <c r="A124" t="s">
        <v>20655</v>
      </c>
      <c r="B124" t="s">
        <v>20652</v>
      </c>
      <c r="C124" t="s">
        <v>20431</v>
      </c>
      <c r="D124" t="s">
        <v>20653</v>
      </c>
      <c r="E124" t="s">
        <v>1236</v>
      </c>
      <c r="F124">
        <v>911</v>
      </c>
      <c r="G124">
        <v>500</v>
      </c>
      <c r="H124" t="s">
        <v>20434</v>
      </c>
      <c r="I124" t="s">
        <v>1241</v>
      </c>
      <c r="J124">
        <f>Table1115[[#This Row],[Elektrische Bruttoleistung (MW)]]/$B$6</f>
        <v>1.9311497421141355E-2</v>
      </c>
      <c r="K124">
        <f>ROUND(Table1115[[#This Row],[Normiert]]*$B$7,0)</f>
        <v>697</v>
      </c>
    </row>
    <row r="125" spans="1:11">
      <c r="A125" t="s">
        <v>20656</v>
      </c>
      <c r="B125" t="s">
        <v>20657</v>
      </c>
      <c r="C125" t="s">
        <v>20439</v>
      </c>
      <c r="D125" t="s">
        <v>20658</v>
      </c>
      <c r="E125" t="s">
        <v>20659</v>
      </c>
      <c r="F125">
        <v>197.9</v>
      </c>
      <c r="G125">
        <v>823</v>
      </c>
      <c r="H125" t="s">
        <v>20660</v>
      </c>
      <c r="I125" t="s">
        <v>20527</v>
      </c>
      <c r="J125">
        <f>Table1115[[#This Row],[Elektrische Bruttoleistung (MW)]]/$B$6</f>
        <v>4.1951101423094118E-3</v>
      </c>
      <c r="K125">
        <f>ROUND(Table1115[[#This Row],[Normiert]]*$B$7,0)</f>
        <v>151</v>
      </c>
    </row>
    <row r="126" spans="1:11">
      <c r="A126" t="s">
        <v>20661</v>
      </c>
      <c r="B126" t="s">
        <v>20657</v>
      </c>
      <c r="C126" t="s">
        <v>20439</v>
      </c>
      <c r="D126" t="s">
        <v>20658</v>
      </c>
      <c r="E126" t="s">
        <v>20659</v>
      </c>
      <c r="F126">
        <v>186</v>
      </c>
      <c r="G126">
        <v>390</v>
      </c>
      <c r="H126" t="s">
        <v>20457</v>
      </c>
      <c r="I126" t="s">
        <v>20417</v>
      </c>
      <c r="J126">
        <f>Table1115[[#This Row],[Elektrische Bruttoleistung (MW)]]/$B$6</f>
        <v>3.9428523823625602E-3</v>
      </c>
      <c r="K126">
        <f>ROUND(Table1115[[#This Row],[Normiert]]*$B$7,0)</f>
        <v>142</v>
      </c>
    </row>
    <row r="127" spans="1:11">
      <c r="A127" t="s">
        <v>20662</v>
      </c>
      <c r="B127" t="s">
        <v>20663</v>
      </c>
      <c r="C127" t="s">
        <v>20487</v>
      </c>
      <c r="D127" t="s">
        <v>20664</v>
      </c>
      <c r="E127" t="s">
        <v>1237</v>
      </c>
      <c r="F127">
        <v>106.2</v>
      </c>
      <c r="G127">
        <v>125</v>
      </c>
      <c r="H127" t="s">
        <v>20444</v>
      </c>
      <c r="I127" t="s">
        <v>20417</v>
      </c>
      <c r="J127">
        <f>Table1115[[#This Row],[Elektrische Bruttoleistung (MW)]]/$B$6</f>
        <v>2.2512415215424938E-3</v>
      </c>
      <c r="K127">
        <f>ROUND(Table1115[[#This Row],[Normiert]]*$B$7,0)</f>
        <v>81</v>
      </c>
    </row>
    <row r="128" spans="1:11">
      <c r="A128" t="s">
        <v>20665</v>
      </c>
      <c r="B128" t="s">
        <v>20663</v>
      </c>
      <c r="C128" t="s">
        <v>20487</v>
      </c>
      <c r="D128" t="s">
        <v>20666</v>
      </c>
      <c r="E128" t="s">
        <v>20667</v>
      </c>
      <c r="F128">
        <v>365</v>
      </c>
      <c r="G128">
        <v>550</v>
      </c>
      <c r="H128" t="s">
        <v>20434</v>
      </c>
      <c r="I128" t="s">
        <v>1241</v>
      </c>
      <c r="J128">
        <f>Table1115[[#This Row],[Elektrische Bruttoleistung (MW)]]/$B$6</f>
        <v>7.737317847109325E-3</v>
      </c>
      <c r="K128">
        <f>ROUND(Table1115[[#This Row],[Normiert]]*$B$7,0)</f>
        <v>279</v>
      </c>
    </row>
    <row r="129" spans="1:11">
      <c r="A129" t="s">
        <v>20668</v>
      </c>
      <c r="B129" t="s">
        <v>20663</v>
      </c>
      <c r="C129" t="s">
        <v>20487</v>
      </c>
      <c r="D129" t="s">
        <v>20669</v>
      </c>
      <c r="E129" t="s">
        <v>1237</v>
      </c>
      <c r="F129">
        <v>280.5</v>
      </c>
      <c r="G129">
        <v>255</v>
      </c>
      <c r="H129" t="s">
        <v>20447</v>
      </c>
      <c r="I129" t="s">
        <v>20417</v>
      </c>
      <c r="J129">
        <f>Table1115[[#This Row],[Elektrische Bruttoleistung (MW)]]/$B$6</f>
        <v>5.9460757701757959E-3</v>
      </c>
      <c r="K129">
        <f>ROUND(Table1115[[#This Row],[Normiert]]*$B$7,0)</f>
        <v>215</v>
      </c>
    </row>
    <row r="130" spans="1:11">
      <c r="A130" t="s">
        <v>20670</v>
      </c>
      <c r="B130" t="s">
        <v>20663</v>
      </c>
      <c r="C130" t="s">
        <v>20487</v>
      </c>
      <c r="D130" t="s">
        <v>20669</v>
      </c>
      <c r="E130" t="s">
        <v>1237</v>
      </c>
      <c r="F130">
        <v>429</v>
      </c>
      <c r="G130">
        <v>463</v>
      </c>
      <c r="H130" t="s">
        <v>20447</v>
      </c>
      <c r="I130" t="s">
        <v>20417</v>
      </c>
      <c r="J130">
        <f>Table1115[[#This Row],[Elektrische Bruttoleistung (MW)]]/$B$6</f>
        <v>9.0939982367394534E-3</v>
      </c>
      <c r="K130">
        <f>ROUND(Table1115[[#This Row],[Normiert]]*$B$7,0)</f>
        <v>328</v>
      </c>
    </row>
    <row r="131" spans="1:11">
      <c r="A131" t="s">
        <v>20671</v>
      </c>
      <c r="B131" t="s">
        <v>20672</v>
      </c>
      <c r="C131" t="s">
        <v>20439</v>
      </c>
      <c r="D131" t="s">
        <v>20673</v>
      </c>
      <c r="E131" t="s">
        <v>632</v>
      </c>
      <c r="F131">
        <v>104</v>
      </c>
      <c r="G131">
        <v>120</v>
      </c>
      <c r="H131" t="s">
        <v>20447</v>
      </c>
      <c r="I131" t="s">
        <v>20417</v>
      </c>
      <c r="J131">
        <f>Table1115[[#This Row],[Elektrische Bruttoleistung (MW)]]/$B$6</f>
        <v>2.2046056331489583E-3</v>
      </c>
      <c r="K131">
        <f>ROUND(Table1115[[#This Row],[Normiert]]*$B$7,0)</f>
        <v>80</v>
      </c>
    </row>
    <row r="132" spans="1:11">
      <c r="A132" t="s">
        <v>20674</v>
      </c>
      <c r="B132" t="s">
        <v>20512</v>
      </c>
      <c r="C132" t="s">
        <v>20439</v>
      </c>
      <c r="D132" t="s">
        <v>20675</v>
      </c>
      <c r="E132" t="s">
        <v>20676</v>
      </c>
      <c r="F132">
        <v>687</v>
      </c>
      <c r="G132">
        <v>245</v>
      </c>
      <c r="H132" t="s">
        <v>20441</v>
      </c>
      <c r="I132" t="s">
        <v>1242</v>
      </c>
      <c r="J132">
        <f>Table1115[[#This Row],[Elektrische Bruttoleistung (MW)]]/$B$6</f>
        <v>1.4563116057435908E-2</v>
      </c>
      <c r="K132">
        <f>ROUND(Table1115[[#This Row],[Normiert]]*$B$7,0)</f>
        <v>526</v>
      </c>
    </row>
    <row r="133" spans="1:11">
      <c r="A133" t="s">
        <v>20677</v>
      </c>
      <c r="B133" t="s">
        <v>20678</v>
      </c>
      <c r="C133" t="s">
        <v>20487</v>
      </c>
      <c r="D133" t="s">
        <v>20679</v>
      </c>
      <c r="E133" t="s">
        <v>1228</v>
      </c>
      <c r="F133">
        <v>225</v>
      </c>
      <c r="G133">
        <v>320</v>
      </c>
      <c r="H133" t="s">
        <v>20447</v>
      </c>
      <c r="I133" t="s">
        <v>20417</v>
      </c>
      <c r="J133">
        <f>Table1115[[#This Row],[Elektrische Bruttoleistung (MW)]]/$B$6</f>
        <v>4.7695794947934193E-3</v>
      </c>
      <c r="K133">
        <f>ROUND(Table1115[[#This Row],[Normiert]]*$B$7,0)</f>
        <v>172</v>
      </c>
    </row>
    <row r="134" spans="1:11">
      <c r="A134" t="s">
        <v>20680</v>
      </c>
      <c r="B134" t="s">
        <v>20681</v>
      </c>
      <c r="C134" t="s">
        <v>20487</v>
      </c>
      <c r="D134" t="s">
        <v>20682</v>
      </c>
      <c r="E134" t="s">
        <v>20680</v>
      </c>
      <c r="F134">
        <v>110</v>
      </c>
      <c r="G134">
        <v>112</v>
      </c>
      <c r="H134" t="s">
        <v>20457</v>
      </c>
      <c r="I134" t="s">
        <v>20417</v>
      </c>
      <c r="J134">
        <f>Table1115[[#This Row],[Elektrische Bruttoleistung (MW)]]/$B$6</f>
        <v>2.3317944196767828E-3</v>
      </c>
      <c r="K134">
        <f>ROUND(Table1115[[#This Row],[Normiert]]*$B$7,0)</f>
        <v>84</v>
      </c>
    </row>
    <row r="135" spans="1:11">
      <c r="A135" t="s">
        <v>20683</v>
      </c>
      <c r="B135" t="s">
        <v>20684</v>
      </c>
      <c r="C135" t="s">
        <v>20431</v>
      </c>
      <c r="D135" t="s">
        <v>20685</v>
      </c>
      <c r="E135" t="s">
        <v>20683</v>
      </c>
      <c r="F135">
        <v>120.3</v>
      </c>
      <c r="G135">
        <v>180.5</v>
      </c>
      <c r="H135" t="s">
        <v>20686</v>
      </c>
      <c r="I135" t="s">
        <v>20687</v>
      </c>
      <c r="J135">
        <f>Table1115[[#This Row],[Elektrische Bruttoleistung (MW)]]/$B$6</f>
        <v>2.5501351698828814E-3</v>
      </c>
      <c r="K135">
        <f>ROUND(Table1115[[#This Row],[Normiert]]*$B$7,0)</f>
        <v>92</v>
      </c>
    </row>
    <row r="136" spans="1:11">
      <c r="A136" t="s">
        <v>20688</v>
      </c>
      <c r="B136" t="s">
        <v>20689</v>
      </c>
      <c r="C136" t="s">
        <v>20487</v>
      </c>
      <c r="D136" t="s">
        <v>20690</v>
      </c>
      <c r="E136" t="s">
        <v>20688</v>
      </c>
      <c r="F136">
        <v>125</v>
      </c>
      <c r="G136">
        <v>150</v>
      </c>
      <c r="H136" t="s">
        <v>20457</v>
      </c>
      <c r="I136" t="s">
        <v>20417</v>
      </c>
      <c r="J136">
        <f>Table1115[[#This Row],[Elektrische Bruttoleistung (MW)]]/$B$6</f>
        <v>2.6497663859963443E-3</v>
      </c>
      <c r="K136">
        <f>ROUND(Table1115[[#This Row],[Normiert]]*$B$7,0)</f>
        <v>96</v>
      </c>
    </row>
    <row r="137" spans="1:11">
      <c r="A137" t="s">
        <v>20691</v>
      </c>
      <c r="B137" t="s">
        <v>20692</v>
      </c>
      <c r="C137" t="s">
        <v>20693</v>
      </c>
      <c r="D137" t="s">
        <v>20694</v>
      </c>
      <c r="E137" t="s">
        <v>20695</v>
      </c>
      <c r="F137">
        <v>724</v>
      </c>
      <c r="G137">
        <v>30</v>
      </c>
      <c r="H137" t="s">
        <v>20441</v>
      </c>
      <c r="I137" t="s">
        <v>1241</v>
      </c>
      <c r="J137">
        <f>Table1115[[#This Row],[Elektrische Bruttoleistung (MW)]]/$B$6</f>
        <v>1.5347446907690826E-2</v>
      </c>
      <c r="K137">
        <f>ROUND(Table1115[[#This Row],[Normiert]]*$B$7,0)</f>
        <v>554</v>
      </c>
    </row>
    <row r="138" spans="1:11">
      <c r="A138" t="s">
        <v>1238</v>
      </c>
      <c r="B138" t="s">
        <v>20696</v>
      </c>
      <c r="C138" t="s">
        <v>20697</v>
      </c>
      <c r="D138" t="s">
        <v>20698</v>
      </c>
      <c r="E138" t="s">
        <v>1238</v>
      </c>
      <c r="F138">
        <v>553</v>
      </c>
      <c r="G138">
        <v>150</v>
      </c>
      <c r="H138" t="s">
        <v>20441</v>
      </c>
      <c r="I138" t="s">
        <v>1241</v>
      </c>
      <c r="J138">
        <f>Table1115[[#This Row],[Elektrische Bruttoleistung (MW)]]/$B$6</f>
        <v>1.1722566491647827E-2</v>
      </c>
      <c r="K138">
        <f>ROUND(Table1115[[#This Row],[Normiert]]*$B$7,0)</f>
        <v>423</v>
      </c>
    </row>
    <row r="139" spans="1:11">
      <c r="A139" t="s">
        <v>20699</v>
      </c>
      <c r="B139" t="s">
        <v>20700</v>
      </c>
      <c r="C139" t="s">
        <v>20697</v>
      </c>
      <c r="D139" t="s">
        <v>20701</v>
      </c>
      <c r="E139" t="s">
        <v>1238</v>
      </c>
      <c r="F139">
        <v>114</v>
      </c>
      <c r="G139">
        <v>120</v>
      </c>
      <c r="H139" t="s">
        <v>20447</v>
      </c>
      <c r="I139" t="s">
        <v>20417</v>
      </c>
      <c r="J139">
        <f>Table1115[[#This Row],[Elektrische Bruttoleistung (MW)]]/$B$6</f>
        <v>2.4165869440286657E-3</v>
      </c>
      <c r="K139">
        <f>ROUND(Table1115[[#This Row],[Normiert]]*$B$7,0)</f>
        <v>87</v>
      </c>
    </row>
    <row r="140" spans="1:11">
      <c r="A140" t="s">
        <v>20702</v>
      </c>
      <c r="B140" t="s">
        <v>20703</v>
      </c>
      <c r="C140" t="s">
        <v>20532</v>
      </c>
      <c r="D140" t="s">
        <v>20704</v>
      </c>
      <c r="E140" t="s">
        <v>20702</v>
      </c>
      <c r="F140">
        <v>113.9</v>
      </c>
      <c r="G140">
        <v>88</v>
      </c>
      <c r="H140" t="s">
        <v>20457</v>
      </c>
      <c r="I140" t="s">
        <v>20417</v>
      </c>
      <c r="J140">
        <f>Table1115[[#This Row],[Elektrische Bruttoleistung (MW)]]/$B$6</f>
        <v>2.4144671309198687E-3</v>
      </c>
      <c r="K140">
        <f>ROUND(Table1115[[#This Row],[Normiert]]*$B$7,0)</f>
        <v>87</v>
      </c>
    </row>
    <row r="141" spans="1:11">
      <c r="A141" t="s">
        <v>20705</v>
      </c>
      <c r="B141" t="s">
        <v>20706</v>
      </c>
      <c r="C141" t="s">
        <v>20693</v>
      </c>
      <c r="D141" t="s">
        <v>20707</v>
      </c>
      <c r="E141" t="s">
        <v>1239</v>
      </c>
      <c r="F141">
        <v>132</v>
      </c>
      <c r="G141">
        <v>235</v>
      </c>
      <c r="H141" t="s">
        <v>20434</v>
      </c>
      <c r="I141" t="s">
        <v>20527</v>
      </c>
      <c r="J141">
        <f>Table1115[[#This Row],[Elektrische Bruttoleistung (MW)]]/$B$6</f>
        <v>2.7981533036121396E-3</v>
      </c>
      <c r="K141">
        <f>ROUND(Table1115[[#This Row],[Normiert]]*$B$7,0)</f>
        <v>101</v>
      </c>
    </row>
    <row r="142" spans="1:11">
      <c r="A142" t="s">
        <v>20708</v>
      </c>
      <c r="B142" t="s">
        <v>20709</v>
      </c>
      <c r="C142" t="s">
        <v>20455</v>
      </c>
      <c r="D142" t="s">
        <v>20710</v>
      </c>
      <c r="E142" t="s">
        <v>20711</v>
      </c>
      <c r="F142">
        <v>500</v>
      </c>
      <c r="G142">
        <v>100</v>
      </c>
      <c r="H142" t="s">
        <v>20441</v>
      </c>
      <c r="I142" t="s">
        <v>1242</v>
      </c>
      <c r="J142">
        <f>Table1115[[#This Row],[Elektrische Bruttoleistung (MW)]]/$B$6</f>
        <v>1.0599065543985377E-2</v>
      </c>
      <c r="K142">
        <f>ROUND(Table1115[[#This Row],[Normiert]]*$B$7,0)</f>
        <v>383</v>
      </c>
    </row>
    <row r="143" spans="1:11">
      <c r="A143" t="s">
        <v>20712</v>
      </c>
      <c r="B143" t="s">
        <v>20709</v>
      </c>
      <c r="C143" t="s">
        <v>20455</v>
      </c>
      <c r="D143" t="s">
        <v>20710</v>
      </c>
      <c r="E143" t="s">
        <v>20711</v>
      </c>
      <c r="F143">
        <v>500</v>
      </c>
      <c r="G143">
        <v>100</v>
      </c>
      <c r="H143" t="s">
        <v>20441</v>
      </c>
      <c r="I143" t="s">
        <v>1242</v>
      </c>
      <c r="J143">
        <f>Table1115[[#This Row],[Elektrische Bruttoleistung (MW)]]/$B$6</f>
        <v>1.0599065543985377E-2</v>
      </c>
      <c r="K143">
        <f>ROUND(Table1115[[#This Row],[Normiert]]*$B$7,0)</f>
        <v>383</v>
      </c>
    </row>
    <row r="144" spans="1:11">
      <c r="A144" t="s">
        <v>20713</v>
      </c>
      <c r="B144" t="s">
        <v>20467</v>
      </c>
      <c r="C144" t="s">
        <v>20508</v>
      </c>
      <c r="D144" t="s">
        <v>20714</v>
      </c>
      <c r="E144" t="s">
        <v>20715</v>
      </c>
      <c r="F144">
        <v>803</v>
      </c>
      <c r="G144">
        <v>60</v>
      </c>
      <c r="H144" t="s">
        <v>20441</v>
      </c>
      <c r="I144" t="s">
        <v>1242</v>
      </c>
      <c r="J144">
        <f>Table1115[[#This Row],[Elektrische Bruttoleistung (MW)]]/$B$6</f>
        <v>1.7022099263640515E-2</v>
      </c>
      <c r="K144">
        <f>ROUND(Table1115[[#This Row],[Normiert]]*$B$7,0)</f>
        <v>614</v>
      </c>
    </row>
    <row r="145" spans="1:11">
      <c r="A145" t="s">
        <v>20716</v>
      </c>
      <c r="B145" t="s">
        <v>20467</v>
      </c>
      <c r="C145" t="s">
        <v>20508</v>
      </c>
      <c r="D145" t="s">
        <v>20714</v>
      </c>
      <c r="E145" t="s">
        <v>20715</v>
      </c>
      <c r="F145">
        <v>803</v>
      </c>
      <c r="G145">
        <v>60</v>
      </c>
      <c r="H145" t="s">
        <v>20441</v>
      </c>
      <c r="I145" t="s">
        <v>1242</v>
      </c>
      <c r="J145">
        <f>Table1115[[#This Row],[Elektrische Bruttoleistung (MW)]]/$B$6</f>
        <v>1.7022099263640515E-2</v>
      </c>
      <c r="K145">
        <f>ROUND(Table1115[[#This Row],[Normiert]]*$B$7,0)</f>
        <v>614</v>
      </c>
    </row>
    <row r="146" spans="1:11">
      <c r="A146" t="s">
        <v>20717</v>
      </c>
      <c r="B146" t="s">
        <v>20718</v>
      </c>
      <c r="C146" t="s">
        <v>20508</v>
      </c>
      <c r="D146" t="s">
        <v>20719</v>
      </c>
      <c r="E146" t="s">
        <v>20717</v>
      </c>
      <c r="F146">
        <v>124</v>
      </c>
      <c r="G146">
        <v>209</v>
      </c>
      <c r="H146" t="s">
        <v>20457</v>
      </c>
      <c r="I146" t="s">
        <v>20417</v>
      </c>
      <c r="J146">
        <f>Table1115[[#This Row],[Elektrische Bruttoleistung (MW)]]/$B$6</f>
        <v>2.6285682549083735E-3</v>
      </c>
      <c r="K146">
        <f>ROUND(Table1115[[#This Row],[Normiert]]*$B$7,0)</f>
        <v>95</v>
      </c>
    </row>
    <row r="147" spans="1:11">
      <c r="A147" t="s">
        <v>20720</v>
      </c>
      <c r="B147" t="s">
        <v>20721</v>
      </c>
      <c r="C147" t="s">
        <v>20508</v>
      </c>
      <c r="D147" t="s">
        <v>20722</v>
      </c>
      <c r="E147" t="s">
        <v>20723</v>
      </c>
      <c r="F147">
        <v>375.5</v>
      </c>
      <c r="G147">
        <v>132</v>
      </c>
      <c r="H147" t="s">
        <v>20434</v>
      </c>
      <c r="I147" t="s">
        <v>20724</v>
      </c>
      <c r="J147">
        <f>Table1115[[#This Row],[Elektrische Bruttoleistung (MW)]]/$B$6</f>
        <v>7.9598982235330185E-3</v>
      </c>
      <c r="K147">
        <f>ROUND(Table1115[[#This Row],[Normiert]]*$B$7,0)</f>
        <v>287</v>
      </c>
    </row>
    <row r="148" spans="1:11">
      <c r="A148" t="s">
        <v>20725</v>
      </c>
      <c r="B148" t="s">
        <v>20726</v>
      </c>
      <c r="C148" t="s">
        <v>20431</v>
      </c>
      <c r="D148" t="s">
        <v>20727</v>
      </c>
      <c r="E148" t="s">
        <v>20725</v>
      </c>
      <c r="F148">
        <v>102</v>
      </c>
      <c r="G148">
        <v>102</v>
      </c>
      <c r="H148" t="s">
        <v>20434</v>
      </c>
      <c r="I148" t="s">
        <v>20417</v>
      </c>
      <c r="J148">
        <f>Table1115[[#This Row],[Elektrische Bruttoleistung (MW)]]/$B$6</f>
        <v>2.1622093709730166E-3</v>
      </c>
      <c r="K148">
        <f>ROUND(Table1115[[#This Row],[Normiert]]*$B$7,0)</f>
        <v>78</v>
      </c>
    </row>
    <row r="149" spans="1:11">
      <c r="A149" t="s">
        <v>20728</v>
      </c>
      <c r="B149" t="s">
        <v>20729</v>
      </c>
      <c r="C149" t="s">
        <v>20455</v>
      </c>
      <c r="D149" t="s">
        <v>20730</v>
      </c>
      <c r="E149" t="s">
        <v>20731</v>
      </c>
      <c r="F149">
        <v>134</v>
      </c>
      <c r="G149">
        <v>160</v>
      </c>
      <c r="H149" t="s">
        <v>20457</v>
      </c>
      <c r="I149" t="s">
        <v>20417</v>
      </c>
      <c r="J149">
        <f>Table1115[[#This Row],[Elektrische Bruttoleistung (MW)]]/$B$6</f>
        <v>2.8405495657880808E-3</v>
      </c>
      <c r="K149">
        <f>ROUND(Table1115[[#This Row],[Normiert]]*$B$7,0)</f>
        <v>103</v>
      </c>
    </row>
    <row r="150" spans="1:11">
      <c r="A150" t="s">
        <v>20732</v>
      </c>
      <c r="B150" t="s">
        <v>20492</v>
      </c>
      <c r="C150" t="s">
        <v>20532</v>
      </c>
      <c r="D150" t="s">
        <v>20733</v>
      </c>
      <c r="E150" t="s">
        <v>20734</v>
      </c>
      <c r="F150">
        <v>553</v>
      </c>
      <c r="G150">
        <v>300</v>
      </c>
      <c r="H150" t="s">
        <v>20434</v>
      </c>
      <c r="I150" t="s">
        <v>1241</v>
      </c>
      <c r="J150">
        <f>Table1115[[#This Row],[Elektrische Bruttoleistung (MW)]]/$B$6</f>
        <v>1.1722566491647827E-2</v>
      </c>
      <c r="K150">
        <f>ROUND(Table1115[[#This Row],[Normiert]]*$B$7,0)</f>
        <v>423</v>
      </c>
    </row>
    <row r="151" spans="1:11">
      <c r="A151" t="s">
        <v>20735</v>
      </c>
      <c r="B151" t="s">
        <v>20430</v>
      </c>
      <c r="C151" t="s">
        <v>20431</v>
      </c>
      <c r="D151" t="s">
        <v>20736</v>
      </c>
      <c r="E151" t="s">
        <v>102</v>
      </c>
      <c r="F151">
        <v>189</v>
      </c>
      <c r="G151">
        <v>447</v>
      </c>
      <c r="H151" t="s">
        <v>20737</v>
      </c>
      <c r="I151" t="s">
        <v>20738</v>
      </c>
      <c r="J151">
        <f>Table1115[[#This Row],[Elektrische Bruttoleistung (MW)]]/$B$6</f>
        <v>4.0064467756264722E-3</v>
      </c>
      <c r="K151">
        <f>ROUND(Table1115[[#This Row],[Normiert]]*$B$7,0)</f>
        <v>145</v>
      </c>
    </row>
    <row r="152" spans="1:11">
      <c r="A152" t="s">
        <v>20739</v>
      </c>
      <c r="B152" t="s">
        <v>20692</v>
      </c>
      <c r="C152" t="s">
        <v>20693</v>
      </c>
      <c r="D152" t="s">
        <v>20740</v>
      </c>
      <c r="E152" t="s">
        <v>20741</v>
      </c>
      <c r="F152">
        <v>236</v>
      </c>
      <c r="G152">
        <v>185</v>
      </c>
      <c r="H152" t="s">
        <v>20434</v>
      </c>
      <c r="I152" t="s">
        <v>1241</v>
      </c>
      <c r="J152">
        <f>Table1115[[#This Row],[Elektrische Bruttoleistung (MW)]]/$B$6</f>
        <v>5.0027589367610979E-3</v>
      </c>
      <c r="K152">
        <f>ROUND(Table1115[[#This Row],[Normiert]]*$B$7,0)</f>
        <v>181</v>
      </c>
    </row>
    <row r="153" spans="1:11">
      <c r="A153" t="s">
        <v>20742</v>
      </c>
      <c r="B153" t="s">
        <v>20692</v>
      </c>
      <c r="C153" t="s">
        <v>20693</v>
      </c>
      <c r="D153" t="s">
        <v>20740</v>
      </c>
      <c r="E153" t="s">
        <v>20741</v>
      </c>
      <c r="F153">
        <v>195</v>
      </c>
      <c r="G153">
        <v>210</v>
      </c>
      <c r="H153" t="s">
        <v>20434</v>
      </c>
      <c r="I153" t="s">
        <v>1241</v>
      </c>
      <c r="J153">
        <f>Table1115[[#This Row],[Elektrische Bruttoleistung (MW)]]/$B$6</f>
        <v>4.1336355621542972E-3</v>
      </c>
      <c r="K153">
        <f>ROUND(Table1115[[#This Row],[Normiert]]*$B$7,0)</f>
        <v>149</v>
      </c>
    </row>
    <row r="154" spans="1:11">
      <c r="A154" t="s">
        <v>20743</v>
      </c>
      <c r="B154" t="s">
        <v>20553</v>
      </c>
      <c r="C154" t="s">
        <v>20523</v>
      </c>
      <c r="D154" t="s">
        <v>20744</v>
      </c>
      <c r="E154" t="s">
        <v>20745</v>
      </c>
      <c r="F154">
        <v>152.80000000000001</v>
      </c>
      <c r="G154">
        <v>423</v>
      </c>
      <c r="H154" t="s">
        <v>20434</v>
      </c>
      <c r="I154" t="s">
        <v>1241</v>
      </c>
      <c r="J154">
        <f>Table1115[[#This Row],[Elektrische Bruttoleistung (MW)]]/$B$6</f>
        <v>3.2390744302419313E-3</v>
      </c>
      <c r="K154">
        <f>ROUND(Table1115[[#This Row],[Normiert]]*$B$7,0)</f>
        <v>117</v>
      </c>
    </row>
    <row r="155" spans="1:11">
      <c r="A155" t="s">
        <v>20746</v>
      </c>
      <c r="B155" t="s">
        <v>20512</v>
      </c>
      <c r="C155" t="s">
        <v>20439</v>
      </c>
      <c r="D155" t="s">
        <v>20747</v>
      </c>
      <c r="E155" t="s">
        <v>20748</v>
      </c>
      <c r="F155">
        <v>703</v>
      </c>
      <c r="G155">
        <v>91.5</v>
      </c>
      <c r="H155" t="s">
        <v>20441</v>
      </c>
      <c r="I155" t="s">
        <v>1242</v>
      </c>
      <c r="J155">
        <f>Table1115[[#This Row],[Elektrische Bruttoleistung (MW)]]/$B$6</f>
        <v>1.4902286154843439E-2</v>
      </c>
      <c r="K155">
        <f>ROUND(Table1115[[#This Row],[Normiert]]*$B$7,0)</f>
        <v>538</v>
      </c>
    </row>
    <row r="156" spans="1:11">
      <c r="A156" t="s">
        <v>20749</v>
      </c>
      <c r="B156" t="s">
        <v>20512</v>
      </c>
      <c r="C156" t="s">
        <v>20439</v>
      </c>
      <c r="D156" t="s">
        <v>20747</v>
      </c>
      <c r="E156" t="s">
        <v>20748</v>
      </c>
      <c r="F156">
        <v>696</v>
      </c>
      <c r="G156">
        <v>91.5</v>
      </c>
      <c r="H156" t="s">
        <v>20441</v>
      </c>
      <c r="I156" t="s">
        <v>1242</v>
      </c>
      <c r="J156">
        <f>Table1115[[#This Row],[Elektrische Bruttoleistung (MW)]]/$B$6</f>
        <v>1.4753899237227645E-2</v>
      </c>
      <c r="K156">
        <f>ROUND(Table1115[[#This Row],[Normiert]]*$B$7,0)</f>
        <v>532</v>
      </c>
    </row>
    <row r="157" spans="1:11">
      <c r="A157" t="s">
        <v>20750</v>
      </c>
      <c r="B157" t="s">
        <v>936</v>
      </c>
      <c r="C157" t="s">
        <v>20439</v>
      </c>
      <c r="D157" t="s">
        <v>20751</v>
      </c>
      <c r="E157" t="s">
        <v>20752</v>
      </c>
      <c r="F157">
        <v>151</v>
      </c>
      <c r="G157">
        <v>353</v>
      </c>
      <c r="H157" t="s">
        <v>20753</v>
      </c>
      <c r="I157" t="s">
        <v>20754</v>
      </c>
      <c r="J157">
        <f>Table1115[[#This Row],[Elektrische Bruttoleistung (MW)]]/$B$6</f>
        <v>3.2009177942835835E-3</v>
      </c>
      <c r="K157">
        <f>ROUND(Table1115[[#This Row],[Normiert]]*$B$7,0)</f>
        <v>116</v>
      </c>
    </row>
    <row r="158" spans="1:11">
      <c r="A158" t="s">
        <v>20755</v>
      </c>
      <c r="B158" t="s">
        <v>20756</v>
      </c>
      <c r="C158" t="s">
        <v>20532</v>
      </c>
      <c r="D158" t="s">
        <v>20757</v>
      </c>
      <c r="E158" t="s">
        <v>20758</v>
      </c>
      <c r="F158">
        <v>110</v>
      </c>
      <c r="G158">
        <v>299</v>
      </c>
      <c r="H158" t="s">
        <v>20457</v>
      </c>
      <c r="I158" t="s">
        <v>20417</v>
      </c>
      <c r="J158">
        <f>Table1115[[#This Row],[Elektrische Bruttoleistung (MW)]]/$B$6</f>
        <v>2.3317944196767828E-3</v>
      </c>
      <c r="K158">
        <f>ROUND(Table1115[[#This Row],[Normiert]]*$B$7,0)</f>
        <v>84</v>
      </c>
    </row>
    <row r="159" spans="1:11">
      <c r="A159" t="s">
        <v>20759</v>
      </c>
      <c r="B159" t="s">
        <v>20760</v>
      </c>
      <c r="C159" t="s">
        <v>20474</v>
      </c>
      <c r="D159" t="s">
        <v>20761</v>
      </c>
      <c r="E159" t="s">
        <v>20762</v>
      </c>
      <c r="F159">
        <v>136</v>
      </c>
      <c r="G159">
        <v>386</v>
      </c>
      <c r="H159" t="s">
        <v>20447</v>
      </c>
      <c r="I159" t="s">
        <v>20417</v>
      </c>
      <c r="J159">
        <f>Table1115[[#This Row],[Elektrische Bruttoleistung (MW)]]/$B$6</f>
        <v>2.8829458279640225E-3</v>
      </c>
      <c r="K159">
        <f>ROUND(Table1115[[#This Row],[Normiert]]*$B$7,0)</f>
        <v>104</v>
      </c>
    </row>
    <row r="160" spans="1:11">
      <c r="A160" t="s">
        <v>20763</v>
      </c>
      <c r="B160" t="s">
        <v>20760</v>
      </c>
      <c r="C160" t="s">
        <v>20474</v>
      </c>
      <c r="D160" t="s">
        <v>20761</v>
      </c>
      <c r="E160" t="s">
        <v>20762</v>
      </c>
      <c r="F160">
        <v>153</v>
      </c>
      <c r="G160">
        <v>130</v>
      </c>
      <c r="H160" t="s">
        <v>20510</v>
      </c>
      <c r="I160" t="s">
        <v>1241</v>
      </c>
      <c r="J160">
        <f>Table1115[[#This Row],[Elektrische Bruttoleistung (MW)]]/$B$6</f>
        <v>3.2433140564595252E-3</v>
      </c>
      <c r="K160">
        <f>ROUND(Table1115[[#This Row],[Normiert]]*$B$7,0)</f>
        <v>117</v>
      </c>
    </row>
    <row r="161" spans="1:11">
      <c r="A161" t="s">
        <v>20764</v>
      </c>
      <c r="B161" t="s">
        <v>20760</v>
      </c>
      <c r="C161" t="s">
        <v>20474</v>
      </c>
      <c r="D161" t="s">
        <v>20761</v>
      </c>
      <c r="E161" t="s">
        <v>20762</v>
      </c>
      <c r="F161">
        <v>153</v>
      </c>
      <c r="G161">
        <v>130</v>
      </c>
      <c r="H161" t="s">
        <v>20510</v>
      </c>
      <c r="I161" t="s">
        <v>1241</v>
      </c>
      <c r="J161">
        <f>Table1115[[#This Row],[Elektrische Bruttoleistung (MW)]]/$B$6</f>
        <v>3.2433140564595252E-3</v>
      </c>
      <c r="K161">
        <f>ROUND(Table1115[[#This Row],[Normiert]]*$B$7,0)</f>
        <v>117</v>
      </c>
    </row>
    <row r="162" spans="1:11">
      <c r="A162" t="s">
        <v>20765</v>
      </c>
      <c r="B162" t="s">
        <v>20766</v>
      </c>
      <c r="C162" t="s">
        <v>20439</v>
      </c>
      <c r="D162" t="s">
        <v>20767</v>
      </c>
      <c r="E162" t="s">
        <v>20768</v>
      </c>
      <c r="F162">
        <v>151</v>
      </c>
      <c r="G162">
        <v>80</v>
      </c>
      <c r="H162" t="s">
        <v>20447</v>
      </c>
      <c r="I162" t="s">
        <v>20769</v>
      </c>
      <c r="J162">
        <f>Table1115[[#This Row],[Elektrische Bruttoleistung (MW)]]/$B$6</f>
        <v>3.2009177942835835E-3</v>
      </c>
      <c r="K162">
        <f>ROUND(Table1115[[#This Row],[Normiert]]*$B$7,0)</f>
        <v>116</v>
      </c>
    </row>
    <row r="163" spans="1:11">
      <c r="A163" t="s">
        <v>20770</v>
      </c>
      <c r="B163" t="s">
        <v>20771</v>
      </c>
      <c r="C163" t="s">
        <v>20487</v>
      </c>
      <c r="D163" t="s">
        <v>20772</v>
      </c>
      <c r="E163" t="s">
        <v>1240</v>
      </c>
      <c r="F163">
        <v>151</v>
      </c>
      <c r="G163">
        <v>293</v>
      </c>
      <c r="H163" t="s">
        <v>20447</v>
      </c>
      <c r="I163" t="s">
        <v>20417</v>
      </c>
      <c r="J163">
        <f>Table1115[[#This Row],[Elektrische Bruttoleistung (MW)]]/$B$6</f>
        <v>3.2009177942835835E-3</v>
      </c>
      <c r="K163">
        <f>ROUND(Table1115[[#This Row],[Normiert]]*$B$7,0)</f>
        <v>116</v>
      </c>
    </row>
    <row r="164" spans="1:11">
      <c r="A164" t="s">
        <v>20773</v>
      </c>
      <c r="B164" t="s">
        <v>20774</v>
      </c>
      <c r="C164" t="s">
        <v>20487</v>
      </c>
      <c r="D164" t="s">
        <v>20775</v>
      </c>
      <c r="E164" t="s">
        <v>20776</v>
      </c>
      <c r="F164">
        <v>501</v>
      </c>
      <c r="G164">
        <v>150</v>
      </c>
      <c r="H164" t="s">
        <v>20434</v>
      </c>
      <c r="I164" t="s">
        <v>1241</v>
      </c>
      <c r="J164">
        <f>Table1115[[#This Row],[Elektrische Bruttoleistung (MW)]]/$B$6</f>
        <v>1.0620263675073347E-2</v>
      </c>
      <c r="K164">
        <f>ROUND(Table1115[[#This Row],[Normiert]]*$B$7,0)</f>
        <v>383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00968-4AE9-499B-98EF-21506DE62F00}">
  <dimension ref="A1:B144"/>
  <sheetViews>
    <sheetView workbookViewId="0">
      <selection activeCell="B5" sqref="B5"/>
    </sheetView>
  </sheetViews>
  <sheetFormatPr defaultRowHeight="14.4"/>
  <cols>
    <col min="2" max="2" width="33.6640625" bestFit="1" customWidth="1"/>
  </cols>
  <sheetData>
    <row r="1" spans="1:2">
      <c r="A1" s="16" t="str" cm="1">
        <f t="array" ref="A1:A144">Table1115[[#All],[Standort-PLZ]]</f>
        <v>Standort-PLZ</v>
      </c>
      <c r="B1" t="str" cm="1">
        <f t="array" ref="B1:B144">Table1115[[#All],[Peak Load '[MWh/h']]]</f>
        <v>Peak Load [MWh/h]</v>
      </c>
    </row>
    <row r="2" spans="1:2">
      <c r="A2" t="str">
        <v>73776</v>
      </c>
      <c r="B2">
        <v>233</v>
      </c>
    </row>
    <row r="3" spans="1:2">
      <c r="A3">
        <v>10179</v>
      </c>
      <c r="B3">
        <v>136</v>
      </c>
    </row>
    <row r="4" spans="1:2">
      <c r="A4">
        <v>10179</v>
      </c>
      <c r="B4">
        <v>86</v>
      </c>
    </row>
    <row r="5" spans="1:2">
      <c r="A5" s="17" t="str">
        <v>28237</v>
      </c>
      <c r="B5">
        <v>122</v>
      </c>
    </row>
    <row r="6" spans="1:2">
      <c r="A6" s="17" t="str">
        <v>28237</v>
      </c>
      <c r="B6">
        <v>352</v>
      </c>
    </row>
    <row r="7" spans="1:2">
      <c r="A7" s="17" t="str">
        <v>64293</v>
      </c>
      <c r="B7">
        <v>77</v>
      </c>
    </row>
    <row r="8" spans="1:2">
      <c r="A8" s="17" t="str">
        <v xml:space="preserve">59368 </v>
      </c>
      <c r="B8">
        <v>327</v>
      </c>
    </row>
    <row r="9" spans="1:2">
      <c r="A9" s="17" t="str">
        <v xml:space="preserve">59368 </v>
      </c>
      <c r="B9">
        <v>327</v>
      </c>
    </row>
    <row r="10" spans="1:2">
      <c r="A10" s="17" t="str">
        <v>59368</v>
      </c>
      <c r="B10">
        <v>327</v>
      </c>
    </row>
    <row r="11" spans="1:2">
      <c r="A11" s="17" t="str">
        <v xml:space="preserve">59368 </v>
      </c>
      <c r="B11">
        <v>86</v>
      </c>
    </row>
    <row r="12" spans="1:2">
      <c r="A12" t="str">
        <v>06242</v>
      </c>
      <c r="B12">
        <v>105</v>
      </c>
    </row>
    <row r="13" spans="1:2">
      <c r="A13" t="str">
        <v>59071</v>
      </c>
      <c r="B13">
        <v>325</v>
      </c>
    </row>
    <row r="14" spans="1:2">
      <c r="A14" t="str">
        <v>59071</v>
      </c>
      <c r="B14">
        <v>325</v>
      </c>
    </row>
    <row r="15" spans="1:2">
      <c r="A15" t="str">
        <v>26931</v>
      </c>
      <c r="B15">
        <v>246</v>
      </c>
    </row>
    <row r="16" spans="1:2">
      <c r="A16" t="str">
        <v>40221</v>
      </c>
      <c r="B16">
        <v>159</v>
      </c>
    </row>
    <row r="17" spans="1:2">
      <c r="A17" t="str">
        <v>63538</v>
      </c>
      <c r="B17">
        <v>488</v>
      </c>
    </row>
    <row r="18" spans="1:2">
      <c r="A18" t="str">
        <v>14974</v>
      </c>
      <c r="B18">
        <v>142</v>
      </c>
    </row>
    <row r="19" spans="1:2">
      <c r="A19" t="str">
        <v>74399</v>
      </c>
      <c r="B19">
        <v>109</v>
      </c>
    </row>
    <row r="20" spans="1:2">
      <c r="A20" t="str">
        <v>22880</v>
      </c>
      <c r="B20">
        <v>78</v>
      </c>
    </row>
    <row r="21" spans="1:2">
      <c r="A21" t="str">
        <v>73776</v>
      </c>
      <c r="B21">
        <v>364</v>
      </c>
    </row>
    <row r="22" spans="1:2">
      <c r="A22" t="str">
        <v>73776</v>
      </c>
      <c r="B22">
        <v>290</v>
      </c>
    </row>
    <row r="23" spans="1:2">
      <c r="A23">
        <v>59192</v>
      </c>
      <c r="B23">
        <v>597</v>
      </c>
    </row>
    <row r="24" spans="1:2">
      <c r="A24">
        <v>10589</v>
      </c>
      <c r="B24">
        <v>112</v>
      </c>
    </row>
    <row r="25" spans="1:2">
      <c r="A25">
        <v>10317</v>
      </c>
      <c r="B25">
        <v>144</v>
      </c>
    </row>
    <row r="26" spans="1:2">
      <c r="A26">
        <v>12207</v>
      </c>
      <c r="B26">
        <v>241</v>
      </c>
    </row>
    <row r="27" spans="1:2">
      <c r="A27">
        <v>12861</v>
      </c>
      <c r="B27">
        <v>204</v>
      </c>
    </row>
    <row r="28" spans="1:2">
      <c r="A28">
        <v>10179</v>
      </c>
      <c r="B28">
        <v>136</v>
      </c>
    </row>
    <row r="29" spans="1:2">
      <c r="A29">
        <v>13353</v>
      </c>
      <c r="B29">
        <v>77</v>
      </c>
    </row>
    <row r="30" spans="1:2">
      <c r="A30" t="str">
        <v>13599</v>
      </c>
      <c r="B30">
        <v>230</v>
      </c>
    </row>
    <row r="31" spans="1:2">
      <c r="A31" t="str">
        <v>13599</v>
      </c>
      <c r="B31">
        <v>230</v>
      </c>
    </row>
    <row r="32" spans="1:2">
      <c r="A32" t="str">
        <v>06406</v>
      </c>
      <c r="B32">
        <v>121</v>
      </c>
    </row>
    <row r="33" spans="1:2">
      <c r="A33" t="str">
        <v>06749</v>
      </c>
      <c r="B33">
        <v>87</v>
      </c>
    </row>
    <row r="34" spans="1:2">
      <c r="A34" t="str">
        <v>53115</v>
      </c>
      <c r="B34">
        <v>77</v>
      </c>
    </row>
    <row r="35" spans="1:2">
      <c r="A35" t="str">
        <v>02943</v>
      </c>
      <c r="B35">
        <v>383</v>
      </c>
    </row>
    <row r="36" spans="1:2">
      <c r="A36" t="str">
        <v>02943</v>
      </c>
      <c r="B36">
        <v>694</v>
      </c>
    </row>
    <row r="37" spans="1:2">
      <c r="A37" t="str">
        <v xml:space="preserve">38106 </v>
      </c>
      <c r="B37">
        <v>140</v>
      </c>
    </row>
    <row r="38" spans="1:2">
      <c r="A38" t="str">
        <v>28777</v>
      </c>
      <c r="B38">
        <v>304</v>
      </c>
    </row>
    <row r="39" spans="1:2">
      <c r="A39" t="str">
        <v>28207</v>
      </c>
      <c r="B39">
        <v>99</v>
      </c>
    </row>
    <row r="40" spans="1:2">
      <c r="A40" t="str">
        <v>84489</v>
      </c>
      <c r="B40">
        <v>148</v>
      </c>
    </row>
    <row r="41" spans="1:2">
      <c r="A41" t="str">
        <v>09114</v>
      </c>
      <c r="B41">
        <v>128</v>
      </c>
    </row>
    <row r="42" spans="1:2">
      <c r="A42" t="str">
        <v>45711</v>
      </c>
      <c r="B42">
        <v>842</v>
      </c>
    </row>
    <row r="43" spans="1:2">
      <c r="A43" t="str">
        <v>41539</v>
      </c>
      <c r="B43">
        <v>457</v>
      </c>
    </row>
    <row r="44" spans="1:2">
      <c r="A44" t="str">
        <v>01159</v>
      </c>
      <c r="B44">
        <v>207</v>
      </c>
    </row>
    <row r="45" spans="1:2">
      <c r="A45" t="str">
        <v xml:space="preserve">47166 </v>
      </c>
      <c r="B45">
        <v>184</v>
      </c>
    </row>
    <row r="46" spans="1:2">
      <c r="A46" t="str">
        <v>47249</v>
      </c>
      <c r="B46">
        <v>187</v>
      </c>
    </row>
    <row r="47" spans="1:2">
      <c r="A47" t="str">
        <v>15890</v>
      </c>
      <c r="B47">
        <v>89</v>
      </c>
    </row>
    <row r="48" spans="1:2">
      <c r="A48" t="str">
        <v>49808</v>
      </c>
      <c r="B48">
        <v>285</v>
      </c>
    </row>
    <row r="49" spans="1:2">
      <c r="A49" t="str">
        <v>49808</v>
      </c>
      <c r="B49">
        <v>285</v>
      </c>
    </row>
    <row r="50" spans="1:2">
      <c r="A50" t="str">
        <v>49808</v>
      </c>
      <c r="B50">
        <v>249</v>
      </c>
    </row>
    <row r="51" spans="1:2">
      <c r="A51" t="str">
        <v>99087</v>
      </c>
      <c r="B51">
        <v>99</v>
      </c>
    </row>
    <row r="52" spans="1:2">
      <c r="A52" t="str">
        <v xml:space="preserve">24939 </v>
      </c>
      <c r="B52">
        <v>135</v>
      </c>
    </row>
    <row r="53" spans="1:2">
      <c r="A53" t="str">
        <v xml:space="preserve">90449 </v>
      </c>
      <c r="B53">
        <v>302</v>
      </c>
    </row>
    <row r="54" spans="1:2">
      <c r="A54" t="str">
        <v>65929</v>
      </c>
      <c r="B54">
        <v>90</v>
      </c>
    </row>
    <row r="55" spans="1:2">
      <c r="A55" t="str">
        <v>65929</v>
      </c>
      <c r="B55">
        <v>81</v>
      </c>
    </row>
    <row r="56" spans="1:2">
      <c r="A56" t="str">
        <v xml:space="preserve"> 60327</v>
      </c>
      <c r="B56">
        <v>110</v>
      </c>
    </row>
    <row r="57" spans="1:2">
      <c r="A57" t="str">
        <v xml:space="preserve"> 60327</v>
      </c>
      <c r="B57">
        <v>118</v>
      </c>
    </row>
    <row r="58" spans="1:2">
      <c r="A58" t="str">
        <v>50226</v>
      </c>
      <c r="B58">
        <v>155</v>
      </c>
    </row>
    <row r="59" spans="1:2">
      <c r="A59" t="str">
        <v>41517</v>
      </c>
      <c r="B59">
        <v>495</v>
      </c>
    </row>
    <row r="60" spans="1:2">
      <c r="A60" t="str">
        <v>41517</v>
      </c>
      <c r="B60">
        <v>493</v>
      </c>
    </row>
    <row r="61" spans="1:2">
      <c r="A61" t="str">
        <v>06112</v>
      </c>
      <c r="B61">
        <v>132</v>
      </c>
    </row>
    <row r="62" spans="1:2">
      <c r="A62" t="str">
        <v>22113</v>
      </c>
      <c r="B62">
        <v>109</v>
      </c>
    </row>
    <row r="63" spans="1:2">
      <c r="A63" t="str">
        <v>22113</v>
      </c>
      <c r="B63">
        <v>161</v>
      </c>
    </row>
    <row r="64" spans="1:2">
      <c r="A64" t="str">
        <v>30169</v>
      </c>
      <c r="B64">
        <v>195</v>
      </c>
    </row>
    <row r="65" spans="1:2">
      <c r="A65" t="str">
        <v>30419</v>
      </c>
      <c r="B65">
        <v>230</v>
      </c>
    </row>
    <row r="66" spans="1:2">
      <c r="A66" t="str">
        <v>83734</v>
      </c>
      <c r="B66">
        <v>82</v>
      </c>
    </row>
    <row r="67" spans="1:2">
      <c r="A67" t="str">
        <v>74076</v>
      </c>
      <c r="B67">
        <v>105</v>
      </c>
    </row>
    <row r="68" spans="1:2">
      <c r="A68" t="str">
        <v>74076</v>
      </c>
      <c r="B68">
        <v>105</v>
      </c>
    </row>
    <row r="69" spans="1:2">
      <c r="A69" t="str">
        <v>74076</v>
      </c>
      <c r="B69">
        <v>629</v>
      </c>
    </row>
    <row r="70" spans="1:2">
      <c r="A70" t="str">
        <v>44653</v>
      </c>
      <c r="B70">
        <v>391</v>
      </c>
    </row>
    <row r="71" spans="1:2">
      <c r="A71" t="str">
        <v>47259</v>
      </c>
      <c r="B71">
        <v>245</v>
      </c>
    </row>
    <row r="72" spans="1:2">
      <c r="A72" t="str">
        <v>47259</v>
      </c>
      <c r="B72">
        <v>245</v>
      </c>
    </row>
    <row r="73" spans="1:2">
      <c r="A73" t="str">
        <v>85088</v>
      </c>
      <c r="B73">
        <v>337</v>
      </c>
    </row>
    <row r="74" spans="1:2">
      <c r="A74" t="str">
        <v>03185</v>
      </c>
      <c r="B74">
        <v>409</v>
      </c>
    </row>
    <row r="75" spans="1:2">
      <c r="A75" t="str">
        <v>03185</v>
      </c>
      <c r="B75">
        <v>409</v>
      </c>
    </row>
    <row r="76" spans="1:2">
      <c r="A76" t="str">
        <v>03185</v>
      </c>
      <c r="B76">
        <v>409</v>
      </c>
    </row>
    <row r="77" spans="1:2">
      <c r="A77" t="str">
        <v>03185</v>
      </c>
      <c r="B77">
        <v>409</v>
      </c>
    </row>
    <row r="78" spans="1:2">
      <c r="A78" t="str">
        <v>07745</v>
      </c>
      <c r="B78">
        <v>156</v>
      </c>
    </row>
    <row r="79" spans="1:2">
      <c r="A79" t="str">
        <v>76189</v>
      </c>
      <c r="B79">
        <v>421</v>
      </c>
    </row>
    <row r="80" spans="1:2">
      <c r="A80" t="str">
        <v>76189</v>
      </c>
      <c r="B80">
        <v>698</v>
      </c>
    </row>
    <row r="81" spans="1:2">
      <c r="A81" t="str">
        <v>24149</v>
      </c>
      <c r="B81">
        <v>153</v>
      </c>
    </row>
    <row r="82" spans="1:2">
      <c r="A82" t="str">
        <v>50997</v>
      </c>
      <c r="B82">
        <v>164</v>
      </c>
    </row>
    <row r="83" spans="1:2">
      <c r="A83" t="str">
        <v>50769</v>
      </c>
      <c r="B83">
        <v>79</v>
      </c>
    </row>
    <row r="84" spans="1:2">
      <c r="A84" t="str">
        <v>50769</v>
      </c>
      <c r="B84">
        <v>84</v>
      </c>
    </row>
    <row r="85" spans="1:2">
      <c r="A85" t="str">
        <v>50735</v>
      </c>
      <c r="B85">
        <v>322</v>
      </c>
    </row>
    <row r="86" spans="1:2">
      <c r="A86" t="str">
        <v>50735</v>
      </c>
      <c r="B86">
        <v>347</v>
      </c>
    </row>
    <row r="87" spans="1:2">
      <c r="A87" t="str">
        <v>47829</v>
      </c>
      <c r="B87">
        <v>89</v>
      </c>
    </row>
    <row r="88" spans="1:2">
      <c r="A88" t="str">
        <v xml:space="preserve">40221 </v>
      </c>
      <c r="B88">
        <v>87</v>
      </c>
    </row>
    <row r="89" spans="1:2">
      <c r="A89" t="str">
        <v>40221</v>
      </c>
      <c r="B89">
        <v>455</v>
      </c>
    </row>
    <row r="90" spans="1:2">
      <c r="A90" t="str">
        <v>04105</v>
      </c>
      <c r="B90">
        <v>141</v>
      </c>
    </row>
    <row r="91" spans="1:2">
      <c r="A91" t="str">
        <v>06237</v>
      </c>
      <c r="B91">
        <v>124</v>
      </c>
    </row>
    <row r="92" spans="1:2">
      <c r="A92" t="str">
        <v>51368</v>
      </c>
      <c r="B92">
        <v>145</v>
      </c>
    </row>
    <row r="93" spans="1:2">
      <c r="A93" t="str">
        <v>04575</v>
      </c>
      <c r="B93">
        <v>721</v>
      </c>
    </row>
    <row r="94" spans="1:2">
      <c r="A94" t="str">
        <v>04575</v>
      </c>
      <c r="B94">
        <v>721</v>
      </c>
    </row>
    <row r="95" spans="1:2">
      <c r="A95" t="str">
        <v xml:space="preserve">67056 </v>
      </c>
      <c r="B95">
        <v>459</v>
      </c>
    </row>
    <row r="96" spans="1:2">
      <c r="A96" t="str">
        <v xml:space="preserve">67056 </v>
      </c>
      <c r="B96">
        <v>97</v>
      </c>
    </row>
    <row r="97" spans="1:2">
      <c r="A97" t="str">
        <v xml:space="preserve">67056 </v>
      </c>
      <c r="B97">
        <v>303</v>
      </c>
    </row>
    <row r="98" spans="1:2">
      <c r="A98" t="str">
        <v>44536</v>
      </c>
      <c r="B98">
        <v>627</v>
      </c>
    </row>
    <row r="99" spans="1:2">
      <c r="A99" t="str">
        <v xml:space="preserve">55120 </v>
      </c>
      <c r="B99">
        <v>268</v>
      </c>
    </row>
    <row r="100" spans="1:2">
      <c r="A100" t="str">
        <v xml:space="preserve">55120 </v>
      </c>
      <c r="B100">
        <v>319</v>
      </c>
    </row>
    <row r="101" spans="1:2">
      <c r="A101" t="str">
        <v xml:space="preserve">55120 </v>
      </c>
      <c r="B101">
        <v>77</v>
      </c>
    </row>
    <row r="102" spans="1:2">
      <c r="A102" t="str">
        <v>68199</v>
      </c>
      <c r="B102">
        <v>363</v>
      </c>
    </row>
    <row r="103" spans="1:2">
      <c r="A103" t="str">
        <v>68199</v>
      </c>
      <c r="B103">
        <v>367</v>
      </c>
    </row>
    <row r="104" spans="1:2">
      <c r="A104" t="str">
        <v>68199</v>
      </c>
      <c r="B104">
        <v>697</v>
      </c>
    </row>
    <row r="105" spans="1:2">
      <c r="A105" t="str">
        <v>45772</v>
      </c>
      <c r="B105">
        <v>151</v>
      </c>
    </row>
    <row r="106" spans="1:2">
      <c r="A106" t="str">
        <v>45772</v>
      </c>
      <c r="B106">
        <v>142</v>
      </c>
    </row>
    <row r="107" spans="1:2">
      <c r="A107" t="str">
        <v>80807</v>
      </c>
      <c r="B107">
        <v>81</v>
      </c>
    </row>
    <row r="108" spans="1:2">
      <c r="A108" t="str">
        <v>85774</v>
      </c>
      <c r="B108">
        <v>279</v>
      </c>
    </row>
    <row r="109" spans="1:2">
      <c r="A109" t="str">
        <v>81371</v>
      </c>
      <c r="B109">
        <v>215</v>
      </c>
    </row>
    <row r="110" spans="1:2">
      <c r="A110" t="str">
        <v>81371</v>
      </c>
      <c r="B110">
        <v>328</v>
      </c>
    </row>
    <row r="111" spans="1:2">
      <c r="A111" t="str">
        <v xml:space="preserve">48155 </v>
      </c>
      <c r="B111">
        <v>80</v>
      </c>
    </row>
    <row r="112" spans="1:2">
      <c r="A112" t="str">
        <v xml:space="preserve">50129 </v>
      </c>
      <c r="B112">
        <v>526</v>
      </c>
    </row>
    <row r="113" spans="1:2">
      <c r="A113" t="str">
        <v>90441</v>
      </c>
      <c r="B113">
        <v>172</v>
      </c>
    </row>
    <row r="114" spans="1:2">
      <c r="A114" t="str">
        <v>63784</v>
      </c>
      <c r="B114">
        <v>84</v>
      </c>
    </row>
    <row r="115" spans="1:2">
      <c r="A115" t="str">
        <v>75175</v>
      </c>
      <c r="B115">
        <v>92</v>
      </c>
    </row>
    <row r="116" spans="1:2">
      <c r="A116" t="str">
        <v>94447</v>
      </c>
      <c r="B116">
        <v>96</v>
      </c>
    </row>
    <row r="117" spans="1:2">
      <c r="A117" t="str">
        <v>66287</v>
      </c>
      <c r="B117">
        <v>554</v>
      </c>
    </row>
    <row r="118" spans="1:2">
      <c r="A118" t="str">
        <v xml:space="preserve">18147 </v>
      </c>
      <c r="B118">
        <v>423</v>
      </c>
    </row>
    <row r="119" spans="1:2">
      <c r="A119" t="str">
        <v>18069</v>
      </c>
      <c r="B119">
        <v>87</v>
      </c>
    </row>
    <row r="120" spans="1:2">
      <c r="A120" t="str">
        <v>65428</v>
      </c>
      <c r="B120">
        <v>87</v>
      </c>
    </row>
    <row r="121" spans="1:2">
      <c r="A121" t="str">
        <v>66121</v>
      </c>
      <c r="B121">
        <v>101</v>
      </c>
    </row>
    <row r="122" spans="1:2">
      <c r="A122" t="str">
        <v xml:space="preserve">06258 </v>
      </c>
      <c r="B122">
        <v>383</v>
      </c>
    </row>
    <row r="123" spans="1:2">
      <c r="A123" t="str">
        <v xml:space="preserve">06258 </v>
      </c>
      <c r="B123">
        <v>383</v>
      </c>
    </row>
    <row r="124" spans="1:2">
      <c r="A124" t="str">
        <v>03130</v>
      </c>
      <c r="B124">
        <v>614</v>
      </c>
    </row>
    <row r="125" spans="1:2">
      <c r="A125" t="str">
        <v>03130</v>
      </c>
      <c r="B125">
        <v>614</v>
      </c>
    </row>
    <row r="126" spans="1:2">
      <c r="A126" t="str">
        <v>01987</v>
      </c>
      <c r="B126">
        <v>95</v>
      </c>
    </row>
    <row r="127" spans="1:2">
      <c r="A127" t="str">
        <v>16303</v>
      </c>
      <c r="B127">
        <v>287</v>
      </c>
    </row>
    <row r="128" spans="1:2">
      <c r="A128" t="str">
        <v>71059</v>
      </c>
      <c r="B128">
        <v>78</v>
      </c>
    </row>
    <row r="129" spans="1:2">
      <c r="A129" t="str">
        <v>39418</v>
      </c>
      <c r="B129">
        <v>103</v>
      </c>
    </row>
    <row r="130" spans="1:2">
      <c r="A130" t="str">
        <v>63538</v>
      </c>
      <c r="B130">
        <v>423</v>
      </c>
    </row>
    <row r="131" spans="1:2">
      <c r="A131" t="str">
        <v>70376</v>
      </c>
      <c r="B131">
        <v>145</v>
      </c>
    </row>
    <row r="132" spans="1:2">
      <c r="A132" t="str">
        <v>66333</v>
      </c>
      <c r="B132">
        <v>181</v>
      </c>
    </row>
    <row r="133" spans="1:2">
      <c r="A133" t="str">
        <v>66333</v>
      </c>
      <c r="B133">
        <v>149</v>
      </c>
    </row>
    <row r="134" spans="1:2">
      <c r="A134" t="str">
        <v>22880</v>
      </c>
      <c r="B134">
        <v>117</v>
      </c>
    </row>
    <row r="135" spans="1:2">
      <c r="A135" t="str">
        <v>52249</v>
      </c>
      <c r="B135">
        <v>538</v>
      </c>
    </row>
    <row r="136" spans="1:2">
      <c r="A136" t="str">
        <v>52249</v>
      </c>
      <c r="B136">
        <v>532</v>
      </c>
    </row>
    <row r="137" spans="1:2">
      <c r="A137" t="str">
        <v>50389</v>
      </c>
      <c r="B137">
        <v>116</v>
      </c>
    </row>
    <row r="138" spans="1:2">
      <c r="A138" t="str">
        <v>36266</v>
      </c>
      <c r="B138">
        <v>84</v>
      </c>
    </row>
    <row r="139" spans="1:2">
      <c r="A139" t="str">
        <v>38440</v>
      </c>
      <c r="B139">
        <v>104</v>
      </c>
    </row>
    <row r="140" spans="1:2">
      <c r="A140" t="str">
        <v>38440</v>
      </c>
      <c r="B140">
        <v>117</v>
      </c>
    </row>
    <row r="141" spans="1:2">
      <c r="A141" t="str">
        <v>38440</v>
      </c>
      <c r="B141">
        <v>117</v>
      </c>
    </row>
    <row r="142" spans="1:2">
      <c r="A142" t="str">
        <v>42275</v>
      </c>
      <c r="B142">
        <v>116</v>
      </c>
    </row>
    <row r="143" spans="1:2">
      <c r="A143" t="str">
        <v>97080</v>
      </c>
      <c r="B143">
        <v>116</v>
      </c>
    </row>
    <row r="144" spans="1:2">
      <c r="A144" t="str">
        <v>85406</v>
      </c>
      <c r="B144">
        <v>383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FA4E-3CAD-470E-95DC-9909CA10C1A6}">
  <dimension ref="A2:H412"/>
  <sheetViews>
    <sheetView workbookViewId="0">
      <selection activeCell="C10" sqref="C10"/>
    </sheetView>
  </sheetViews>
  <sheetFormatPr defaultRowHeight="14.4"/>
  <cols>
    <col min="1" max="1" width="37.44140625" bestFit="1" customWidth="1"/>
    <col min="2" max="2" width="40.44140625" bestFit="1" customWidth="1"/>
    <col min="3" max="3" width="11.6640625" bestFit="1" customWidth="1"/>
    <col min="4" max="4" width="9.6640625" customWidth="1"/>
    <col min="5" max="5" width="14.109375" bestFit="1" customWidth="1"/>
  </cols>
  <sheetData>
    <row r="2" spans="1:8">
      <c r="A2" s="1" t="s">
        <v>18796</v>
      </c>
      <c r="B2" s="21">
        <f>Overview!F81</f>
        <v>79</v>
      </c>
      <c r="C2" t="s">
        <v>18797</v>
      </c>
    </row>
    <row r="3" spans="1:8">
      <c r="A3" s="1" t="s">
        <v>18828</v>
      </c>
      <c r="B3" s="146">
        <f>MAX(When2Heat!AC4:AC8765)</f>
        <v>2.7341180775737996E-4</v>
      </c>
      <c r="C3" t="s">
        <v>18819</v>
      </c>
      <c r="G3" s="9" t="s">
        <v>1215</v>
      </c>
      <c r="H3" s="10" t="s">
        <v>1216</v>
      </c>
    </row>
    <row r="4" spans="1:8">
      <c r="A4" s="1"/>
      <c r="G4" s="8" t="s">
        <v>1215</v>
      </c>
      <c r="H4" s="10" t="s">
        <v>1217</v>
      </c>
    </row>
    <row r="5" spans="1:8">
      <c r="A5" s="1"/>
      <c r="G5" s="11" t="s">
        <v>1215</v>
      </c>
      <c r="H5" s="10" t="s">
        <v>1218</v>
      </c>
    </row>
    <row r="6" spans="1:8">
      <c r="A6" s="1" t="s">
        <v>20391</v>
      </c>
      <c r="B6" s="76">
        <f>B3*B2*1000000</f>
        <v>21599.532812833018</v>
      </c>
      <c r="C6" t="s">
        <v>18830</v>
      </c>
      <c r="E6">
        <f>B2/(365*24)*1000000</f>
        <v>9018.2648401826482</v>
      </c>
      <c r="G6" s="12" t="s">
        <v>1215</v>
      </c>
      <c r="H6" s="10" t="s">
        <v>1219</v>
      </c>
    </row>
    <row r="7" spans="1:8">
      <c r="A7" s="1" t="s">
        <v>19822</v>
      </c>
      <c r="B7" s="76">
        <f>SUM(Table4[Peak Load '[MWh/h']])</f>
        <v>21603</v>
      </c>
      <c r="C7" t="s">
        <v>18830</v>
      </c>
      <c r="E7">
        <f>B6/E6</f>
        <v>2.3950874359546486</v>
      </c>
    </row>
    <row r="10" spans="1:8">
      <c r="A10" t="s">
        <v>2</v>
      </c>
      <c r="B10" t="s">
        <v>18976</v>
      </c>
      <c r="C10" t="s">
        <v>20829</v>
      </c>
      <c r="D10" t="s">
        <v>20828</v>
      </c>
      <c r="E10" t="s">
        <v>18805</v>
      </c>
    </row>
    <row r="11" spans="1:8">
      <c r="A11" t="s">
        <v>103</v>
      </c>
      <c r="B11" t="s">
        <v>104</v>
      </c>
      <c r="C11">
        <v>626275</v>
      </c>
      <c r="D11">
        <f>Table4[[#This Row],[Population 2022]]/$C$412</f>
        <v>7.5239865327398868E-3</v>
      </c>
      <c r="E11">
        <f>ROUND(Table4[[#This Row],[Normed]]*$B$6,0)</f>
        <v>163</v>
      </c>
    </row>
    <row r="12" spans="1:8">
      <c r="A12" t="s">
        <v>106</v>
      </c>
      <c r="B12" t="s">
        <v>107</v>
      </c>
      <c r="C12">
        <v>393195</v>
      </c>
      <c r="D12">
        <f>Table4[[#This Row],[Population 2022]]/$C$412</f>
        <v>4.7237936764850264E-3</v>
      </c>
      <c r="E12">
        <f>ROUND(Table4[[#This Row],[Normed]]*$B$6,0)</f>
        <v>102</v>
      </c>
    </row>
    <row r="13" spans="1:8">
      <c r="A13" t="s">
        <v>108</v>
      </c>
      <c r="B13" t="s">
        <v>109</v>
      </c>
      <c r="C13">
        <v>533388</v>
      </c>
      <c r="D13">
        <f>Table4[[#This Row],[Population 2022]]/$C$412</f>
        <v>6.4080541754421979E-3</v>
      </c>
      <c r="E13">
        <f>ROUND(Table4[[#This Row],[Normed]]*$B$6,0)</f>
        <v>138</v>
      </c>
    </row>
    <row r="14" spans="1:8">
      <c r="A14" t="s">
        <v>110</v>
      </c>
      <c r="B14" t="s">
        <v>111</v>
      </c>
      <c r="C14">
        <v>259046</v>
      </c>
      <c r="D14">
        <f>Table4[[#This Row],[Population 2022]]/$C$412</f>
        <v>3.1121450087583514E-3</v>
      </c>
      <c r="E14">
        <f>ROUND(Table4[[#This Row],[Normed]]*$B$6,0)</f>
        <v>67</v>
      </c>
    </row>
    <row r="15" spans="1:8">
      <c r="A15" t="s">
        <v>112</v>
      </c>
      <c r="B15" t="s">
        <v>113</v>
      </c>
      <c r="C15">
        <v>544679</v>
      </c>
      <c r="D15">
        <f>Table4[[#This Row],[Population 2022]]/$C$412</f>
        <v>6.5437027833878548E-3</v>
      </c>
      <c r="E15">
        <f>ROUND(Table4[[#This Row],[Normed]]*$B$6,0)</f>
        <v>141</v>
      </c>
    </row>
    <row r="16" spans="1:8">
      <c r="A16" t="s">
        <v>114</v>
      </c>
      <c r="B16" t="s">
        <v>115</v>
      </c>
      <c r="C16">
        <v>427316</v>
      </c>
      <c r="D16">
        <f>Table4[[#This Row],[Population 2022]]/$C$412</f>
        <v>5.1337189401209973E-3</v>
      </c>
      <c r="E16">
        <f>ROUND(Table4[[#This Row],[Normed]]*$B$6,0)</f>
        <v>111</v>
      </c>
    </row>
    <row r="17" spans="1:5">
      <c r="A17" t="s">
        <v>116</v>
      </c>
      <c r="B17" t="s">
        <v>117</v>
      </c>
      <c r="C17">
        <v>125613</v>
      </c>
      <c r="D17">
        <f>Table4[[#This Row],[Population 2022]]/$C$412</f>
        <v>1.5090982720642775E-3</v>
      </c>
      <c r="E17">
        <f>ROUND(Table4[[#This Row],[Normed]]*$B$6,0)</f>
        <v>33</v>
      </c>
    </row>
    <row r="18" spans="1:5">
      <c r="A18" t="s">
        <v>118</v>
      </c>
      <c r="B18" t="s">
        <v>119</v>
      </c>
      <c r="C18">
        <v>347798</v>
      </c>
      <c r="D18">
        <f>Table4[[#This Row],[Population 2022]]/$C$412</f>
        <v>4.1784000129557576E-3</v>
      </c>
      <c r="E18">
        <f>ROUND(Table4[[#This Row],[Normed]]*$B$6,0)</f>
        <v>90</v>
      </c>
    </row>
    <row r="19" spans="1:5">
      <c r="A19" t="s">
        <v>120</v>
      </c>
      <c r="B19" t="s">
        <v>121</v>
      </c>
      <c r="C19">
        <v>113318</v>
      </c>
      <c r="D19">
        <f>Table4[[#This Row],[Population 2022]]/$C$412</f>
        <v>1.361387738480729E-3</v>
      </c>
      <c r="E19">
        <f>ROUND(Table4[[#This Row],[Normed]]*$B$6,0)</f>
        <v>29</v>
      </c>
    </row>
    <row r="20" spans="1:5">
      <c r="A20" t="s">
        <v>122</v>
      </c>
      <c r="B20" t="s">
        <v>123</v>
      </c>
      <c r="C20">
        <v>199398</v>
      </c>
      <c r="D20">
        <f>Table4[[#This Row],[Population 2022]]/$C$412</f>
        <v>2.3955416816179281E-3</v>
      </c>
      <c r="E20">
        <f>ROUND(Table4[[#This Row],[Normed]]*$B$6,0)</f>
        <v>52</v>
      </c>
    </row>
    <row r="21" spans="1:5">
      <c r="A21" t="s">
        <v>124</v>
      </c>
      <c r="B21" t="s">
        <v>125</v>
      </c>
      <c r="C21">
        <v>132956</v>
      </c>
      <c r="D21">
        <f>Table4[[#This Row],[Population 2022]]/$C$412</f>
        <v>1.5973161206290598E-3</v>
      </c>
      <c r="E21">
        <f>ROUND(Table4[[#This Row],[Normed]]*$B$6,0)</f>
        <v>35</v>
      </c>
    </row>
    <row r="22" spans="1:5">
      <c r="A22" t="s">
        <v>126</v>
      </c>
      <c r="B22" t="s">
        <v>127</v>
      </c>
      <c r="C22">
        <v>132958</v>
      </c>
      <c r="D22">
        <f>Table4[[#This Row],[Population 2022]]/$C$412</f>
        <v>1.5973401483693741E-3</v>
      </c>
      <c r="E22">
        <f>ROUND(Table4[[#This Row],[Normed]]*$B$6,0)</f>
        <v>35</v>
      </c>
    </row>
    <row r="23" spans="1:5">
      <c r="A23" t="s">
        <v>128</v>
      </c>
      <c r="B23" t="s">
        <v>129</v>
      </c>
      <c r="C23">
        <v>315009</v>
      </c>
      <c r="D23">
        <f>Table4[[#This Row],[Population 2022]]/$C$412</f>
        <v>3.7844772243692611E-3</v>
      </c>
      <c r="E23">
        <f>ROUND(Table4[[#This Row],[Normed]]*$B$6,0)</f>
        <v>82</v>
      </c>
    </row>
    <row r="24" spans="1:5">
      <c r="A24" t="s">
        <v>131</v>
      </c>
      <c r="B24" t="s">
        <v>132</v>
      </c>
      <c r="C24">
        <v>55527</v>
      </c>
      <c r="D24">
        <f>Table4[[#This Row],[Population 2022]]/$C$412</f>
        <v>6.6709416822234276E-4</v>
      </c>
      <c r="E24">
        <f>ROUND(Table4[[#This Row],[Normed]]*$B$6,0)</f>
        <v>14</v>
      </c>
    </row>
    <row r="25" spans="1:5">
      <c r="A25" t="s">
        <v>133</v>
      </c>
      <c r="B25" t="s">
        <v>134</v>
      </c>
      <c r="C25">
        <v>306502</v>
      </c>
      <c r="D25">
        <f>Table4[[#This Row],[Population 2022]]/$C$412</f>
        <v>3.6822752309414244E-3</v>
      </c>
      <c r="E25">
        <f>ROUND(Table4[[#This Row],[Normed]]*$B$6,0)</f>
        <v>80</v>
      </c>
    </row>
    <row r="26" spans="1:5">
      <c r="A26" t="s">
        <v>135</v>
      </c>
      <c r="B26" t="s">
        <v>136</v>
      </c>
      <c r="C26">
        <v>448487</v>
      </c>
      <c r="D26">
        <f>Table4[[#This Row],[Population 2022]]/$C$412</f>
        <v>5.3880645852204118E-3</v>
      </c>
      <c r="E26">
        <f>ROUND(Table4[[#This Row],[Normed]]*$B$6,0)</f>
        <v>116</v>
      </c>
    </row>
    <row r="27" spans="1:5">
      <c r="A27" t="s">
        <v>137</v>
      </c>
      <c r="B27" t="s">
        <v>138</v>
      </c>
      <c r="C27">
        <v>232296</v>
      </c>
      <c r="D27">
        <f>Table4[[#This Row],[Population 2022]]/$C$412</f>
        <v>2.7907739820515662E-3</v>
      </c>
      <c r="E27">
        <f>ROUND(Table4[[#This Row],[Normed]]*$B$6,0)</f>
        <v>60</v>
      </c>
    </row>
    <row r="28" spans="1:5">
      <c r="A28" t="s">
        <v>139</v>
      </c>
      <c r="B28" t="s">
        <v>140</v>
      </c>
      <c r="C28">
        <v>159245</v>
      </c>
      <c r="D28">
        <f>Table4[[#This Row],[Population 2022]]/$C$412</f>
        <v>1.9131487531933468E-3</v>
      </c>
      <c r="E28">
        <f>ROUND(Table4[[#This Row],[Normed]]*$B$6,0)</f>
        <v>41</v>
      </c>
    </row>
    <row r="29" spans="1:5">
      <c r="A29" t="s">
        <v>141</v>
      </c>
      <c r="B29" t="s">
        <v>142</v>
      </c>
      <c r="C29">
        <v>311831</v>
      </c>
      <c r="D29">
        <f>Table4[[#This Row],[Population 2022]]/$C$412</f>
        <v>3.7462971450094792E-3</v>
      </c>
      <c r="E29">
        <f>ROUND(Table4[[#This Row],[Normed]]*$B$6,0)</f>
        <v>81</v>
      </c>
    </row>
    <row r="30" spans="1:5">
      <c r="A30" t="s">
        <v>143</v>
      </c>
      <c r="B30" t="s">
        <v>144</v>
      </c>
      <c r="C30">
        <v>143929</v>
      </c>
      <c r="D30">
        <f>Table4[[#This Row],[Population 2022]]/$C$412</f>
        <v>1.7291443178647065E-3</v>
      </c>
      <c r="E30">
        <f>ROUND(Table4[[#This Row],[Normed]]*$B$6,0)</f>
        <v>37</v>
      </c>
    </row>
    <row r="31" spans="1:5">
      <c r="A31" t="s">
        <v>145</v>
      </c>
      <c r="B31" t="s">
        <v>146</v>
      </c>
      <c r="C31">
        <v>549030</v>
      </c>
      <c r="D31">
        <f>Table4[[#This Row],[Population 2022]]/$C$412</f>
        <v>6.5959751324421063E-3</v>
      </c>
      <c r="E31">
        <f>ROUND(Table4[[#This Row],[Normed]]*$B$6,0)</f>
        <v>142</v>
      </c>
    </row>
    <row r="32" spans="1:5">
      <c r="A32" t="s">
        <v>147</v>
      </c>
      <c r="B32" t="s">
        <v>148</v>
      </c>
      <c r="C32">
        <v>125529</v>
      </c>
      <c r="D32">
        <f>Table4[[#This Row],[Population 2022]]/$C$412</f>
        <v>1.5080891069710674E-3</v>
      </c>
      <c r="E32">
        <f>ROUND(Table4[[#This Row],[Normed]]*$B$6,0)</f>
        <v>33</v>
      </c>
    </row>
    <row r="33" spans="1:5">
      <c r="A33" t="s">
        <v>149</v>
      </c>
      <c r="B33" t="s">
        <v>150</v>
      </c>
      <c r="C33">
        <v>160686</v>
      </c>
      <c r="D33">
        <f>Table4[[#This Row],[Population 2022]]/$C$412</f>
        <v>1.9304607400899628E-3</v>
      </c>
      <c r="E33">
        <f>ROUND(Table4[[#This Row],[Normed]]*$B$6,0)</f>
        <v>42</v>
      </c>
    </row>
    <row r="34" spans="1:5">
      <c r="A34" t="s">
        <v>151</v>
      </c>
      <c r="B34" t="s">
        <v>152</v>
      </c>
      <c r="C34">
        <v>200237</v>
      </c>
      <c r="D34">
        <f>Table4[[#This Row],[Population 2022]]/$C$412</f>
        <v>2.4056213186798717E-3</v>
      </c>
      <c r="E34">
        <f>ROUND(Table4[[#This Row],[Normed]]*$B$6,0)</f>
        <v>52</v>
      </c>
    </row>
    <row r="35" spans="1:5">
      <c r="A35" t="s">
        <v>153</v>
      </c>
      <c r="B35" t="s">
        <v>154</v>
      </c>
      <c r="C35">
        <v>119183</v>
      </c>
      <c r="D35">
        <f>Table4[[#This Row],[Population 2022]]/$C$412</f>
        <v>1.4318490869530763E-3</v>
      </c>
      <c r="E35">
        <f>ROUND(Table4[[#This Row],[Normed]]*$B$6,0)</f>
        <v>31</v>
      </c>
    </row>
    <row r="36" spans="1:5">
      <c r="A36" t="s">
        <v>155</v>
      </c>
      <c r="B36" t="s">
        <v>156</v>
      </c>
      <c r="C36">
        <v>231848</v>
      </c>
      <c r="D36">
        <f>Table4[[#This Row],[Population 2022]]/$C$412</f>
        <v>2.7853917682211125E-3</v>
      </c>
      <c r="E36">
        <f>ROUND(Table4[[#This Row],[Normed]]*$B$6,0)</f>
        <v>60</v>
      </c>
    </row>
    <row r="37" spans="1:5">
      <c r="A37" t="s">
        <v>157</v>
      </c>
      <c r="B37" t="s">
        <v>158</v>
      </c>
      <c r="C37">
        <v>265792</v>
      </c>
      <c r="D37">
        <f>Table4[[#This Row],[Population 2022]]/$C$412</f>
        <v>3.1931905768392476E-3</v>
      </c>
      <c r="E37">
        <f>ROUND(Table4[[#This Row],[Normed]]*$B$6,0)</f>
        <v>69</v>
      </c>
    </row>
    <row r="38" spans="1:5">
      <c r="A38" t="s">
        <v>159</v>
      </c>
      <c r="B38" t="s">
        <v>160</v>
      </c>
      <c r="C38">
        <v>167945</v>
      </c>
      <c r="D38">
        <f>Table4[[#This Row],[Population 2022]]/$C$412</f>
        <v>2.017669423561535E-3</v>
      </c>
      <c r="E38">
        <f>ROUND(Table4[[#This Row],[Normed]]*$B$6,0)</f>
        <v>44</v>
      </c>
    </row>
    <row r="39" spans="1:5">
      <c r="A39" t="s">
        <v>161</v>
      </c>
      <c r="B39" t="s">
        <v>162</v>
      </c>
      <c r="C39">
        <v>434535</v>
      </c>
      <c r="D39">
        <f>Table4[[#This Row],[Population 2022]]/$C$412</f>
        <v>5.2204470687862783E-3</v>
      </c>
      <c r="E39">
        <f>ROUND(Table4[[#This Row],[Normed]]*$B$6,0)</f>
        <v>113</v>
      </c>
    </row>
    <row r="40" spans="1:5">
      <c r="A40" t="s">
        <v>163</v>
      </c>
      <c r="B40" t="s">
        <v>164</v>
      </c>
      <c r="C40">
        <v>140446</v>
      </c>
      <c r="D40">
        <f>Table4[[#This Row],[Population 2022]]/$C$412</f>
        <v>1.6873000081069596E-3</v>
      </c>
      <c r="E40">
        <f>ROUND(Table4[[#This Row],[Normed]]*$B$6,0)</f>
        <v>36</v>
      </c>
    </row>
    <row r="41" spans="1:5">
      <c r="A41" t="s">
        <v>165</v>
      </c>
      <c r="B41" t="s">
        <v>166</v>
      </c>
      <c r="C41">
        <v>213385</v>
      </c>
      <c r="D41">
        <f>Table4[[#This Row],[Population 2022]]/$C$412</f>
        <v>2.5635796835075655E-3</v>
      </c>
      <c r="E41">
        <f>ROUND(Table4[[#This Row],[Normed]]*$B$6,0)</f>
        <v>55</v>
      </c>
    </row>
    <row r="42" spans="1:5">
      <c r="A42" t="s">
        <v>167</v>
      </c>
      <c r="B42" t="s">
        <v>168</v>
      </c>
      <c r="C42">
        <v>142414</v>
      </c>
      <c r="D42">
        <f>Table4[[#This Row],[Population 2022]]/$C$412</f>
        <v>1.7109433045764532E-3</v>
      </c>
      <c r="E42">
        <f>ROUND(Table4[[#This Row],[Normed]]*$B$6,0)</f>
        <v>37</v>
      </c>
    </row>
    <row r="43" spans="1:5">
      <c r="A43" t="s">
        <v>169</v>
      </c>
      <c r="B43" t="s">
        <v>170</v>
      </c>
      <c r="C43">
        <v>288097</v>
      </c>
      <c r="D43">
        <f>Table4[[#This Row],[Population 2022]]/$C$412</f>
        <v>3.4611599506969991E-3</v>
      </c>
      <c r="E43">
        <f>ROUND(Table4[[#This Row],[Normed]]*$B$6,0)</f>
        <v>75</v>
      </c>
    </row>
    <row r="44" spans="1:5">
      <c r="A44" t="s">
        <v>82</v>
      </c>
      <c r="B44" t="s">
        <v>171</v>
      </c>
      <c r="C44">
        <v>229445</v>
      </c>
      <c r="D44">
        <f>Table4[[#This Row],[Population 2022]]/$C$412</f>
        <v>2.7565224382332097E-3</v>
      </c>
      <c r="E44">
        <f>ROUND(Table4[[#This Row],[Normed]]*$B$6,0)</f>
        <v>60</v>
      </c>
    </row>
    <row r="45" spans="1:5">
      <c r="A45" t="s">
        <v>172</v>
      </c>
      <c r="B45" t="s">
        <v>173</v>
      </c>
      <c r="C45">
        <v>171249</v>
      </c>
      <c r="D45">
        <f>Table4[[#This Row],[Population 2022]]/$C$412</f>
        <v>2.0573632505611317E-3</v>
      </c>
      <c r="E45">
        <f>ROUND(Table4[[#This Row],[Normed]]*$B$6,0)</f>
        <v>44</v>
      </c>
    </row>
    <row r="46" spans="1:5">
      <c r="A46" t="s">
        <v>175</v>
      </c>
      <c r="B46" t="s">
        <v>176</v>
      </c>
      <c r="C46">
        <v>288158</v>
      </c>
      <c r="D46">
        <f>Table4[[#This Row],[Population 2022]]/$C$412</f>
        <v>3.461892796776592E-3</v>
      </c>
      <c r="E46">
        <f>ROUND(Table4[[#This Row],[Normed]]*$B$6,0)</f>
        <v>75</v>
      </c>
    </row>
    <row r="47" spans="1:5">
      <c r="A47" t="s">
        <v>177</v>
      </c>
      <c r="B47" t="s">
        <v>18952</v>
      </c>
      <c r="C47">
        <v>229806</v>
      </c>
      <c r="D47">
        <f>Table4[[#This Row],[Population 2022]]/$C$412</f>
        <v>2.7608594453599816E-3</v>
      </c>
      <c r="E47">
        <f>ROUND(Table4[[#This Row],[Normed]]*$B$6,0)</f>
        <v>60</v>
      </c>
    </row>
    <row r="48" spans="1:5">
      <c r="A48" t="s">
        <v>178</v>
      </c>
      <c r="B48" t="s">
        <v>179</v>
      </c>
      <c r="C48">
        <v>190545</v>
      </c>
      <c r="D48">
        <f>Table4[[#This Row],[Population 2022]]/$C$412</f>
        <v>2.2891828891156789E-3</v>
      </c>
      <c r="E48">
        <f>ROUND(Table4[[#This Row],[Normed]]*$B$6,0)</f>
        <v>49</v>
      </c>
    </row>
    <row r="49" spans="1:5">
      <c r="A49" t="s">
        <v>180</v>
      </c>
      <c r="B49" t="s">
        <v>181</v>
      </c>
      <c r="C49">
        <v>126949</v>
      </c>
      <c r="D49">
        <f>Table4[[#This Row],[Population 2022]]/$C$412</f>
        <v>1.5251488025943808E-3</v>
      </c>
      <c r="E49">
        <f>ROUND(Table4[[#This Row],[Normed]]*$B$6,0)</f>
        <v>33</v>
      </c>
    </row>
    <row r="50" spans="1:5">
      <c r="A50" t="s">
        <v>182</v>
      </c>
      <c r="B50" t="s">
        <v>183</v>
      </c>
      <c r="C50">
        <v>199732</v>
      </c>
      <c r="D50">
        <f>Table4[[#This Row],[Population 2022]]/$C$412</f>
        <v>2.3995543142504537E-3</v>
      </c>
      <c r="E50">
        <f>ROUND(Table4[[#This Row],[Normed]]*$B$6,0)</f>
        <v>52</v>
      </c>
    </row>
    <row r="51" spans="1:5">
      <c r="A51" t="s">
        <v>184</v>
      </c>
      <c r="B51" t="s">
        <v>185</v>
      </c>
      <c r="C51">
        <v>203244</v>
      </c>
      <c r="D51">
        <f>Table4[[#This Row],[Population 2022]]/$C$412</f>
        <v>2.4417470262427616E-3</v>
      </c>
      <c r="E51">
        <f>ROUND(Table4[[#This Row],[Normed]]*$B$6,0)</f>
        <v>53</v>
      </c>
    </row>
    <row r="52" spans="1:5">
      <c r="A52" t="s">
        <v>186</v>
      </c>
      <c r="B52" t="s">
        <v>187</v>
      </c>
      <c r="C52">
        <v>218885</v>
      </c>
      <c r="D52">
        <f>Table4[[#This Row],[Population 2022]]/$C$412</f>
        <v>2.6296559693725122E-3</v>
      </c>
      <c r="E52">
        <f>ROUND(Table4[[#This Row],[Normed]]*$B$6,0)</f>
        <v>57</v>
      </c>
    </row>
    <row r="53" spans="1:5">
      <c r="A53" t="s">
        <v>188</v>
      </c>
      <c r="B53" t="s">
        <v>189</v>
      </c>
      <c r="C53">
        <v>287011</v>
      </c>
      <c r="D53">
        <f>Table4[[#This Row],[Population 2022]]/$C$412</f>
        <v>3.4481128877062116E-3</v>
      </c>
      <c r="E53">
        <f>ROUND(Table4[[#This Row],[Normed]]*$B$6,0)</f>
        <v>74</v>
      </c>
    </row>
    <row r="54" spans="1:5">
      <c r="A54" t="s">
        <v>190</v>
      </c>
      <c r="B54" t="s">
        <v>191</v>
      </c>
      <c r="C54">
        <v>131725</v>
      </c>
      <c r="D54">
        <f>Table4[[#This Row],[Population 2022]]/$C$412</f>
        <v>1.5825270464654689E-3</v>
      </c>
      <c r="E54">
        <f>ROUND(Table4[[#This Row],[Normed]]*$B$6,0)</f>
        <v>34</v>
      </c>
    </row>
    <row r="55" spans="1:5">
      <c r="A55" t="s">
        <v>192</v>
      </c>
      <c r="B55" t="s">
        <v>193</v>
      </c>
      <c r="C55">
        <v>138016</v>
      </c>
      <c r="D55">
        <f>Table4[[#This Row],[Population 2022]]/$C$412</f>
        <v>1.6581063036248105E-3</v>
      </c>
      <c r="E55">
        <f>ROUND(Table4[[#This Row],[Normed]]*$B$6,0)</f>
        <v>36</v>
      </c>
    </row>
    <row r="56" spans="1:5">
      <c r="A56" t="s">
        <v>194</v>
      </c>
      <c r="B56" t="s">
        <v>195</v>
      </c>
      <c r="C56">
        <v>1487708</v>
      </c>
      <c r="D56">
        <f>Table4[[#This Row],[Population 2022]]/$C$412</f>
        <v>1.7873130743921425E-2</v>
      </c>
      <c r="E56">
        <f>ROUND(Table4[[#This Row],[Normed]]*$B$6,0)</f>
        <v>386</v>
      </c>
    </row>
    <row r="57" spans="1:5">
      <c r="A57" t="s">
        <v>196</v>
      </c>
      <c r="B57" t="s">
        <v>197</v>
      </c>
      <c r="C57">
        <v>63508</v>
      </c>
      <c r="D57">
        <f>Table4[[#This Row],[Population 2022]]/$C$412</f>
        <v>7.6297686594745877E-4</v>
      </c>
      <c r="E57">
        <f>ROUND(Table4[[#This Row],[Normed]]*$B$6,0)</f>
        <v>16</v>
      </c>
    </row>
    <row r="58" spans="1:5">
      <c r="A58" t="s">
        <v>94</v>
      </c>
      <c r="B58" t="s">
        <v>198</v>
      </c>
      <c r="C58">
        <v>112116</v>
      </c>
      <c r="D58">
        <f>Table4[[#This Row],[Population 2022]]/$C$412</f>
        <v>1.3469470665516986E-3</v>
      </c>
      <c r="E58">
        <f>ROUND(Table4[[#This Row],[Normed]]*$B$6,0)</f>
        <v>29</v>
      </c>
    </row>
    <row r="59" spans="1:5">
      <c r="A59" t="s">
        <v>199</v>
      </c>
      <c r="B59" t="s">
        <v>200</v>
      </c>
      <c r="C59">
        <v>106389</v>
      </c>
      <c r="D59">
        <f>Table4[[#This Row],[Population 2022]]/$C$412</f>
        <v>1.2781436321610536E-3</v>
      </c>
      <c r="E59">
        <f>ROUND(Table4[[#This Row],[Normed]]*$B$6,0)</f>
        <v>28</v>
      </c>
    </row>
    <row r="60" spans="1:5">
      <c r="A60" t="s">
        <v>201</v>
      </c>
      <c r="B60" t="s">
        <v>202</v>
      </c>
      <c r="C60">
        <v>127919</v>
      </c>
      <c r="D60">
        <f>Table4[[#This Row],[Population 2022]]/$C$412</f>
        <v>1.536802256646926E-3</v>
      </c>
      <c r="E60">
        <f>ROUND(Table4[[#This Row],[Normed]]*$B$6,0)</f>
        <v>33</v>
      </c>
    </row>
    <row r="61" spans="1:5">
      <c r="A61" t="s">
        <v>203</v>
      </c>
      <c r="B61" t="s">
        <v>204</v>
      </c>
      <c r="C61">
        <v>155449</v>
      </c>
      <c r="D61">
        <f>Table4[[#This Row],[Population 2022]]/$C$412</f>
        <v>1.8675441020763765E-3</v>
      </c>
      <c r="E61">
        <f>ROUND(Table4[[#This Row],[Normed]]*$B$6,0)</f>
        <v>40</v>
      </c>
    </row>
    <row r="62" spans="1:5">
      <c r="A62" t="s">
        <v>205</v>
      </c>
      <c r="B62" t="s">
        <v>206</v>
      </c>
      <c r="C62">
        <v>144562</v>
      </c>
      <c r="D62">
        <f>Table4[[#This Row],[Population 2022]]/$C$412</f>
        <v>1.7367490976742542E-3</v>
      </c>
      <c r="E62">
        <f>ROUND(Table4[[#This Row],[Normed]]*$B$6,0)</f>
        <v>38</v>
      </c>
    </row>
    <row r="63" spans="1:5">
      <c r="A63" t="s">
        <v>207</v>
      </c>
      <c r="B63" t="s">
        <v>208</v>
      </c>
      <c r="C63">
        <v>133634</v>
      </c>
      <c r="D63">
        <f>Table4[[#This Row],[Population 2022]]/$C$412</f>
        <v>1.605461524595684E-3</v>
      </c>
      <c r="E63">
        <f>ROUND(Table4[[#This Row],[Normed]]*$B$6,0)</f>
        <v>35</v>
      </c>
    </row>
    <row r="64" spans="1:5">
      <c r="A64" t="s">
        <v>209</v>
      </c>
      <c r="B64" t="s">
        <v>210</v>
      </c>
      <c r="C64">
        <v>139622</v>
      </c>
      <c r="D64">
        <f>Table4[[#This Row],[Population 2022]]/$C$412</f>
        <v>1.6774005790973748E-3</v>
      </c>
      <c r="E64">
        <f>ROUND(Table4[[#This Row],[Normed]]*$B$6,0)</f>
        <v>36</v>
      </c>
    </row>
    <row r="65" spans="1:5">
      <c r="A65" t="s">
        <v>211</v>
      </c>
      <c r="B65" t="s">
        <v>212</v>
      </c>
      <c r="C65">
        <v>181144</v>
      </c>
      <c r="D65">
        <f>Table4[[#This Row],[Population 2022]]/$C$412</f>
        <v>2.1762404957672492E-3</v>
      </c>
      <c r="E65">
        <f>ROUND(Table4[[#This Row],[Normed]]*$B$6,0)</f>
        <v>47</v>
      </c>
    </row>
    <row r="66" spans="1:5">
      <c r="A66" t="s">
        <v>213</v>
      </c>
      <c r="B66" t="s">
        <v>214</v>
      </c>
      <c r="C66">
        <v>218579</v>
      </c>
      <c r="D66">
        <f>Table4[[#This Row],[Population 2022]]/$C$412</f>
        <v>2.6259797251043898E-3</v>
      </c>
      <c r="E66">
        <f>ROUND(Table4[[#This Row],[Normed]]*$B$6,0)</f>
        <v>57</v>
      </c>
    </row>
    <row r="67" spans="1:5">
      <c r="A67" t="s">
        <v>215</v>
      </c>
      <c r="B67" t="s">
        <v>216</v>
      </c>
      <c r="C67">
        <v>88232</v>
      </c>
      <c r="D67">
        <f>Table4[[#This Row],[Population 2022]]/$C$412</f>
        <v>1.0600077917156292E-3</v>
      </c>
      <c r="E67">
        <f>ROUND(Table4[[#This Row],[Normed]]*$B$6,0)</f>
        <v>23</v>
      </c>
    </row>
    <row r="68" spans="1:5">
      <c r="A68" t="s">
        <v>217</v>
      </c>
      <c r="B68" t="s">
        <v>218</v>
      </c>
      <c r="C68">
        <v>121466</v>
      </c>
      <c r="D68">
        <f>Table4[[#This Row],[Population 2022]]/$C$412</f>
        <v>1.4592767525221078E-3</v>
      </c>
      <c r="E68">
        <f>ROUND(Table4[[#This Row],[Normed]]*$B$6,0)</f>
        <v>32</v>
      </c>
    </row>
    <row r="69" spans="1:5">
      <c r="A69" t="s">
        <v>219</v>
      </c>
      <c r="B69" t="s">
        <v>220</v>
      </c>
      <c r="C69">
        <v>99978</v>
      </c>
      <c r="D69">
        <f>Table4[[#This Row],[Population 2022]]/$C$412</f>
        <v>1.2011227105828404E-3</v>
      </c>
      <c r="E69">
        <f>ROUND(Table4[[#This Row],[Normed]]*$B$6,0)</f>
        <v>26</v>
      </c>
    </row>
    <row r="70" spans="1:5">
      <c r="A70" t="s">
        <v>221</v>
      </c>
      <c r="B70" t="s">
        <v>18953</v>
      </c>
      <c r="C70">
        <v>117606</v>
      </c>
      <c r="D70">
        <f>Table4[[#This Row],[Population 2022]]/$C$412</f>
        <v>1.4129032137150726E-3</v>
      </c>
      <c r="E70">
        <f>ROUND(Table4[[#This Row],[Normed]]*$B$6,0)</f>
        <v>31</v>
      </c>
    </row>
    <row r="71" spans="1:5">
      <c r="A71" t="s">
        <v>223</v>
      </c>
      <c r="B71" t="s">
        <v>224</v>
      </c>
      <c r="C71">
        <v>349837</v>
      </c>
      <c r="D71">
        <f>Table4[[#This Row],[Population 2022]]/$C$412</f>
        <v>4.2028962942064164E-3</v>
      </c>
      <c r="E71">
        <f>ROUND(Table4[[#This Row],[Normed]]*$B$6,0)</f>
        <v>91</v>
      </c>
    </row>
    <row r="72" spans="1:5">
      <c r="A72" t="s">
        <v>225</v>
      </c>
      <c r="B72" t="s">
        <v>226</v>
      </c>
      <c r="C72">
        <v>98503</v>
      </c>
      <c r="D72">
        <f>Table4[[#This Row],[Population 2022]]/$C$412</f>
        <v>1.1834022521008776E-3</v>
      </c>
      <c r="E72">
        <f>ROUND(Table4[[#This Row],[Normed]]*$B$6,0)</f>
        <v>26</v>
      </c>
    </row>
    <row r="73" spans="1:5">
      <c r="A73" t="s">
        <v>227</v>
      </c>
      <c r="B73" t="s">
        <v>18954</v>
      </c>
      <c r="C73">
        <v>129772</v>
      </c>
      <c r="D73">
        <f>Table4[[#This Row],[Population 2022]]/$C$412</f>
        <v>1.5590639580483343E-3</v>
      </c>
      <c r="E73">
        <f>ROUND(Table4[[#This Row],[Normed]]*$B$6,0)</f>
        <v>34</v>
      </c>
    </row>
    <row r="74" spans="1:5">
      <c r="A74" t="s">
        <v>229</v>
      </c>
      <c r="B74" t="s">
        <v>230</v>
      </c>
      <c r="C74">
        <v>263367</v>
      </c>
      <c r="D74">
        <f>Table4[[#This Row],[Population 2022]]/$C$412</f>
        <v>3.164056941707885E-3</v>
      </c>
      <c r="E74">
        <f>ROUND(Table4[[#This Row],[Normed]]*$B$6,0)</f>
        <v>68</v>
      </c>
    </row>
    <row r="75" spans="1:5">
      <c r="A75" t="s">
        <v>231</v>
      </c>
      <c r="B75" t="s">
        <v>232</v>
      </c>
      <c r="C75">
        <v>136747</v>
      </c>
      <c r="D75">
        <f>Table4[[#This Row],[Population 2022]]/$C$412</f>
        <v>1.6428607023952436E-3</v>
      </c>
      <c r="E75">
        <f>ROUND(Table4[[#This Row],[Normed]]*$B$6,0)</f>
        <v>35</v>
      </c>
    </row>
    <row r="76" spans="1:5">
      <c r="A76" t="s">
        <v>233</v>
      </c>
      <c r="B76" t="s">
        <v>234</v>
      </c>
      <c r="C76">
        <v>178447</v>
      </c>
      <c r="D76">
        <f>Table4[[#This Row],[Population 2022]]/$C$412</f>
        <v>2.1438390879531108E-3</v>
      </c>
      <c r="E76">
        <f>ROUND(Table4[[#This Row],[Normed]]*$B$6,0)</f>
        <v>46</v>
      </c>
    </row>
    <row r="77" spans="1:5">
      <c r="A77" t="s">
        <v>235</v>
      </c>
      <c r="B77" t="s">
        <v>236</v>
      </c>
      <c r="C77">
        <v>136642</v>
      </c>
      <c r="D77">
        <f>Table4[[#This Row],[Population 2022]]/$C$412</f>
        <v>1.6415992460287311E-3</v>
      </c>
      <c r="E77">
        <f>ROUND(Table4[[#This Row],[Normed]]*$B$6,0)</f>
        <v>35</v>
      </c>
    </row>
    <row r="78" spans="1:5">
      <c r="A78" t="s">
        <v>237</v>
      </c>
      <c r="B78" t="s">
        <v>238</v>
      </c>
      <c r="C78">
        <v>73150</v>
      </c>
      <c r="D78">
        <f>Table4[[#This Row],[Population 2022]]/$C$412</f>
        <v>8.7881460200378862E-4</v>
      </c>
      <c r="E78">
        <f>ROUND(Table4[[#This Row],[Normed]]*$B$6,0)</f>
        <v>19</v>
      </c>
    </row>
    <row r="79" spans="1:5">
      <c r="A79" t="s">
        <v>239</v>
      </c>
      <c r="B79" t="s">
        <v>240</v>
      </c>
      <c r="C79">
        <v>53093</v>
      </c>
      <c r="D79">
        <f>Table4[[#This Row],[Population 2022]]/$C$412</f>
        <v>6.3785240825956456E-4</v>
      </c>
      <c r="E79">
        <f>ROUND(Table4[[#This Row],[Normed]]*$B$6,0)</f>
        <v>14</v>
      </c>
    </row>
    <row r="80" spans="1:5">
      <c r="A80" t="s">
        <v>241</v>
      </c>
      <c r="B80" t="s">
        <v>242</v>
      </c>
      <c r="C80">
        <v>47854</v>
      </c>
      <c r="D80">
        <f>Table4[[#This Row],[Population 2022]]/$C$412</f>
        <v>5.7491174250566372E-4</v>
      </c>
      <c r="E80">
        <f>ROUND(Table4[[#This Row],[Normed]]*$B$6,0)</f>
        <v>12</v>
      </c>
    </row>
    <row r="81" spans="1:5">
      <c r="A81" t="s">
        <v>243</v>
      </c>
      <c r="B81" t="s">
        <v>244</v>
      </c>
      <c r="C81">
        <v>120521</v>
      </c>
      <c r="D81">
        <f>Table4[[#This Row],[Population 2022]]/$C$412</f>
        <v>1.4479236452234943E-3</v>
      </c>
      <c r="E81">
        <f>ROUND(Table4[[#This Row],[Normed]]*$B$6,0)</f>
        <v>31</v>
      </c>
    </row>
    <row r="82" spans="1:5">
      <c r="A82" t="s">
        <v>245</v>
      </c>
      <c r="B82" t="s">
        <v>246</v>
      </c>
      <c r="C82">
        <v>78632</v>
      </c>
      <c r="D82">
        <f>Table4[[#This Row],[Population 2022]]/$C$412</f>
        <v>9.4467463820590441E-4</v>
      </c>
      <c r="E82">
        <f>ROUND(Table4[[#This Row],[Normed]]*$B$6,0)</f>
        <v>20</v>
      </c>
    </row>
    <row r="83" spans="1:5">
      <c r="A83" t="s">
        <v>247</v>
      </c>
      <c r="B83" t="s">
        <v>248</v>
      </c>
      <c r="C83">
        <v>123899</v>
      </c>
      <c r="D83">
        <f>Table4[[#This Row],[Population 2022]]/$C$412</f>
        <v>1.4885064986147286E-3</v>
      </c>
      <c r="E83">
        <f>ROUND(Table4[[#This Row],[Normed]]*$B$6,0)</f>
        <v>32</v>
      </c>
    </row>
    <row r="84" spans="1:5">
      <c r="A84" t="s">
        <v>249</v>
      </c>
      <c r="B84" t="s">
        <v>250</v>
      </c>
      <c r="C84">
        <v>162331</v>
      </c>
      <c r="D84">
        <f>Table4[[#This Row],[Population 2022]]/$C$412</f>
        <v>1.9502235564986604E-3</v>
      </c>
      <c r="E84">
        <f>ROUND(Table4[[#This Row],[Normed]]*$B$6,0)</f>
        <v>42</v>
      </c>
    </row>
    <row r="85" spans="1:5">
      <c r="A85" t="s">
        <v>90</v>
      </c>
      <c r="B85" t="s">
        <v>251</v>
      </c>
      <c r="C85">
        <v>194090</v>
      </c>
      <c r="D85">
        <f>Table4[[#This Row],[Population 2022]]/$C$412</f>
        <v>2.3317720588231761E-3</v>
      </c>
      <c r="E85">
        <f>ROUND(Table4[[#This Row],[Normed]]*$B$6,0)</f>
        <v>50</v>
      </c>
    </row>
    <row r="86" spans="1:5">
      <c r="A86" t="s">
        <v>252</v>
      </c>
      <c r="B86" t="s">
        <v>253</v>
      </c>
      <c r="C86">
        <v>77176</v>
      </c>
      <c r="D86">
        <f>Table4[[#This Row],[Population 2022]]/$C$412</f>
        <v>9.2718244325692945E-4</v>
      </c>
      <c r="E86">
        <f>ROUND(Table4[[#This Row],[Normed]]*$B$6,0)</f>
        <v>20</v>
      </c>
    </row>
    <row r="87" spans="1:5">
      <c r="A87" t="s">
        <v>254</v>
      </c>
      <c r="B87" t="s">
        <v>255</v>
      </c>
      <c r="C87">
        <v>122252</v>
      </c>
      <c r="D87">
        <f>Table4[[#This Row],[Population 2022]]/$C$412</f>
        <v>1.4687196544657165E-3</v>
      </c>
      <c r="E87">
        <f>ROUND(Table4[[#This Row],[Normed]]*$B$6,0)</f>
        <v>32</v>
      </c>
    </row>
    <row r="88" spans="1:5">
      <c r="A88" t="s">
        <v>256</v>
      </c>
      <c r="B88" t="s">
        <v>257</v>
      </c>
      <c r="C88">
        <v>102398</v>
      </c>
      <c r="D88">
        <f>Table4[[#This Row],[Population 2022]]/$C$412</f>
        <v>1.230196276363417E-3</v>
      </c>
      <c r="E88">
        <f>ROUND(Table4[[#This Row],[Normed]]*$B$6,0)</f>
        <v>27</v>
      </c>
    </row>
    <row r="89" spans="1:5">
      <c r="A89" t="s">
        <v>258</v>
      </c>
      <c r="B89" t="s">
        <v>259</v>
      </c>
      <c r="C89">
        <v>98045</v>
      </c>
      <c r="D89">
        <f>Table4[[#This Row],[Population 2022]]/$C$412</f>
        <v>1.1778998995688511E-3</v>
      </c>
      <c r="E89">
        <f>ROUND(Table4[[#This Row],[Normed]]*$B$6,0)</f>
        <v>25</v>
      </c>
    </row>
    <row r="90" spans="1:5">
      <c r="A90" t="s">
        <v>260</v>
      </c>
      <c r="B90" t="s">
        <v>261</v>
      </c>
      <c r="C90">
        <v>41994</v>
      </c>
      <c r="D90">
        <f>Table4[[#This Row],[Population 2022]]/$C$412</f>
        <v>5.0451046338410247E-4</v>
      </c>
      <c r="E90">
        <f>ROUND(Table4[[#This Row],[Normed]]*$B$6,0)</f>
        <v>11</v>
      </c>
    </row>
    <row r="91" spans="1:5">
      <c r="A91" t="s">
        <v>262</v>
      </c>
      <c r="B91" t="s">
        <v>263</v>
      </c>
      <c r="C91">
        <v>153542</v>
      </c>
      <c r="D91">
        <f>Table4[[#This Row],[Population 2022]]/$C$412</f>
        <v>1.8446336516864759E-3</v>
      </c>
      <c r="E91">
        <f>ROUND(Table4[[#This Row],[Normed]]*$B$6,0)</f>
        <v>40</v>
      </c>
    </row>
    <row r="92" spans="1:5">
      <c r="A92" t="s">
        <v>264</v>
      </c>
      <c r="B92" t="s">
        <v>18955</v>
      </c>
      <c r="C92">
        <v>42472</v>
      </c>
      <c r="D92">
        <f>Table4[[#This Row],[Population 2022]]/$C$412</f>
        <v>5.1025309331927419E-4</v>
      </c>
      <c r="E92">
        <f>ROUND(Table4[[#This Row],[Normed]]*$B$6,0)</f>
        <v>11</v>
      </c>
    </row>
    <row r="93" spans="1:5">
      <c r="A93" t="s">
        <v>268</v>
      </c>
      <c r="B93" t="s">
        <v>269</v>
      </c>
      <c r="C93">
        <v>128444</v>
      </c>
      <c r="D93">
        <f>Table4[[#This Row],[Population 2022]]/$C$412</f>
        <v>1.5431095384794891E-3</v>
      </c>
      <c r="E93">
        <f>ROUND(Table4[[#This Row],[Normed]]*$B$6,0)</f>
        <v>33</v>
      </c>
    </row>
    <row r="94" spans="1:5">
      <c r="A94" t="s">
        <v>266</v>
      </c>
      <c r="B94" t="s">
        <v>267</v>
      </c>
      <c r="C94">
        <v>103277</v>
      </c>
      <c r="D94">
        <f>Table4[[#This Row],[Population 2022]]/$C$412</f>
        <v>1.2407564682316511E-3</v>
      </c>
      <c r="E94">
        <f>ROUND(Table4[[#This Row],[Normed]]*$B$6,0)</f>
        <v>27</v>
      </c>
    </row>
    <row r="95" spans="1:5">
      <c r="A95" t="s">
        <v>270</v>
      </c>
      <c r="B95" t="s">
        <v>18956</v>
      </c>
      <c r="C95">
        <v>136062</v>
      </c>
      <c r="D95">
        <f>Table4[[#This Row],[Population 2022]]/$C$412</f>
        <v>1.6346312013375186E-3</v>
      </c>
      <c r="E95">
        <f>ROUND(Table4[[#This Row],[Normed]]*$B$6,0)</f>
        <v>35</v>
      </c>
    </row>
    <row r="96" spans="1:5">
      <c r="A96" t="s">
        <v>96</v>
      </c>
      <c r="B96" t="s">
        <v>18957</v>
      </c>
      <c r="C96">
        <v>94838</v>
      </c>
      <c r="D96">
        <f>Table4[[#This Row],[Population 2022]]/$C$412</f>
        <v>1.1393714179745087E-3</v>
      </c>
      <c r="E96">
        <f>ROUND(Table4[[#This Row],[Normed]]*$B$6,0)</f>
        <v>25</v>
      </c>
    </row>
    <row r="97" spans="1:5">
      <c r="A97" t="s">
        <v>273</v>
      </c>
      <c r="B97" t="s">
        <v>274</v>
      </c>
      <c r="C97">
        <v>195225</v>
      </c>
      <c r="D97">
        <f>Table4[[#This Row],[Population 2022]]/$C$412</f>
        <v>2.3454078014516697E-3</v>
      </c>
      <c r="E97">
        <f>ROUND(Table4[[#This Row],[Normed]]*$B$6,0)</f>
        <v>51</v>
      </c>
    </row>
    <row r="98" spans="1:5">
      <c r="A98" t="s">
        <v>275</v>
      </c>
      <c r="B98" t="s">
        <v>276</v>
      </c>
      <c r="C98">
        <v>149239</v>
      </c>
      <c r="D98">
        <f>Table4[[#This Row],[Population 2022]]/$C$412</f>
        <v>1.7929379683997732E-3</v>
      </c>
      <c r="E98">
        <f>ROUND(Table4[[#This Row],[Normed]]*$B$6,0)</f>
        <v>39</v>
      </c>
    </row>
    <row r="99" spans="1:5">
      <c r="A99" t="s">
        <v>277</v>
      </c>
      <c r="B99" t="s">
        <v>278</v>
      </c>
      <c r="C99">
        <v>71648</v>
      </c>
      <c r="D99">
        <f>Table4[[#This Row],[Population 2022]]/$C$412</f>
        <v>8.6076976902757952E-4</v>
      </c>
      <c r="E99">
        <f>ROUND(Table4[[#This Row],[Normed]]*$B$6,0)</f>
        <v>19</v>
      </c>
    </row>
    <row r="100" spans="1:5">
      <c r="A100" t="s">
        <v>279</v>
      </c>
      <c r="B100" t="s">
        <v>280</v>
      </c>
      <c r="C100">
        <v>77749</v>
      </c>
      <c r="D100">
        <f>Table4[[#This Row],[Population 2022]]/$C$412</f>
        <v>9.3406639085704117E-4</v>
      </c>
      <c r="E100">
        <f>ROUND(Table4[[#This Row],[Normed]]*$B$6,0)</f>
        <v>20</v>
      </c>
    </row>
    <row r="101" spans="1:5">
      <c r="A101" t="s">
        <v>281</v>
      </c>
      <c r="B101" t="s">
        <v>282</v>
      </c>
      <c r="C101">
        <v>73909</v>
      </c>
      <c r="D101">
        <f>Table4[[#This Row],[Population 2022]]/$C$412</f>
        <v>8.8793312945315125E-4</v>
      </c>
      <c r="E101">
        <f>ROUND(Table4[[#This Row],[Normed]]*$B$6,0)</f>
        <v>19</v>
      </c>
    </row>
    <row r="102" spans="1:5">
      <c r="A102" t="s">
        <v>283</v>
      </c>
      <c r="B102" t="s">
        <v>284</v>
      </c>
      <c r="C102">
        <v>40955</v>
      </c>
      <c r="D102">
        <f>Table4[[#This Row],[Population 2022]]/$C$412</f>
        <v>4.920280522907062E-4</v>
      </c>
      <c r="E102">
        <f>ROUND(Table4[[#This Row],[Normed]]*$B$6,0)</f>
        <v>11</v>
      </c>
    </row>
    <row r="103" spans="1:5">
      <c r="A103" t="s">
        <v>285</v>
      </c>
      <c r="B103" t="s">
        <v>286</v>
      </c>
      <c r="C103">
        <v>45125</v>
      </c>
      <c r="D103">
        <f>Table4[[#This Row],[Population 2022]]/$C$412</f>
        <v>5.42125890846493E-4</v>
      </c>
      <c r="E103">
        <f>ROUND(Table4[[#This Row],[Normed]]*$B$6,0)</f>
        <v>12</v>
      </c>
    </row>
    <row r="104" spans="1:5">
      <c r="A104" t="s">
        <v>287</v>
      </c>
      <c r="B104" t="s">
        <v>288</v>
      </c>
      <c r="C104">
        <v>147697</v>
      </c>
      <c r="D104">
        <f>Table4[[#This Row],[Population 2022]]/$C$412</f>
        <v>1.7744125806172736E-3</v>
      </c>
      <c r="E104">
        <f>ROUND(Table4[[#This Row],[Normed]]*$B$6,0)</f>
        <v>38</v>
      </c>
    </row>
    <row r="105" spans="1:5">
      <c r="A105" t="s">
        <v>289</v>
      </c>
      <c r="B105" t="s">
        <v>290</v>
      </c>
      <c r="C105">
        <v>103648</v>
      </c>
      <c r="D105">
        <f>Table4[[#This Row],[Population 2022]]/$C$412</f>
        <v>1.2452136140599956E-3</v>
      </c>
      <c r="E105">
        <f>ROUND(Table4[[#This Row],[Normed]]*$B$6,0)</f>
        <v>27</v>
      </c>
    </row>
    <row r="106" spans="1:5">
      <c r="A106" t="s">
        <v>291</v>
      </c>
      <c r="B106" t="s">
        <v>292</v>
      </c>
      <c r="C106">
        <v>86544</v>
      </c>
      <c r="D106">
        <f>Table4[[#This Row],[Population 2022]]/$C$412</f>
        <v>1.0397283788901692E-3</v>
      </c>
      <c r="E106">
        <f>ROUND(Table4[[#This Row],[Normed]]*$B$6,0)</f>
        <v>22</v>
      </c>
    </row>
    <row r="107" spans="1:5">
      <c r="A107" t="s">
        <v>293</v>
      </c>
      <c r="B107" t="s">
        <v>294</v>
      </c>
      <c r="C107">
        <v>116753</v>
      </c>
      <c r="D107">
        <f>Table4[[#This Row],[Population 2022]]/$C$412</f>
        <v>1.4026553824709274E-3</v>
      </c>
      <c r="E107">
        <f>ROUND(Table4[[#This Row],[Normed]]*$B$6,0)</f>
        <v>30</v>
      </c>
    </row>
    <row r="108" spans="1:5">
      <c r="A108" t="s">
        <v>295</v>
      </c>
      <c r="B108" t="s">
        <v>296</v>
      </c>
      <c r="C108">
        <v>93907</v>
      </c>
      <c r="D108">
        <f>Table4[[#This Row],[Population 2022]]/$C$412</f>
        <v>1.1281865048580967E-3</v>
      </c>
      <c r="E108">
        <f>ROUND(Table4[[#This Row],[Normed]]*$B$6,0)</f>
        <v>24</v>
      </c>
    </row>
    <row r="109" spans="1:5">
      <c r="A109" t="s">
        <v>299</v>
      </c>
      <c r="B109" t="s">
        <v>300</v>
      </c>
      <c r="C109">
        <v>71328</v>
      </c>
      <c r="D109">
        <f>Table4[[#This Row],[Population 2022]]/$C$412</f>
        <v>8.5692533057725537E-4</v>
      </c>
      <c r="E109">
        <f>ROUND(Table4[[#This Row],[Normed]]*$B$6,0)</f>
        <v>19</v>
      </c>
    </row>
    <row r="110" spans="1:5">
      <c r="A110" t="s">
        <v>297</v>
      </c>
      <c r="B110" t="s">
        <v>298</v>
      </c>
      <c r="C110">
        <v>66091</v>
      </c>
      <c r="D110">
        <f>Table4[[#This Row],[Population 2022]]/$C$412</f>
        <v>7.9400869256366908E-4</v>
      </c>
      <c r="E110">
        <f>ROUND(Table4[[#This Row],[Normed]]*$B$6,0)</f>
        <v>17</v>
      </c>
    </row>
    <row r="111" spans="1:5">
      <c r="A111" t="s">
        <v>301</v>
      </c>
      <c r="B111" t="s">
        <v>302</v>
      </c>
      <c r="C111">
        <v>66741</v>
      </c>
      <c r="D111">
        <f>Table4[[#This Row],[Population 2022]]/$C$412</f>
        <v>8.0181770816588999E-4</v>
      </c>
      <c r="E111">
        <f>ROUND(Table4[[#This Row],[Normed]]*$B$6,0)</f>
        <v>17</v>
      </c>
    </row>
    <row r="112" spans="1:5">
      <c r="A112" t="s">
        <v>303</v>
      </c>
      <c r="B112" t="s">
        <v>18958</v>
      </c>
      <c r="C112">
        <v>71482</v>
      </c>
      <c r="D112">
        <f>Table4[[#This Row],[Population 2022]]/$C$412</f>
        <v>8.5877546658147386E-4</v>
      </c>
      <c r="E112">
        <f>ROUND(Table4[[#This Row],[Normed]]*$B$6,0)</f>
        <v>19</v>
      </c>
    </row>
    <row r="113" spans="1:5">
      <c r="A113" t="s">
        <v>305</v>
      </c>
      <c r="B113" t="s">
        <v>306</v>
      </c>
      <c r="C113">
        <v>41662</v>
      </c>
      <c r="D113">
        <f>Table4[[#This Row],[Population 2022]]/$C$412</f>
        <v>5.0052185849189116E-4</v>
      </c>
      <c r="E113">
        <f>ROUND(Table4[[#This Row],[Normed]]*$B$6,0)</f>
        <v>11</v>
      </c>
    </row>
    <row r="114" spans="1:5">
      <c r="A114" t="s">
        <v>307</v>
      </c>
      <c r="B114" t="s">
        <v>308</v>
      </c>
      <c r="C114">
        <v>113292</v>
      </c>
      <c r="D114">
        <f>Table4[[#This Row],[Population 2022]]/$C$412</f>
        <v>1.3610753778566401E-3</v>
      </c>
      <c r="E114">
        <f>ROUND(Table4[[#This Row],[Normed]]*$B$6,0)</f>
        <v>29</v>
      </c>
    </row>
    <row r="115" spans="1:5">
      <c r="A115" t="s">
        <v>309</v>
      </c>
      <c r="B115" t="s">
        <v>310</v>
      </c>
      <c r="C115">
        <v>129122</v>
      </c>
      <c r="D115">
        <f>Table4[[#This Row],[Population 2022]]/$C$412</f>
        <v>1.5512549424461133E-3</v>
      </c>
      <c r="E115">
        <f>ROUND(Table4[[#This Row],[Normed]]*$B$6,0)</f>
        <v>34</v>
      </c>
    </row>
    <row r="116" spans="1:5">
      <c r="A116" t="s">
        <v>311</v>
      </c>
      <c r="B116" t="s">
        <v>312</v>
      </c>
      <c r="C116">
        <v>510632</v>
      </c>
      <c r="D116">
        <f>Table4[[#This Row],[Population 2022]]/$C$412</f>
        <v>6.1346665461435215E-3</v>
      </c>
      <c r="E116">
        <f>ROUND(Table4[[#This Row],[Normed]]*$B$6,0)</f>
        <v>133</v>
      </c>
    </row>
    <row r="117" spans="1:5">
      <c r="A117" t="s">
        <v>313</v>
      </c>
      <c r="B117" t="s">
        <v>314</v>
      </c>
      <c r="C117">
        <v>41146</v>
      </c>
      <c r="D117">
        <f>Table4[[#This Row],[Population 2022]]/$C$412</f>
        <v>4.9432270149074348E-4</v>
      </c>
      <c r="E117">
        <f>ROUND(Table4[[#This Row],[Normed]]*$B$6,0)</f>
        <v>11</v>
      </c>
    </row>
    <row r="118" spans="1:5">
      <c r="A118" t="s">
        <v>315</v>
      </c>
      <c r="B118" t="s">
        <v>316</v>
      </c>
      <c r="C118">
        <v>186279</v>
      </c>
      <c r="D118">
        <f>Table4[[#This Row],[Population 2022]]/$C$412</f>
        <v>2.2379317190247949E-3</v>
      </c>
      <c r="E118">
        <f>ROUND(Table4[[#This Row],[Normed]]*$B$6,0)</f>
        <v>48</v>
      </c>
    </row>
    <row r="119" spans="1:5">
      <c r="A119" t="s">
        <v>317</v>
      </c>
      <c r="B119" t="s">
        <v>318</v>
      </c>
      <c r="C119">
        <v>139323</v>
      </c>
      <c r="D119">
        <f>Table4[[#This Row],[Population 2022]]/$C$412</f>
        <v>1.6738084319203532E-3</v>
      </c>
      <c r="E119">
        <f>ROUND(Table4[[#This Row],[Normed]]*$B$6,0)</f>
        <v>36</v>
      </c>
    </row>
    <row r="120" spans="1:5">
      <c r="A120" t="s">
        <v>319</v>
      </c>
      <c r="B120" t="s">
        <v>320</v>
      </c>
      <c r="C120">
        <v>119432</v>
      </c>
      <c r="D120">
        <f>Table4[[#This Row],[Population 2022]]/$C$412</f>
        <v>1.4348405406222349E-3</v>
      </c>
      <c r="E120">
        <f>ROUND(Table4[[#This Row],[Normed]]*$B$6,0)</f>
        <v>31</v>
      </c>
    </row>
    <row r="121" spans="1:5">
      <c r="A121" t="s">
        <v>321</v>
      </c>
      <c r="B121" t="s">
        <v>322</v>
      </c>
      <c r="C121">
        <v>171424</v>
      </c>
      <c r="D121">
        <f>Table4[[#This Row],[Population 2022]]/$C$412</f>
        <v>2.0594656778386527E-3</v>
      </c>
      <c r="E121">
        <f>ROUND(Table4[[#This Row],[Normed]]*$B$6,0)</f>
        <v>44</v>
      </c>
    </row>
    <row r="122" spans="1:5">
      <c r="A122" t="s">
        <v>323</v>
      </c>
      <c r="B122" t="s">
        <v>18959</v>
      </c>
      <c r="C122">
        <v>101788</v>
      </c>
      <c r="D122">
        <f>Table4[[#This Row],[Population 2022]]/$C$412</f>
        <v>1.2228678155674865E-3</v>
      </c>
      <c r="E122">
        <f>ROUND(Table4[[#This Row],[Normed]]*$B$6,0)</f>
        <v>26</v>
      </c>
    </row>
    <row r="123" spans="1:5">
      <c r="A123" t="s">
        <v>325</v>
      </c>
      <c r="B123" t="s">
        <v>326</v>
      </c>
      <c r="C123">
        <v>127520</v>
      </c>
      <c r="D123">
        <f>Table4[[#This Row],[Population 2022]]/$C$412</f>
        <v>1.5320087224541779E-3</v>
      </c>
      <c r="E123">
        <f>ROUND(Table4[[#This Row],[Normed]]*$B$6,0)</f>
        <v>33</v>
      </c>
    </row>
    <row r="124" spans="1:5">
      <c r="A124" t="s">
        <v>327</v>
      </c>
      <c r="B124" t="s">
        <v>328</v>
      </c>
      <c r="C124">
        <v>95523</v>
      </c>
      <c r="D124">
        <f>Table4[[#This Row],[Population 2022]]/$C$412</f>
        <v>1.1476009190322337E-3</v>
      </c>
      <c r="E124">
        <f>ROUND(Table4[[#This Row],[Normed]]*$B$6,0)</f>
        <v>25</v>
      </c>
    </row>
    <row r="125" spans="1:5">
      <c r="A125" t="s">
        <v>329</v>
      </c>
      <c r="B125" t="s">
        <v>330</v>
      </c>
      <c r="C125">
        <v>71381</v>
      </c>
      <c r="D125">
        <f>Table4[[#This Row],[Population 2022]]/$C$412</f>
        <v>8.5756206569559033E-4</v>
      </c>
      <c r="E125">
        <f>ROUND(Table4[[#This Row],[Normed]]*$B$6,0)</f>
        <v>19</v>
      </c>
    </row>
    <row r="126" spans="1:5">
      <c r="A126" t="s">
        <v>331</v>
      </c>
      <c r="B126" t="s">
        <v>332</v>
      </c>
      <c r="C126">
        <v>53585</v>
      </c>
      <c r="D126">
        <f>Table4[[#This Row],[Population 2022]]/$C$412</f>
        <v>6.43763232376938E-4</v>
      </c>
      <c r="E126">
        <f>ROUND(Table4[[#This Row],[Normed]]*$B$6,0)</f>
        <v>14</v>
      </c>
    </row>
    <row r="127" spans="1:5">
      <c r="A127" t="s">
        <v>333</v>
      </c>
      <c r="B127" t="s">
        <v>334</v>
      </c>
      <c r="C127">
        <v>126933</v>
      </c>
      <c r="D127">
        <f>Table4[[#This Row],[Population 2022]]/$C$412</f>
        <v>1.5249565806718646E-3</v>
      </c>
      <c r="E127">
        <f>ROUND(Table4[[#This Row],[Normed]]*$B$6,0)</f>
        <v>33</v>
      </c>
    </row>
    <row r="128" spans="1:5">
      <c r="A128" t="s">
        <v>335</v>
      </c>
      <c r="B128" t="s">
        <v>336</v>
      </c>
      <c r="C128">
        <v>174965</v>
      </c>
      <c r="D128">
        <f>Table4[[#This Row],[Population 2022]]/$C$412</f>
        <v>2.1020067920655213E-3</v>
      </c>
      <c r="E128">
        <f>ROUND(Table4[[#This Row],[Normed]]*$B$6,0)</f>
        <v>45</v>
      </c>
    </row>
    <row r="129" spans="1:5">
      <c r="A129" t="s">
        <v>337</v>
      </c>
      <c r="B129" t="s">
        <v>338</v>
      </c>
      <c r="C129">
        <v>103454</v>
      </c>
      <c r="D129">
        <f>Table4[[#This Row],[Population 2022]]/$C$412</f>
        <v>1.2428829232494867E-3</v>
      </c>
      <c r="E129">
        <f>ROUND(Table4[[#This Row],[Normed]]*$B$6,0)</f>
        <v>27</v>
      </c>
    </row>
    <row r="130" spans="1:5">
      <c r="A130" t="s">
        <v>339</v>
      </c>
      <c r="B130" t="s">
        <v>340</v>
      </c>
      <c r="C130">
        <v>79376</v>
      </c>
      <c r="D130">
        <f>Table4[[#This Row],[Population 2022]]/$C$412</f>
        <v>9.5361295760290805E-4</v>
      </c>
      <c r="E130">
        <f>ROUND(Table4[[#This Row],[Normed]]*$B$6,0)</f>
        <v>21</v>
      </c>
    </row>
    <row r="131" spans="1:5">
      <c r="A131" t="s">
        <v>341</v>
      </c>
      <c r="B131" t="s">
        <v>342</v>
      </c>
      <c r="C131">
        <v>84284</v>
      </c>
      <c r="D131">
        <f>Table4[[#This Row],[Population 2022]]/$C$412</f>
        <v>1.0125770323347548E-3</v>
      </c>
      <c r="E131">
        <f>ROUND(Table4[[#This Row],[Normed]]*$B$6,0)</f>
        <v>22</v>
      </c>
    </row>
    <row r="132" spans="1:5">
      <c r="A132" t="s">
        <v>343</v>
      </c>
      <c r="B132" t="s">
        <v>344</v>
      </c>
      <c r="C132">
        <v>91980</v>
      </c>
      <c r="D132">
        <f>Table4[[#This Row],[Population 2022]]/$C$412</f>
        <v>1.1050357770650508E-3</v>
      </c>
      <c r="E132">
        <f>ROUND(Table4[[#This Row],[Normed]]*$B$6,0)</f>
        <v>24</v>
      </c>
    </row>
    <row r="133" spans="1:5">
      <c r="A133" t="s">
        <v>345</v>
      </c>
      <c r="B133" t="s">
        <v>346</v>
      </c>
      <c r="C133">
        <v>128782</v>
      </c>
      <c r="D133">
        <f>Table4[[#This Row],[Population 2022]]/$C$412</f>
        <v>1.547170226592644E-3</v>
      </c>
      <c r="E133">
        <f>ROUND(Table4[[#This Row],[Normed]]*$B$6,0)</f>
        <v>33</v>
      </c>
    </row>
    <row r="134" spans="1:5">
      <c r="A134" t="s">
        <v>347</v>
      </c>
      <c r="B134" t="s">
        <v>348</v>
      </c>
      <c r="C134">
        <v>126105</v>
      </c>
      <c r="D134">
        <f>Table4[[#This Row],[Population 2022]]/$C$412</f>
        <v>1.5150090961816509E-3</v>
      </c>
      <c r="E134">
        <f>ROUND(Table4[[#This Row],[Normed]]*$B$6,0)</f>
        <v>33</v>
      </c>
    </row>
    <row r="135" spans="1:5">
      <c r="A135" t="s">
        <v>349</v>
      </c>
      <c r="B135" t="s">
        <v>350</v>
      </c>
      <c r="C135">
        <v>116134</v>
      </c>
      <c r="D135">
        <f>Table4[[#This Row],[Population 2022]]/$C$412</f>
        <v>1.3952187968435815E-3</v>
      </c>
      <c r="E135">
        <f>ROUND(Table4[[#This Row],[Normed]]*$B$6,0)</f>
        <v>30</v>
      </c>
    </row>
    <row r="136" spans="1:5">
      <c r="A136" t="s">
        <v>351</v>
      </c>
      <c r="B136" t="s">
        <v>352</v>
      </c>
      <c r="C136">
        <v>163534</v>
      </c>
      <c r="D136">
        <f>Table4[[#This Row],[Population 2022]]/$C$412</f>
        <v>1.9646762422978479E-3</v>
      </c>
      <c r="E136">
        <f>ROUND(Table4[[#This Row],[Normed]]*$B$6,0)</f>
        <v>42</v>
      </c>
    </row>
    <row r="137" spans="1:5">
      <c r="A137" t="s">
        <v>353</v>
      </c>
      <c r="B137" t="s">
        <v>354</v>
      </c>
      <c r="C137">
        <v>296478</v>
      </c>
      <c r="D137">
        <f>Table4[[#This Row],[Population 2022]]/$C$412</f>
        <v>3.5618481964850204E-3</v>
      </c>
      <c r="E137">
        <f>ROUND(Table4[[#This Row],[Normed]]*$B$6,0)</f>
        <v>77</v>
      </c>
    </row>
    <row r="138" spans="1:5">
      <c r="A138" t="s">
        <v>355</v>
      </c>
      <c r="B138" t="s">
        <v>356</v>
      </c>
      <c r="C138">
        <v>45118</v>
      </c>
      <c r="D138">
        <f>Table4[[#This Row],[Population 2022]]/$C$412</f>
        <v>5.4204179375539209E-4</v>
      </c>
      <c r="E138">
        <f>ROUND(Table4[[#This Row],[Normed]]*$B$6,0)</f>
        <v>12</v>
      </c>
    </row>
    <row r="139" spans="1:5">
      <c r="A139" t="s">
        <v>357</v>
      </c>
      <c r="B139" t="s">
        <v>358</v>
      </c>
      <c r="C139">
        <v>69053</v>
      </c>
      <c r="D139">
        <f>Table4[[#This Row],[Population 2022]]/$C$412</f>
        <v>8.2959377596948203E-4</v>
      </c>
      <c r="E139">
        <f>ROUND(Table4[[#This Row],[Normed]]*$B$6,0)</f>
        <v>18</v>
      </c>
    </row>
    <row r="140" spans="1:5">
      <c r="A140" t="s">
        <v>359</v>
      </c>
      <c r="B140" t="s">
        <v>360</v>
      </c>
      <c r="C140">
        <v>44721</v>
      </c>
      <c r="D140">
        <f>Table4[[#This Row],[Population 2022]]/$C$412</f>
        <v>5.3727228730295876E-4</v>
      </c>
      <c r="E140">
        <f>ROUND(Table4[[#This Row],[Normed]]*$B$6,0)</f>
        <v>12</v>
      </c>
    </row>
    <row r="141" spans="1:5">
      <c r="A141" t="s">
        <v>361</v>
      </c>
      <c r="B141" t="s">
        <v>362</v>
      </c>
      <c r="C141">
        <v>135538</v>
      </c>
      <c r="D141">
        <f>Table4[[#This Row],[Population 2022]]/$C$412</f>
        <v>1.6283359333751127E-3</v>
      </c>
      <c r="E141">
        <f>ROUND(Table4[[#This Row],[Normed]]*$B$6,0)</f>
        <v>35</v>
      </c>
    </row>
    <row r="142" spans="1:5">
      <c r="A142" t="s">
        <v>363</v>
      </c>
      <c r="B142" t="s">
        <v>364</v>
      </c>
      <c r="C142">
        <v>257790</v>
      </c>
      <c r="D142">
        <f>Table4[[#This Row],[Population 2022]]/$C$412</f>
        <v>3.0970555878408294E-3</v>
      </c>
      <c r="E142">
        <f>ROUND(Table4[[#This Row],[Normed]]*$B$6,0)</f>
        <v>67</v>
      </c>
    </row>
    <row r="143" spans="1:5">
      <c r="A143" t="s">
        <v>365</v>
      </c>
      <c r="B143" t="s">
        <v>18960</v>
      </c>
      <c r="C143">
        <v>97985</v>
      </c>
      <c r="D143">
        <f>Table4[[#This Row],[Population 2022]]/$C$412</f>
        <v>1.1771790673594153E-3</v>
      </c>
      <c r="E143">
        <f>ROUND(Table4[[#This Row],[Normed]]*$B$6,0)</f>
        <v>25</v>
      </c>
    </row>
    <row r="144" spans="1:5">
      <c r="A144" t="s">
        <v>367</v>
      </c>
      <c r="B144" t="s">
        <v>368</v>
      </c>
      <c r="C144">
        <v>128436</v>
      </c>
      <c r="D144">
        <f>Table4[[#This Row],[Population 2022]]/$C$412</f>
        <v>1.5430134275182309E-3</v>
      </c>
      <c r="E144">
        <f>ROUND(Table4[[#This Row],[Normed]]*$B$6,0)</f>
        <v>33</v>
      </c>
    </row>
    <row r="145" spans="1:5">
      <c r="A145" t="s">
        <v>369</v>
      </c>
      <c r="B145" t="s">
        <v>370</v>
      </c>
      <c r="C145">
        <v>177330</v>
      </c>
      <c r="D145">
        <f>Table4[[#This Row],[Population 2022]]/$C$412</f>
        <v>2.1304195949874483E-3</v>
      </c>
      <c r="E145">
        <f>ROUND(Table4[[#This Row],[Normed]]*$B$6,0)</f>
        <v>46</v>
      </c>
    </row>
    <row r="146" spans="1:5">
      <c r="A146" t="s">
        <v>92</v>
      </c>
      <c r="B146" t="s">
        <v>371</v>
      </c>
      <c r="C146">
        <v>82330</v>
      </c>
      <c r="D146">
        <f>Table4[[#This Row],[Population 2022]]/$C$412</f>
        <v>9.8910193004746291E-4</v>
      </c>
      <c r="E146">
        <f>ROUND(Table4[[#This Row],[Normed]]*$B$6,0)</f>
        <v>21</v>
      </c>
    </row>
    <row r="147" spans="1:5">
      <c r="A147" t="s">
        <v>372</v>
      </c>
      <c r="B147" t="s">
        <v>373</v>
      </c>
      <c r="C147">
        <v>143236</v>
      </c>
      <c r="D147">
        <f>Table4[[#This Row],[Population 2022]]/$C$412</f>
        <v>1.7208187058457233E-3</v>
      </c>
      <c r="E147">
        <f>ROUND(Table4[[#This Row],[Normed]]*$B$6,0)</f>
        <v>37</v>
      </c>
    </row>
    <row r="148" spans="1:5">
      <c r="A148" t="s">
        <v>374</v>
      </c>
      <c r="B148" t="s">
        <v>375</v>
      </c>
      <c r="C148">
        <v>147776</v>
      </c>
      <c r="D148">
        <f>Table4[[#This Row],[Population 2022]]/$C$412</f>
        <v>1.7753616763596975E-3</v>
      </c>
      <c r="E148">
        <f>ROUND(Table4[[#This Row],[Normed]]*$B$6,0)</f>
        <v>38</v>
      </c>
    </row>
    <row r="149" spans="1:5">
      <c r="A149" t="s">
        <v>376</v>
      </c>
      <c r="B149" t="s">
        <v>377</v>
      </c>
      <c r="C149">
        <v>134986</v>
      </c>
      <c r="D149">
        <f>Table4[[#This Row],[Population 2022]]/$C$412</f>
        <v>1.6217042770483036E-3</v>
      </c>
      <c r="E149">
        <f>ROUND(Table4[[#This Row],[Normed]]*$B$6,0)</f>
        <v>35</v>
      </c>
    </row>
    <row r="150" spans="1:5">
      <c r="A150" t="s">
        <v>378</v>
      </c>
      <c r="B150" t="s">
        <v>379</v>
      </c>
      <c r="C150">
        <v>157202</v>
      </c>
      <c r="D150">
        <f>Table4[[#This Row],[Population 2022]]/$C$412</f>
        <v>1.8886044164620585E-3</v>
      </c>
      <c r="E150">
        <f>ROUND(Table4[[#This Row],[Normed]]*$B$6,0)</f>
        <v>41</v>
      </c>
    </row>
    <row r="151" spans="1:5">
      <c r="A151" t="s">
        <v>381</v>
      </c>
      <c r="B151" t="s">
        <v>380</v>
      </c>
      <c r="C151">
        <v>3677472</v>
      </c>
      <c r="D151">
        <f>Table4[[#This Row],[Population 2022]]/$C$412</f>
        <v>4.4180671114970288E-2</v>
      </c>
      <c r="E151">
        <f>ROUND(Table4[[#This Row],[Normed]]*$B$6,0)</f>
        <v>954</v>
      </c>
    </row>
    <row r="152" spans="1:5">
      <c r="A152" t="s">
        <v>382</v>
      </c>
      <c r="B152" t="s">
        <v>383</v>
      </c>
      <c r="C152">
        <v>72461</v>
      </c>
      <c r="D152">
        <f>Table4[[#This Row],[Population 2022]]/$C$412</f>
        <v>8.7053704546543437E-4</v>
      </c>
      <c r="E152">
        <f>ROUND(Table4[[#This Row],[Normed]]*$B$6,0)</f>
        <v>19</v>
      </c>
    </row>
    <row r="153" spans="1:5">
      <c r="A153" t="s">
        <v>384</v>
      </c>
      <c r="B153" t="s">
        <v>385</v>
      </c>
      <c r="C153">
        <v>98359</v>
      </c>
      <c r="D153">
        <f>Table4[[#This Row],[Population 2022]]/$C$412</f>
        <v>1.1816722547982317E-3</v>
      </c>
      <c r="E153">
        <f>ROUND(Table4[[#This Row],[Normed]]*$B$6,0)</f>
        <v>26</v>
      </c>
    </row>
    <row r="154" spans="1:5">
      <c r="A154" t="s">
        <v>386</v>
      </c>
      <c r="B154" t="s">
        <v>387</v>
      </c>
      <c r="C154">
        <v>56679</v>
      </c>
      <c r="D154">
        <f>Table4[[#This Row],[Population 2022]]/$C$412</f>
        <v>6.8093414664350974E-4</v>
      </c>
      <c r="E154">
        <f>ROUND(Table4[[#This Row],[Normed]]*$B$6,0)</f>
        <v>15</v>
      </c>
    </row>
    <row r="155" spans="1:5">
      <c r="A155" t="s">
        <v>388</v>
      </c>
      <c r="B155" t="s">
        <v>389</v>
      </c>
      <c r="C155">
        <v>183154</v>
      </c>
      <c r="D155">
        <f>Table4[[#This Row],[Population 2022]]/$C$412</f>
        <v>2.2003883747833478E-3</v>
      </c>
      <c r="E155">
        <f>ROUND(Table4[[#This Row],[Normed]]*$B$6,0)</f>
        <v>48</v>
      </c>
    </row>
    <row r="156" spans="1:5">
      <c r="A156" t="s">
        <v>390</v>
      </c>
      <c r="B156" t="s">
        <v>391</v>
      </c>
      <c r="C156">
        <v>188835</v>
      </c>
      <c r="D156">
        <f>Table4[[#This Row],[Population 2022]]/$C$412</f>
        <v>2.2686391711467589E-3</v>
      </c>
      <c r="E156">
        <f>ROUND(Table4[[#This Row],[Normed]]*$B$6,0)</f>
        <v>49</v>
      </c>
    </row>
    <row r="157" spans="1:5">
      <c r="A157" t="s">
        <v>392</v>
      </c>
      <c r="B157" t="s">
        <v>393</v>
      </c>
      <c r="C157">
        <v>175834</v>
      </c>
      <c r="D157">
        <f>Table4[[#This Row],[Population 2022]]/$C$412</f>
        <v>2.1124468452321829E-3</v>
      </c>
      <c r="E157">
        <f>ROUND(Table4[[#This Row],[Normed]]*$B$6,0)</f>
        <v>46</v>
      </c>
    </row>
    <row r="158" spans="1:5">
      <c r="A158" t="s">
        <v>394</v>
      </c>
      <c r="B158" t="s">
        <v>395</v>
      </c>
      <c r="C158">
        <v>100317</v>
      </c>
      <c r="D158">
        <f>Table4[[#This Row],[Population 2022]]/$C$412</f>
        <v>1.2051954125661525E-3</v>
      </c>
      <c r="E158">
        <f>ROUND(Table4[[#This Row],[Normed]]*$B$6,0)</f>
        <v>26</v>
      </c>
    </row>
    <row r="159" spans="1:5">
      <c r="A159" t="s">
        <v>396</v>
      </c>
      <c r="B159" t="s">
        <v>397</v>
      </c>
      <c r="C159">
        <v>165906</v>
      </c>
      <c r="D159">
        <f>Table4[[#This Row],[Population 2022]]/$C$412</f>
        <v>1.9931731423108758E-3</v>
      </c>
      <c r="E159">
        <f>ROUND(Table4[[#This Row],[Normed]]*$B$6,0)</f>
        <v>43</v>
      </c>
    </row>
    <row r="160" spans="1:5">
      <c r="A160" t="s">
        <v>89</v>
      </c>
      <c r="B160" t="s">
        <v>398</v>
      </c>
      <c r="C160">
        <v>197965</v>
      </c>
      <c r="D160">
        <f>Table4[[#This Row],[Population 2022]]/$C$412</f>
        <v>2.3783258056825703E-3</v>
      </c>
      <c r="E160">
        <f>ROUND(Table4[[#This Row],[Normed]]*$B$6,0)</f>
        <v>51</v>
      </c>
    </row>
    <row r="161" spans="1:5">
      <c r="A161" t="s">
        <v>399</v>
      </c>
      <c r="B161" t="s">
        <v>400</v>
      </c>
      <c r="C161">
        <v>215795</v>
      </c>
      <c r="D161">
        <f>Table4[[#This Row],[Population 2022]]/$C$412</f>
        <v>2.5925331105865696E-3</v>
      </c>
      <c r="E161">
        <f>ROUND(Table4[[#This Row],[Normed]]*$B$6,0)</f>
        <v>56</v>
      </c>
    </row>
    <row r="162" spans="1:5">
      <c r="A162" t="s">
        <v>401</v>
      </c>
      <c r="B162" t="s">
        <v>402</v>
      </c>
      <c r="C162">
        <v>107558</v>
      </c>
      <c r="D162">
        <f>Table4[[#This Row],[Population 2022]]/$C$412</f>
        <v>1.292187846374894E-3</v>
      </c>
      <c r="E162">
        <f>ROUND(Table4[[#This Row],[Normed]]*$B$6,0)</f>
        <v>28</v>
      </c>
    </row>
    <row r="163" spans="1:5">
      <c r="A163" t="s">
        <v>403</v>
      </c>
      <c r="B163" t="s">
        <v>404</v>
      </c>
      <c r="C163">
        <v>179245</v>
      </c>
      <c r="D163">
        <f>Table4[[#This Row],[Population 2022]]/$C$412</f>
        <v>2.1534261563386069E-3</v>
      </c>
      <c r="E163">
        <f>ROUND(Table4[[#This Row],[Normed]]*$B$6,0)</f>
        <v>47</v>
      </c>
    </row>
    <row r="164" spans="1:5">
      <c r="A164" t="s">
        <v>405</v>
      </c>
      <c r="B164" t="s">
        <v>406</v>
      </c>
      <c r="C164">
        <v>98829</v>
      </c>
      <c r="D164">
        <f>Table4[[#This Row],[Population 2022]]/$C$412</f>
        <v>1.1873187737721452E-3</v>
      </c>
      <c r="E164">
        <f>ROUND(Table4[[#This Row],[Normed]]*$B$6,0)</f>
        <v>26</v>
      </c>
    </row>
    <row r="165" spans="1:5">
      <c r="A165" t="s">
        <v>407</v>
      </c>
      <c r="B165" t="s">
        <v>408</v>
      </c>
      <c r="C165">
        <v>219521</v>
      </c>
      <c r="D165">
        <f>Table4[[#This Row],[Population 2022]]/$C$412</f>
        <v>2.6372967907925316E-3</v>
      </c>
      <c r="E165">
        <f>ROUND(Table4[[#This Row],[Normed]]*$B$6,0)</f>
        <v>57</v>
      </c>
    </row>
    <row r="166" spans="1:5">
      <c r="A166" t="s">
        <v>409</v>
      </c>
      <c r="B166" t="s">
        <v>410</v>
      </c>
      <c r="C166">
        <v>75574</v>
      </c>
      <c r="D166">
        <f>Table4[[#This Row],[Population 2022]]/$C$412</f>
        <v>9.0793622326499409E-4</v>
      </c>
      <c r="E166">
        <f>ROUND(Table4[[#This Row],[Normed]]*$B$6,0)</f>
        <v>20</v>
      </c>
    </row>
    <row r="167" spans="1:5">
      <c r="A167" t="s">
        <v>411</v>
      </c>
      <c r="B167" t="s">
        <v>412</v>
      </c>
      <c r="C167">
        <v>111955</v>
      </c>
      <c r="D167">
        <f>Table4[[#This Row],[Population 2022]]/$C$412</f>
        <v>1.3450128334563795E-3</v>
      </c>
      <c r="E167">
        <f>ROUND(Table4[[#This Row],[Normed]]*$B$6,0)</f>
        <v>29</v>
      </c>
    </row>
    <row r="168" spans="1:5">
      <c r="A168" t="s">
        <v>413</v>
      </c>
      <c r="B168" t="s">
        <v>414</v>
      </c>
      <c r="C168">
        <v>172545</v>
      </c>
      <c r="D168">
        <f>Table4[[#This Row],[Population 2022]]/$C$412</f>
        <v>2.0729332262849447E-3</v>
      </c>
      <c r="E168">
        <f>ROUND(Table4[[#This Row],[Normed]]*$B$6,0)</f>
        <v>45</v>
      </c>
    </row>
    <row r="169" spans="1:5">
      <c r="A169" t="s">
        <v>415</v>
      </c>
      <c r="B169" t="s">
        <v>416</v>
      </c>
      <c r="C169">
        <v>117336</v>
      </c>
      <c r="D169">
        <f>Table4[[#This Row],[Population 2022]]/$C$412</f>
        <v>1.4096594687726116E-3</v>
      </c>
      <c r="E169">
        <f>ROUND(Table4[[#This Row],[Normed]]*$B$6,0)</f>
        <v>30</v>
      </c>
    </row>
    <row r="170" spans="1:5">
      <c r="A170" t="s">
        <v>418</v>
      </c>
      <c r="B170" t="s">
        <v>419</v>
      </c>
      <c r="C170">
        <v>563290</v>
      </c>
      <c r="D170">
        <f>Table4[[#This Row],[Population 2022]]/$C$412</f>
        <v>6.7672929208846761E-3</v>
      </c>
      <c r="E170">
        <f>ROUND(Table4[[#This Row],[Normed]]*$B$6,0)</f>
        <v>146</v>
      </c>
    </row>
    <row r="171" spans="1:5">
      <c r="A171" t="s">
        <v>420</v>
      </c>
      <c r="B171" t="s">
        <v>421</v>
      </c>
      <c r="C171">
        <v>113173</v>
      </c>
      <c r="D171">
        <f>Table4[[#This Row],[Population 2022]]/$C$412</f>
        <v>1.3596457273079257E-3</v>
      </c>
      <c r="E171">
        <f>ROUND(Table4[[#This Row],[Normed]]*$B$6,0)</f>
        <v>29</v>
      </c>
    </row>
    <row r="172" spans="1:5">
      <c r="A172" t="s">
        <v>423</v>
      </c>
      <c r="B172" t="s">
        <v>422</v>
      </c>
      <c r="C172">
        <v>1853935</v>
      </c>
      <c r="D172">
        <f>Table4[[#This Row],[Population 2022]]/$C$412</f>
        <v>2.2272934370005385E-2</v>
      </c>
      <c r="E172">
        <f>ROUND(Table4[[#This Row],[Normed]]*$B$6,0)</f>
        <v>481</v>
      </c>
    </row>
    <row r="173" spans="1:5">
      <c r="A173" t="s">
        <v>424</v>
      </c>
      <c r="B173" t="s">
        <v>425</v>
      </c>
      <c r="C173">
        <v>159631</v>
      </c>
      <c r="D173">
        <f>Table4[[#This Row],[Population 2022]]/$C$412</f>
        <v>1.9177861070740502E-3</v>
      </c>
      <c r="E173">
        <f>ROUND(Table4[[#This Row],[Normed]]*$B$6,0)</f>
        <v>41</v>
      </c>
    </row>
    <row r="174" spans="1:5">
      <c r="A174" t="s">
        <v>426</v>
      </c>
      <c r="B174" t="s">
        <v>427</v>
      </c>
      <c r="C174">
        <v>759224</v>
      </c>
      <c r="D174">
        <f>Table4[[#This Row],[Population 2022]]/$C$412</f>
        <v>9.1212185562778453E-3</v>
      </c>
      <c r="E174">
        <f>ROUND(Table4[[#This Row],[Normed]]*$B$6,0)</f>
        <v>197</v>
      </c>
    </row>
    <row r="175" spans="1:5">
      <c r="A175" t="s">
        <v>428</v>
      </c>
      <c r="B175" t="s">
        <v>429</v>
      </c>
      <c r="C175">
        <v>131295</v>
      </c>
      <c r="D175">
        <f>Table4[[#This Row],[Population 2022]]/$C$412</f>
        <v>1.5773610822978458E-3</v>
      </c>
      <c r="E175">
        <f>ROUND(Table4[[#This Row],[Normed]]*$B$6,0)</f>
        <v>34</v>
      </c>
    </row>
    <row r="176" spans="1:5">
      <c r="A176" t="s">
        <v>430</v>
      </c>
      <c r="B176" t="s">
        <v>431</v>
      </c>
      <c r="C176">
        <v>278950</v>
      </c>
      <c r="D176">
        <f>Table4[[#This Row],[Population 2022]]/$C$412</f>
        <v>3.3512690803685144E-3</v>
      </c>
      <c r="E176">
        <f>ROUND(Table4[[#This Row],[Normed]]*$B$6,0)</f>
        <v>72</v>
      </c>
    </row>
    <row r="177" spans="1:5">
      <c r="A177" t="s">
        <v>432</v>
      </c>
      <c r="B177" t="s">
        <v>433</v>
      </c>
      <c r="C177">
        <v>271166</v>
      </c>
      <c r="D177">
        <f>Table4[[#This Row],[Population 2022]]/$C$412</f>
        <v>3.2577531150643794E-3</v>
      </c>
      <c r="E177">
        <f>ROUND(Table4[[#This Row],[Normed]]*$B$6,0)</f>
        <v>70</v>
      </c>
    </row>
    <row r="178" spans="1:5">
      <c r="A178" t="s">
        <v>434</v>
      </c>
      <c r="B178" t="s">
        <v>435</v>
      </c>
      <c r="C178">
        <v>296900</v>
      </c>
      <c r="D178">
        <f>Table4[[#This Row],[Population 2022]]/$C$412</f>
        <v>3.5669180496913852E-3</v>
      </c>
      <c r="E178">
        <f>ROUND(Table4[[#This Row],[Normed]]*$B$6,0)</f>
        <v>77</v>
      </c>
    </row>
    <row r="179" spans="1:5">
      <c r="A179" t="s">
        <v>436</v>
      </c>
      <c r="B179" t="s">
        <v>437</v>
      </c>
      <c r="C179">
        <v>276307</v>
      </c>
      <c r="D179">
        <f>Table4[[#This Row],[Population 2022]]/$C$412</f>
        <v>3.3195164215428681E-3</v>
      </c>
      <c r="E179">
        <f>ROUND(Table4[[#This Row],[Normed]]*$B$6,0)</f>
        <v>72</v>
      </c>
    </row>
    <row r="180" spans="1:5">
      <c r="A180" t="s">
        <v>438</v>
      </c>
      <c r="B180" t="s">
        <v>439</v>
      </c>
      <c r="C180">
        <v>237041</v>
      </c>
      <c r="D180">
        <f>Table4[[#This Row],[Population 2022]]/$C$412</f>
        <v>2.8477797959477794E-3</v>
      </c>
      <c r="E180">
        <f>ROUND(Table4[[#This Row],[Normed]]*$B$6,0)</f>
        <v>62</v>
      </c>
    </row>
    <row r="181" spans="1:5">
      <c r="A181" t="s">
        <v>440</v>
      </c>
      <c r="B181" t="s">
        <v>441</v>
      </c>
      <c r="C181">
        <v>423465</v>
      </c>
      <c r="D181">
        <f>Table4[[#This Row],[Population 2022]]/$C$412</f>
        <v>5.0874535261453769E-3</v>
      </c>
      <c r="E181">
        <f>ROUND(Table4[[#This Row],[Normed]]*$B$6,0)</f>
        <v>110</v>
      </c>
    </row>
    <row r="182" spans="1:5">
      <c r="A182" t="s">
        <v>442</v>
      </c>
      <c r="B182" t="s">
        <v>443</v>
      </c>
      <c r="C182">
        <v>239276</v>
      </c>
      <c r="D182">
        <f>Table4[[#This Row],[Population 2022]]/$C$412</f>
        <v>2.874630795749262E-3</v>
      </c>
      <c r="E182">
        <f>ROUND(Table4[[#This Row],[Normed]]*$B$6,0)</f>
        <v>62</v>
      </c>
    </row>
    <row r="183" spans="1:5">
      <c r="A183" t="s">
        <v>444</v>
      </c>
      <c r="B183" t="s">
        <v>445</v>
      </c>
      <c r="C183">
        <v>96953</v>
      </c>
      <c r="D183">
        <f>Table4[[#This Row],[Population 2022]]/$C$412</f>
        <v>1.1647807533571198E-3</v>
      </c>
      <c r="E183">
        <f>ROUND(Table4[[#This Row],[Normed]]*$B$6,0)</f>
        <v>25</v>
      </c>
    </row>
    <row r="184" spans="1:5">
      <c r="A184" t="s">
        <v>446</v>
      </c>
      <c r="B184" t="s">
        <v>447</v>
      </c>
      <c r="C184">
        <v>357466</v>
      </c>
      <c r="D184">
        <f>Table4[[#This Row],[Population 2022]]/$C$412</f>
        <v>4.2945501096361763E-3</v>
      </c>
      <c r="E184">
        <f>ROUND(Table4[[#This Row],[Normed]]*$B$6,0)</f>
        <v>93</v>
      </c>
    </row>
    <row r="185" spans="1:5">
      <c r="A185" t="s">
        <v>448</v>
      </c>
      <c r="B185" t="s">
        <v>449</v>
      </c>
      <c r="C185">
        <v>187229</v>
      </c>
      <c r="D185">
        <f>Table4[[#This Row],[Population 2022]]/$C$412</f>
        <v>2.2493448956741944E-3</v>
      </c>
      <c r="E185">
        <f>ROUND(Table4[[#This Row],[Normed]]*$B$6,0)</f>
        <v>49</v>
      </c>
    </row>
    <row r="186" spans="1:5">
      <c r="A186" t="s">
        <v>450</v>
      </c>
      <c r="B186" t="s">
        <v>451</v>
      </c>
      <c r="C186">
        <v>311661</v>
      </c>
      <c r="D186">
        <f>Table4[[#This Row],[Population 2022]]/$C$412</f>
        <v>3.7442547870827443E-3</v>
      </c>
      <c r="E186">
        <f>ROUND(Table4[[#This Row],[Normed]]*$B$6,0)</f>
        <v>81</v>
      </c>
    </row>
    <row r="187" spans="1:5">
      <c r="A187" t="s">
        <v>453</v>
      </c>
      <c r="B187" t="s">
        <v>18961</v>
      </c>
      <c r="C187">
        <v>272874</v>
      </c>
      <c r="D187">
        <f>Table4[[#This Row],[Population 2022]]/$C$412</f>
        <v>3.2782728052929842E-3</v>
      </c>
      <c r="E187">
        <f>ROUND(Table4[[#This Row],[Normed]]*$B$6,0)</f>
        <v>71</v>
      </c>
    </row>
    <row r="188" spans="1:5">
      <c r="A188" t="s">
        <v>454</v>
      </c>
      <c r="B188" t="s">
        <v>455</v>
      </c>
      <c r="C188">
        <v>253364</v>
      </c>
      <c r="D188">
        <f>Table4[[#This Row],[Population 2022]]/$C$412</f>
        <v>3.0438821985247833E-3</v>
      </c>
      <c r="E188">
        <f>ROUND(Table4[[#This Row],[Normed]]*$B$6,0)</f>
        <v>66</v>
      </c>
    </row>
    <row r="189" spans="1:5">
      <c r="A189" t="s">
        <v>456</v>
      </c>
      <c r="B189" t="s">
        <v>457</v>
      </c>
      <c r="C189">
        <v>172759</v>
      </c>
      <c r="D189">
        <f>Table4[[#This Row],[Population 2022]]/$C$412</f>
        <v>2.0755041944985988E-3</v>
      </c>
      <c r="E189">
        <f>ROUND(Table4[[#This Row],[Normed]]*$B$6,0)</f>
        <v>45</v>
      </c>
    </row>
    <row r="190" spans="1:5">
      <c r="A190" t="s">
        <v>458</v>
      </c>
      <c r="B190" t="s">
        <v>459</v>
      </c>
      <c r="C190">
        <v>246097</v>
      </c>
      <c r="D190">
        <f>Table4[[#This Row],[Population 2022]]/$C$412</f>
        <v>2.9565774040919532E-3</v>
      </c>
      <c r="E190">
        <f>ROUND(Table4[[#This Row],[Normed]]*$B$6,0)</f>
        <v>64</v>
      </c>
    </row>
    <row r="191" spans="1:5">
      <c r="A191" t="s">
        <v>460</v>
      </c>
      <c r="B191" t="s">
        <v>461</v>
      </c>
      <c r="C191">
        <v>105671</v>
      </c>
      <c r="D191">
        <f>Table4[[#This Row],[Population 2022]]/$C$412</f>
        <v>1.2695176733881386E-3</v>
      </c>
      <c r="E191">
        <f>ROUND(Table4[[#This Row],[Normed]]*$B$6,0)</f>
        <v>27</v>
      </c>
    </row>
    <row r="192" spans="1:5">
      <c r="A192" t="s">
        <v>462</v>
      </c>
      <c r="B192" t="s">
        <v>463</v>
      </c>
      <c r="C192">
        <v>200406</v>
      </c>
      <c r="D192">
        <f>Table4[[#This Row],[Population 2022]]/$C$412</f>
        <v>2.4076516627364493E-3</v>
      </c>
      <c r="E192">
        <f>ROUND(Table4[[#This Row],[Normed]]*$B$6,0)</f>
        <v>52</v>
      </c>
    </row>
    <row r="193" spans="1:5">
      <c r="A193" t="s">
        <v>464</v>
      </c>
      <c r="B193" t="s">
        <v>465</v>
      </c>
      <c r="C193">
        <v>223572</v>
      </c>
      <c r="D193">
        <f>Table4[[#This Row],[Population 2022]]/$C$412</f>
        <v>2.6859649787996038E-3</v>
      </c>
      <c r="E193">
        <f>ROUND(Table4[[#This Row],[Normed]]*$B$6,0)</f>
        <v>58</v>
      </c>
    </row>
    <row r="194" spans="1:5">
      <c r="A194" t="s">
        <v>466</v>
      </c>
      <c r="B194" t="s">
        <v>467</v>
      </c>
      <c r="C194">
        <v>120163</v>
      </c>
      <c r="D194">
        <f>Table4[[#This Row],[Population 2022]]/$C$412</f>
        <v>1.443622679707194E-3</v>
      </c>
      <c r="E194">
        <f>ROUND(Table4[[#This Row],[Normed]]*$B$6,0)</f>
        <v>31</v>
      </c>
    </row>
    <row r="195" spans="1:5">
      <c r="A195" t="s">
        <v>468</v>
      </c>
      <c r="B195" t="s">
        <v>469</v>
      </c>
      <c r="C195">
        <v>237268</v>
      </c>
      <c r="D195">
        <f>Table4[[#This Row],[Population 2022]]/$C$412</f>
        <v>2.8505069444734778E-3</v>
      </c>
      <c r="E195">
        <f>ROUND(Table4[[#This Row],[Normed]]*$B$6,0)</f>
        <v>62</v>
      </c>
    </row>
    <row r="196" spans="1:5">
      <c r="A196" t="s">
        <v>470</v>
      </c>
      <c r="B196" t="s">
        <v>471</v>
      </c>
      <c r="C196">
        <v>180052</v>
      </c>
      <c r="D196">
        <f>Table4[[#This Row],[Population 2022]]/$C$412</f>
        <v>2.1631213495555178E-3</v>
      </c>
      <c r="E196">
        <f>ROUND(Table4[[#This Row],[Normed]]*$B$6,0)</f>
        <v>47</v>
      </c>
    </row>
    <row r="197" spans="1:5">
      <c r="A197" t="s">
        <v>472</v>
      </c>
      <c r="B197" t="s">
        <v>473</v>
      </c>
      <c r="C197">
        <v>156513</v>
      </c>
      <c r="D197">
        <f>Table4[[#This Row],[Population 2022]]/$C$412</f>
        <v>1.8803268599237042E-3</v>
      </c>
      <c r="E197">
        <f>ROUND(Table4[[#This Row],[Normed]]*$B$6,0)</f>
        <v>41</v>
      </c>
    </row>
    <row r="198" spans="1:5">
      <c r="A198" t="s">
        <v>474</v>
      </c>
      <c r="B198" t="s">
        <v>475</v>
      </c>
      <c r="C198">
        <v>99714</v>
      </c>
      <c r="D198">
        <f>Table4[[#This Row],[Population 2022]]/$C$412</f>
        <v>1.197951048861323E-3</v>
      </c>
      <c r="E198">
        <f>ROUND(Table4[[#This Row],[Normed]]*$B$6,0)</f>
        <v>26</v>
      </c>
    </row>
    <row r="199" spans="1:5">
      <c r="A199" t="s">
        <v>476</v>
      </c>
      <c r="B199" t="s">
        <v>477</v>
      </c>
      <c r="C199">
        <v>208400</v>
      </c>
      <c r="D199">
        <f>Table4[[#This Row],[Population 2022]]/$C$412</f>
        <v>2.5036905407736097E-3</v>
      </c>
      <c r="E199">
        <f>ROUND(Table4[[#This Row],[Normed]]*$B$6,0)</f>
        <v>54</v>
      </c>
    </row>
    <row r="200" spans="1:5">
      <c r="A200" t="s">
        <v>478</v>
      </c>
      <c r="B200" t="s">
        <v>479</v>
      </c>
      <c r="C200">
        <v>95740</v>
      </c>
      <c r="D200">
        <f>Table4[[#This Row],[Population 2022]]/$C$412</f>
        <v>1.1502079288563598E-3</v>
      </c>
      <c r="E200">
        <f>ROUND(Table4[[#This Row],[Normed]]*$B$6,0)</f>
        <v>25</v>
      </c>
    </row>
    <row r="201" spans="1:5">
      <c r="A201" t="s">
        <v>480</v>
      </c>
      <c r="B201" t="s">
        <v>481</v>
      </c>
      <c r="C201">
        <v>257525</v>
      </c>
      <c r="D201">
        <f>Table4[[#This Row],[Population 2022]]/$C$412</f>
        <v>3.0938719122491545E-3</v>
      </c>
      <c r="E201">
        <f>ROUND(Table4[[#This Row],[Normed]]*$B$6,0)</f>
        <v>67</v>
      </c>
    </row>
    <row r="202" spans="1:5">
      <c r="A202" t="s">
        <v>482</v>
      </c>
      <c r="B202" t="s">
        <v>18962</v>
      </c>
      <c r="C202">
        <v>217796</v>
      </c>
      <c r="D202">
        <f>Table4[[#This Row],[Population 2022]]/$C$412</f>
        <v>2.6165728647712526E-3</v>
      </c>
      <c r="E202">
        <f>ROUND(Table4[[#This Row],[Normed]]*$B$6,0)</f>
        <v>57</v>
      </c>
    </row>
    <row r="203" spans="1:5">
      <c r="A203" t="s">
        <v>484</v>
      </c>
      <c r="B203" t="s">
        <v>485</v>
      </c>
      <c r="C203">
        <v>225900</v>
      </c>
      <c r="D203">
        <f>Table4[[#This Row],[Population 2022]]/$C$412</f>
        <v>2.7139332685257121E-3</v>
      </c>
      <c r="E203">
        <f>ROUND(Table4[[#This Row],[Normed]]*$B$6,0)</f>
        <v>59</v>
      </c>
    </row>
    <row r="204" spans="1:5">
      <c r="A204" t="s">
        <v>486</v>
      </c>
      <c r="B204" t="s">
        <v>487</v>
      </c>
      <c r="C204">
        <v>158449</v>
      </c>
      <c r="D204">
        <f>Table4[[#This Row],[Population 2022]]/$C$412</f>
        <v>1.9035857125481654E-3</v>
      </c>
      <c r="E204">
        <f>ROUND(Table4[[#This Row],[Normed]]*$B$6,0)</f>
        <v>41</v>
      </c>
    </row>
    <row r="205" spans="1:5">
      <c r="A205" t="s">
        <v>91</v>
      </c>
      <c r="B205" t="s">
        <v>488</v>
      </c>
      <c r="C205">
        <v>235451</v>
      </c>
      <c r="D205">
        <f>Table4[[#This Row],[Population 2022]]/$C$412</f>
        <v>2.8286777423977309E-3</v>
      </c>
      <c r="E205">
        <f>ROUND(Table4[[#This Row],[Normed]]*$B$6,0)</f>
        <v>61</v>
      </c>
    </row>
    <row r="206" spans="1:5">
      <c r="A206" t="s">
        <v>489</v>
      </c>
      <c r="B206" t="s">
        <v>490</v>
      </c>
      <c r="C206">
        <v>211899</v>
      </c>
      <c r="D206">
        <f>Table4[[#This Row],[Population 2022]]/$C$412</f>
        <v>2.545727072453873E-3</v>
      </c>
      <c r="E206">
        <f>ROUND(Table4[[#This Row],[Normed]]*$B$6,0)</f>
        <v>55</v>
      </c>
    </row>
    <row r="207" spans="1:5">
      <c r="A207" t="s">
        <v>492</v>
      </c>
      <c r="B207" t="s">
        <v>493</v>
      </c>
      <c r="C207">
        <v>248823</v>
      </c>
      <c r="D207">
        <f>Table4[[#This Row],[Population 2022]]/$C$412</f>
        <v>2.9893272141406518E-3</v>
      </c>
      <c r="E207">
        <f>ROUND(Table4[[#This Row],[Normed]]*$B$6,0)</f>
        <v>65</v>
      </c>
    </row>
    <row r="208" spans="1:5">
      <c r="A208" t="s">
        <v>494</v>
      </c>
      <c r="B208" t="s">
        <v>495</v>
      </c>
      <c r="C208">
        <v>103694</v>
      </c>
      <c r="D208">
        <f>Table4[[#This Row],[Population 2022]]/$C$412</f>
        <v>1.2457662520872297E-3</v>
      </c>
      <c r="E208">
        <f>ROUND(Table4[[#This Row],[Normed]]*$B$6,0)</f>
        <v>27</v>
      </c>
    </row>
    <row r="209" spans="1:5">
      <c r="A209" t="s">
        <v>496</v>
      </c>
      <c r="B209" t="s">
        <v>497</v>
      </c>
      <c r="C209">
        <v>123949</v>
      </c>
      <c r="D209">
        <f>Table4[[#This Row],[Population 2022]]/$C$412</f>
        <v>1.4891071921225919E-3</v>
      </c>
      <c r="E209">
        <f>ROUND(Table4[[#This Row],[Normed]]*$B$6,0)</f>
        <v>32</v>
      </c>
    </row>
    <row r="210" spans="1:5">
      <c r="A210" t="s">
        <v>498</v>
      </c>
      <c r="B210" t="s">
        <v>499</v>
      </c>
      <c r="C210">
        <v>177919</v>
      </c>
      <c r="D210">
        <f>Table4[[#This Row],[Population 2022]]/$C$412</f>
        <v>2.137495764510076E-3</v>
      </c>
      <c r="E210">
        <f>ROUND(Table4[[#This Row],[Normed]]*$B$6,0)</f>
        <v>46</v>
      </c>
    </row>
    <row r="211" spans="1:5">
      <c r="A211" t="s">
        <v>500</v>
      </c>
      <c r="B211" t="s">
        <v>501</v>
      </c>
      <c r="C211">
        <v>134050</v>
      </c>
      <c r="D211">
        <f>Table4[[#This Row],[Population 2022]]/$C$412</f>
        <v>1.6104592945811055E-3</v>
      </c>
      <c r="E211">
        <f>ROUND(Table4[[#This Row],[Normed]]*$B$6,0)</f>
        <v>35</v>
      </c>
    </row>
    <row r="212" spans="1:5">
      <c r="A212" t="s">
        <v>502</v>
      </c>
      <c r="B212" t="s">
        <v>503</v>
      </c>
      <c r="C212">
        <v>91379</v>
      </c>
      <c r="D212">
        <f>Table4[[#This Row],[Population 2022]]/$C$412</f>
        <v>1.0978154411005359E-3</v>
      </c>
      <c r="E212">
        <f>ROUND(Table4[[#This Row],[Normed]]*$B$6,0)</f>
        <v>24</v>
      </c>
    </row>
    <row r="213" spans="1:5">
      <c r="A213" t="s">
        <v>504</v>
      </c>
      <c r="B213" t="s">
        <v>505</v>
      </c>
      <c r="C213">
        <v>131765</v>
      </c>
      <c r="D213">
        <f>Table4[[#This Row],[Population 2022]]/$C$412</f>
        <v>1.5830076012717594E-3</v>
      </c>
      <c r="E213">
        <f>ROUND(Table4[[#This Row],[Normed]]*$B$6,0)</f>
        <v>34</v>
      </c>
    </row>
    <row r="214" spans="1:5">
      <c r="A214" t="s">
        <v>506</v>
      </c>
      <c r="B214" t="s">
        <v>507</v>
      </c>
      <c r="C214">
        <v>136960</v>
      </c>
      <c r="D214">
        <f>Table4[[#This Row],[Population 2022]]/$C$412</f>
        <v>1.6454196567387408E-3</v>
      </c>
      <c r="E214">
        <f>ROUND(Table4[[#This Row],[Normed]]*$B$6,0)</f>
        <v>36</v>
      </c>
    </row>
    <row r="215" spans="1:5">
      <c r="A215" t="s">
        <v>508</v>
      </c>
      <c r="B215" t="s">
        <v>509</v>
      </c>
      <c r="C215">
        <v>119224</v>
      </c>
      <c r="D215">
        <f>Table4[[#This Row],[Population 2022]]/$C$412</f>
        <v>1.4323416556295241E-3</v>
      </c>
      <c r="E215">
        <f>ROUND(Table4[[#This Row],[Normed]]*$B$6,0)</f>
        <v>31</v>
      </c>
    </row>
    <row r="216" spans="1:5">
      <c r="A216" t="s">
        <v>510</v>
      </c>
      <c r="B216" t="s">
        <v>511</v>
      </c>
      <c r="C216">
        <v>323661</v>
      </c>
      <c r="D216">
        <f>Table4[[#This Row],[Population 2022]]/$C$412</f>
        <v>3.8884212289699003E-3</v>
      </c>
      <c r="E216">
        <f>ROUND(Table4[[#This Row],[Normed]]*$B$6,0)</f>
        <v>84</v>
      </c>
    </row>
    <row r="217" spans="1:5">
      <c r="A217" t="s">
        <v>513</v>
      </c>
      <c r="B217" t="s">
        <v>514</v>
      </c>
      <c r="C217">
        <v>218839</v>
      </c>
      <c r="D217">
        <f>Table4[[#This Row],[Population 2022]]/$C$412</f>
        <v>2.6291033313452783E-3</v>
      </c>
      <c r="E217">
        <f>ROUND(Table4[[#This Row],[Normed]]*$B$6,0)</f>
        <v>57</v>
      </c>
    </row>
    <row r="218" spans="1:5">
      <c r="A218" t="s">
        <v>515</v>
      </c>
      <c r="B218" t="s">
        <v>516</v>
      </c>
      <c r="C218">
        <v>148963</v>
      </c>
      <c r="D218">
        <f>Table4[[#This Row],[Population 2022]]/$C$412</f>
        <v>1.7896221402363686E-3</v>
      </c>
      <c r="E218">
        <f>ROUND(Table4[[#This Row],[Normed]]*$B$6,0)</f>
        <v>39</v>
      </c>
    </row>
    <row r="219" spans="1:5">
      <c r="A219" t="s">
        <v>517</v>
      </c>
      <c r="B219" t="s">
        <v>518</v>
      </c>
      <c r="C219">
        <v>274773</v>
      </c>
      <c r="D219">
        <f>Table4[[#This Row],[Population 2022]]/$C$412</f>
        <v>3.3010871447216269E-3</v>
      </c>
      <c r="E219">
        <f>ROUND(Table4[[#This Row],[Normed]]*$B$6,0)</f>
        <v>71</v>
      </c>
    </row>
    <row r="220" spans="1:5">
      <c r="A220" t="s">
        <v>519</v>
      </c>
      <c r="B220" t="s">
        <v>520</v>
      </c>
      <c r="C220">
        <v>69862</v>
      </c>
      <c r="D220">
        <f>Table4[[#This Row],[Population 2022]]/$C$412</f>
        <v>8.393129969267079E-4</v>
      </c>
      <c r="E220">
        <f>ROUND(Table4[[#This Row],[Normed]]*$B$6,0)</f>
        <v>18</v>
      </c>
    </row>
    <row r="221" spans="1:5">
      <c r="A221" t="s">
        <v>521</v>
      </c>
      <c r="B221" t="s">
        <v>18963</v>
      </c>
      <c r="C221">
        <v>121773</v>
      </c>
      <c r="D221">
        <f>Table4[[#This Row],[Population 2022]]/$C$412</f>
        <v>1.4629650106603876E-3</v>
      </c>
      <c r="E221">
        <f>ROUND(Table4[[#This Row],[Normed]]*$B$6,0)</f>
        <v>32</v>
      </c>
    </row>
    <row r="222" spans="1:5">
      <c r="A222" t="s">
        <v>523</v>
      </c>
      <c r="B222" t="s">
        <v>524</v>
      </c>
      <c r="C222">
        <v>158108</v>
      </c>
      <c r="D222">
        <f>Table4[[#This Row],[Population 2022]]/$C$412</f>
        <v>1.8994889828245387E-3</v>
      </c>
      <c r="E222">
        <f>ROUND(Table4[[#This Row],[Normed]]*$B$6,0)</f>
        <v>41</v>
      </c>
    </row>
    <row r="223" spans="1:5">
      <c r="A223" t="s">
        <v>525</v>
      </c>
      <c r="B223" t="s">
        <v>526</v>
      </c>
      <c r="C223">
        <v>1157541</v>
      </c>
      <c r="D223">
        <f>Table4[[#This Row],[Population 2022]]/$C$412</f>
        <v>1.3906547275708373E-2</v>
      </c>
      <c r="E223">
        <f>ROUND(Table4[[#This Row],[Normed]]*$B$6,0)</f>
        <v>300</v>
      </c>
    </row>
    <row r="224" spans="1:5">
      <c r="A224" t="s">
        <v>528</v>
      </c>
      <c r="B224" t="s">
        <v>529</v>
      </c>
      <c r="C224">
        <v>179915</v>
      </c>
      <c r="D224">
        <f>Table4[[#This Row],[Population 2022]]/$C$412</f>
        <v>2.161475449343973E-3</v>
      </c>
      <c r="E224">
        <f>ROUND(Table4[[#This Row],[Normed]]*$B$6,0)</f>
        <v>47</v>
      </c>
    </row>
    <row r="225" spans="1:5">
      <c r="A225" t="s">
        <v>530</v>
      </c>
      <c r="B225" t="s">
        <v>531</v>
      </c>
      <c r="C225">
        <v>199603</v>
      </c>
      <c r="D225">
        <f>Table4[[#This Row],[Population 2022]]/$C$412</f>
        <v>2.3980045250001671E-3</v>
      </c>
      <c r="E225">
        <f>ROUND(Table4[[#This Row],[Normed]]*$B$6,0)</f>
        <v>52</v>
      </c>
    </row>
    <row r="226" spans="1:5">
      <c r="A226" t="s">
        <v>532</v>
      </c>
      <c r="B226" t="s">
        <v>533</v>
      </c>
      <c r="C226">
        <v>257548</v>
      </c>
      <c r="D226">
        <f>Table4[[#This Row],[Population 2022]]/$C$412</f>
        <v>3.0941482312627716E-3</v>
      </c>
      <c r="E226">
        <f>ROUND(Table4[[#This Row],[Normed]]*$B$6,0)</f>
        <v>67</v>
      </c>
    </row>
    <row r="227" spans="1:5">
      <c r="A227" t="s">
        <v>534</v>
      </c>
      <c r="B227" t="s">
        <v>535</v>
      </c>
      <c r="C227">
        <v>48472</v>
      </c>
      <c r="D227">
        <f>Table4[[#This Row],[Population 2022]]/$C$412</f>
        <v>5.8233631426285221E-4</v>
      </c>
      <c r="E227">
        <f>ROUND(Table4[[#This Row],[Normed]]*$B$6,0)</f>
        <v>13</v>
      </c>
    </row>
    <row r="228" spans="1:5">
      <c r="A228" t="s">
        <v>536</v>
      </c>
      <c r="B228" t="s">
        <v>18964</v>
      </c>
      <c r="C228">
        <v>185129</v>
      </c>
      <c r="D228">
        <f>Table4[[#This Row],[Population 2022]]/$C$412</f>
        <v>2.2241157683439423E-3</v>
      </c>
      <c r="E228">
        <f>ROUND(Table4[[#This Row],[Normed]]*$B$6,0)</f>
        <v>48</v>
      </c>
    </row>
    <row r="229" spans="1:5">
      <c r="A229" t="s">
        <v>537</v>
      </c>
      <c r="B229" t="s">
        <v>538</v>
      </c>
      <c r="C229">
        <v>115054</v>
      </c>
      <c r="D229">
        <f>Table4[[#This Row],[Population 2022]]/$C$412</f>
        <v>1.3822438170737375E-3</v>
      </c>
      <c r="E229">
        <f>ROUND(Table4[[#This Row],[Normed]]*$B$6,0)</f>
        <v>30</v>
      </c>
    </row>
    <row r="230" spans="1:5">
      <c r="A230" t="s">
        <v>539</v>
      </c>
      <c r="B230" t="s">
        <v>540</v>
      </c>
      <c r="C230">
        <v>165001</v>
      </c>
      <c r="D230">
        <f>Table4[[#This Row],[Population 2022]]/$C$412</f>
        <v>1.9823005898185527E-3</v>
      </c>
      <c r="E230">
        <f>ROUND(Table4[[#This Row],[Normed]]*$B$6,0)</f>
        <v>43</v>
      </c>
    </row>
    <row r="231" spans="1:5">
      <c r="A231" t="s">
        <v>541</v>
      </c>
      <c r="B231" t="s">
        <v>542</v>
      </c>
      <c r="C231">
        <v>142912</v>
      </c>
      <c r="D231">
        <f>Table4[[#This Row],[Population 2022]]/$C$412</f>
        <v>1.7169262119147701E-3</v>
      </c>
      <c r="E231">
        <f>ROUND(Table4[[#This Row],[Normed]]*$B$6,0)</f>
        <v>37</v>
      </c>
    </row>
    <row r="232" spans="1:5">
      <c r="A232" t="s">
        <v>543</v>
      </c>
      <c r="B232" t="s">
        <v>6</v>
      </c>
      <c r="C232">
        <v>206496</v>
      </c>
      <c r="D232">
        <f>Table4[[#This Row],[Population 2022]]/$C$412</f>
        <v>2.480816131994181E-3</v>
      </c>
      <c r="E232">
        <f>ROUND(Table4[[#This Row],[Normed]]*$B$6,0)</f>
        <v>54</v>
      </c>
    </row>
    <row r="233" spans="1:5">
      <c r="A233" t="s">
        <v>544</v>
      </c>
      <c r="B233" t="s">
        <v>545</v>
      </c>
      <c r="C233">
        <v>92894</v>
      </c>
      <c r="D233">
        <f>Table4[[#This Row],[Population 2022]]/$C$412</f>
        <v>1.1160164543887892E-3</v>
      </c>
      <c r="E233">
        <f>ROUND(Table4[[#This Row],[Normed]]*$B$6,0)</f>
        <v>24</v>
      </c>
    </row>
    <row r="234" spans="1:5">
      <c r="A234" t="s">
        <v>546</v>
      </c>
      <c r="B234" t="s">
        <v>547</v>
      </c>
      <c r="C234">
        <v>138507</v>
      </c>
      <c r="D234">
        <f>Table4[[#This Row],[Population 2022]]/$C$412</f>
        <v>1.6640051138720267E-3</v>
      </c>
      <c r="E234">
        <f>ROUND(Table4[[#This Row],[Normed]]*$B$6,0)</f>
        <v>36</v>
      </c>
    </row>
    <row r="235" spans="1:5">
      <c r="A235" t="s">
        <v>548</v>
      </c>
      <c r="B235" t="s">
        <v>549</v>
      </c>
      <c r="C235">
        <v>77522</v>
      </c>
      <c r="D235">
        <f>Table4[[#This Row],[Population 2022]]/$C$412</f>
        <v>9.3133924233134249E-4</v>
      </c>
      <c r="E235">
        <f>ROUND(Table4[[#This Row],[Normed]]*$B$6,0)</f>
        <v>20</v>
      </c>
    </row>
    <row r="236" spans="1:5">
      <c r="A236" t="s">
        <v>550</v>
      </c>
      <c r="B236" t="s">
        <v>551</v>
      </c>
      <c r="C236">
        <v>49523</v>
      </c>
      <c r="D236">
        <f>Table4[[#This Row],[Population 2022]]/$C$412</f>
        <v>5.9496289179813565E-4</v>
      </c>
      <c r="E236">
        <f>ROUND(Table4[[#This Row],[Normed]]*$B$6,0)</f>
        <v>13</v>
      </c>
    </row>
    <row r="237" spans="1:5">
      <c r="A237" t="s">
        <v>552</v>
      </c>
      <c r="B237" t="s">
        <v>18965</v>
      </c>
      <c r="C237">
        <v>170389</v>
      </c>
      <c r="D237">
        <f>Table4[[#This Row],[Population 2022]]/$C$412</f>
        <v>2.0470313222258857E-3</v>
      </c>
      <c r="E237">
        <f>ROUND(Table4[[#This Row],[Normed]]*$B$6,0)</f>
        <v>44</v>
      </c>
    </row>
    <row r="238" spans="1:5">
      <c r="A238" t="s">
        <v>554</v>
      </c>
      <c r="B238" t="s">
        <v>555</v>
      </c>
      <c r="C238">
        <v>165034</v>
      </c>
      <c r="D238">
        <f>Table4[[#This Row],[Population 2022]]/$C$412</f>
        <v>1.9826970475337424E-3</v>
      </c>
      <c r="E238">
        <f>ROUND(Table4[[#This Row],[Normed]]*$B$6,0)</f>
        <v>43</v>
      </c>
    </row>
    <row r="239" spans="1:5">
      <c r="A239" t="s">
        <v>556</v>
      </c>
      <c r="B239" t="s">
        <v>557</v>
      </c>
      <c r="C239">
        <v>75027</v>
      </c>
      <c r="D239">
        <f>Table4[[#This Row],[Population 2022]]/$C$412</f>
        <v>9.0136463628897126E-4</v>
      </c>
      <c r="E239">
        <f>ROUND(Table4[[#This Row],[Normed]]*$B$6,0)</f>
        <v>19</v>
      </c>
    </row>
    <row r="240" spans="1:5">
      <c r="A240" t="s">
        <v>558</v>
      </c>
      <c r="B240" t="s">
        <v>559</v>
      </c>
      <c r="C240">
        <v>126475</v>
      </c>
      <c r="D240">
        <f>Table4[[#This Row],[Population 2022]]/$C$412</f>
        <v>1.5194542281398381E-3</v>
      </c>
      <c r="E240">
        <f>ROUND(Table4[[#This Row],[Normed]]*$B$6,0)</f>
        <v>33</v>
      </c>
    </row>
    <row r="241" spans="1:5">
      <c r="A241" t="s">
        <v>84</v>
      </c>
      <c r="B241" t="s">
        <v>560</v>
      </c>
      <c r="C241">
        <v>190425</v>
      </c>
      <c r="D241">
        <f>Table4[[#This Row],[Population 2022]]/$C$412</f>
        <v>2.287741224696807E-3</v>
      </c>
      <c r="E241">
        <f>ROUND(Table4[[#This Row],[Normed]]*$B$6,0)</f>
        <v>49</v>
      </c>
    </row>
    <row r="242" spans="1:5">
      <c r="A242" t="s">
        <v>561</v>
      </c>
      <c r="B242" t="s">
        <v>562</v>
      </c>
      <c r="C242">
        <v>173980</v>
      </c>
      <c r="D242">
        <f>Table4[[#This Row],[Population 2022]]/$C$412</f>
        <v>2.0901731299606172E-3</v>
      </c>
      <c r="E242">
        <f>ROUND(Table4[[#This Row],[Normed]]*$B$6,0)</f>
        <v>45</v>
      </c>
    </row>
    <row r="243" spans="1:5">
      <c r="A243" t="s">
        <v>563</v>
      </c>
      <c r="B243" t="s">
        <v>564</v>
      </c>
      <c r="C243">
        <v>331397</v>
      </c>
      <c r="D243">
        <f>Table4[[#This Row],[Population 2022]]/$C$412</f>
        <v>3.9813605285064875E-3</v>
      </c>
      <c r="E243">
        <f>ROUND(Table4[[#This Row],[Normed]]*$B$6,0)</f>
        <v>86</v>
      </c>
    </row>
    <row r="244" spans="1:5">
      <c r="A244" t="s">
        <v>565</v>
      </c>
      <c r="B244" t="s">
        <v>566</v>
      </c>
      <c r="C244">
        <v>98971</v>
      </c>
      <c r="D244">
        <f>Table4[[#This Row],[Population 2022]]/$C$412</f>
        <v>1.1890247433344766E-3</v>
      </c>
      <c r="E244">
        <f>ROUND(Table4[[#This Row],[Normed]]*$B$6,0)</f>
        <v>26</v>
      </c>
    </row>
    <row r="245" spans="1:5">
      <c r="A245" t="s">
        <v>567</v>
      </c>
      <c r="B245" t="s">
        <v>568</v>
      </c>
      <c r="C245">
        <v>138722</v>
      </c>
      <c r="D245">
        <f>Table4[[#This Row],[Population 2022]]/$C$412</f>
        <v>1.6665880959558382E-3</v>
      </c>
      <c r="E245">
        <f>ROUND(Table4[[#This Row],[Normed]]*$B$6,0)</f>
        <v>36</v>
      </c>
    </row>
    <row r="246" spans="1:5">
      <c r="A246" t="s">
        <v>86</v>
      </c>
      <c r="B246" t="s">
        <v>569</v>
      </c>
      <c r="C246">
        <v>172421</v>
      </c>
      <c r="D246">
        <f>Table4[[#This Row],[Population 2022]]/$C$412</f>
        <v>2.0714435063854441E-3</v>
      </c>
      <c r="E246">
        <f>ROUND(Table4[[#This Row],[Normed]]*$B$6,0)</f>
        <v>45</v>
      </c>
    </row>
    <row r="247" spans="1:5">
      <c r="A247" t="s">
        <v>570</v>
      </c>
      <c r="B247" t="s">
        <v>571</v>
      </c>
      <c r="C247">
        <v>132091</v>
      </c>
      <c r="D247">
        <f>Table4[[#This Row],[Population 2022]]/$C$412</f>
        <v>1.5869241229430273E-3</v>
      </c>
      <c r="E247">
        <f>ROUND(Table4[[#This Row],[Normed]]*$B$6,0)</f>
        <v>34</v>
      </c>
    </row>
    <row r="248" spans="1:5">
      <c r="A248" t="s">
        <v>572</v>
      </c>
      <c r="B248" t="s">
        <v>573</v>
      </c>
      <c r="C248">
        <v>361550</v>
      </c>
      <c r="D248">
        <f>Table4[[#This Row],[Population 2022]]/$C$412</f>
        <v>4.3436147553584381E-3</v>
      </c>
      <c r="E248">
        <f>ROUND(Table4[[#This Row],[Normed]]*$B$6,0)</f>
        <v>94</v>
      </c>
    </row>
    <row r="249" spans="1:5">
      <c r="A249" t="s">
        <v>574</v>
      </c>
      <c r="B249" t="s">
        <v>575</v>
      </c>
      <c r="C249">
        <v>144805</v>
      </c>
      <c r="D249">
        <f>Table4[[#This Row],[Population 2022]]/$C$412</f>
        <v>1.7396684681224689E-3</v>
      </c>
      <c r="E249">
        <f>ROUND(Table4[[#This Row],[Normed]]*$B$6,0)</f>
        <v>38</v>
      </c>
    </row>
    <row r="250" spans="1:5">
      <c r="A250" t="s">
        <v>576</v>
      </c>
      <c r="B250" t="s">
        <v>577</v>
      </c>
      <c r="C250">
        <v>88430</v>
      </c>
      <c r="D250">
        <f>Table4[[#This Row],[Population 2022]]/$C$412</f>
        <v>1.0623865380067672E-3</v>
      </c>
      <c r="E250">
        <f>ROUND(Table4[[#This Row],[Normed]]*$B$6,0)</f>
        <v>23</v>
      </c>
    </row>
    <row r="251" spans="1:5">
      <c r="A251" t="s">
        <v>578</v>
      </c>
      <c r="B251" t="s">
        <v>579</v>
      </c>
      <c r="C251">
        <v>57455</v>
      </c>
      <c r="D251">
        <f>Table4[[#This Row],[Population 2022]]/$C$412</f>
        <v>6.902569098855458E-4</v>
      </c>
      <c r="E251">
        <f>ROUND(Table4[[#This Row],[Normed]]*$B$6,0)</f>
        <v>15</v>
      </c>
    </row>
    <row r="252" spans="1:5">
      <c r="A252" t="s">
        <v>581</v>
      </c>
      <c r="B252" t="s">
        <v>582</v>
      </c>
      <c r="C252">
        <v>619477</v>
      </c>
      <c r="D252">
        <f>Table4[[#This Row],[Population 2022]]/$C$412</f>
        <v>7.4423162434108124E-3</v>
      </c>
      <c r="E252">
        <f>ROUND(Table4[[#This Row],[Normed]]*$B$6,0)</f>
        <v>161</v>
      </c>
    </row>
    <row r="253" spans="1:5">
      <c r="A253" t="s">
        <v>583</v>
      </c>
      <c r="B253" t="s">
        <v>584</v>
      </c>
      <c r="C253">
        <v>495152</v>
      </c>
      <c r="D253">
        <f>Table4[[#This Row],[Population 2022]]/$C$412</f>
        <v>5.9486918361090898E-3</v>
      </c>
      <c r="E253">
        <f>ROUND(Table4[[#This Row],[Normed]]*$B$6,0)</f>
        <v>128</v>
      </c>
    </row>
    <row r="254" spans="1:5">
      <c r="A254" t="s">
        <v>585</v>
      </c>
      <c r="B254" t="s">
        <v>586</v>
      </c>
      <c r="C254">
        <v>579432</v>
      </c>
      <c r="D254">
        <f>Table4[[#This Row],[Population 2022]]/$C$412</f>
        <v>6.9612208129632156E-3</v>
      </c>
      <c r="E254">
        <f>ROUND(Table4[[#This Row],[Normed]]*$B$6,0)</f>
        <v>150</v>
      </c>
    </row>
    <row r="255" spans="1:5">
      <c r="A255" t="s">
        <v>587</v>
      </c>
      <c r="B255" t="s">
        <v>588</v>
      </c>
      <c r="C255">
        <v>227050</v>
      </c>
      <c r="D255">
        <f>Table4[[#This Row],[Population 2022]]/$C$412</f>
        <v>2.7277492192065646E-3</v>
      </c>
      <c r="E255">
        <f>ROUND(Table4[[#This Row],[Normed]]*$B$6,0)</f>
        <v>59</v>
      </c>
    </row>
    <row r="256" spans="1:5">
      <c r="A256" t="s">
        <v>589</v>
      </c>
      <c r="B256" t="s">
        <v>590</v>
      </c>
      <c r="C256">
        <v>261001</v>
      </c>
      <c r="D256">
        <f>Table4[[#This Row],[Population 2022]]/$C$412</f>
        <v>3.135632124915801E-3</v>
      </c>
      <c r="E256">
        <f>ROUND(Table4[[#This Row],[Normed]]*$B$6,0)</f>
        <v>68</v>
      </c>
    </row>
    <row r="257" spans="1:5">
      <c r="A257" t="s">
        <v>591</v>
      </c>
      <c r="B257" t="s">
        <v>592</v>
      </c>
      <c r="C257">
        <v>170739</v>
      </c>
      <c r="D257">
        <f>Table4[[#This Row],[Population 2022]]/$C$412</f>
        <v>2.0512361767809277E-3</v>
      </c>
      <c r="E257">
        <f>ROUND(Table4[[#This Row],[Normed]]*$B$6,0)</f>
        <v>44</v>
      </c>
    </row>
    <row r="258" spans="1:5">
      <c r="A258" t="s">
        <v>593</v>
      </c>
      <c r="B258" t="s">
        <v>594</v>
      </c>
      <c r="C258">
        <v>208752</v>
      </c>
      <c r="D258">
        <f>Table4[[#This Row],[Population 2022]]/$C$412</f>
        <v>2.5079194230689661E-3</v>
      </c>
      <c r="E258">
        <f>ROUND(Table4[[#This Row],[Normed]]*$B$6,0)</f>
        <v>54</v>
      </c>
    </row>
    <row r="259" spans="1:5">
      <c r="A259" t="s">
        <v>595</v>
      </c>
      <c r="B259" t="s">
        <v>596</v>
      </c>
      <c r="C259">
        <v>111770</v>
      </c>
      <c r="D259">
        <f>Table4[[#This Row],[Population 2022]]/$C$412</f>
        <v>1.3427902674772857E-3</v>
      </c>
      <c r="E259">
        <f>ROUND(Table4[[#This Row],[Normed]]*$B$6,0)</f>
        <v>29</v>
      </c>
    </row>
    <row r="260" spans="1:5">
      <c r="A260" t="s">
        <v>597</v>
      </c>
      <c r="B260" t="s">
        <v>598</v>
      </c>
      <c r="C260">
        <v>158957</v>
      </c>
      <c r="D260">
        <f>Table4[[#This Row],[Population 2022]]/$C$412</f>
        <v>1.9096887585880551E-3</v>
      </c>
      <c r="E260">
        <f>ROUND(Table4[[#This Row],[Normed]]*$B$6,0)</f>
        <v>41</v>
      </c>
    </row>
    <row r="261" spans="1:5">
      <c r="A261" t="s">
        <v>599</v>
      </c>
      <c r="B261" t="s">
        <v>600</v>
      </c>
      <c r="C261">
        <v>354572</v>
      </c>
      <c r="D261">
        <f>Table4[[#This Row],[Population 2022]]/$C$412</f>
        <v>4.2597819694010575E-3</v>
      </c>
      <c r="E261">
        <f>ROUND(Table4[[#This Row],[Normed]]*$B$6,0)</f>
        <v>92</v>
      </c>
    </row>
    <row r="262" spans="1:5">
      <c r="A262" t="s">
        <v>601</v>
      </c>
      <c r="B262" t="s">
        <v>602</v>
      </c>
      <c r="C262">
        <v>314676</v>
      </c>
      <c r="D262">
        <f>Table4[[#This Row],[Population 2022]]/$C$412</f>
        <v>3.7804766056068924E-3</v>
      </c>
      <c r="E262">
        <f>ROUND(Table4[[#This Row],[Normed]]*$B$6,0)</f>
        <v>82</v>
      </c>
    </row>
    <row r="263" spans="1:5">
      <c r="A263" t="s">
        <v>603</v>
      </c>
      <c r="B263" t="s">
        <v>604</v>
      </c>
      <c r="C263">
        <v>484411</v>
      </c>
      <c r="D263">
        <f>Table4[[#This Row],[Population 2022]]/$C$412</f>
        <v>5.8196508567499279E-3</v>
      </c>
      <c r="E263">
        <f>ROUND(Table4[[#This Row],[Normed]]*$B$6,0)</f>
        <v>126</v>
      </c>
    </row>
    <row r="264" spans="1:5">
      <c r="A264" t="s">
        <v>605</v>
      </c>
      <c r="B264" t="s">
        <v>606</v>
      </c>
      <c r="C264">
        <v>452496</v>
      </c>
      <c r="D264">
        <f>Table4[[#This Row],[Population 2022]]/$C$412</f>
        <v>5.4362281906808795E-3</v>
      </c>
      <c r="E264">
        <f>ROUND(Table4[[#This Row],[Normed]]*$B$6,0)</f>
        <v>117</v>
      </c>
    </row>
    <row r="265" spans="1:5">
      <c r="A265" t="s">
        <v>607</v>
      </c>
      <c r="B265" t="s">
        <v>608</v>
      </c>
      <c r="C265">
        <v>298761</v>
      </c>
      <c r="D265">
        <f>Table4[[#This Row],[Population 2022]]/$C$412</f>
        <v>3.5892758620540517E-3</v>
      </c>
      <c r="E265">
        <f>ROUND(Table4[[#This Row],[Normed]]*$B$6,0)</f>
        <v>78</v>
      </c>
    </row>
    <row r="266" spans="1:5">
      <c r="A266" t="s">
        <v>609</v>
      </c>
      <c r="B266" t="s">
        <v>610</v>
      </c>
      <c r="C266">
        <v>460433</v>
      </c>
      <c r="D266">
        <f>Table4[[#This Row],[Population 2022]]/$C$412</f>
        <v>5.5315822781190757E-3</v>
      </c>
      <c r="E266">
        <f>ROUND(Table4[[#This Row],[Normed]]*$B$6,0)</f>
        <v>119</v>
      </c>
    </row>
    <row r="267" spans="1:5">
      <c r="A267" t="s">
        <v>611</v>
      </c>
      <c r="B267" t="s">
        <v>612</v>
      </c>
      <c r="C267">
        <v>331885</v>
      </c>
      <c r="D267">
        <f>Table4[[#This Row],[Population 2022]]/$C$412</f>
        <v>3.9872232971432317E-3</v>
      </c>
      <c r="E267">
        <f>ROUND(Table4[[#This Row],[Normed]]*$B$6,0)</f>
        <v>86</v>
      </c>
    </row>
    <row r="268" spans="1:5">
      <c r="A268" t="s">
        <v>613</v>
      </c>
      <c r="B268" t="s">
        <v>614</v>
      </c>
      <c r="C268">
        <v>1073096</v>
      </c>
      <c r="D268">
        <f>Table4[[#This Row],[Population 2022]]/$C$412</f>
        <v>1.2892036010278298E-2</v>
      </c>
      <c r="E268">
        <f>ROUND(Table4[[#This Row],[Normed]]*$B$6,0)</f>
        <v>278</v>
      </c>
    </row>
    <row r="269" spans="1:5">
      <c r="A269" t="s">
        <v>615</v>
      </c>
      <c r="B269" t="s">
        <v>616</v>
      </c>
      <c r="C269">
        <v>163851</v>
      </c>
      <c r="D269">
        <f>Table4[[#This Row],[Population 2022]]/$C$412</f>
        <v>1.9684846391377002E-3</v>
      </c>
      <c r="E269">
        <f>ROUND(Table4[[#This Row],[Normed]]*$B$6,0)</f>
        <v>43</v>
      </c>
    </row>
    <row r="270" spans="1:5">
      <c r="A270" t="s">
        <v>617</v>
      </c>
      <c r="B270" t="s">
        <v>618</v>
      </c>
      <c r="C270">
        <v>266771</v>
      </c>
      <c r="D270">
        <f>Table4[[#This Row],[Population 2022]]/$C$412</f>
        <v>3.2049521557232083E-3</v>
      </c>
      <c r="E270">
        <f>ROUND(Table4[[#This Row],[Normed]]*$B$6,0)</f>
        <v>69</v>
      </c>
    </row>
    <row r="271" spans="1:5">
      <c r="A271" t="s">
        <v>619</v>
      </c>
      <c r="B271" t="s">
        <v>620</v>
      </c>
      <c r="C271">
        <v>471891</v>
      </c>
      <c r="D271">
        <f>Table4[[#This Row],[Population 2022]]/$C$412</f>
        <v>5.6692372023809954E-3</v>
      </c>
      <c r="E271">
        <f>ROUND(Table4[[#This Row],[Normed]]*$B$6,0)</f>
        <v>122</v>
      </c>
    </row>
    <row r="272" spans="1:5">
      <c r="A272" t="s">
        <v>621</v>
      </c>
      <c r="B272" t="s">
        <v>622</v>
      </c>
      <c r="C272">
        <v>194701</v>
      </c>
      <c r="D272">
        <f>Table4[[#This Row],[Population 2022]]/$C$412</f>
        <v>2.3391125334892636E-3</v>
      </c>
      <c r="E272">
        <f>ROUND(Table4[[#This Row],[Normed]]*$B$6,0)</f>
        <v>51</v>
      </c>
    </row>
    <row r="273" spans="1:5">
      <c r="A273" t="s">
        <v>623</v>
      </c>
      <c r="B273" t="s">
        <v>624</v>
      </c>
      <c r="C273">
        <v>258306</v>
      </c>
      <c r="D273">
        <f>Table4[[#This Row],[Population 2022]]/$C$412</f>
        <v>3.1032547448419769E-3</v>
      </c>
      <c r="E273">
        <f>ROUND(Table4[[#This Row],[Normed]]*$B$6,0)</f>
        <v>67</v>
      </c>
    </row>
    <row r="274" spans="1:5">
      <c r="A274" t="s">
        <v>625</v>
      </c>
      <c r="B274" t="s">
        <v>626</v>
      </c>
      <c r="C274">
        <v>271621</v>
      </c>
      <c r="D274">
        <f>Table4[[#This Row],[Population 2022]]/$C$412</f>
        <v>3.263219425985934E-3</v>
      </c>
      <c r="E274">
        <f>ROUND(Table4[[#This Row],[Normed]]*$B$6,0)</f>
        <v>70</v>
      </c>
    </row>
    <row r="275" spans="1:5">
      <c r="A275" t="s">
        <v>627</v>
      </c>
      <c r="B275" t="s">
        <v>628</v>
      </c>
      <c r="C275">
        <v>283429</v>
      </c>
      <c r="D275">
        <f>Table4[[#This Row],[Population 2022]]/$C$412</f>
        <v>3.4050792048028952E-3</v>
      </c>
      <c r="E275">
        <f>ROUND(Table4[[#This Row],[Normed]]*$B$6,0)</f>
        <v>74</v>
      </c>
    </row>
    <row r="276" spans="1:5">
      <c r="A276" t="s">
        <v>629</v>
      </c>
      <c r="B276" t="s">
        <v>630</v>
      </c>
      <c r="C276">
        <v>600732</v>
      </c>
      <c r="D276">
        <f>Table4[[#This Row],[Population 2022]]/$C$412</f>
        <v>7.2171162473129175E-3</v>
      </c>
      <c r="E276">
        <f>ROUND(Table4[[#This Row],[Normed]]*$B$6,0)</f>
        <v>156</v>
      </c>
    </row>
    <row r="277" spans="1:5">
      <c r="A277" t="s">
        <v>88</v>
      </c>
      <c r="B277" t="s">
        <v>631</v>
      </c>
      <c r="C277">
        <v>556673</v>
      </c>
      <c r="D277">
        <f>Table4[[#This Row],[Population 2022]]/$C$412</f>
        <v>6.687797142054067E-3</v>
      </c>
      <c r="E277">
        <f>ROUND(Table4[[#This Row],[Normed]]*$B$6,0)</f>
        <v>144</v>
      </c>
    </row>
    <row r="278" spans="1:5">
      <c r="A278" t="s">
        <v>633</v>
      </c>
      <c r="B278" t="s">
        <v>634</v>
      </c>
      <c r="C278">
        <v>117311</v>
      </c>
      <c r="D278">
        <f>Table4[[#This Row],[Population 2022]]/$C$412</f>
        <v>1.4093591220186801E-3</v>
      </c>
      <c r="E278">
        <f>ROUND(Table4[[#This Row],[Normed]]*$B$6,0)</f>
        <v>30</v>
      </c>
    </row>
    <row r="279" spans="1:5">
      <c r="A279" t="s">
        <v>635</v>
      </c>
      <c r="B279" t="s">
        <v>636</v>
      </c>
      <c r="C279">
        <v>260126</v>
      </c>
      <c r="D279">
        <f>Table4[[#This Row],[Population 2022]]/$C$412</f>
        <v>3.1251199885281955E-3</v>
      </c>
      <c r="E279">
        <f>ROUND(Table4[[#This Row],[Normed]]*$B$6,0)</f>
        <v>68</v>
      </c>
    </row>
    <row r="280" spans="1:5">
      <c r="A280" t="s">
        <v>637</v>
      </c>
      <c r="B280" t="s">
        <v>638</v>
      </c>
      <c r="C280">
        <v>317713</v>
      </c>
      <c r="D280">
        <f>Table4[[#This Row],[Population 2022]]/$C$412</f>
        <v>3.8169627292745003E-3</v>
      </c>
      <c r="E280">
        <f>ROUND(Table4[[#This Row],[Normed]]*$B$6,0)</f>
        <v>82</v>
      </c>
    </row>
    <row r="281" spans="1:5">
      <c r="A281" t="s">
        <v>87</v>
      </c>
      <c r="B281" t="s">
        <v>639</v>
      </c>
      <c r="C281">
        <v>373582</v>
      </c>
      <c r="D281">
        <f>Table4[[#This Row],[Population 2022]]/$C$412</f>
        <v>4.4881656410906265E-3</v>
      </c>
      <c r="E281">
        <f>ROUND(Table4[[#This Row],[Normed]]*$B$6,0)</f>
        <v>97</v>
      </c>
    </row>
    <row r="282" spans="1:5">
      <c r="A282" t="s">
        <v>640</v>
      </c>
      <c r="B282" t="s">
        <v>641</v>
      </c>
      <c r="C282">
        <v>221352</v>
      </c>
      <c r="D282">
        <f>Table4[[#This Row],[Population 2022]]/$C$412</f>
        <v>2.6592941870504801E-3</v>
      </c>
      <c r="E282">
        <f>ROUND(Table4[[#This Row],[Normed]]*$B$6,0)</f>
        <v>57</v>
      </c>
    </row>
    <row r="283" spans="1:5">
      <c r="A283" t="s">
        <v>642</v>
      </c>
      <c r="B283" t="s">
        <v>643</v>
      </c>
      <c r="C283">
        <v>612801</v>
      </c>
      <c r="D283">
        <f>Table4[[#This Row],[Population 2022]]/$C$412</f>
        <v>7.3621116462409247E-3</v>
      </c>
      <c r="E283">
        <f>ROUND(Table4[[#This Row],[Normed]]*$B$6,0)</f>
        <v>159</v>
      </c>
    </row>
    <row r="284" spans="1:5">
      <c r="A284" t="s">
        <v>644</v>
      </c>
      <c r="B284" t="s">
        <v>645</v>
      </c>
      <c r="C284">
        <v>450176</v>
      </c>
      <c r="D284">
        <f>Table4[[#This Row],[Population 2022]]/$C$412</f>
        <v>5.4083560119160294E-3</v>
      </c>
      <c r="E284">
        <f>ROUND(Table4[[#This Row],[Normed]]*$B$6,0)</f>
        <v>117</v>
      </c>
    </row>
    <row r="285" spans="1:5">
      <c r="A285" t="s">
        <v>646</v>
      </c>
      <c r="B285" t="s">
        <v>647</v>
      </c>
      <c r="C285">
        <v>278176</v>
      </c>
      <c r="D285">
        <f>Table4[[#This Row],[Population 2022]]/$C$412</f>
        <v>3.3419703448667928E-3</v>
      </c>
      <c r="E285">
        <f>ROUND(Table4[[#This Row],[Normed]]*$B$6,0)</f>
        <v>72</v>
      </c>
    </row>
    <row r="286" spans="1:5">
      <c r="A286" t="s">
        <v>648</v>
      </c>
      <c r="B286" t="s">
        <v>649</v>
      </c>
      <c r="C286">
        <v>334002</v>
      </c>
      <c r="D286">
        <f>Table4[[#This Row],[Population 2022]]/$C$412</f>
        <v>4.0126566602661576E-3</v>
      </c>
      <c r="E286">
        <f>ROUND(Table4[[#This Row],[Normed]]*$B$6,0)</f>
        <v>87</v>
      </c>
    </row>
    <row r="287" spans="1:5">
      <c r="A287" t="s">
        <v>650</v>
      </c>
      <c r="B287" t="s">
        <v>651</v>
      </c>
      <c r="C287">
        <v>366104</v>
      </c>
      <c r="D287">
        <f>Table4[[#This Row],[Population 2022]]/$C$412</f>
        <v>4.3983259200546139E-3</v>
      </c>
      <c r="E287">
        <f>ROUND(Table4[[#This Row],[Normed]]*$B$6,0)</f>
        <v>95</v>
      </c>
    </row>
    <row r="288" spans="1:5">
      <c r="A288" t="s">
        <v>652</v>
      </c>
      <c r="B288" t="s">
        <v>653</v>
      </c>
      <c r="C288">
        <v>250635</v>
      </c>
      <c r="D288">
        <f>Table4[[#This Row],[Population 2022]]/$C$412</f>
        <v>3.0110963468656126E-3</v>
      </c>
      <c r="E288">
        <f>ROUND(Table4[[#This Row],[Normed]]*$B$6,0)</f>
        <v>65</v>
      </c>
    </row>
    <row r="289" spans="1:5">
      <c r="A289" t="s">
        <v>654</v>
      </c>
      <c r="B289" t="s">
        <v>655</v>
      </c>
      <c r="C289">
        <v>139994</v>
      </c>
      <c r="D289">
        <f>Table4[[#This Row],[Population 2022]]/$C$412</f>
        <v>1.6818697387958768E-3</v>
      </c>
      <c r="E289">
        <f>ROUND(Table4[[#This Row],[Normed]]*$B$6,0)</f>
        <v>36</v>
      </c>
    </row>
    <row r="290" spans="1:5">
      <c r="A290" t="s">
        <v>656</v>
      </c>
      <c r="B290" t="s">
        <v>657</v>
      </c>
      <c r="C290">
        <v>346151</v>
      </c>
      <c r="D290">
        <f>Table4[[#This Row],[Population 2022]]/$C$412</f>
        <v>4.1586131688067457E-3</v>
      </c>
      <c r="E290">
        <f>ROUND(Table4[[#This Row],[Normed]]*$B$6,0)</f>
        <v>90</v>
      </c>
    </row>
    <row r="291" spans="1:5">
      <c r="A291" t="s">
        <v>658</v>
      </c>
      <c r="B291" t="s">
        <v>659</v>
      </c>
      <c r="C291">
        <v>311214</v>
      </c>
      <c r="D291">
        <f>Table4[[#This Row],[Population 2022]]/$C$412</f>
        <v>3.7388845871224479E-3</v>
      </c>
      <c r="E291">
        <f>ROUND(Table4[[#This Row],[Normed]]*$B$6,0)</f>
        <v>81</v>
      </c>
    </row>
    <row r="292" spans="1:5">
      <c r="A292" t="s">
        <v>660</v>
      </c>
      <c r="B292" t="s">
        <v>661</v>
      </c>
      <c r="C292">
        <v>309380</v>
      </c>
      <c r="D292">
        <f>Table4[[#This Row],[Population 2022]]/$C$412</f>
        <v>3.7168511492540277E-3</v>
      </c>
      <c r="E292">
        <f>ROUND(Table4[[#This Row],[Normed]]*$B$6,0)</f>
        <v>80</v>
      </c>
    </row>
    <row r="293" spans="1:5">
      <c r="A293" t="s">
        <v>662</v>
      </c>
      <c r="B293" t="s">
        <v>663</v>
      </c>
      <c r="C293">
        <v>363441</v>
      </c>
      <c r="D293">
        <f>Table4[[#This Row],[Population 2022]]/$C$412</f>
        <v>4.3663329838258226E-3</v>
      </c>
      <c r="E293">
        <f>ROUND(Table4[[#This Row],[Normed]]*$B$6,0)</f>
        <v>94</v>
      </c>
    </row>
    <row r="294" spans="1:5">
      <c r="A294" t="s">
        <v>664</v>
      </c>
      <c r="B294" t="s">
        <v>665</v>
      </c>
      <c r="C294">
        <v>586852</v>
      </c>
      <c r="D294">
        <f>Table4[[#This Row],[Population 2022]]/$C$412</f>
        <v>7.0503637295301069E-3</v>
      </c>
      <c r="E294">
        <f>ROUND(Table4[[#This Row],[Normed]]*$B$6,0)</f>
        <v>152</v>
      </c>
    </row>
    <row r="295" spans="1:5">
      <c r="A295" t="s">
        <v>666</v>
      </c>
      <c r="B295" t="s">
        <v>667</v>
      </c>
      <c r="C295">
        <v>188713</v>
      </c>
      <c r="D295">
        <f>Table4[[#This Row],[Population 2022]]/$C$412</f>
        <v>2.2671734789875731E-3</v>
      </c>
      <c r="E295">
        <f>ROUND(Table4[[#This Row],[Normed]]*$B$6,0)</f>
        <v>49</v>
      </c>
    </row>
    <row r="296" spans="1:5">
      <c r="A296" t="s">
        <v>668</v>
      </c>
      <c r="B296" t="s">
        <v>669</v>
      </c>
      <c r="C296">
        <v>179238</v>
      </c>
      <c r="D296">
        <f>Table4[[#This Row],[Population 2022]]/$C$412</f>
        <v>2.1533420592475061E-3</v>
      </c>
      <c r="E296">
        <f>ROUND(Table4[[#This Row],[Normed]]*$B$6,0)</f>
        <v>47</v>
      </c>
    </row>
    <row r="297" spans="1:5">
      <c r="A297" t="s">
        <v>670</v>
      </c>
      <c r="B297" t="s">
        <v>671</v>
      </c>
      <c r="C297">
        <v>156621</v>
      </c>
      <c r="D297">
        <f>Table4[[#This Row],[Population 2022]]/$C$412</f>
        <v>1.8816243579006886E-3</v>
      </c>
      <c r="E297">
        <f>ROUND(Table4[[#This Row],[Normed]]*$B$6,0)</f>
        <v>41</v>
      </c>
    </row>
    <row r="298" spans="1:5">
      <c r="A298" t="s">
        <v>672</v>
      </c>
      <c r="B298" t="s">
        <v>673</v>
      </c>
      <c r="C298">
        <v>322143</v>
      </c>
      <c r="D298">
        <f>Table4[[#This Row],[Population 2022]]/$C$412</f>
        <v>3.870184174071175E-3</v>
      </c>
      <c r="E298">
        <f>ROUND(Table4[[#This Row],[Normed]]*$B$6,0)</f>
        <v>84</v>
      </c>
    </row>
    <row r="299" spans="1:5">
      <c r="A299" t="s">
        <v>674</v>
      </c>
      <c r="B299" t="s">
        <v>675</v>
      </c>
      <c r="C299">
        <v>258615</v>
      </c>
      <c r="D299">
        <f>Table4[[#This Row],[Population 2022]]/$C$412</f>
        <v>3.1069670307205715E-3</v>
      </c>
      <c r="E299">
        <f>ROUND(Table4[[#This Row],[Normed]]*$B$6,0)</f>
        <v>67</v>
      </c>
    </row>
    <row r="300" spans="1:5">
      <c r="A300" t="s">
        <v>676</v>
      </c>
      <c r="B300" t="s">
        <v>677</v>
      </c>
      <c r="C300">
        <v>406793</v>
      </c>
      <c r="D300">
        <f>Table4[[#This Row],[Population 2022]]/$C$412</f>
        <v>4.8871582828834883E-3</v>
      </c>
      <c r="E300">
        <f>ROUND(Table4[[#This Row],[Normed]]*$B$6,0)</f>
        <v>106</v>
      </c>
    </row>
    <row r="301" spans="1:5">
      <c r="A301" t="s">
        <v>678</v>
      </c>
      <c r="B301" t="s">
        <v>679</v>
      </c>
      <c r="C301">
        <v>133120</v>
      </c>
      <c r="D301">
        <f>Table4[[#This Row],[Population 2022]]/$C$412</f>
        <v>1.5992863953348509E-3</v>
      </c>
      <c r="E301">
        <f>ROUND(Table4[[#This Row],[Normed]]*$B$6,0)</f>
        <v>35</v>
      </c>
    </row>
    <row r="302" spans="1:5">
      <c r="A302" t="s">
        <v>680</v>
      </c>
      <c r="B302" t="s">
        <v>681</v>
      </c>
      <c r="C302">
        <v>274342</v>
      </c>
      <c r="D302">
        <f>Table4[[#This Row],[Population 2022]]/$C$412</f>
        <v>3.2959091666838465E-3</v>
      </c>
      <c r="E302">
        <f>ROUND(Table4[[#This Row],[Normed]]*$B$6,0)</f>
        <v>71</v>
      </c>
    </row>
    <row r="303" spans="1:5">
      <c r="A303" t="s">
        <v>682</v>
      </c>
      <c r="B303" t="s">
        <v>683</v>
      </c>
      <c r="C303">
        <v>302298</v>
      </c>
      <c r="D303">
        <f>Table4[[#This Row],[Population 2022]]/$C$412</f>
        <v>3.6317689208002911E-3</v>
      </c>
      <c r="E303">
        <f>ROUND(Table4[[#This Row],[Normed]]*$B$6,0)</f>
        <v>78</v>
      </c>
    </row>
    <row r="304" spans="1:5">
      <c r="A304" t="s">
        <v>684</v>
      </c>
      <c r="B304" t="s">
        <v>685</v>
      </c>
      <c r="C304">
        <v>393063</v>
      </c>
      <c r="D304">
        <f>Table4[[#This Row],[Population 2022]]/$C$412</f>
        <v>4.7222078456242676E-3</v>
      </c>
      <c r="E304">
        <f>ROUND(Table4[[#This Row],[Normed]]*$B$6,0)</f>
        <v>102</v>
      </c>
    </row>
    <row r="305" spans="1:5">
      <c r="A305" t="s">
        <v>686</v>
      </c>
      <c r="B305" t="s">
        <v>687</v>
      </c>
      <c r="C305">
        <v>113638</v>
      </c>
      <c r="D305">
        <f>Table4[[#This Row],[Population 2022]]/$C$412</f>
        <v>1.365232176931053E-3</v>
      </c>
      <c r="E305">
        <f>ROUND(Table4[[#This Row],[Normed]]*$B$6,0)</f>
        <v>29</v>
      </c>
    </row>
    <row r="306" spans="1:5">
      <c r="A306" t="s">
        <v>688</v>
      </c>
      <c r="B306" t="s">
        <v>689</v>
      </c>
      <c r="C306">
        <v>128146</v>
      </c>
      <c r="D306">
        <f>Table4[[#This Row],[Population 2022]]/$C$412</f>
        <v>1.5395294051726246E-3</v>
      </c>
      <c r="E306">
        <f>ROUND(Table4[[#This Row],[Normed]]*$B$6,0)</f>
        <v>33</v>
      </c>
    </row>
    <row r="307" spans="1:5">
      <c r="A307" t="s">
        <v>690</v>
      </c>
      <c r="B307" t="s">
        <v>691</v>
      </c>
      <c r="C307">
        <v>129261</v>
      </c>
      <c r="D307">
        <f>Table4[[#This Row],[Population 2022]]/$C$412</f>
        <v>1.5529248703979729E-3</v>
      </c>
      <c r="E307">
        <f>ROUND(Table4[[#This Row],[Normed]]*$B$6,0)</f>
        <v>34</v>
      </c>
    </row>
    <row r="308" spans="1:5">
      <c r="A308" t="s">
        <v>692</v>
      </c>
      <c r="B308" t="s">
        <v>693</v>
      </c>
      <c r="C308">
        <v>159402</v>
      </c>
      <c r="D308">
        <f>Table4[[#This Row],[Population 2022]]/$C$412</f>
        <v>1.9150349308080371E-3</v>
      </c>
      <c r="E308">
        <f>ROUND(Table4[[#This Row],[Normed]]*$B$6,0)</f>
        <v>41</v>
      </c>
    </row>
    <row r="309" spans="1:5">
      <c r="A309" t="s">
        <v>694</v>
      </c>
      <c r="B309" t="s">
        <v>695</v>
      </c>
      <c r="C309">
        <v>80849</v>
      </c>
      <c r="D309">
        <f>Table4[[#This Row],[Population 2022]]/$C$412</f>
        <v>9.7130938834455644E-4</v>
      </c>
      <c r="E309">
        <f>ROUND(Table4[[#This Row],[Normed]]*$B$6,0)</f>
        <v>21</v>
      </c>
    </row>
    <row r="310" spans="1:5">
      <c r="A310" t="s">
        <v>696</v>
      </c>
      <c r="B310" t="s">
        <v>697</v>
      </c>
      <c r="C310">
        <v>215446</v>
      </c>
      <c r="D310">
        <f>Table4[[#This Row],[Population 2022]]/$C$412</f>
        <v>2.5883402699016849E-3</v>
      </c>
      <c r="E310">
        <f>ROUND(Table4[[#This Row],[Normed]]*$B$6,0)</f>
        <v>56</v>
      </c>
    </row>
    <row r="311" spans="1:5">
      <c r="A311" t="s">
        <v>698</v>
      </c>
      <c r="B311" t="s">
        <v>699</v>
      </c>
      <c r="C311">
        <v>184390</v>
      </c>
      <c r="D311">
        <f>Table4[[#This Row],[Population 2022]]/$C$412</f>
        <v>2.2152375182977252E-3</v>
      </c>
      <c r="E311">
        <f>ROUND(Table4[[#This Row],[Normed]]*$B$6,0)</f>
        <v>48</v>
      </c>
    </row>
    <row r="312" spans="1:5">
      <c r="A312" t="s">
        <v>700</v>
      </c>
      <c r="B312" t="s">
        <v>701</v>
      </c>
      <c r="C312">
        <v>122724</v>
      </c>
      <c r="D312">
        <f>Table4[[#This Row],[Population 2022]]/$C$412</f>
        <v>1.4743902011799446E-3</v>
      </c>
      <c r="E312">
        <f>ROUND(Table4[[#This Row],[Normed]]*$B$6,0)</f>
        <v>32</v>
      </c>
    </row>
    <row r="313" spans="1:5">
      <c r="A313" t="s">
        <v>702</v>
      </c>
      <c r="B313" t="s">
        <v>703</v>
      </c>
      <c r="C313">
        <v>203831</v>
      </c>
      <c r="D313">
        <f>Table4[[#This Row],[Population 2022]]/$C$412</f>
        <v>2.448799168025075E-3</v>
      </c>
      <c r="E313">
        <f>ROUND(Table4[[#This Row],[Normed]]*$B$6,0)</f>
        <v>53</v>
      </c>
    </row>
    <row r="314" spans="1:5">
      <c r="A314" t="s">
        <v>704</v>
      </c>
      <c r="B314" t="s">
        <v>705</v>
      </c>
      <c r="C314">
        <v>61735</v>
      </c>
      <c r="D314">
        <f>Table4[[#This Row],[Population 2022]]/$C$412</f>
        <v>7.4167627415863138E-4</v>
      </c>
      <c r="E314">
        <f>ROUND(Table4[[#This Row],[Normed]]*$B$6,0)</f>
        <v>16</v>
      </c>
    </row>
    <row r="315" spans="1:5">
      <c r="A315" t="s">
        <v>706</v>
      </c>
      <c r="B315" t="s">
        <v>707</v>
      </c>
      <c r="C315">
        <v>103767</v>
      </c>
      <c r="D315">
        <f>Table4[[#This Row],[Population 2022]]/$C$412</f>
        <v>1.2466432646087099E-3</v>
      </c>
      <c r="E315">
        <f>ROUND(Table4[[#This Row],[Normed]]*$B$6,0)</f>
        <v>27</v>
      </c>
    </row>
    <row r="316" spans="1:5">
      <c r="A316" t="s">
        <v>708</v>
      </c>
      <c r="B316" t="s">
        <v>709</v>
      </c>
      <c r="C316">
        <v>110570</v>
      </c>
      <c r="D316">
        <f>Table4[[#This Row],[Population 2022]]/$C$412</f>
        <v>1.3283736232885702E-3</v>
      </c>
      <c r="E316">
        <f>ROUND(Table4[[#This Row],[Normed]]*$B$6,0)</f>
        <v>29</v>
      </c>
    </row>
    <row r="317" spans="1:5">
      <c r="A317" t="s">
        <v>710</v>
      </c>
      <c r="B317" t="s">
        <v>711</v>
      </c>
      <c r="C317">
        <v>113194</v>
      </c>
      <c r="D317">
        <f>Table4[[#This Row],[Population 2022]]/$C$412</f>
        <v>1.3598980185812281E-3</v>
      </c>
      <c r="E317">
        <f>ROUND(Table4[[#This Row],[Normed]]*$B$6,0)</f>
        <v>29</v>
      </c>
    </row>
    <row r="318" spans="1:5">
      <c r="A318" t="s">
        <v>712</v>
      </c>
      <c r="B318" t="s">
        <v>713</v>
      </c>
      <c r="C318">
        <v>100959</v>
      </c>
      <c r="D318">
        <f>Table4[[#This Row],[Population 2022]]/$C$412</f>
        <v>1.2129083172071153E-3</v>
      </c>
      <c r="E318">
        <f>ROUND(Table4[[#This Row],[Normed]]*$B$6,0)</f>
        <v>26</v>
      </c>
    </row>
    <row r="319" spans="1:5">
      <c r="A319" t="s">
        <v>714</v>
      </c>
      <c r="B319" t="s">
        <v>715</v>
      </c>
      <c r="C319">
        <v>60882</v>
      </c>
      <c r="D319">
        <f>Table4[[#This Row],[Population 2022]]/$C$412</f>
        <v>7.3142844291448612E-4</v>
      </c>
      <c r="E319">
        <f>ROUND(Table4[[#This Row],[Normed]]*$B$6,0)</f>
        <v>16</v>
      </c>
    </row>
    <row r="320" spans="1:5">
      <c r="A320" t="s">
        <v>716</v>
      </c>
      <c r="B320" t="s">
        <v>717</v>
      </c>
      <c r="C320">
        <v>151167</v>
      </c>
      <c r="D320">
        <f>Table4[[#This Row],[Population 2022]]/$C$412</f>
        <v>1.8161007100629763E-3</v>
      </c>
      <c r="E320">
        <f>ROUND(Table4[[#This Row],[Normed]]*$B$6,0)</f>
        <v>39</v>
      </c>
    </row>
    <row r="321" spans="1:5">
      <c r="A321" t="s">
        <v>718</v>
      </c>
      <c r="B321" t="s">
        <v>719</v>
      </c>
      <c r="C321">
        <v>48773</v>
      </c>
      <c r="D321">
        <f>Table4[[#This Row],[Population 2022]]/$C$412</f>
        <v>5.8595248918018837E-4</v>
      </c>
      <c r="E321">
        <f>ROUND(Table4[[#This Row],[Normed]]*$B$6,0)</f>
        <v>13</v>
      </c>
    </row>
    <row r="322" spans="1:5">
      <c r="A322" t="s">
        <v>720</v>
      </c>
      <c r="B322" t="s">
        <v>721</v>
      </c>
      <c r="C322">
        <v>99292</v>
      </c>
      <c r="D322">
        <f>Table4[[#This Row],[Population 2022]]/$C$412</f>
        <v>1.192881195654958E-3</v>
      </c>
      <c r="E322">
        <f>ROUND(Table4[[#This Row],[Normed]]*$B$6,0)</f>
        <v>26</v>
      </c>
    </row>
    <row r="323" spans="1:5">
      <c r="A323" t="s">
        <v>722</v>
      </c>
      <c r="B323" t="s">
        <v>723</v>
      </c>
      <c r="C323">
        <v>46919</v>
      </c>
      <c r="D323">
        <f>Table4[[#This Row],[Population 2022]]/$C$412</f>
        <v>5.6367877390862281E-4</v>
      </c>
      <c r="E323">
        <f>ROUND(Table4[[#This Row],[Normed]]*$B$6,0)</f>
        <v>12</v>
      </c>
    </row>
    <row r="324" spans="1:5">
      <c r="A324" t="s">
        <v>724</v>
      </c>
      <c r="B324" t="s">
        <v>725</v>
      </c>
      <c r="C324">
        <v>172145</v>
      </c>
      <c r="D324">
        <f>Table4[[#This Row],[Population 2022]]/$C$412</f>
        <v>2.0681276782220396E-3</v>
      </c>
      <c r="E324">
        <f>ROUND(Table4[[#This Row],[Normed]]*$B$6,0)</f>
        <v>45</v>
      </c>
    </row>
    <row r="325" spans="1:5">
      <c r="A325" t="s">
        <v>726</v>
      </c>
      <c r="B325" t="s">
        <v>727</v>
      </c>
      <c r="C325">
        <v>217556</v>
      </c>
      <c r="D325">
        <f>Table4[[#This Row],[Population 2022]]/$C$412</f>
        <v>2.6136895359335096E-3</v>
      </c>
      <c r="E325">
        <f>ROUND(Table4[[#This Row],[Normed]]*$B$6,0)</f>
        <v>56</v>
      </c>
    </row>
    <row r="326" spans="1:5">
      <c r="A326" t="s">
        <v>728</v>
      </c>
      <c r="B326" t="s">
        <v>729</v>
      </c>
      <c r="C326">
        <v>53491</v>
      </c>
      <c r="D326">
        <f>Table4[[#This Row],[Population 2022]]/$C$412</f>
        <v>6.4263392858215527E-4</v>
      </c>
      <c r="E326">
        <f>ROUND(Table4[[#This Row],[Normed]]*$B$6,0)</f>
        <v>14</v>
      </c>
    </row>
    <row r="327" spans="1:5">
      <c r="A327" t="s">
        <v>730</v>
      </c>
      <c r="B327" t="s">
        <v>731</v>
      </c>
      <c r="C327">
        <v>40054</v>
      </c>
      <c r="D327">
        <f>Table4[[#This Row],[Population 2022]]/$C$412</f>
        <v>4.8120355527901226E-4</v>
      </c>
      <c r="E327">
        <f>ROUND(Table4[[#This Row],[Normed]]*$B$6,0)</f>
        <v>10</v>
      </c>
    </row>
    <row r="328" spans="1:5">
      <c r="A328" t="s">
        <v>732</v>
      </c>
      <c r="B328" t="s">
        <v>733</v>
      </c>
      <c r="C328">
        <v>50565</v>
      </c>
      <c r="D328">
        <f>Table4[[#This Row],[Population 2022]]/$C$412</f>
        <v>6.0748134450200374E-4</v>
      </c>
      <c r="E328">
        <f>ROUND(Table4[[#This Row],[Normed]]*$B$6,0)</f>
        <v>13</v>
      </c>
    </row>
    <row r="329" spans="1:5">
      <c r="A329" t="s">
        <v>734</v>
      </c>
      <c r="B329" t="s">
        <v>735</v>
      </c>
      <c r="C329">
        <v>83850</v>
      </c>
      <c r="D329">
        <f>Table4[[#This Row],[Population 2022]]/$C$412</f>
        <v>1.0073630126865027E-3</v>
      </c>
      <c r="E329">
        <f>ROUND(Table4[[#This Row],[Normed]]*$B$6,0)</f>
        <v>22</v>
      </c>
    </row>
    <row r="330" spans="1:5">
      <c r="A330" t="s">
        <v>736</v>
      </c>
      <c r="B330" t="s">
        <v>737</v>
      </c>
      <c r="C330">
        <v>34091</v>
      </c>
      <c r="D330">
        <f>Table4[[#This Row],[Population 2022]]/$C$412</f>
        <v>4.0956484753125298E-4</v>
      </c>
      <c r="E330">
        <f>ROUND(Table4[[#This Row],[Normed]]*$B$6,0)</f>
        <v>9</v>
      </c>
    </row>
    <row r="331" spans="1:5">
      <c r="A331" t="s">
        <v>738</v>
      </c>
      <c r="B331" t="s">
        <v>739</v>
      </c>
      <c r="C331">
        <v>131330</v>
      </c>
      <c r="D331">
        <f>Table4[[#This Row],[Population 2022]]/$C$412</f>
        <v>1.5777815677533501E-3</v>
      </c>
      <c r="E331">
        <f>ROUND(Table4[[#This Row],[Normed]]*$B$6,0)</f>
        <v>34</v>
      </c>
    </row>
    <row r="332" spans="1:5">
      <c r="A332" t="s">
        <v>740</v>
      </c>
      <c r="B332" t="s">
        <v>741</v>
      </c>
      <c r="C332">
        <v>133206</v>
      </c>
      <c r="D332">
        <f>Table4[[#This Row],[Population 2022]]/$C$412</f>
        <v>1.6003195881683756E-3</v>
      </c>
      <c r="E332">
        <f>ROUND(Table4[[#This Row],[Normed]]*$B$6,0)</f>
        <v>35</v>
      </c>
    </row>
    <row r="333" spans="1:5">
      <c r="A333" t="s">
        <v>742</v>
      </c>
      <c r="B333" t="s">
        <v>743</v>
      </c>
      <c r="C333">
        <v>75569</v>
      </c>
      <c r="D333">
        <f>Table4[[#This Row],[Population 2022]]/$C$412</f>
        <v>9.0787615391420783E-4</v>
      </c>
      <c r="E333">
        <f>ROUND(Table4[[#This Row],[Normed]]*$B$6,0)</f>
        <v>20</v>
      </c>
    </row>
    <row r="334" spans="1:5">
      <c r="A334" t="s">
        <v>744</v>
      </c>
      <c r="B334" t="s">
        <v>745</v>
      </c>
      <c r="C334">
        <v>129313</v>
      </c>
      <c r="D334">
        <f>Table4[[#This Row],[Population 2022]]/$C$412</f>
        <v>1.5535495916461507E-3</v>
      </c>
      <c r="E334">
        <f>ROUND(Table4[[#This Row],[Normed]]*$B$6,0)</f>
        <v>34</v>
      </c>
    </row>
    <row r="335" spans="1:5">
      <c r="A335" t="s">
        <v>746</v>
      </c>
      <c r="B335" t="s">
        <v>747</v>
      </c>
      <c r="C335">
        <v>106853</v>
      </c>
      <c r="D335">
        <f>Table4[[#This Row],[Population 2022]]/$C$412</f>
        <v>1.2837180679140235E-3</v>
      </c>
      <c r="E335">
        <f>ROUND(Table4[[#This Row],[Normed]]*$B$6,0)</f>
        <v>28</v>
      </c>
    </row>
    <row r="336" spans="1:5">
      <c r="A336" t="s">
        <v>748</v>
      </c>
      <c r="B336" t="s">
        <v>749</v>
      </c>
      <c r="C336">
        <v>69949</v>
      </c>
      <c r="D336">
        <f>Table4[[#This Row],[Population 2022]]/$C$412</f>
        <v>8.4035820363038971E-4</v>
      </c>
      <c r="E336">
        <f>ROUND(Table4[[#This Row],[Normed]]*$B$6,0)</f>
        <v>18</v>
      </c>
    </row>
    <row r="337" spans="1:5">
      <c r="A337" t="s">
        <v>750</v>
      </c>
      <c r="B337" t="s">
        <v>751</v>
      </c>
      <c r="C337">
        <v>111279</v>
      </c>
      <c r="D337">
        <f>Table4[[#This Row],[Population 2022]]/$C$412</f>
        <v>1.3368914572300696E-3</v>
      </c>
      <c r="E337">
        <f>ROUND(Table4[[#This Row],[Normed]]*$B$6,0)</f>
        <v>29</v>
      </c>
    </row>
    <row r="338" spans="1:5">
      <c r="A338" t="s">
        <v>752</v>
      </c>
      <c r="B338" t="s">
        <v>753</v>
      </c>
      <c r="C338">
        <v>155050</v>
      </c>
      <c r="D338">
        <f>Table4[[#This Row],[Population 2022]]/$C$412</f>
        <v>1.8627505678836284E-3</v>
      </c>
      <c r="E338">
        <f>ROUND(Table4[[#This Row],[Normed]]*$B$6,0)</f>
        <v>40</v>
      </c>
    </row>
    <row r="339" spans="1:5">
      <c r="A339" t="s">
        <v>754</v>
      </c>
      <c r="B339" t="s">
        <v>755</v>
      </c>
      <c r="C339">
        <v>212420</v>
      </c>
      <c r="D339">
        <f>Table4[[#This Row],[Population 2022]]/$C$412</f>
        <v>2.5519862988058069E-3</v>
      </c>
      <c r="E339">
        <f>ROUND(Table4[[#This Row],[Normed]]*$B$6,0)</f>
        <v>55</v>
      </c>
    </row>
    <row r="340" spans="1:5">
      <c r="A340" t="s">
        <v>756</v>
      </c>
      <c r="B340" t="s">
        <v>757</v>
      </c>
      <c r="C340">
        <v>94819</v>
      </c>
      <c r="D340">
        <f>Table4[[#This Row],[Population 2022]]/$C$412</f>
        <v>1.1391431544415206E-3</v>
      </c>
      <c r="E340">
        <f>ROUND(Table4[[#This Row],[Normed]]*$B$6,0)</f>
        <v>25</v>
      </c>
    </row>
    <row r="341" spans="1:5">
      <c r="A341" t="s">
        <v>758</v>
      </c>
      <c r="B341" t="s">
        <v>759</v>
      </c>
      <c r="C341">
        <v>327284</v>
      </c>
      <c r="D341">
        <f>Table4[[#This Row],[Population 2022]]/$C$412</f>
        <v>3.9319474805496642E-3</v>
      </c>
      <c r="E341">
        <f>ROUND(Table4[[#This Row],[Normed]]*$B$6,0)</f>
        <v>85</v>
      </c>
    </row>
    <row r="342" spans="1:5">
      <c r="A342" t="s">
        <v>95</v>
      </c>
      <c r="B342" t="s">
        <v>760</v>
      </c>
      <c r="C342">
        <v>103426</v>
      </c>
      <c r="D342">
        <f>Table4[[#This Row],[Population 2022]]/$C$412</f>
        <v>1.2425465348850832E-3</v>
      </c>
      <c r="E342">
        <f>ROUND(Table4[[#This Row],[Normed]]*$B$6,0)</f>
        <v>27</v>
      </c>
    </row>
    <row r="343" spans="1:5">
      <c r="A343" t="s">
        <v>761</v>
      </c>
      <c r="B343" t="s">
        <v>762</v>
      </c>
      <c r="C343">
        <v>130847</v>
      </c>
      <c r="D343">
        <f>Table4[[#This Row],[Population 2022]]/$C$412</f>
        <v>1.5719788684673921E-3</v>
      </c>
      <c r="E343">
        <f>ROUND(Table4[[#This Row],[Normed]]*$B$6,0)</f>
        <v>34</v>
      </c>
    </row>
    <row r="344" spans="1:5">
      <c r="A344" t="s">
        <v>763</v>
      </c>
      <c r="B344" t="s">
        <v>764</v>
      </c>
      <c r="C344">
        <v>193661</v>
      </c>
      <c r="D344">
        <f>Table4[[#This Row],[Population 2022]]/$C$412</f>
        <v>2.32661810852571E-3</v>
      </c>
      <c r="E344">
        <f>ROUND(Table4[[#This Row],[Normed]]*$B$6,0)</f>
        <v>50</v>
      </c>
    </row>
    <row r="345" spans="1:5">
      <c r="A345" t="s">
        <v>93</v>
      </c>
      <c r="B345" t="s">
        <v>765</v>
      </c>
      <c r="C345">
        <v>140960</v>
      </c>
      <c r="D345">
        <f>Table4[[#This Row],[Population 2022]]/$C$412</f>
        <v>1.6934751373677928E-3</v>
      </c>
      <c r="E345">
        <f>ROUND(Table4[[#This Row],[Normed]]*$B$6,0)</f>
        <v>37</v>
      </c>
    </row>
    <row r="346" spans="1:5">
      <c r="A346" t="s">
        <v>766</v>
      </c>
      <c r="B346" t="s">
        <v>767</v>
      </c>
      <c r="C346">
        <v>86170</v>
      </c>
      <c r="D346">
        <f>Table4[[#This Row],[Population 2022]]/$C$412</f>
        <v>1.0352351914513528E-3</v>
      </c>
      <c r="E346">
        <f>ROUND(Table4[[#This Row],[Normed]]*$B$6,0)</f>
        <v>22</v>
      </c>
    </row>
    <row r="347" spans="1:5">
      <c r="A347" t="s">
        <v>769</v>
      </c>
      <c r="B347" t="s">
        <v>770</v>
      </c>
      <c r="C347">
        <v>555351</v>
      </c>
      <c r="D347">
        <f>Table4[[#This Row],[Population 2022]]/$C$412</f>
        <v>6.6719148057061651E-3</v>
      </c>
      <c r="E347">
        <f>ROUND(Table4[[#This Row],[Normed]]*$B$6,0)</f>
        <v>144</v>
      </c>
    </row>
    <row r="348" spans="1:5">
      <c r="A348" t="s">
        <v>771</v>
      </c>
      <c r="B348" t="s">
        <v>772</v>
      </c>
      <c r="C348">
        <v>296290</v>
      </c>
      <c r="D348">
        <f>Table4[[#This Row],[Population 2022]]/$C$412</f>
        <v>3.5595895888954547E-3</v>
      </c>
      <c r="E348">
        <f>ROUND(Table4[[#This Row],[Normed]]*$B$6,0)</f>
        <v>77</v>
      </c>
    </row>
    <row r="349" spans="1:5">
      <c r="A349" t="s">
        <v>773</v>
      </c>
      <c r="B349" t="s">
        <v>774</v>
      </c>
      <c r="C349">
        <v>248273</v>
      </c>
      <c r="D349">
        <f>Table4[[#This Row],[Population 2022]]/$C$412</f>
        <v>2.9827195855541572E-3</v>
      </c>
      <c r="E349">
        <f>ROUND(Table4[[#This Row],[Normed]]*$B$6,0)</f>
        <v>64</v>
      </c>
    </row>
    <row r="350" spans="1:5">
      <c r="A350" t="s">
        <v>775</v>
      </c>
      <c r="B350" t="s">
        <v>776</v>
      </c>
      <c r="C350">
        <v>239344</v>
      </c>
      <c r="D350">
        <f>Table4[[#This Row],[Population 2022]]/$C$412</f>
        <v>2.8754477389199558E-3</v>
      </c>
      <c r="E350">
        <f>ROUND(Table4[[#This Row],[Normed]]*$B$6,0)</f>
        <v>62</v>
      </c>
    </row>
    <row r="351" spans="1:5">
      <c r="A351" t="s">
        <v>777</v>
      </c>
      <c r="B351" t="s">
        <v>778</v>
      </c>
      <c r="C351">
        <v>244009</v>
      </c>
      <c r="D351">
        <f>Table4[[#This Row],[Population 2022]]/$C$412</f>
        <v>2.9314924432035879E-3</v>
      </c>
      <c r="E351">
        <f>ROUND(Table4[[#This Row],[Normed]]*$B$6,0)</f>
        <v>63</v>
      </c>
    </row>
    <row r="352" spans="1:5">
      <c r="A352" t="s">
        <v>780</v>
      </c>
      <c r="B352" t="s">
        <v>781</v>
      </c>
      <c r="C352">
        <v>243105</v>
      </c>
      <c r="D352">
        <f>Table4[[#This Row],[Population 2022]]/$C$412</f>
        <v>2.9206319045814223E-3</v>
      </c>
      <c r="E352">
        <f>ROUND(Table4[[#This Row],[Normed]]*$B$6,0)</f>
        <v>63</v>
      </c>
    </row>
    <row r="353" spans="1:5">
      <c r="A353" t="s">
        <v>83</v>
      </c>
      <c r="B353" t="s">
        <v>782</v>
      </c>
      <c r="C353">
        <v>328695</v>
      </c>
      <c r="D353">
        <f>Table4[[#This Row],[Population 2022]]/$C$412</f>
        <v>3.9488990513415626E-3</v>
      </c>
      <c r="E353">
        <f>ROUND(Table4[[#This Row],[Normed]]*$B$6,0)</f>
        <v>85</v>
      </c>
    </row>
    <row r="354" spans="1:5">
      <c r="A354" t="s">
        <v>783</v>
      </c>
      <c r="B354" t="s">
        <v>784</v>
      </c>
      <c r="C354">
        <v>299329</v>
      </c>
      <c r="D354">
        <f>Table4[[#This Row],[Population 2022]]/$C$412</f>
        <v>3.5960997403033769E-3</v>
      </c>
      <c r="E354">
        <f>ROUND(Table4[[#This Row],[Normed]]*$B$6,0)</f>
        <v>78</v>
      </c>
    </row>
    <row r="355" spans="1:5">
      <c r="A355" t="s">
        <v>785</v>
      </c>
      <c r="B355" t="s">
        <v>786</v>
      </c>
      <c r="C355">
        <v>221376</v>
      </c>
      <c r="D355">
        <f>Table4[[#This Row],[Population 2022]]/$C$412</f>
        <v>2.6595825199342542E-3</v>
      </c>
      <c r="E355">
        <f>ROUND(Table4[[#This Row],[Normed]]*$B$6,0)</f>
        <v>57</v>
      </c>
    </row>
    <row r="356" spans="1:5">
      <c r="A356" t="s">
        <v>787</v>
      </c>
      <c r="B356" t="s">
        <v>788</v>
      </c>
      <c r="C356">
        <v>309621</v>
      </c>
      <c r="D356">
        <f>Table4[[#This Row],[Population 2022]]/$C$412</f>
        <v>3.7197464919619281E-3</v>
      </c>
      <c r="E356">
        <f>ROUND(Table4[[#This Row],[Normed]]*$B$6,0)</f>
        <v>80</v>
      </c>
    </row>
    <row r="357" spans="1:5">
      <c r="A357" t="s">
        <v>790</v>
      </c>
      <c r="B357" t="s">
        <v>791</v>
      </c>
      <c r="C357">
        <v>601866</v>
      </c>
      <c r="D357">
        <f>Table4[[#This Row],[Population 2022]]/$C$412</f>
        <v>7.2307399760712541E-3</v>
      </c>
      <c r="E357">
        <f>ROUND(Table4[[#This Row],[Normed]]*$B$6,0)</f>
        <v>156</v>
      </c>
    </row>
    <row r="358" spans="1:5">
      <c r="A358" t="s">
        <v>792</v>
      </c>
      <c r="B358" t="s">
        <v>789</v>
      </c>
      <c r="C358">
        <v>258214</v>
      </c>
      <c r="D358">
        <f>Table4[[#This Row],[Population 2022]]/$C$412</f>
        <v>3.1021494687875086E-3</v>
      </c>
      <c r="E358">
        <f>ROUND(Table4[[#This Row],[Normed]]*$B$6,0)</f>
        <v>67</v>
      </c>
    </row>
    <row r="359" spans="1:5">
      <c r="A359" t="s">
        <v>793</v>
      </c>
      <c r="B359" t="s">
        <v>794</v>
      </c>
      <c r="C359">
        <v>197529</v>
      </c>
      <c r="D359">
        <f>Table4[[#This Row],[Population 2022]]/$C$412</f>
        <v>2.3730877582940034E-3</v>
      </c>
      <c r="E359">
        <f>ROUND(Table4[[#This Row],[Normed]]*$B$6,0)</f>
        <v>51</v>
      </c>
    </row>
    <row r="360" spans="1:5">
      <c r="A360" t="s">
        <v>795</v>
      </c>
      <c r="B360" t="s">
        <v>796</v>
      </c>
      <c r="C360">
        <v>78731</v>
      </c>
      <c r="D360">
        <f>Table4[[#This Row],[Population 2022]]/$C$412</f>
        <v>9.458640113514734E-4</v>
      </c>
      <c r="E360">
        <f>ROUND(Table4[[#This Row],[Normed]]*$B$6,0)</f>
        <v>20</v>
      </c>
    </row>
    <row r="361" spans="1:5">
      <c r="A361" t="s">
        <v>797</v>
      </c>
      <c r="B361" t="s">
        <v>798</v>
      </c>
      <c r="C361">
        <v>238061</v>
      </c>
      <c r="D361">
        <f>Table4[[#This Row],[Population 2022]]/$C$412</f>
        <v>2.8600339435081875E-3</v>
      </c>
      <c r="E361">
        <f>ROUND(Table4[[#This Row],[Normed]]*$B$6,0)</f>
        <v>62</v>
      </c>
    </row>
    <row r="362" spans="1:5">
      <c r="A362" t="s">
        <v>799</v>
      </c>
      <c r="B362" t="s">
        <v>800</v>
      </c>
      <c r="C362">
        <v>236188</v>
      </c>
      <c r="D362">
        <f>Table4[[#This Row],[Population 2022]]/$C$412</f>
        <v>2.8375319647036337E-3</v>
      </c>
      <c r="E362">
        <f>ROUND(Table4[[#This Row],[Normed]]*$B$6,0)</f>
        <v>61</v>
      </c>
    </row>
    <row r="363" spans="1:5">
      <c r="A363" t="s">
        <v>801</v>
      </c>
      <c r="B363" t="s">
        <v>802</v>
      </c>
      <c r="C363">
        <v>81986</v>
      </c>
      <c r="D363">
        <f>Table4[[#This Row],[Population 2022]]/$C$412</f>
        <v>9.8496915871336453E-4</v>
      </c>
      <c r="E363">
        <f>ROUND(Table4[[#This Row],[Normed]]*$B$6,0)</f>
        <v>21</v>
      </c>
    </row>
    <row r="364" spans="1:5">
      <c r="A364" t="s">
        <v>803</v>
      </c>
      <c r="B364" t="s">
        <v>804</v>
      </c>
      <c r="C364">
        <v>155900</v>
      </c>
      <c r="D364">
        <f>Table4[[#This Row],[Population 2022]]/$C$412</f>
        <v>1.8729623575173019E-3</v>
      </c>
      <c r="E364">
        <f>ROUND(Table4[[#This Row],[Normed]]*$B$6,0)</f>
        <v>40</v>
      </c>
    </row>
    <row r="365" spans="1:5">
      <c r="A365" t="s">
        <v>805</v>
      </c>
      <c r="B365" t="s">
        <v>806</v>
      </c>
      <c r="C365">
        <v>89118</v>
      </c>
      <c r="D365">
        <f>Table4[[#This Row],[Population 2022]]/$C$412</f>
        <v>1.0706520806749642E-3</v>
      </c>
      <c r="E365">
        <f>ROUND(Table4[[#This Row],[Normed]]*$B$6,0)</f>
        <v>23</v>
      </c>
    </row>
    <row r="366" spans="1:5">
      <c r="A366" t="s">
        <v>807</v>
      </c>
      <c r="B366" t="s">
        <v>808</v>
      </c>
      <c r="C366">
        <v>170106</v>
      </c>
      <c r="D366">
        <f>Table4[[#This Row],[Population 2022]]/$C$412</f>
        <v>2.0436313969713804E-3</v>
      </c>
      <c r="E366">
        <f>ROUND(Table4[[#This Row],[Normed]]*$B$6,0)</f>
        <v>44</v>
      </c>
    </row>
    <row r="367" spans="1:5">
      <c r="A367" t="s">
        <v>809</v>
      </c>
      <c r="B367" t="s">
        <v>18966</v>
      </c>
      <c r="C367">
        <v>176333</v>
      </c>
      <c r="D367">
        <f>Table4[[#This Row],[Population 2022]]/$C$412</f>
        <v>2.118441766440657E-3</v>
      </c>
      <c r="E367">
        <f>ROUND(Table4[[#This Row],[Normed]]*$B$6,0)</f>
        <v>46</v>
      </c>
    </row>
    <row r="368" spans="1:5">
      <c r="A368" t="s">
        <v>811</v>
      </c>
      <c r="B368" t="s">
        <v>812</v>
      </c>
      <c r="C368">
        <v>209117</v>
      </c>
      <c r="D368">
        <f>Table4[[#This Row],[Population 2022]]/$C$412</f>
        <v>2.5123044856763671E-3</v>
      </c>
      <c r="E368">
        <f>ROUND(Table4[[#This Row],[Normed]]*$B$6,0)</f>
        <v>54</v>
      </c>
    </row>
    <row r="369" spans="1:5">
      <c r="A369" t="s">
        <v>813</v>
      </c>
      <c r="B369" t="s">
        <v>814</v>
      </c>
      <c r="C369">
        <v>132317</v>
      </c>
      <c r="D369">
        <f>Table4[[#This Row],[Population 2022]]/$C$412</f>
        <v>1.5896392575985687E-3</v>
      </c>
      <c r="E369">
        <f>ROUND(Table4[[#This Row],[Normed]]*$B$6,0)</f>
        <v>34</v>
      </c>
    </row>
    <row r="370" spans="1:5">
      <c r="A370" t="s">
        <v>815</v>
      </c>
      <c r="B370" t="s">
        <v>816</v>
      </c>
      <c r="C370">
        <v>182814</v>
      </c>
      <c r="D370">
        <f>Table4[[#This Row],[Population 2022]]/$C$412</f>
        <v>2.1963036589298783E-3</v>
      </c>
      <c r="E370">
        <f>ROUND(Table4[[#This Row],[Normed]]*$B$6,0)</f>
        <v>47</v>
      </c>
    </row>
    <row r="371" spans="1:5">
      <c r="A371" t="s">
        <v>817</v>
      </c>
      <c r="B371" t="s">
        <v>818</v>
      </c>
      <c r="C371">
        <v>185495</v>
      </c>
      <c r="D371">
        <f>Table4[[#This Row],[Population 2022]]/$C$412</f>
        <v>2.2285128448215007E-3</v>
      </c>
      <c r="E371">
        <f>ROUND(Table4[[#This Row],[Normed]]*$B$6,0)</f>
        <v>48</v>
      </c>
    </row>
    <row r="372" spans="1:5">
      <c r="A372" t="s">
        <v>819</v>
      </c>
      <c r="B372" t="s">
        <v>820</v>
      </c>
      <c r="C372">
        <v>109746</v>
      </c>
      <c r="D372">
        <f>Table4[[#This Row],[Population 2022]]/$C$412</f>
        <v>1.3184741942789855E-3</v>
      </c>
      <c r="E372">
        <f>ROUND(Table4[[#This Row],[Normed]]*$B$6,0)</f>
        <v>28</v>
      </c>
    </row>
    <row r="373" spans="1:5">
      <c r="A373" t="s">
        <v>821</v>
      </c>
      <c r="B373" t="s">
        <v>822</v>
      </c>
      <c r="C373">
        <v>123341</v>
      </c>
      <c r="D373">
        <f>Table4[[#This Row],[Population 2022]]/$C$412</f>
        <v>1.4818027590669759E-3</v>
      </c>
      <c r="E373">
        <f>ROUND(Table4[[#This Row],[Normed]]*$B$6,0)</f>
        <v>32</v>
      </c>
    </row>
    <row r="374" spans="1:5">
      <c r="A374" t="s">
        <v>823</v>
      </c>
      <c r="B374" t="s">
        <v>824</v>
      </c>
      <c r="C374">
        <v>91113</v>
      </c>
      <c r="D374">
        <f>Table4[[#This Row],[Population 2022]]/$C$412</f>
        <v>1.094619751638704E-3</v>
      </c>
      <c r="E374">
        <f>ROUND(Table4[[#This Row],[Normed]]*$B$6,0)</f>
        <v>24</v>
      </c>
    </row>
    <row r="375" spans="1:5">
      <c r="A375" t="s">
        <v>825</v>
      </c>
      <c r="B375" t="s">
        <v>826</v>
      </c>
      <c r="C375">
        <v>246243</v>
      </c>
      <c r="D375">
        <f>Table4[[#This Row],[Population 2022]]/$C$412</f>
        <v>2.9583314291349136E-3</v>
      </c>
      <c r="E375">
        <f>ROUND(Table4[[#This Row],[Normed]]*$B$6,0)</f>
        <v>64</v>
      </c>
    </row>
    <row r="376" spans="1:5">
      <c r="A376" t="s">
        <v>827</v>
      </c>
      <c r="B376" t="s">
        <v>828</v>
      </c>
      <c r="C376">
        <v>216277</v>
      </c>
      <c r="D376">
        <f>Table4[[#This Row],[Population 2022]]/$C$412</f>
        <v>2.5983237960023704E-3</v>
      </c>
      <c r="E376">
        <f>ROUND(Table4[[#This Row],[Normed]]*$B$6,0)</f>
        <v>56</v>
      </c>
    </row>
    <row r="377" spans="1:5">
      <c r="A377" t="s">
        <v>829</v>
      </c>
      <c r="B377" t="s">
        <v>830</v>
      </c>
      <c r="C377">
        <v>79496</v>
      </c>
      <c r="D377">
        <f>Table4[[#This Row],[Population 2022]]/$C$412</f>
        <v>9.5505462202177956E-4</v>
      </c>
      <c r="E377">
        <f>ROUND(Table4[[#This Row],[Normed]]*$B$6,0)</f>
        <v>21</v>
      </c>
    </row>
    <row r="378" spans="1:5">
      <c r="A378" t="s">
        <v>831</v>
      </c>
      <c r="B378" t="s">
        <v>832</v>
      </c>
      <c r="C378">
        <v>133969</v>
      </c>
      <c r="D378">
        <f>Table4[[#This Row],[Population 2022]]/$C$412</f>
        <v>1.6094861710983671E-3</v>
      </c>
      <c r="E378">
        <f>ROUND(Table4[[#This Row],[Normed]]*$B$6,0)</f>
        <v>35</v>
      </c>
    </row>
    <row r="379" spans="1:5">
      <c r="A379" t="s">
        <v>833</v>
      </c>
      <c r="B379" t="s">
        <v>834</v>
      </c>
      <c r="C379">
        <v>200819</v>
      </c>
      <c r="D379">
        <f>Table4[[#This Row],[Population 2022]]/$C$412</f>
        <v>2.412613391111399E-3</v>
      </c>
      <c r="E379">
        <f>ROUND(Table4[[#This Row],[Normed]]*$B$6,0)</f>
        <v>52</v>
      </c>
    </row>
    <row r="380" spans="1:5">
      <c r="A380" t="s">
        <v>835</v>
      </c>
      <c r="B380" t="s">
        <v>836</v>
      </c>
      <c r="C380">
        <v>167560</v>
      </c>
      <c r="D380">
        <f>Table4[[#This Row],[Population 2022]]/$C$412</f>
        <v>2.0130440835509885E-3</v>
      </c>
      <c r="E380">
        <f>ROUND(Table4[[#This Row],[Normed]]*$B$6,0)</f>
        <v>43</v>
      </c>
    </row>
    <row r="381" spans="1:5">
      <c r="A381" t="s">
        <v>837</v>
      </c>
      <c r="B381" t="s">
        <v>838</v>
      </c>
      <c r="C381">
        <v>202014</v>
      </c>
      <c r="D381">
        <f>Table4[[#This Row],[Population 2022]]/$C$412</f>
        <v>2.4269699659493281E-3</v>
      </c>
      <c r="E381">
        <f>ROUND(Table4[[#This Row],[Normed]]*$B$6,0)</f>
        <v>52</v>
      </c>
    </row>
    <row r="382" spans="1:5">
      <c r="A382" t="s">
        <v>839</v>
      </c>
      <c r="B382" t="s">
        <v>840</v>
      </c>
      <c r="C382">
        <v>318326</v>
      </c>
      <c r="D382">
        <f>Table4[[#This Row],[Population 2022]]/$C$412</f>
        <v>3.8243272316809025E-3</v>
      </c>
      <c r="E382">
        <f>ROUND(Table4[[#This Row],[Normed]]*$B$6,0)</f>
        <v>83</v>
      </c>
    </row>
    <row r="383" spans="1:5">
      <c r="A383" t="s">
        <v>841</v>
      </c>
      <c r="B383" t="s">
        <v>842</v>
      </c>
      <c r="C383">
        <v>129687</v>
      </c>
      <c r="D383">
        <f>Table4[[#This Row],[Population 2022]]/$C$412</f>
        <v>1.558042779084967E-3</v>
      </c>
      <c r="E383">
        <f>ROUND(Table4[[#This Row],[Normed]]*$B$6,0)</f>
        <v>34</v>
      </c>
    </row>
    <row r="384" spans="1:5">
      <c r="A384" t="s">
        <v>843</v>
      </c>
      <c r="B384" t="s">
        <v>844</v>
      </c>
      <c r="C384">
        <v>276053</v>
      </c>
      <c r="D384">
        <f>Table4[[#This Row],[Population 2022]]/$C$412</f>
        <v>3.3164648985229235E-3</v>
      </c>
      <c r="E384">
        <f>ROUND(Table4[[#This Row],[Normed]]*$B$6,0)</f>
        <v>72</v>
      </c>
    </row>
    <row r="385" spans="1:5">
      <c r="A385" t="s">
        <v>85</v>
      </c>
      <c r="B385" t="s">
        <v>845</v>
      </c>
      <c r="C385">
        <v>203799</v>
      </c>
      <c r="D385">
        <f>Table4[[#This Row],[Population 2022]]/$C$412</f>
        <v>2.4484147241800426E-3</v>
      </c>
      <c r="E385">
        <f>ROUND(Table4[[#This Row],[Normed]]*$B$6,0)</f>
        <v>53</v>
      </c>
    </row>
    <row r="386" spans="1:5">
      <c r="A386" t="s">
        <v>846</v>
      </c>
      <c r="B386" t="s">
        <v>847</v>
      </c>
      <c r="C386">
        <v>280400</v>
      </c>
      <c r="D386">
        <f>Table4[[#This Row],[Population 2022]]/$C$412</f>
        <v>3.3686891920965459E-3</v>
      </c>
      <c r="E386">
        <f>ROUND(Table4[[#This Row],[Normed]]*$B$6,0)</f>
        <v>73</v>
      </c>
    </row>
    <row r="387" spans="1:5">
      <c r="A387" t="s">
        <v>848</v>
      </c>
      <c r="B387" t="s">
        <v>849</v>
      </c>
      <c r="C387">
        <v>130843</v>
      </c>
      <c r="D387">
        <f>Table4[[#This Row],[Population 2022]]/$C$412</f>
        <v>1.571930812986763E-3</v>
      </c>
      <c r="E387">
        <f>ROUND(Table4[[#This Row],[Normed]]*$B$6,0)</f>
        <v>34</v>
      </c>
    </row>
    <row r="388" spans="1:5">
      <c r="A388" t="s">
        <v>850</v>
      </c>
      <c r="B388" t="s">
        <v>851</v>
      </c>
      <c r="C388">
        <v>245406</v>
      </c>
      <c r="D388">
        <f>Table4[[#This Row],[Population 2022]]/$C$412</f>
        <v>2.9482758198132843E-3</v>
      </c>
      <c r="E388">
        <f>ROUND(Table4[[#This Row],[Normed]]*$B$6,0)</f>
        <v>64</v>
      </c>
    </row>
    <row r="389" spans="1:5">
      <c r="A389" t="s">
        <v>852</v>
      </c>
      <c r="B389" t="s">
        <v>853</v>
      </c>
      <c r="C389">
        <v>213227</v>
      </c>
      <c r="D389">
        <f>Table4[[#This Row],[Population 2022]]/$C$412</f>
        <v>2.5616814920227183E-3</v>
      </c>
      <c r="E389">
        <f>ROUND(Table4[[#This Row],[Normed]]*$B$6,0)</f>
        <v>55</v>
      </c>
    </row>
    <row r="390" spans="1:5">
      <c r="A390" t="s">
        <v>854</v>
      </c>
      <c r="B390" t="s">
        <v>855</v>
      </c>
      <c r="C390">
        <v>91368</v>
      </c>
      <c r="D390">
        <f>Table4[[#This Row],[Population 2022]]/$C$412</f>
        <v>1.097683288528806E-3</v>
      </c>
      <c r="E390">
        <f>ROUND(Table4[[#This Row],[Normed]]*$B$6,0)</f>
        <v>24</v>
      </c>
    </row>
    <row r="391" spans="1:5">
      <c r="A391" t="s">
        <v>856</v>
      </c>
      <c r="B391" t="s">
        <v>857</v>
      </c>
      <c r="C391">
        <v>110502</v>
      </c>
      <c r="D391">
        <f>Table4[[#This Row],[Population 2022]]/$C$412</f>
        <v>1.3275566801178762E-3</v>
      </c>
      <c r="E391">
        <f>ROUND(Table4[[#This Row],[Normed]]*$B$6,0)</f>
        <v>29</v>
      </c>
    </row>
    <row r="392" spans="1:5">
      <c r="A392" t="s">
        <v>858</v>
      </c>
      <c r="B392" t="s">
        <v>859</v>
      </c>
      <c r="C392">
        <v>36054</v>
      </c>
      <c r="D392">
        <f>Table4[[#This Row],[Population 2022]]/$C$412</f>
        <v>4.3314807464996027E-4</v>
      </c>
      <c r="E392">
        <f>ROUND(Table4[[#This Row],[Normed]]*$B$6,0)</f>
        <v>9</v>
      </c>
    </row>
    <row r="393" spans="1:5">
      <c r="A393" t="s">
        <v>860</v>
      </c>
      <c r="B393" t="s">
        <v>861</v>
      </c>
      <c r="C393">
        <v>65138</v>
      </c>
      <c r="D393">
        <f>Table4[[#This Row],[Population 2022]]/$C$412</f>
        <v>7.8255947430379746E-4</v>
      </c>
      <c r="E393">
        <f>ROUND(Table4[[#This Row],[Normed]]*$B$6,0)</f>
        <v>17</v>
      </c>
    </row>
    <row r="394" spans="1:5">
      <c r="A394" t="s">
        <v>862</v>
      </c>
      <c r="B394" t="s">
        <v>863</v>
      </c>
      <c r="C394">
        <v>99324</v>
      </c>
      <c r="D394">
        <f>Table4[[#This Row],[Population 2022]]/$C$412</f>
        <v>1.1932656394999905E-3</v>
      </c>
      <c r="E394">
        <f>ROUND(Table4[[#This Row],[Normed]]*$B$6,0)</f>
        <v>26</v>
      </c>
    </row>
    <row r="395" spans="1:5">
      <c r="A395" t="s">
        <v>864</v>
      </c>
      <c r="B395" t="s">
        <v>865</v>
      </c>
      <c r="C395">
        <v>81687</v>
      </c>
      <c r="D395">
        <f>Table4[[#This Row],[Population 2022]]/$C$412</f>
        <v>9.8137701153634292E-4</v>
      </c>
      <c r="E395">
        <f>ROUND(Table4[[#This Row],[Normed]]*$B$6,0)</f>
        <v>21</v>
      </c>
    </row>
    <row r="396" spans="1:5">
      <c r="A396" t="s">
        <v>866</v>
      </c>
      <c r="B396" t="s">
        <v>867</v>
      </c>
      <c r="C396">
        <v>101269</v>
      </c>
      <c r="D396">
        <f>Table4[[#This Row],[Population 2022]]/$C$412</f>
        <v>1.2166326169558669E-3</v>
      </c>
      <c r="E396">
        <f>ROUND(Table4[[#This Row],[Normed]]*$B$6,0)</f>
        <v>26</v>
      </c>
    </row>
    <row r="397" spans="1:5">
      <c r="A397" t="s">
        <v>868</v>
      </c>
      <c r="B397" t="s">
        <v>869</v>
      </c>
      <c r="C397">
        <v>72964</v>
      </c>
      <c r="D397">
        <f>Table4[[#This Row],[Population 2022]]/$C$412</f>
        <v>8.7658002215453771E-4</v>
      </c>
      <c r="E397">
        <f>ROUND(Table4[[#This Row],[Normed]]*$B$6,0)</f>
        <v>19</v>
      </c>
    </row>
    <row r="398" spans="1:5">
      <c r="A398" t="s">
        <v>870</v>
      </c>
      <c r="B398" t="s">
        <v>871</v>
      </c>
      <c r="C398">
        <v>123404</v>
      </c>
      <c r="D398">
        <f>Table4[[#This Row],[Population 2022]]/$C$412</f>
        <v>1.4825596328868836E-3</v>
      </c>
      <c r="E398">
        <f>ROUND(Table4[[#This Row],[Normed]]*$B$6,0)</f>
        <v>32</v>
      </c>
    </row>
    <row r="399" spans="1:5">
      <c r="A399" t="s">
        <v>872</v>
      </c>
      <c r="B399" t="s">
        <v>873</v>
      </c>
      <c r="C399">
        <v>133825</v>
      </c>
      <c r="D399">
        <f>Table4[[#This Row],[Population 2022]]/$C$412</f>
        <v>1.6077561737957212E-3</v>
      </c>
      <c r="E399">
        <f>ROUND(Table4[[#This Row],[Normed]]*$B$6,0)</f>
        <v>35</v>
      </c>
    </row>
    <row r="400" spans="1:5">
      <c r="A400" t="s">
        <v>874</v>
      </c>
      <c r="B400" t="s">
        <v>875</v>
      </c>
      <c r="C400">
        <v>68717</v>
      </c>
      <c r="D400">
        <f>Table4[[#This Row],[Population 2022]]/$C$412</f>
        <v>8.2555711559664173E-4</v>
      </c>
      <c r="E400">
        <f>ROUND(Table4[[#This Row],[Normed]]*$B$6,0)</f>
        <v>18</v>
      </c>
    </row>
    <row r="401" spans="1:5">
      <c r="A401" t="s">
        <v>876</v>
      </c>
      <c r="B401" t="s">
        <v>877</v>
      </c>
      <c r="C401">
        <v>62089</v>
      </c>
      <c r="D401">
        <f>Table4[[#This Row],[Population 2022]]/$C$412</f>
        <v>7.4592918419430249E-4</v>
      </c>
      <c r="E401">
        <f>ROUND(Table4[[#This Row],[Normed]]*$B$6,0)</f>
        <v>16</v>
      </c>
    </row>
    <row r="402" spans="1:5">
      <c r="A402" t="s">
        <v>878</v>
      </c>
      <c r="B402" t="s">
        <v>879</v>
      </c>
      <c r="C402">
        <v>105367</v>
      </c>
      <c r="D402">
        <f>Table4[[#This Row],[Population 2022]]/$C$412</f>
        <v>1.2658654568603307E-3</v>
      </c>
      <c r="E402">
        <f>ROUND(Table4[[#This Row],[Normed]]*$B$6,0)</f>
        <v>27</v>
      </c>
    </row>
    <row r="403" spans="1:5">
      <c r="A403" t="s">
        <v>880</v>
      </c>
      <c r="B403" t="s">
        <v>881</v>
      </c>
      <c r="C403">
        <v>82103</v>
      </c>
      <c r="D403">
        <f>Table4[[#This Row],[Population 2022]]/$C$412</f>
        <v>9.8637478152176434E-4</v>
      </c>
      <c r="E403">
        <f>ROUND(Table4[[#This Row],[Normed]]*$B$6,0)</f>
        <v>21</v>
      </c>
    </row>
    <row r="404" spans="1:5">
      <c r="A404" t="s">
        <v>882</v>
      </c>
      <c r="B404" t="s">
        <v>883</v>
      </c>
      <c r="C404">
        <v>56504</v>
      </c>
      <c r="D404">
        <f>Table4[[#This Row],[Population 2022]]/$C$412</f>
        <v>6.7883171936598862E-4</v>
      </c>
      <c r="E404">
        <f>ROUND(Table4[[#This Row],[Normed]]*$B$6,0)</f>
        <v>15</v>
      </c>
    </row>
    <row r="405" spans="1:5">
      <c r="A405" t="s">
        <v>884</v>
      </c>
      <c r="B405" t="s">
        <v>885</v>
      </c>
      <c r="C405">
        <v>100969</v>
      </c>
      <c r="D405">
        <f>Table4[[#This Row],[Population 2022]]/$C$412</f>
        <v>1.2130284559086881E-3</v>
      </c>
      <c r="E405">
        <f>ROUND(Table4[[#This Row],[Normed]]*$B$6,0)</f>
        <v>26</v>
      </c>
    </row>
    <row r="406" spans="1:5">
      <c r="A406" t="s">
        <v>886</v>
      </c>
      <c r="B406" t="s">
        <v>887</v>
      </c>
      <c r="C406">
        <v>82513</v>
      </c>
      <c r="D406">
        <f>Table4[[#This Row],[Population 2022]]/$C$412</f>
        <v>9.9130046828624211E-4</v>
      </c>
      <c r="E406">
        <f>ROUND(Table4[[#This Row],[Normed]]*$B$6,0)</f>
        <v>21</v>
      </c>
    </row>
    <row r="407" spans="1:5">
      <c r="A407" t="s">
        <v>888</v>
      </c>
      <c r="B407" t="s">
        <v>889</v>
      </c>
      <c r="C407">
        <v>79030</v>
      </c>
      <c r="D407">
        <f>Table4[[#This Row],[Population 2022]]/$C$412</f>
        <v>9.4945615852849502E-4</v>
      </c>
      <c r="E407">
        <f>ROUND(Table4[[#This Row],[Normed]]*$B$6,0)</f>
        <v>21</v>
      </c>
    </row>
    <row r="408" spans="1:5">
      <c r="A408" t="s">
        <v>890</v>
      </c>
      <c r="B408" t="s">
        <v>891</v>
      </c>
      <c r="C408">
        <v>96102</v>
      </c>
      <c r="D408">
        <f>Table4[[#This Row],[Population 2022]]/$C$412</f>
        <v>1.1545569498532891E-3</v>
      </c>
      <c r="E408">
        <f>ROUND(Table4[[#This Row],[Normed]]*$B$6,0)</f>
        <v>25</v>
      </c>
    </row>
    <row r="409" spans="1:5">
      <c r="A409" t="s">
        <v>892</v>
      </c>
      <c r="B409" t="s">
        <v>893</v>
      </c>
      <c r="C409">
        <v>87807</v>
      </c>
      <c r="D409">
        <f>Table4[[#This Row],[Population 2022]]/$C$412</f>
        <v>1.0549018968987924E-3</v>
      </c>
      <c r="E409">
        <f>ROUND(Table4[[#This Row],[Normed]]*$B$6,0)</f>
        <v>23</v>
      </c>
    </row>
    <row r="410" spans="1:5">
      <c r="A410" t="s">
        <v>894</v>
      </c>
      <c r="B410" t="s">
        <v>895</v>
      </c>
      <c r="C410">
        <v>41806</v>
      </c>
      <c r="D410">
        <f>Table4[[#This Row],[Population 2022]]/$C$412</f>
        <v>5.0225185579453701E-4</v>
      </c>
      <c r="E410">
        <f>ROUND(Table4[[#This Row],[Normed]]*$B$6,0)</f>
        <v>11</v>
      </c>
    </row>
    <row r="411" spans="1:5">
      <c r="A411" t="s">
        <v>896</v>
      </c>
      <c r="B411" t="s">
        <v>897</v>
      </c>
      <c r="C411">
        <v>117094</v>
      </c>
      <c r="D411">
        <f>Table4[[#This Row],[Population 2022]]/$C$412</f>
        <v>1.406752112194554E-3</v>
      </c>
      <c r="E411">
        <f>ROUND(Table4[[#This Row],[Normed]]*$B$6,0)</f>
        <v>30</v>
      </c>
    </row>
    <row r="412" spans="1:5">
      <c r="C412" s="26">
        <f>SUM(C11:C411)</f>
        <v>83237124</v>
      </c>
      <c r="D412" s="63">
        <f>SUM(Table4[Normed])</f>
        <v>1.0000000000000007</v>
      </c>
      <c r="E412" s="64">
        <f>SUM(Table4[Peak Load '[MWh/h']])</f>
        <v>21603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C7B5-9BDB-425C-8985-545F95285B03}">
  <dimension ref="A1:B402"/>
  <sheetViews>
    <sheetView topLeftCell="A88" workbookViewId="0">
      <selection activeCell="H103" sqref="H103"/>
    </sheetView>
  </sheetViews>
  <sheetFormatPr defaultRowHeight="14.4"/>
  <sheetData>
    <row r="1" spans="1:2">
      <c r="A1" t="str" cm="1">
        <f t="array" ref="A1:A402">Table4[[#All],[NUTS3]]</f>
        <v>NUTS3</v>
      </c>
      <c r="B1" t="str" cm="1">
        <f t="array" ref="B1:B402">Table4[[#All],[Peak Load '[MWh/h']]]</f>
        <v>Peak Load [MWh/h]</v>
      </c>
    </row>
    <row r="2" spans="1:2">
      <c r="A2" t="str">
        <v>DE111</v>
      </c>
      <c r="B2">
        <v>163</v>
      </c>
    </row>
    <row r="3" spans="1:2">
      <c r="A3" t="str">
        <v>DE112</v>
      </c>
      <c r="B3">
        <v>102</v>
      </c>
    </row>
    <row r="4" spans="1:2">
      <c r="A4" t="str">
        <v>DE113</v>
      </c>
      <c r="B4">
        <v>138</v>
      </c>
    </row>
    <row r="5" spans="1:2">
      <c r="A5" t="str">
        <v>DE114</v>
      </c>
      <c r="B5">
        <v>67</v>
      </c>
    </row>
    <row r="6" spans="1:2">
      <c r="A6" t="str">
        <v>DE115</v>
      </c>
      <c r="B6">
        <v>141</v>
      </c>
    </row>
    <row r="7" spans="1:2">
      <c r="A7" t="str">
        <v>DE116</v>
      </c>
      <c r="B7">
        <v>111</v>
      </c>
    </row>
    <row r="8" spans="1:2">
      <c r="A8" t="str">
        <v>DE117</v>
      </c>
      <c r="B8">
        <v>33</v>
      </c>
    </row>
    <row r="9" spans="1:2">
      <c r="A9" t="str">
        <v>DE118</v>
      </c>
      <c r="B9">
        <v>90</v>
      </c>
    </row>
    <row r="10" spans="1:2">
      <c r="A10" t="str">
        <v>DE119</v>
      </c>
      <c r="B10">
        <v>29</v>
      </c>
    </row>
    <row r="11" spans="1:2">
      <c r="A11" t="str">
        <v>DE11A</v>
      </c>
      <c r="B11">
        <v>52</v>
      </c>
    </row>
    <row r="12" spans="1:2">
      <c r="A12" t="str">
        <v>DE11B</v>
      </c>
      <c r="B12">
        <v>35</v>
      </c>
    </row>
    <row r="13" spans="1:2">
      <c r="A13" t="str">
        <v>DE11C</v>
      </c>
      <c r="B13">
        <v>35</v>
      </c>
    </row>
    <row r="14" spans="1:2">
      <c r="A14" t="str">
        <v>DE11D</v>
      </c>
      <c r="B14">
        <v>82</v>
      </c>
    </row>
    <row r="15" spans="1:2">
      <c r="A15" t="str">
        <v>DE121</v>
      </c>
      <c r="B15">
        <v>14</v>
      </c>
    </row>
    <row r="16" spans="1:2">
      <c r="A16" t="str">
        <v>DE122</v>
      </c>
      <c r="B16">
        <v>80</v>
      </c>
    </row>
    <row r="17" spans="1:2">
      <c r="A17" t="str">
        <v>DE123</v>
      </c>
      <c r="B17">
        <v>116</v>
      </c>
    </row>
    <row r="18" spans="1:2">
      <c r="A18" t="str">
        <v>DE124</v>
      </c>
      <c r="B18">
        <v>60</v>
      </c>
    </row>
    <row r="19" spans="1:2">
      <c r="A19" t="str">
        <v>DE125</v>
      </c>
      <c r="B19">
        <v>41</v>
      </c>
    </row>
    <row r="20" spans="1:2">
      <c r="A20" t="str">
        <v>DE126</v>
      </c>
      <c r="B20">
        <v>81</v>
      </c>
    </row>
    <row r="21" spans="1:2">
      <c r="A21" t="str">
        <v>DE127</v>
      </c>
      <c r="B21">
        <v>37</v>
      </c>
    </row>
    <row r="22" spans="1:2">
      <c r="A22" t="str">
        <v>DE128</v>
      </c>
      <c r="B22">
        <v>142</v>
      </c>
    </row>
    <row r="23" spans="1:2">
      <c r="A23" t="str">
        <v>DE129</v>
      </c>
      <c r="B23">
        <v>33</v>
      </c>
    </row>
    <row r="24" spans="1:2">
      <c r="A24" t="str">
        <v>DE12A</v>
      </c>
      <c r="B24">
        <v>42</v>
      </c>
    </row>
    <row r="25" spans="1:2">
      <c r="A25" t="str">
        <v>DE12B</v>
      </c>
      <c r="B25">
        <v>52</v>
      </c>
    </row>
    <row r="26" spans="1:2">
      <c r="A26" t="str">
        <v>DE12C</v>
      </c>
      <c r="B26">
        <v>31</v>
      </c>
    </row>
    <row r="27" spans="1:2">
      <c r="A27" t="str">
        <v>DE131</v>
      </c>
      <c r="B27">
        <v>60</v>
      </c>
    </row>
    <row r="28" spans="1:2">
      <c r="A28" t="str">
        <v>DE132</v>
      </c>
      <c r="B28">
        <v>69</v>
      </c>
    </row>
    <row r="29" spans="1:2">
      <c r="A29" t="str">
        <v>DE133</v>
      </c>
      <c r="B29">
        <v>44</v>
      </c>
    </row>
    <row r="30" spans="1:2">
      <c r="A30" t="str">
        <v>DE134</v>
      </c>
      <c r="B30">
        <v>113</v>
      </c>
    </row>
    <row r="31" spans="1:2">
      <c r="A31" t="str">
        <v>DE135</v>
      </c>
      <c r="B31">
        <v>36</v>
      </c>
    </row>
    <row r="32" spans="1:2">
      <c r="A32" t="str">
        <v>DE136</v>
      </c>
      <c r="B32">
        <v>55</v>
      </c>
    </row>
    <row r="33" spans="1:2">
      <c r="A33" t="str">
        <v>DE137</v>
      </c>
      <c r="B33">
        <v>37</v>
      </c>
    </row>
    <row r="34" spans="1:2">
      <c r="A34" t="str">
        <v>DE138</v>
      </c>
      <c r="B34">
        <v>75</v>
      </c>
    </row>
    <row r="35" spans="1:2">
      <c r="A35" t="str">
        <v>DE139</v>
      </c>
      <c r="B35">
        <v>60</v>
      </c>
    </row>
    <row r="36" spans="1:2">
      <c r="A36" t="str">
        <v>DE13A</v>
      </c>
      <c r="B36">
        <v>44</v>
      </c>
    </row>
    <row r="37" spans="1:2">
      <c r="A37" t="str">
        <v>DE141</v>
      </c>
      <c r="B37">
        <v>75</v>
      </c>
    </row>
    <row r="38" spans="1:2">
      <c r="A38" t="str">
        <v>DE142</v>
      </c>
      <c r="B38">
        <v>60</v>
      </c>
    </row>
    <row r="39" spans="1:2">
      <c r="A39" t="str">
        <v>DE143</v>
      </c>
      <c r="B39">
        <v>49</v>
      </c>
    </row>
    <row r="40" spans="1:2">
      <c r="A40" t="str">
        <v>DE144</v>
      </c>
      <c r="B40">
        <v>33</v>
      </c>
    </row>
    <row r="41" spans="1:2">
      <c r="A41" t="str">
        <v>DE145</v>
      </c>
      <c r="B41">
        <v>52</v>
      </c>
    </row>
    <row r="42" spans="1:2">
      <c r="A42" t="str">
        <v>DE146</v>
      </c>
      <c r="B42">
        <v>53</v>
      </c>
    </row>
    <row r="43" spans="1:2">
      <c r="A43" t="str">
        <v>DE147</v>
      </c>
      <c r="B43">
        <v>57</v>
      </c>
    </row>
    <row r="44" spans="1:2">
      <c r="A44" t="str">
        <v>DE148</v>
      </c>
      <c r="B44">
        <v>74</v>
      </c>
    </row>
    <row r="45" spans="1:2">
      <c r="A45" t="str">
        <v>DE149</v>
      </c>
      <c r="B45">
        <v>34</v>
      </c>
    </row>
    <row r="46" spans="1:2">
      <c r="A46" t="str">
        <v>DE211</v>
      </c>
      <c r="B46">
        <v>36</v>
      </c>
    </row>
    <row r="47" spans="1:2">
      <c r="A47" t="str">
        <v>DE212</v>
      </c>
      <c r="B47">
        <v>386</v>
      </c>
    </row>
    <row r="48" spans="1:2">
      <c r="A48" t="str">
        <v>DE213</v>
      </c>
      <c r="B48">
        <v>16</v>
      </c>
    </row>
    <row r="49" spans="1:2">
      <c r="A49" t="str">
        <v>DE214</v>
      </c>
      <c r="B49">
        <v>29</v>
      </c>
    </row>
    <row r="50" spans="1:2">
      <c r="A50" t="str">
        <v>DE215</v>
      </c>
      <c r="B50">
        <v>28</v>
      </c>
    </row>
    <row r="51" spans="1:2">
      <c r="A51" t="str">
        <v>DE216</v>
      </c>
      <c r="B51">
        <v>33</v>
      </c>
    </row>
    <row r="52" spans="1:2">
      <c r="A52" t="str">
        <v>DE217</v>
      </c>
      <c r="B52">
        <v>40</v>
      </c>
    </row>
    <row r="53" spans="1:2">
      <c r="A53" t="str">
        <v>DE218</v>
      </c>
      <c r="B53">
        <v>38</v>
      </c>
    </row>
    <row r="54" spans="1:2">
      <c r="A54" t="str">
        <v>DE219</v>
      </c>
      <c r="B54">
        <v>35</v>
      </c>
    </row>
    <row r="55" spans="1:2">
      <c r="A55" t="str">
        <v>DE21A</v>
      </c>
      <c r="B55">
        <v>36</v>
      </c>
    </row>
    <row r="56" spans="1:2">
      <c r="A56" t="str">
        <v>DE21B</v>
      </c>
      <c r="B56">
        <v>47</v>
      </c>
    </row>
    <row r="57" spans="1:2">
      <c r="A57" t="str">
        <v>DE21C</v>
      </c>
      <c r="B57">
        <v>57</v>
      </c>
    </row>
    <row r="58" spans="1:2">
      <c r="A58" t="str">
        <v>DE21D</v>
      </c>
      <c r="B58">
        <v>23</v>
      </c>
    </row>
    <row r="59" spans="1:2">
      <c r="A59" t="str">
        <v>DE21E</v>
      </c>
      <c r="B59">
        <v>32</v>
      </c>
    </row>
    <row r="60" spans="1:2">
      <c r="A60" t="str">
        <v>DE21F</v>
      </c>
      <c r="B60">
        <v>26</v>
      </c>
    </row>
    <row r="61" spans="1:2">
      <c r="A61" t="str">
        <v>DE21G</v>
      </c>
      <c r="B61">
        <v>31</v>
      </c>
    </row>
    <row r="62" spans="1:2">
      <c r="A62" t="str">
        <v>DE21H</v>
      </c>
      <c r="B62">
        <v>91</v>
      </c>
    </row>
    <row r="63" spans="1:2">
      <c r="A63" t="str">
        <v>DE21I</v>
      </c>
      <c r="B63">
        <v>26</v>
      </c>
    </row>
    <row r="64" spans="1:2">
      <c r="A64" t="str">
        <v>DE21J</v>
      </c>
      <c r="B64">
        <v>34</v>
      </c>
    </row>
    <row r="65" spans="1:2">
      <c r="A65" t="str">
        <v>DE21K</v>
      </c>
      <c r="B65">
        <v>68</v>
      </c>
    </row>
    <row r="66" spans="1:2">
      <c r="A66" t="str">
        <v>DE21L</v>
      </c>
      <c r="B66">
        <v>35</v>
      </c>
    </row>
    <row r="67" spans="1:2">
      <c r="A67" t="str">
        <v>DE21M</v>
      </c>
      <c r="B67">
        <v>46</v>
      </c>
    </row>
    <row r="68" spans="1:2">
      <c r="A68" t="str">
        <v>DE21N</v>
      </c>
      <c r="B68">
        <v>35</v>
      </c>
    </row>
    <row r="69" spans="1:2">
      <c r="A69" t="str">
        <v>DE221</v>
      </c>
      <c r="B69">
        <v>19</v>
      </c>
    </row>
    <row r="70" spans="1:2">
      <c r="A70" t="str">
        <v>DE222</v>
      </c>
      <c r="B70">
        <v>14</v>
      </c>
    </row>
    <row r="71" spans="1:2">
      <c r="A71" t="str">
        <v>DE223</v>
      </c>
      <c r="B71">
        <v>12</v>
      </c>
    </row>
    <row r="72" spans="1:2">
      <c r="A72" t="str">
        <v>DE224</v>
      </c>
      <c r="B72">
        <v>31</v>
      </c>
    </row>
    <row r="73" spans="1:2">
      <c r="A73" t="str">
        <v>DE225</v>
      </c>
      <c r="B73">
        <v>20</v>
      </c>
    </row>
    <row r="74" spans="1:2">
      <c r="A74" t="str">
        <v>DE226</v>
      </c>
      <c r="B74">
        <v>32</v>
      </c>
    </row>
    <row r="75" spans="1:2">
      <c r="A75" t="str">
        <v>DE227</v>
      </c>
      <c r="B75">
        <v>42</v>
      </c>
    </row>
    <row r="76" spans="1:2">
      <c r="A76" t="str">
        <v>DE228</v>
      </c>
      <c r="B76">
        <v>50</v>
      </c>
    </row>
    <row r="77" spans="1:2">
      <c r="A77" t="str">
        <v>DE229</v>
      </c>
      <c r="B77">
        <v>20</v>
      </c>
    </row>
    <row r="78" spans="1:2">
      <c r="A78" t="str">
        <v>DE22A</v>
      </c>
      <c r="B78">
        <v>32</v>
      </c>
    </row>
    <row r="79" spans="1:2">
      <c r="A79" t="str">
        <v>DE22B</v>
      </c>
      <c r="B79">
        <v>27</v>
      </c>
    </row>
    <row r="80" spans="1:2">
      <c r="A80" t="str">
        <v>DE22C</v>
      </c>
      <c r="B80">
        <v>25</v>
      </c>
    </row>
    <row r="81" spans="1:2">
      <c r="A81" t="str">
        <v>DE231</v>
      </c>
      <c r="B81">
        <v>11</v>
      </c>
    </row>
    <row r="82" spans="1:2">
      <c r="A82" t="str">
        <v>DE232</v>
      </c>
      <c r="B82">
        <v>40</v>
      </c>
    </row>
    <row r="83" spans="1:2">
      <c r="A83" t="str">
        <v>DE233</v>
      </c>
      <c r="B83">
        <v>11</v>
      </c>
    </row>
    <row r="84" spans="1:2">
      <c r="A84" t="str">
        <v>DE235</v>
      </c>
      <c r="B84">
        <v>33</v>
      </c>
    </row>
    <row r="85" spans="1:2">
      <c r="A85" t="str">
        <v>DE234</v>
      </c>
      <c r="B85">
        <v>27</v>
      </c>
    </row>
    <row r="86" spans="1:2">
      <c r="A86" t="str">
        <v>DE236</v>
      </c>
      <c r="B86">
        <v>35</v>
      </c>
    </row>
    <row r="87" spans="1:2">
      <c r="A87" t="str">
        <v>DE237</v>
      </c>
      <c r="B87">
        <v>25</v>
      </c>
    </row>
    <row r="88" spans="1:2">
      <c r="A88" t="str">
        <v>DE238</v>
      </c>
      <c r="B88">
        <v>51</v>
      </c>
    </row>
    <row r="89" spans="1:2">
      <c r="A89" t="str">
        <v>DE239</v>
      </c>
      <c r="B89">
        <v>39</v>
      </c>
    </row>
    <row r="90" spans="1:2">
      <c r="A90" t="str">
        <v>DE23A</v>
      </c>
      <c r="B90">
        <v>19</v>
      </c>
    </row>
    <row r="91" spans="1:2">
      <c r="A91" t="str">
        <v>DE241</v>
      </c>
      <c r="B91">
        <v>20</v>
      </c>
    </row>
    <row r="92" spans="1:2">
      <c r="A92" t="str">
        <v>DE242</v>
      </c>
      <c r="B92">
        <v>19</v>
      </c>
    </row>
    <row r="93" spans="1:2">
      <c r="A93" t="str">
        <v>DE243</v>
      </c>
      <c r="B93">
        <v>11</v>
      </c>
    </row>
    <row r="94" spans="1:2">
      <c r="A94" t="str">
        <v>DE244</v>
      </c>
      <c r="B94">
        <v>12</v>
      </c>
    </row>
    <row r="95" spans="1:2">
      <c r="A95" t="str">
        <v>DE245</v>
      </c>
      <c r="B95">
        <v>38</v>
      </c>
    </row>
    <row r="96" spans="1:2">
      <c r="A96" t="str">
        <v>DE246</v>
      </c>
      <c r="B96">
        <v>27</v>
      </c>
    </row>
    <row r="97" spans="1:2">
      <c r="A97" t="str">
        <v>DE247</v>
      </c>
      <c r="B97">
        <v>22</v>
      </c>
    </row>
    <row r="98" spans="1:2">
      <c r="A98" t="str">
        <v>DE248</v>
      </c>
      <c r="B98">
        <v>30</v>
      </c>
    </row>
    <row r="99" spans="1:2">
      <c r="A99" t="str">
        <v>DE249</v>
      </c>
      <c r="B99">
        <v>24</v>
      </c>
    </row>
    <row r="100" spans="1:2">
      <c r="A100" t="str">
        <v>DE24B</v>
      </c>
      <c r="B100">
        <v>19</v>
      </c>
    </row>
    <row r="101" spans="1:2">
      <c r="A101" t="str">
        <v>DE24A</v>
      </c>
      <c r="B101">
        <v>17</v>
      </c>
    </row>
    <row r="102" spans="1:2">
      <c r="A102" t="str">
        <v>DE24C</v>
      </c>
      <c r="B102">
        <v>17</v>
      </c>
    </row>
    <row r="103" spans="1:2">
      <c r="A103" t="str">
        <v>DE24D</v>
      </c>
      <c r="B103">
        <v>19</v>
      </c>
    </row>
    <row r="104" spans="1:2">
      <c r="A104" t="str">
        <v>DE251</v>
      </c>
      <c r="B104">
        <v>11</v>
      </c>
    </row>
    <row r="105" spans="1:2">
      <c r="A105" t="str">
        <v>DE252</v>
      </c>
      <c r="B105">
        <v>29</v>
      </c>
    </row>
    <row r="106" spans="1:2">
      <c r="A106" t="str">
        <v>DE253</v>
      </c>
      <c r="B106">
        <v>34</v>
      </c>
    </row>
    <row r="107" spans="1:2">
      <c r="A107" t="str">
        <v>DE254</v>
      </c>
      <c r="B107">
        <v>133</v>
      </c>
    </row>
    <row r="108" spans="1:2">
      <c r="A108" t="str">
        <v>DE255</v>
      </c>
      <c r="B108">
        <v>11</v>
      </c>
    </row>
    <row r="109" spans="1:2">
      <c r="A109" t="str">
        <v>DE256</v>
      </c>
      <c r="B109">
        <v>48</v>
      </c>
    </row>
    <row r="110" spans="1:2">
      <c r="A110" t="str">
        <v>DE257</v>
      </c>
      <c r="B110">
        <v>36</v>
      </c>
    </row>
    <row r="111" spans="1:2">
      <c r="A111" t="str">
        <v>DE258</v>
      </c>
      <c r="B111">
        <v>31</v>
      </c>
    </row>
    <row r="112" spans="1:2">
      <c r="A112" t="str">
        <v>DE259</v>
      </c>
      <c r="B112">
        <v>44</v>
      </c>
    </row>
    <row r="113" spans="1:2">
      <c r="A113" t="str">
        <v>DE25A</v>
      </c>
      <c r="B113">
        <v>26</v>
      </c>
    </row>
    <row r="114" spans="1:2">
      <c r="A114" t="str">
        <v>DE25B</v>
      </c>
      <c r="B114">
        <v>33</v>
      </c>
    </row>
    <row r="115" spans="1:2">
      <c r="A115" t="str">
        <v>DE25C</v>
      </c>
      <c r="B115">
        <v>25</v>
      </c>
    </row>
    <row r="116" spans="1:2">
      <c r="A116" t="str">
        <v>DE261</v>
      </c>
      <c r="B116">
        <v>19</v>
      </c>
    </row>
    <row r="117" spans="1:2">
      <c r="A117" t="str">
        <v>DE262</v>
      </c>
      <c r="B117">
        <v>14</v>
      </c>
    </row>
    <row r="118" spans="1:2">
      <c r="A118" t="str">
        <v>DE263</v>
      </c>
      <c r="B118">
        <v>33</v>
      </c>
    </row>
    <row r="119" spans="1:2">
      <c r="A119" t="str">
        <v>DE264</v>
      </c>
      <c r="B119">
        <v>45</v>
      </c>
    </row>
    <row r="120" spans="1:2">
      <c r="A120" t="str">
        <v>DE265</v>
      </c>
      <c r="B120">
        <v>27</v>
      </c>
    </row>
    <row r="121" spans="1:2">
      <c r="A121" t="str">
        <v>DE266</v>
      </c>
      <c r="B121">
        <v>21</v>
      </c>
    </row>
    <row r="122" spans="1:2">
      <c r="A122" t="str">
        <v>DE267</v>
      </c>
      <c r="B122">
        <v>22</v>
      </c>
    </row>
    <row r="123" spans="1:2">
      <c r="A123" t="str">
        <v>DE268</v>
      </c>
      <c r="B123">
        <v>24</v>
      </c>
    </row>
    <row r="124" spans="1:2">
      <c r="A124" t="str">
        <v>DE269</v>
      </c>
      <c r="B124">
        <v>33</v>
      </c>
    </row>
    <row r="125" spans="1:2">
      <c r="A125" t="str">
        <v>DE26A</v>
      </c>
      <c r="B125">
        <v>33</v>
      </c>
    </row>
    <row r="126" spans="1:2">
      <c r="A126" t="str">
        <v>DE26B</v>
      </c>
      <c r="B126">
        <v>30</v>
      </c>
    </row>
    <row r="127" spans="1:2">
      <c r="A127" t="str">
        <v>DE26C</v>
      </c>
      <c r="B127">
        <v>42</v>
      </c>
    </row>
    <row r="128" spans="1:2">
      <c r="A128" t="str">
        <v>DE271</v>
      </c>
      <c r="B128">
        <v>77</v>
      </c>
    </row>
    <row r="129" spans="1:2">
      <c r="A129" t="str">
        <v>DE272</v>
      </c>
      <c r="B129">
        <v>12</v>
      </c>
    </row>
    <row r="130" spans="1:2">
      <c r="A130" t="str">
        <v>DE273</v>
      </c>
      <c r="B130">
        <v>18</v>
      </c>
    </row>
    <row r="131" spans="1:2">
      <c r="A131" t="str">
        <v>DE274</v>
      </c>
      <c r="B131">
        <v>12</v>
      </c>
    </row>
    <row r="132" spans="1:2">
      <c r="A132" t="str">
        <v>DE275</v>
      </c>
      <c r="B132">
        <v>35</v>
      </c>
    </row>
    <row r="133" spans="1:2">
      <c r="A133" t="str">
        <v>DE276</v>
      </c>
      <c r="B133">
        <v>67</v>
      </c>
    </row>
    <row r="134" spans="1:2">
      <c r="A134" t="str">
        <v>DE277</v>
      </c>
      <c r="B134">
        <v>25</v>
      </c>
    </row>
    <row r="135" spans="1:2">
      <c r="A135" t="str">
        <v>DE278</v>
      </c>
      <c r="B135">
        <v>33</v>
      </c>
    </row>
    <row r="136" spans="1:2">
      <c r="A136" t="str">
        <v>DE279</v>
      </c>
      <c r="B136">
        <v>46</v>
      </c>
    </row>
    <row r="137" spans="1:2">
      <c r="A137" t="str">
        <v>DE27A</v>
      </c>
      <c r="B137">
        <v>21</v>
      </c>
    </row>
    <row r="138" spans="1:2">
      <c r="A138" t="str">
        <v>DE27B</v>
      </c>
      <c r="B138">
        <v>37</v>
      </c>
    </row>
    <row r="139" spans="1:2">
      <c r="A139" t="str">
        <v>DE27C</v>
      </c>
      <c r="B139">
        <v>38</v>
      </c>
    </row>
    <row r="140" spans="1:2">
      <c r="A140" t="str">
        <v>DE27D</v>
      </c>
      <c r="B140">
        <v>35</v>
      </c>
    </row>
    <row r="141" spans="1:2">
      <c r="A141" t="str">
        <v>DE27E</v>
      </c>
      <c r="B141">
        <v>41</v>
      </c>
    </row>
    <row r="142" spans="1:2">
      <c r="A142" t="str">
        <v>DE300</v>
      </c>
      <c r="B142">
        <v>954</v>
      </c>
    </row>
    <row r="143" spans="1:2">
      <c r="A143" t="str">
        <v>DE401</v>
      </c>
      <c r="B143">
        <v>19</v>
      </c>
    </row>
    <row r="144" spans="1:2">
      <c r="A144" t="str">
        <v>DE402</v>
      </c>
      <c r="B144">
        <v>26</v>
      </c>
    </row>
    <row r="145" spans="1:2">
      <c r="A145" t="str">
        <v>DE403</v>
      </c>
      <c r="B145">
        <v>15</v>
      </c>
    </row>
    <row r="146" spans="1:2">
      <c r="A146" t="str">
        <v>DE404</v>
      </c>
      <c r="B146">
        <v>48</v>
      </c>
    </row>
    <row r="147" spans="1:2">
      <c r="A147" t="str">
        <v>DE405</v>
      </c>
      <c r="B147">
        <v>49</v>
      </c>
    </row>
    <row r="148" spans="1:2">
      <c r="A148" t="str">
        <v>DE406</v>
      </c>
      <c r="B148">
        <v>46</v>
      </c>
    </row>
    <row r="149" spans="1:2">
      <c r="A149" t="str">
        <v>DE407</v>
      </c>
      <c r="B149">
        <v>26</v>
      </c>
    </row>
    <row r="150" spans="1:2">
      <c r="A150" t="str">
        <v>DE408</v>
      </c>
      <c r="B150">
        <v>43</v>
      </c>
    </row>
    <row r="151" spans="1:2">
      <c r="A151" t="str">
        <v>DE409</v>
      </c>
      <c r="B151">
        <v>51</v>
      </c>
    </row>
    <row r="152" spans="1:2">
      <c r="A152" t="str">
        <v>DE40A</v>
      </c>
      <c r="B152">
        <v>56</v>
      </c>
    </row>
    <row r="153" spans="1:2">
      <c r="A153" t="str">
        <v>DE40B</v>
      </c>
      <c r="B153">
        <v>28</v>
      </c>
    </row>
    <row r="154" spans="1:2">
      <c r="A154" t="str">
        <v>DE40C</v>
      </c>
      <c r="B154">
        <v>47</v>
      </c>
    </row>
    <row r="155" spans="1:2">
      <c r="A155" t="str">
        <v>DE40D</v>
      </c>
      <c r="B155">
        <v>26</v>
      </c>
    </row>
    <row r="156" spans="1:2">
      <c r="A156" t="str">
        <v>DE40E</v>
      </c>
      <c r="B156">
        <v>57</v>
      </c>
    </row>
    <row r="157" spans="1:2">
      <c r="A157" t="str">
        <v>DE40F</v>
      </c>
      <c r="B157">
        <v>20</v>
      </c>
    </row>
    <row r="158" spans="1:2">
      <c r="A158" t="str">
        <v>DE40G</v>
      </c>
      <c r="B158">
        <v>29</v>
      </c>
    </row>
    <row r="159" spans="1:2">
      <c r="A159" t="str">
        <v>DE40H</v>
      </c>
      <c r="B159">
        <v>45</v>
      </c>
    </row>
    <row r="160" spans="1:2">
      <c r="A160" t="str">
        <v>DE40I</v>
      </c>
      <c r="B160">
        <v>30</v>
      </c>
    </row>
    <row r="161" spans="1:2">
      <c r="A161" t="str">
        <v>DE501</v>
      </c>
      <c r="B161">
        <v>146</v>
      </c>
    </row>
    <row r="162" spans="1:2">
      <c r="A162" t="str">
        <v>DE502</v>
      </c>
      <c r="B162">
        <v>29</v>
      </c>
    </row>
    <row r="163" spans="1:2">
      <c r="A163" t="str">
        <v>DE600</v>
      </c>
      <c r="B163">
        <v>481</v>
      </c>
    </row>
    <row r="164" spans="1:2">
      <c r="A164" t="str">
        <v>DE711</v>
      </c>
      <c r="B164">
        <v>41</v>
      </c>
    </row>
    <row r="165" spans="1:2">
      <c r="A165" t="str">
        <v>DE712</v>
      </c>
      <c r="B165">
        <v>197</v>
      </c>
    </row>
    <row r="166" spans="1:2">
      <c r="A166" t="str">
        <v>DE713</v>
      </c>
      <c r="B166">
        <v>34</v>
      </c>
    </row>
    <row r="167" spans="1:2">
      <c r="A167" t="str">
        <v>DE714</v>
      </c>
      <c r="B167">
        <v>72</v>
      </c>
    </row>
    <row r="168" spans="1:2">
      <c r="A168" t="str">
        <v>DE715</v>
      </c>
      <c r="B168">
        <v>70</v>
      </c>
    </row>
    <row r="169" spans="1:2">
      <c r="A169" t="str">
        <v>DE716</v>
      </c>
      <c r="B169">
        <v>77</v>
      </c>
    </row>
    <row r="170" spans="1:2">
      <c r="A170" t="str">
        <v>DE717</v>
      </c>
      <c r="B170">
        <v>72</v>
      </c>
    </row>
    <row r="171" spans="1:2">
      <c r="A171" t="str">
        <v>DE718</v>
      </c>
      <c r="B171">
        <v>62</v>
      </c>
    </row>
    <row r="172" spans="1:2">
      <c r="A172" t="str">
        <v>DE719</v>
      </c>
      <c r="B172">
        <v>110</v>
      </c>
    </row>
    <row r="173" spans="1:2">
      <c r="A173" t="str">
        <v>DE71A</v>
      </c>
      <c r="B173">
        <v>62</v>
      </c>
    </row>
    <row r="174" spans="1:2">
      <c r="A174" t="str">
        <v>DE71B</v>
      </c>
      <c r="B174">
        <v>25</v>
      </c>
    </row>
    <row r="175" spans="1:2">
      <c r="A175" t="str">
        <v>DE71C</v>
      </c>
      <c r="B175">
        <v>93</v>
      </c>
    </row>
    <row r="176" spans="1:2">
      <c r="A176" t="str">
        <v>DE71D</v>
      </c>
      <c r="B176">
        <v>49</v>
      </c>
    </row>
    <row r="177" spans="1:2">
      <c r="A177" t="str">
        <v>DE71E</v>
      </c>
      <c r="B177">
        <v>81</v>
      </c>
    </row>
    <row r="178" spans="1:2">
      <c r="A178" t="str">
        <v>DE721</v>
      </c>
      <c r="B178">
        <v>71</v>
      </c>
    </row>
    <row r="179" spans="1:2">
      <c r="A179" t="str">
        <v>DE722</v>
      </c>
      <c r="B179">
        <v>66</v>
      </c>
    </row>
    <row r="180" spans="1:2">
      <c r="A180" t="str">
        <v>DE723</v>
      </c>
      <c r="B180">
        <v>45</v>
      </c>
    </row>
    <row r="181" spans="1:2">
      <c r="A181" t="str">
        <v>DE724</v>
      </c>
      <c r="B181">
        <v>64</v>
      </c>
    </row>
    <row r="182" spans="1:2">
      <c r="A182" t="str">
        <v>DE725</v>
      </c>
      <c r="B182">
        <v>27</v>
      </c>
    </row>
    <row r="183" spans="1:2">
      <c r="A183" t="str">
        <v>DE731</v>
      </c>
      <c r="B183">
        <v>52</v>
      </c>
    </row>
    <row r="184" spans="1:2">
      <c r="A184" t="str">
        <v>DE732</v>
      </c>
      <c r="B184">
        <v>58</v>
      </c>
    </row>
    <row r="185" spans="1:2">
      <c r="A185" t="str">
        <v>DE733</v>
      </c>
      <c r="B185">
        <v>31</v>
      </c>
    </row>
    <row r="186" spans="1:2">
      <c r="A186" t="str">
        <v>DE734</v>
      </c>
      <c r="B186">
        <v>62</v>
      </c>
    </row>
    <row r="187" spans="1:2">
      <c r="A187" t="str">
        <v>DE735</v>
      </c>
      <c r="B187">
        <v>47</v>
      </c>
    </row>
    <row r="188" spans="1:2">
      <c r="A188" t="str">
        <v>DE736</v>
      </c>
      <c r="B188">
        <v>41</v>
      </c>
    </row>
    <row r="189" spans="1:2">
      <c r="A189" t="str">
        <v>DE737</v>
      </c>
      <c r="B189">
        <v>26</v>
      </c>
    </row>
    <row r="190" spans="1:2">
      <c r="A190" t="str">
        <v>DE803</v>
      </c>
      <c r="B190">
        <v>54</v>
      </c>
    </row>
    <row r="191" spans="1:2">
      <c r="A191" t="str">
        <v>DE804</v>
      </c>
      <c r="B191">
        <v>25</v>
      </c>
    </row>
    <row r="192" spans="1:2">
      <c r="A192" t="str">
        <v>DE80J</v>
      </c>
      <c r="B192">
        <v>67</v>
      </c>
    </row>
    <row r="193" spans="1:2">
      <c r="A193" t="str">
        <v>DE80K</v>
      </c>
      <c r="B193">
        <v>57</v>
      </c>
    </row>
    <row r="194" spans="1:2">
      <c r="A194" t="str">
        <v>DE80L</v>
      </c>
      <c r="B194">
        <v>59</v>
      </c>
    </row>
    <row r="195" spans="1:2">
      <c r="A195" t="str">
        <v>DE80M</v>
      </c>
      <c r="B195">
        <v>41</v>
      </c>
    </row>
    <row r="196" spans="1:2">
      <c r="A196" t="str">
        <v>DE80N</v>
      </c>
      <c r="B196">
        <v>61</v>
      </c>
    </row>
    <row r="197" spans="1:2">
      <c r="A197" t="str">
        <v>DE80O</v>
      </c>
      <c r="B197">
        <v>55</v>
      </c>
    </row>
    <row r="198" spans="1:2">
      <c r="A198" t="str">
        <v>DE911</v>
      </c>
      <c r="B198">
        <v>65</v>
      </c>
    </row>
    <row r="199" spans="1:2">
      <c r="A199" t="str">
        <v>DE912</v>
      </c>
      <c r="B199">
        <v>27</v>
      </c>
    </row>
    <row r="200" spans="1:2">
      <c r="A200" t="str">
        <v>DE913</v>
      </c>
      <c r="B200">
        <v>32</v>
      </c>
    </row>
    <row r="201" spans="1:2">
      <c r="A201" t="str">
        <v>DE914</v>
      </c>
      <c r="B201">
        <v>46</v>
      </c>
    </row>
    <row r="202" spans="1:2">
      <c r="A202" t="str">
        <v>DE916</v>
      </c>
      <c r="B202">
        <v>35</v>
      </c>
    </row>
    <row r="203" spans="1:2">
      <c r="A203" t="str">
        <v>DE917</v>
      </c>
      <c r="B203">
        <v>24</v>
      </c>
    </row>
    <row r="204" spans="1:2">
      <c r="A204" t="str">
        <v>DE918</v>
      </c>
      <c r="B204">
        <v>34</v>
      </c>
    </row>
    <row r="205" spans="1:2">
      <c r="A205" t="str">
        <v>DE91A</v>
      </c>
      <c r="B205">
        <v>36</v>
      </c>
    </row>
    <row r="206" spans="1:2">
      <c r="A206" t="str">
        <v>DE91B</v>
      </c>
      <c r="B206">
        <v>31</v>
      </c>
    </row>
    <row r="207" spans="1:2">
      <c r="A207" t="str">
        <v>DE91C</v>
      </c>
      <c r="B207">
        <v>84</v>
      </c>
    </row>
    <row r="208" spans="1:2">
      <c r="A208" t="str">
        <v>DE922</v>
      </c>
      <c r="B208">
        <v>57</v>
      </c>
    </row>
    <row r="209" spans="1:2">
      <c r="A209" t="str">
        <v>DE923</v>
      </c>
      <c r="B209">
        <v>39</v>
      </c>
    </row>
    <row r="210" spans="1:2">
      <c r="A210" t="str">
        <v>DE925</v>
      </c>
      <c r="B210">
        <v>71</v>
      </c>
    </row>
    <row r="211" spans="1:2">
      <c r="A211" t="str">
        <v>DE926</v>
      </c>
      <c r="B211">
        <v>18</v>
      </c>
    </row>
    <row r="212" spans="1:2">
      <c r="A212" t="str">
        <v>DE927</v>
      </c>
      <c r="B212">
        <v>32</v>
      </c>
    </row>
    <row r="213" spans="1:2">
      <c r="A213" t="str">
        <v>DE928</v>
      </c>
      <c r="B213">
        <v>41</v>
      </c>
    </row>
    <row r="214" spans="1:2">
      <c r="A214" t="str">
        <v>DE929</v>
      </c>
      <c r="B214">
        <v>300</v>
      </c>
    </row>
    <row r="215" spans="1:2">
      <c r="A215" t="str">
        <v>DE931</v>
      </c>
      <c r="B215">
        <v>47</v>
      </c>
    </row>
    <row r="216" spans="1:2">
      <c r="A216" t="str">
        <v>DE932</v>
      </c>
      <c r="B216">
        <v>52</v>
      </c>
    </row>
    <row r="217" spans="1:2">
      <c r="A217" t="str">
        <v>DE933</v>
      </c>
      <c r="B217">
        <v>67</v>
      </c>
    </row>
    <row r="218" spans="1:2">
      <c r="A218" t="str">
        <v>DE934</v>
      </c>
      <c r="B218">
        <v>13</v>
      </c>
    </row>
    <row r="219" spans="1:2">
      <c r="A219" t="str">
        <v>DE935</v>
      </c>
      <c r="B219">
        <v>48</v>
      </c>
    </row>
    <row r="220" spans="1:2">
      <c r="A220" t="str">
        <v>DE936</v>
      </c>
      <c r="B220">
        <v>30</v>
      </c>
    </row>
    <row r="221" spans="1:2">
      <c r="A221" t="str">
        <v>DE937</v>
      </c>
      <c r="B221">
        <v>43</v>
      </c>
    </row>
    <row r="222" spans="1:2">
      <c r="A222" t="str">
        <v>DE938</v>
      </c>
      <c r="B222">
        <v>37</v>
      </c>
    </row>
    <row r="223" spans="1:2">
      <c r="A223" t="str">
        <v>DE939</v>
      </c>
      <c r="B223">
        <v>54</v>
      </c>
    </row>
    <row r="224" spans="1:2">
      <c r="A224" t="str">
        <v>DE93A</v>
      </c>
      <c r="B224">
        <v>24</v>
      </c>
    </row>
    <row r="225" spans="1:2">
      <c r="A225" t="str">
        <v>DE93B</v>
      </c>
      <c r="B225">
        <v>36</v>
      </c>
    </row>
    <row r="226" spans="1:2">
      <c r="A226" t="str">
        <v>DE941</v>
      </c>
      <c r="B226">
        <v>20</v>
      </c>
    </row>
    <row r="227" spans="1:2">
      <c r="A227" t="str">
        <v>DE942</v>
      </c>
      <c r="B227">
        <v>13</v>
      </c>
    </row>
    <row r="228" spans="1:2">
      <c r="A228" t="str">
        <v>DE943</v>
      </c>
      <c r="B228">
        <v>44</v>
      </c>
    </row>
    <row r="229" spans="1:2">
      <c r="A229" t="str">
        <v>DE944</v>
      </c>
      <c r="B229">
        <v>43</v>
      </c>
    </row>
    <row r="230" spans="1:2">
      <c r="A230" t="str">
        <v>DE945</v>
      </c>
      <c r="B230">
        <v>19</v>
      </c>
    </row>
    <row r="231" spans="1:2">
      <c r="A231" t="str">
        <v>DE946</v>
      </c>
      <c r="B231">
        <v>33</v>
      </c>
    </row>
    <row r="232" spans="1:2">
      <c r="A232" t="str">
        <v>DE947</v>
      </c>
      <c r="B232">
        <v>49</v>
      </c>
    </row>
    <row r="233" spans="1:2">
      <c r="A233" t="str">
        <v>DE948</v>
      </c>
      <c r="B233">
        <v>45</v>
      </c>
    </row>
    <row r="234" spans="1:2">
      <c r="A234" t="str">
        <v>DE949</v>
      </c>
      <c r="B234">
        <v>86</v>
      </c>
    </row>
    <row r="235" spans="1:2">
      <c r="A235" t="str">
        <v>DE94A</v>
      </c>
      <c r="B235">
        <v>26</v>
      </c>
    </row>
    <row r="236" spans="1:2">
      <c r="A236" t="str">
        <v>DE94B</v>
      </c>
      <c r="B236">
        <v>36</v>
      </c>
    </row>
    <row r="237" spans="1:2">
      <c r="A237" t="str">
        <v>DE94C</v>
      </c>
      <c r="B237">
        <v>45</v>
      </c>
    </row>
    <row r="238" spans="1:2">
      <c r="A238" t="str">
        <v>DE94D</v>
      </c>
      <c r="B238">
        <v>34</v>
      </c>
    </row>
    <row r="239" spans="1:2">
      <c r="A239" t="str">
        <v>DE94E</v>
      </c>
      <c r="B239">
        <v>94</v>
      </c>
    </row>
    <row r="240" spans="1:2">
      <c r="A240" t="str">
        <v>DE94F</v>
      </c>
      <c r="B240">
        <v>38</v>
      </c>
    </row>
    <row r="241" spans="1:2">
      <c r="A241" t="str">
        <v>DE94G</v>
      </c>
      <c r="B241">
        <v>23</v>
      </c>
    </row>
    <row r="242" spans="1:2">
      <c r="A242" t="str">
        <v>DE94H</v>
      </c>
      <c r="B242">
        <v>15</v>
      </c>
    </row>
    <row r="243" spans="1:2">
      <c r="A243" t="str">
        <v>DEA11</v>
      </c>
      <c r="B243">
        <v>161</v>
      </c>
    </row>
    <row r="244" spans="1:2">
      <c r="A244" t="str">
        <v>DEA12</v>
      </c>
      <c r="B244">
        <v>128</v>
      </c>
    </row>
    <row r="245" spans="1:2">
      <c r="A245" t="str">
        <v>DEA13</v>
      </c>
      <c r="B245">
        <v>150</v>
      </c>
    </row>
    <row r="246" spans="1:2">
      <c r="A246" t="str">
        <v>DEA14</v>
      </c>
      <c r="B246">
        <v>59</v>
      </c>
    </row>
    <row r="247" spans="1:2">
      <c r="A247" t="str">
        <v>DEA15</v>
      </c>
      <c r="B247">
        <v>68</v>
      </c>
    </row>
    <row r="248" spans="1:2">
      <c r="A248" t="str">
        <v>DEA16</v>
      </c>
      <c r="B248">
        <v>44</v>
      </c>
    </row>
    <row r="249" spans="1:2">
      <c r="A249" t="str">
        <v>DEA17</v>
      </c>
      <c r="B249">
        <v>54</v>
      </c>
    </row>
    <row r="250" spans="1:2">
      <c r="A250" t="str">
        <v>DEA18</v>
      </c>
      <c r="B250">
        <v>29</v>
      </c>
    </row>
    <row r="251" spans="1:2">
      <c r="A251" t="str">
        <v>DEA19</v>
      </c>
      <c r="B251">
        <v>41</v>
      </c>
    </row>
    <row r="252" spans="1:2">
      <c r="A252" t="str">
        <v>DEA1A</v>
      </c>
      <c r="B252">
        <v>92</v>
      </c>
    </row>
    <row r="253" spans="1:2">
      <c r="A253" t="str">
        <v>DEA1B</v>
      </c>
      <c r="B253">
        <v>82</v>
      </c>
    </row>
    <row r="254" spans="1:2">
      <c r="A254" t="str">
        <v>DEA1C</v>
      </c>
      <c r="B254">
        <v>126</v>
      </c>
    </row>
    <row r="255" spans="1:2">
      <c r="A255" t="str">
        <v>DEA1D</v>
      </c>
      <c r="B255">
        <v>117</v>
      </c>
    </row>
    <row r="256" spans="1:2">
      <c r="A256" t="str">
        <v>DEA1E</v>
      </c>
      <c r="B256">
        <v>78</v>
      </c>
    </row>
    <row r="257" spans="1:2">
      <c r="A257" t="str">
        <v>DEA1F</v>
      </c>
      <c r="B257">
        <v>119</v>
      </c>
    </row>
    <row r="258" spans="1:2">
      <c r="A258" t="str">
        <v>DEA22</v>
      </c>
      <c r="B258">
        <v>86</v>
      </c>
    </row>
    <row r="259" spans="1:2">
      <c r="A259" t="str">
        <v>DEA23</v>
      </c>
      <c r="B259">
        <v>278</v>
      </c>
    </row>
    <row r="260" spans="1:2">
      <c r="A260" t="str">
        <v>DEA24</v>
      </c>
      <c r="B260">
        <v>43</v>
      </c>
    </row>
    <row r="261" spans="1:2">
      <c r="A261" t="str">
        <v>DEA26</v>
      </c>
      <c r="B261">
        <v>69</v>
      </c>
    </row>
    <row r="262" spans="1:2">
      <c r="A262" t="str">
        <v>DEA27</v>
      </c>
      <c r="B262">
        <v>122</v>
      </c>
    </row>
    <row r="263" spans="1:2">
      <c r="A263" t="str">
        <v>DEA28</v>
      </c>
      <c r="B263">
        <v>51</v>
      </c>
    </row>
    <row r="264" spans="1:2">
      <c r="A264" t="str">
        <v>DEA29</v>
      </c>
      <c r="B264">
        <v>67</v>
      </c>
    </row>
    <row r="265" spans="1:2">
      <c r="A265" t="str">
        <v>DEA2A</v>
      </c>
      <c r="B265">
        <v>70</v>
      </c>
    </row>
    <row r="266" spans="1:2">
      <c r="A266" t="str">
        <v>DEA2B</v>
      </c>
      <c r="B266">
        <v>74</v>
      </c>
    </row>
    <row r="267" spans="1:2">
      <c r="A267" t="str">
        <v>DEA2C</v>
      </c>
      <c r="B267">
        <v>156</v>
      </c>
    </row>
    <row r="268" spans="1:2">
      <c r="A268" t="str">
        <v>DEA2D</v>
      </c>
      <c r="B268">
        <v>144</v>
      </c>
    </row>
    <row r="269" spans="1:2">
      <c r="A269" t="str">
        <v>DEA31</v>
      </c>
      <c r="B269">
        <v>30</v>
      </c>
    </row>
    <row r="270" spans="1:2">
      <c r="A270" t="str">
        <v>DEA32</v>
      </c>
      <c r="B270">
        <v>68</v>
      </c>
    </row>
    <row r="271" spans="1:2">
      <c r="A271" t="str">
        <v>DEA33</v>
      </c>
      <c r="B271">
        <v>82</v>
      </c>
    </row>
    <row r="272" spans="1:2">
      <c r="A272" t="str">
        <v>DEA34</v>
      </c>
      <c r="B272">
        <v>97</v>
      </c>
    </row>
    <row r="273" spans="1:2">
      <c r="A273" t="str">
        <v>DEA35</v>
      </c>
      <c r="B273">
        <v>57</v>
      </c>
    </row>
    <row r="274" spans="1:2">
      <c r="A274" t="str">
        <v>DEA36</v>
      </c>
      <c r="B274">
        <v>159</v>
      </c>
    </row>
    <row r="275" spans="1:2">
      <c r="A275" t="str">
        <v>DEA37</v>
      </c>
      <c r="B275">
        <v>117</v>
      </c>
    </row>
    <row r="276" spans="1:2">
      <c r="A276" t="str">
        <v>DEA38</v>
      </c>
      <c r="B276">
        <v>72</v>
      </c>
    </row>
    <row r="277" spans="1:2">
      <c r="A277" t="str">
        <v>DEA41</v>
      </c>
      <c r="B277">
        <v>87</v>
      </c>
    </row>
    <row r="278" spans="1:2">
      <c r="A278" t="str">
        <v>DEA42</v>
      </c>
      <c r="B278">
        <v>95</v>
      </c>
    </row>
    <row r="279" spans="1:2">
      <c r="A279" t="str">
        <v>DEA43</v>
      </c>
      <c r="B279">
        <v>65</v>
      </c>
    </row>
    <row r="280" spans="1:2">
      <c r="A280" t="str">
        <v>DEA44</v>
      </c>
      <c r="B280">
        <v>36</v>
      </c>
    </row>
    <row r="281" spans="1:2">
      <c r="A281" t="str">
        <v>DEA45</v>
      </c>
      <c r="B281">
        <v>90</v>
      </c>
    </row>
    <row r="282" spans="1:2">
      <c r="A282" t="str">
        <v>DEA46</v>
      </c>
      <c r="B282">
        <v>81</v>
      </c>
    </row>
    <row r="283" spans="1:2">
      <c r="A283" t="str">
        <v>DEA47</v>
      </c>
      <c r="B283">
        <v>80</v>
      </c>
    </row>
    <row r="284" spans="1:2">
      <c r="A284" t="str">
        <v>DEA51</v>
      </c>
      <c r="B284">
        <v>94</v>
      </c>
    </row>
    <row r="285" spans="1:2">
      <c r="A285" t="str">
        <v>DEA52</v>
      </c>
      <c r="B285">
        <v>152</v>
      </c>
    </row>
    <row r="286" spans="1:2">
      <c r="A286" t="str">
        <v>DEA53</v>
      </c>
      <c r="B286">
        <v>49</v>
      </c>
    </row>
    <row r="287" spans="1:2">
      <c r="A287" t="str">
        <v>DEA54</v>
      </c>
      <c r="B287">
        <v>47</v>
      </c>
    </row>
    <row r="288" spans="1:2">
      <c r="A288" t="str">
        <v>DEA55</v>
      </c>
      <c r="B288">
        <v>41</v>
      </c>
    </row>
    <row r="289" spans="1:2">
      <c r="A289" t="str">
        <v>DEA56</v>
      </c>
      <c r="B289">
        <v>84</v>
      </c>
    </row>
    <row r="290" spans="1:2">
      <c r="A290" t="str">
        <v>DEA57</v>
      </c>
      <c r="B290">
        <v>67</v>
      </c>
    </row>
    <row r="291" spans="1:2">
      <c r="A291" t="str">
        <v>DEA58</v>
      </c>
      <c r="B291">
        <v>106</v>
      </c>
    </row>
    <row r="292" spans="1:2">
      <c r="A292" t="str">
        <v>DEA59</v>
      </c>
      <c r="B292">
        <v>35</v>
      </c>
    </row>
    <row r="293" spans="1:2">
      <c r="A293" t="str">
        <v>DEA5A</v>
      </c>
      <c r="B293">
        <v>71</v>
      </c>
    </row>
    <row r="294" spans="1:2">
      <c r="A294" t="str">
        <v>DEA5B</v>
      </c>
      <c r="B294">
        <v>78</v>
      </c>
    </row>
    <row r="295" spans="1:2">
      <c r="A295" t="str">
        <v>DEA5C</v>
      </c>
      <c r="B295">
        <v>102</v>
      </c>
    </row>
    <row r="296" spans="1:2">
      <c r="A296" t="str">
        <v>DEB11</v>
      </c>
      <c r="B296">
        <v>29</v>
      </c>
    </row>
    <row r="297" spans="1:2">
      <c r="A297" t="str">
        <v>DEB12</v>
      </c>
      <c r="B297">
        <v>33</v>
      </c>
    </row>
    <row r="298" spans="1:2">
      <c r="A298" t="str">
        <v>DEB13</v>
      </c>
      <c r="B298">
        <v>34</v>
      </c>
    </row>
    <row r="299" spans="1:2">
      <c r="A299" t="str">
        <v>DEB14</v>
      </c>
      <c r="B299">
        <v>41</v>
      </c>
    </row>
    <row r="300" spans="1:2">
      <c r="A300" t="str">
        <v>DEB15</v>
      </c>
      <c r="B300">
        <v>21</v>
      </c>
    </row>
    <row r="301" spans="1:2">
      <c r="A301" t="str">
        <v>DEB17</v>
      </c>
      <c r="B301">
        <v>56</v>
      </c>
    </row>
    <row r="302" spans="1:2">
      <c r="A302" t="str">
        <v>DEB18</v>
      </c>
      <c r="B302">
        <v>48</v>
      </c>
    </row>
    <row r="303" spans="1:2">
      <c r="A303" t="str">
        <v>DEB1A</v>
      </c>
      <c r="B303">
        <v>32</v>
      </c>
    </row>
    <row r="304" spans="1:2">
      <c r="A304" t="str">
        <v>DEB1B</v>
      </c>
      <c r="B304">
        <v>53</v>
      </c>
    </row>
    <row r="305" spans="1:2">
      <c r="A305" t="str">
        <v>DEB1C</v>
      </c>
      <c r="B305">
        <v>16</v>
      </c>
    </row>
    <row r="306" spans="1:2">
      <c r="A306" t="str">
        <v>DEB1D</v>
      </c>
      <c r="B306">
        <v>27</v>
      </c>
    </row>
    <row r="307" spans="1:2">
      <c r="A307" t="str">
        <v>DEB21</v>
      </c>
      <c r="B307">
        <v>29</v>
      </c>
    </row>
    <row r="308" spans="1:2">
      <c r="A308" t="str">
        <v>DEB22</v>
      </c>
      <c r="B308">
        <v>29</v>
      </c>
    </row>
    <row r="309" spans="1:2">
      <c r="A309" t="str">
        <v>DEB23</v>
      </c>
      <c r="B309">
        <v>26</v>
      </c>
    </row>
    <row r="310" spans="1:2">
      <c r="A310" t="str">
        <v>DEB24</v>
      </c>
      <c r="B310">
        <v>16</v>
      </c>
    </row>
    <row r="311" spans="1:2">
      <c r="A311" t="str">
        <v>DEB25</v>
      </c>
      <c r="B311">
        <v>39</v>
      </c>
    </row>
    <row r="312" spans="1:2">
      <c r="A312" t="str">
        <v>DEB31</v>
      </c>
      <c r="B312">
        <v>13</v>
      </c>
    </row>
    <row r="313" spans="1:2">
      <c r="A313" t="str">
        <v>DEB32</v>
      </c>
      <c r="B313">
        <v>26</v>
      </c>
    </row>
    <row r="314" spans="1:2">
      <c r="A314" t="str">
        <v>DEB33</v>
      </c>
      <c r="B314">
        <v>12</v>
      </c>
    </row>
    <row r="315" spans="1:2">
      <c r="A315" t="str">
        <v>DEB34</v>
      </c>
      <c r="B315">
        <v>45</v>
      </c>
    </row>
    <row r="316" spans="1:2">
      <c r="A316" t="str">
        <v>DEB35</v>
      </c>
      <c r="B316">
        <v>56</v>
      </c>
    </row>
    <row r="317" spans="1:2">
      <c r="A317" t="str">
        <v>DEB36</v>
      </c>
      <c r="B317">
        <v>14</v>
      </c>
    </row>
    <row r="318" spans="1:2">
      <c r="A318" t="str">
        <v>DEB37</v>
      </c>
      <c r="B318">
        <v>10</v>
      </c>
    </row>
    <row r="319" spans="1:2">
      <c r="A319" t="str">
        <v>DEB38</v>
      </c>
      <c r="B319">
        <v>13</v>
      </c>
    </row>
    <row r="320" spans="1:2">
      <c r="A320" t="str">
        <v>DEB39</v>
      </c>
      <c r="B320">
        <v>22</v>
      </c>
    </row>
    <row r="321" spans="1:2">
      <c r="A321" t="str">
        <v>DEB3A</v>
      </c>
      <c r="B321">
        <v>9</v>
      </c>
    </row>
    <row r="322" spans="1:2">
      <c r="A322" t="str">
        <v>DEB3B</v>
      </c>
      <c r="B322">
        <v>34</v>
      </c>
    </row>
    <row r="323" spans="1:2">
      <c r="A323" t="str">
        <v>DEB3C</v>
      </c>
      <c r="B323">
        <v>35</v>
      </c>
    </row>
    <row r="324" spans="1:2">
      <c r="A324" t="str">
        <v>DEB3D</v>
      </c>
      <c r="B324">
        <v>20</v>
      </c>
    </row>
    <row r="325" spans="1:2">
      <c r="A325" t="str">
        <v>DEB3E</v>
      </c>
      <c r="B325">
        <v>34</v>
      </c>
    </row>
    <row r="326" spans="1:2">
      <c r="A326" t="str">
        <v>DEB3F</v>
      </c>
      <c r="B326">
        <v>28</v>
      </c>
    </row>
    <row r="327" spans="1:2">
      <c r="A327" t="str">
        <v>DEB3G</v>
      </c>
      <c r="B327">
        <v>18</v>
      </c>
    </row>
    <row r="328" spans="1:2">
      <c r="A328" t="str">
        <v>DEB3H</v>
      </c>
      <c r="B328">
        <v>29</v>
      </c>
    </row>
    <row r="329" spans="1:2">
      <c r="A329" t="str">
        <v>DEB3I</v>
      </c>
      <c r="B329">
        <v>40</v>
      </c>
    </row>
    <row r="330" spans="1:2">
      <c r="A330" t="str">
        <v>DEB3J</v>
      </c>
      <c r="B330">
        <v>55</v>
      </c>
    </row>
    <row r="331" spans="1:2">
      <c r="A331" t="str">
        <v>DEB3K</v>
      </c>
      <c r="B331">
        <v>25</v>
      </c>
    </row>
    <row r="332" spans="1:2">
      <c r="A332" t="str">
        <v>DEC01</v>
      </c>
      <c r="B332">
        <v>85</v>
      </c>
    </row>
    <row r="333" spans="1:2">
      <c r="A333" t="str">
        <v>DEC02</v>
      </c>
      <c r="B333">
        <v>27</v>
      </c>
    </row>
    <row r="334" spans="1:2">
      <c r="A334" t="str">
        <v>DEC03</v>
      </c>
      <c r="B334">
        <v>34</v>
      </c>
    </row>
    <row r="335" spans="1:2">
      <c r="A335" t="str">
        <v>DEC04</v>
      </c>
      <c r="B335">
        <v>50</v>
      </c>
    </row>
    <row r="336" spans="1:2">
      <c r="A336" t="str">
        <v>DEC05</v>
      </c>
      <c r="B336">
        <v>37</v>
      </c>
    </row>
    <row r="337" spans="1:2">
      <c r="A337" t="str">
        <v>DEC06</v>
      </c>
      <c r="B337">
        <v>22</v>
      </c>
    </row>
    <row r="338" spans="1:2">
      <c r="A338" t="str">
        <v>DED21</v>
      </c>
      <c r="B338">
        <v>144</v>
      </c>
    </row>
    <row r="339" spans="1:2">
      <c r="A339" t="str">
        <v>DED2C</v>
      </c>
      <c r="B339">
        <v>77</v>
      </c>
    </row>
    <row r="340" spans="1:2">
      <c r="A340" t="str">
        <v>DED2D</v>
      </c>
      <c r="B340">
        <v>64</v>
      </c>
    </row>
    <row r="341" spans="1:2">
      <c r="A341" t="str">
        <v>DED2E</v>
      </c>
      <c r="B341">
        <v>62</v>
      </c>
    </row>
    <row r="342" spans="1:2">
      <c r="A342" t="str">
        <v>DED2F</v>
      </c>
      <c r="B342">
        <v>63</v>
      </c>
    </row>
    <row r="343" spans="1:2">
      <c r="A343" t="str">
        <v>DED41</v>
      </c>
      <c r="B343">
        <v>63</v>
      </c>
    </row>
    <row r="344" spans="1:2">
      <c r="A344" t="str">
        <v>DED42</v>
      </c>
      <c r="B344">
        <v>85</v>
      </c>
    </row>
    <row r="345" spans="1:2">
      <c r="A345" t="str">
        <v>DED43</v>
      </c>
      <c r="B345">
        <v>78</v>
      </c>
    </row>
    <row r="346" spans="1:2">
      <c r="A346" t="str">
        <v>DED44</v>
      </c>
      <c r="B346">
        <v>57</v>
      </c>
    </row>
    <row r="347" spans="1:2">
      <c r="A347" t="str">
        <v>DED45</v>
      </c>
      <c r="B347">
        <v>80</v>
      </c>
    </row>
    <row r="348" spans="1:2">
      <c r="A348" t="str">
        <v>DED51</v>
      </c>
      <c r="B348">
        <v>156</v>
      </c>
    </row>
    <row r="349" spans="1:2">
      <c r="A349" t="str">
        <v>DED52</v>
      </c>
      <c r="B349">
        <v>67</v>
      </c>
    </row>
    <row r="350" spans="1:2">
      <c r="A350" t="str">
        <v>DED53</v>
      </c>
      <c r="B350">
        <v>51</v>
      </c>
    </row>
    <row r="351" spans="1:2">
      <c r="A351" t="str">
        <v>DEE01</v>
      </c>
      <c r="B351">
        <v>20</v>
      </c>
    </row>
    <row r="352" spans="1:2">
      <c r="A352" t="str">
        <v>DEE02</v>
      </c>
      <c r="B352">
        <v>62</v>
      </c>
    </row>
    <row r="353" spans="1:2">
      <c r="A353" t="str">
        <v>DEE03</v>
      </c>
      <c r="B353">
        <v>61</v>
      </c>
    </row>
    <row r="354" spans="1:2">
      <c r="A354" t="str">
        <v>DEE04</v>
      </c>
      <c r="B354">
        <v>21</v>
      </c>
    </row>
    <row r="355" spans="1:2">
      <c r="A355" t="str">
        <v>DEE05</v>
      </c>
      <c r="B355">
        <v>40</v>
      </c>
    </row>
    <row r="356" spans="1:2">
      <c r="A356" t="str">
        <v>DEE06</v>
      </c>
      <c r="B356">
        <v>23</v>
      </c>
    </row>
    <row r="357" spans="1:2">
      <c r="A357" t="str">
        <v>DEE07</v>
      </c>
      <c r="B357">
        <v>44</v>
      </c>
    </row>
    <row r="358" spans="1:2">
      <c r="A358" t="str">
        <v>DEE08</v>
      </c>
      <c r="B358">
        <v>46</v>
      </c>
    </row>
    <row r="359" spans="1:2">
      <c r="A359" t="str">
        <v>DEE09</v>
      </c>
      <c r="B359">
        <v>54</v>
      </c>
    </row>
    <row r="360" spans="1:2">
      <c r="A360" t="str">
        <v>DEE0A</v>
      </c>
      <c r="B360">
        <v>34</v>
      </c>
    </row>
    <row r="361" spans="1:2">
      <c r="A361" t="str">
        <v>DEE0B</v>
      </c>
      <c r="B361">
        <v>47</v>
      </c>
    </row>
    <row r="362" spans="1:2">
      <c r="A362" t="str">
        <v>DEE0C</v>
      </c>
      <c r="B362">
        <v>48</v>
      </c>
    </row>
    <row r="363" spans="1:2">
      <c r="A363" t="str">
        <v>DEE0D</v>
      </c>
      <c r="B363">
        <v>28</v>
      </c>
    </row>
    <row r="364" spans="1:2">
      <c r="A364" t="str">
        <v>DEE0E</v>
      </c>
      <c r="B364">
        <v>32</v>
      </c>
    </row>
    <row r="365" spans="1:2">
      <c r="A365" t="str">
        <v>DEF01</v>
      </c>
      <c r="B365">
        <v>24</v>
      </c>
    </row>
    <row r="366" spans="1:2">
      <c r="A366" t="str">
        <v>DEF02</v>
      </c>
      <c r="B366">
        <v>64</v>
      </c>
    </row>
    <row r="367" spans="1:2">
      <c r="A367" t="str">
        <v>DEF03</v>
      </c>
      <c r="B367">
        <v>56</v>
      </c>
    </row>
    <row r="368" spans="1:2">
      <c r="A368" t="str">
        <v>DEF04</v>
      </c>
      <c r="B368">
        <v>21</v>
      </c>
    </row>
    <row r="369" spans="1:2">
      <c r="A369" t="str">
        <v>DEF05</v>
      </c>
      <c r="B369">
        <v>35</v>
      </c>
    </row>
    <row r="370" spans="1:2">
      <c r="A370" t="str">
        <v>DEF06</v>
      </c>
      <c r="B370">
        <v>52</v>
      </c>
    </row>
    <row r="371" spans="1:2">
      <c r="A371" t="str">
        <v>DEF07</v>
      </c>
      <c r="B371">
        <v>43</v>
      </c>
    </row>
    <row r="372" spans="1:2">
      <c r="A372" t="str">
        <v>DEF08</v>
      </c>
      <c r="B372">
        <v>52</v>
      </c>
    </row>
    <row r="373" spans="1:2">
      <c r="A373" t="str">
        <v>DEF09</v>
      </c>
      <c r="B373">
        <v>83</v>
      </c>
    </row>
    <row r="374" spans="1:2">
      <c r="A374" t="str">
        <v>DEF0A</v>
      </c>
      <c r="B374">
        <v>34</v>
      </c>
    </row>
    <row r="375" spans="1:2">
      <c r="A375" t="str">
        <v>DEF0B</v>
      </c>
      <c r="B375">
        <v>72</v>
      </c>
    </row>
    <row r="376" spans="1:2">
      <c r="A376" t="str">
        <v>DEF0C</v>
      </c>
      <c r="B376">
        <v>53</v>
      </c>
    </row>
    <row r="377" spans="1:2">
      <c r="A377" t="str">
        <v>DEF0D</v>
      </c>
      <c r="B377">
        <v>73</v>
      </c>
    </row>
    <row r="378" spans="1:2">
      <c r="A378" t="str">
        <v>DEF0E</v>
      </c>
      <c r="B378">
        <v>34</v>
      </c>
    </row>
    <row r="379" spans="1:2">
      <c r="A379" t="str">
        <v>DEF0F</v>
      </c>
      <c r="B379">
        <v>64</v>
      </c>
    </row>
    <row r="380" spans="1:2">
      <c r="A380" t="str">
        <v>DEG01</v>
      </c>
      <c r="B380">
        <v>55</v>
      </c>
    </row>
    <row r="381" spans="1:2">
      <c r="A381" t="str">
        <v>DEG02</v>
      </c>
      <c r="B381">
        <v>24</v>
      </c>
    </row>
    <row r="382" spans="1:2">
      <c r="A382" t="str">
        <v>DEG03</v>
      </c>
      <c r="B382">
        <v>29</v>
      </c>
    </row>
    <row r="383" spans="1:2">
      <c r="A383" t="str">
        <v>DEG04</v>
      </c>
      <c r="B383">
        <v>9</v>
      </c>
    </row>
    <row r="384" spans="1:2">
      <c r="A384" t="str">
        <v>DEG05</v>
      </c>
      <c r="B384">
        <v>17</v>
      </c>
    </row>
    <row r="385" spans="1:2">
      <c r="A385" t="str">
        <v>DEG06</v>
      </c>
      <c r="B385">
        <v>26</v>
      </c>
    </row>
    <row r="386" spans="1:2">
      <c r="A386" t="str">
        <v>DEG07</v>
      </c>
      <c r="B386">
        <v>21</v>
      </c>
    </row>
    <row r="387" spans="1:2">
      <c r="A387" t="str">
        <v>DEG09</v>
      </c>
      <c r="B387">
        <v>26</v>
      </c>
    </row>
    <row r="388" spans="1:2">
      <c r="A388" t="str">
        <v>DEG0A</v>
      </c>
      <c r="B388">
        <v>19</v>
      </c>
    </row>
    <row r="389" spans="1:2">
      <c r="A389" t="str">
        <v>DEG0B</v>
      </c>
      <c r="B389">
        <v>32</v>
      </c>
    </row>
    <row r="390" spans="1:2">
      <c r="A390" t="str">
        <v>DEG0C</v>
      </c>
      <c r="B390">
        <v>35</v>
      </c>
    </row>
    <row r="391" spans="1:2">
      <c r="A391" t="str">
        <v>DEG0D</v>
      </c>
      <c r="B391">
        <v>18</v>
      </c>
    </row>
    <row r="392" spans="1:2">
      <c r="A392" t="str">
        <v>DEG0E</v>
      </c>
      <c r="B392">
        <v>16</v>
      </c>
    </row>
    <row r="393" spans="1:2">
      <c r="A393" t="str">
        <v>DEG0F</v>
      </c>
      <c r="B393">
        <v>27</v>
      </c>
    </row>
    <row r="394" spans="1:2">
      <c r="A394" t="str">
        <v>DEG0G</v>
      </c>
      <c r="B394">
        <v>21</v>
      </c>
    </row>
    <row r="395" spans="1:2">
      <c r="A395" t="str">
        <v>DEG0H</v>
      </c>
      <c r="B395">
        <v>15</v>
      </c>
    </row>
    <row r="396" spans="1:2">
      <c r="A396" t="str">
        <v>DEG0I</v>
      </c>
      <c r="B396">
        <v>26</v>
      </c>
    </row>
    <row r="397" spans="1:2">
      <c r="A397" t="str">
        <v>DEG0J</v>
      </c>
      <c r="B397">
        <v>21</v>
      </c>
    </row>
    <row r="398" spans="1:2">
      <c r="A398" t="str">
        <v>DEG0K</v>
      </c>
      <c r="B398">
        <v>21</v>
      </c>
    </row>
    <row r="399" spans="1:2">
      <c r="A399" t="str">
        <v>DEG0L</v>
      </c>
      <c r="B399">
        <v>25</v>
      </c>
    </row>
    <row r="400" spans="1:2">
      <c r="A400" t="str">
        <v>DEG0M</v>
      </c>
      <c r="B400">
        <v>23</v>
      </c>
    </row>
    <row r="401" spans="1:2">
      <c r="A401" t="str">
        <v>DEG0N</v>
      </c>
      <c r="B401">
        <v>11</v>
      </c>
    </row>
    <row r="402" spans="1:2">
      <c r="A402" t="str">
        <v>DEG0P</v>
      </c>
      <c r="B402">
        <v>30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8CED-D748-4C10-90FC-1A9A5B5ACAA9}">
  <dimension ref="A1:AE8766"/>
  <sheetViews>
    <sheetView topLeftCell="B4" zoomScale="130" zoomScaleNormal="130" workbookViewId="0">
      <selection activeCell="AD8" sqref="AD8"/>
    </sheetView>
  </sheetViews>
  <sheetFormatPr defaultRowHeight="14.4"/>
  <cols>
    <col min="3" max="3" width="11" bestFit="1" customWidth="1"/>
    <col min="4" max="4" width="13.88671875" bestFit="1" customWidth="1"/>
    <col min="5" max="5" width="11.88671875" bestFit="1" customWidth="1"/>
    <col min="6" max="6" width="11" bestFit="1" customWidth="1"/>
    <col min="7" max="7" width="13.88671875" bestFit="1" customWidth="1"/>
    <col min="8" max="8" width="11.88671875" bestFit="1" customWidth="1"/>
    <col min="9" max="9" width="11.5546875" bestFit="1" customWidth="1"/>
    <col min="10" max="10" width="14.44140625" bestFit="1" customWidth="1"/>
    <col min="11" max="11" width="12.44140625" bestFit="1" customWidth="1"/>
    <col min="12" max="15" width="13.44140625" bestFit="1" customWidth="1"/>
    <col min="18" max="20" width="13.44140625" bestFit="1" customWidth="1"/>
    <col min="21" max="26" width="12" bestFit="1" customWidth="1"/>
    <col min="28" max="30" width="12" bestFit="1" customWidth="1"/>
  </cols>
  <sheetData>
    <row r="1" spans="1:31">
      <c r="A1" t="s">
        <v>18767</v>
      </c>
      <c r="C1" t="s">
        <v>33</v>
      </c>
      <c r="D1" t="s">
        <v>33</v>
      </c>
      <c r="E1" t="s">
        <v>33</v>
      </c>
      <c r="F1" t="s">
        <v>33</v>
      </c>
      <c r="G1" t="s">
        <v>33</v>
      </c>
      <c r="H1" t="s">
        <v>33</v>
      </c>
      <c r="I1" t="s">
        <v>33</v>
      </c>
      <c r="J1" t="s">
        <v>33</v>
      </c>
      <c r="K1" t="s">
        <v>33</v>
      </c>
      <c r="L1" t="s">
        <v>33</v>
      </c>
      <c r="M1" t="s">
        <v>33</v>
      </c>
      <c r="N1" t="s">
        <v>33</v>
      </c>
      <c r="O1" t="s">
        <v>33</v>
      </c>
      <c r="P1" t="s">
        <v>33</v>
      </c>
      <c r="Q1" t="s">
        <v>33</v>
      </c>
      <c r="R1" t="s">
        <v>33</v>
      </c>
      <c r="S1" t="s">
        <v>33</v>
      </c>
      <c r="T1" t="s">
        <v>33</v>
      </c>
      <c r="U1" t="s">
        <v>33</v>
      </c>
      <c r="V1" t="s">
        <v>33</v>
      </c>
      <c r="W1" t="s">
        <v>33</v>
      </c>
      <c r="X1" t="s">
        <v>33</v>
      </c>
      <c r="Y1" t="s">
        <v>33</v>
      </c>
      <c r="Z1" t="s">
        <v>33</v>
      </c>
      <c r="AA1" t="s">
        <v>33</v>
      </c>
    </row>
    <row r="2" spans="1:31">
      <c r="A2" t="s">
        <v>18768</v>
      </c>
      <c r="C2" t="s">
        <v>18769</v>
      </c>
      <c r="D2" t="s">
        <v>18769</v>
      </c>
      <c r="E2" t="s">
        <v>18769</v>
      </c>
      <c r="F2" t="s">
        <v>18769</v>
      </c>
      <c r="G2" t="s">
        <v>18769</v>
      </c>
      <c r="H2" t="s">
        <v>18769</v>
      </c>
      <c r="I2" t="s">
        <v>18769</v>
      </c>
      <c r="J2" t="s">
        <v>18769</v>
      </c>
      <c r="K2" t="s">
        <v>18769</v>
      </c>
      <c r="L2" t="s">
        <v>18770</v>
      </c>
      <c r="M2" t="s">
        <v>18770</v>
      </c>
      <c r="N2" t="s">
        <v>18770</v>
      </c>
      <c r="O2" t="s">
        <v>18770</v>
      </c>
      <c r="P2" t="s">
        <v>18770</v>
      </c>
      <c r="Q2" t="s">
        <v>18770</v>
      </c>
      <c r="R2" t="s">
        <v>18770</v>
      </c>
      <c r="S2" t="s">
        <v>18770</v>
      </c>
      <c r="T2" t="s">
        <v>18770</v>
      </c>
      <c r="U2" t="s">
        <v>18771</v>
      </c>
      <c r="V2" t="s">
        <v>18771</v>
      </c>
      <c r="W2" t="s">
        <v>18771</v>
      </c>
      <c r="X2" t="s">
        <v>18771</v>
      </c>
      <c r="Y2" t="s">
        <v>18771</v>
      </c>
      <c r="Z2" t="s">
        <v>18771</v>
      </c>
      <c r="AA2" t="s">
        <v>18771</v>
      </c>
    </row>
    <row r="3" spans="1:31">
      <c r="A3" t="s">
        <v>18772</v>
      </c>
      <c r="C3" t="s">
        <v>18773</v>
      </c>
      <c r="D3" t="s">
        <v>18774</v>
      </c>
      <c r="E3" t="s">
        <v>18775</v>
      </c>
      <c r="F3" t="s">
        <v>18776</v>
      </c>
      <c r="G3" t="s">
        <v>18777</v>
      </c>
      <c r="H3" t="s">
        <v>18778</v>
      </c>
      <c r="I3" t="s">
        <v>18779</v>
      </c>
      <c r="J3" t="s">
        <v>18780</v>
      </c>
      <c r="K3" t="s">
        <v>18781</v>
      </c>
      <c r="L3" t="s">
        <v>18782</v>
      </c>
      <c r="M3" t="s">
        <v>18783</v>
      </c>
      <c r="N3" t="s">
        <v>18784</v>
      </c>
      <c r="O3" t="s">
        <v>18785</v>
      </c>
      <c r="P3" t="s">
        <v>18786</v>
      </c>
      <c r="Q3" t="s">
        <v>18787</v>
      </c>
      <c r="R3" t="s">
        <v>18788</v>
      </c>
      <c r="S3" t="s">
        <v>18789</v>
      </c>
      <c r="T3" t="s">
        <v>18790</v>
      </c>
      <c r="U3" t="s">
        <v>18783</v>
      </c>
      <c r="V3" t="s">
        <v>18784</v>
      </c>
      <c r="W3" t="s">
        <v>18785</v>
      </c>
      <c r="X3" t="s">
        <v>18788</v>
      </c>
      <c r="Y3" t="s">
        <v>18789</v>
      </c>
      <c r="Z3" t="s">
        <v>18790</v>
      </c>
      <c r="AA3" t="s">
        <v>18795</v>
      </c>
      <c r="AB3" t="s">
        <v>18798</v>
      </c>
      <c r="AD3" t="s">
        <v>18827</v>
      </c>
    </row>
    <row r="4" spans="1:31">
      <c r="A4" t="s">
        <v>18791</v>
      </c>
      <c r="C4" t="s">
        <v>18792</v>
      </c>
      <c r="D4" t="s">
        <v>18792</v>
      </c>
      <c r="E4" t="s">
        <v>18792</v>
      </c>
      <c r="F4" t="s">
        <v>18792</v>
      </c>
      <c r="G4" t="s">
        <v>18792</v>
      </c>
      <c r="H4" t="s">
        <v>18792</v>
      </c>
      <c r="I4" t="s">
        <v>18792</v>
      </c>
      <c r="J4" t="s">
        <v>18792</v>
      </c>
      <c r="K4" t="s">
        <v>18792</v>
      </c>
      <c r="L4" t="s">
        <v>18793</v>
      </c>
      <c r="M4" t="s">
        <v>18793</v>
      </c>
      <c r="N4" t="s">
        <v>18793</v>
      </c>
      <c r="O4" t="s">
        <v>18793</v>
      </c>
      <c r="P4" t="s">
        <v>18793</v>
      </c>
      <c r="Q4" t="s">
        <v>18793</v>
      </c>
      <c r="R4" t="s">
        <v>18793</v>
      </c>
      <c r="S4" t="s">
        <v>18793</v>
      </c>
      <c r="T4" t="s">
        <v>18793</v>
      </c>
      <c r="U4" t="s">
        <v>18794</v>
      </c>
      <c r="V4" t="s">
        <v>18794</v>
      </c>
      <c r="W4" t="s">
        <v>18794</v>
      </c>
      <c r="X4" t="s">
        <v>18794</v>
      </c>
      <c r="Y4" t="s">
        <v>18794</v>
      </c>
      <c r="Z4" t="s">
        <v>18794</v>
      </c>
      <c r="AA4" t="s">
        <v>18794</v>
      </c>
      <c r="AB4" t="s">
        <v>18819</v>
      </c>
      <c r="AD4">
        <f>SUM(AA5:AA8766)</f>
        <v>6001021</v>
      </c>
      <c r="AE4" t="s">
        <v>18797</v>
      </c>
    </row>
    <row r="5" spans="1:31">
      <c r="A5" t="s">
        <v>1244</v>
      </c>
      <c r="B5" t="s">
        <v>1245</v>
      </c>
      <c r="C5">
        <v>3.27</v>
      </c>
      <c r="D5">
        <v>3.6850000000000001</v>
      </c>
      <c r="E5">
        <v>2.4900000000000002</v>
      </c>
      <c r="F5">
        <v>3.98</v>
      </c>
      <c r="G5">
        <v>4.8</v>
      </c>
      <c r="H5">
        <v>2.52</v>
      </c>
      <c r="I5">
        <v>4.29</v>
      </c>
      <c r="J5">
        <v>5.14</v>
      </c>
      <c r="K5">
        <v>2.7</v>
      </c>
      <c r="U5">
        <v>142</v>
      </c>
      <c r="V5">
        <v>98</v>
      </c>
      <c r="W5">
        <v>101</v>
      </c>
      <c r="X5">
        <v>66</v>
      </c>
      <c r="Y5">
        <v>68</v>
      </c>
      <c r="Z5">
        <v>13</v>
      </c>
      <c r="AA5">
        <f t="shared" ref="AA5:AA69" si="0">SUM(U5:Z5)</f>
        <v>488</v>
      </c>
      <c r="AB5">
        <f>AA5/$AD$4</f>
        <v>8.1319495465854893E-5</v>
      </c>
      <c r="AC5" s="175">
        <f>SUM(AB5:AB8)/4</f>
        <v>8.8734900277802727E-5</v>
      </c>
      <c r="AD5" t="s">
        <v>18826</v>
      </c>
    </row>
    <row r="6" spans="1:31">
      <c r="A6" t="s">
        <v>1246</v>
      </c>
      <c r="B6" t="s">
        <v>1247</v>
      </c>
      <c r="C6">
        <v>3.26</v>
      </c>
      <c r="D6">
        <v>3.67</v>
      </c>
      <c r="E6">
        <v>2.48</v>
      </c>
      <c r="F6">
        <v>3.97</v>
      </c>
      <c r="G6">
        <v>4.79</v>
      </c>
      <c r="H6">
        <v>2.5099999999999998</v>
      </c>
      <c r="I6">
        <v>4.28</v>
      </c>
      <c r="J6">
        <v>5.14</v>
      </c>
      <c r="K6">
        <v>2.7</v>
      </c>
      <c r="U6">
        <v>145</v>
      </c>
      <c r="V6">
        <v>108</v>
      </c>
      <c r="W6">
        <v>106</v>
      </c>
      <c r="X6">
        <v>83</v>
      </c>
      <c r="Y6">
        <v>71</v>
      </c>
      <c r="Z6">
        <v>15</v>
      </c>
      <c r="AA6">
        <f t="shared" si="0"/>
        <v>528</v>
      </c>
      <c r="AB6">
        <f t="shared" ref="AB6:AB20" si="1">AA6/$AD$4</f>
        <v>8.7985027881088895E-5</v>
      </c>
      <c r="AC6" s="175"/>
      <c r="AD6">
        <f>SUM(AB5:AB8766)</f>
        <v>0.99999999999999745</v>
      </c>
      <c r="AE6">
        <f>SUM(AC5:AC8766)</f>
        <v>0.25006328089836705</v>
      </c>
    </row>
    <row r="7" spans="1:31">
      <c r="A7" t="s">
        <v>1248</v>
      </c>
      <c r="B7" t="s">
        <v>1249</v>
      </c>
      <c r="C7">
        <v>3.25</v>
      </c>
      <c r="D7">
        <v>3.67</v>
      </c>
      <c r="E7">
        <v>2.48</v>
      </c>
      <c r="F7">
        <v>3.96</v>
      </c>
      <c r="G7">
        <v>4.79</v>
      </c>
      <c r="H7">
        <v>2.5099999999999998</v>
      </c>
      <c r="I7">
        <v>4.2699999999999996</v>
      </c>
      <c r="J7">
        <v>5.13</v>
      </c>
      <c r="K7">
        <v>2.7</v>
      </c>
      <c r="U7">
        <v>150</v>
      </c>
      <c r="V7">
        <v>105</v>
      </c>
      <c r="W7">
        <v>110</v>
      </c>
      <c r="X7">
        <v>87</v>
      </c>
      <c r="Y7">
        <v>69</v>
      </c>
      <c r="Z7">
        <v>12</v>
      </c>
      <c r="AA7">
        <f t="shared" si="0"/>
        <v>533</v>
      </c>
      <c r="AB7">
        <f t="shared" si="1"/>
        <v>8.8818219432993154E-5</v>
      </c>
      <c r="AC7" s="175"/>
    </row>
    <row r="8" spans="1:31">
      <c r="A8" t="s">
        <v>1250</v>
      </c>
      <c r="B8" t="s">
        <v>1251</v>
      </c>
      <c r="C8">
        <v>3.25</v>
      </c>
      <c r="D8">
        <v>3.67</v>
      </c>
      <c r="E8">
        <v>2.48</v>
      </c>
      <c r="F8">
        <v>3.96</v>
      </c>
      <c r="G8">
        <v>4.79</v>
      </c>
      <c r="H8">
        <v>2.5099999999999998</v>
      </c>
      <c r="I8">
        <v>4.2699999999999996</v>
      </c>
      <c r="J8">
        <v>5.13</v>
      </c>
      <c r="K8">
        <v>2.7</v>
      </c>
      <c r="U8">
        <v>165</v>
      </c>
      <c r="V8">
        <v>117</v>
      </c>
      <c r="W8">
        <v>122</v>
      </c>
      <c r="X8">
        <v>88</v>
      </c>
      <c r="Y8">
        <v>66</v>
      </c>
      <c r="Z8">
        <v>23</v>
      </c>
      <c r="AA8">
        <f t="shared" si="0"/>
        <v>581</v>
      </c>
      <c r="AB8">
        <f t="shared" si="1"/>
        <v>9.6816858331273965E-5</v>
      </c>
      <c r="AC8" s="175"/>
    </row>
    <row r="9" spans="1:31">
      <c r="A9" t="s">
        <v>1252</v>
      </c>
      <c r="B9" t="s">
        <v>1253</v>
      </c>
      <c r="C9">
        <v>3.26</v>
      </c>
      <c r="D9">
        <v>3.67</v>
      </c>
      <c r="E9">
        <v>2.48</v>
      </c>
      <c r="F9">
        <v>3.97</v>
      </c>
      <c r="G9">
        <v>4.8</v>
      </c>
      <c r="H9">
        <v>2.5099999999999998</v>
      </c>
      <c r="I9">
        <v>4.28</v>
      </c>
      <c r="J9">
        <v>5.13</v>
      </c>
      <c r="K9">
        <v>2.7</v>
      </c>
      <c r="U9">
        <v>178</v>
      </c>
      <c r="V9">
        <v>147</v>
      </c>
      <c r="W9">
        <v>149</v>
      </c>
      <c r="X9">
        <v>122</v>
      </c>
      <c r="Y9">
        <v>106</v>
      </c>
      <c r="Z9">
        <v>53</v>
      </c>
      <c r="AA9">
        <f t="shared" si="0"/>
        <v>755</v>
      </c>
      <c r="AB9">
        <f t="shared" si="1"/>
        <v>1.258119243375419E-4</v>
      </c>
      <c r="AC9" s="175">
        <f t="shared" ref="AC9" si="2">SUM(AB9:AB12)/4</f>
        <v>1.8605167354021927E-4</v>
      </c>
    </row>
    <row r="10" spans="1:31">
      <c r="A10" t="s">
        <v>1254</v>
      </c>
      <c r="B10" t="s">
        <v>1255</v>
      </c>
      <c r="C10">
        <v>3.25</v>
      </c>
      <c r="D10">
        <v>3.67</v>
      </c>
      <c r="E10">
        <v>2.48</v>
      </c>
      <c r="F10">
        <v>3.96</v>
      </c>
      <c r="G10">
        <v>4.78</v>
      </c>
      <c r="H10">
        <v>2.5099999999999998</v>
      </c>
      <c r="I10">
        <v>4.2699999999999996</v>
      </c>
      <c r="J10">
        <v>5.13</v>
      </c>
      <c r="K10">
        <v>2.7</v>
      </c>
      <c r="U10">
        <v>188</v>
      </c>
      <c r="V10">
        <v>222</v>
      </c>
      <c r="W10">
        <v>200</v>
      </c>
      <c r="X10">
        <v>196</v>
      </c>
      <c r="Y10">
        <v>144</v>
      </c>
      <c r="Z10">
        <v>168</v>
      </c>
      <c r="AA10">
        <f t="shared" si="0"/>
        <v>1118</v>
      </c>
      <c r="AB10">
        <f t="shared" si="1"/>
        <v>1.8630163100579052E-4</v>
      </c>
      <c r="AC10" s="175"/>
    </row>
    <row r="11" spans="1:31">
      <c r="A11" t="s">
        <v>1256</v>
      </c>
      <c r="B11" t="s">
        <v>1257</v>
      </c>
      <c r="C11">
        <v>3.24</v>
      </c>
      <c r="D11">
        <v>3.66</v>
      </c>
      <c r="E11">
        <v>2.4700000000000002</v>
      </c>
      <c r="F11">
        <v>3.95</v>
      </c>
      <c r="G11">
        <v>4.78</v>
      </c>
      <c r="H11">
        <v>2.5</v>
      </c>
      <c r="I11">
        <v>4.26</v>
      </c>
      <c r="J11">
        <v>5.13</v>
      </c>
      <c r="K11">
        <v>2.7</v>
      </c>
      <c r="U11">
        <v>222</v>
      </c>
      <c r="V11">
        <v>231</v>
      </c>
      <c r="W11">
        <v>247</v>
      </c>
      <c r="X11">
        <v>222</v>
      </c>
      <c r="Y11">
        <v>122</v>
      </c>
      <c r="Z11">
        <v>262</v>
      </c>
      <c r="AA11">
        <f t="shared" si="0"/>
        <v>1306</v>
      </c>
      <c r="AB11">
        <f t="shared" si="1"/>
        <v>2.1762963335739035E-4</v>
      </c>
      <c r="AC11" s="175"/>
    </row>
    <row r="12" spans="1:31">
      <c r="A12" t="s">
        <v>1258</v>
      </c>
      <c r="B12" t="s">
        <v>1259</v>
      </c>
      <c r="C12">
        <v>3.23</v>
      </c>
      <c r="D12">
        <v>3.65</v>
      </c>
      <c r="E12">
        <v>2.4700000000000002</v>
      </c>
      <c r="F12">
        <v>3.93</v>
      </c>
      <c r="G12">
        <v>4.7699999999999996</v>
      </c>
      <c r="H12">
        <v>2.5</v>
      </c>
      <c r="I12">
        <v>4.25</v>
      </c>
      <c r="J12">
        <v>5.12</v>
      </c>
      <c r="K12">
        <v>2.7</v>
      </c>
      <c r="U12">
        <v>239</v>
      </c>
      <c r="V12">
        <v>214</v>
      </c>
      <c r="W12">
        <v>234</v>
      </c>
      <c r="X12">
        <v>220</v>
      </c>
      <c r="Y12">
        <v>154</v>
      </c>
      <c r="Z12">
        <v>226</v>
      </c>
      <c r="AA12">
        <f t="shared" si="0"/>
        <v>1287</v>
      </c>
      <c r="AB12">
        <f t="shared" si="1"/>
        <v>2.144635054601542E-4</v>
      </c>
      <c r="AC12" s="175"/>
    </row>
    <row r="13" spans="1:31">
      <c r="A13" t="s">
        <v>1260</v>
      </c>
      <c r="B13" t="s">
        <v>1261</v>
      </c>
      <c r="C13">
        <v>3.23</v>
      </c>
      <c r="D13">
        <v>3.65</v>
      </c>
      <c r="E13">
        <v>2.4700000000000002</v>
      </c>
      <c r="F13">
        <v>3.92</v>
      </c>
      <c r="G13">
        <v>4.75</v>
      </c>
      <c r="H13">
        <v>2.4900000000000002</v>
      </c>
      <c r="I13">
        <v>4.24</v>
      </c>
      <c r="J13">
        <v>5.12</v>
      </c>
      <c r="K13">
        <v>2.7</v>
      </c>
      <c r="U13">
        <v>262</v>
      </c>
      <c r="V13">
        <v>214</v>
      </c>
      <c r="W13">
        <v>224</v>
      </c>
      <c r="X13">
        <v>166</v>
      </c>
      <c r="Y13">
        <v>138</v>
      </c>
      <c r="Z13">
        <v>171</v>
      </c>
      <c r="AA13">
        <f t="shared" si="0"/>
        <v>1175</v>
      </c>
      <c r="AB13">
        <f t="shared" si="1"/>
        <v>1.9580001469749898E-4</v>
      </c>
      <c r="AC13" s="175">
        <f t="shared" ref="AC13" si="3">SUM(AB13:AB16)/4</f>
        <v>1.8088588591841289E-4</v>
      </c>
    </row>
    <row r="14" spans="1:31">
      <c r="A14" t="s">
        <v>1262</v>
      </c>
      <c r="B14" t="s">
        <v>1263</v>
      </c>
      <c r="C14">
        <v>3.22</v>
      </c>
      <c r="D14">
        <v>3.65</v>
      </c>
      <c r="E14">
        <v>2.4700000000000002</v>
      </c>
      <c r="F14">
        <v>3.9</v>
      </c>
      <c r="G14">
        <v>4.7300000000000004</v>
      </c>
      <c r="H14">
        <v>2.48</v>
      </c>
      <c r="I14">
        <v>4.24</v>
      </c>
      <c r="J14">
        <v>5.12</v>
      </c>
      <c r="K14">
        <v>2.7</v>
      </c>
      <c r="U14">
        <v>243</v>
      </c>
      <c r="V14">
        <v>202</v>
      </c>
      <c r="W14">
        <v>209</v>
      </c>
      <c r="X14">
        <v>154</v>
      </c>
      <c r="Y14">
        <v>140</v>
      </c>
      <c r="Z14">
        <v>164</v>
      </c>
      <c r="AA14">
        <f t="shared" si="0"/>
        <v>1112</v>
      </c>
      <c r="AB14">
        <f t="shared" si="1"/>
        <v>1.8530180114350542E-4</v>
      </c>
      <c r="AC14" s="175"/>
    </row>
    <row r="15" spans="1:31">
      <c r="A15" t="s">
        <v>1264</v>
      </c>
      <c r="B15" t="s">
        <v>1265</v>
      </c>
      <c r="C15">
        <v>3.24</v>
      </c>
      <c r="D15">
        <v>3.66</v>
      </c>
      <c r="E15">
        <v>2.4700000000000002</v>
      </c>
      <c r="F15">
        <v>3.92</v>
      </c>
      <c r="G15">
        <v>4.75</v>
      </c>
      <c r="H15">
        <v>2.4900000000000002</v>
      </c>
      <c r="I15">
        <v>4.26</v>
      </c>
      <c r="J15">
        <v>5.12</v>
      </c>
      <c r="K15">
        <v>2.7</v>
      </c>
      <c r="U15">
        <v>224</v>
      </c>
      <c r="V15">
        <v>196</v>
      </c>
      <c r="W15">
        <v>197</v>
      </c>
      <c r="X15">
        <v>151</v>
      </c>
      <c r="Y15">
        <v>133</v>
      </c>
      <c r="Z15">
        <v>149</v>
      </c>
      <c r="AA15">
        <f t="shared" si="0"/>
        <v>1050</v>
      </c>
      <c r="AB15">
        <f t="shared" si="1"/>
        <v>1.7497022589989269E-4</v>
      </c>
      <c r="AC15" s="175"/>
    </row>
    <row r="16" spans="1:31">
      <c r="A16" t="s">
        <v>1266</v>
      </c>
      <c r="B16" t="s">
        <v>1267</v>
      </c>
      <c r="C16">
        <v>3.25</v>
      </c>
      <c r="D16">
        <v>3.67</v>
      </c>
      <c r="E16">
        <v>2.48</v>
      </c>
      <c r="F16">
        <v>3.94</v>
      </c>
      <c r="G16">
        <v>4.76</v>
      </c>
      <c r="H16">
        <v>2.4900000000000002</v>
      </c>
      <c r="I16">
        <v>4.2699999999999996</v>
      </c>
      <c r="J16">
        <v>5.13</v>
      </c>
      <c r="K16">
        <v>2.7</v>
      </c>
      <c r="U16">
        <v>210</v>
      </c>
      <c r="V16">
        <v>189</v>
      </c>
      <c r="W16">
        <v>186</v>
      </c>
      <c r="X16">
        <v>140</v>
      </c>
      <c r="Y16">
        <v>129</v>
      </c>
      <c r="Z16">
        <v>151</v>
      </c>
      <c r="AA16">
        <f t="shared" si="0"/>
        <v>1005</v>
      </c>
      <c r="AB16">
        <f t="shared" si="1"/>
        <v>1.6747150193275443E-4</v>
      </c>
      <c r="AC16" s="175"/>
    </row>
    <row r="17" spans="1:29">
      <c r="A17" t="s">
        <v>1268</v>
      </c>
      <c r="B17" t="s">
        <v>1269</v>
      </c>
      <c r="C17">
        <v>3.26</v>
      </c>
      <c r="D17">
        <v>3.67</v>
      </c>
      <c r="E17">
        <v>2.48</v>
      </c>
      <c r="F17">
        <v>3.94</v>
      </c>
      <c r="G17">
        <v>4.76</v>
      </c>
      <c r="H17">
        <v>2.4900000000000002</v>
      </c>
      <c r="I17">
        <v>4.28</v>
      </c>
      <c r="J17">
        <v>5.13</v>
      </c>
      <c r="K17">
        <v>2.7</v>
      </c>
      <c r="U17">
        <v>201</v>
      </c>
      <c r="V17">
        <v>186</v>
      </c>
      <c r="W17">
        <v>184</v>
      </c>
      <c r="X17">
        <v>133</v>
      </c>
      <c r="Y17">
        <v>130</v>
      </c>
      <c r="Z17">
        <v>145</v>
      </c>
      <c r="AA17">
        <f t="shared" si="0"/>
        <v>979</v>
      </c>
      <c r="AB17">
        <f t="shared" si="1"/>
        <v>1.6313890586285235E-4</v>
      </c>
      <c r="AC17" s="175">
        <f t="shared" ref="AC17" si="4">SUM(AB17:AB20)/4</f>
        <v>1.5480699034380984E-4</v>
      </c>
    </row>
    <row r="18" spans="1:29">
      <c r="A18" t="s">
        <v>1270</v>
      </c>
      <c r="B18" t="s">
        <v>1271</v>
      </c>
      <c r="C18">
        <v>3.26</v>
      </c>
      <c r="D18">
        <v>3.67</v>
      </c>
      <c r="E18">
        <v>2.48</v>
      </c>
      <c r="F18">
        <v>3.95</v>
      </c>
      <c r="G18">
        <v>4.7699999999999996</v>
      </c>
      <c r="H18">
        <v>2.5</v>
      </c>
      <c r="I18">
        <v>4.28</v>
      </c>
      <c r="J18">
        <v>5.13</v>
      </c>
      <c r="K18">
        <v>2.7</v>
      </c>
      <c r="U18">
        <v>203</v>
      </c>
      <c r="V18">
        <v>186</v>
      </c>
      <c r="W18">
        <v>189</v>
      </c>
      <c r="X18">
        <v>106</v>
      </c>
      <c r="Y18">
        <v>119</v>
      </c>
      <c r="Z18">
        <v>117</v>
      </c>
      <c r="AA18">
        <f t="shared" si="0"/>
        <v>920</v>
      </c>
      <c r="AB18">
        <f t="shared" si="1"/>
        <v>1.5330724555038218E-4</v>
      </c>
      <c r="AC18" s="175"/>
    </row>
    <row r="19" spans="1:29">
      <c r="A19" t="s">
        <v>1272</v>
      </c>
      <c r="B19" t="s">
        <v>1273</v>
      </c>
      <c r="C19">
        <v>3.24</v>
      </c>
      <c r="D19">
        <v>3.66</v>
      </c>
      <c r="E19">
        <v>2.4700000000000002</v>
      </c>
      <c r="F19">
        <v>3.94</v>
      </c>
      <c r="G19">
        <v>4.7699999999999996</v>
      </c>
      <c r="H19">
        <v>2.5</v>
      </c>
      <c r="I19">
        <v>4.26</v>
      </c>
      <c r="J19">
        <v>5.13</v>
      </c>
      <c r="K19">
        <v>2.7</v>
      </c>
      <c r="U19">
        <v>205</v>
      </c>
      <c r="V19">
        <v>186</v>
      </c>
      <c r="W19">
        <v>195</v>
      </c>
      <c r="X19">
        <v>94</v>
      </c>
      <c r="Y19">
        <v>122</v>
      </c>
      <c r="Z19">
        <v>112</v>
      </c>
      <c r="AA19">
        <f t="shared" si="0"/>
        <v>914</v>
      </c>
      <c r="AB19">
        <f t="shared" si="1"/>
        <v>1.5230741568809708E-4</v>
      </c>
      <c r="AC19" s="175"/>
    </row>
    <row r="20" spans="1:29">
      <c r="A20" t="s">
        <v>1274</v>
      </c>
      <c r="B20" t="s">
        <v>1275</v>
      </c>
      <c r="C20">
        <v>3.21</v>
      </c>
      <c r="D20">
        <v>3.63</v>
      </c>
      <c r="E20">
        <v>2.46</v>
      </c>
      <c r="F20">
        <v>3.9</v>
      </c>
      <c r="G20">
        <v>4.7300000000000004</v>
      </c>
      <c r="H20">
        <v>2.4900000000000002</v>
      </c>
      <c r="I20">
        <v>4.2300000000000004</v>
      </c>
      <c r="J20">
        <v>5.1100000000000003</v>
      </c>
      <c r="K20">
        <v>2.7</v>
      </c>
      <c r="U20">
        <v>204</v>
      </c>
      <c r="V20">
        <v>193</v>
      </c>
      <c r="W20">
        <v>205</v>
      </c>
      <c r="X20">
        <v>90</v>
      </c>
      <c r="Y20">
        <v>111</v>
      </c>
      <c r="Z20">
        <v>100</v>
      </c>
      <c r="AA20">
        <f t="shared" si="0"/>
        <v>903</v>
      </c>
      <c r="AB20">
        <f t="shared" si="1"/>
        <v>1.5047439427390774E-4</v>
      </c>
      <c r="AC20" s="175"/>
    </row>
    <row r="21" spans="1:29">
      <c r="A21" t="s">
        <v>1276</v>
      </c>
      <c r="B21" t="s">
        <v>1277</v>
      </c>
      <c r="C21">
        <v>3.17</v>
      </c>
      <c r="D21">
        <v>3.6</v>
      </c>
      <c r="E21">
        <v>2.44</v>
      </c>
      <c r="F21">
        <v>3.85</v>
      </c>
      <c r="G21">
        <v>4.7</v>
      </c>
      <c r="H21">
        <v>2.4700000000000002</v>
      </c>
      <c r="I21">
        <v>4.1900000000000004</v>
      </c>
      <c r="J21">
        <v>5.09</v>
      </c>
      <c r="K21">
        <v>2.7</v>
      </c>
      <c r="U21">
        <v>210</v>
      </c>
      <c r="V21">
        <v>205</v>
      </c>
      <c r="W21">
        <v>214</v>
      </c>
      <c r="X21">
        <v>78</v>
      </c>
      <c r="Y21">
        <v>109</v>
      </c>
      <c r="Z21">
        <v>118</v>
      </c>
      <c r="AA21">
        <f t="shared" si="0"/>
        <v>934</v>
      </c>
      <c r="AB21">
        <f>AA21/$AD$4</f>
        <v>1.5564018189571409E-4</v>
      </c>
      <c r="AC21" s="175">
        <f t="shared" ref="AC21" si="5">SUM(AB21:AB24)/4</f>
        <v>1.6393043783716139E-4</v>
      </c>
    </row>
    <row r="22" spans="1:29">
      <c r="A22" t="s">
        <v>1278</v>
      </c>
      <c r="B22" t="s">
        <v>1279</v>
      </c>
      <c r="C22">
        <v>3.14</v>
      </c>
      <c r="D22">
        <v>3.57</v>
      </c>
      <c r="E22">
        <v>2.4300000000000002</v>
      </c>
      <c r="F22">
        <v>3.79</v>
      </c>
      <c r="G22">
        <v>4.6500000000000004</v>
      </c>
      <c r="H22">
        <v>2.46</v>
      </c>
      <c r="I22">
        <v>4.1500000000000004</v>
      </c>
      <c r="J22">
        <v>5.07</v>
      </c>
      <c r="K22">
        <v>2.7</v>
      </c>
      <c r="U22">
        <v>209</v>
      </c>
      <c r="V22">
        <v>213</v>
      </c>
      <c r="W22">
        <v>224</v>
      </c>
      <c r="X22">
        <v>83</v>
      </c>
      <c r="Y22">
        <v>117</v>
      </c>
      <c r="Z22">
        <v>139</v>
      </c>
      <c r="AA22">
        <f t="shared" si="0"/>
        <v>985</v>
      </c>
      <c r="AB22">
        <f t="shared" ref="AB22:AB85" si="6">AA22/$AD$4</f>
        <v>1.6413873572513745E-4</v>
      </c>
      <c r="AC22" s="175"/>
    </row>
    <row r="23" spans="1:29">
      <c r="A23" t="s">
        <v>1280</v>
      </c>
      <c r="B23" t="s">
        <v>1281</v>
      </c>
      <c r="C23">
        <v>3.11</v>
      </c>
      <c r="D23">
        <v>3.55</v>
      </c>
      <c r="E23">
        <v>2.42</v>
      </c>
      <c r="F23">
        <v>3.74</v>
      </c>
      <c r="G23">
        <v>4.6100000000000003</v>
      </c>
      <c r="H23">
        <v>2.44</v>
      </c>
      <c r="I23">
        <v>4.12</v>
      </c>
      <c r="J23">
        <v>5.05</v>
      </c>
      <c r="K23">
        <v>2.7</v>
      </c>
      <c r="U23">
        <v>202</v>
      </c>
      <c r="V23">
        <v>220</v>
      </c>
      <c r="W23">
        <v>230</v>
      </c>
      <c r="X23">
        <v>88</v>
      </c>
      <c r="Y23">
        <v>123</v>
      </c>
      <c r="Z23">
        <v>135</v>
      </c>
      <c r="AA23">
        <f t="shared" si="0"/>
        <v>998</v>
      </c>
      <c r="AB23">
        <f t="shared" si="6"/>
        <v>1.663050337600885E-4</v>
      </c>
      <c r="AC23" s="175"/>
    </row>
    <row r="24" spans="1:29">
      <c r="A24" t="s">
        <v>1282</v>
      </c>
      <c r="B24" t="s">
        <v>1283</v>
      </c>
      <c r="C24">
        <v>3.08</v>
      </c>
      <c r="D24">
        <v>3.52</v>
      </c>
      <c r="E24">
        <v>2.41</v>
      </c>
      <c r="F24">
        <v>3.69</v>
      </c>
      <c r="G24">
        <v>4.57</v>
      </c>
      <c r="H24">
        <v>2.42</v>
      </c>
      <c r="I24">
        <v>4.09</v>
      </c>
      <c r="J24">
        <v>5.03</v>
      </c>
      <c r="K24">
        <v>2.7</v>
      </c>
      <c r="U24">
        <v>194</v>
      </c>
      <c r="V24">
        <v>224</v>
      </c>
      <c r="W24">
        <v>229</v>
      </c>
      <c r="X24">
        <v>102</v>
      </c>
      <c r="Y24">
        <v>127</v>
      </c>
      <c r="Z24">
        <v>142</v>
      </c>
      <c r="AA24">
        <f t="shared" si="0"/>
        <v>1018</v>
      </c>
      <c r="AB24">
        <f t="shared" si="6"/>
        <v>1.6963779996770548E-4</v>
      </c>
      <c r="AC24" s="175"/>
    </row>
    <row r="25" spans="1:29">
      <c r="A25" t="s">
        <v>1284</v>
      </c>
      <c r="B25" t="s">
        <v>1285</v>
      </c>
      <c r="C25">
        <v>3.05</v>
      </c>
      <c r="D25">
        <v>3.5</v>
      </c>
      <c r="E25">
        <v>2.39</v>
      </c>
      <c r="F25">
        <v>3.64</v>
      </c>
      <c r="G25">
        <v>4.53</v>
      </c>
      <c r="H25">
        <v>2.41</v>
      </c>
      <c r="I25">
        <v>4.0599999999999996</v>
      </c>
      <c r="J25">
        <v>5.01</v>
      </c>
      <c r="K25">
        <v>2.7</v>
      </c>
      <c r="U25">
        <v>190</v>
      </c>
      <c r="V25">
        <v>218</v>
      </c>
      <c r="W25">
        <v>218</v>
      </c>
      <c r="X25">
        <v>106</v>
      </c>
      <c r="Y25">
        <v>138</v>
      </c>
      <c r="Z25">
        <v>147</v>
      </c>
      <c r="AA25">
        <f t="shared" si="0"/>
        <v>1017</v>
      </c>
      <c r="AB25">
        <f t="shared" si="6"/>
        <v>1.6947116165732466E-4</v>
      </c>
      <c r="AC25" s="175">
        <f t="shared" ref="AC25" si="7">SUM(AB25:AB28)/4</f>
        <v>1.351436697188695E-4</v>
      </c>
    </row>
    <row r="26" spans="1:29">
      <c r="A26" t="s">
        <v>1286</v>
      </c>
      <c r="B26" t="s">
        <v>1287</v>
      </c>
      <c r="C26">
        <v>3.02</v>
      </c>
      <c r="D26">
        <v>3.48</v>
      </c>
      <c r="E26">
        <v>2.38</v>
      </c>
      <c r="F26">
        <v>3.61</v>
      </c>
      <c r="G26">
        <v>4.5</v>
      </c>
      <c r="H26">
        <v>2.4</v>
      </c>
      <c r="I26">
        <v>4.03</v>
      </c>
      <c r="J26">
        <v>5</v>
      </c>
      <c r="K26">
        <v>2.7</v>
      </c>
      <c r="U26">
        <v>179</v>
      </c>
      <c r="V26">
        <v>197</v>
      </c>
      <c r="W26">
        <v>192</v>
      </c>
      <c r="X26">
        <v>98</v>
      </c>
      <c r="Y26">
        <v>134</v>
      </c>
      <c r="Z26">
        <v>126</v>
      </c>
      <c r="AA26">
        <f t="shared" si="0"/>
        <v>926</v>
      </c>
      <c r="AB26">
        <f t="shared" si="6"/>
        <v>1.5430707541266728E-4</v>
      </c>
      <c r="AC26" s="175"/>
    </row>
    <row r="27" spans="1:29">
      <c r="A27" t="s">
        <v>1288</v>
      </c>
      <c r="B27" t="s">
        <v>1289</v>
      </c>
      <c r="C27">
        <v>3</v>
      </c>
      <c r="D27">
        <v>3.45</v>
      </c>
      <c r="E27">
        <v>2.37</v>
      </c>
      <c r="F27">
        <v>3.58</v>
      </c>
      <c r="G27">
        <v>4.4800000000000004</v>
      </c>
      <c r="H27">
        <v>2.4</v>
      </c>
      <c r="I27">
        <v>4.01</v>
      </c>
      <c r="J27">
        <v>4.9800000000000004</v>
      </c>
      <c r="K27">
        <v>2.7</v>
      </c>
      <c r="U27">
        <v>149</v>
      </c>
      <c r="V27">
        <v>166</v>
      </c>
      <c r="W27">
        <v>136</v>
      </c>
      <c r="X27">
        <v>95</v>
      </c>
      <c r="Y27">
        <v>122</v>
      </c>
      <c r="Z27">
        <v>73</v>
      </c>
      <c r="AA27">
        <f t="shared" si="0"/>
        <v>741</v>
      </c>
      <c r="AB27">
        <f t="shared" si="6"/>
        <v>1.2347898799220999E-4</v>
      </c>
      <c r="AC27" s="175"/>
    </row>
    <row r="28" spans="1:29">
      <c r="A28" t="s">
        <v>1290</v>
      </c>
      <c r="B28" t="s">
        <v>1291</v>
      </c>
      <c r="C28">
        <v>2.97</v>
      </c>
      <c r="D28">
        <v>3.43</v>
      </c>
      <c r="E28">
        <v>2.36</v>
      </c>
      <c r="F28">
        <v>3.52</v>
      </c>
      <c r="G28">
        <v>4.4400000000000004</v>
      </c>
      <c r="H28">
        <v>2.38</v>
      </c>
      <c r="I28">
        <v>3.97</v>
      </c>
      <c r="J28">
        <v>4.96</v>
      </c>
      <c r="K28">
        <v>2.7</v>
      </c>
      <c r="U28">
        <v>140</v>
      </c>
      <c r="V28">
        <v>121</v>
      </c>
      <c r="W28">
        <v>107</v>
      </c>
      <c r="X28">
        <v>71</v>
      </c>
      <c r="Y28">
        <v>91</v>
      </c>
      <c r="Z28">
        <v>30</v>
      </c>
      <c r="AA28">
        <f t="shared" si="0"/>
        <v>560</v>
      </c>
      <c r="AB28">
        <f t="shared" si="6"/>
        <v>9.3317453813276103E-5</v>
      </c>
      <c r="AC28" s="175"/>
    </row>
    <row r="29" spans="1:29">
      <c r="A29" t="s">
        <v>1292</v>
      </c>
      <c r="B29" t="s">
        <v>1293</v>
      </c>
      <c r="C29">
        <v>2.94</v>
      </c>
      <c r="D29">
        <v>3.4</v>
      </c>
      <c r="E29">
        <v>2.35</v>
      </c>
      <c r="F29">
        <v>3.47</v>
      </c>
      <c r="G29">
        <v>4.3899999999999997</v>
      </c>
      <c r="H29">
        <v>2.36</v>
      </c>
      <c r="I29">
        <v>3.94</v>
      </c>
      <c r="J29">
        <v>4.9400000000000004</v>
      </c>
      <c r="K29">
        <v>2.7</v>
      </c>
      <c r="U29">
        <v>174</v>
      </c>
      <c r="V29">
        <v>118</v>
      </c>
      <c r="W29">
        <v>130</v>
      </c>
      <c r="X29">
        <v>66</v>
      </c>
      <c r="Y29">
        <v>68</v>
      </c>
      <c r="Z29">
        <v>13</v>
      </c>
      <c r="AA29">
        <f t="shared" si="0"/>
        <v>569</v>
      </c>
      <c r="AB29">
        <f t="shared" si="6"/>
        <v>9.4817198606703766E-5</v>
      </c>
      <c r="AC29" s="175">
        <f t="shared" ref="AC29" si="8">SUM(AB29:AB32)/4</f>
        <v>1.0231592257384203E-4</v>
      </c>
    </row>
    <row r="30" spans="1:29">
      <c r="A30" t="s">
        <v>1294</v>
      </c>
      <c r="B30" t="s">
        <v>1295</v>
      </c>
      <c r="C30">
        <v>2.92</v>
      </c>
      <c r="D30">
        <v>3.39</v>
      </c>
      <c r="E30">
        <v>2.35</v>
      </c>
      <c r="F30">
        <v>3.44</v>
      </c>
      <c r="G30">
        <v>4.3600000000000003</v>
      </c>
      <c r="H30">
        <v>2.35</v>
      </c>
      <c r="I30">
        <v>3.93</v>
      </c>
      <c r="J30">
        <v>4.93</v>
      </c>
      <c r="K30">
        <v>2.7</v>
      </c>
      <c r="U30">
        <v>178</v>
      </c>
      <c r="V30">
        <v>127</v>
      </c>
      <c r="W30">
        <v>134</v>
      </c>
      <c r="X30">
        <v>82</v>
      </c>
      <c r="Y30">
        <v>71</v>
      </c>
      <c r="Z30">
        <v>15</v>
      </c>
      <c r="AA30">
        <f t="shared" si="0"/>
        <v>607</v>
      </c>
      <c r="AB30">
        <f t="shared" si="6"/>
        <v>1.0114945440117607E-4</v>
      </c>
      <c r="AC30" s="175"/>
    </row>
    <row r="31" spans="1:29">
      <c r="A31" t="s">
        <v>1296</v>
      </c>
      <c r="B31" t="s">
        <v>1297</v>
      </c>
      <c r="C31">
        <v>2.9</v>
      </c>
      <c r="D31">
        <v>3.37</v>
      </c>
      <c r="E31">
        <v>2.34</v>
      </c>
      <c r="F31">
        <v>3.4</v>
      </c>
      <c r="G31">
        <v>4.33</v>
      </c>
      <c r="H31">
        <v>2.33</v>
      </c>
      <c r="I31">
        <v>3.9</v>
      </c>
      <c r="J31">
        <v>4.92</v>
      </c>
      <c r="K31">
        <v>2.7</v>
      </c>
      <c r="U31">
        <v>183</v>
      </c>
      <c r="V31">
        <v>129</v>
      </c>
      <c r="W31">
        <v>138</v>
      </c>
      <c r="X31">
        <v>86</v>
      </c>
      <c r="Y31">
        <v>69</v>
      </c>
      <c r="Z31">
        <v>12</v>
      </c>
      <c r="AA31">
        <f t="shared" si="0"/>
        <v>617</v>
      </c>
      <c r="AB31">
        <f t="shared" si="6"/>
        <v>1.0281583750498456E-4</v>
      </c>
      <c r="AC31" s="175"/>
    </row>
    <row r="32" spans="1:29">
      <c r="A32" t="s">
        <v>1298</v>
      </c>
      <c r="B32" t="s">
        <v>1299</v>
      </c>
      <c r="C32">
        <v>2.89</v>
      </c>
      <c r="D32">
        <v>3.36</v>
      </c>
      <c r="E32">
        <v>2.34</v>
      </c>
      <c r="F32">
        <v>3.37</v>
      </c>
      <c r="G32">
        <v>4.3</v>
      </c>
      <c r="H32">
        <v>2.3199999999999998</v>
      </c>
      <c r="I32">
        <v>3.89</v>
      </c>
      <c r="J32">
        <v>4.92</v>
      </c>
      <c r="K32">
        <v>2.7</v>
      </c>
      <c r="U32">
        <v>198</v>
      </c>
      <c r="V32">
        <v>141</v>
      </c>
      <c r="W32">
        <v>147</v>
      </c>
      <c r="X32">
        <v>88</v>
      </c>
      <c r="Y32">
        <v>66</v>
      </c>
      <c r="Z32">
        <v>23</v>
      </c>
      <c r="AA32">
        <f t="shared" si="0"/>
        <v>663</v>
      </c>
      <c r="AB32">
        <f t="shared" si="6"/>
        <v>1.1048119978250368E-4</v>
      </c>
      <c r="AC32" s="175"/>
    </row>
    <row r="33" spans="1:29">
      <c r="A33" t="s">
        <v>1300</v>
      </c>
      <c r="B33" t="s">
        <v>1301</v>
      </c>
      <c r="C33">
        <v>2.88</v>
      </c>
      <c r="D33">
        <v>3.35</v>
      </c>
      <c r="E33">
        <v>2.33</v>
      </c>
      <c r="F33">
        <v>3.34</v>
      </c>
      <c r="G33">
        <v>4.2699999999999996</v>
      </c>
      <c r="H33">
        <v>2.31</v>
      </c>
      <c r="I33">
        <v>3.88</v>
      </c>
      <c r="J33">
        <v>4.91</v>
      </c>
      <c r="K33">
        <v>2.7</v>
      </c>
      <c r="U33">
        <v>207</v>
      </c>
      <c r="V33">
        <v>170</v>
      </c>
      <c r="W33">
        <v>172</v>
      </c>
      <c r="X33">
        <v>120</v>
      </c>
      <c r="Y33">
        <v>106</v>
      </c>
      <c r="Z33">
        <v>53</v>
      </c>
      <c r="AA33">
        <f t="shared" si="0"/>
        <v>828</v>
      </c>
      <c r="AB33">
        <f t="shared" si="6"/>
        <v>1.3797652099534395E-4</v>
      </c>
      <c r="AC33" s="175">
        <f t="shared" ref="AC33" si="9">SUM(AB33:AB36)/4</f>
        <v>2.0246554711273297E-4</v>
      </c>
    </row>
    <row r="34" spans="1:29">
      <c r="A34" t="s">
        <v>1302</v>
      </c>
      <c r="B34" t="s">
        <v>1303</v>
      </c>
      <c r="C34">
        <v>2.87</v>
      </c>
      <c r="D34">
        <v>3.34</v>
      </c>
      <c r="E34">
        <v>2.33</v>
      </c>
      <c r="F34">
        <v>3.31</v>
      </c>
      <c r="G34">
        <v>4.25</v>
      </c>
      <c r="H34">
        <v>2.2999999999999998</v>
      </c>
      <c r="I34">
        <v>3.87</v>
      </c>
      <c r="J34">
        <v>4.9000000000000004</v>
      </c>
      <c r="K34">
        <v>2.7</v>
      </c>
      <c r="U34">
        <v>229</v>
      </c>
      <c r="V34">
        <v>257</v>
      </c>
      <c r="W34">
        <v>229</v>
      </c>
      <c r="X34">
        <v>194</v>
      </c>
      <c r="Y34">
        <v>144</v>
      </c>
      <c r="Z34">
        <v>168</v>
      </c>
      <c r="AA34">
        <f t="shared" si="0"/>
        <v>1221</v>
      </c>
      <c r="AB34">
        <f t="shared" si="6"/>
        <v>2.0346537697501807E-4</v>
      </c>
      <c r="AC34" s="175"/>
    </row>
    <row r="35" spans="1:29">
      <c r="A35" t="s">
        <v>1304</v>
      </c>
      <c r="B35" t="s">
        <v>1305</v>
      </c>
      <c r="C35">
        <v>2.86</v>
      </c>
      <c r="D35">
        <v>3.34</v>
      </c>
      <c r="E35">
        <v>2.3199999999999998</v>
      </c>
      <c r="F35">
        <v>3.3</v>
      </c>
      <c r="G35">
        <v>4.24</v>
      </c>
      <c r="H35">
        <v>2.29</v>
      </c>
      <c r="I35">
        <v>3.86</v>
      </c>
      <c r="J35">
        <v>4.9000000000000004</v>
      </c>
      <c r="K35">
        <v>2.7</v>
      </c>
      <c r="U35">
        <v>265</v>
      </c>
      <c r="V35">
        <v>262</v>
      </c>
      <c r="W35">
        <v>285</v>
      </c>
      <c r="X35">
        <v>220</v>
      </c>
      <c r="Y35">
        <v>122</v>
      </c>
      <c r="Z35">
        <v>262</v>
      </c>
      <c r="AA35">
        <f t="shared" si="0"/>
        <v>1416</v>
      </c>
      <c r="AB35">
        <f t="shared" si="6"/>
        <v>2.3595984749928388E-4</v>
      </c>
      <c r="AC35" s="175"/>
    </row>
    <row r="36" spans="1:29">
      <c r="A36" t="s">
        <v>1306</v>
      </c>
      <c r="B36" t="s">
        <v>1307</v>
      </c>
      <c r="C36">
        <v>2.85</v>
      </c>
      <c r="D36">
        <v>3.33</v>
      </c>
      <c r="E36">
        <v>2.3199999999999998</v>
      </c>
      <c r="F36">
        <v>3.28</v>
      </c>
      <c r="G36">
        <v>4.21</v>
      </c>
      <c r="H36">
        <v>2.2799999999999998</v>
      </c>
      <c r="I36">
        <v>3.85</v>
      </c>
      <c r="J36">
        <v>4.8899999999999997</v>
      </c>
      <c r="K36">
        <v>2.7</v>
      </c>
      <c r="U36">
        <v>283</v>
      </c>
      <c r="V36">
        <v>245</v>
      </c>
      <c r="W36">
        <v>269</v>
      </c>
      <c r="X36">
        <v>218</v>
      </c>
      <c r="Y36">
        <v>154</v>
      </c>
      <c r="Z36">
        <v>226</v>
      </c>
      <c r="AA36">
        <f t="shared" si="0"/>
        <v>1395</v>
      </c>
      <c r="AB36">
        <f t="shared" si="6"/>
        <v>2.3246044298128602E-4</v>
      </c>
      <c r="AC36" s="175"/>
    </row>
    <row r="37" spans="1:29">
      <c r="A37" t="s">
        <v>1308</v>
      </c>
      <c r="B37" t="s">
        <v>1309</v>
      </c>
      <c r="C37">
        <v>2.85</v>
      </c>
      <c r="D37">
        <v>3.32</v>
      </c>
      <c r="E37">
        <v>2.3199999999999998</v>
      </c>
      <c r="F37">
        <v>3.27</v>
      </c>
      <c r="G37">
        <v>4.21</v>
      </c>
      <c r="H37">
        <v>2.2799999999999998</v>
      </c>
      <c r="I37">
        <v>3.84</v>
      </c>
      <c r="J37">
        <v>4.8899999999999997</v>
      </c>
      <c r="K37">
        <v>2.7</v>
      </c>
      <c r="U37">
        <v>299</v>
      </c>
      <c r="V37">
        <v>246</v>
      </c>
      <c r="W37">
        <v>263</v>
      </c>
      <c r="X37">
        <v>164</v>
      </c>
      <c r="Y37">
        <v>138</v>
      </c>
      <c r="Z37">
        <v>171</v>
      </c>
      <c r="AA37">
        <f t="shared" si="0"/>
        <v>1281</v>
      </c>
      <c r="AB37">
        <f t="shared" si="6"/>
        <v>2.134636755978691E-4</v>
      </c>
      <c r="AC37" s="175">
        <f t="shared" ref="AC37" si="10">SUM(AB37:AB40)/4</f>
        <v>2.0042422781056757E-4</v>
      </c>
    </row>
    <row r="38" spans="1:29">
      <c r="A38" t="s">
        <v>1310</v>
      </c>
      <c r="B38" t="s">
        <v>1311</v>
      </c>
      <c r="C38">
        <v>2.86</v>
      </c>
      <c r="D38">
        <v>3.33</v>
      </c>
      <c r="E38">
        <v>2.3199999999999998</v>
      </c>
      <c r="F38">
        <v>3.26</v>
      </c>
      <c r="G38">
        <v>4.2</v>
      </c>
      <c r="H38">
        <v>2.27</v>
      </c>
      <c r="I38">
        <v>3.85</v>
      </c>
      <c r="J38">
        <v>4.8899999999999997</v>
      </c>
      <c r="K38">
        <v>2.7</v>
      </c>
      <c r="U38">
        <v>285</v>
      </c>
      <c r="V38">
        <v>239</v>
      </c>
      <c r="W38">
        <v>251</v>
      </c>
      <c r="X38">
        <v>153</v>
      </c>
      <c r="Y38">
        <v>140</v>
      </c>
      <c r="Z38">
        <v>164</v>
      </c>
      <c r="AA38">
        <f t="shared" si="0"/>
        <v>1232</v>
      </c>
      <c r="AB38">
        <f t="shared" si="6"/>
        <v>2.0529839838920745E-4</v>
      </c>
      <c r="AC38" s="175"/>
    </row>
    <row r="39" spans="1:29">
      <c r="A39" t="s">
        <v>1312</v>
      </c>
      <c r="B39" t="s">
        <v>1313</v>
      </c>
      <c r="C39">
        <v>2.88</v>
      </c>
      <c r="D39">
        <v>3.35</v>
      </c>
      <c r="E39">
        <v>2.33</v>
      </c>
      <c r="F39">
        <v>3.32</v>
      </c>
      <c r="G39">
        <v>4.25</v>
      </c>
      <c r="H39">
        <v>2.2999999999999998</v>
      </c>
      <c r="I39">
        <v>3.88</v>
      </c>
      <c r="J39">
        <v>4.91</v>
      </c>
      <c r="K39">
        <v>2.7</v>
      </c>
      <c r="U39">
        <v>268</v>
      </c>
      <c r="V39">
        <v>233</v>
      </c>
      <c r="W39">
        <v>240</v>
      </c>
      <c r="X39">
        <v>150</v>
      </c>
      <c r="Y39">
        <v>133</v>
      </c>
      <c r="Z39">
        <v>149</v>
      </c>
      <c r="AA39">
        <f t="shared" si="0"/>
        <v>1173</v>
      </c>
      <c r="AB39">
        <f t="shared" si="6"/>
        <v>1.9546673807673728E-4</v>
      </c>
      <c r="AC39" s="175"/>
    </row>
    <row r="40" spans="1:29">
      <c r="A40" t="s">
        <v>1314</v>
      </c>
      <c r="B40" t="s">
        <v>1315</v>
      </c>
      <c r="C40">
        <v>2.91</v>
      </c>
      <c r="D40">
        <v>3.38</v>
      </c>
      <c r="E40">
        <v>2.35</v>
      </c>
      <c r="F40">
        <v>3.37</v>
      </c>
      <c r="G40">
        <v>4.3</v>
      </c>
      <c r="H40">
        <v>2.3199999999999998</v>
      </c>
      <c r="I40">
        <v>3.91</v>
      </c>
      <c r="J40">
        <v>4.93</v>
      </c>
      <c r="K40">
        <v>2.7</v>
      </c>
      <c r="U40">
        <v>252</v>
      </c>
      <c r="V40">
        <v>225</v>
      </c>
      <c r="W40">
        <v>229</v>
      </c>
      <c r="X40">
        <v>139</v>
      </c>
      <c r="Y40">
        <v>129</v>
      </c>
      <c r="Z40">
        <v>151</v>
      </c>
      <c r="AA40">
        <f t="shared" si="0"/>
        <v>1125</v>
      </c>
      <c r="AB40">
        <f t="shared" si="6"/>
        <v>1.8746809917845648E-4</v>
      </c>
      <c r="AC40" s="175"/>
    </row>
    <row r="41" spans="1:29">
      <c r="A41" t="s">
        <v>1316</v>
      </c>
      <c r="B41" t="s">
        <v>1317</v>
      </c>
      <c r="C41">
        <v>2.92</v>
      </c>
      <c r="D41">
        <v>3.39</v>
      </c>
      <c r="E41">
        <v>2.35</v>
      </c>
      <c r="F41">
        <v>3.41</v>
      </c>
      <c r="G41">
        <v>4.33</v>
      </c>
      <c r="H41">
        <v>2.34</v>
      </c>
      <c r="I41">
        <v>3.93</v>
      </c>
      <c r="J41">
        <v>4.9400000000000004</v>
      </c>
      <c r="K41">
        <v>2.7</v>
      </c>
      <c r="U41">
        <v>241</v>
      </c>
      <c r="V41">
        <v>222</v>
      </c>
      <c r="W41">
        <v>225</v>
      </c>
      <c r="X41">
        <v>131</v>
      </c>
      <c r="Y41">
        <v>130</v>
      </c>
      <c r="Z41">
        <v>145</v>
      </c>
      <c r="AA41">
        <f t="shared" si="0"/>
        <v>1094</v>
      </c>
      <c r="AB41">
        <f t="shared" si="6"/>
        <v>1.823023115566501E-4</v>
      </c>
      <c r="AC41" s="175">
        <f t="shared" ref="AC41" si="11">SUM(AB41:AB44)/4</f>
        <v>1.7442865139115493E-4</v>
      </c>
    </row>
    <row r="42" spans="1:29">
      <c r="A42" t="s">
        <v>1318</v>
      </c>
      <c r="B42" t="s">
        <v>1319</v>
      </c>
      <c r="C42">
        <v>2.93</v>
      </c>
      <c r="D42">
        <v>3.4</v>
      </c>
      <c r="E42">
        <v>2.35</v>
      </c>
      <c r="F42">
        <v>3.44</v>
      </c>
      <c r="G42">
        <v>4.3600000000000003</v>
      </c>
      <c r="H42">
        <v>2.35</v>
      </c>
      <c r="I42">
        <v>3.93</v>
      </c>
      <c r="J42">
        <v>4.9400000000000004</v>
      </c>
      <c r="K42">
        <v>2.7</v>
      </c>
      <c r="U42">
        <v>244</v>
      </c>
      <c r="V42">
        <v>224</v>
      </c>
      <c r="W42">
        <v>230</v>
      </c>
      <c r="X42">
        <v>105</v>
      </c>
      <c r="Y42">
        <v>119</v>
      </c>
      <c r="Z42">
        <v>117</v>
      </c>
      <c r="AA42">
        <f t="shared" si="0"/>
        <v>1039</v>
      </c>
      <c r="AB42">
        <f t="shared" si="6"/>
        <v>1.7313720448570335E-4</v>
      </c>
      <c r="AC42" s="175"/>
    </row>
    <row r="43" spans="1:29">
      <c r="A43" t="s">
        <v>1320</v>
      </c>
      <c r="B43" t="s">
        <v>1321</v>
      </c>
      <c r="C43">
        <v>2.91</v>
      </c>
      <c r="D43">
        <v>3.38</v>
      </c>
      <c r="E43">
        <v>2.35</v>
      </c>
      <c r="F43">
        <v>3.41</v>
      </c>
      <c r="G43">
        <v>4.3499999999999996</v>
      </c>
      <c r="H43">
        <v>2.35</v>
      </c>
      <c r="I43">
        <v>3.91</v>
      </c>
      <c r="J43">
        <v>4.93</v>
      </c>
      <c r="K43">
        <v>2.7</v>
      </c>
      <c r="U43">
        <v>244</v>
      </c>
      <c r="V43">
        <v>224</v>
      </c>
      <c r="W43">
        <v>236</v>
      </c>
      <c r="X43">
        <v>93</v>
      </c>
      <c r="Y43">
        <v>122</v>
      </c>
      <c r="Z43">
        <v>112</v>
      </c>
      <c r="AA43">
        <f t="shared" si="0"/>
        <v>1031</v>
      </c>
      <c r="AB43">
        <f t="shared" si="6"/>
        <v>1.7180409800265654E-4</v>
      </c>
      <c r="AC43" s="175"/>
    </row>
    <row r="44" spans="1:29">
      <c r="A44" t="s">
        <v>1322</v>
      </c>
      <c r="B44" t="s">
        <v>1323</v>
      </c>
      <c r="C44">
        <v>2.86</v>
      </c>
      <c r="D44">
        <v>3.34</v>
      </c>
      <c r="E44">
        <v>2.33</v>
      </c>
      <c r="F44">
        <v>3.33</v>
      </c>
      <c r="G44">
        <v>4.28</v>
      </c>
      <c r="H44">
        <v>2.3199999999999998</v>
      </c>
      <c r="I44">
        <v>3.86</v>
      </c>
      <c r="J44">
        <v>4.9000000000000004</v>
      </c>
      <c r="K44">
        <v>2.7</v>
      </c>
      <c r="U44">
        <v>247</v>
      </c>
      <c r="V44">
        <v>230</v>
      </c>
      <c r="W44">
        <v>246</v>
      </c>
      <c r="X44">
        <v>89</v>
      </c>
      <c r="Y44">
        <v>111</v>
      </c>
      <c r="Z44">
        <v>100</v>
      </c>
      <c r="AA44">
        <f t="shared" si="0"/>
        <v>1023</v>
      </c>
      <c r="AB44">
        <f t="shared" si="6"/>
        <v>1.7047099151960976E-4</v>
      </c>
      <c r="AC44" s="175"/>
    </row>
    <row r="45" spans="1:29">
      <c r="A45" t="s">
        <v>1324</v>
      </c>
      <c r="B45" t="s">
        <v>1325</v>
      </c>
      <c r="C45">
        <v>2.8</v>
      </c>
      <c r="D45">
        <v>3.28</v>
      </c>
      <c r="E45">
        <v>2.2999999999999998</v>
      </c>
      <c r="F45">
        <v>3.23</v>
      </c>
      <c r="G45">
        <v>4.18</v>
      </c>
      <c r="H45">
        <v>2.2799999999999998</v>
      </c>
      <c r="I45">
        <v>3.79</v>
      </c>
      <c r="J45">
        <v>4.8600000000000003</v>
      </c>
      <c r="K45">
        <v>2.7</v>
      </c>
      <c r="U45">
        <v>255</v>
      </c>
      <c r="V45">
        <v>241</v>
      </c>
      <c r="W45">
        <v>256</v>
      </c>
      <c r="X45">
        <v>77</v>
      </c>
      <c r="Y45">
        <v>109</v>
      </c>
      <c r="Z45">
        <v>118</v>
      </c>
      <c r="AA45">
        <f t="shared" si="0"/>
        <v>1056</v>
      </c>
      <c r="AB45">
        <f t="shared" si="6"/>
        <v>1.7597005576217779E-4</v>
      </c>
      <c r="AC45" s="175">
        <f t="shared" ref="AC45" si="12">SUM(AB45:AB48)/4</f>
        <v>1.8263558817741178E-4</v>
      </c>
    </row>
    <row r="46" spans="1:29">
      <c r="A46" t="s">
        <v>1326</v>
      </c>
      <c r="B46" t="s">
        <v>1327</v>
      </c>
      <c r="C46">
        <v>2.74</v>
      </c>
      <c r="D46">
        <v>3.23</v>
      </c>
      <c r="E46">
        <v>2.27</v>
      </c>
      <c r="F46">
        <v>3.12</v>
      </c>
      <c r="G46">
        <v>4.09</v>
      </c>
      <c r="H46">
        <v>2.2400000000000002</v>
      </c>
      <c r="I46">
        <v>3.73</v>
      </c>
      <c r="J46">
        <v>4.82</v>
      </c>
      <c r="K46">
        <v>2.7</v>
      </c>
      <c r="U46">
        <v>250</v>
      </c>
      <c r="V46">
        <v>249</v>
      </c>
      <c r="W46">
        <v>264</v>
      </c>
      <c r="X46">
        <v>82</v>
      </c>
      <c r="Y46">
        <v>117</v>
      </c>
      <c r="Z46">
        <v>139</v>
      </c>
      <c r="AA46">
        <f t="shared" si="0"/>
        <v>1101</v>
      </c>
      <c r="AB46">
        <f t="shared" si="6"/>
        <v>1.8346877972931605E-4</v>
      </c>
      <c r="AC46" s="175"/>
    </row>
    <row r="47" spans="1:29">
      <c r="A47" t="s">
        <v>1328</v>
      </c>
      <c r="B47" t="s">
        <v>1329</v>
      </c>
      <c r="C47">
        <v>2.69</v>
      </c>
      <c r="D47">
        <v>3.19</v>
      </c>
      <c r="E47">
        <v>2.25</v>
      </c>
      <c r="F47">
        <v>3.04</v>
      </c>
      <c r="G47">
        <v>4.01</v>
      </c>
      <c r="H47">
        <v>2.21</v>
      </c>
      <c r="I47">
        <v>3.68</v>
      </c>
      <c r="J47">
        <v>4.79</v>
      </c>
      <c r="K47">
        <v>2.7</v>
      </c>
      <c r="U47">
        <v>241</v>
      </c>
      <c r="V47">
        <v>254</v>
      </c>
      <c r="W47">
        <v>268</v>
      </c>
      <c r="X47">
        <v>87</v>
      </c>
      <c r="Y47">
        <v>123</v>
      </c>
      <c r="Z47">
        <v>135</v>
      </c>
      <c r="AA47">
        <f t="shared" si="0"/>
        <v>1108</v>
      </c>
      <c r="AB47">
        <f t="shared" si="6"/>
        <v>1.8463524790198201E-4</v>
      </c>
      <c r="AC47" s="175"/>
    </row>
    <row r="48" spans="1:29">
      <c r="A48" t="s">
        <v>1330</v>
      </c>
      <c r="B48" t="s">
        <v>1331</v>
      </c>
      <c r="C48">
        <v>2.65</v>
      </c>
      <c r="D48">
        <v>3.16</v>
      </c>
      <c r="E48">
        <v>2.2400000000000002</v>
      </c>
      <c r="F48">
        <v>2.97</v>
      </c>
      <c r="G48">
        <v>3.96</v>
      </c>
      <c r="H48">
        <v>2.19</v>
      </c>
      <c r="I48">
        <v>3.63</v>
      </c>
      <c r="J48">
        <v>4.76</v>
      </c>
      <c r="K48">
        <v>2.7</v>
      </c>
      <c r="U48">
        <v>230</v>
      </c>
      <c r="V48">
        <v>253</v>
      </c>
      <c r="W48">
        <v>266</v>
      </c>
      <c r="X48">
        <v>101</v>
      </c>
      <c r="Y48">
        <v>127</v>
      </c>
      <c r="Z48">
        <v>142</v>
      </c>
      <c r="AA48">
        <f t="shared" si="0"/>
        <v>1119</v>
      </c>
      <c r="AB48">
        <f t="shared" si="6"/>
        <v>1.8646826931617135E-4</v>
      </c>
      <c r="AC48" s="175"/>
    </row>
    <row r="49" spans="1:29">
      <c r="A49" t="s">
        <v>1332</v>
      </c>
      <c r="B49" t="s">
        <v>1333</v>
      </c>
      <c r="C49">
        <v>2.62</v>
      </c>
      <c r="D49">
        <v>3.13</v>
      </c>
      <c r="E49">
        <v>2.23</v>
      </c>
      <c r="F49">
        <v>2.94</v>
      </c>
      <c r="G49">
        <v>3.93</v>
      </c>
      <c r="H49">
        <v>2.1800000000000002</v>
      </c>
      <c r="I49">
        <v>3.6</v>
      </c>
      <c r="J49">
        <v>4.74</v>
      </c>
      <c r="K49">
        <v>2.7</v>
      </c>
      <c r="U49">
        <v>225</v>
      </c>
      <c r="V49">
        <v>244</v>
      </c>
      <c r="W49">
        <v>253</v>
      </c>
      <c r="X49">
        <v>106</v>
      </c>
      <c r="Y49">
        <v>138</v>
      </c>
      <c r="Z49">
        <v>147</v>
      </c>
      <c r="AA49">
        <f t="shared" si="0"/>
        <v>1113</v>
      </c>
      <c r="AB49">
        <f t="shared" si="6"/>
        <v>1.8546843945388625E-4</v>
      </c>
      <c r="AC49" s="175">
        <f t="shared" ref="AC49" si="13">SUM(AB49:AB52)/4</f>
        <v>1.4943290483402741E-4</v>
      </c>
    </row>
    <row r="50" spans="1:29">
      <c r="A50" t="s">
        <v>1334</v>
      </c>
      <c r="B50" t="s">
        <v>1335</v>
      </c>
      <c r="C50">
        <v>2.6</v>
      </c>
      <c r="D50">
        <v>3.11</v>
      </c>
      <c r="E50">
        <v>2.2200000000000002</v>
      </c>
      <c r="F50">
        <v>2.91</v>
      </c>
      <c r="G50">
        <v>3.91</v>
      </c>
      <c r="H50">
        <v>2.1800000000000002</v>
      </c>
      <c r="I50">
        <v>3.57</v>
      </c>
      <c r="J50">
        <v>4.7300000000000004</v>
      </c>
      <c r="K50">
        <v>2.7</v>
      </c>
      <c r="U50">
        <v>211</v>
      </c>
      <c r="V50">
        <v>221</v>
      </c>
      <c r="W50">
        <v>225</v>
      </c>
      <c r="X50">
        <v>97</v>
      </c>
      <c r="Y50">
        <v>134</v>
      </c>
      <c r="Z50">
        <v>126</v>
      </c>
      <c r="AA50">
        <f t="shared" si="0"/>
        <v>1014</v>
      </c>
      <c r="AB50">
        <f t="shared" si="6"/>
        <v>1.6897124672618209E-4</v>
      </c>
      <c r="AC50" s="175"/>
    </row>
    <row r="51" spans="1:29">
      <c r="A51" t="s">
        <v>1336</v>
      </c>
      <c r="B51" t="s">
        <v>1337</v>
      </c>
      <c r="C51">
        <v>2.56</v>
      </c>
      <c r="D51">
        <v>3.07</v>
      </c>
      <c r="E51">
        <v>2.2000000000000002</v>
      </c>
      <c r="F51">
        <v>2.85</v>
      </c>
      <c r="G51">
        <v>3.86</v>
      </c>
      <c r="H51">
        <v>2.17</v>
      </c>
      <c r="I51">
        <v>3.53</v>
      </c>
      <c r="J51">
        <v>4.7</v>
      </c>
      <c r="K51">
        <v>2.7</v>
      </c>
      <c r="U51">
        <v>181</v>
      </c>
      <c r="V51">
        <v>189</v>
      </c>
      <c r="W51">
        <v>165</v>
      </c>
      <c r="X51">
        <v>94</v>
      </c>
      <c r="Y51">
        <v>122</v>
      </c>
      <c r="Z51">
        <v>73</v>
      </c>
      <c r="AA51">
        <f t="shared" si="0"/>
        <v>824</v>
      </c>
      <c r="AB51">
        <f t="shared" si="6"/>
        <v>1.3730996775382056E-4</v>
      </c>
      <c r="AC51" s="175"/>
    </row>
    <row r="52" spans="1:29">
      <c r="A52" t="s">
        <v>1338</v>
      </c>
      <c r="B52" t="s">
        <v>1339</v>
      </c>
      <c r="C52">
        <v>2.5299999999999998</v>
      </c>
      <c r="D52">
        <v>3.05</v>
      </c>
      <c r="E52">
        <v>2.19</v>
      </c>
      <c r="F52">
        <v>2.81</v>
      </c>
      <c r="G52">
        <v>3.82</v>
      </c>
      <c r="H52">
        <v>2.15</v>
      </c>
      <c r="I52">
        <v>3.5</v>
      </c>
      <c r="J52">
        <v>4.68</v>
      </c>
      <c r="K52">
        <v>2.7</v>
      </c>
      <c r="U52">
        <v>171</v>
      </c>
      <c r="V52">
        <v>138</v>
      </c>
      <c r="W52">
        <v>136</v>
      </c>
      <c r="X52">
        <v>70</v>
      </c>
      <c r="Y52">
        <v>91</v>
      </c>
      <c r="Z52">
        <v>30</v>
      </c>
      <c r="AA52">
        <f t="shared" si="0"/>
        <v>636</v>
      </c>
      <c r="AB52">
        <f t="shared" si="6"/>
        <v>1.0598196540222072E-4</v>
      </c>
      <c r="AC52" s="175"/>
    </row>
    <row r="53" spans="1:29">
      <c r="A53" t="s">
        <v>1340</v>
      </c>
      <c r="B53" t="s">
        <v>1341</v>
      </c>
      <c r="C53">
        <v>2.5099999999999998</v>
      </c>
      <c r="D53">
        <v>3.03</v>
      </c>
      <c r="E53">
        <v>2.1800000000000002</v>
      </c>
      <c r="F53">
        <v>2.77</v>
      </c>
      <c r="G53">
        <v>3.79</v>
      </c>
      <c r="H53">
        <v>2.14</v>
      </c>
      <c r="I53">
        <v>3.47</v>
      </c>
      <c r="J53">
        <v>4.67</v>
      </c>
      <c r="K53">
        <v>2.7</v>
      </c>
      <c r="U53">
        <v>208</v>
      </c>
      <c r="V53">
        <v>139</v>
      </c>
      <c r="W53">
        <v>157</v>
      </c>
      <c r="X53">
        <v>66</v>
      </c>
      <c r="Y53">
        <v>68</v>
      </c>
      <c r="Z53">
        <v>13</v>
      </c>
      <c r="AA53">
        <f t="shared" si="0"/>
        <v>651</v>
      </c>
      <c r="AB53">
        <f t="shared" si="6"/>
        <v>1.0848154005793348E-4</v>
      </c>
      <c r="AC53" s="175">
        <f t="shared" ref="AC53" si="14">SUM(AB53:AB56)/4</f>
        <v>1.1656349811140472E-4</v>
      </c>
    </row>
    <row r="54" spans="1:29">
      <c r="A54" t="s">
        <v>1342</v>
      </c>
      <c r="B54" t="s">
        <v>1343</v>
      </c>
      <c r="C54">
        <v>2.5</v>
      </c>
      <c r="D54">
        <v>3.02</v>
      </c>
      <c r="E54">
        <v>2.1800000000000002</v>
      </c>
      <c r="F54">
        <v>2.76</v>
      </c>
      <c r="G54">
        <v>3.78</v>
      </c>
      <c r="H54">
        <v>2.14</v>
      </c>
      <c r="I54">
        <v>3.46</v>
      </c>
      <c r="J54">
        <v>4.66</v>
      </c>
      <c r="K54">
        <v>2.7</v>
      </c>
      <c r="U54">
        <v>213</v>
      </c>
      <c r="V54">
        <v>148</v>
      </c>
      <c r="W54">
        <v>161</v>
      </c>
      <c r="X54">
        <v>83</v>
      </c>
      <c r="Y54">
        <v>71</v>
      </c>
      <c r="Z54">
        <v>15</v>
      </c>
      <c r="AA54">
        <f t="shared" si="0"/>
        <v>691</v>
      </c>
      <c r="AB54">
        <f t="shared" si="6"/>
        <v>1.1514707247316748E-4</v>
      </c>
      <c r="AC54" s="175"/>
    </row>
    <row r="55" spans="1:29">
      <c r="A55" t="s">
        <v>1344</v>
      </c>
      <c r="B55" t="s">
        <v>1345</v>
      </c>
      <c r="C55">
        <v>2.4900000000000002</v>
      </c>
      <c r="D55">
        <v>3.01</v>
      </c>
      <c r="E55">
        <v>2.17</v>
      </c>
      <c r="F55">
        <v>2.73</v>
      </c>
      <c r="G55">
        <v>3.76</v>
      </c>
      <c r="H55">
        <v>2.13</v>
      </c>
      <c r="I55">
        <v>3.45</v>
      </c>
      <c r="J55">
        <v>4.6500000000000004</v>
      </c>
      <c r="K55">
        <v>2.7</v>
      </c>
      <c r="U55">
        <v>219</v>
      </c>
      <c r="V55">
        <v>151</v>
      </c>
      <c r="W55">
        <v>165</v>
      </c>
      <c r="X55">
        <v>87</v>
      </c>
      <c r="Y55">
        <v>69</v>
      </c>
      <c r="Z55">
        <v>12</v>
      </c>
      <c r="AA55">
        <f t="shared" si="0"/>
        <v>703</v>
      </c>
      <c r="AB55">
        <f t="shared" si="6"/>
        <v>1.1714673219773768E-4</v>
      </c>
      <c r="AC55" s="175"/>
    </row>
    <row r="56" spans="1:29">
      <c r="A56" t="s">
        <v>1346</v>
      </c>
      <c r="B56" t="s">
        <v>1347</v>
      </c>
      <c r="C56">
        <v>2.48</v>
      </c>
      <c r="D56">
        <v>3</v>
      </c>
      <c r="E56">
        <v>2.17</v>
      </c>
      <c r="F56">
        <v>2.71</v>
      </c>
      <c r="G56">
        <v>3.74</v>
      </c>
      <c r="H56">
        <v>2.12</v>
      </c>
      <c r="I56">
        <v>3.44</v>
      </c>
      <c r="J56">
        <v>4.6399999999999997</v>
      </c>
      <c r="K56">
        <v>2.7</v>
      </c>
      <c r="U56">
        <v>235</v>
      </c>
      <c r="V56">
        <v>165</v>
      </c>
      <c r="W56">
        <v>176</v>
      </c>
      <c r="X56">
        <v>88</v>
      </c>
      <c r="Y56">
        <v>66</v>
      </c>
      <c r="Z56">
        <v>23</v>
      </c>
      <c r="AA56">
        <f t="shared" si="0"/>
        <v>753</v>
      </c>
      <c r="AB56">
        <f t="shared" si="6"/>
        <v>1.2547864771678019E-4</v>
      </c>
      <c r="AC56" s="175"/>
    </row>
    <row r="57" spans="1:29">
      <c r="A57" t="s">
        <v>1348</v>
      </c>
      <c r="B57" t="s">
        <v>1349</v>
      </c>
      <c r="C57">
        <v>2.4700000000000002</v>
      </c>
      <c r="D57">
        <v>2.99</v>
      </c>
      <c r="E57">
        <v>2.17</v>
      </c>
      <c r="F57">
        <v>2.69</v>
      </c>
      <c r="G57">
        <v>3.72</v>
      </c>
      <c r="H57">
        <v>2.11</v>
      </c>
      <c r="I57">
        <v>3.42</v>
      </c>
      <c r="J57">
        <v>4.6399999999999997</v>
      </c>
      <c r="K57">
        <v>2.7</v>
      </c>
      <c r="U57">
        <v>244</v>
      </c>
      <c r="V57">
        <v>197</v>
      </c>
      <c r="W57">
        <v>202</v>
      </c>
      <c r="X57">
        <v>122</v>
      </c>
      <c r="Y57">
        <v>106</v>
      </c>
      <c r="Z57">
        <v>53</v>
      </c>
      <c r="AA57">
        <f t="shared" si="0"/>
        <v>924</v>
      </c>
      <c r="AB57">
        <f t="shared" si="6"/>
        <v>1.5397379879190557E-4</v>
      </c>
      <c r="AC57" s="175">
        <f t="shared" ref="AC57" si="15">SUM(AB57:AB60)/4</f>
        <v>2.2329533591033927E-4</v>
      </c>
    </row>
    <row r="58" spans="1:29">
      <c r="A58" t="s">
        <v>1350</v>
      </c>
      <c r="B58" t="s">
        <v>1351</v>
      </c>
      <c r="C58">
        <v>2.4700000000000002</v>
      </c>
      <c r="D58">
        <v>2.99</v>
      </c>
      <c r="E58">
        <v>2.17</v>
      </c>
      <c r="F58">
        <v>2.69</v>
      </c>
      <c r="G58">
        <v>3.71</v>
      </c>
      <c r="H58">
        <v>2.11</v>
      </c>
      <c r="I58">
        <v>3.42</v>
      </c>
      <c r="J58">
        <v>4.6399999999999997</v>
      </c>
      <c r="K58">
        <v>2.7</v>
      </c>
      <c r="U58">
        <v>276</v>
      </c>
      <c r="V58">
        <v>295</v>
      </c>
      <c r="W58">
        <v>266</v>
      </c>
      <c r="X58">
        <v>196</v>
      </c>
      <c r="Y58">
        <v>144</v>
      </c>
      <c r="Z58">
        <v>168</v>
      </c>
      <c r="AA58">
        <f t="shared" si="0"/>
        <v>1345</v>
      </c>
      <c r="AB58">
        <f t="shared" si="6"/>
        <v>2.2412852746224351E-4</v>
      </c>
      <c r="AC58" s="175"/>
    </row>
    <row r="59" spans="1:29">
      <c r="A59" t="s">
        <v>1352</v>
      </c>
      <c r="B59" t="s">
        <v>1353</v>
      </c>
      <c r="C59">
        <v>2.4700000000000002</v>
      </c>
      <c r="D59">
        <v>2.99</v>
      </c>
      <c r="E59">
        <v>2.17</v>
      </c>
      <c r="F59">
        <v>2.68</v>
      </c>
      <c r="G59">
        <v>3.71</v>
      </c>
      <c r="H59">
        <v>2.11</v>
      </c>
      <c r="I59">
        <v>3.42</v>
      </c>
      <c r="J59">
        <v>4.63</v>
      </c>
      <c r="K59">
        <v>2.7</v>
      </c>
      <c r="U59">
        <v>320</v>
      </c>
      <c r="V59">
        <v>299</v>
      </c>
      <c r="W59">
        <v>333</v>
      </c>
      <c r="X59">
        <v>222</v>
      </c>
      <c r="Y59">
        <v>122</v>
      </c>
      <c r="Z59">
        <v>262</v>
      </c>
      <c r="AA59">
        <f t="shared" si="0"/>
        <v>1558</v>
      </c>
      <c r="AB59">
        <f t="shared" si="6"/>
        <v>2.5962248757336459E-4</v>
      </c>
      <c r="AC59" s="175"/>
    </row>
    <row r="60" spans="1:29">
      <c r="A60" t="s">
        <v>1354</v>
      </c>
      <c r="B60" t="s">
        <v>1355</v>
      </c>
      <c r="C60">
        <v>2.4700000000000002</v>
      </c>
      <c r="D60">
        <v>2.99</v>
      </c>
      <c r="E60">
        <v>2.17</v>
      </c>
      <c r="F60">
        <v>2.67</v>
      </c>
      <c r="G60">
        <v>3.7</v>
      </c>
      <c r="H60">
        <v>2.1</v>
      </c>
      <c r="I60">
        <v>3.42</v>
      </c>
      <c r="J60">
        <v>4.6399999999999997</v>
      </c>
      <c r="K60">
        <v>2.7</v>
      </c>
      <c r="U60">
        <v>340</v>
      </c>
      <c r="V60">
        <v>280</v>
      </c>
      <c r="W60">
        <v>313</v>
      </c>
      <c r="X60">
        <v>220</v>
      </c>
      <c r="Y60">
        <v>154</v>
      </c>
      <c r="Z60">
        <v>226</v>
      </c>
      <c r="AA60">
        <f t="shared" si="0"/>
        <v>1533</v>
      </c>
      <c r="AB60">
        <f t="shared" si="6"/>
        <v>2.5545652981384334E-4</v>
      </c>
      <c r="AC60" s="175"/>
    </row>
    <row r="61" spans="1:29">
      <c r="A61" t="s">
        <v>1356</v>
      </c>
      <c r="B61" t="s">
        <v>1357</v>
      </c>
      <c r="C61">
        <v>2.4900000000000002</v>
      </c>
      <c r="D61">
        <v>3.01</v>
      </c>
      <c r="E61">
        <v>2.17</v>
      </c>
      <c r="F61">
        <v>2.67</v>
      </c>
      <c r="G61">
        <v>3.69</v>
      </c>
      <c r="H61">
        <v>2.09</v>
      </c>
      <c r="I61">
        <v>3.44</v>
      </c>
      <c r="J61">
        <v>4.6500000000000004</v>
      </c>
      <c r="K61">
        <v>2.7</v>
      </c>
      <c r="U61">
        <v>356</v>
      </c>
      <c r="V61">
        <v>283</v>
      </c>
      <c r="W61">
        <v>308</v>
      </c>
      <c r="X61">
        <v>166</v>
      </c>
      <c r="Y61">
        <v>138</v>
      </c>
      <c r="Z61">
        <v>171</v>
      </c>
      <c r="AA61">
        <f t="shared" si="0"/>
        <v>1422</v>
      </c>
      <c r="AB61">
        <f t="shared" si="6"/>
        <v>2.3695967736156898E-4</v>
      </c>
      <c r="AC61" s="175">
        <f t="shared" ref="AC61" si="16">SUM(AB61:AB64)/4</f>
        <v>2.2292039971198236E-4</v>
      </c>
    </row>
    <row r="62" spans="1:29">
      <c r="A62" t="s">
        <v>1358</v>
      </c>
      <c r="B62" t="s">
        <v>1359</v>
      </c>
      <c r="C62">
        <v>2.5499999999999998</v>
      </c>
      <c r="D62">
        <v>3.06</v>
      </c>
      <c r="E62">
        <v>2.2000000000000002</v>
      </c>
      <c r="F62">
        <v>2.71</v>
      </c>
      <c r="G62">
        <v>3.7</v>
      </c>
      <c r="H62">
        <v>2.0699999999999998</v>
      </c>
      <c r="I62">
        <v>3.51</v>
      </c>
      <c r="J62">
        <v>4.6900000000000004</v>
      </c>
      <c r="K62">
        <v>2.7</v>
      </c>
      <c r="U62">
        <v>340</v>
      </c>
      <c r="V62">
        <v>276</v>
      </c>
      <c r="W62">
        <v>295</v>
      </c>
      <c r="X62">
        <v>154</v>
      </c>
      <c r="Y62">
        <v>140</v>
      </c>
      <c r="Z62">
        <v>164</v>
      </c>
      <c r="AA62">
        <f t="shared" si="0"/>
        <v>1369</v>
      </c>
      <c r="AB62">
        <f t="shared" si="6"/>
        <v>2.2812784691138391E-4</v>
      </c>
      <c r="AC62" s="175"/>
    </row>
    <row r="63" spans="1:29">
      <c r="A63" t="s">
        <v>1360</v>
      </c>
      <c r="B63" t="s">
        <v>1361</v>
      </c>
      <c r="C63">
        <v>2.63</v>
      </c>
      <c r="D63">
        <v>3.13</v>
      </c>
      <c r="E63">
        <v>2.23</v>
      </c>
      <c r="F63">
        <v>2.79</v>
      </c>
      <c r="G63">
        <v>3.75</v>
      </c>
      <c r="H63">
        <v>2.08</v>
      </c>
      <c r="I63">
        <v>3.61</v>
      </c>
      <c r="J63">
        <v>4.75</v>
      </c>
      <c r="K63">
        <v>2.7</v>
      </c>
      <c r="U63">
        <v>320</v>
      </c>
      <c r="V63">
        <v>269</v>
      </c>
      <c r="W63">
        <v>284</v>
      </c>
      <c r="X63">
        <v>151</v>
      </c>
      <c r="Y63">
        <v>133</v>
      </c>
      <c r="Z63">
        <v>149</v>
      </c>
      <c r="AA63">
        <f t="shared" si="0"/>
        <v>1306</v>
      </c>
      <c r="AB63">
        <f t="shared" si="6"/>
        <v>2.1762963335739035E-4</v>
      </c>
      <c r="AC63" s="175"/>
    </row>
    <row r="64" spans="1:29">
      <c r="A64" t="s">
        <v>1362</v>
      </c>
      <c r="B64" t="s">
        <v>1363</v>
      </c>
      <c r="C64">
        <v>2.69</v>
      </c>
      <c r="D64">
        <v>3.19</v>
      </c>
      <c r="E64">
        <v>2.2599999999999998</v>
      </c>
      <c r="F64">
        <v>2.87</v>
      </c>
      <c r="G64">
        <v>3.81</v>
      </c>
      <c r="H64">
        <v>2.09</v>
      </c>
      <c r="I64">
        <v>3.68</v>
      </c>
      <c r="J64">
        <v>4.79</v>
      </c>
      <c r="K64">
        <v>2.7</v>
      </c>
      <c r="U64">
        <v>303</v>
      </c>
      <c r="V64">
        <v>260</v>
      </c>
      <c r="W64">
        <v>271</v>
      </c>
      <c r="X64">
        <v>140</v>
      </c>
      <c r="Y64">
        <v>129</v>
      </c>
      <c r="Z64">
        <v>151</v>
      </c>
      <c r="AA64">
        <f t="shared" si="0"/>
        <v>1254</v>
      </c>
      <c r="AB64">
        <f t="shared" si="6"/>
        <v>2.0896444121758614E-4</v>
      </c>
      <c r="AC64" s="175"/>
    </row>
    <row r="65" spans="1:29">
      <c r="A65" t="s">
        <v>1364</v>
      </c>
      <c r="B65" t="s">
        <v>1365</v>
      </c>
      <c r="C65">
        <v>2.74</v>
      </c>
      <c r="D65">
        <v>3.23</v>
      </c>
      <c r="E65">
        <v>2.2799999999999998</v>
      </c>
      <c r="F65">
        <v>2.93</v>
      </c>
      <c r="G65">
        <v>3.86</v>
      </c>
      <c r="H65">
        <v>2.11</v>
      </c>
      <c r="I65">
        <v>3.72</v>
      </c>
      <c r="J65">
        <v>4.82</v>
      </c>
      <c r="K65">
        <v>2.7</v>
      </c>
      <c r="U65">
        <v>290</v>
      </c>
      <c r="V65">
        <v>257</v>
      </c>
      <c r="W65">
        <v>266</v>
      </c>
      <c r="X65">
        <v>133</v>
      </c>
      <c r="Y65">
        <v>130</v>
      </c>
      <c r="Z65">
        <v>145</v>
      </c>
      <c r="AA65">
        <f t="shared" si="0"/>
        <v>1221</v>
      </c>
      <c r="AB65">
        <f t="shared" si="6"/>
        <v>2.0346537697501807E-4</v>
      </c>
      <c r="AC65" s="175">
        <f t="shared" ref="AC65" si="17">SUM(AB65:AB68)/4</f>
        <v>1.9517512103357079E-4</v>
      </c>
    </row>
    <row r="66" spans="1:29">
      <c r="A66" t="s">
        <v>1366</v>
      </c>
      <c r="B66" t="s">
        <v>1367</v>
      </c>
      <c r="C66">
        <v>2.76</v>
      </c>
      <c r="D66">
        <v>3.25</v>
      </c>
      <c r="E66">
        <v>2.29</v>
      </c>
      <c r="F66">
        <v>2.98</v>
      </c>
      <c r="G66">
        <v>3.91</v>
      </c>
      <c r="H66">
        <v>2.13</v>
      </c>
      <c r="I66">
        <v>3.75</v>
      </c>
      <c r="J66">
        <v>4.83</v>
      </c>
      <c r="K66">
        <v>2.7</v>
      </c>
      <c r="U66">
        <v>291</v>
      </c>
      <c r="V66">
        <v>258</v>
      </c>
      <c r="W66">
        <v>271</v>
      </c>
      <c r="X66">
        <v>106</v>
      </c>
      <c r="Y66">
        <v>119</v>
      </c>
      <c r="Z66">
        <v>117</v>
      </c>
      <c r="AA66">
        <f t="shared" si="0"/>
        <v>1162</v>
      </c>
      <c r="AB66">
        <f t="shared" si="6"/>
        <v>1.9363371666254793E-4</v>
      </c>
      <c r="AC66" s="175"/>
    </row>
    <row r="67" spans="1:29">
      <c r="A67" t="s">
        <v>1368</v>
      </c>
      <c r="B67" t="s">
        <v>1369</v>
      </c>
      <c r="C67">
        <v>2.76</v>
      </c>
      <c r="D67">
        <v>3.25</v>
      </c>
      <c r="E67">
        <v>2.29</v>
      </c>
      <c r="F67">
        <v>3</v>
      </c>
      <c r="G67">
        <v>3.94</v>
      </c>
      <c r="H67">
        <v>2.15</v>
      </c>
      <c r="I67">
        <v>3.75</v>
      </c>
      <c r="J67">
        <v>4.83</v>
      </c>
      <c r="K67">
        <v>2.7</v>
      </c>
      <c r="U67">
        <v>291</v>
      </c>
      <c r="V67">
        <v>258</v>
      </c>
      <c r="W67">
        <v>278</v>
      </c>
      <c r="X67">
        <v>94</v>
      </c>
      <c r="Y67">
        <v>122</v>
      </c>
      <c r="Z67">
        <v>112</v>
      </c>
      <c r="AA67">
        <f t="shared" si="0"/>
        <v>1155</v>
      </c>
      <c r="AB67">
        <f t="shared" si="6"/>
        <v>1.9246724848988198E-4</v>
      </c>
      <c r="AC67" s="175"/>
    </row>
    <row r="68" spans="1:29">
      <c r="A68" t="s">
        <v>1370</v>
      </c>
      <c r="B68" t="s">
        <v>1371</v>
      </c>
      <c r="C68">
        <v>2.73</v>
      </c>
      <c r="D68">
        <v>3.23</v>
      </c>
      <c r="E68">
        <v>2.27</v>
      </c>
      <c r="F68">
        <v>3</v>
      </c>
      <c r="G68">
        <v>3.95</v>
      </c>
      <c r="H68">
        <v>2.17</v>
      </c>
      <c r="I68">
        <v>3.72</v>
      </c>
      <c r="J68">
        <v>4.8099999999999996</v>
      </c>
      <c r="K68">
        <v>2.7</v>
      </c>
      <c r="U68">
        <v>294</v>
      </c>
      <c r="V68">
        <v>264</v>
      </c>
      <c r="W68">
        <v>288</v>
      </c>
      <c r="X68">
        <v>90</v>
      </c>
      <c r="Y68">
        <v>111</v>
      </c>
      <c r="Z68">
        <v>100</v>
      </c>
      <c r="AA68">
        <f t="shared" si="0"/>
        <v>1147</v>
      </c>
      <c r="AB68">
        <f t="shared" si="6"/>
        <v>1.9113414200683517E-4</v>
      </c>
      <c r="AC68" s="175"/>
    </row>
    <row r="69" spans="1:29">
      <c r="A69" t="s">
        <v>1372</v>
      </c>
      <c r="B69" t="s">
        <v>1373</v>
      </c>
      <c r="C69">
        <v>2.7</v>
      </c>
      <c r="D69">
        <v>3.2</v>
      </c>
      <c r="E69">
        <v>2.2599999999999998</v>
      </c>
      <c r="F69">
        <v>2.98</v>
      </c>
      <c r="G69">
        <v>3.95</v>
      </c>
      <c r="H69">
        <v>2.1800000000000002</v>
      </c>
      <c r="I69">
        <v>3.68</v>
      </c>
      <c r="J69">
        <v>4.79</v>
      </c>
      <c r="K69">
        <v>2.7</v>
      </c>
      <c r="U69">
        <v>301</v>
      </c>
      <c r="V69">
        <v>276</v>
      </c>
      <c r="W69">
        <v>300</v>
      </c>
      <c r="X69">
        <v>78</v>
      </c>
      <c r="Y69">
        <v>109</v>
      </c>
      <c r="Z69">
        <v>118</v>
      </c>
      <c r="AA69">
        <f t="shared" si="0"/>
        <v>1182</v>
      </c>
      <c r="AB69">
        <f t="shared" si="6"/>
        <v>1.9696648287016494E-4</v>
      </c>
      <c r="AC69" s="175">
        <f t="shared" ref="AC69" si="18">SUM(AB69:AB72)/4</f>
        <v>2.034653769750181E-4</v>
      </c>
    </row>
    <row r="70" spans="1:29">
      <c r="A70" t="s">
        <v>1374</v>
      </c>
      <c r="B70" t="s">
        <v>1375</v>
      </c>
      <c r="C70">
        <v>2.68</v>
      </c>
      <c r="D70">
        <v>3.18</v>
      </c>
      <c r="E70">
        <v>2.25</v>
      </c>
      <c r="F70">
        <v>2.96</v>
      </c>
      <c r="G70">
        <v>3.93</v>
      </c>
      <c r="H70">
        <v>2.17</v>
      </c>
      <c r="I70">
        <v>3.66</v>
      </c>
      <c r="J70">
        <v>4.78</v>
      </c>
      <c r="K70">
        <v>2.7</v>
      </c>
      <c r="U70">
        <v>296</v>
      </c>
      <c r="V70">
        <v>285</v>
      </c>
      <c r="W70">
        <v>308</v>
      </c>
      <c r="X70">
        <v>83</v>
      </c>
      <c r="Y70">
        <v>117</v>
      </c>
      <c r="Z70">
        <v>139</v>
      </c>
      <c r="AA70">
        <f t="shared" ref="AA70:AA133" si="19">SUM(U70:Z70)</f>
        <v>1228</v>
      </c>
      <c r="AB70">
        <f t="shared" si="6"/>
        <v>2.0463184514768403E-4</v>
      </c>
      <c r="AC70" s="175"/>
    </row>
    <row r="71" spans="1:29">
      <c r="A71" t="s">
        <v>1376</v>
      </c>
      <c r="B71" t="s">
        <v>1377</v>
      </c>
      <c r="C71">
        <v>2.66</v>
      </c>
      <c r="D71">
        <v>3.16</v>
      </c>
      <c r="E71">
        <v>2.2400000000000002</v>
      </c>
      <c r="F71">
        <v>2.93</v>
      </c>
      <c r="G71">
        <v>3.9</v>
      </c>
      <c r="H71">
        <v>2.16</v>
      </c>
      <c r="I71">
        <v>3.64</v>
      </c>
      <c r="J71">
        <v>4.7699999999999996</v>
      </c>
      <c r="K71">
        <v>2.7</v>
      </c>
      <c r="U71">
        <v>286</v>
      </c>
      <c r="V71">
        <v>289</v>
      </c>
      <c r="W71">
        <v>312</v>
      </c>
      <c r="X71">
        <v>88</v>
      </c>
      <c r="Y71">
        <v>123</v>
      </c>
      <c r="Z71">
        <v>135</v>
      </c>
      <c r="AA71">
        <f t="shared" si="19"/>
        <v>1233</v>
      </c>
      <c r="AB71">
        <f t="shared" si="6"/>
        <v>2.054650366995883E-4</v>
      </c>
      <c r="AC71" s="175"/>
    </row>
    <row r="72" spans="1:29">
      <c r="A72" t="s">
        <v>1378</v>
      </c>
      <c r="B72" t="s">
        <v>1379</v>
      </c>
      <c r="C72">
        <v>2.63</v>
      </c>
      <c r="D72">
        <v>3.14</v>
      </c>
      <c r="E72">
        <v>2.23</v>
      </c>
      <c r="F72">
        <v>2.89</v>
      </c>
      <c r="G72">
        <v>3.88</v>
      </c>
      <c r="H72">
        <v>2.15</v>
      </c>
      <c r="I72">
        <v>3.61</v>
      </c>
      <c r="J72">
        <v>4.75</v>
      </c>
      <c r="K72">
        <v>2.7</v>
      </c>
      <c r="U72">
        <v>274</v>
      </c>
      <c r="V72">
        <v>287</v>
      </c>
      <c r="W72">
        <v>309</v>
      </c>
      <c r="X72">
        <v>102</v>
      </c>
      <c r="Y72">
        <v>127</v>
      </c>
      <c r="Z72">
        <v>142</v>
      </c>
      <c r="AA72">
        <f t="shared" si="19"/>
        <v>1241</v>
      </c>
      <c r="AB72">
        <f t="shared" si="6"/>
        <v>2.0679814318263508E-4</v>
      </c>
      <c r="AC72" s="175"/>
    </row>
    <row r="73" spans="1:29">
      <c r="A73" t="s">
        <v>1380</v>
      </c>
      <c r="B73" t="s">
        <v>1381</v>
      </c>
      <c r="C73">
        <v>2.61</v>
      </c>
      <c r="D73">
        <v>3.12</v>
      </c>
      <c r="E73">
        <v>2.2200000000000002</v>
      </c>
      <c r="F73">
        <v>2.86</v>
      </c>
      <c r="G73">
        <v>3.85</v>
      </c>
      <c r="H73">
        <v>2.14</v>
      </c>
      <c r="I73">
        <v>3.59</v>
      </c>
      <c r="J73">
        <v>4.74</v>
      </c>
      <c r="K73">
        <v>2.7</v>
      </c>
      <c r="U73">
        <v>267</v>
      </c>
      <c r="V73">
        <v>277</v>
      </c>
      <c r="W73">
        <v>295</v>
      </c>
      <c r="X73">
        <v>106</v>
      </c>
      <c r="Y73">
        <v>138</v>
      </c>
      <c r="Z73">
        <v>147</v>
      </c>
      <c r="AA73">
        <f t="shared" si="19"/>
        <v>1230</v>
      </c>
      <c r="AB73">
        <f t="shared" si="6"/>
        <v>2.0496512176844574E-4</v>
      </c>
      <c r="AC73" s="175">
        <f t="shared" ref="AC73" si="20">SUM(AB73:AB76)/4</f>
        <v>1.6613839544970762E-4</v>
      </c>
    </row>
    <row r="74" spans="1:29">
      <c r="A74" t="s">
        <v>1382</v>
      </c>
      <c r="B74" t="s">
        <v>1383</v>
      </c>
      <c r="C74">
        <v>2.6</v>
      </c>
      <c r="D74">
        <v>3.11</v>
      </c>
      <c r="E74">
        <v>2.2200000000000002</v>
      </c>
      <c r="F74">
        <v>2.84</v>
      </c>
      <c r="G74">
        <v>3.83</v>
      </c>
      <c r="H74">
        <v>2.14</v>
      </c>
      <c r="I74">
        <v>3.57</v>
      </c>
      <c r="J74">
        <v>4.72</v>
      </c>
      <c r="K74">
        <v>2.7</v>
      </c>
      <c r="U74">
        <v>249</v>
      </c>
      <c r="V74">
        <v>251</v>
      </c>
      <c r="W74">
        <v>262</v>
      </c>
      <c r="X74">
        <v>98</v>
      </c>
      <c r="Y74">
        <v>134</v>
      </c>
      <c r="Z74">
        <v>126</v>
      </c>
      <c r="AA74">
        <f t="shared" si="19"/>
        <v>1120</v>
      </c>
      <c r="AB74">
        <f t="shared" si="6"/>
        <v>1.8663490762655221E-4</v>
      </c>
      <c r="AC74" s="175"/>
    </row>
    <row r="75" spans="1:29">
      <c r="A75" t="s">
        <v>1384</v>
      </c>
      <c r="B75" t="s">
        <v>1385</v>
      </c>
      <c r="C75">
        <v>2.59</v>
      </c>
      <c r="D75">
        <v>3.09</v>
      </c>
      <c r="E75">
        <v>2.21</v>
      </c>
      <c r="F75">
        <v>2.84</v>
      </c>
      <c r="G75">
        <v>3.84</v>
      </c>
      <c r="H75">
        <v>2.15</v>
      </c>
      <c r="I75">
        <v>3.56</v>
      </c>
      <c r="J75">
        <v>4.72</v>
      </c>
      <c r="K75">
        <v>2.7</v>
      </c>
      <c r="U75">
        <v>217</v>
      </c>
      <c r="V75">
        <v>217</v>
      </c>
      <c r="W75">
        <v>195</v>
      </c>
      <c r="X75">
        <v>95</v>
      </c>
      <c r="Y75">
        <v>122</v>
      </c>
      <c r="Z75">
        <v>73</v>
      </c>
      <c r="AA75">
        <f t="shared" si="19"/>
        <v>919</v>
      </c>
      <c r="AB75">
        <f t="shared" si="6"/>
        <v>1.5314060724000133E-4</v>
      </c>
      <c r="AC75" s="175"/>
    </row>
    <row r="76" spans="1:29">
      <c r="A76" t="s">
        <v>1386</v>
      </c>
      <c r="B76" t="s">
        <v>1387</v>
      </c>
      <c r="C76">
        <v>2.57</v>
      </c>
      <c r="D76">
        <v>3.09</v>
      </c>
      <c r="E76">
        <v>2.21</v>
      </c>
      <c r="F76">
        <v>2.81</v>
      </c>
      <c r="G76">
        <v>3.81</v>
      </c>
      <c r="H76">
        <v>2.13</v>
      </c>
      <c r="I76">
        <v>3.54</v>
      </c>
      <c r="J76">
        <v>4.71</v>
      </c>
      <c r="K76">
        <v>2.7</v>
      </c>
      <c r="U76">
        <v>205</v>
      </c>
      <c r="V76">
        <v>159</v>
      </c>
      <c r="W76">
        <v>163</v>
      </c>
      <c r="X76">
        <v>71</v>
      </c>
      <c r="Y76">
        <v>91</v>
      </c>
      <c r="Z76">
        <v>30</v>
      </c>
      <c r="AA76">
        <f t="shared" si="19"/>
        <v>719</v>
      </c>
      <c r="AB76">
        <f t="shared" si="6"/>
        <v>1.1981294516383129E-4</v>
      </c>
      <c r="AC76" s="175"/>
    </row>
    <row r="77" spans="1:29">
      <c r="A77" t="s">
        <v>1388</v>
      </c>
      <c r="B77" t="s">
        <v>1389</v>
      </c>
      <c r="C77">
        <v>2.57</v>
      </c>
      <c r="D77">
        <v>3.08</v>
      </c>
      <c r="E77">
        <v>2.21</v>
      </c>
      <c r="F77">
        <v>2.8</v>
      </c>
      <c r="G77">
        <v>3.8</v>
      </c>
      <c r="H77">
        <v>2.12</v>
      </c>
      <c r="I77">
        <v>3.54</v>
      </c>
      <c r="J77">
        <v>4.71</v>
      </c>
      <c r="K77">
        <v>2.7</v>
      </c>
      <c r="U77">
        <v>201</v>
      </c>
      <c r="V77">
        <v>143</v>
      </c>
      <c r="W77">
        <v>162</v>
      </c>
      <c r="X77">
        <v>72</v>
      </c>
      <c r="Y77">
        <v>68</v>
      </c>
      <c r="Z77">
        <v>13</v>
      </c>
      <c r="AA77">
        <f t="shared" si="19"/>
        <v>659</v>
      </c>
      <c r="AB77">
        <f t="shared" si="6"/>
        <v>1.0981464654098028E-4</v>
      </c>
      <c r="AC77" s="175">
        <f t="shared" ref="AC77" si="21">SUM(AB77:AB80)/4</f>
        <v>1.1681345557697597E-4</v>
      </c>
    </row>
    <row r="78" spans="1:29">
      <c r="A78" t="s">
        <v>1390</v>
      </c>
      <c r="B78" t="s">
        <v>1391</v>
      </c>
      <c r="C78">
        <v>2.56</v>
      </c>
      <c r="D78">
        <v>3.07</v>
      </c>
      <c r="E78">
        <v>2.2000000000000002</v>
      </c>
      <c r="F78">
        <v>2.79</v>
      </c>
      <c r="G78">
        <v>3.79</v>
      </c>
      <c r="H78">
        <v>2.12</v>
      </c>
      <c r="I78">
        <v>3.53</v>
      </c>
      <c r="J78">
        <v>4.7</v>
      </c>
      <c r="K78">
        <v>2.7</v>
      </c>
      <c r="U78">
        <v>207</v>
      </c>
      <c r="V78">
        <v>151</v>
      </c>
      <c r="W78">
        <v>165</v>
      </c>
      <c r="X78">
        <v>84</v>
      </c>
      <c r="Y78">
        <v>71</v>
      </c>
      <c r="Z78">
        <v>15</v>
      </c>
      <c r="AA78">
        <f t="shared" si="19"/>
        <v>693</v>
      </c>
      <c r="AB78">
        <f t="shared" si="6"/>
        <v>1.1548034909392918E-4</v>
      </c>
      <c r="AC78" s="175"/>
    </row>
    <row r="79" spans="1:29">
      <c r="A79" t="s">
        <v>1392</v>
      </c>
      <c r="B79" t="s">
        <v>1393</v>
      </c>
      <c r="C79">
        <v>2.57</v>
      </c>
      <c r="D79">
        <v>3.08</v>
      </c>
      <c r="E79">
        <v>2.2000000000000002</v>
      </c>
      <c r="F79">
        <v>2.79</v>
      </c>
      <c r="G79">
        <v>3.79</v>
      </c>
      <c r="H79">
        <v>2.12</v>
      </c>
      <c r="I79">
        <v>3.53</v>
      </c>
      <c r="J79">
        <v>4.7</v>
      </c>
      <c r="K79">
        <v>2.7</v>
      </c>
      <c r="U79">
        <v>214</v>
      </c>
      <c r="V79">
        <v>154</v>
      </c>
      <c r="W79">
        <v>170</v>
      </c>
      <c r="X79">
        <v>86</v>
      </c>
      <c r="Y79">
        <v>69</v>
      </c>
      <c r="Z79">
        <v>12</v>
      </c>
      <c r="AA79">
        <f t="shared" si="19"/>
        <v>705</v>
      </c>
      <c r="AB79">
        <f t="shared" si="6"/>
        <v>1.1748000881849939E-4</v>
      </c>
      <c r="AC79" s="175"/>
    </row>
    <row r="80" spans="1:29">
      <c r="A80" t="s">
        <v>1394</v>
      </c>
      <c r="B80" t="s">
        <v>1395</v>
      </c>
      <c r="C80">
        <v>2.57</v>
      </c>
      <c r="D80">
        <v>3.08</v>
      </c>
      <c r="E80">
        <v>2.21</v>
      </c>
      <c r="F80">
        <v>2.79</v>
      </c>
      <c r="G80">
        <v>3.79</v>
      </c>
      <c r="H80">
        <v>2.12</v>
      </c>
      <c r="I80">
        <v>3.54</v>
      </c>
      <c r="J80">
        <v>4.7</v>
      </c>
      <c r="K80">
        <v>2.7</v>
      </c>
      <c r="U80">
        <v>225</v>
      </c>
      <c r="V80">
        <v>168</v>
      </c>
      <c r="W80">
        <v>180</v>
      </c>
      <c r="X80">
        <v>85</v>
      </c>
      <c r="Y80">
        <v>66</v>
      </c>
      <c r="Z80">
        <v>23</v>
      </c>
      <c r="AA80">
        <f t="shared" si="19"/>
        <v>747</v>
      </c>
      <c r="AB80">
        <f t="shared" si="6"/>
        <v>1.2447881785449509E-4</v>
      </c>
      <c r="AC80" s="175"/>
    </row>
    <row r="81" spans="1:29">
      <c r="A81" t="s">
        <v>1396</v>
      </c>
      <c r="B81" t="s">
        <v>1397</v>
      </c>
      <c r="C81">
        <v>2.58</v>
      </c>
      <c r="D81">
        <v>3.09</v>
      </c>
      <c r="E81">
        <v>2.21</v>
      </c>
      <c r="F81">
        <v>2.8</v>
      </c>
      <c r="G81">
        <v>3.8</v>
      </c>
      <c r="H81">
        <v>2.12</v>
      </c>
      <c r="I81">
        <v>3.54</v>
      </c>
      <c r="J81">
        <v>4.71</v>
      </c>
      <c r="K81">
        <v>2.7</v>
      </c>
      <c r="U81">
        <v>235</v>
      </c>
      <c r="V81">
        <v>200</v>
      </c>
      <c r="W81">
        <v>207</v>
      </c>
      <c r="X81">
        <v>111</v>
      </c>
      <c r="Y81">
        <v>106</v>
      </c>
      <c r="Z81">
        <v>53</v>
      </c>
      <c r="AA81">
        <f t="shared" si="19"/>
        <v>912</v>
      </c>
      <c r="AB81">
        <f t="shared" si="6"/>
        <v>1.5197413906733537E-4</v>
      </c>
      <c r="AC81" s="175">
        <f t="shared" ref="AC81" si="22">SUM(AB81:AB84)/4</f>
        <v>2.2217052731526851E-4</v>
      </c>
    </row>
    <row r="82" spans="1:29">
      <c r="A82" t="s">
        <v>1398</v>
      </c>
      <c r="B82" t="s">
        <v>1399</v>
      </c>
      <c r="C82">
        <v>2.6</v>
      </c>
      <c r="D82">
        <v>3.11</v>
      </c>
      <c r="E82">
        <v>2.2200000000000002</v>
      </c>
      <c r="F82">
        <v>2.83</v>
      </c>
      <c r="G82">
        <v>3.81</v>
      </c>
      <c r="H82">
        <v>2.12</v>
      </c>
      <c r="I82">
        <v>3.57</v>
      </c>
      <c r="J82">
        <v>4.72</v>
      </c>
      <c r="K82">
        <v>2.7</v>
      </c>
      <c r="U82">
        <v>268</v>
      </c>
      <c r="V82">
        <v>300</v>
      </c>
      <c r="W82">
        <v>269</v>
      </c>
      <c r="X82">
        <v>181</v>
      </c>
      <c r="Y82">
        <v>144</v>
      </c>
      <c r="Z82">
        <v>168</v>
      </c>
      <c r="AA82">
        <f t="shared" si="19"/>
        <v>1330</v>
      </c>
      <c r="AB82">
        <f t="shared" si="6"/>
        <v>2.2162895280653075E-4</v>
      </c>
      <c r="AC82" s="175"/>
    </row>
    <row r="83" spans="1:29">
      <c r="A83" t="s">
        <v>1400</v>
      </c>
      <c r="B83" t="s">
        <v>1401</v>
      </c>
      <c r="C83">
        <v>2.61</v>
      </c>
      <c r="D83">
        <v>3.12</v>
      </c>
      <c r="E83">
        <v>2.2200000000000002</v>
      </c>
      <c r="F83">
        <v>2.84</v>
      </c>
      <c r="G83">
        <v>3.83</v>
      </c>
      <c r="H83">
        <v>2.13</v>
      </c>
      <c r="I83">
        <v>3.58</v>
      </c>
      <c r="J83">
        <v>4.7300000000000004</v>
      </c>
      <c r="K83">
        <v>2.7</v>
      </c>
      <c r="U83">
        <v>330</v>
      </c>
      <c r="V83">
        <v>303</v>
      </c>
      <c r="W83">
        <v>337</v>
      </c>
      <c r="X83">
        <v>200</v>
      </c>
      <c r="Y83">
        <v>122</v>
      </c>
      <c r="Z83">
        <v>262</v>
      </c>
      <c r="AA83">
        <f t="shared" si="19"/>
        <v>1554</v>
      </c>
      <c r="AB83">
        <f t="shared" si="6"/>
        <v>2.5895593433184117E-4</v>
      </c>
      <c r="AC83" s="175"/>
    </row>
    <row r="84" spans="1:29">
      <c r="A84" t="s">
        <v>1402</v>
      </c>
      <c r="B84" t="s">
        <v>1403</v>
      </c>
      <c r="C84">
        <v>2.62</v>
      </c>
      <c r="D84">
        <v>3.12</v>
      </c>
      <c r="E84">
        <v>2.23</v>
      </c>
      <c r="F84">
        <v>2.85</v>
      </c>
      <c r="G84">
        <v>3.83</v>
      </c>
      <c r="H84">
        <v>2.12</v>
      </c>
      <c r="I84">
        <v>3.59</v>
      </c>
      <c r="J84">
        <v>4.74</v>
      </c>
      <c r="K84">
        <v>2.7</v>
      </c>
      <c r="U84">
        <v>345</v>
      </c>
      <c r="V84">
        <v>283</v>
      </c>
      <c r="W84">
        <v>316</v>
      </c>
      <c r="X84">
        <v>213</v>
      </c>
      <c r="Y84">
        <v>154</v>
      </c>
      <c r="Z84">
        <v>226</v>
      </c>
      <c r="AA84">
        <f t="shared" si="19"/>
        <v>1537</v>
      </c>
      <c r="AB84">
        <f t="shared" si="6"/>
        <v>2.5612308305536676E-4</v>
      </c>
      <c r="AC84" s="175"/>
    </row>
    <row r="85" spans="1:29">
      <c r="A85" t="s">
        <v>1404</v>
      </c>
      <c r="B85" t="s">
        <v>1405</v>
      </c>
      <c r="C85">
        <v>2.64</v>
      </c>
      <c r="D85">
        <v>3.14</v>
      </c>
      <c r="E85">
        <v>2.2400000000000002</v>
      </c>
      <c r="F85">
        <v>2.86</v>
      </c>
      <c r="G85">
        <v>3.83</v>
      </c>
      <c r="H85">
        <v>2.12</v>
      </c>
      <c r="I85">
        <v>3.62</v>
      </c>
      <c r="J85">
        <v>4.75</v>
      </c>
      <c r="K85">
        <v>2.7</v>
      </c>
      <c r="U85">
        <v>357</v>
      </c>
      <c r="V85">
        <v>287</v>
      </c>
      <c r="W85">
        <v>312</v>
      </c>
      <c r="X85">
        <v>168</v>
      </c>
      <c r="Y85">
        <v>138</v>
      </c>
      <c r="Z85">
        <v>171</v>
      </c>
      <c r="AA85">
        <f t="shared" si="19"/>
        <v>1433</v>
      </c>
      <c r="AB85">
        <f t="shared" si="6"/>
        <v>2.3879269877575833E-4</v>
      </c>
      <c r="AC85" s="175">
        <f t="shared" ref="AC85" si="23">SUM(AB85:AB88)/4</f>
        <v>2.2446180408300519E-4</v>
      </c>
    </row>
    <row r="86" spans="1:29">
      <c r="A86" t="s">
        <v>1406</v>
      </c>
      <c r="B86" t="s">
        <v>1407</v>
      </c>
      <c r="C86">
        <v>2.68</v>
      </c>
      <c r="D86">
        <v>3.18</v>
      </c>
      <c r="E86">
        <v>2.25</v>
      </c>
      <c r="F86">
        <v>2.88</v>
      </c>
      <c r="G86">
        <v>3.83</v>
      </c>
      <c r="H86">
        <v>2.11</v>
      </c>
      <c r="I86">
        <v>3.66</v>
      </c>
      <c r="J86">
        <v>4.78</v>
      </c>
      <c r="K86">
        <v>2.7</v>
      </c>
      <c r="U86">
        <v>340</v>
      </c>
      <c r="V86">
        <v>280</v>
      </c>
      <c r="W86">
        <v>300</v>
      </c>
      <c r="X86">
        <v>156</v>
      </c>
      <c r="Y86">
        <v>140</v>
      </c>
      <c r="Z86">
        <v>164</v>
      </c>
      <c r="AA86">
        <f t="shared" si="19"/>
        <v>1380</v>
      </c>
      <c r="AB86">
        <f t="shared" ref="AB86:AB149" si="24">AA86/$AD$4</f>
        <v>2.2996086832557326E-4</v>
      </c>
      <c r="AC86" s="175"/>
    </row>
    <row r="87" spans="1:29">
      <c r="A87" t="s">
        <v>1408</v>
      </c>
      <c r="B87" t="s">
        <v>1409</v>
      </c>
      <c r="C87">
        <v>2.73</v>
      </c>
      <c r="D87">
        <v>3.23</v>
      </c>
      <c r="E87">
        <v>2.2799999999999998</v>
      </c>
      <c r="F87">
        <v>2.95</v>
      </c>
      <c r="G87">
        <v>3.89</v>
      </c>
      <c r="H87">
        <v>2.13</v>
      </c>
      <c r="I87">
        <v>3.72</v>
      </c>
      <c r="J87">
        <v>4.8099999999999996</v>
      </c>
      <c r="K87">
        <v>2.7</v>
      </c>
      <c r="U87">
        <v>324</v>
      </c>
      <c r="V87">
        <v>273</v>
      </c>
      <c r="W87">
        <v>289</v>
      </c>
      <c r="X87">
        <v>145</v>
      </c>
      <c r="Y87">
        <v>133</v>
      </c>
      <c r="Z87">
        <v>149</v>
      </c>
      <c r="AA87">
        <f t="shared" si="19"/>
        <v>1313</v>
      </c>
      <c r="AB87">
        <f t="shared" si="24"/>
        <v>2.187961015300563E-4</v>
      </c>
      <c r="AC87" s="175"/>
    </row>
    <row r="88" spans="1:29">
      <c r="A88" t="s">
        <v>1410</v>
      </c>
      <c r="B88" t="s">
        <v>1411</v>
      </c>
      <c r="C88">
        <v>2.77</v>
      </c>
      <c r="D88">
        <v>3.26</v>
      </c>
      <c r="E88">
        <v>2.29</v>
      </c>
      <c r="F88">
        <v>3</v>
      </c>
      <c r="G88">
        <v>3.93</v>
      </c>
      <c r="H88">
        <v>2.14</v>
      </c>
      <c r="I88">
        <v>3.76</v>
      </c>
      <c r="J88">
        <v>4.84</v>
      </c>
      <c r="K88">
        <v>2.7</v>
      </c>
      <c r="U88">
        <v>309</v>
      </c>
      <c r="V88">
        <v>264</v>
      </c>
      <c r="W88">
        <v>276</v>
      </c>
      <c r="X88">
        <v>133</v>
      </c>
      <c r="Y88">
        <v>129</v>
      </c>
      <c r="Z88">
        <v>151</v>
      </c>
      <c r="AA88">
        <f t="shared" si="19"/>
        <v>1262</v>
      </c>
      <c r="AB88">
        <f t="shared" si="24"/>
        <v>2.1029754770063294E-4</v>
      </c>
      <c r="AC88" s="175"/>
    </row>
    <row r="89" spans="1:29">
      <c r="A89" t="s">
        <v>1412</v>
      </c>
      <c r="B89" t="s">
        <v>1413</v>
      </c>
      <c r="C89">
        <v>2.8</v>
      </c>
      <c r="D89">
        <v>3.29</v>
      </c>
      <c r="E89">
        <v>2.2999999999999998</v>
      </c>
      <c r="F89">
        <v>3.06</v>
      </c>
      <c r="G89">
        <v>3.98</v>
      </c>
      <c r="H89">
        <v>2.16</v>
      </c>
      <c r="I89">
        <v>3.8</v>
      </c>
      <c r="J89">
        <v>4.8600000000000003</v>
      </c>
      <c r="K89">
        <v>2.7</v>
      </c>
      <c r="U89">
        <v>293</v>
      </c>
      <c r="V89">
        <v>261</v>
      </c>
      <c r="W89">
        <v>270</v>
      </c>
      <c r="X89">
        <v>127</v>
      </c>
      <c r="Y89">
        <v>130</v>
      </c>
      <c r="Z89">
        <v>145</v>
      </c>
      <c r="AA89">
        <f t="shared" si="19"/>
        <v>1226</v>
      </c>
      <c r="AB89">
        <f t="shared" si="24"/>
        <v>2.0429856852692235E-4</v>
      </c>
      <c r="AC89" s="175">
        <f t="shared" ref="AC89" si="25">SUM(AB89:AB92)/4</f>
        <v>1.9600831258547504E-4</v>
      </c>
    </row>
    <row r="90" spans="1:29">
      <c r="A90" t="s">
        <v>1414</v>
      </c>
      <c r="B90" t="s">
        <v>1415</v>
      </c>
      <c r="C90">
        <v>2.82</v>
      </c>
      <c r="D90">
        <v>3.3</v>
      </c>
      <c r="E90">
        <v>2.31</v>
      </c>
      <c r="F90">
        <v>3.09</v>
      </c>
      <c r="G90">
        <v>4.01</v>
      </c>
      <c r="H90">
        <v>2.17</v>
      </c>
      <c r="I90">
        <v>3.82</v>
      </c>
      <c r="J90">
        <v>4.87</v>
      </c>
      <c r="K90">
        <v>2.7</v>
      </c>
      <c r="U90">
        <v>288</v>
      </c>
      <c r="V90">
        <v>261</v>
      </c>
      <c r="W90">
        <v>275</v>
      </c>
      <c r="X90">
        <v>109</v>
      </c>
      <c r="Y90">
        <v>119</v>
      </c>
      <c r="Z90">
        <v>117</v>
      </c>
      <c r="AA90">
        <f t="shared" si="19"/>
        <v>1169</v>
      </c>
      <c r="AB90">
        <f t="shared" si="24"/>
        <v>1.9480018483521388E-4</v>
      </c>
      <c r="AC90" s="175"/>
    </row>
    <row r="91" spans="1:29">
      <c r="A91" t="s">
        <v>1416</v>
      </c>
      <c r="B91" t="s">
        <v>1417</v>
      </c>
      <c r="C91">
        <v>2.83</v>
      </c>
      <c r="D91">
        <v>3.31</v>
      </c>
      <c r="E91">
        <v>2.31</v>
      </c>
      <c r="F91">
        <v>3.11</v>
      </c>
      <c r="G91">
        <v>4.03</v>
      </c>
      <c r="H91">
        <v>2.1800000000000002</v>
      </c>
      <c r="I91">
        <v>3.83</v>
      </c>
      <c r="J91">
        <v>4.88</v>
      </c>
      <c r="K91">
        <v>2.7</v>
      </c>
      <c r="U91">
        <v>291</v>
      </c>
      <c r="V91">
        <v>261</v>
      </c>
      <c r="W91">
        <v>283</v>
      </c>
      <c r="X91">
        <v>90</v>
      </c>
      <c r="Y91">
        <v>122</v>
      </c>
      <c r="Z91">
        <v>112</v>
      </c>
      <c r="AA91">
        <f t="shared" si="19"/>
        <v>1159</v>
      </c>
      <c r="AB91">
        <f t="shared" si="24"/>
        <v>1.9313380173140537E-4</v>
      </c>
      <c r="AC91" s="175"/>
    </row>
    <row r="92" spans="1:29">
      <c r="A92" t="s">
        <v>1418</v>
      </c>
      <c r="B92" t="s">
        <v>1419</v>
      </c>
      <c r="C92">
        <v>2.83</v>
      </c>
      <c r="D92">
        <v>3.31</v>
      </c>
      <c r="E92">
        <v>2.3199999999999998</v>
      </c>
      <c r="F92">
        <v>3.13</v>
      </c>
      <c r="G92">
        <v>4.05</v>
      </c>
      <c r="H92">
        <v>2.19</v>
      </c>
      <c r="I92">
        <v>3.83</v>
      </c>
      <c r="J92">
        <v>4.88</v>
      </c>
      <c r="K92">
        <v>2.7</v>
      </c>
      <c r="U92">
        <v>294</v>
      </c>
      <c r="V92">
        <v>267</v>
      </c>
      <c r="W92">
        <v>293</v>
      </c>
      <c r="X92">
        <v>86</v>
      </c>
      <c r="Y92">
        <v>111</v>
      </c>
      <c r="Z92">
        <v>100</v>
      </c>
      <c r="AA92">
        <f t="shared" si="19"/>
        <v>1151</v>
      </c>
      <c r="AB92">
        <f t="shared" si="24"/>
        <v>1.9180069524835856E-4</v>
      </c>
      <c r="AC92" s="175"/>
    </row>
    <row r="93" spans="1:29">
      <c r="A93" t="s">
        <v>1420</v>
      </c>
      <c r="B93" t="s">
        <v>1421</v>
      </c>
      <c r="C93">
        <v>2.83</v>
      </c>
      <c r="D93">
        <v>3.31</v>
      </c>
      <c r="E93">
        <v>2.31</v>
      </c>
      <c r="F93">
        <v>3.14</v>
      </c>
      <c r="G93">
        <v>4.07</v>
      </c>
      <c r="H93">
        <v>2.2000000000000002</v>
      </c>
      <c r="I93">
        <v>3.83</v>
      </c>
      <c r="J93">
        <v>4.88</v>
      </c>
      <c r="K93">
        <v>2.7</v>
      </c>
      <c r="U93">
        <v>300</v>
      </c>
      <c r="V93">
        <v>280</v>
      </c>
      <c r="W93">
        <v>305</v>
      </c>
      <c r="X93">
        <v>73</v>
      </c>
      <c r="Y93">
        <v>109</v>
      </c>
      <c r="Z93">
        <v>118</v>
      </c>
      <c r="AA93">
        <f t="shared" si="19"/>
        <v>1185</v>
      </c>
      <c r="AB93">
        <f t="shared" si="24"/>
        <v>1.9746639780130748E-4</v>
      </c>
      <c r="AC93" s="175">
        <f t="shared" ref="AC93" si="26">SUM(AB93:AB96)/4</f>
        <v>2.0484014303566011E-4</v>
      </c>
    </row>
    <row r="94" spans="1:29">
      <c r="A94" t="s">
        <v>1422</v>
      </c>
      <c r="B94" t="s">
        <v>1423</v>
      </c>
      <c r="C94">
        <v>2.83</v>
      </c>
      <c r="D94">
        <v>3.31</v>
      </c>
      <c r="E94">
        <v>2.3199999999999998</v>
      </c>
      <c r="F94">
        <v>3.14</v>
      </c>
      <c r="G94">
        <v>4.07</v>
      </c>
      <c r="H94">
        <v>2.2000000000000002</v>
      </c>
      <c r="I94">
        <v>3.83</v>
      </c>
      <c r="J94">
        <v>4.88</v>
      </c>
      <c r="K94">
        <v>2.7</v>
      </c>
      <c r="U94">
        <v>293</v>
      </c>
      <c r="V94">
        <v>288</v>
      </c>
      <c r="W94">
        <v>312</v>
      </c>
      <c r="X94">
        <v>84</v>
      </c>
      <c r="Y94">
        <v>117</v>
      </c>
      <c r="Z94">
        <v>139</v>
      </c>
      <c r="AA94">
        <f t="shared" si="19"/>
        <v>1233</v>
      </c>
      <c r="AB94">
        <f t="shared" si="24"/>
        <v>2.054650366995883E-4</v>
      </c>
      <c r="AC94" s="175"/>
    </row>
    <row r="95" spans="1:29">
      <c r="A95" t="s">
        <v>1424</v>
      </c>
      <c r="B95" t="s">
        <v>1425</v>
      </c>
      <c r="C95">
        <v>2.84</v>
      </c>
      <c r="D95">
        <v>3.32</v>
      </c>
      <c r="E95">
        <v>2.3199999999999998</v>
      </c>
      <c r="F95">
        <v>3.15</v>
      </c>
      <c r="G95">
        <v>4.08</v>
      </c>
      <c r="H95">
        <v>2.21</v>
      </c>
      <c r="I95">
        <v>3.84</v>
      </c>
      <c r="J95">
        <v>4.8899999999999997</v>
      </c>
      <c r="K95">
        <v>2.7</v>
      </c>
      <c r="U95">
        <v>287</v>
      </c>
      <c r="V95">
        <v>292</v>
      </c>
      <c r="W95">
        <v>316</v>
      </c>
      <c r="X95">
        <v>90</v>
      </c>
      <c r="Y95">
        <v>123</v>
      </c>
      <c r="Z95">
        <v>135</v>
      </c>
      <c r="AA95">
        <f t="shared" si="19"/>
        <v>1243</v>
      </c>
      <c r="AB95">
        <f t="shared" si="24"/>
        <v>2.0713141980339679E-4</v>
      </c>
      <c r="AC95" s="175"/>
    </row>
    <row r="96" spans="1:29">
      <c r="A96" t="s">
        <v>1426</v>
      </c>
      <c r="B96" t="s">
        <v>1427</v>
      </c>
      <c r="C96">
        <v>2.85</v>
      </c>
      <c r="D96">
        <v>3.33</v>
      </c>
      <c r="E96">
        <v>2.3199999999999998</v>
      </c>
      <c r="F96">
        <v>3.17</v>
      </c>
      <c r="G96">
        <v>4.09</v>
      </c>
      <c r="H96">
        <v>2.21</v>
      </c>
      <c r="I96">
        <v>3.85</v>
      </c>
      <c r="J96">
        <v>4.8899999999999997</v>
      </c>
      <c r="K96">
        <v>2.7</v>
      </c>
      <c r="U96">
        <v>273</v>
      </c>
      <c r="V96">
        <v>290</v>
      </c>
      <c r="W96">
        <v>313</v>
      </c>
      <c r="X96">
        <v>111</v>
      </c>
      <c r="Y96">
        <v>127</v>
      </c>
      <c r="Z96">
        <v>142</v>
      </c>
      <c r="AA96">
        <f t="shared" si="19"/>
        <v>1256</v>
      </c>
      <c r="AB96">
        <f t="shared" si="24"/>
        <v>2.0929771783834784E-4</v>
      </c>
      <c r="AC96" s="175"/>
    </row>
    <row r="97" spans="1:29">
      <c r="A97" t="s">
        <v>1428</v>
      </c>
      <c r="B97" t="s">
        <v>1429</v>
      </c>
      <c r="C97">
        <v>2.87</v>
      </c>
      <c r="D97">
        <v>3.34</v>
      </c>
      <c r="E97">
        <v>2.33</v>
      </c>
      <c r="F97">
        <v>3.19</v>
      </c>
      <c r="G97">
        <v>4.1100000000000003</v>
      </c>
      <c r="H97">
        <v>2.2200000000000002</v>
      </c>
      <c r="I97">
        <v>3.87</v>
      </c>
      <c r="J97">
        <v>4.9000000000000004</v>
      </c>
      <c r="K97">
        <v>2.7</v>
      </c>
      <c r="U97">
        <v>263</v>
      </c>
      <c r="V97">
        <v>280</v>
      </c>
      <c r="W97">
        <v>298</v>
      </c>
      <c r="X97">
        <v>110</v>
      </c>
      <c r="Y97">
        <v>138</v>
      </c>
      <c r="Z97">
        <v>147</v>
      </c>
      <c r="AA97">
        <f t="shared" si="19"/>
        <v>1236</v>
      </c>
      <c r="AB97">
        <f t="shared" si="24"/>
        <v>2.0596495163073084E-4</v>
      </c>
      <c r="AC97" s="175">
        <f t="shared" ref="AC97" si="27">SUM(AB97:AB100)/4</f>
        <v>1.6751316151034966E-4</v>
      </c>
    </row>
    <row r="98" spans="1:29">
      <c r="A98" t="s">
        <v>1430</v>
      </c>
      <c r="B98" t="s">
        <v>1431</v>
      </c>
      <c r="C98">
        <v>2.88</v>
      </c>
      <c r="D98">
        <v>3.35</v>
      </c>
      <c r="E98">
        <v>2.33</v>
      </c>
      <c r="F98">
        <v>3.21</v>
      </c>
      <c r="G98">
        <v>4.12</v>
      </c>
      <c r="H98">
        <v>2.2200000000000002</v>
      </c>
      <c r="I98">
        <v>3.88</v>
      </c>
      <c r="J98">
        <v>4.91</v>
      </c>
      <c r="K98">
        <v>2.7</v>
      </c>
      <c r="U98">
        <v>247</v>
      </c>
      <c r="V98">
        <v>254</v>
      </c>
      <c r="W98">
        <v>266</v>
      </c>
      <c r="X98">
        <v>105</v>
      </c>
      <c r="Y98">
        <v>134</v>
      </c>
      <c r="Z98">
        <v>126</v>
      </c>
      <c r="AA98">
        <f t="shared" si="19"/>
        <v>1132</v>
      </c>
      <c r="AB98">
        <f t="shared" si="24"/>
        <v>1.8863456735112241E-4</v>
      </c>
      <c r="AC98" s="175"/>
    </row>
    <row r="99" spans="1:29">
      <c r="A99" t="s">
        <v>1432</v>
      </c>
      <c r="B99" t="s">
        <v>1433</v>
      </c>
      <c r="C99">
        <v>2.89</v>
      </c>
      <c r="D99">
        <v>3.36</v>
      </c>
      <c r="E99">
        <v>2.34</v>
      </c>
      <c r="F99">
        <v>3.24</v>
      </c>
      <c r="G99">
        <v>4.16</v>
      </c>
      <c r="H99">
        <v>2.2400000000000002</v>
      </c>
      <c r="I99">
        <v>3.89</v>
      </c>
      <c r="J99">
        <v>4.92</v>
      </c>
      <c r="K99">
        <v>2.7</v>
      </c>
      <c r="U99">
        <v>219</v>
      </c>
      <c r="V99">
        <v>220</v>
      </c>
      <c r="W99">
        <v>199</v>
      </c>
      <c r="X99">
        <v>95</v>
      </c>
      <c r="Y99">
        <v>122</v>
      </c>
      <c r="Z99">
        <v>73</v>
      </c>
      <c r="AA99">
        <f t="shared" si="19"/>
        <v>928</v>
      </c>
      <c r="AB99">
        <f t="shared" si="24"/>
        <v>1.5464035203342899E-4</v>
      </c>
      <c r="AC99" s="175"/>
    </row>
    <row r="100" spans="1:29">
      <c r="A100" t="s">
        <v>1434</v>
      </c>
      <c r="B100" t="s">
        <v>1435</v>
      </c>
      <c r="C100">
        <v>2.9</v>
      </c>
      <c r="D100">
        <v>3.37</v>
      </c>
      <c r="E100">
        <v>2.34</v>
      </c>
      <c r="F100">
        <v>3.25</v>
      </c>
      <c r="G100">
        <v>4.17</v>
      </c>
      <c r="H100">
        <v>2.25</v>
      </c>
      <c r="I100">
        <v>3.9</v>
      </c>
      <c r="J100">
        <v>4.92</v>
      </c>
      <c r="K100">
        <v>2.7</v>
      </c>
      <c r="U100">
        <v>204</v>
      </c>
      <c r="V100">
        <v>161</v>
      </c>
      <c r="W100">
        <v>168</v>
      </c>
      <c r="X100">
        <v>71</v>
      </c>
      <c r="Y100">
        <v>91</v>
      </c>
      <c r="Z100">
        <v>30</v>
      </c>
      <c r="AA100">
        <f t="shared" si="19"/>
        <v>725</v>
      </c>
      <c r="AB100">
        <f t="shared" si="24"/>
        <v>1.2081277502611639E-4</v>
      </c>
      <c r="AC100" s="175"/>
    </row>
    <row r="101" spans="1:29">
      <c r="A101" t="s">
        <v>1436</v>
      </c>
      <c r="B101" t="s">
        <v>1437</v>
      </c>
      <c r="C101">
        <v>2.89</v>
      </c>
      <c r="D101">
        <v>3.37</v>
      </c>
      <c r="E101">
        <v>2.35</v>
      </c>
      <c r="F101">
        <v>3.25</v>
      </c>
      <c r="G101">
        <v>4.16</v>
      </c>
      <c r="H101">
        <v>2.25</v>
      </c>
      <c r="I101">
        <v>3.9</v>
      </c>
      <c r="J101">
        <v>4.92</v>
      </c>
      <c r="K101">
        <v>2.7</v>
      </c>
      <c r="U101">
        <v>171</v>
      </c>
      <c r="V101">
        <v>128</v>
      </c>
      <c r="W101">
        <v>142</v>
      </c>
      <c r="X101">
        <v>88</v>
      </c>
      <c r="Y101">
        <v>68</v>
      </c>
      <c r="Z101">
        <v>13</v>
      </c>
      <c r="AA101">
        <f t="shared" si="19"/>
        <v>610</v>
      </c>
      <c r="AB101">
        <f t="shared" si="24"/>
        <v>1.0164936933231862E-4</v>
      </c>
      <c r="AC101" s="175">
        <f t="shared" ref="AC101" si="28">SUM(AB101:AB104)/4</f>
        <v>1.0535707173829254E-4</v>
      </c>
    </row>
    <row r="102" spans="1:29">
      <c r="A102" t="s">
        <v>1438</v>
      </c>
      <c r="B102" t="s">
        <v>1439</v>
      </c>
      <c r="C102">
        <v>2.91</v>
      </c>
      <c r="D102">
        <v>3.38</v>
      </c>
      <c r="E102">
        <v>2.36</v>
      </c>
      <c r="F102">
        <v>3.27</v>
      </c>
      <c r="G102">
        <v>4.18</v>
      </c>
      <c r="H102">
        <v>2.2599999999999998</v>
      </c>
      <c r="I102">
        <v>3.91</v>
      </c>
      <c r="J102">
        <v>4.93</v>
      </c>
      <c r="K102">
        <v>2.7</v>
      </c>
      <c r="U102">
        <v>168</v>
      </c>
      <c r="V102">
        <v>136</v>
      </c>
      <c r="W102">
        <v>146</v>
      </c>
      <c r="X102">
        <v>88</v>
      </c>
      <c r="Y102">
        <v>71</v>
      </c>
      <c r="Z102">
        <v>15</v>
      </c>
      <c r="AA102">
        <f t="shared" si="19"/>
        <v>624</v>
      </c>
      <c r="AB102">
        <f t="shared" si="24"/>
        <v>1.0398230567765052E-4</v>
      </c>
      <c r="AC102" s="175"/>
    </row>
    <row r="103" spans="1:29">
      <c r="A103" t="s">
        <v>1440</v>
      </c>
      <c r="B103" t="s">
        <v>1441</v>
      </c>
      <c r="C103">
        <v>2.92</v>
      </c>
      <c r="D103">
        <v>3.39</v>
      </c>
      <c r="E103">
        <v>2.36</v>
      </c>
      <c r="F103">
        <v>3.29</v>
      </c>
      <c r="G103">
        <v>4.2</v>
      </c>
      <c r="H103">
        <v>2.2599999999999998</v>
      </c>
      <c r="I103">
        <v>3.93</v>
      </c>
      <c r="J103">
        <v>4.9400000000000004</v>
      </c>
      <c r="K103">
        <v>2.7</v>
      </c>
      <c r="U103">
        <v>184</v>
      </c>
      <c r="V103">
        <v>138</v>
      </c>
      <c r="W103">
        <v>150</v>
      </c>
      <c r="X103">
        <v>67</v>
      </c>
      <c r="Y103">
        <v>69</v>
      </c>
      <c r="Z103">
        <v>12</v>
      </c>
      <c r="AA103">
        <f t="shared" si="19"/>
        <v>620</v>
      </c>
      <c r="AB103">
        <f t="shared" si="24"/>
        <v>1.0331575243612711E-4</v>
      </c>
      <c r="AC103" s="175"/>
    </row>
    <row r="104" spans="1:29">
      <c r="A104" t="s">
        <v>1442</v>
      </c>
      <c r="B104" t="s">
        <v>1443</v>
      </c>
      <c r="C104">
        <v>2.94</v>
      </c>
      <c r="D104">
        <v>3.4</v>
      </c>
      <c r="E104">
        <v>2.37</v>
      </c>
      <c r="F104">
        <v>3.31</v>
      </c>
      <c r="G104">
        <v>4.22</v>
      </c>
      <c r="H104">
        <v>2.27</v>
      </c>
      <c r="I104">
        <v>3.94</v>
      </c>
      <c r="J104">
        <v>4.95</v>
      </c>
      <c r="K104">
        <v>2.7</v>
      </c>
      <c r="U104">
        <v>191</v>
      </c>
      <c r="V104">
        <v>151</v>
      </c>
      <c r="W104">
        <v>160</v>
      </c>
      <c r="X104">
        <v>84</v>
      </c>
      <c r="Y104">
        <v>66</v>
      </c>
      <c r="Z104">
        <v>23</v>
      </c>
      <c r="AA104">
        <f t="shared" si="19"/>
        <v>675</v>
      </c>
      <c r="AB104">
        <f t="shared" si="24"/>
        <v>1.1248085950707388E-4</v>
      </c>
      <c r="AC104" s="175"/>
    </row>
    <row r="105" spans="1:29">
      <c r="A105" t="s">
        <v>1444</v>
      </c>
      <c r="B105" t="s">
        <v>1445</v>
      </c>
      <c r="C105">
        <v>2.94</v>
      </c>
      <c r="D105">
        <v>3.41</v>
      </c>
      <c r="E105">
        <v>2.37</v>
      </c>
      <c r="F105">
        <v>3.32</v>
      </c>
      <c r="G105">
        <v>4.2300000000000004</v>
      </c>
      <c r="H105">
        <v>2.27</v>
      </c>
      <c r="I105">
        <v>3.95</v>
      </c>
      <c r="J105">
        <v>4.95</v>
      </c>
      <c r="K105">
        <v>2.7</v>
      </c>
      <c r="U105">
        <v>203</v>
      </c>
      <c r="V105">
        <v>181</v>
      </c>
      <c r="W105">
        <v>185</v>
      </c>
      <c r="X105">
        <v>104</v>
      </c>
      <c r="Y105">
        <v>106</v>
      </c>
      <c r="Z105">
        <v>53</v>
      </c>
      <c r="AA105">
        <f t="shared" si="19"/>
        <v>832</v>
      </c>
      <c r="AB105">
        <f t="shared" si="24"/>
        <v>1.3864307423686737E-4</v>
      </c>
      <c r="AC105" s="175">
        <f t="shared" ref="AC105" si="29">SUM(AB105:AB108)/4</f>
        <v>2.0304878119906594E-4</v>
      </c>
    </row>
    <row r="106" spans="1:29">
      <c r="A106" t="s">
        <v>1446</v>
      </c>
      <c r="B106" t="s">
        <v>1447</v>
      </c>
      <c r="C106">
        <v>2.95</v>
      </c>
      <c r="D106">
        <v>3.42</v>
      </c>
      <c r="E106">
        <v>2.37</v>
      </c>
      <c r="F106">
        <v>3.33</v>
      </c>
      <c r="G106">
        <v>4.24</v>
      </c>
      <c r="H106">
        <v>2.2799999999999998</v>
      </c>
      <c r="I106">
        <v>3.96</v>
      </c>
      <c r="J106">
        <v>4.96</v>
      </c>
      <c r="K106">
        <v>2.7</v>
      </c>
      <c r="U106">
        <v>250</v>
      </c>
      <c r="V106">
        <v>273</v>
      </c>
      <c r="W106">
        <v>243</v>
      </c>
      <c r="X106">
        <v>125</v>
      </c>
      <c r="Y106">
        <v>144</v>
      </c>
      <c r="Z106">
        <v>168</v>
      </c>
      <c r="AA106">
        <f t="shared" si="19"/>
        <v>1203</v>
      </c>
      <c r="AB106">
        <f t="shared" si="24"/>
        <v>2.0046588738816277E-4</v>
      </c>
      <c r="AC106" s="175"/>
    </row>
    <row r="107" spans="1:29">
      <c r="A107" t="s">
        <v>1448</v>
      </c>
      <c r="B107" t="s">
        <v>1449</v>
      </c>
      <c r="C107">
        <v>2.96</v>
      </c>
      <c r="D107">
        <v>3.43</v>
      </c>
      <c r="E107">
        <v>2.38</v>
      </c>
      <c r="F107">
        <v>3.34</v>
      </c>
      <c r="G107">
        <v>4.24</v>
      </c>
      <c r="H107">
        <v>2.2799999999999998</v>
      </c>
      <c r="I107">
        <v>3.97</v>
      </c>
      <c r="J107">
        <v>4.96</v>
      </c>
      <c r="K107">
        <v>2.7</v>
      </c>
      <c r="U107">
        <v>283</v>
      </c>
      <c r="V107">
        <v>277</v>
      </c>
      <c r="W107">
        <v>304</v>
      </c>
      <c r="X107">
        <v>188</v>
      </c>
      <c r="Y107">
        <v>122</v>
      </c>
      <c r="Z107">
        <v>262</v>
      </c>
      <c r="AA107">
        <f t="shared" si="19"/>
        <v>1436</v>
      </c>
      <c r="AB107">
        <f t="shared" si="24"/>
        <v>2.3929261370690086E-4</v>
      </c>
      <c r="AC107" s="175"/>
    </row>
    <row r="108" spans="1:29">
      <c r="A108" t="s">
        <v>1450</v>
      </c>
      <c r="B108" t="s">
        <v>1451</v>
      </c>
      <c r="C108">
        <v>2.97</v>
      </c>
      <c r="D108">
        <v>3.44</v>
      </c>
      <c r="E108">
        <v>2.38</v>
      </c>
      <c r="F108">
        <v>3.36</v>
      </c>
      <c r="G108">
        <v>4.25</v>
      </c>
      <c r="H108">
        <v>2.2799999999999998</v>
      </c>
      <c r="I108">
        <v>3.98</v>
      </c>
      <c r="J108">
        <v>4.97</v>
      </c>
      <c r="K108">
        <v>2.7</v>
      </c>
      <c r="U108">
        <v>278</v>
      </c>
      <c r="V108">
        <v>259</v>
      </c>
      <c r="W108">
        <v>286</v>
      </c>
      <c r="X108">
        <v>200</v>
      </c>
      <c r="Y108">
        <v>154</v>
      </c>
      <c r="Z108">
        <v>226</v>
      </c>
      <c r="AA108">
        <f t="shared" si="19"/>
        <v>1403</v>
      </c>
      <c r="AB108">
        <f t="shared" si="24"/>
        <v>2.3379354946433283E-4</v>
      </c>
      <c r="AC108" s="175"/>
    </row>
    <row r="109" spans="1:29">
      <c r="A109" t="s">
        <v>1452</v>
      </c>
      <c r="B109" t="s">
        <v>1453</v>
      </c>
      <c r="C109">
        <v>2.99</v>
      </c>
      <c r="D109">
        <v>3.45</v>
      </c>
      <c r="E109">
        <v>2.39</v>
      </c>
      <c r="F109">
        <v>3.37</v>
      </c>
      <c r="G109">
        <v>4.2699999999999996</v>
      </c>
      <c r="H109">
        <v>2.29</v>
      </c>
      <c r="I109">
        <v>3.99</v>
      </c>
      <c r="J109">
        <v>4.9800000000000004</v>
      </c>
      <c r="K109">
        <v>2.7</v>
      </c>
      <c r="U109">
        <v>287</v>
      </c>
      <c r="V109">
        <v>261</v>
      </c>
      <c r="W109">
        <v>281</v>
      </c>
      <c r="X109">
        <v>149</v>
      </c>
      <c r="Y109">
        <v>138</v>
      </c>
      <c r="Z109">
        <v>171</v>
      </c>
      <c r="AA109">
        <f t="shared" si="19"/>
        <v>1287</v>
      </c>
      <c r="AB109">
        <f t="shared" si="24"/>
        <v>2.144635054601542E-4</v>
      </c>
      <c r="AC109" s="175">
        <f t="shared" ref="AC109" si="30">SUM(AB109:AB112)/4</f>
        <v>2.0171567471601916E-4</v>
      </c>
    </row>
    <row r="110" spans="1:29">
      <c r="A110" t="s">
        <v>1454</v>
      </c>
      <c r="B110" t="s">
        <v>1455</v>
      </c>
      <c r="C110">
        <v>3</v>
      </c>
      <c r="D110">
        <v>3.46</v>
      </c>
      <c r="E110">
        <v>2.39</v>
      </c>
      <c r="F110">
        <v>3.39</v>
      </c>
      <c r="G110">
        <v>4.28</v>
      </c>
      <c r="H110">
        <v>2.29</v>
      </c>
      <c r="I110">
        <v>4.01</v>
      </c>
      <c r="J110">
        <v>4.99</v>
      </c>
      <c r="K110">
        <v>2.7</v>
      </c>
      <c r="U110">
        <v>275</v>
      </c>
      <c r="V110">
        <v>254</v>
      </c>
      <c r="W110">
        <v>269</v>
      </c>
      <c r="X110">
        <v>130</v>
      </c>
      <c r="Y110">
        <v>140</v>
      </c>
      <c r="Z110">
        <v>164</v>
      </c>
      <c r="AA110">
        <f t="shared" si="19"/>
        <v>1232</v>
      </c>
      <c r="AB110">
        <f t="shared" si="24"/>
        <v>2.0529839838920745E-4</v>
      </c>
      <c r="AC110" s="175"/>
    </row>
    <row r="111" spans="1:29">
      <c r="A111" t="s">
        <v>1456</v>
      </c>
      <c r="B111" t="s">
        <v>1457</v>
      </c>
      <c r="C111">
        <v>3.03</v>
      </c>
      <c r="D111">
        <v>3.48</v>
      </c>
      <c r="E111">
        <v>2.4</v>
      </c>
      <c r="F111">
        <v>3.43</v>
      </c>
      <c r="G111">
        <v>4.32</v>
      </c>
      <c r="H111">
        <v>2.31</v>
      </c>
      <c r="I111">
        <v>4.04</v>
      </c>
      <c r="J111">
        <v>5</v>
      </c>
      <c r="K111">
        <v>2.7</v>
      </c>
      <c r="U111">
        <v>252</v>
      </c>
      <c r="V111">
        <v>248</v>
      </c>
      <c r="W111">
        <v>258</v>
      </c>
      <c r="X111">
        <v>150</v>
      </c>
      <c r="Y111">
        <v>133</v>
      </c>
      <c r="Z111">
        <v>149</v>
      </c>
      <c r="AA111">
        <f t="shared" si="19"/>
        <v>1190</v>
      </c>
      <c r="AB111">
        <f t="shared" si="24"/>
        <v>1.9829958935321172E-4</v>
      </c>
      <c r="AC111" s="175"/>
    </row>
    <row r="112" spans="1:29">
      <c r="A112" t="s">
        <v>1458</v>
      </c>
      <c r="B112" t="s">
        <v>1459</v>
      </c>
      <c r="C112">
        <v>3.06</v>
      </c>
      <c r="D112">
        <v>3.51</v>
      </c>
      <c r="E112">
        <v>2.42</v>
      </c>
      <c r="F112">
        <v>3.48</v>
      </c>
      <c r="G112">
        <v>4.3600000000000003</v>
      </c>
      <c r="H112">
        <v>2.3199999999999998</v>
      </c>
      <c r="I112">
        <v>4.07</v>
      </c>
      <c r="J112">
        <v>5.0199999999999996</v>
      </c>
      <c r="K112">
        <v>2.7</v>
      </c>
      <c r="U112">
        <v>259</v>
      </c>
      <c r="V112">
        <v>239</v>
      </c>
      <c r="W112">
        <v>246</v>
      </c>
      <c r="X112">
        <v>109</v>
      </c>
      <c r="Y112">
        <v>129</v>
      </c>
      <c r="Z112">
        <v>151</v>
      </c>
      <c r="AA112">
        <f t="shared" si="19"/>
        <v>1133</v>
      </c>
      <c r="AB112">
        <f t="shared" si="24"/>
        <v>1.8880120566150326E-4</v>
      </c>
      <c r="AC112" s="175"/>
    </row>
    <row r="113" spans="1:29">
      <c r="A113" t="s">
        <v>1460</v>
      </c>
      <c r="B113" t="s">
        <v>1461</v>
      </c>
      <c r="C113">
        <v>3.08</v>
      </c>
      <c r="D113">
        <v>3.53</v>
      </c>
      <c r="E113">
        <v>2.42</v>
      </c>
      <c r="F113">
        <v>3.52</v>
      </c>
      <c r="G113">
        <v>4.3899999999999997</v>
      </c>
      <c r="H113">
        <v>2.33</v>
      </c>
      <c r="I113">
        <v>4.09</v>
      </c>
      <c r="J113">
        <v>5.03</v>
      </c>
      <c r="K113">
        <v>2.7</v>
      </c>
      <c r="U113">
        <v>238</v>
      </c>
      <c r="V113">
        <v>236</v>
      </c>
      <c r="W113">
        <v>242</v>
      </c>
      <c r="X113">
        <v>107</v>
      </c>
      <c r="Y113">
        <v>130</v>
      </c>
      <c r="Z113">
        <v>145</v>
      </c>
      <c r="AA113">
        <f t="shared" si="19"/>
        <v>1098</v>
      </c>
      <c r="AB113">
        <f t="shared" si="24"/>
        <v>1.8296886479817352E-4</v>
      </c>
      <c r="AC113" s="175">
        <f t="shared" ref="AC113" si="31">SUM(AB113:AB116)/4</f>
        <v>1.762616728053443E-4</v>
      </c>
    </row>
    <row r="114" spans="1:29">
      <c r="A114" t="s">
        <v>1462</v>
      </c>
      <c r="B114" t="s">
        <v>1463</v>
      </c>
      <c r="C114">
        <v>3.09</v>
      </c>
      <c r="D114">
        <v>3.54</v>
      </c>
      <c r="E114">
        <v>2.4300000000000002</v>
      </c>
      <c r="F114">
        <v>3.55</v>
      </c>
      <c r="G114">
        <v>4.41</v>
      </c>
      <c r="H114">
        <v>2.34</v>
      </c>
      <c r="I114">
        <v>4.1100000000000003</v>
      </c>
      <c r="J114">
        <v>5.04</v>
      </c>
      <c r="K114">
        <v>2.7</v>
      </c>
      <c r="U114">
        <v>229</v>
      </c>
      <c r="V114">
        <v>238</v>
      </c>
      <c r="W114">
        <v>246</v>
      </c>
      <c r="X114">
        <v>86</v>
      </c>
      <c r="Y114">
        <v>119</v>
      </c>
      <c r="Z114">
        <v>117</v>
      </c>
      <c r="AA114">
        <f t="shared" si="19"/>
        <v>1035</v>
      </c>
      <c r="AB114">
        <f t="shared" si="24"/>
        <v>1.7247065124417996E-4</v>
      </c>
      <c r="AC114" s="175"/>
    </row>
    <row r="115" spans="1:29">
      <c r="A115" t="s">
        <v>1464</v>
      </c>
      <c r="B115" t="s">
        <v>1465</v>
      </c>
      <c r="C115">
        <v>3.1</v>
      </c>
      <c r="D115">
        <v>3.54</v>
      </c>
      <c r="E115">
        <v>2.4300000000000002</v>
      </c>
      <c r="F115">
        <v>3.56</v>
      </c>
      <c r="G115">
        <v>4.42</v>
      </c>
      <c r="H115">
        <v>2.35</v>
      </c>
      <c r="I115">
        <v>4.1100000000000003</v>
      </c>
      <c r="J115">
        <v>5.05</v>
      </c>
      <c r="K115">
        <v>2.7</v>
      </c>
      <c r="U115">
        <v>209</v>
      </c>
      <c r="V115">
        <v>238</v>
      </c>
      <c r="W115">
        <v>253</v>
      </c>
      <c r="X115">
        <v>122</v>
      </c>
      <c r="Y115">
        <v>122</v>
      </c>
      <c r="Z115">
        <v>112</v>
      </c>
      <c r="AA115">
        <f t="shared" si="19"/>
        <v>1056</v>
      </c>
      <c r="AB115">
        <f t="shared" si="24"/>
        <v>1.7597005576217779E-4</v>
      </c>
      <c r="AC115" s="175"/>
    </row>
    <row r="116" spans="1:29">
      <c r="A116" t="s">
        <v>1466</v>
      </c>
      <c r="B116" t="s">
        <v>1467</v>
      </c>
      <c r="C116">
        <v>3.1</v>
      </c>
      <c r="D116">
        <v>3.54</v>
      </c>
      <c r="E116">
        <v>2.4300000000000002</v>
      </c>
      <c r="F116">
        <v>3.57</v>
      </c>
      <c r="G116">
        <v>4.43</v>
      </c>
      <c r="H116">
        <v>2.35</v>
      </c>
      <c r="I116">
        <v>4.12</v>
      </c>
      <c r="J116">
        <v>5.05</v>
      </c>
      <c r="K116">
        <v>2.7</v>
      </c>
      <c r="U116">
        <v>214</v>
      </c>
      <c r="V116">
        <v>243</v>
      </c>
      <c r="W116">
        <v>263</v>
      </c>
      <c r="X116">
        <v>111</v>
      </c>
      <c r="Y116">
        <v>111</v>
      </c>
      <c r="Z116">
        <v>100</v>
      </c>
      <c r="AA116">
        <f t="shared" si="19"/>
        <v>1042</v>
      </c>
      <c r="AB116">
        <f t="shared" si="24"/>
        <v>1.7363711941684591E-4</v>
      </c>
      <c r="AC116" s="175"/>
    </row>
    <row r="117" spans="1:29">
      <c r="A117" t="s">
        <v>1468</v>
      </c>
      <c r="B117" t="s">
        <v>1469</v>
      </c>
      <c r="C117">
        <v>3.1</v>
      </c>
      <c r="D117">
        <v>3.54</v>
      </c>
      <c r="E117">
        <v>2.42</v>
      </c>
      <c r="F117">
        <v>3.57</v>
      </c>
      <c r="G117">
        <v>4.43</v>
      </c>
      <c r="H117">
        <v>2.35</v>
      </c>
      <c r="I117">
        <v>4.1100000000000003</v>
      </c>
      <c r="J117">
        <v>5.04</v>
      </c>
      <c r="K117">
        <v>2.7</v>
      </c>
      <c r="U117">
        <v>228</v>
      </c>
      <c r="V117">
        <v>255</v>
      </c>
      <c r="W117">
        <v>274</v>
      </c>
      <c r="X117">
        <v>95</v>
      </c>
      <c r="Y117">
        <v>109</v>
      </c>
      <c r="Z117">
        <v>118</v>
      </c>
      <c r="AA117">
        <f t="shared" si="19"/>
        <v>1079</v>
      </c>
      <c r="AB117">
        <f t="shared" si="24"/>
        <v>1.7980273690093736E-4</v>
      </c>
      <c r="AC117" s="175">
        <f t="shared" ref="AC117" si="32">SUM(AB117:AB120)/4</f>
        <v>1.8592669480743359E-4</v>
      </c>
    </row>
    <row r="118" spans="1:29">
      <c r="A118" t="s">
        <v>1470</v>
      </c>
      <c r="B118" t="s">
        <v>1471</v>
      </c>
      <c r="C118">
        <v>3.09</v>
      </c>
      <c r="D118">
        <v>3.54</v>
      </c>
      <c r="E118">
        <v>2.42</v>
      </c>
      <c r="F118">
        <v>3.57</v>
      </c>
      <c r="G118">
        <v>4.43</v>
      </c>
      <c r="H118">
        <v>2.35</v>
      </c>
      <c r="I118">
        <v>4.1100000000000003</v>
      </c>
      <c r="J118">
        <v>5.04</v>
      </c>
      <c r="K118">
        <v>2.7</v>
      </c>
      <c r="U118">
        <v>242</v>
      </c>
      <c r="V118">
        <v>263</v>
      </c>
      <c r="W118">
        <v>282</v>
      </c>
      <c r="X118">
        <v>75</v>
      </c>
      <c r="Y118">
        <v>117</v>
      </c>
      <c r="Z118">
        <v>139</v>
      </c>
      <c r="AA118">
        <f t="shared" si="19"/>
        <v>1118</v>
      </c>
      <c r="AB118">
        <f t="shared" si="24"/>
        <v>1.8630163100579052E-4</v>
      </c>
      <c r="AC118" s="175"/>
    </row>
    <row r="119" spans="1:29">
      <c r="A119" t="s">
        <v>1472</v>
      </c>
      <c r="B119" t="s">
        <v>1473</v>
      </c>
      <c r="C119">
        <v>3.09</v>
      </c>
      <c r="D119">
        <v>3.53</v>
      </c>
      <c r="E119">
        <v>2.42</v>
      </c>
      <c r="F119">
        <v>3.56</v>
      </c>
      <c r="G119">
        <v>4.42</v>
      </c>
      <c r="H119">
        <v>2.35</v>
      </c>
      <c r="I119">
        <v>4.0999999999999996</v>
      </c>
      <c r="J119">
        <v>5.04</v>
      </c>
      <c r="K119">
        <v>2.7</v>
      </c>
      <c r="U119">
        <v>240</v>
      </c>
      <c r="V119">
        <v>268</v>
      </c>
      <c r="W119">
        <v>286</v>
      </c>
      <c r="X119">
        <v>80</v>
      </c>
      <c r="Y119">
        <v>123</v>
      </c>
      <c r="Z119">
        <v>135</v>
      </c>
      <c r="AA119">
        <f t="shared" si="19"/>
        <v>1132</v>
      </c>
      <c r="AB119">
        <f t="shared" si="24"/>
        <v>1.8863456735112241E-4</v>
      </c>
      <c r="AC119" s="175"/>
    </row>
    <row r="120" spans="1:29">
      <c r="A120" t="s">
        <v>1474</v>
      </c>
      <c r="B120" t="s">
        <v>1475</v>
      </c>
      <c r="C120">
        <v>3.08</v>
      </c>
      <c r="D120">
        <v>3.52</v>
      </c>
      <c r="E120">
        <v>2.41</v>
      </c>
      <c r="F120">
        <v>3.56</v>
      </c>
      <c r="G120">
        <v>4.42</v>
      </c>
      <c r="H120">
        <v>2.35</v>
      </c>
      <c r="I120">
        <v>4.09</v>
      </c>
      <c r="J120">
        <v>5.03</v>
      </c>
      <c r="K120">
        <v>2.7</v>
      </c>
      <c r="U120">
        <v>230</v>
      </c>
      <c r="V120">
        <v>267</v>
      </c>
      <c r="W120">
        <v>283</v>
      </c>
      <c r="X120">
        <v>85</v>
      </c>
      <c r="Y120">
        <v>127</v>
      </c>
      <c r="Z120">
        <v>142</v>
      </c>
      <c r="AA120">
        <f t="shared" si="19"/>
        <v>1134</v>
      </c>
      <c r="AB120">
        <f t="shared" si="24"/>
        <v>1.8896784397188411E-4</v>
      </c>
      <c r="AC120" s="175"/>
    </row>
    <row r="121" spans="1:29">
      <c r="A121" t="s">
        <v>1476</v>
      </c>
      <c r="B121" t="s">
        <v>1477</v>
      </c>
      <c r="C121">
        <v>3.07</v>
      </c>
      <c r="D121">
        <v>3.52</v>
      </c>
      <c r="E121">
        <v>2.41</v>
      </c>
      <c r="F121">
        <v>3.55</v>
      </c>
      <c r="G121">
        <v>4.42</v>
      </c>
      <c r="H121">
        <v>2.35</v>
      </c>
      <c r="I121">
        <v>4.08</v>
      </c>
      <c r="J121">
        <v>5.03</v>
      </c>
      <c r="K121">
        <v>2.7</v>
      </c>
      <c r="U121">
        <v>224</v>
      </c>
      <c r="V121">
        <v>257</v>
      </c>
      <c r="W121">
        <v>270</v>
      </c>
      <c r="X121">
        <v>83</v>
      </c>
      <c r="Y121">
        <v>138</v>
      </c>
      <c r="Z121">
        <v>147</v>
      </c>
      <c r="AA121">
        <f t="shared" si="19"/>
        <v>1119</v>
      </c>
      <c r="AB121">
        <f t="shared" si="24"/>
        <v>1.8646826931617135E-4</v>
      </c>
      <c r="AC121" s="175">
        <f t="shared" ref="AC121" si="33">SUM(AB121:AB124)/4</f>
        <v>1.5284899019683484E-4</v>
      </c>
    </row>
    <row r="122" spans="1:29">
      <c r="A122" t="s">
        <v>1478</v>
      </c>
      <c r="B122" t="s">
        <v>1479</v>
      </c>
      <c r="C122">
        <v>3.06</v>
      </c>
      <c r="D122">
        <v>3.5</v>
      </c>
      <c r="E122">
        <v>2.4</v>
      </c>
      <c r="F122">
        <v>3.53</v>
      </c>
      <c r="G122">
        <v>4.4000000000000004</v>
      </c>
      <c r="H122">
        <v>2.34</v>
      </c>
      <c r="I122">
        <v>4.07</v>
      </c>
      <c r="J122">
        <v>5.0199999999999996</v>
      </c>
      <c r="K122">
        <v>2.7</v>
      </c>
      <c r="U122">
        <v>217</v>
      </c>
      <c r="V122">
        <v>233</v>
      </c>
      <c r="W122">
        <v>240</v>
      </c>
      <c r="X122">
        <v>93</v>
      </c>
      <c r="Y122">
        <v>134</v>
      </c>
      <c r="Z122">
        <v>126</v>
      </c>
      <c r="AA122">
        <f t="shared" si="19"/>
        <v>1043</v>
      </c>
      <c r="AB122">
        <f t="shared" si="24"/>
        <v>1.7380375772722674E-4</v>
      </c>
      <c r="AC122" s="175"/>
    </row>
    <row r="123" spans="1:29">
      <c r="A123" t="s">
        <v>1480</v>
      </c>
      <c r="B123" t="s">
        <v>1481</v>
      </c>
      <c r="C123">
        <v>3.03</v>
      </c>
      <c r="D123">
        <v>3.49</v>
      </c>
      <c r="E123">
        <v>2.39</v>
      </c>
      <c r="F123">
        <v>3.52</v>
      </c>
      <c r="G123">
        <v>4.4000000000000004</v>
      </c>
      <c r="H123">
        <v>2.35</v>
      </c>
      <c r="I123">
        <v>4.04</v>
      </c>
      <c r="J123">
        <v>5</v>
      </c>
      <c r="K123">
        <v>2.7</v>
      </c>
      <c r="U123">
        <v>193</v>
      </c>
      <c r="V123">
        <v>201</v>
      </c>
      <c r="W123">
        <v>177</v>
      </c>
      <c r="X123">
        <v>84</v>
      </c>
      <c r="Y123">
        <v>122</v>
      </c>
      <c r="Z123">
        <v>73</v>
      </c>
      <c r="AA123">
        <f t="shared" si="19"/>
        <v>850</v>
      </c>
      <c r="AB123">
        <f t="shared" si="24"/>
        <v>1.4164256382372267E-4</v>
      </c>
      <c r="AC123" s="175"/>
    </row>
    <row r="124" spans="1:29">
      <c r="A124" t="s">
        <v>1482</v>
      </c>
      <c r="B124" t="s">
        <v>1483</v>
      </c>
      <c r="C124">
        <v>3.02</v>
      </c>
      <c r="D124">
        <v>3.47</v>
      </c>
      <c r="E124">
        <v>2.39</v>
      </c>
      <c r="F124">
        <v>3.5</v>
      </c>
      <c r="G124">
        <v>4.3899999999999997</v>
      </c>
      <c r="H124">
        <v>2.35</v>
      </c>
      <c r="I124">
        <v>4.03</v>
      </c>
      <c r="J124">
        <v>5</v>
      </c>
      <c r="K124">
        <v>2.7</v>
      </c>
      <c r="U124">
        <v>180</v>
      </c>
      <c r="V124">
        <v>147</v>
      </c>
      <c r="W124">
        <v>148</v>
      </c>
      <c r="X124">
        <v>61</v>
      </c>
      <c r="Y124">
        <v>91</v>
      </c>
      <c r="Z124">
        <v>30</v>
      </c>
      <c r="AA124">
        <f t="shared" si="19"/>
        <v>657</v>
      </c>
      <c r="AB124">
        <f t="shared" si="24"/>
        <v>1.0948136992021858E-4</v>
      </c>
      <c r="AC124" s="175"/>
    </row>
    <row r="125" spans="1:29">
      <c r="A125" t="s">
        <v>1484</v>
      </c>
      <c r="B125" t="s">
        <v>1485</v>
      </c>
      <c r="C125">
        <v>3</v>
      </c>
      <c r="D125">
        <v>3.46</v>
      </c>
      <c r="E125">
        <v>2.38</v>
      </c>
      <c r="F125">
        <v>3.47</v>
      </c>
      <c r="G125">
        <v>4.3600000000000003</v>
      </c>
      <c r="H125">
        <v>2.34</v>
      </c>
      <c r="I125">
        <v>4.01</v>
      </c>
      <c r="J125">
        <v>4.9800000000000004</v>
      </c>
      <c r="K125">
        <v>2.7</v>
      </c>
      <c r="U125">
        <v>176</v>
      </c>
      <c r="V125">
        <v>121</v>
      </c>
      <c r="W125">
        <v>133</v>
      </c>
      <c r="X125">
        <v>76</v>
      </c>
      <c r="Y125">
        <v>68</v>
      </c>
      <c r="Z125">
        <v>13</v>
      </c>
      <c r="AA125">
        <f t="shared" si="19"/>
        <v>587</v>
      </c>
      <c r="AB125">
        <f t="shared" si="24"/>
        <v>9.7816688193559065E-5</v>
      </c>
      <c r="AC125" s="175">
        <f t="shared" ref="AC125" si="34">SUM(AB125:AB128)/4</f>
        <v>1.0673183779893455E-4</v>
      </c>
    </row>
    <row r="126" spans="1:29">
      <c r="A126" t="s">
        <v>1486</v>
      </c>
      <c r="B126" t="s">
        <v>1487</v>
      </c>
      <c r="C126">
        <v>2.99</v>
      </c>
      <c r="D126">
        <v>3.45</v>
      </c>
      <c r="E126">
        <v>2.38</v>
      </c>
      <c r="F126">
        <v>3.46</v>
      </c>
      <c r="G126">
        <v>4.3600000000000003</v>
      </c>
      <c r="H126">
        <v>2.34</v>
      </c>
      <c r="I126">
        <v>4</v>
      </c>
      <c r="J126">
        <v>4.9800000000000004</v>
      </c>
      <c r="K126">
        <v>2.7</v>
      </c>
      <c r="U126">
        <v>179</v>
      </c>
      <c r="V126">
        <v>130</v>
      </c>
      <c r="W126">
        <v>137</v>
      </c>
      <c r="X126">
        <v>97</v>
      </c>
      <c r="Y126">
        <v>71</v>
      </c>
      <c r="Z126">
        <v>15</v>
      </c>
      <c r="AA126">
        <f t="shared" si="19"/>
        <v>629</v>
      </c>
      <c r="AB126">
        <f t="shared" si="24"/>
        <v>1.0481549722955478E-4</v>
      </c>
      <c r="AC126" s="175"/>
    </row>
    <row r="127" spans="1:29">
      <c r="A127" t="s">
        <v>1488</v>
      </c>
      <c r="B127" t="s">
        <v>1489</v>
      </c>
      <c r="C127">
        <v>2.97</v>
      </c>
      <c r="D127">
        <v>3.43</v>
      </c>
      <c r="E127">
        <v>2.37</v>
      </c>
      <c r="F127">
        <v>3.43</v>
      </c>
      <c r="G127">
        <v>4.33</v>
      </c>
      <c r="H127">
        <v>2.33</v>
      </c>
      <c r="I127">
        <v>3.98</v>
      </c>
      <c r="J127">
        <v>4.97</v>
      </c>
      <c r="K127">
        <v>2.7</v>
      </c>
      <c r="U127">
        <v>168</v>
      </c>
      <c r="V127">
        <v>131</v>
      </c>
      <c r="W127">
        <v>141</v>
      </c>
      <c r="X127">
        <v>110</v>
      </c>
      <c r="Y127">
        <v>69</v>
      </c>
      <c r="Z127">
        <v>12</v>
      </c>
      <c r="AA127">
        <f t="shared" si="19"/>
        <v>631</v>
      </c>
      <c r="AB127">
        <f t="shared" si="24"/>
        <v>1.0514877385031647E-4</v>
      </c>
      <c r="AC127" s="175"/>
    </row>
    <row r="128" spans="1:29">
      <c r="A128" t="s">
        <v>1490</v>
      </c>
      <c r="B128" t="s">
        <v>1491</v>
      </c>
      <c r="C128">
        <v>2.96</v>
      </c>
      <c r="D128">
        <v>3.43</v>
      </c>
      <c r="E128">
        <v>2.37</v>
      </c>
      <c r="F128">
        <v>3.42</v>
      </c>
      <c r="G128">
        <v>4.32</v>
      </c>
      <c r="H128">
        <v>2.3199999999999998</v>
      </c>
      <c r="I128">
        <v>3.97</v>
      </c>
      <c r="J128">
        <v>4.96</v>
      </c>
      <c r="K128">
        <v>2.7</v>
      </c>
      <c r="U128">
        <v>179</v>
      </c>
      <c r="V128">
        <v>144</v>
      </c>
      <c r="W128">
        <v>151</v>
      </c>
      <c r="X128">
        <v>152</v>
      </c>
      <c r="Y128">
        <v>66</v>
      </c>
      <c r="Z128">
        <v>23</v>
      </c>
      <c r="AA128">
        <f t="shared" si="19"/>
        <v>715</v>
      </c>
      <c r="AB128">
        <f t="shared" si="24"/>
        <v>1.1914639192230788E-4</v>
      </c>
      <c r="AC128" s="175"/>
    </row>
    <row r="129" spans="1:29">
      <c r="A129" t="s">
        <v>1492</v>
      </c>
      <c r="B129" t="s">
        <v>1493</v>
      </c>
      <c r="C129">
        <v>2.96</v>
      </c>
      <c r="D129">
        <v>3.42</v>
      </c>
      <c r="E129">
        <v>2.37</v>
      </c>
      <c r="F129">
        <v>3.42</v>
      </c>
      <c r="G129">
        <v>4.32</v>
      </c>
      <c r="H129">
        <v>2.3199999999999998</v>
      </c>
      <c r="I129">
        <v>3.97</v>
      </c>
      <c r="J129">
        <v>4.96</v>
      </c>
      <c r="K129">
        <v>2.7</v>
      </c>
      <c r="U129">
        <v>215</v>
      </c>
      <c r="V129">
        <v>174</v>
      </c>
      <c r="W129">
        <v>177</v>
      </c>
      <c r="X129">
        <v>187</v>
      </c>
      <c r="Y129">
        <v>106</v>
      </c>
      <c r="Z129">
        <v>53</v>
      </c>
      <c r="AA129">
        <f t="shared" si="19"/>
        <v>912</v>
      </c>
      <c r="AB129">
        <f t="shared" si="24"/>
        <v>1.5197413906733537E-4</v>
      </c>
      <c r="AC129" s="175">
        <f t="shared" ref="AC129" si="35">SUM(AB129:AB132)/4</f>
        <v>2.0171567471601918E-4</v>
      </c>
    </row>
    <row r="130" spans="1:29">
      <c r="A130" t="s">
        <v>1494</v>
      </c>
      <c r="B130" t="s">
        <v>1495</v>
      </c>
      <c r="C130">
        <v>2.95</v>
      </c>
      <c r="D130">
        <v>3.42</v>
      </c>
      <c r="E130">
        <v>2.36</v>
      </c>
      <c r="F130">
        <v>3.41</v>
      </c>
      <c r="G130">
        <v>4.3099999999999996</v>
      </c>
      <c r="H130">
        <v>2.3199999999999998</v>
      </c>
      <c r="I130">
        <v>3.96</v>
      </c>
      <c r="J130">
        <v>4.96</v>
      </c>
      <c r="K130">
        <v>2.7</v>
      </c>
      <c r="U130">
        <v>267</v>
      </c>
      <c r="V130">
        <v>262</v>
      </c>
      <c r="W130">
        <v>235</v>
      </c>
      <c r="X130">
        <v>200</v>
      </c>
      <c r="Y130">
        <v>144</v>
      </c>
      <c r="Z130">
        <v>168</v>
      </c>
      <c r="AA130">
        <f t="shared" si="19"/>
        <v>1276</v>
      </c>
      <c r="AB130">
        <f t="shared" si="24"/>
        <v>2.1263048404596485E-4</v>
      </c>
      <c r="AC130" s="175"/>
    </row>
    <row r="131" spans="1:29">
      <c r="A131" t="s">
        <v>1496</v>
      </c>
      <c r="B131" t="s">
        <v>1497</v>
      </c>
      <c r="C131">
        <v>2.95</v>
      </c>
      <c r="D131">
        <v>3.41</v>
      </c>
      <c r="E131">
        <v>2.36</v>
      </c>
      <c r="F131">
        <v>3.4</v>
      </c>
      <c r="G131">
        <v>4.3099999999999996</v>
      </c>
      <c r="H131">
        <v>2.3199999999999998</v>
      </c>
      <c r="I131">
        <v>3.95</v>
      </c>
      <c r="J131">
        <v>4.95</v>
      </c>
      <c r="K131">
        <v>2.7</v>
      </c>
      <c r="U131">
        <v>250</v>
      </c>
      <c r="V131">
        <v>268</v>
      </c>
      <c r="W131">
        <v>293</v>
      </c>
      <c r="X131">
        <v>144</v>
      </c>
      <c r="Y131">
        <v>122</v>
      </c>
      <c r="Z131">
        <v>262</v>
      </c>
      <c r="AA131">
        <f t="shared" si="19"/>
        <v>1339</v>
      </c>
      <c r="AB131">
        <f t="shared" si="24"/>
        <v>2.2312869759995841E-4</v>
      </c>
      <c r="AC131" s="175"/>
    </row>
    <row r="132" spans="1:29">
      <c r="A132" t="s">
        <v>1498</v>
      </c>
      <c r="B132" t="s">
        <v>1499</v>
      </c>
      <c r="C132">
        <v>2.94</v>
      </c>
      <c r="D132">
        <v>3.4</v>
      </c>
      <c r="E132">
        <v>2.36</v>
      </c>
      <c r="F132">
        <v>3.39</v>
      </c>
      <c r="G132">
        <v>4.3</v>
      </c>
      <c r="H132">
        <v>2.3199999999999998</v>
      </c>
      <c r="I132">
        <v>3.94</v>
      </c>
      <c r="J132">
        <v>4.95</v>
      </c>
      <c r="K132">
        <v>2.7</v>
      </c>
      <c r="U132">
        <v>234</v>
      </c>
      <c r="V132">
        <v>251</v>
      </c>
      <c r="W132">
        <v>276</v>
      </c>
      <c r="X132">
        <v>174</v>
      </c>
      <c r="Y132">
        <v>154</v>
      </c>
      <c r="Z132">
        <v>226</v>
      </c>
      <c r="AA132">
        <f t="shared" si="19"/>
        <v>1315</v>
      </c>
      <c r="AB132">
        <f t="shared" si="24"/>
        <v>2.1912937815081801E-4</v>
      </c>
      <c r="AC132" s="175"/>
    </row>
    <row r="133" spans="1:29">
      <c r="A133" t="s">
        <v>1500</v>
      </c>
      <c r="B133" t="s">
        <v>1501</v>
      </c>
      <c r="C133">
        <v>2.94</v>
      </c>
      <c r="D133">
        <v>3.4</v>
      </c>
      <c r="E133">
        <v>2.36</v>
      </c>
      <c r="F133">
        <v>3.38</v>
      </c>
      <c r="G133">
        <v>4.3</v>
      </c>
      <c r="H133">
        <v>2.3199999999999998</v>
      </c>
      <c r="I133">
        <v>3.94</v>
      </c>
      <c r="J133">
        <v>4.95</v>
      </c>
      <c r="K133">
        <v>2.7</v>
      </c>
      <c r="U133">
        <v>250</v>
      </c>
      <c r="V133">
        <v>252</v>
      </c>
      <c r="W133">
        <v>270</v>
      </c>
      <c r="X133">
        <v>119</v>
      </c>
      <c r="Y133">
        <v>138</v>
      </c>
      <c r="Z133">
        <v>171</v>
      </c>
      <c r="AA133">
        <f t="shared" si="19"/>
        <v>1200</v>
      </c>
      <c r="AB133">
        <f t="shared" si="24"/>
        <v>1.9996597245702024E-4</v>
      </c>
      <c r="AC133" s="175">
        <f t="shared" ref="AC133" si="36">SUM(AB133:AB136)/4</f>
        <v>1.8817631199757507E-4</v>
      </c>
    </row>
    <row r="134" spans="1:29">
      <c r="A134" t="s">
        <v>1502</v>
      </c>
      <c r="B134" t="s">
        <v>1503</v>
      </c>
      <c r="C134">
        <v>2.95</v>
      </c>
      <c r="D134">
        <v>3.42</v>
      </c>
      <c r="E134">
        <v>2.36</v>
      </c>
      <c r="F134">
        <v>3.4</v>
      </c>
      <c r="G134">
        <v>4.3099999999999996</v>
      </c>
      <c r="H134">
        <v>2.3199999999999998</v>
      </c>
      <c r="I134">
        <v>3.96</v>
      </c>
      <c r="J134">
        <v>4.95</v>
      </c>
      <c r="K134">
        <v>2.7</v>
      </c>
      <c r="U134">
        <v>243</v>
      </c>
      <c r="V134">
        <v>244</v>
      </c>
      <c r="W134">
        <v>257</v>
      </c>
      <c r="X134">
        <v>103</v>
      </c>
      <c r="Y134">
        <v>140</v>
      </c>
      <c r="Z134">
        <v>164</v>
      </c>
      <c r="AA134">
        <f t="shared" ref="AA134:AA197" si="37">SUM(U134:Z134)</f>
        <v>1151</v>
      </c>
      <c r="AB134">
        <f t="shared" si="24"/>
        <v>1.9180069524835856E-4</v>
      </c>
      <c r="AC134" s="175"/>
    </row>
    <row r="135" spans="1:29">
      <c r="A135" t="s">
        <v>1504</v>
      </c>
      <c r="B135" t="s">
        <v>1505</v>
      </c>
      <c r="C135">
        <v>2.97</v>
      </c>
      <c r="D135">
        <v>3.43</v>
      </c>
      <c r="E135">
        <v>2.37</v>
      </c>
      <c r="F135">
        <v>3.44</v>
      </c>
      <c r="G135">
        <v>4.34</v>
      </c>
      <c r="H135">
        <v>2.33</v>
      </c>
      <c r="I135">
        <v>3.98</v>
      </c>
      <c r="J135">
        <v>4.97</v>
      </c>
      <c r="K135">
        <v>2.7</v>
      </c>
      <c r="U135">
        <v>227</v>
      </c>
      <c r="V135">
        <v>237</v>
      </c>
      <c r="W135">
        <v>246</v>
      </c>
      <c r="X135">
        <v>108</v>
      </c>
      <c r="Y135">
        <v>133</v>
      </c>
      <c r="Z135">
        <v>149</v>
      </c>
      <c r="AA135">
        <f t="shared" si="37"/>
        <v>1100</v>
      </c>
      <c r="AB135">
        <f t="shared" si="24"/>
        <v>1.833021414189352E-4</v>
      </c>
      <c r="AC135" s="175"/>
    </row>
    <row r="136" spans="1:29">
      <c r="A136" t="s">
        <v>1506</v>
      </c>
      <c r="B136" t="s">
        <v>1507</v>
      </c>
      <c r="C136">
        <v>3</v>
      </c>
      <c r="D136">
        <v>3.46</v>
      </c>
      <c r="E136">
        <v>2.38</v>
      </c>
      <c r="F136">
        <v>3.48</v>
      </c>
      <c r="G136">
        <v>4.37</v>
      </c>
      <c r="H136">
        <v>2.34</v>
      </c>
      <c r="I136">
        <v>4.01</v>
      </c>
      <c r="J136">
        <v>4.9800000000000004</v>
      </c>
      <c r="K136">
        <v>2.7</v>
      </c>
      <c r="U136">
        <v>229</v>
      </c>
      <c r="V136">
        <v>229</v>
      </c>
      <c r="W136">
        <v>235</v>
      </c>
      <c r="X136">
        <v>93</v>
      </c>
      <c r="Y136">
        <v>129</v>
      </c>
      <c r="Z136">
        <v>151</v>
      </c>
      <c r="AA136">
        <f t="shared" si="37"/>
        <v>1066</v>
      </c>
      <c r="AB136">
        <f t="shared" si="24"/>
        <v>1.7763643886598631E-4</v>
      </c>
      <c r="AC136" s="175"/>
    </row>
    <row r="137" spans="1:29">
      <c r="A137" t="s">
        <v>1508</v>
      </c>
      <c r="B137" t="s">
        <v>1509</v>
      </c>
      <c r="C137">
        <v>3.02</v>
      </c>
      <c r="D137">
        <v>3.47</v>
      </c>
      <c r="E137">
        <v>2.39</v>
      </c>
      <c r="F137">
        <v>3.51</v>
      </c>
      <c r="G137">
        <v>4.4000000000000004</v>
      </c>
      <c r="H137">
        <v>2.36</v>
      </c>
      <c r="I137">
        <v>4.03</v>
      </c>
      <c r="J137">
        <v>4.99</v>
      </c>
      <c r="K137">
        <v>2.7</v>
      </c>
      <c r="U137">
        <v>215</v>
      </c>
      <c r="V137">
        <v>226</v>
      </c>
      <c r="W137">
        <v>230</v>
      </c>
      <c r="X137">
        <v>94</v>
      </c>
      <c r="Y137">
        <v>130</v>
      </c>
      <c r="Z137">
        <v>145</v>
      </c>
      <c r="AA137">
        <f t="shared" si="37"/>
        <v>1040</v>
      </c>
      <c r="AB137">
        <f t="shared" si="24"/>
        <v>1.733038427960842E-4</v>
      </c>
      <c r="AC137" s="175">
        <f t="shared" ref="AC137" si="38">SUM(AB137:AB140)/4</f>
        <v>1.6797141686389699E-4</v>
      </c>
    </row>
    <row r="138" spans="1:29">
      <c r="A138" t="s">
        <v>1510</v>
      </c>
      <c r="B138" t="s">
        <v>1511</v>
      </c>
      <c r="C138">
        <v>3.02</v>
      </c>
      <c r="D138">
        <v>3.48</v>
      </c>
      <c r="E138">
        <v>2.39</v>
      </c>
      <c r="F138">
        <v>3.52</v>
      </c>
      <c r="G138">
        <v>4.41</v>
      </c>
      <c r="H138">
        <v>2.36</v>
      </c>
      <c r="I138">
        <v>4.04</v>
      </c>
      <c r="J138">
        <v>5</v>
      </c>
      <c r="K138">
        <v>2.7</v>
      </c>
      <c r="U138">
        <v>212</v>
      </c>
      <c r="V138">
        <v>228</v>
      </c>
      <c r="W138">
        <v>235</v>
      </c>
      <c r="X138">
        <v>83</v>
      </c>
      <c r="Y138">
        <v>119</v>
      </c>
      <c r="Z138">
        <v>117</v>
      </c>
      <c r="AA138">
        <f t="shared" si="37"/>
        <v>994</v>
      </c>
      <c r="AB138">
        <f t="shared" si="24"/>
        <v>1.6563848051856509E-4</v>
      </c>
      <c r="AC138" s="175"/>
    </row>
    <row r="139" spans="1:29">
      <c r="A139" t="s">
        <v>1512</v>
      </c>
      <c r="B139" t="s">
        <v>1513</v>
      </c>
      <c r="C139">
        <v>3.03</v>
      </c>
      <c r="D139">
        <v>3.48</v>
      </c>
      <c r="E139">
        <v>2.39</v>
      </c>
      <c r="F139">
        <v>3.53</v>
      </c>
      <c r="G139">
        <v>4.42</v>
      </c>
      <c r="H139">
        <v>2.36</v>
      </c>
      <c r="I139">
        <v>4.04</v>
      </c>
      <c r="J139">
        <v>5</v>
      </c>
      <c r="K139">
        <v>2.7</v>
      </c>
      <c r="U139">
        <v>220</v>
      </c>
      <c r="V139">
        <v>228</v>
      </c>
      <c r="W139">
        <v>242</v>
      </c>
      <c r="X139">
        <v>77</v>
      </c>
      <c r="Y139">
        <v>122</v>
      </c>
      <c r="Z139">
        <v>112</v>
      </c>
      <c r="AA139">
        <f t="shared" si="37"/>
        <v>1001</v>
      </c>
      <c r="AB139">
        <f t="shared" si="24"/>
        <v>1.6680494869123104E-4</v>
      </c>
      <c r="AC139" s="175"/>
    </row>
    <row r="140" spans="1:29">
      <c r="A140" t="s">
        <v>1514</v>
      </c>
      <c r="B140" t="s">
        <v>1515</v>
      </c>
      <c r="C140">
        <v>3.02</v>
      </c>
      <c r="D140">
        <v>3.47</v>
      </c>
      <c r="E140">
        <v>2.39</v>
      </c>
      <c r="F140">
        <v>3.52</v>
      </c>
      <c r="G140">
        <v>4.42</v>
      </c>
      <c r="H140">
        <v>2.36</v>
      </c>
      <c r="I140">
        <v>4.03</v>
      </c>
      <c r="J140">
        <v>4.99</v>
      </c>
      <c r="K140">
        <v>2.7</v>
      </c>
      <c r="U140">
        <v>224</v>
      </c>
      <c r="V140">
        <v>234</v>
      </c>
      <c r="W140">
        <v>252</v>
      </c>
      <c r="X140">
        <v>76</v>
      </c>
      <c r="Y140">
        <v>111</v>
      </c>
      <c r="Z140">
        <v>100</v>
      </c>
      <c r="AA140">
        <f t="shared" si="37"/>
        <v>997</v>
      </c>
      <c r="AB140">
        <f t="shared" si="24"/>
        <v>1.6613839544970765E-4</v>
      </c>
      <c r="AC140" s="175"/>
    </row>
    <row r="141" spans="1:29">
      <c r="A141" t="s">
        <v>1516</v>
      </c>
      <c r="B141" t="s">
        <v>1517</v>
      </c>
      <c r="C141">
        <v>3</v>
      </c>
      <c r="D141">
        <v>3.46</v>
      </c>
      <c r="E141">
        <v>2.38</v>
      </c>
      <c r="F141">
        <v>3.5</v>
      </c>
      <c r="G141">
        <v>4.4000000000000004</v>
      </c>
      <c r="H141">
        <v>2.36</v>
      </c>
      <c r="I141">
        <v>4.01</v>
      </c>
      <c r="J141">
        <v>4.9800000000000004</v>
      </c>
      <c r="K141">
        <v>2.7</v>
      </c>
      <c r="U141">
        <v>226</v>
      </c>
      <c r="V141">
        <v>246</v>
      </c>
      <c r="W141">
        <v>262</v>
      </c>
      <c r="X141">
        <v>71</v>
      </c>
      <c r="Y141">
        <v>109</v>
      </c>
      <c r="Z141">
        <v>118</v>
      </c>
      <c r="AA141">
        <f t="shared" si="37"/>
        <v>1032</v>
      </c>
      <c r="AB141">
        <f t="shared" si="24"/>
        <v>1.7197073631303739E-4</v>
      </c>
      <c r="AC141" s="175">
        <f t="shared" ref="AC141" si="39">SUM(AB141:AB144)/4</f>
        <v>1.8192737535829319E-4</v>
      </c>
    </row>
    <row r="142" spans="1:29">
      <c r="A142" t="s">
        <v>1518</v>
      </c>
      <c r="B142" t="s">
        <v>1519</v>
      </c>
      <c r="C142">
        <v>2.99</v>
      </c>
      <c r="D142">
        <v>3.45</v>
      </c>
      <c r="E142">
        <v>2.38</v>
      </c>
      <c r="F142">
        <v>3.48</v>
      </c>
      <c r="G142">
        <v>4.3899999999999997</v>
      </c>
      <c r="H142">
        <v>2.35</v>
      </c>
      <c r="I142">
        <v>4</v>
      </c>
      <c r="J142">
        <v>4.9800000000000004</v>
      </c>
      <c r="K142">
        <v>2.7</v>
      </c>
      <c r="U142">
        <v>241</v>
      </c>
      <c r="V142">
        <v>254</v>
      </c>
      <c r="W142">
        <v>270</v>
      </c>
      <c r="X142">
        <v>73</v>
      </c>
      <c r="Y142">
        <v>117</v>
      </c>
      <c r="Z142">
        <v>139</v>
      </c>
      <c r="AA142">
        <f t="shared" si="37"/>
        <v>1094</v>
      </c>
      <c r="AB142">
        <f t="shared" si="24"/>
        <v>1.823023115566501E-4</v>
      </c>
      <c r="AC142" s="175"/>
    </row>
    <row r="143" spans="1:29">
      <c r="A143" t="s">
        <v>1520</v>
      </c>
      <c r="B143" t="s">
        <v>1521</v>
      </c>
      <c r="C143">
        <v>2.98</v>
      </c>
      <c r="D143">
        <v>3.44</v>
      </c>
      <c r="E143">
        <v>2.38</v>
      </c>
      <c r="F143">
        <v>3.47</v>
      </c>
      <c r="G143">
        <v>4.38</v>
      </c>
      <c r="H143">
        <v>2.35</v>
      </c>
      <c r="I143">
        <v>3.99</v>
      </c>
      <c r="J143">
        <v>4.97</v>
      </c>
      <c r="K143">
        <v>2.7</v>
      </c>
      <c r="U143">
        <v>239</v>
      </c>
      <c r="V143">
        <v>259</v>
      </c>
      <c r="W143">
        <v>275</v>
      </c>
      <c r="X143">
        <v>84</v>
      </c>
      <c r="Y143">
        <v>123</v>
      </c>
      <c r="Z143">
        <v>135</v>
      </c>
      <c r="AA143">
        <f t="shared" si="37"/>
        <v>1115</v>
      </c>
      <c r="AB143">
        <f t="shared" si="24"/>
        <v>1.8580171607464796E-4</v>
      </c>
      <c r="AC143" s="175"/>
    </row>
    <row r="144" spans="1:29">
      <c r="A144" t="s">
        <v>1522</v>
      </c>
      <c r="B144" t="s">
        <v>1523</v>
      </c>
      <c r="C144">
        <v>2.98</v>
      </c>
      <c r="D144">
        <v>3.44</v>
      </c>
      <c r="E144">
        <v>2.38</v>
      </c>
      <c r="F144">
        <v>3.47</v>
      </c>
      <c r="G144">
        <v>4.37</v>
      </c>
      <c r="H144">
        <v>2.35</v>
      </c>
      <c r="I144">
        <v>3.99</v>
      </c>
      <c r="J144">
        <v>4.97</v>
      </c>
      <c r="K144">
        <v>2.7</v>
      </c>
      <c r="U144">
        <v>230</v>
      </c>
      <c r="V144">
        <v>259</v>
      </c>
      <c r="W144">
        <v>273</v>
      </c>
      <c r="X144">
        <v>95</v>
      </c>
      <c r="Y144">
        <v>127</v>
      </c>
      <c r="Z144">
        <v>142</v>
      </c>
      <c r="AA144">
        <f t="shared" si="37"/>
        <v>1126</v>
      </c>
      <c r="AB144">
        <f t="shared" si="24"/>
        <v>1.8763473748883731E-4</v>
      </c>
      <c r="AC144" s="175"/>
    </row>
    <row r="145" spans="1:29">
      <c r="A145" t="s">
        <v>1524</v>
      </c>
      <c r="B145" t="s">
        <v>1525</v>
      </c>
      <c r="C145">
        <v>2.98</v>
      </c>
      <c r="D145">
        <v>3.44</v>
      </c>
      <c r="E145">
        <v>2.37</v>
      </c>
      <c r="F145">
        <v>3.46</v>
      </c>
      <c r="G145">
        <v>4.37</v>
      </c>
      <c r="H145">
        <v>2.34</v>
      </c>
      <c r="I145">
        <v>3.98</v>
      </c>
      <c r="J145">
        <v>4.97</v>
      </c>
      <c r="K145">
        <v>2.7</v>
      </c>
      <c r="U145">
        <v>231</v>
      </c>
      <c r="V145">
        <v>250</v>
      </c>
      <c r="W145">
        <v>260</v>
      </c>
      <c r="X145">
        <v>95</v>
      </c>
      <c r="Y145">
        <v>138</v>
      </c>
      <c r="Z145">
        <v>147</v>
      </c>
      <c r="AA145">
        <f t="shared" si="37"/>
        <v>1121</v>
      </c>
      <c r="AB145">
        <f t="shared" si="24"/>
        <v>1.8680154593693306E-4</v>
      </c>
      <c r="AC145" s="175">
        <f t="shared" ref="AC145" si="40">SUM(AB145:AB148)/4</f>
        <v>1.5318226681759653E-4</v>
      </c>
    </row>
    <row r="146" spans="1:29">
      <c r="A146" t="s">
        <v>1526</v>
      </c>
      <c r="B146" t="s">
        <v>1527</v>
      </c>
      <c r="C146">
        <v>2.97</v>
      </c>
      <c r="D146">
        <v>3.43</v>
      </c>
      <c r="E146">
        <v>2.37</v>
      </c>
      <c r="F146">
        <v>3.45</v>
      </c>
      <c r="G146">
        <v>4.3600000000000003</v>
      </c>
      <c r="H146">
        <v>2.34</v>
      </c>
      <c r="I146">
        <v>3.98</v>
      </c>
      <c r="J146">
        <v>4.96</v>
      </c>
      <c r="K146">
        <v>2.7</v>
      </c>
      <c r="U146">
        <v>218</v>
      </c>
      <c r="V146">
        <v>226</v>
      </c>
      <c r="W146">
        <v>231</v>
      </c>
      <c r="X146">
        <v>108</v>
      </c>
      <c r="Y146">
        <v>134</v>
      </c>
      <c r="Z146">
        <v>126</v>
      </c>
      <c r="AA146">
        <f t="shared" si="37"/>
        <v>1043</v>
      </c>
      <c r="AB146">
        <f t="shared" si="24"/>
        <v>1.7380375772722674E-4</v>
      </c>
      <c r="AC146" s="175"/>
    </row>
    <row r="147" spans="1:29">
      <c r="A147" t="s">
        <v>1528</v>
      </c>
      <c r="B147" t="s">
        <v>1529</v>
      </c>
      <c r="C147">
        <v>2.96</v>
      </c>
      <c r="D147">
        <v>3.43</v>
      </c>
      <c r="E147">
        <v>2.37</v>
      </c>
      <c r="F147">
        <v>3.45</v>
      </c>
      <c r="G147">
        <v>4.3600000000000003</v>
      </c>
      <c r="H147">
        <v>2.35</v>
      </c>
      <c r="I147">
        <v>3.97</v>
      </c>
      <c r="J147">
        <v>4.96</v>
      </c>
      <c r="K147">
        <v>2.7</v>
      </c>
      <c r="U147">
        <v>194</v>
      </c>
      <c r="V147">
        <v>194</v>
      </c>
      <c r="W147">
        <v>169</v>
      </c>
      <c r="X147">
        <v>94</v>
      </c>
      <c r="Y147">
        <v>122</v>
      </c>
      <c r="Z147">
        <v>73</v>
      </c>
      <c r="AA147">
        <f t="shared" si="37"/>
        <v>846</v>
      </c>
      <c r="AB147">
        <f t="shared" si="24"/>
        <v>1.4097601058219927E-4</v>
      </c>
      <c r="AC147" s="175"/>
    </row>
    <row r="148" spans="1:29">
      <c r="A148" t="s">
        <v>1530</v>
      </c>
      <c r="B148" t="s">
        <v>1531</v>
      </c>
      <c r="C148">
        <v>2.96</v>
      </c>
      <c r="D148">
        <v>3.42</v>
      </c>
      <c r="E148">
        <v>2.37</v>
      </c>
      <c r="F148">
        <v>3.44</v>
      </c>
      <c r="G148">
        <v>4.3499999999999996</v>
      </c>
      <c r="H148">
        <v>2.34</v>
      </c>
      <c r="I148">
        <v>3.96</v>
      </c>
      <c r="J148">
        <v>4.96</v>
      </c>
      <c r="K148">
        <v>2.7</v>
      </c>
      <c r="U148">
        <v>186</v>
      </c>
      <c r="V148">
        <v>142</v>
      </c>
      <c r="W148">
        <v>139</v>
      </c>
      <c r="X148">
        <v>79</v>
      </c>
      <c r="Y148">
        <v>91</v>
      </c>
      <c r="Z148">
        <v>30</v>
      </c>
      <c r="AA148">
        <f t="shared" si="37"/>
        <v>667</v>
      </c>
      <c r="AB148">
        <f t="shared" si="24"/>
        <v>1.1114775302402708E-4</v>
      </c>
      <c r="AC148" s="175"/>
    </row>
    <row r="149" spans="1:29">
      <c r="A149" t="s">
        <v>1532</v>
      </c>
      <c r="B149" t="s">
        <v>1533</v>
      </c>
      <c r="C149">
        <v>2.95</v>
      </c>
      <c r="D149">
        <v>3.41</v>
      </c>
      <c r="E149">
        <v>2.36</v>
      </c>
      <c r="F149">
        <v>3.43</v>
      </c>
      <c r="G149">
        <v>4.34</v>
      </c>
      <c r="H149">
        <v>2.34</v>
      </c>
      <c r="I149">
        <v>3.95</v>
      </c>
      <c r="J149">
        <v>4.95</v>
      </c>
      <c r="K149">
        <v>2.7</v>
      </c>
      <c r="U149">
        <v>171</v>
      </c>
      <c r="V149">
        <v>116</v>
      </c>
      <c r="W149">
        <v>126</v>
      </c>
      <c r="X149">
        <v>69</v>
      </c>
      <c r="Y149">
        <v>68</v>
      </c>
      <c r="Z149">
        <v>13</v>
      </c>
      <c r="AA149">
        <f t="shared" si="37"/>
        <v>563</v>
      </c>
      <c r="AB149">
        <f t="shared" si="24"/>
        <v>9.3817368744418653E-5</v>
      </c>
      <c r="AC149" s="175">
        <f t="shared" ref="AC149" si="41">SUM(AB149:AB152)/4</f>
        <v>1.0152439059953298E-4</v>
      </c>
    </row>
    <row r="150" spans="1:29">
      <c r="A150" t="s">
        <v>1534</v>
      </c>
      <c r="B150" t="s">
        <v>1535</v>
      </c>
      <c r="C150">
        <v>2.94</v>
      </c>
      <c r="D150">
        <v>3.41</v>
      </c>
      <c r="E150">
        <v>2.36</v>
      </c>
      <c r="F150">
        <v>3.42</v>
      </c>
      <c r="G150">
        <v>4.33</v>
      </c>
      <c r="H150">
        <v>2.34</v>
      </c>
      <c r="I150">
        <v>3.95</v>
      </c>
      <c r="J150">
        <v>4.95</v>
      </c>
      <c r="K150">
        <v>2.7</v>
      </c>
      <c r="U150">
        <v>173</v>
      </c>
      <c r="V150">
        <v>125</v>
      </c>
      <c r="W150">
        <v>130</v>
      </c>
      <c r="X150">
        <v>87</v>
      </c>
      <c r="Y150">
        <v>71</v>
      </c>
      <c r="Z150">
        <v>15</v>
      </c>
      <c r="AA150">
        <f t="shared" si="37"/>
        <v>601</v>
      </c>
      <c r="AB150">
        <f t="shared" ref="AB150:AB213" si="42">AA150/$AD$4</f>
        <v>1.0014962453889096E-4</v>
      </c>
      <c r="AC150" s="175"/>
    </row>
    <row r="151" spans="1:29">
      <c r="A151" t="s">
        <v>1536</v>
      </c>
      <c r="B151" t="s">
        <v>1537</v>
      </c>
      <c r="C151">
        <v>2.94</v>
      </c>
      <c r="D151">
        <v>3.4</v>
      </c>
      <c r="E151">
        <v>2.36</v>
      </c>
      <c r="F151">
        <v>3.4</v>
      </c>
      <c r="G151">
        <v>4.32</v>
      </c>
      <c r="H151">
        <v>2.33</v>
      </c>
      <c r="I151">
        <v>3.94</v>
      </c>
      <c r="J151">
        <v>4.9400000000000004</v>
      </c>
      <c r="K151">
        <v>2.7</v>
      </c>
      <c r="U151">
        <v>179</v>
      </c>
      <c r="V151">
        <v>126</v>
      </c>
      <c r="W151">
        <v>135</v>
      </c>
      <c r="X151">
        <v>90</v>
      </c>
      <c r="Y151">
        <v>69</v>
      </c>
      <c r="Z151">
        <v>12</v>
      </c>
      <c r="AA151">
        <f t="shared" si="37"/>
        <v>611</v>
      </c>
      <c r="AB151">
        <f t="shared" si="42"/>
        <v>1.0181600764269946E-4</v>
      </c>
      <c r="AC151" s="175"/>
    </row>
    <row r="152" spans="1:29">
      <c r="A152" t="s">
        <v>1538</v>
      </c>
      <c r="B152" t="s">
        <v>1539</v>
      </c>
      <c r="C152">
        <v>2.93</v>
      </c>
      <c r="D152">
        <v>3.4</v>
      </c>
      <c r="E152">
        <v>2.35</v>
      </c>
      <c r="F152">
        <v>3.39</v>
      </c>
      <c r="G152">
        <v>4.3099999999999996</v>
      </c>
      <c r="H152">
        <v>2.33</v>
      </c>
      <c r="I152">
        <v>3.93</v>
      </c>
      <c r="J152">
        <v>4.9400000000000004</v>
      </c>
      <c r="K152">
        <v>2.7</v>
      </c>
      <c r="U152">
        <v>197</v>
      </c>
      <c r="V152">
        <v>139</v>
      </c>
      <c r="W152">
        <v>145</v>
      </c>
      <c r="X152">
        <v>92</v>
      </c>
      <c r="Y152">
        <v>66</v>
      </c>
      <c r="Z152">
        <v>23</v>
      </c>
      <c r="AA152">
        <f t="shared" si="37"/>
        <v>662</v>
      </c>
      <c r="AB152">
        <f t="shared" si="42"/>
        <v>1.1031456147212282E-4</v>
      </c>
      <c r="AC152" s="175"/>
    </row>
    <row r="153" spans="1:29">
      <c r="A153" t="s">
        <v>1540</v>
      </c>
      <c r="B153" t="s">
        <v>1541</v>
      </c>
      <c r="C153">
        <v>2.93</v>
      </c>
      <c r="D153">
        <v>3.39</v>
      </c>
      <c r="E153">
        <v>2.35</v>
      </c>
      <c r="F153">
        <v>3.39</v>
      </c>
      <c r="G153">
        <v>4.3099999999999996</v>
      </c>
      <c r="H153">
        <v>2.3199999999999998</v>
      </c>
      <c r="I153">
        <v>3.93</v>
      </c>
      <c r="J153">
        <v>4.9400000000000004</v>
      </c>
      <c r="K153">
        <v>2.7</v>
      </c>
      <c r="U153">
        <v>208</v>
      </c>
      <c r="V153">
        <v>169</v>
      </c>
      <c r="W153">
        <v>171</v>
      </c>
      <c r="X153">
        <v>123</v>
      </c>
      <c r="Y153">
        <v>106</v>
      </c>
      <c r="Z153">
        <v>53</v>
      </c>
      <c r="AA153">
        <f t="shared" si="37"/>
        <v>830</v>
      </c>
      <c r="AB153">
        <f t="shared" si="42"/>
        <v>1.3830979761610566E-4</v>
      </c>
      <c r="AC153" s="175">
        <f t="shared" ref="AC153" si="43">SUM(AB153:AB156)/4</f>
        <v>2.02465547112733E-4</v>
      </c>
    </row>
    <row r="154" spans="1:29">
      <c r="A154" t="s">
        <v>1542</v>
      </c>
      <c r="B154" t="s">
        <v>1543</v>
      </c>
      <c r="C154">
        <v>2.92</v>
      </c>
      <c r="D154">
        <v>3.39</v>
      </c>
      <c r="E154">
        <v>2.35</v>
      </c>
      <c r="F154">
        <v>3.38</v>
      </c>
      <c r="G154">
        <v>4.3</v>
      </c>
      <c r="H154">
        <v>2.3199999999999998</v>
      </c>
      <c r="I154">
        <v>3.92</v>
      </c>
      <c r="J154">
        <v>4.93</v>
      </c>
      <c r="K154">
        <v>2.7</v>
      </c>
      <c r="U154">
        <v>229</v>
      </c>
      <c r="V154">
        <v>255</v>
      </c>
      <c r="W154">
        <v>229</v>
      </c>
      <c r="X154">
        <v>199</v>
      </c>
      <c r="Y154">
        <v>144</v>
      </c>
      <c r="Z154">
        <v>168</v>
      </c>
      <c r="AA154">
        <f t="shared" si="37"/>
        <v>1224</v>
      </c>
      <c r="AB154">
        <f t="shared" si="42"/>
        <v>2.0396529190616064E-4</v>
      </c>
      <c r="AC154" s="175"/>
    </row>
    <row r="155" spans="1:29">
      <c r="A155" t="s">
        <v>1544</v>
      </c>
      <c r="B155" t="s">
        <v>1545</v>
      </c>
      <c r="C155">
        <v>2.92</v>
      </c>
      <c r="D155">
        <v>3.39</v>
      </c>
      <c r="E155">
        <v>2.35</v>
      </c>
      <c r="F155">
        <v>3.39</v>
      </c>
      <c r="G155">
        <v>4.3099999999999996</v>
      </c>
      <c r="H155">
        <v>2.3199999999999998</v>
      </c>
      <c r="I155">
        <v>3.93</v>
      </c>
      <c r="J155">
        <v>4.9400000000000004</v>
      </c>
      <c r="K155">
        <v>2.7</v>
      </c>
      <c r="U155">
        <v>266</v>
      </c>
      <c r="V155">
        <v>261</v>
      </c>
      <c r="W155">
        <v>285</v>
      </c>
      <c r="X155">
        <v>219</v>
      </c>
      <c r="Y155">
        <v>122</v>
      </c>
      <c r="Z155">
        <v>262</v>
      </c>
      <c r="AA155">
        <f t="shared" si="37"/>
        <v>1415</v>
      </c>
      <c r="AB155">
        <f t="shared" si="42"/>
        <v>2.3579320918890303E-4</v>
      </c>
      <c r="AC155" s="175"/>
    </row>
    <row r="156" spans="1:29">
      <c r="A156" t="s">
        <v>1546</v>
      </c>
      <c r="B156" t="s">
        <v>1547</v>
      </c>
      <c r="C156">
        <v>2.93</v>
      </c>
      <c r="D156">
        <v>3.4</v>
      </c>
      <c r="E156">
        <v>2.35</v>
      </c>
      <c r="F156">
        <v>3.4</v>
      </c>
      <c r="G156">
        <v>4.32</v>
      </c>
      <c r="H156">
        <v>2.33</v>
      </c>
      <c r="I156">
        <v>3.93</v>
      </c>
      <c r="J156">
        <v>4.9400000000000004</v>
      </c>
      <c r="K156">
        <v>2.7</v>
      </c>
      <c r="U156">
        <v>279</v>
      </c>
      <c r="V156">
        <v>244</v>
      </c>
      <c r="W156">
        <v>269</v>
      </c>
      <c r="X156">
        <v>219</v>
      </c>
      <c r="Y156">
        <v>154</v>
      </c>
      <c r="Z156">
        <v>226</v>
      </c>
      <c r="AA156">
        <f t="shared" si="37"/>
        <v>1391</v>
      </c>
      <c r="AB156">
        <f t="shared" si="42"/>
        <v>2.3179388973976263E-4</v>
      </c>
      <c r="AC156" s="175"/>
    </row>
    <row r="157" spans="1:29">
      <c r="A157" t="s">
        <v>1548</v>
      </c>
      <c r="B157" t="s">
        <v>1549</v>
      </c>
      <c r="C157">
        <v>2.93</v>
      </c>
      <c r="D157">
        <v>3.4</v>
      </c>
      <c r="E157">
        <v>2.35</v>
      </c>
      <c r="F157">
        <v>3.4</v>
      </c>
      <c r="G157">
        <v>4.32</v>
      </c>
      <c r="H157">
        <v>2.33</v>
      </c>
      <c r="I157">
        <v>3.94</v>
      </c>
      <c r="J157">
        <v>4.9400000000000004</v>
      </c>
      <c r="K157">
        <v>2.7</v>
      </c>
      <c r="U157">
        <v>297</v>
      </c>
      <c r="V157">
        <v>245</v>
      </c>
      <c r="W157">
        <v>262</v>
      </c>
      <c r="X157">
        <v>155</v>
      </c>
      <c r="Y157">
        <v>138</v>
      </c>
      <c r="Z157">
        <v>171</v>
      </c>
      <c r="AA157">
        <f t="shared" si="37"/>
        <v>1268</v>
      </c>
      <c r="AB157">
        <f t="shared" si="42"/>
        <v>2.1129737756291804E-4</v>
      </c>
      <c r="AC157" s="175">
        <f t="shared" ref="AC157" si="44">SUM(AB157:AB160)/4</f>
        <v>1.9809129146523567E-4</v>
      </c>
    </row>
    <row r="158" spans="1:29">
      <c r="A158" t="s">
        <v>1550</v>
      </c>
      <c r="B158" t="s">
        <v>1551</v>
      </c>
      <c r="C158">
        <v>2.95</v>
      </c>
      <c r="D158">
        <v>3.42</v>
      </c>
      <c r="E158">
        <v>2.36</v>
      </c>
      <c r="F158">
        <v>3.42</v>
      </c>
      <c r="G158">
        <v>4.33</v>
      </c>
      <c r="H158">
        <v>2.33</v>
      </c>
      <c r="I158">
        <v>3.96</v>
      </c>
      <c r="J158">
        <v>4.95</v>
      </c>
      <c r="K158">
        <v>2.7</v>
      </c>
      <c r="U158">
        <v>285</v>
      </c>
      <c r="V158">
        <v>236</v>
      </c>
      <c r="W158">
        <v>248</v>
      </c>
      <c r="X158">
        <v>143</v>
      </c>
      <c r="Y158">
        <v>140</v>
      </c>
      <c r="Z158">
        <v>164</v>
      </c>
      <c r="AA158">
        <f t="shared" si="37"/>
        <v>1216</v>
      </c>
      <c r="AB158">
        <f t="shared" si="42"/>
        <v>2.0263218542311383E-4</v>
      </c>
      <c r="AC158" s="175"/>
    </row>
    <row r="159" spans="1:29">
      <c r="A159" t="s">
        <v>1552</v>
      </c>
      <c r="B159" t="s">
        <v>1553</v>
      </c>
      <c r="C159">
        <v>2.98</v>
      </c>
      <c r="D159">
        <v>3.44</v>
      </c>
      <c r="E159">
        <v>2.37</v>
      </c>
      <c r="F159">
        <v>3.46</v>
      </c>
      <c r="G159">
        <v>4.3600000000000003</v>
      </c>
      <c r="H159">
        <v>2.34</v>
      </c>
      <c r="I159">
        <v>3.99</v>
      </c>
      <c r="J159">
        <v>4.97</v>
      </c>
      <c r="K159">
        <v>2.7</v>
      </c>
      <c r="U159">
        <v>270</v>
      </c>
      <c r="V159">
        <v>230</v>
      </c>
      <c r="W159">
        <v>237</v>
      </c>
      <c r="X159">
        <v>140</v>
      </c>
      <c r="Y159">
        <v>133</v>
      </c>
      <c r="Z159">
        <v>149</v>
      </c>
      <c r="AA159">
        <f t="shared" si="37"/>
        <v>1159</v>
      </c>
      <c r="AB159">
        <f t="shared" si="42"/>
        <v>1.9313380173140537E-4</v>
      </c>
      <c r="AC159" s="175"/>
    </row>
    <row r="160" spans="1:29">
      <c r="A160" t="s">
        <v>1554</v>
      </c>
      <c r="B160" t="s">
        <v>1555</v>
      </c>
      <c r="C160">
        <v>3</v>
      </c>
      <c r="D160">
        <v>3.46</v>
      </c>
      <c r="E160">
        <v>2.38</v>
      </c>
      <c r="F160">
        <v>3.5</v>
      </c>
      <c r="G160">
        <v>4.3899999999999997</v>
      </c>
      <c r="H160">
        <v>2.35</v>
      </c>
      <c r="I160">
        <v>4.01</v>
      </c>
      <c r="J160">
        <v>4.99</v>
      </c>
      <c r="K160">
        <v>2.7</v>
      </c>
      <c r="U160">
        <v>253</v>
      </c>
      <c r="V160">
        <v>222</v>
      </c>
      <c r="W160">
        <v>226</v>
      </c>
      <c r="X160">
        <v>131</v>
      </c>
      <c r="Y160">
        <v>129</v>
      </c>
      <c r="Z160">
        <v>151</v>
      </c>
      <c r="AA160">
        <f t="shared" si="37"/>
        <v>1112</v>
      </c>
      <c r="AB160">
        <f t="shared" si="42"/>
        <v>1.8530180114350542E-4</v>
      </c>
      <c r="AC160" s="175"/>
    </row>
    <row r="161" spans="1:29">
      <c r="A161" t="s">
        <v>1556</v>
      </c>
      <c r="B161" t="s">
        <v>1557</v>
      </c>
      <c r="C161">
        <v>3.03</v>
      </c>
      <c r="D161">
        <v>3.48</v>
      </c>
      <c r="E161">
        <v>2.39</v>
      </c>
      <c r="F161">
        <v>3.55</v>
      </c>
      <c r="G161">
        <v>4.43</v>
      </c>
      <c r="H161">
        <v>2.36</v>
      </c>
      <c r="I161">
        <v>4.04</v>
      </c>
      <c r="J161">
        <v>5</v>
      </c>
      <c r="K161">
        <v>2.7</v>
      </c>
      <c r="U161">
        <v>241</v>
      </c>
      <c r="V161">
        <v>219</v>
      </c>
      <c r="W161">
        <v>222</v>
      </c>
      <c r="X161">
        <v>124</v>
      </c>
      <c r="Y161">
        <v>130</v>
      </c>
      <c r="Z161">
        <v>145</v>
      </c>
      <c r="AA161">
        <f t="shared" si="37"/>
        <v>1081</v>
      </c>
      <c r="AB161">
        <f t="shared" si="42"/>
        <v>1.8013601352169904E-4</v>
      </c>
      <c r="AC161" s="175">
        <f t="shared" ref="AC161" si="45">SUM(AB161:AB164)/4</f>
        <v>1.7267894913215601E-4</v>
      </c>
    </row>
    <row r="162" spans="1:29">
      <c r="A162" t="s">
        <v>1558</v>
      </c>
      <c r="B162" t="s">
        <v>1559</v>
      </c>
      <c r="C162">
        <v>3.05</v>
      </c>
      <c r="D162">
        <v>3.5</v>
      </c>
      <c r="E162">
        <v>2.4</v>
      </c>
      <c r="F162">
        <v>3.57</v>
      </c>
      <c r="G162">
        <v>4.45</v>
      </c>
      <c r="H162">
        <v>2.37</v>
      </c>
      <c r="I162">
        <v>4.0599999999999996</v>
      </c>
      <c r="J162">
        <v>5.01</v>
      </c>
      <c r="K162">
        <v>2.7</v>
      </c>
      <c r="U162">
        <v>244</v>
      </c>
      <c r="V162">
        <v>220</v>
      </c>
      <c r="W162">
        <v>227</v>
      </c>
      <c r="X162">
        <v>100</v>
      </c>
      <c r="Y162">
        <v>119</v>
      </c>
      <c r="Z162">
        <v>117</v>
      </c>
      <c r="AA162">
        <f t="shared" si="37"/>
        <v>1027</v>
      </c>
      <c r="AB162">
        <f t="shared" si="42"/>
        <v>1.7113754476113315E-4</v>
      </c>
      <c r="AC162" s="175"/>
    </row>
    <row r="163" spans="1:29">
      <c r="A163" t="s">
        <v>1560</v>
      </c>
      <c r="B163" t="s">
        <v>1561</v>
      </c>
      <c r="C163">
        <v>3.05</v>
      </c>
      <c r="D163">
        <v>3.5</v>
      </c>
      <c r="E163">
        <v>2.4</v>
      </c>
      <c r="F163">
        <v>3.58</v>
      </c>
      <c r="G163">
        <v>4.46</v>
      </c>
      <c r="H163">
        <v>2.38</v>
      </c>
      <c r="I163">
        <v>4.0599999999999996</v>
      </c>
      <c r="J163">
        <v>5.01</v>
      </c>
      <c r="K163">
        <v>2.7</v>
      </c>
      <c r="U163">
        <v>242</v>
      </c>
      <c r="V163">
        <v>220</v>
      </c>
      <c r="W163">
        <v>233</v>
      </c>
      <c r="X163">
        <v>93</v>
      </c>
      <c r="Y163">
        <v>122</v>
      </c>
      <c r="Z163">
        <v>112</v>
      </c>
      <c r="AA163">
        <f t="shared" si="37"/>
        <v>1022</v>
      </c>
      <c r="AB163">
        <f t="shared" si="42"/>
        <v>1.703043532092289E-4</v>
      </c>
      <c r="AC163" s="175"/>
    </row>
    <row r="164" spans="1:29">
      <c r="A164" t="s">
        <v>1562</v>
      </c>
      <c r="B164" t="s">
        <v>1563</v>
      </c>
      <c r="C164">
        <v>3.05</v>
      </c>
      <c r="D164">
        <v>3.5</v>
      </c>
      <c r="E164">
        <v>2.4</v>
      </c>
      <c r="F164">
        <v>3.58</v>
      </c>
      <c r="G164">
        <v>4.46</v>
      </c>
      <c r="H164">
        <v>2.38</v>
      </c>
      <c r="I164">
        <v>4.0599999999999996</v>
      </c>
      <c r="J164">
        <v>5.01</v>
      </c>
      <c r="K164">
        <v>2.7</v>
      </c>
      <c r="U164">
        <v>243</v>
      </c>
      <c r="V164">
        <v>226</v>
      </c>
      <c r="W164">
        <v>243</v>
      </c>
      <c r="X164">
        <v>92</v>
      </c>
      <c r="Y164">
        <v>111</v>
      </c>
      <c r="Z164">
        <v>100</v>
      </c>
      <c r="AA164">
        <f t="shared" si="37"/>
        <v>1015</v>
      </c>
      <c r="AB164">
        <f t="shared" si="42"/>
        <v>1.6913788503656295E-4</v>
      </c>
      <c r="AC164" s="175"/>
    </row>
    <row r="165" spans="1:29">
      <c r="A165" t="s">
        <v>1564</v>
      </c>
      <c r="B165" t="s">
        <v>1565</v>
      </c>
      <c r="C165">
        <v>3.04</v>
      </c>
      <c r="D165">
        <v>3.49</v>
      </c>
      <c r="E165">
        <v>2.4</v>
      </c>
      <c r="F165">
        <v>3.57</v>
      </c>
      <c r="G165">
        <v>4.45</v>
      </c>
      <c r="H165">
        <v>2.38</v>
      </c>
      <c r="I165">
        <v>4.05</v>
      </c>
      <c r="J165">
        <v>5.01</v>
      </c>
      <c r="K165">
        <v>2.7</v>
      </c>
      <c r="U165">
        <v>249</v>
      </c>
      <c r="V165">
        <v>238</v>
      </c>
      <c r="W165">
        <v>253</v>
      </c>
      <c r="X165">
        <v>83</v>
      </c>
      <c r="Y165">
        <v>109</v>
      </c>
      <c r="Z165">
        <v>118</v>
      </c>
      <c r="AA165">
        <f t="shared" si="37"/>
        <v>1050</v>
      </c>
      <c r="AB165">
        <f t="shared" si="42"/>
        <v>1.7497022589989269E-4</v>
      </c>
      <c r="AC165" s="175">
        <f t="shared" ref="AC165" si="46">SUM(AB165:AB168)/4</f>
        <v>1.8326048184133997E-4</v>
      </c>
    </row>
    <row r="166" spans="1:29">
      <c r="A166" t="s">
        <v>1566</v>
      </c>
      <c r="B166" t="s">
        <v>1567</v>
      </c>
      <c r="C166">
        <v>3.04</v>
      </c>
      <c r="D166">
        <v>3.49</v>
      </c>
      <c r="E166">
        <v>2.4</v>
      </c>
      <c r="F166">
        <v>3.56</v>
      </c>
      <c r="G166">
        <v>4.45</v>
      </c>
      <c r="H166">
        <v>2.37</v>
      </c>
      <c r="I166">
        <v>4.05</v>
      </c>
      <c r="J166">
        <v>5.01</v>
      </c>
      <c r="K166">
        <v>2.7</v>
      </c>
      <c r="U166">
        <v>252</v>
      </c>
      <c r="V166">
        <v>246</v>
      </c>
      <c r="W166">
        <v>262</v>
      </c>
      <c r="X166">
        <v>86</v>
      </c>
      <c r="Y166">
        <v>117</v>
      </c>
      <c r="Z166">
        <v>139</v>
      </c>
      <c r="AA166">
        <f t="shared" si="37"/>
        <v>1102</v>
      </c>
      <c r="AB166">
        <f t="shared" si="42"/>
        <v>1.8363541803969691E-4</v>
      </c>
      <c r="AC166" s="175"/>
    </row>
    <row r="167" spans="1:29">
      <c r="A167" t="s">
        <v>1568</v>
      </c>
      <c r="B167" t="s">
        <v>1569</v>
      </c>
      <c r="C167">
        <v>3.04</v>
      </c>
      <c r="D167">
        <v>3.49</v>
      </c>
      <c r="E167">
        <v>2.4</v>
      </c>
      <c r="F167">
        <v>3.56</v>
      </c>
      <c r="G167">
        <v>4.45</v>
      </c>
      <c r="H167">
        <v>2.37</v>
      </c>
      <c r="I167">
        <v>4.05</v>
      </c>
      <c r="J167">
        <v>5.01</v>
      </c>
      <c r="K167">
        <v>2.7</v>
      </c>
      <c r="U167">
        <v>250</v>
      </c>
      <c r="V167">
        <v>252</v>
      </c>
      <c r="W167">
        <v>267</v>
      </c>
      <c r="X167">
        <v>90</v>
      </c>
      <c r="Y167">
        <v>123</v>
      </c>
      <c r="Z167">
        <v>135</v>
      </c>
      <c r="AA167">
        <f t="shared" si="37"/>
        <v>1117</v>
      </c>
      <c r="AB167">
        <f t="shared" si="42"/>
        <v>1.8613499269540967E-4</v>
      </c>
      <c r="AC167" s="175"/>
    </row>
    <row r="168" spans="1:29">
      <c r="A168" t="s">
        <v>1570</v>
      </c>
      <c r="B168" t="s">
        <v>1571</v>
      </c>
      <c r="C168">
        <v>3.04</v>
      </c>
      <c r="D168">
        <v>3.49</v>
      </c>
      <c r="E168">
        <v>2.4</v>
      </c>
      <c r="F168">
        <v>3.56</v>
      </c>
      <c r="G168">
        <v>4.4400000000000004</v>
      </c>
      <c r="H168">
        <v>2.37</v>
      </c>
      <c r="I168">
        <v>4.05</v>
      </c>
      <c r="J168">
        <v>5.01</v>
      </c>
      <c r="K168">
        <v>2.7</v>
      </c>
      <c r="U168">
        <v>238</v>
      </c>
      <c r="V168">
        <v>252</v>
      </c>
      <c r="W168">
        <v>265</v>
      </c>
      <c r="X168">
        <v>106</v>
      </c>
      <c r="Y168">
        <v>127</v>
      </c>
      <c r="Z168">
        <v>142</v>
      </c>
      <c r="AA168">
        <f t="shared" si="37"/>
        <v>1130</v>
      </c>
      <c r="AB168">
        <f t="shared" si="42"/>
        <v>1.8830129073036072E-4</v>
      </c>
      <c r="AC168" s="175"/>
    </row>
    <row r="169" spans="1:29">
      <c r="A169" t="s">
        <v>1572</v>
      </c>
      <c r="B169" t="s">
        <v>1573</v>
      </c>
      <c r="C169">
        <v>3.04</v>
      </c>
      <c r="D169">
        <v>3.49</v>
      </c>
      <c r="E169">
        <v>2.4</v>
      </c>
      <c r="F169">
        <v>3.56</v>
      </c>
      <c r="G169">
        <v>4.45</v>
      </c>
      <c r="H169">
        <v>2.37</v>
      </c>
      <c r="I169">
        <v>4.05</v>
      </c>
      <c r="J169">
        <v>5.01</v>
      </c>
      <c r="K169">
        <v>2.7</v>
      </c>
      <c r="U169">
        <v>224</v>
      </c>
      <c r="V169">
        <v>244</v>
      </c>
      <c r="W169">
        <v>252</v>
      </c>
      <c r="X169">
        <v>114</v>
      </c>
      <c r="Y169">
        <v>138</v>
      </c>
      <c r="Z169">
        <v>147</v>
      </c>
      <c r="AA169">
        <f t="shared" si="37"/>
        <v>1119</v>
      </c>
      <c r="AB169">
        <f t="shared" si="42"/>
        <v>1.8646826931617135E-4</v>
      </c>
      <c r="AC169" s="175">
        <f t="shared" ref="AC169" si="47">SUM(AB169:AB172)/4</f>
        <v>1.5043273469631251E-4</v>
      </c>
    </row>
    <row r="170" spans="1:29">
      <c r="A170" t="s">
        <v>1574</v>
      </c>
      <c r="B170" t="s">
        <v>1575</v>
      </c>
      <c r="C170">
        <v>3.04</v>
      </c>
      <c r="D170">
        <v>3.49</v>
      </c>
      <c r="E170">
        <v>2.4</v>
      </c>
      <c r="F170">
        <v>3.56</v>
      </c>
      <c r="G170">
        <v>4.45</v>
      </c>
      <c r="H170">
        <v>2.37</v>
      </c>
      <c r="I170">
        <v>4.05</v>
      </c>
      <c r="J170">
        <v>5.01</v>
      </c>
      <c r="K170">
        <v>2.7</v>
      </c>
      <c r="U170">
        <v>214</v>
      </c>
      <c r="V170">
        <v>221</v>
      </c>
      <c r="W170">
        <v>224</v>
      </c>
      <c r="X170">
        <v>104</v>
      </c>
      <c r="Y170">
        <v>134</v>
      </c>
      <c r="Z170">
        <v>126</v>
      </c>
      <c r="AA170">
        <f t="shared" si="37"/>
        <v>1023</v>
      </c>
      <c r="AB170">
        <f t="shared" si="42"/>
        <v>1.7047099151960976E-4</v>
      </c>
      <c r="AC170" s="175"/>
    </row>
    <row r="171" spans="1:29">
      <c r="A171" t="s">
        <v>1576</v>
      </c>
      <c r="B171" t="s">
        <v>1577</v>
      </c>
      <c r="C171">
        <v>3.05</v>
      </c>
      <c r="D171">
        <v>3.5</v>
      </c>
      <c r="E171">
        <v>2.4</v>
      </c>
      <c r="F171">
        <v>3.56</v>
      </c>
      <c r="G171">
        <v>4.45</v>
      </c>
      <c r="H171">
        <v>2.38</v>
      </c>
      <c r="I171">
        <v>4.0599999999999996</v>
      </c>
      <c r="J171">
        <v>5.01</v>
      </c>
      <c r="K171">
        <v>2.7</v>
      </c>
      <c r="U171">
        <v>183</v>
      </c>
      <c r="V171">
        <v>188</v>
      </c>
      <c r="W171">
        <v>163</v>
      </c>
      <c r="X171">
        <v>101</v>
      </c>
      <c r="Y171">
        <v>122</v>
      </c>
      <c r="Z171">
        <v>73</v>
      </c>
      <c r="AA171">
        <f t="shared" si="37"/>
        <v>830</v>
      </c>
      <c r="AB171">
        <f t="shared" si="42"/>
        <v>1.3830979761610566E-4</v>
      </c>
      <c r="AC171" s="175"/>
    </row>
    <row r="172" spans="1:29">
      <c r="A172" t="s">
        <v>1578</v>
      </c>
      <c r="B172" t="s">
        <v>1579</v>
      </c>
      <c r="C172">
        <v>3.05</v>
      </c>
      <c r="D172">
        <v>3.5</v>
      </c>
      <c r="E172">
        <v>2.41</v>
      </c>
      <c r="F172">
        <v>3.56</v>
      </c>
      <c r="G172">
        <v>4.4400000000000004</v>
      </c>
      <c r="H172">
        <v>2.37</v>
      </c>
      <c r="I172">
        <v>4.0599999999999996</v>
      </c>
      <c r="J172">
        <v>5.01</v>
      </c>
      <c r="K172">
        <v>2.7</v>
      </c>
      <c r="U172">
        <v>171</v>
      </c>
      <c r="V172">
        <v>138</v>
      </c>
      <c r="W172">
        <v>133</v>
      </c>
      <c r="X172">
        <v>76</v>
      </c>
      <c r="Y172">
        <v>91</v>
      </c>
      <c r="Z172">
        <v>30</v>
      </c>
      <c r="AA172">
        <f t="shared" si="37"/>
        <v>639</v>
      </c>
      <c r="AB172">
        <f t="shared" si="42"/>
        <v>1.0648188033336327E-4</v>
      </c>
      <c r="AC172" s="175"/>
    </row>
    <row r="173" spans="1:29">
      <c r="A173" t="s">
        <v>1580</v>
      </c>
      <c r="B173" t="s">
        <v>1581</v>
      </c>
      <c r="C173">
        <v>3.05</v>
      </c>
      <c r="D173">
        <v>3.5</v>
      </c>
      <c r="E173">
        <v>2.41</v>
      </c>
      <c r="F173">
        <v>3.55</v>
      </c>
      <c r="G173">
        <v>4.43</v>
      </c>
      <c r="H173">
        <v>2.37</v>
      </c>
      <c r="I173">
        <v>4.0599999999999996</v>
      </c>
      <c r="J173">
        <v>5.01</v>
      </c>
      <c r="K173">
        <v>2.7</v>
      </c>
      <c r="U173">
        <v>166</v>
      </c>
      <c r="V173">
        <v>113</v>
      </c>
      <c r="W173">
        <v>121</v>
      </c>
      <c r="X173">
        <v>66</v>
      </c>
      <c r="Y173">
        <v>68</v>
      </c>
      <c r="Z173">
        <v>13</v>
      </c>
      <c r="AA173">
        <f t="shared" si="37"/>
        <v>547</v>
      </c>
      <c r="AB173">
        <f t="shared" si="42"/>
        <v>9.1151155778325049E-5</v>
      </c>
      <c r="AC173" s="175">
        <f t="shared" ref="AC173" si="48">SUM(AB173:AB176)/4</f>
        <v>9.8608220167868097E-5</v>
      </c>
    </row>
    <row r="174" spans="1:29">
      <c r="A174" t="s">
        <v>1582</v>
      </c>
      <c r="B174" t="s">
        <v>1583</v>
      </c>
      <c r="C174">
        <v>3.05</v>
      </c>
      <c r="D174">
        <v>3.5</v>
      </c>
      <c r="E174">
        <v>2.41</v>
      </c>
      <c r="F174">
        <v>3.55</v>
      </c>
      <c r="G174">
        <v>4.43</v>
      </c>
      <c r="H174">
        <v>2.36</v>
      </c>
      <c r="I174">
        <v>4.0599999999999996</v>
      </c>
      <c r="J174">
        <v>5.0199999999999996</v>
      </c>
      <c r="K174">
        <v>2.7</v>
      </c>
      <c r="U174">
        <v>170</v>
      </c>
      <c r="V174">
        <v>121</v>
      </c>
      <c r="W174">
        <v>125</v>
      </c>
      <c r="X174">
        <v>83</v>
      </c>
      <c r="Y174">
        <v>71</v>
      </c>
      <c r="Z174">
        <v>15</v>
      </c>
      <c r="AA174">
        <f t="shared" si="37"/>
        <v>585</v>
      </c>
      <c r="AB174">
        <f t="shared" si="42"/>
        <v>9.7483411572797356E-5</v>
      </c>
      <c r="AC174" s="175"/>
    </row>
    <row r="175" spans="1:29">
      <c r="A175" t="s">
        <v>1584</v>
      </c>
      <c r="B175" t="s">
        <v>1585</v>
      </c>
      <c r="C175">
        <v>3.04</v>
      </c>
      <c r="D175">
        <v>3.49</v>
      </c>
      <c r="E175">
        <v>2.4</v>
      </c>
      <c r="F175">
        <v>3.53</v>
      </c>
      <c r="G175">
        <v>4.42</v>
      </c>
      <c r="H175">
        <v>2.36</v>
      </c>
      <c r="I175">
        <v>4.05</v>
      </c>
      <c r="J175">
        <v>5.01</v>
      </c>
      <c r="K175">
        <v>2.7</v>
      </c>
      <c r="U175">
        <v>175</v>
      </c>
      <c r="V175">
        <v>122</v>
      </c>
      <c r="W175">
        <v>129</v>
      </c>
      <c r="X175">
        <v>87</v>
      </c>
      <c r="Y175">
        <v>69</v>
      </c>
      <c r="Z175">
        <v>12</v>
      </c>
      <c r="AA175">
        <f t="shared" si="37"/>
        <v>594</v>
      </c>
      <c r="AB175">
        <f t="shared" si="42"/>
        <v>9.8983156366225019E-5</v>
      </c>
      <c r="AC175" s="175"/>
    </row>
    <row r="176" spans="1:29">
      <c r="A176" t="s">
        <v>1586</v>
      </c>
      <c r="B176" t="s">
        <v>1587</v>
      </c>
      <c r="C176">
        <v>3.04</v>
      </c>
      <c r="D176">
        <v>3.49</v>
      </c>
      <c r="E176">
        <v>2.4</v>
      </c>
      <c r="F176">
        <v>3.54</v>
      </c>
      <c r="G176">
        <v>4.42</v>
      </c>
      <c r="H176">
        <v>2.36</v>
      </c>
      <c r="I176">
        <v>4.05</v>
      </c>
      <c r="J176">
        <v>5.01</v>
      </c>
      <c r="K176">
        <v>2.7</v>
      </c>
      <c r="U176">
        <v>190</v>
      </c>
      <c r="V176">
        <v>134</v>
      </c>
      <c r="W176">
        <v>140</v>
      </c>
      <c r="X176">
        <v>88</v>
      </c>
      <c r="Y176">
        <v>66</v>
      </c>
      <c r="Z176">
        <v>23</v>
      </c>
      <c r="AA176">
        <f t="shared" si="37"/>
        <v>641</v>
      </c>
      <c r="AB176">
        <f t="shared" si="42"/>
        <v>1.0681515695412498E-4</v>
      </c>
      <c r="AC176" s="175"/>
    </row>
    <row r="177" spans="1:29">
      <c r="A177" t="s">
        <v>1588</v>
      </c>
      <c r="B177" t="s">
        <v>1589</v>
      </c>
      <c r="C177">
        <v>3.05</v>
      </c>
      <c r="D177">
        <v>3.5</v>
      </c>
      <c r="E177">
        <v>2.4</v>
      </c>
      <c r="F177">
        <v>3.55</v>
      </c>
      <c r="G177">
        <v>4.43</v>
      </c>
      <c r="H177">
        <v>2.36</v>
      </c>
      <c r="I177">
        <v>4.0599999999999996</v>
      </c>
      <c r="J177">
        <v>5.01</v>
      </c>
      <c r="K177">
        <v>2.7</v>
      </c>
      <c r="U177">
        <v>201</v>
      </c>
      <c r="V177">
        <v>164</v>
      </c>
      <c r="W177">
        <v>166</v>
      </c>
      <c r="X177">
        <v>122</v>
      </c>
      <c r="Y177">
        <v>106</v>
      </c>
      <c r="Z177">
        <v>53</v>
      </c>
      <c r="AA177">
        <f t="shared" si="37"/>
        <v>812</v>
      </c>
      <c r="AB177">
        <f t="shared" si="42"/>
        <v>1.3531030802925036E-4</v>
      </c>
      <c r="AC177" s="175">
        <f t="shared" ref="AC177" si="49">SUM(AB177:AB180)/4</f>
        <v>1.9892448301713991E-4</v>
      </c>
    </row>
    <row r="178" spans="1:29">
      <c r="A178" t="s">
        <v>1590</v>
      </c>
      <c r="B178" t="s">
        <v>1591</v>
      </c>
      <c r="C178">
        <v>3.05</v>
      </c>
      <c r="D178">
        <v>3.5</v>
      </c>
      <c r="E178">
        <v>2.4</v>
      </c>
      <c r="F178">
        <v>3.54</v>
      </c>
      <c r="G178">
        <v>4.43</v>
      </c>
      <c r="H178">
        <v>2.36</v>
      </c>
      <c r="I178">
        <v>4.0599999999999996</v>
      </c>
      <c r="J178">
        <v>5.01</v>
      </c>
      <c r="K178">
        <v>2.7</v>
      </c>
      <c r="U178">
        <v>220</v>
      </c>
      <c r="V178">
        <v>248</v>
      </c>
      <c r="W178">
        <v>222</v>
      </c>
      <c r="X178">
        <v>196</v>
      </c>
      <c r="Y178">
        <v>144</v>
      </c>
      <c r="Z178">
        <v>168</v>
      </c>
      <c r="AA178">
        <f t="shared" si="37"/>
        <v>1198</v>
      </c>
      <c r="AB178">
        <f t="shared" si="42"/>
        <v>1.9963269583625853E-4</v>
      </c>
      <c r="AC178" s="175"/>
    </row>
    <row r="179" spans="1:29">
      <c r="A179" t="s">
        <v>1592</v>
      </c>
      <c r="B179" t="s">
        <v>1593</v>
      </c>
      <c r="C179">
        <v>3.05</v>
      </c>
      <c r="D179">
        <v>3.5</v>
      </c>
      <c r="E179">
        <v>2.4</v>
      </c>
      <c r="F179">
        <v>3.55</v>
      </c>
      <c r="G179">
        <v>4.43</v>
      </c>
      <c r="H179">
        <v>2.36</v>
      </c>
      <c r="I179">
        <v>4.0599999999999996</v>
      </c>
      <c r="J179">
        <v>5.01</v>
      </c>
      <c r="K179">
        <v>2.7</v>
      </c>
      <c r="U179">
        <v>256</v>
      </c>
      <c r="V179">
        <v>254</v>
      </c>
      <c r="W179">
        <v>276</v>
      </c>
      <c r="X179">
        <v>222</v>
      </c>
      <c r="Y179">
        <v>122</v>
      </c>
      <c r="Z179">
        <v>262</v>
      </c>
      <c r="AA179">
        <f t="shared" si="37"/>
        <v>1392</v>
      </c>
      <c r="AB179">
        <f t="shared" si="42"/>
        <v>2.3196052805014346E-4</v>
      </c>
      <c r="AC179" s="175"/>
    </row>
    <row r="180" spans="1:29">
      <c r="A180" t="s">
        <v>1594</v>
      </c>
      <c r="B180" t="s">
        <v>1595</v>
      </c>
      <c r="C180">
        <v>3.05</v>
      </c>
      <c r="D180">
        <v>3.5</v>
      </c>
      <c r="E180">
        <v>2.4</v>
      </c>
      <c r="F180">
        <v>3.55</v>
      </c>
      <c r="G180">
        <v>4.43</v>
      </c>
      <c r="H180">
        <v>2.36</v>
      </c>
      <c r="I180">
        <v>4.0599999999999996</v>
      </c>
      <c r="J180">
        <v>5.0199999999999996</v>
      </c>
      <c r="K180">
        <v>2.7</v>
      </c>
      <c r="U180">
        <v>274</v>
      </c>
      <c r="V180">
        <v>238</v>
      </c>
      <c r="W180">
        <v>261</v>
      </c>
      <c r="X180">
        <v>220</v>
      </c>
      <c r="Y180">
        <v>154</v>
      </c>
      <c r="Z180">
        <v>226</v>
      </c>
      <c r="AA180">
        <f t="shared" si="37"/>
        <v>1373</v>
      </c>
      <c r="AB180">
        <f t="shared" si="42"/>
        <v>2.287944001529073E-4</v>
      </c>
      <c r="AC180" s="175"/>
    </row>
    <row r="181" spans="1:29">
      <c r="A181" t="s">
        <v>1596</v>
      </c>
      <c r="B181" t="s">
        <v>1597</v>
      </c>
      <c r="C181">
        <v>3.06</v>
      </c>
      <c r="D181">
        <v>3.5</v>
      </c>
      <c r="E181">
        <v>2.4</v>
      </c>
      <c r="F181">
        <v>3.56</v>
      </c>
      <c r="G181">
        <v>4.43</v>
      </c>
      <c r="H181">
        <v>2.36</v>
      </c>
      <c r="I181">
        <v>4.07</v>
      </c>
      <c r="J181">
        <v>5.0199999999999996</v>
      </c>
      <c r="K181">
        <v>2.7</v>
      </c>
      <c r="U181">
        <v>292</v>
      </c>
      <c r="V181">
        <v>238</v>
      </c>
      <c r="W181">
        <v>253</v>
      </c>
      <c r="X181">
        <v>166</v>
      </c>
      <c r="Y181">
        <v>138</v>
      </c>
      <c r="Z181">
        <v>171</v>
      </c>
      <c r="AA181">
        <f t="shared" si="37"/>
        <v>1258</v>
      </c>
      <c r="AB181">
        <f t="shared" si="42"/>
        <v>2.0963099445910955E-4</v>
      </c>
      <c r="AC181" s="175">
        <f t="shared" ref="AC181" si="50">SUM(AB181:AB184)/4</f>
        <v>1.9571669554230853E-4</v>
      </c>
    </row>
    <row r="182" spans="1:29">
      <c r="A182" t="s">
        <v>1598</v>
      </c>
      <c r="B182" t="s">
        <v>1599</v>
      </c>
      <c r="C182">
        <v>3.08</v>
      </c>
      <c r="D182">
        <v>3.52</v>
      </c>
      <c r="E182">
        <v>2.41</v>
      </c>
      <c r="F182">
        <v>3.58</v>
      </c>
      <c r="G182">
        <v>4.45</v>
      </c>
      <c r="H182">
        <v>2.36</v>
      </c>
      <c r="I182">
        <v>4.09</v>
      </c>
      <c r="J182">
        <v>5.03</v>
      </c>
      <c r="K182">
        <v>2.7</v>
      </c>
      <c r="U182">
        <v>277</v>
      </c>
      <c r="V182">
        <v>229</v>
      </c>
      <c r="W182">
        <v>239</v>
      </c>
      <c r="X182">
        <v>154</v>
      </c>
      <c r="Y182">
        <v>140</v>
      </c>
      <c r="Z182">
        <v>164</v>
      </c>
      <c r="AA182">
        <f t="shared" si="37"/>
        <v>1203</v>
      </c>
      <c r="AB182">
        <f t="shared" si="42"/>
        <v>2.0046588738816277E-4</v>
      </c>
      <c r="AC182" s="175"/>
    </row>
    <row r="183" spans="1:29">
      <c r="A183" t="s">
        <v>1600</v>
      </c>
      <c r="B183" t="s">
        <v>1601</v>
      </c>
      <c r="C183">
        <v>3.1</v>
      </c>
      <c r="D183">
        <v>3.54</v>
      </c>
      <c r="E183">
        <v>2.42</v>
      </c>
      <c r="F183">
        <v>3.62</v>
      </c>
      <c r="G183">
        <v>4.4800000000000004</v>
      </c>
      <c r="H183">
        <v>2.37</v>
      </c>
      <c r="I183">
        <v>4.1100000000000003</v>
      </c>
      <c r="J183">
        <v>5.04</v>
      </c>
      <c r="K183">
        <v>2.7</v>
      </c>
      <c r="U183">
        <v>258</v>
      </c>
      <c r="V183">
        <v>223</v>
      </c>
      <c r="W183">
        <v>228</v>
      </c>
      <c r="X183">
        <v>151</v>
      </c>
      <c r="Y183">
        <v>133</v>
      </c>
      <c r="Z183">
        <v>149</v>
      </c>
      <c r="AA183">
        <f t="shared" si="37"/>
        <v>1142</v>
      </c>
      <c r="AB183">
        <f t="shared" si="42"/>
        <v>1.9030095045493092E-4</v>
      </c>
      <c r="AC183" s="175"/>
    </row>
    <row r="184" spans="1:29">
      <c r="A184" t="s">
        <v>1602</v>
      </c>
      <c r="B184" t="s">
        <v>1603</v>
      </c>
      <c r="C184">
        <v>3.12</v>
      </c>
      <c r="D184">
        <v>3.56</v>
      </c>
      <c r="E184">
        <v>2.4300000000000002</v>
      </c>
      <c r="F184">
        <v>3.66</v>
      </c>
      <c r="G184">
        <v>4.51</v>
      </c>
      <c r="H184">
        <v>2.39</v>
      </c>
      <c r="I184">
        <v>4.13</v>
      </c>
      <c r="J184">
        <v>5.05</v>
      </c>
      <c r="K184">
        <v>2.7</v>
      </c>
      <c r="U184">
        <v>243</v>
      </c>
      <c r="V184">
        <v>215</v>
      </c>
      <c r="W184">
        <v>217</v>
      </c>
      <c r="X184">
        <v>140</v>
      </c>
      <c r="Y184">
        <v>129</v>
      </c>
      <c r="Z184">
        <v>151</v>
      </c>
      <c r="AA184">
        <f t="shared" si="37"/>
        <v>1095</v>
      </c>
      <c r="AB184">
        <f t="shared" si="42"/>
        <v>1.8246894986703095E-4</v>
      </c>
      <c r="AC184" s="175"/>
    </row>
    <row r="185" spans="1:29">
      <c r="A185" t="s">
        <v>1604</v>
      </c>
      <c r="B185" t="s">
        <v>1605</v>
      </c>
      <c r="C185">
        <v>3.13</v>
      </c>
      <c r="D185">
        <v>3.57</v>
      </c>
      <c r="E185">
        <v>2.4300000000000002</v>
      </c>
      <c r="F185">
        <v>3.68</v>
      </c>
      <c r="G185">
        <v>4.53</v>
      </c>
      <c r="H185">
        <v>2.4</v>
      </c>
      <c r="I185">
        <v>4.1399999999999997</v>
      </c>
      <c r="J185">
        <v>5.0599999999999996</v>
      </c>
      <c r="K185">
        <v>2.7</v>
      </c>
      <c r="U185">
        <v>232</v>
      </c>
      <c r="V185">
        <v>212</v>
      </c>
      <c r="W185">
        <v>213</v>
      </c>
      <c r="X185">
        <v>133</v>
      </c>
      <c r="Y185">
        <v>130</v>
      </c>
      <c r="Z185">
        <v>145</v>
      </c>
      <c r="AA185">
        <f t="shared" si="37"/>
        <v>1065</v>
      </c>
      <c r="AB185">
        <f t="shared" si="42"/>
        <v>1.7746980055560545E-4</v>
      </c>
      <c r="AC185" s="175">
        <f t="shared" ref="AC185" si="51">SUM(AB185:AB188)/4</f>
        <v>1.6938784250213423E-4</v>
      </c>
    </row>
    <row r="186" spans="1:29">
      <c r="A186" t="s">
        <v>1606</v>
      </c>
      <c r="B186" t="s">
        <v>1607</v>
      </c>
      <c r="C186">
        <v>3.13</v>
      </c>
      <c r="D186">
        <v>3.57</v>
      </c>
      <c r="E186">
        <v>2.4300000000000002</v>
      </c>
      <c r="F186">
        <v>3.7</v>
      </c>
      <c r="G186">
        <v>4.55</v>
      </c>
      <c r="H186">
        <v>2.41</v>
      </c>
      <c r="I186">
        <v>4.1500000000000004</v>
      </c>
      <c r="J186">
        <v>5.0599999999999996</v>
      </c>
      <c r="K186">
        <v>2.7</v>
      </c>
      <c r="U186">
        <v>235</v>
      </c>
      <c r="V186">
        <v>213</v>
      </c>
      <c r="W186">
        <v>218</v>
      </c>
      <c r="X186">
        <v>106</v>
      </c>
      <c r="Y186">
        <v>119</v>
      </c>
      <c r="Z186">
        <v>117</v>
      </c>
      <c r="AA186">
        <f t="shared" si="37"/>
        <v>1008</v>
      </c>
      <c r="AB186">
        <f t="shared" si="42"/>
        <v>1.6797141686389699E-4</v>
      </c>
      <c r="AC186" s="175"/>
    </row>
    <row r="187" spans="1:29">
      <c r="A187" t="s">
        <v>1608</v>
      </c>
      <c r="B187" t="s">
        <v>1609</v>
      </c>
      <c r="C187">
        <v>3.12</v>
      </c>
      <c r="D187">
        <v>3.55</v>
      </c>
      <c r="E187">
        <v>2.42</v>
      </c>
      <c r="F187">
        <v>3.68</v>
      </c>
      <c r="G187">
        <v>4.54</v>
      </c>
      <c r="H187">
        <v>2.41</v>
      </c>
      <c r="I187">
        <v>4.13</v>
      </c>
      <c r="J187">
        <v>5.05</v>
      </c>
      <c r="K187">
        <v>2.7</v>
      </c>
      <c r="U187">
        <v>235</v>
      </c>
      <c r="V187">
        <v>213</v>
      </c>
      <c r="W187">
        <v>225</v>
      </c>
      <c r="X187">
        <v>94</v>
      </c>
      <c r="Y187">
        <v>122</v>
      </c>
      <c r="Z187">
        <v>112</v>
      </c>
      <c r="AA187">
        <f t="shared" si="37"/>
        <v>1001</v>
      </c>
      <c r="AB187">
        <f t="shared" si="42"/>
        <v>1.6680494869123104E-4</v>
      </c>
      <c r="AC187" s="175"/>
    </row>
    <row r="188" spans="1:29">
      <c r="A188" t="s">
        <v>1610</v>
      </c>
      <c r="B188" t="s">
        <v>1611</v>
      </c>
      <c r="C188">
        <v>3.09</v>
      </c>
      <c r="D188">
        <v>3.54</v>
      </c>
      <c r="E188">
        <v>2.42</v>
      </c>
      <c r="F188">
        <v>3.66</v>
      </c>
      <c r="G188">
        <v>4.53</v>
      </c>
      <c r="H188">
        <v>2.4</v>
      </c>
      <c r="I188">
        <v>4.1100000000000003</v>
      </c>
      <c r="J188">
        <v>5.04</v>
      </c>
      <c r="K188">
        <v>2.7</v>
      </c>
      <c r="U188">
        <v>237</v>
      </c>
      <c r="V188">
        <v>219</v>
      </c>
      <c r="W188">
        <v>235</v>
      </c>
      <c r="X188">
        <v>90</v>
      </c>
      <c r="Y188">
        <v>111</v>
      </c>
      <c r="Z188">
        <v>100</v>
      </c>
      <c r="AA188">
        <f t="shared" si="37"/>
        <v>992</v>
      </c>
      <c r="AB188">
        <f t="shared" si="42"/>
        <v>1.653052038978034E-4</v>
      </c>
      <c r="AC188" s="175"/>
    </row>
    <row r="189" spans="1:29">
      <c r="A189" t="s">
        <v>1612</v>
      </c>
      <c r="B189" t="s">
        <v>1613</v>
      </c>
      <c r="C189">
        <v>3.06</v>
      </c>
      <c r="D189">
        <v>3.51</v>
      </c>
      <c r="E189">
        <v>2.4</v>
      </c>
      <c r="F189">
        <v>3.61</v>
      </c>
      <c r="G189">
        <v>4.49</v>
      </c>
      <c r="H189">
        <v>2.39</v>
      </c>
      <c r="I189">
        <v>4.07</v>
      </c>
      <c r="J189">
        <v>5.0199999999999996</v>
      </c>
      <c r="K189">
        <v>2.7</v>
      </c>
      <c r="U189">
        <v>244</v>
      </c>
      <c r="V189">
        <v>231</v>
      </c>
      <c r="W189">
        <v>245</v>
      </c>
      <c r="X189">
        <v>78</v>
      </c>
      <c r="Y189">
        <v>109</v>
      </c>
      <c r="Z189">
        <v>118</v>
      </c>
      <c r="AA189">
        <f t="shared" si="37"/>
        <v>1025</v>
      </c>
      <c r="AB189">
        <f t="shared" si="42"/>
        <v>1.7080426814037144E-4</v>
      </c>
      <c r="AC189" s="175">
        <f t="shared" ref="AC189" si="52">SUM(AB189:AB192)/4</f>
        <v>1.7805303464193842E-4</v>
      </c>
    </row>
    <row r="190" spans="1:29">
      <c r="A190" t="s">
        <v>1614</v>
      </c>
      <c r="B190" t="s">
        <v>1615</v>
      </c>
      <c r="C190">
        <v>3.03</v>
      </c>
      <c r="D190">
        <v>3.49</v>
      </c>
      <c r="E190">
        <v>2.39</v>
      </c>
      <c r="F190">
        <v>3.58</v>
      </c>
      <c r="G190">
        <v>4.46</v>
      </c>
      <c r="H190">
        <v>2.38</v>
      </c>
      <c r="I190">
        <v>4.05</v>
      </c>
      <c r="J190">
        <v>5</v>
      </c>
      <c r="K190">
        <v>2.7</v>
      </c>
      <c r="U190">
        <v>240</v>
      </c>
      <c r="V190">
        <v>239</v>
      </c>
      <c r="W190">
        <v>253</v>
      </c>
      <c r="X190">
        <v>83</v>
      </c>
      <c r="Y190">
        <v>117</v>
      </c>
      <c r="Z190">
        <v>139</v>
      </c>
      <c r="AA190">
        <f t="shared" si="37"/>
        <v>1071</v>
      </c>
      <c r="AB190">
        <f t="shared" si="42"/>
        <v>1.7846963041789055E-4</v>
      </c>
      <c r="AC190" s="175"/>
    </row>
    <row r="191" spans="1:29">
      <c r="A191" t="s">
        <v>1616</v>
      </c>
      <c r="B191" t="s">
        <v>1617</v>
      </c>
      <c r="C191">
        <v>3.01</v>
      </c>
      <c r="D191">
        <v>3.47</v>
      </c>
      <c r="E191">
        <v>2.38</v>
      </c>
      <c r="F191">
        <v>3.54</v>
      </c>
      <c r="G191">
        <v>4.43</v>
      </c>
      <c r="H191">
        <v>2.37</v>
      </c>
      <c r="I191">
        <v>4.0199999999999996</v>
      </c>
      <c r="J191">
        <v>4.99</v>
      </c>
      <c r="K191">
        <v>2.7</v>
      </c>
      <c r="U191">
        <v>232</v>
      </c>
      <c r="V191">
        <v>245</v>
      </c>
      <c r="W191">
        <v>259</v>
      </c>
      <c r="X191">
        <v>88</v>
      </c>
      <c r="Y191">
        <v>123</v>
      </c>
      <c r="Z191">
        <v>135</v>
      </c>
      <c r="AA191">
        <f t="shared" si="37"/>
        <v>1082</v>
      </c>
      <c r="AB191">
        <f t="shared" si="42"/>
        <v>1.803026518320799E-4</v>
      </c>
      <c r="AC191" s="175"/>
    </row>
    <row r="192" spans="1:29">
      <c r="A192" t="s">
        <v>1618</v>
      </c>
      <c r="B192" t="s">
        <v>1619</v>
      </c>
      <c r="C192">
        <v>2.99</v>
      </c>
      <c r="D192">
        <v>3.45</v>
      </c>
      <c r="E192">
        <v>2.38</v>
      </c>
      <c r="F192">
        <v>3.51</v>
      </c>
      <c r="G192">
        <v>4.41</v>
      </c>
      <c r="H192">
        <v>2.36</v>
      </c>
      <c r="I192">
        <v>4</v>
      </c>
      <c r="J192">
        <v>4.9800000000000004</v>
      </c>
      <c r="K192">
        <v>2.7</v>
      </c>
      <c r="U192">
        <v>222</v>
      </c>
      <c r="V192">
        <v>246</v>
      </c>
      <c r="W192">
        <v>257</v>
      </c>
      <c r="X192">
        <v>102</v>
      </c>
      <c r="Y192">
        <v>127</v>
      </c>
      <c r="Z192">
        <v>142</v>
      </c>
      <c r="AA192">
        <f t="shared" si="37"/>
        <v>1096</v>
      </c>
      <c r="AB192">
        <f t="shared" si="42"/>
        <v>1.8263558817741181E-4</v>
      </c>
      <c r="AC192" s="175"/>
    </row>
    <row r="193" spans="1:29">
      <c r="A193" t="s">
        <v>1620</v>
      </c>
      <c r="B193" t="s">
        <v>1621</v>
      </c>
      <c r="C193">
        <v>2.97</v>
      </c>
      <c r="D193">
        <v>3.43</v>
      </c>
      <c r="E193">
        <v>2.37</v>
      </c>
      <c r="F193">
        <v>3.48</v>
      </c>
      <c r="G193">
        <v>4.3899999999999997</v>
      </c>
      <c r="H193">
        <v>2.35</v>
      </c>
      <c r="I193">
        <v>3.98</v>
      </c>
      <c r="J193">
        <v>4.97</v>
      </c>
      <c r="K193">
        <v>2.7</v>
      </c>
      <c r="U193">
        <v>218</v>
      </c>
      <c r="V193">
        <v>238</v>
      </c>
      <c r="W193">
        <v>245</v>
      </c>
      <c r="X193">
        <v>106</v>
      </c>
      <c r="Y193">
        <v>138</v>
      </c>
      <c r="Z193">
        <v>147</v>
      </c>
      <c r="AA193">
        <f t="shared" si="37"/>
        <v>1092</v>
      </c>
      <c r="AB193">
        <f t="shared" si="42"/>
        <v>1.8196903493588842E-4</v>
      </c>
      <c r="AC193" s="175">
        <f t="shared" ref="AC193" si="53">SUM(AB193:AB196)/4</f>
        <v>1.460584790488152E-4</v>
      </c>
    </row>
    <row r="194" spans="1:29">
      <c r="A194" t="s">
        <v>1622</v>
      </c>
      <c r="B194" t="s">
        <v>1623</v>
      </c>
      <c r="C194">
        <v>2.96</v>
      </c>
      <c r="D194">
        <v>3.42</v>
      </c>
      <c r="E194">
        <v>2.36</v>
      </c>
      <c r="F194">
        <v>3.46</v>
      </c>
      <c r="G194">
        <v>4.37</v>
      </c>
      <c r="H194">
        <v>2.35</v>
      </c>
      <c r="I194">
        <v>3.96</v>
      </c>
      <c r="J194">
        <v>4.96</v>
      </c>
      <c r="K194">
        <v>2.7</v>
      </c>
      <c r="U194">
        <v>204</v>
      </c>
      <c r="V194">
        <v>216</v>
      </c>
      <c r="W194">
        <v>217</v>
      </c>
      <c r="X194">
        <v>98</v>
      </c>
      <c r="Y194">
        <v>134</v>
      </c>
      <c r="Z194">
        <v>126</v>
      </c>
      <c r="AA194">
        <f t="shared" si="37"/>
        <v>995</v>
      </c>
      <c r="AB194">
        <f t="shared" si="42"/>
        <v>1.6580511882894594E-4</v>
      </c>
      <c r="AC194" s="175"/>
    </row>
    <row r="195" spans="1:29">
      <c r="A195" t="s">
        <v>1624</v>
      </c>
      <c r="B195" t="s">
        <v>1625</v>
      </c>
      <c r="C195">
        <v>2.93</v>
      </c>
      <c r="D195">
        <v>3.39</v>
      </c>
      <c r="E195">
        <v>2.35</v>
      </c>
      <c r="F195">
        <v>3.43</v>
      </c>
      <c r="G195">
        <v>4.3499999999999996</v>
      </c>
      <c r="H195">
        <v>2.35</v>
      </c>
      <c r="I195">
        <v>3.93</v>
      </c>
      <c r="J195">
        <v>4.9400000000000004</v>
      </c>
      <c r="K195">
        <v>2.7</v>
      </c>
      <c r="U195">
        <v>173</v>
      </c>
      <c r="V195">
        <v>183</v>
      </c>
      <c r="W195">
        <v>157</v>
      </c>
      <c r="X195">
        <v>95</v>
      </c>
      <c r="Y195">
        <v>122</v>
      </c>
      <c r="Z195">
        <v>73</v>
      </c>
      <c r="AA195">
        <f t="shared" si="37"/>
        <v>803</v>
      </c>
      <c r="AB195">
        <f t="shared" si="42"/>
        <v>1.3381056323582269E-4</v>
      </c>
      <c r="AC195" s="175"/>
    </row>
    <row r="196" spans="1:29">
      <c r="A196" t="s">
        <v>1626</v>
      </c>
      <c r="B196" t="s">
        <v>1627</v>
      </c>
      <c r="C196">
        <v>2.9</v>
      </c>
      <c r="D196">
        <v>3.37</v>
      </c>
      <c r="E196">
        <v>2.34</v>
      </c>
      <c r="F196">
        <v>3.39</v>
      </c>
      <c r="G196">
        <v>4.32</v>
      </c>
      <c r="H196">
        <v>2.33</v>
      </c>
      <c r="I196">
        <v>3.9</v>
      </c>
      <c r="J196">
        <v>4.92</v>
      </c>
      <c r="K196">
        <v>2.7</v>
      </c>
      <c r="U196">
        <v>163</v>
      </c>
      <c r="V196">
        <v>134</v>
      </c>
      <c r="W196">
        <v>127</v>
      </c>
      <c r="X196">
        <v>71</v>
      </c>
      <c r="Y196">
        <v>91</v>
      </c>
      <c r="Z196">
        <v>30</v>
      </c>
      <c r="AA196">
        <f t="shared" si="37"/>
        <v>616</v>
      </c>
      <c r="AB196">
        <f t="shared" si="42"/>
        <v>1.0264919919460372E-4</v>
      </c>
      <c r="AC196" s="175"/>
    </row>
    <row r="197" spans="1:29">
      <c r="A197" t="s">
        <v>1628</v>
      </c>
      <c r="B197" t="s">
        <v>1629</v>
      </c>
      <c r="C197">
        <v>2.88</v>
      </c>
      <c r="D197">
        <v>3.36</v>
      </c>
      <c r="E197">
        <v>2.33</v>
      </c>
      <c r="F197">
        <v>3.36</v>
      </c>
      <c r="G197">
        <v>4.29</v>
      </c>
      <c r="H197">
        <v>2.3199999999999998</v>
      </c>
      <c r="I197">
        <v>3.88</v>
      </c>
      <c r="J197">
        <v>4.91</v>
      </c>
      <c r="K197">
        <v>2.7</v>
      </c>
      <c r="U197">
        <v>187</v>
      </c>
      <c r="V197">
        <v>127</v>
      </c>
      <c r="W197">
        <v>141</v>
      </c>
      <c r="X197">
        <v>66</v>
      </c>
      <c r="Y197">
        <v>68</v>
      </c>
      <c r="Z197">
        <v>13</v>
      </c>
      <c r="AA197">
        <f t="shared" si="37"/>
        <v>602</v>
      </c>
      <c r="AB197">
        <f t="shared" si="42"/>
        <v>1.0031626284927181E-4</v>
      </c>
      <c r="AC197" s="175">
        <f t="shared" ref="AC197" si="54">SUM(AB197:AB200)/4</f>
        <v>1.0798162512679093E-4</v>
      </c>
    </row>
    <row r="198" spans="1:29">
      <c r="A198" t="s">
        <v>1630</v>
      </c>
      <c r="B198" t="s">
        <v>1631</v>
      </c>
      <c r="C198">
        <v>2.86</v>
      </c>
      <c r="D198">
        <v>3.34</v>
      </c>
      <c r="E198">
        <v>2.3199999999999998</v>
      </c>
      <c r="F198">
        <v>3.32</v>
      </c>
      <c r="G198">
        <v>4.26</v>
      </c>
      <c r="H198">
        <v>2.31</v>
      </c>
      <c r="I198">
        <v>3.86</v>
      </c>
      <c r="J198">
        <v>4.9000000000000004</v>
      </c>
      <c r="K198">
        <v>2.7</v>
      </c>
      <c r="U198">
        <v>192</v>
      </c>
      <c r="V198">
        <v>135</v>
      </c>
      <c r="W198">
        <v>145</v>
      </c>
      <c r="X198">
        <v>82</v>
      </c>
      <c r="Y198">
        <v>71</v>
      </c>
      <c r="Z198">
        <v>15</v>
      </c>
      <c r="AA198">
        <f t="shared" ref="AA198:AA261" si="55">SUM(U198:Z198)</f>
        <v>640</v>
      </c>
      <c r="AB198">
        <f t="shared" si="42"/>
        <v>1.0664851864374412E-4</v>
      </c>
      <c r="AC198" s="175"/>
    </row>
    <row r="199" spans="1:29">
      <c r="A199" t="s">
        <v>1632</v>
      </c>
      <c r="B199" t="s">
        <v>1633</v>
      </c>
      <c r="C199">
        <v>2.84</v>
      </c>
      <c r="D199">
        <v>3.32</v>
      </c>
      <c r="E199">
        <v>2.3199999999999998</v>
      </c>
      <c r="F199">
        <v>3.29</v>
      </c>
      <c r="G199">
        <v>4.2300000000000004</v>
      </c>
      <c r="H199">
        <v>2.2999999999999998</v>
      </c>
      <c r="I199">
        <v>3.84</v>
      </c>
      <c r="J199">
        <v>4.88</v>
      </c>
      <c r="K199">
        <v>2.7</v>
      </c>
      <c r="U199">
        <v>197</v>
      </c>
      <c r="V199">
        <v>138</v>
      </c>
      <c r="W199">
        <v>149</v>
      </c>
      <c r="X199">
        <v>86</v>
      </c>
      <c r="Y199">
        <v>69</v>
      </c>
      <c r="Z199">
        <v>12</v>
      </c>
      <c r="AA199">
        <f t="shared" si="55"/>
        <v>651</v>
      </c>
      <c r="AB199">
        <f t="shared" si="42"/>
        <v>1.0848154005793348E-4</v>
      </c>
      <c r="AC199" s="175"/>
    </row>
    <row r="200" spans="1:29">
      <c r="A200" t="s">
        <v>1634</v>
      </c>
      <c r="B200" t="s">
        <v>1635</v>
      </c>
      <c r="C200">
        <v>2.82</v>
      </c>
      <c r="D200">
        <v>3.31</v>
      </c>
      <c r="E200">
        <v>2.31</v>
      </c>
      <c r="F200">
        <v>3.26</v>
      </c>
      <c r="G200">
        <v>4.21</v>
      </c>
      <c r="H200">
        <v>2.29</v>
      </c>
      <c r="I200">
        <v>3.82</v>
      </c>
      <c r="J200">
        <v>4.87</v>
      </c>
      <c r="K200">
        <v>2.7</v>
      </c>
      <c r="U200">
        <v>212</v>
      </c>
      <c r="V200">
        <v>151</v>
      </c>
      <c r="W200">
        <v>159</v>
      </c>
      <c r="X200">
        <v>88</v>
      </c>
      <c r="Y200">
        <v>66</v>
      </c>
      <c r="Z200">
        <v>23</v>
      </c>
      <c r="AA200">
        <f t="shared" si="55"/>
        <v>699</v>
      </c>
      <c r="AB200">
        <f t="shared" si="42"/>
        <v>1.1648017895621428E-4</v>
      </c>
      <c r="AC200" s="175"/>
    </row>
    <row r="201" spans="1:29">
      <c r="A201" t="s">
        <v>1636</v>
      </c>
      <c r="B201" t="s">
        <v>1637</v>
      </c>
      <c r="C201">
        <v>2.81</v>
      </c>
      <c r="D201">
        <v>3.29</v>
      </c>
      <c r="E201">
        <v>2.2999999999999998</v>
      </c>
      <c r="F201">
        <v>3.23</v>
      </c>
      <c r="G201">
        <v>4.18</v>
      </c>
      <c r="H201">
        <v>2.2799999999999998</v>
      </c>
      <c r="I201">
        <v>3.8</v>
      </c>
      <c r="J201">
        <v>4.8600000000000003</v>
      </c>
      <c r="K201">
        <v>2.7</v>
      </c>
      <c r="U201">
        <v>221</v>
      </c>
      <c r="V201">
        <v>180</v>
      </c>
      <c r="W201">
        <v>183</v>
      </c>
      <c r="X201">
        <v>120</v>
      </c>
      <c r="Y201">
        <v>106</v>
      </c>
      <c r="Z201">
        <v>53</v>
      </c>
      <c r="AA201">
        <f t="shared" si="55"/>
        <v>863</v>
      </c>
      <c r="AB201">
        <f t="shared" si="42"/>
        <v>1.4380886185867372E-4</v>
      </c>
      <c r="AC201" s="175">
        <f t="shared" ref="AC201" si="56">SUM(AB201:AB204)/4</f>
        <v>2.1025588812303774E-4</v>
      </c>
    </row>
    <row r="202" spans="1:29">
      <c r="A202" t="s">
        <v>1638</v>
      </c>
      <c r="B202" t="s">
        <v>1639</v>
      </c>
      <c r="C202">
        <v>2.79</v>
      </c>
      <c r="D202">
        <v>3.28</v>
      </c>
      <c r="E202">
        <v>2.29</v>
      </c>
      <c r="F202">
        <v>3.2</v>
      </c>
      <c r="G202">
        <v>4.1500000000000004</v>
      </c>
      <c r="H202">
        <v>2.27</v>
      </c>
      <c r="I202">
        <v>3.78</v>
      </c>
      <c r="J202">
        <v>4.8499999999999996</v>
      </c>
      <c r="K202">
        <v>2.7</v>
      </c>
      <c r="U202">
        <v>247</v>
      </c>
      <c r="V202">
        <v>272</v>
      </c>
      <c r="W202">
        <v>243</v>
      </c>
      <c r="X202">
        <v>194</v>
      </c>
      <c r="Y202">
        <v>144</v>
      </c>
      <c r="Z202">
        <v>168</v>
      </c>
      <c r="AA202">
        <f t="shared" si="55"/>
        <v>1268</v>
      </c>
      <c r="AB202">
        <f t="shared" si="42"/>
        <v>2.1129737756291804E-4</v>
      </c>
      <c r="AC202" s="175"/>
    </row>
    <row r="203" spans="1:29">
      <c r="A203" t="s">
        <v>1640</v>
      </c>
      <c r="B203" t="s">
        <v>1641</v>
      </c>
      <c r="C203">
        <v>2.77</v>
      </c>
      <c r="D203">
        <v>3.26</v>
      </c>
      <c r="E203">
        <v>2.29</v>
      </c>
      <c r="F203">
        <v>3.17</v>
      </c>
      <c r="G203">
        <v>4.13</v>
      </c>
      <c r="H203">
        <v>2.25</v>
      </c>
      <c r="I203">
        <v>3.77</v>
      </c>
      <c r="J203">
        <v>4.84</v>
      </c>
      <c r="K203">
        <v>2.7</v>
      </c>
      <c r="U203">
        <v>286</v>
      </c>
      <c r="V203">
        <v>276</v>
      </c>
      <c r="W203">
        <v>303</v>
      </c>
      <c r="X203">
        <v>220</v>
      </c>
      <c r="Y203">
        <v>122</v>
      </c>
      <c r="Z203">
        <v>262</v>
      </c>
      <c r="AA203">
        <f t="shared" si="55"/>
        <v>1469</v>
      </c>
      <c r="AB203">
        <f t="shared" si="42"/>
        <v>2.4479167794946892E-4</v>
      </c>
      <c r="AC203" s="175"/>
    </row>
    <row r="204" spans="1:29">
      <c r="A204" t="s">
        <v>1642</v>
      </c>
      <c r="B204" t="s">
        <v>1643</v>
      </c>
      <c r="C204">
        <v>2.76</v>
      </c>
      <c r="D204">
        <v>3.25</v>
      </c>
      <c r="E204">
        <v>2.2799999999999998</v>
      </c>
      <c r="F204">
        <v>3.14</v>
      </c>
      <c r="G204">
        <v>4.1100000000000003</v>
      </c>
      <c r="H204">
        <v>2.25</v>
      </c>
      <c r="I204">
        <v>3.75</v>
      </c>
      <c r="J204">
        <v>4.83</v>
      </c>
      <c r="K204">
        <v>2.7</v>
      </c>
      <c r="U204">
        <v>304</v>
      </c>
      <c r="V204">
        <v>259</v>
      </c>
      <c r="W204">
        <v>286</v>
      </c>
      <c r="X204">
        <v>218</v>
      </c>
      <c r="Y204">
        <v>154</v>
      </c>
      <c r="Z204">
        <v>226</v>
      </c>
      <c r="AA204">
        <f t="shared" si="55"/>
        <v>1447</v>
      </c>
      <c r="AB204">
        <f t="shared" si="42"/>
        <v>2.4112563512109023E-4</v>
      </c>
      <c r="AC204" s="175"/>
    </row>
    <row r="205" spans="1:29">
      <c r="A205" t="s">
        <v>1644</v>
      </c>
      <c r="B205" t="s">
        <v>1645</v>
      </c>
      <c r="C205">
        <v>2.75</v>
      </c>
      <c r="D205">
        <v>3.24</v>
      </c>
      <c r="E205">
        <v>2.2799999999999998</v>
      </c>
      <c r="F205">
        <v>3.13</v>
      </c>
      <c r="G205">
        <v>4.09</v>
      </c>
      <c r="H205">
        <v>2.2400000000000002</v>
      </c>
      <c r="I205">
        <v>3.74</v>
      </c>
      <c r="J205">
        <v>4.83</v>
      </c>
      <c r="K205">
        <v>2.7</v>
      </c>
      <c r="U205">
        <v>319</v>
      </c>
      <c r="V205">
        <v>261</v>
      </c>
      <c r="W205">
        <v>281</v>
      </c>
      <c r="X205">
        <v>164</v>
      </c>
      <c r="Y205">
        <v>138</v>
      </c>
      <c r="Z205">
        <v>171</v>
      </c>
      <c r="AA205">
        <f t="shared" si="55"/>
        <v>1334</v>
      </c>
      <c r="AB205">
        <f t="shared" si="42"/>
        <v>2.2229550604805417E-4</v>
      </c>
      <c r="AC205" s="175">
        <f t="shared" ref="AC205" si="57">SUM(AB205:AB208)/4</f>
        <v>2.0917273910556222E-4</v>
      </c>
    </row>
    <row r="206" spans="1:29">
      <c r="A206" t="s">
        <v>1646</v>
      </c>
      <c r="B206" t="s">
        <v>1647</v>
      </c>
      <c r="C206">
        <v>2.76</v>
      </c>
      <c r="D206">
        <v>3.25</v>
      </c>
      <c r="E206">
        <v>2.2799999999999998</v>
      </c>
      <c r="F206">
        <v>3.13</v>
      </c>
      <c r="G206">
        <v>4.09</v>
      </c>
      <c r="H206">
        <v>2.2400000000000002</v>
      </c>
      <c r="I206">
        <v>3.75</v>
      </c>
      <c r="J206">
        <v>4.83</v>
      </c>
      <c r="K206">
        <v>2.7</v>
      </c>
      <c r="U206">
        <v>305</v>
      </c>
      <c r="V206">
        <v>254</v>
      </c>
      <c r="W206">
        <v>269</v>
      </c>
      <c r="X206">
        <v>153</v>
      </c>
      <c r="Y206">
        <v>140</v>
      </c>
      <c r="Z206">
        <v>164</v>
      </c>
      <c r="AA206">
        <f t="shared" si="55"/>
        <v>1285</v>
      </c>
      <c r="AB206">
        <f t="shared" si="42"/>
        <v>2.1413022883939249E-4</v>
      </c>
      <c r="AC206" s="175"/>
    </row>
    <row r="207" spans="1:29">
      <c r="A207" t="s">
        <v>1648</v>
      </c>
      <c r="B207" t="s">
        <v>1649</v>
      </c>
      <c r="C207">
        <v>2.79</v>
      </c>
      <c r="D207">
        <v>3.28</v>
      </c>
      <c r="E207">
        <v>2.2999999999999998</v>
      </c>
      <c r="F207">
        <v>3.18</v>
      </c>
      <c r="G207">
        <v>4.13</v>
      </c>
      <c r="H207">
        <v>2.25</v>
      </c>
      <c r="I207">
        <v>3.78</v>
      </c>
      <c r="J207">
        <v>4.8499999999999996</v>
      </c>
      <c r="K207">
        <v>2.7</v>
      </c>
      <c r="U207">
        <v>288</v>
      </c>
      <c r="V207">
        <v>248</v>
      </c>
      <c r="W207">
        <v>258</v>
      </c>
      <c r="X207">
        <v>150</v>
      </c>
      <c r="Y207">
        <v>133</v>
      </c>
      <c r="Z207">
        <v>149</v>
      </c>
      <c r="AA207">
        <f t="shared" si="55"/>
        <v>1226</v>
      </c>
      <c r="AB207">
        <f t="shared" si="42"/>
        <v>2.0429856852692235E-4</v>
      </c>
      <c r="AC207" s="175"/>
    </row>
    <row r="208" spans="1:29">
      <c r="A208" t="s">
        <v>1650</v>
      </c>
      <c r="B208" t="s">
        <v>1651</v>
      </c>
      <c r="C208">
        <v>2.81</v>
      </c>
      <c r="D208">
        <v>3.29</v>
      </c>
      <c r="E208">
        <v>2.31</v>
      </c>
      <c r="F208">
        <v>3.21</v>
      </c>
      <c r="G208">
        <v>4.16</v>
      </c>
      <c r="H208">
        <v>2.27</v>
      </c>
      <c r="I208">
        <v>3.81</v>
      </c>
      <c r="J208">
        <v>4.87</v>
      </c>
      <c r="K208">
        <v>2.7</v>
      </c>
      <c r="U208">
        <v>271</v>
      </c>
      <c r="V208">
        <v>239</v>
      </c>
      <c r="W208">
        <v>247</v>
      </c>
      <c r="X208">
        <v>139</v>
      </c>
      <c r="Y208">
        <v>129</v>
      </c>
      <c r="Z208">
        <v>151</v>
      </c>
      <c r="AA208">
        <f t="shared" si="55"/>
        <v>1176</v>
      </c>
      <c r="AB208">
        <f t="shared" si="42"/>
        <v>1.9596665300787984E-4</v>
      </c>
      <c r="AC208" s="175"/>
    </row>
    <row r="209" spans="1:29">
      <c r="A209" t="s">
        <v>1652</v>
      </c>
      <c r="B209" t="s">
        <v>1653</v>
      </c>
      <c r="C209">
        <v>2.81</v>
      </c>
      <c r="D209">
        <v>3.3</v>
      </c>
      <c r="E209">
        <v>2.31</v>
      </c>
      <c r="F209">
        <v>3.22</v>
      </c>
      <c r="G209">
        <v>4.17</v>
      </c>
      <c r="H209">
        <v>2.27</v>
      </c>
      <c r="I209">
        <v>3.81</v>
      </c>
      <c r="J209">
        <v>4.87</v>
      </c>
      <c r="K209">
        <v>2.7</v>
      </c>
      <c r="U209">
        <v>260</v>
      </c>
      <c r="V209">
        <v>237</v>
      </c>
      <c r="W209">
        <v>242</v>
      </c>
      <c r="X209">
        <v>131</v>
      </c>
      <c r="Y209">
        <v>130</v>
      </c>
      <c r="Z209">
        <v>145</v>
      </c>
      <c r="AA209">
        <f t="shared" si="55"/>
        <v>1145</v>
      </c>
      <c r="AB209">
        <f t="shared" si="42"/>
        <v>1.9080086538607346E-4</v>
      </c>
      <c r="AC209" s="175">
        <f t="shared" ref="AC209" si="58">SUM(AB209:AB212)/4</f>
        <v>1.8271890733260223E-4</v>
      </c>
    </row>
    <row r="210" spans="1:29">
      <c r="A210" t="s">
        <v>1654</v>
      </c>
      <c r="B210" t="s">
        <v>1655</v>
      </c>
      <c r="C210">
        <v>2.82</v>
      </c>
      <c r="D210">
        <v>3.3</v>
      </c>
      <c r="E210">
        <v>2.31</v>
      </c>
      <c r="F210">
        <v>3.24</v>
      </c>
      <c r="G210">
        <v>4.1900000000000004</v>
      </c>
      <c r="H210">
        <v>2.2799999999999998</v>
      </c>
      <c r="I210">
        <v>3.81</v>
      </c>
      <c r="J210">
        <v>4.87</v>
      </c>
      <c r="K210">
        <v>2.7</v>
      </c>
      <c r="U210">
        <v>262</v>
      </c>
      <c r="V210">
        <v>238</v>
      </c>
      <c r="W210">
        <v>247</v>
      </c>
      <c r="X210">
        <v>105</v>
      </c>
      <c r="Y210">
        <v>119</v>
      </c>
      <c r="Z210">
        <v>117</v>
      </c>
      <c r="AA210">
        <f t="shared" si="55"/>
        <v>1088</v>
      </c>
      <c r="AB210">
        <f t="shared" si="42"/>
        <v>1.81302481694365E-4</v>
      </c>
      <c r="AC210" s="175"/>
    </row>
    <row r="211" spans="1:29">
      <c r="A211" t="s">
        <v>1656</v>
      </c>
      <c r="B211" t="s">
        <v>1657</v>
      </c>
      <c r="C211">
        <v>2.8</v>
      </c>
      <c r="D211">
        <v>3.28</v>
      </c>
      <c r="E211">
        <v>2.2999999999999998</v>
      </c>
      <c r="F211">
        <v>3.22</v>
      </c>
      <c r="G211">
        <v>4.18</v>
      </c>
      <c r="H211">
        <v>2.2799999999999998</v>
      </c>
      <c r="I211">
        <v>3.79</v>
      </c>
      <c r="J211">
        <v>4.8600000000000003</v>
      </c>
      <c r="K211">
        <v>2.7</v>
      </c>
      <c r="U211">
        <v>262</v>
      </c>
      <c r="V211">
        <v>239</v>
      </c>
      <c r="W211">
        <v>253</v>
      </c>
      <c r="X211">
        <v>93</v>
      </c>
      <c r="Y211">
        <v>122</v>
      </c>
      <c r="Z211">
        <v>112</v>
      </c>
      <c r="AA211">
        <f t="shared" si="55"/>
        <v>1081</v>
      </c>
      <c r="AB211">
        <f t="shared" si="42"/>
        <v>1.8013601352169904E-4</v>
      </c>
      <c r="AC211" s="175"/>
    </row>
    <row r="212" spans="1:29">
      <c r="A212" t="s">
        <v>1658</v>
      </c>
      <c r="B212" t="s">
        <v>1659</v>
      </c>
      <c r="C212">
        <v>2.78</v>
      </c>
      <c r="D212">
        <v>3.27</v>
      </c>
      <c r="E212">
        <v>2.29</v>
      </c>
      <c r="F212">
        <v>3.19</v>
      </c>
      <c r="G212">
        <v>4.16</v>
      </c>
      <c r="H212">
        <v>2.2799999999999998</v>
      </c>
      <c r="I212">
        <v>3.77</v>
      </c>
      <c r="J212">
        <v>4.8499999999999996</v>
      </c>
      <c r="K212">
        <v>2.7</v>
      </c>
      <c r="U212">
        <v>265</v>
      </c>
      <c r="V212">
        <v>244</v>
      </c>
      <c r="W212">
        <v>263</v>
      </c>
      <c r="X212">
        <v>89</v>
      </c>
      <c r="Y212">
        <v>111</v>
      </c>
      <c r="Z212">
        <v>100</v>
      </c>
      <c r="AA212">
        <f t="shared" si="55"/>
        <v>1072</v>
      </c>
      <c r="AB212">
        <f t="shared" si="42"/>
        <v>1.7863626872827141E-4</v>
      </c>
      <c r="AC212" s="175"/>
    </row>
    <row r="213" spans="1:29">
      <c r="A213" t="s">
        <v>1660</v>
      </c>
      <c r="B213" t="s">
        <v>1661</v>
      </c>
      <c r="C213">
        <v>2.75</v>
      </c>
      <c r="D213">
        <v>3.25</v>
      </c>
      <c r="E213">
        <v>2.2799999999999998</v>
      </c>
      <c r="F213">
        <v>3.15</v>
      </c>
      <c r="G213">
        <v>4.12</v>
      </c>
      <c r="H213">
        <v>2.2599999999999998</v>
      </c>
      <c r="I213">
        <v>3.74</v>
      </c>
      <c r="J213">
        <v>4.83</v>
      </c>
      <c r="K213">
        <v>2.7</v>
      </c>
      <c r="U213">
        <v>273</v>
      </c>
      <c r="V213">
        <v>256</v>
      </c>
      <c r="W213">
        <v>274</v>
      </c>
      <c r="X213">
        <v>77</v>
      </c>
      <c r="Y213">
        <v>109</v>
      </c>
      <c r="Z213">
        <v>118</v>
      </c>
      <c r="AA213">
        <f t="shared" si="55"/>
        <v>1107</v>
      </c>
      <c r="AB213">
        <f t="shared" si="42"/>
        <v>1.8446860959160115E-4</v>
      </c>
      <c r="AC213" s="175">
        <f t="shared" ref="AC213" si="59">SUM(AB213:AB216)/4</f>
        <v>1.9092584411885911E-4</v>
      </c>
    </row>
    <row r="214" spans="1:29">
      <c r="A214" t="s">
        <v>1662</v>
      </c>
      <c r="B214" t="s">
        <v>1663</v>
      </c>
      <c r="C214">
        <v>2.74</v>
      </c>
      <c r="D214">
        <v>3.23</v>
      </c>
      <c r="E214">
        <v>2.27</v>
      </c>
      <c r="F214">
        <v>3.11</v>
      </c>
      <c r="G214">
        <v>4.08</v>
      </c>
      <c r="H214">
        <v>2.2400000000000002</v>
      </c>
      <c r="I214">
        <v>3.72</v>
      </c>
      <c r="J214">
        <v>4.82</v>
      </c>
      <c r="K214">
        <v>2.7</v>
      </c>
      <c r="U214">
        <v>267</v>
      </c>
      <c r="V214">
        <v>264</v>
      </c>
      <c r="W214">
        <v>282</v>
      </c>
      <c r="X214">
        <v>82</v>
      </c>
      <c r="Y214">
        <v>117</v>
      </c>
      <c r="Z214">
        <v>139</v>
      </c>
      <c r="AA214">
        <f t="shared" si="55"/>
        <v>1151</v>
      </c>
      <c r="AB214">
        <f t="shared" ref="AB214:AB277" si="60">AA214/$AD$4</f>
        <v>1.9180069524835856E-4</v>
      </c>
      <c r="AC214" s="175"/>
    </row>
    <row r="215" spans="1:29">
      <c r="A215" t="s">
        <v>1664</v>
      </c>
      <c r="B215" t="s">
        <v>1665</v>
      </c>
      <c r="C215">
        <v>2.72</v>
      </c>
      <c r="D215">
        <v>3.22</v>
      </c>
      <c r="E215">
        <v>2.27</v>
      </c>
      <c r="F215">
        <v>3.08</v>
      </c>
      <c r="G215">
        <v>4.05</v>
      </c>
      <c r="H215">
        <v>2.23</v>
      </c>
      <c r="I215">
        <v>3.71</v>
      </c>
      <c r="J215">
        <v>4.8099999999999996</v>
      </c>
      <c r="K215">
        <v>2.7</v>
      </c>
      <c r="U215">
        <v>259</v>
      </c>
      <c r="V215">
        <v>268</v>
      </c>
      <c r="W215">
        <v>286</v>
      </c>
      <c r="X215">
        <v>87</v>
      </c>
      <c r="Y215">
        <v>123</v>
      </c>
      <c r="Z215">
        <v>135</v>
      </c>
      <c r="AA215">
        <f t="shared" si="55"/>
        <v>1158</v>
      </c>
      <c r="AB215">
        <f t="shared" si="60"/>
        <v>1.9296716342102451E-4</v>
      </c>
      <c r="AC215" s="175"/>
    </row>
    <row r="216" spans="1:29">
      <c r="A216" t="s">
        <v>1666</v>
      </c>
      <c r="B216" t="s">
        <v>1667</v>
      </c>
      <c r="C216">
        <v>2.71</v>
      </c>
      <c r="D216">
        <v>3.21</v>
      </c>
      <c r="E216">
        <v>2.2599999999999998</v>
      </c>
      <c r="F216">
        <v>3.06</v>
      </c>
      <c r="G216">
        <v>4.04</v>
      </c>
      <c r="H216">
        <v>2.2200000000000002</v>
      </c>
      <c r="I216">
        <v>3.7</v>
      </c>
      <c r="J216">
        <v>4.8</v>
      </c>
      <c r="K216">
        <v>2.7</v>
      </c>
      <c r="U216">
        <v>247</v>
      </c>
      <c r="V216">
        <v>267</v>
      </c>
      <c r="W216">
        <v>283</v>
      </c>
      <c r="X216">
        <v>101</v>
      </c>
      <c r="Y216">
        <v>127</v>
      </c>
      <c r="Z216">
        <v>142</v>
      </c>
      <c r="AA216">
        <f t="shared" si="55"/>
        <v>1167</v>
      </c>
      <c r="AB216">
        <f t="shared" si="60"/>
        <v>1.9446690821445218E-4</v>
      </c>
      <c r="AC216" s="175"/>
    </row>
    <row r="217" spans="1:29">
      <c r="A217" t="s">
        <v>1668</v>
      </c>
      <c r="B217" t="s">
        <v>1669</v>
      </c>
      <c r="C217">
        <v>2.7</v>
      </c>
      <c r="D217">
        <v>3.2</v>
      </c>
      <c r="E217">
        <v>2.2599999999999998</v>
      </c>
      <c r="F217">
        <v>3.05</v>
      </c>
      <c r="G217">
        <v>4.0199999999999996</v>
      </c>
      <c r="H217">
        <v>2.2200000000000002</v>
      </c>
      <c r="I217">
        <v>3.69</v>
      </c>
      <c r="J217">
        <v>4.79</v>
      </c>
      <c r="K217">
        <v>2.7</v>
      </c>
      <c r="U217">
        <v>241</v>
      </c>
      <c r="V217">
        <v>257</v>
      </c>
      <c r="W217">
        <v>270</v>
      </c>
      <c r="X217">
        <v>106</v>
      </c>
      <c r="Y217">
        <v>138</v>
      </c>
      <c r="Z217">
        <v>147</v>
      </c>
      <c r="AA217">
        <f t="shared" si="55"/>
        <v>1159</v>
      </c>
      <c r="AB217">
        <f t="shared" si="60"/>
        <v>1.9313380173140537E-4</v>
      </c>
      <c r="AC217" s="175">
        <f t="shared" ref="AC217" si="61">SUM(AB217:AB220)/4</f>
        <v>1.559317989388806E-4</v>
      </c>
    </row>
    <row r="218" spans="1:29">
      <c r="A218" t="s">
        <v>1670</v>
      </c>
      <c r="B218" t="s">
        <v>1671</v>
      </c>
      <c r="C218">
        <v>2.69</v>
      </c>
      <c r="D218">
        <v>3.19</v>
      </c>
      <c r="E218">
        <v>2.2599999999999998</v>
      </c>
      <c r="F218">
        <v>3.04</v>
      </c>
      <c r="G218">
        <v>4.01</v>
      </c>
      <c r="H218">
        <v>2.21</v>
      </c>
      <c r="I218">
        <v>3.68</v>
      </c>
      <c r="J218">
        <v>4.79</v>
      </c>
      <c r="K218">
        <v>2.7</v>
      </c>
      <c r="U218">
        <v>225</v>
      </c>
      <c r="V218">
        <v>233</v>
      </c>
      <c r="W218">
        <v>240</v>
      </c>
      <c r="X218">
        <v>97</v>
      </c>
      <c r="Y218">
        <v>134</v>
      </c>
      <c r="Z218">
        <v>126</v>
      </c>
      <c r="AA218">
        <f t="shared" si="55"/>
        <v>1055</v>
      </c>
      <c r="AB218">
        <f t="shared" si="60"/>
        <v>1.7580341745179696E-4</v>
      </c>
      <c r="AC218" s="175"/>
    </row>
    <row r="219" spans="1:29">
      <c r="A219" t="s">
        <v>1672</v>
      </c>
      <c r="B219" t="s">
        <v>1673</v>
      </c>
      <c r="C219">
        <v>2.69</v>
      </c>
      <c r="D219">
        <v>3.18</v>
      </c>
      <c r="E219">
        <v>2.25</v>
      </c>
      <c r="F219">
        <v>3.02</v>
      </c>
      <c r="G219">
        <v>4</v>
      </c>
      <c r="H219">
        <v>2.21</v>
      </c>
      <c r="I219">
        <v>3.67</v>
      </c>
      <c r="J219">
        <v>4.78</v>
      </c>
      <c r="K219">
        <v>2.7</v>
      </c>
      <c r="U219">
        <v>195</v>
      </c>
      <c r="V219">
        <v>200</v>
      </c>
      <c r="W219">
        <v>177</v>
      </c>
      <c r="X219">
        <v>94</v>
      </c>
      <c r="Y219">
        <v>122</v>
      </c>
      <c r="Z219">
        <v>73</v>
      </c>
      <c r="AA219">
        <f t="shared" si="55"/>
        <v>861</v>
      </c>
      <c r="AB219">
        <f t="shared" si="60"/>
        <v>1.4347558523791201E-4</v>
      </c>
      <c r="AC219" s="175"/>
    </row>
    <row r="220" spans="1:29">
      <c r="A220" t="s">
        <v>1674</v>
      </c>
      <c r="B220" t="s">
        <v>1675</v>
      </c>
      <c r="C220">
        <v>2.68</v>
      </c>
      <c r="D220">
        <v>3.18</v>
      </c>
      <c r="E220">
        <v>2.25</v>
      </c>
      <c r="F220">
        <v>3</v>
      </c>
      <c r="G220">
        <v>3.98</v>
      </c>
      <c r="H220">
        <v>2.2000000000000002</v>
      </c>
      <c r="I220">
        <v>3.66</v>
      </c>
      <c r="J220">
        <v>4.78</v>
      </c>
      <c r="K220">
        <v>2.7</v>
      </c>
      <c r="U220">
        <v>184</v>
      </c>
      <c r="V220">
        <v>146</v>
      </c>
      <c r="W220">
        <v>147</v>
      </c>
      <c r="X220">
        <v>70</v>
      </c>
      <c r="Y220">
        <v>91</v>
      </c>
      <c r="Z220">
        <v>30</v>
      </c>
      <c r="AA220">
        <f t="shared" si="55"/>
        <v>668</v>
      </c>
      <c r="AB220">
        <f t="shared" si="60"/>
        <v>1.1131439133440792E-4</v>
      </c>
      <c r="AC220" s="175"/>
    </row>
    <row r="221" spans="1:29">
      <c r="A221" t="s">
        <v>1676</v>
      </c>
      <c r="B221" t="s">
        <v>1677</v>
      </c>
      <c r="C221">
        <v>2.66</v>
      </c>
      <c r="D221">
        <v>3.16</v>
      </c>
      <c r="E221">
        <v>2.2400000000000002</v>
      </c>
      <c r="F221">
        <v>2.98</v>
      </c>
      <c r="G221">
        <v>3.97</v>
      </c>
      <c r="H221">
        <v>2.19</v>
      </c>
      <c r="I221">
        <v>3.64</v>
      </c>
      <c r="J221">
        <v>4.7699999999999996</v>
      </c>
      <c r="K221">
        <v>2.7</v>
      </c>
      <c r="U221">
        <v>211</v>
      </c>
      <c r="V221">
        <v>142</v>
      </c>
      <c r="W221">
        <v>159</v>
      </c>
      <c r="X221">
        <v>66</v>
      </c>
      <c r="Y221">
        <v>68</v>
      </c>
      <c r="Z221">
        <v>13</v>
      </c>
      <c r="AA221">
        <f t="shared" si="55"/>
        <v>659</v>
      </c>
      <c r="AB221">
        <f t="shared" si="60"/>
        <v>1.0981464654098028E-4</v>
      </c>
      <c r="AC221" s="175">
        <f t="shared" ref="AC221" si="62">SUM(AB221:AB224)/4</f>
        <v>1.1793826417204673E-4</v>
      </c>
    </row>
    <row r="222" spans="1:29">
      <c r="A222" t="s">
        <v>1678</v>
      </c>
      <c r="B222" t="s">
        <v>1679</v>
      </c>
      <c r="C222">
        <v>2.65</v>
      </c>
      <c r="D222">
        <v>3.16</v>
      </c>
      <c r="E222">
        <v>2.2400000000000002</v>
      </c>
      <c r="F222">
        <v>2.97</v>
      </c>
      <c r="G222">
        <v>3.95</v>
      </c>
      <c r="H222">
        <v>2.19</v>
      </c>
      <c r="I222">
        <v>3.63</v>
      </c>
      <c r="J222">
        <v>4.76</v>
      </c>
      <c r="K222">
        <v>2.7</v>
      </c>
      <c r="U222">
        <v>217</v>
      </c>
      <c r="V222">
        <v>150</v>
      </c>
      <c r="W222">
        <v>163</v>
      </c>
      <c r="X222">
        <v>83</v>
      </c>
      <c r="Y222">
        <v>71</v>
      </c>
      <c r="Z222">
        <v>15</v>
      </c>
      <c r="AA222">
        <f t="shared" si="55"/>
        <v>699</v>
      </c>
      <c r="AB222">
        <f t="shared" si="60"/>
        <v>1.1648017895621428E-4</v>
      </c>
      <c r="AC222" s="175"/>
    </row>
    <row r="223" spans="1:29">
      <c r="A223" t="s">
        <v>1680</v>
      </c>
      <c r="B223" t="s">
        <v>1681</v>
      </c>
      <c r="C223">
        <v>2.64</v>
      </c>
      <c r="D223">
        <v>3.14</v>
      </c>
      <c r="E223">
        <v>2.23</v>
      </c>
      <c r="F223">
        <v>2.94</v>
      </c>
      <c r="G223">
        <v>3.93</v>
      </c>
      <c r="H223">
        <v>2.1800000000000002</v>
      </c>
      <c r="I223">
        <v>3.62</v>
      </c>
      <c r="J223">
        <v>4.75</v>
      </c>
      <c r="K223">
        <v>2.7</v>
      </c>
      <c r="U223">
        <v>222</v>
      </c>
      <c r="V223">
        <v>153</v>
      </c>
      <c r="W223">
        <v>168</v>
      </c>
      <c r="X223">
        <v>87</v>
      </c>
      <c r="Y223">
        <v>69</v>
      </c>
      <c r="Z223">
        <v>12</v>
      </c>
      <c r="AA223">
        <f t="shared" si="55"/>
        <v>711</v>
      </c>
      <c r="AB223">
        <f t="shared" si="60"/>
        <v>1.1847983868078449E-4</v>
      </c>
      <c r="AC223" s="175"/>
    </row>
    <row r="224" spans="1:29">
      <c r="A224" t="s">
        <v>1682</v>
      </c>
      <c r="B224" t="s">
        <v>1683</v>
      </c>
      <c r="C224">
        <v>2.63</v>
      </c>
      <c r="D224">
        <v>3.14</v>
      </c>
      <c r="E224">
        <v>2.23</v>
      </c>
      <c r="F224">
        <v>2.93</v>
      </c>
      <c r="G224">
        <v>3.92</v>
      </c>
      <c r="H224">
        <v>2.17</v>
      </c>
      <c r="I224">
        <v>3.61</v>
      </c>
      <c r="J224">
        <v>4.75</v>
      </c>
      <c r="K224">
        <v>2.7</v>
      </c>
      <c r="U224">
        <v>239</v>
      </c>
      <c r="V224">
        <v>167</v>
      </c>
      <c r="W224">
        <v>179</v>
      </c>
      <c r="X224">
        <v>88</v>
      </c>
      <c r="Y224">
        <v>66</v>
      </c>
      <c r="Z224">
        <v>23</v>
      </c>
      <c r="AA224">
        <f t="shared" si="55"/>
        <v>762</v>
      </c>
      <c r="AB224">
        <f t="shared" si="60"/>
        <v>1.2697839251020785E-4</v>
      </c>
      <c r="AC224" s="175"/>
    </row>
    <row r="225" spans="1:29">
      <c r="A225" t="s">
        <v>1684</v>
      </c>
      <c r="B225" t="s">
        <v>1685</v>
      </c>
      <c r="C225">
        <v>2.63</v>
      </c>
      <c r="D225">
        <v>3.13</v>
      </c>
      <c r="E225">
        <v>2.23</v>
      </c>
      <c r="F225">
        <v>2.92</v>
      </c>
      <c r="G225">
        <v>3.91</v>
      </c>
      <c r="H225">
        <v>2.17</v>
      </c>
      <c r="I225">
        <v>3.6</v>
      </c>
      <c r="J225">
        <v>4.74</v>
      </c>
      <c r="K225">
        <v>2.7</v>
      </c>
      <c r="U225">
        <v>248</v>
      </c>
      <c r="V225">
        <v>199</v>
      </c>
      <c r="W225">
        <v>206</v>
      </c>
      <c r="X225">
        <v>122</v>
      </c>
      <c r="Y225">
        <v>106</v>
      </c>
      <c r="Z225">
        <v>53</v>
      </c>
      <c r="AA225">
        <f t="shared" si="55"/>
        <v>934</v>
      </c>
      <c r="AB225">
        <f t="shared" si="60"/>
        <v>1.5564018189571409E-4</v>
      </c>
      <c r="AC225" s="175">
        <f t="shared" ref="AC225" si="63">SUM(AB225:AB228)/4</f>
        <v>2.2546163394529032E-4</v>
      </c>
    </row>
    <row r="226" spans="1:29">
      <c r="A226" t="s">
        <v>1686</v>
      </c>
      <c r="B226" t="s">
        <v>1687</v>
      </c>
      <c r="C226">
        <v>2.62</v>
      </c>
      <c r="D226">
        <v>3.13</v>
      </c>
      <c r="E226">
        <v>2.2200000000000002</v>
      </c>
      <c r="F226">
        <v>2.92</v>
      </c>
      <c r="G226">
        <v>3.91</v>
      </c>
      <c r="H226">
        <v>2.17</v>
      </c>
      <c r="I226">
        <v>3.6</v>
      </c>
      <c r="J226">
        <v>4.74</v>
      </c>
      <c r="K226">
        <v>2.7</v>
      </c>
      <c r="U226">
        <v>281</v>
      </c>
      <c r="V226">
        <v>299</v>
      </c>
      <c r="W226">
        <v>270</v>
      </c>
      <c r="X226">
        <v>196</v>
      </c>
      <c r="Y226">
        <v>144</v>
      </c>
      <c r="Z226">
        <v>168</v>
      </c>
      <c r="AA226">
        <f t="shared" si="55"/>
        <v>1358</v>
      </c>
      <c r="AB226">
        <f t="shared" si="60"/>
        <v>2.2629482549719457E-4</v>
      </c>
      <c r="AC226" s="175"/>
    </row>
    <row r="227" spans="1:29">
      <c r="A227" t="s">
        <v>1688</v>
      </c>
      <c r="B227" t="s">
        <v>1689</v>
      </c>
      <c r="C227">
        <v>2.61</v>
      </c>
      <c r="D227">
        <v>3.12</v>
      </c>
      <c r="E227">
        <v>2.2200000000000002</v>
      </c>
      <c r="F227">
        <v>2.9</v>
      </c>
      <c r="G227">
        <v>3.89</v>
      </c>
      <c r="H227">
        <v>2.16</v>
      </c>
      <c r="I227">
        <v>3.58</v>
      </c>
      <c r="J227">
        <v>4.7300000000000004</v>
      </c>
      <c r="K227">
        <v>2.7</v>
      </c>
      <c r="U227">
        <v>325</v>
      </c>
      <c r="V227">
        <v>303</v>
      </c>
      <c r="W227">
        <v>338</v>
      </c>
      <c r="X227">
        <v>222</v>
      </c>
      <c r="Y227">
        <v>122</v>
      </c>
      <c r="Z227">
        <v>262</v>
      </c>
      <c r="AA227">
        <f t="shared" si="55"/>
        <v>1572</v>
      </c>
      <c r="AB227">
        <f t="shared" si="60"/>
        <v>2.619554239186965E-4</v>
      </c>
      <c r="AC227" s="175"/>
    </row>
    <row r="228" spans="1:29">
      <c r="A228" t="s">
        <v>1690</v>
      </c>
      <c r="B228" t="s">
        <v>1691</v>
      </c>
      <c r="C228">
        <v>2.6</v>
      </c>
      <c r="D228">
        <v>3.11</v>
      </c>
      <c r="E228">
        <v>2.2200000000000002</v>
      </c>
      <c r="F228">
        <v>2.89</v>
      </c>
      <c r="G228">
        <v>3.89</v>
      </c>
      <c r="H228">
        <v>2.16</v>
      </c>
      <c r="I228">
        <v>3.58</v>
      </c>
      <c r="J228">
        <v>4.7300000000000004</v>
      </c>
      <c r="K228">
        <v>2.7</v>
      </c>
      <c r="U228">
        <v>346</v>
      </c>
      <c r="V228">
        <v>284</v>
      </c>
      <c r="W228">
        <v>318</v>
      </c>
      <c r="X228">
        <v>220</v>
      </c>
      <c r="Y228">
        <v>154</v>
      </c>
      <c r="Z228">
        <v>226</v>
      </c>
      <c r="AA228">
        <f t="shared" si="55"/>
        <v>1548</v>
      </c>
      <c r="AB228">
        <f t="shared" si="60"/>
        <v>2.579561044695561E-4</v>
      </c>
      <c r="AC228" s="175"/>
    </row>
    <row r="229" spans="1:29">
      <c r="A229" t="s">
        <v>1692</v>
      </c>
      <c r="B229" t="s">
        <v>1693</v>
      </c>
      <c r="C229">
        <v>2.61</v>
      </c>
      <c r="D229">
        <v>3.11</v>
      </c>
      <c r="E229">
        <v>2.2200000000000002</v>
      </c>
      <c r="F229">
        <v>2.89</v>
      </c>
      <c r="G229">
        <v>3.88</v>
      </c>
      <c r="H229">
        <v>2.16</v>
      </c>
      <c r="I229">
        <v>3.58</v>
      </c>
      <c r="J229">
        <v>4.7300000000000004</v>
      </c>
      <c r="K229">
        <v>2.7</v>
      </c>
      <c r="U229">
        <v>362</v>
      </c>
      <c r="V229">
        <v>287</v>
      </c>
      <c r="W229">
        <v>312</v>
      </c>
      <c r="X229">
        <v>166</v>
      </c>
      <c r="Y229">
        <v>138</v>
      </c>
      <c r="Z229">
        <v>171</v>
      </c>
      <c r="AA229">
        <f t="shared" si="55"/>
        <v>1436</v>
      </c>
      <c r="AB229">
        <f t="shared" si="60"/>
        <v>2.3929261370690086E-4</v>
      </c>
      <c r="AC229" s="175">
        <f t="shared" ref="AC229" si="64">SUM(AB229:AB232)/4</f>
        <v>2.2521167647971904E-4</v>
      </c>
    </row>
    <row r="230" spans="1:29">
      <c r="A230" t="s">
        <v>1694</v>
      </c>
      <c r="B230" t="s">
        <v>1695</v>
      </c>
      <c r="C230">
        <v>2.62</v>
      </c>
      <c r="D230">
        <v>3.13</v>
      </c>
      <c r="E230">
        <v>2.2200000000000002</v>
      </c>
      <c r="F230">
        <v>2.9</v>
      </c>
      <c r="G230">
        <v>3.89</v>
      </c>
      <c r="H230">
        <v>2.16</v>
      </c>
      <c r="I230">
        <v>3.6</v>
      </c>
      <c r="J230">
        <v>4.74</v>
      </c>
      <c r="K230">
        <v>2.7</v>
      </c>
      <c r="U230">
        <v>346</v>
      </c>
      <c r="V230">
        <v>280</v>
      </c>
      <c r="W230">
        <v>300</v>
      </c>
      <c r="X230">
        <v>154</v>
      </c>
      <c r="Y230">
        <v>140</v>
      </c>
      <c r="Z230">
        <v>164</v>
      </c>
      <c r="AA230">
        <f t="shared" si="55"/>
        <v>1384</v>
      </c>
      <c r="AB230">
        <f t="shared" si="60"/>
        <v>2.3062742156709667E-4</v>
      </c>
      <c r="AC230" s="175"/>
    </row>
    <row r="231" spans="1:29">
      <c r="A231" t="s">
        <v>1696</v>
      </c>
      <c r="B231" t="s">
        <v>1697</v>
      </c>
      <c r="C231">
        <v>2.65</v>
      </c>
      <c r="D231">
        <v>3.15</v>
      </c>
      <c r="E231">
        <v>2.23</v>
      </c>
      <c r="F231">
        <v>2.93</v>
      </c>
      <c r="G231">
        <v>3.91</v>
      </c>
      <c r="H231">
        <v>2.16</v>
      </c>
      <c r="I231">
        <v>3.63</v>
      </c>
      <c r="J231">
        <v>4.76</v>
      </c>
      <c r="K231">
        <v>2.7</v>
      </c>
      <c r="U231">
        <v>325</v>
      </c>
      <c r="V231">
        <v>273</v>
      </c>
      <c r="W231">
        <v>288</v>
      </c>
      <c r="X231">
        <v>151</v>
      </c>
      <c r="Y231">
        <v>133</v>
      </c>
      <c r="Z231">
        <v>149</v>
      </c>
      <c r="AA231">
        <f t="shared" si="55"/>
        <v>1319</v>
      </c>
      <c r="AB231">
        <f t="shared" si="60"/>
        <v>2.197959313923414E-4</v>
      </c>
      <c r="AC231" s="175"/>
    </row>
    <row r="232" spans="1:29">
      <c r="A232" t="s">
        <v>1698</v>
      </c>
      <c r="B232" t="s">
        <v>1699</v>
      </c>
      <c r="C232">
        <v>2.67</v>
      </c>
      <c r="D232">
        <v>3.17</v>
      </c>
      <c r="E232">
        <v>2.2400000000000002</v>
      </c>
      <c r="F232">
        <v>2.97</v>
      </c>
      <c r="G232">
        <v>3.94</v>
      </c>
      <c r="H232">
        <v>2.17</v>
      </c>
      <c r="I232">
        <v>3.65</v>
      </c>
      <c r="J232">
        <v>4.7699999999999996</v>
      </c>
      <c r="K232">
        <v>2.7</v>
      </c>
      <c r="U232">
        <v>308</v>
      </c>
      <c r="V232">
        <v>264</v>
      </c>
      <c r="W232">
        <v>275</v>
      </c>
      <c r="X232">
        <v>140</v>
      </c>
      <c r="Y232">
        <v>129</v>
      </c>
      <c r="Z232">
        <v>151</v>
      </c>
      <c r="AA232">
        <f t="shared" si="55"/>
        <v>1267</v>
      </c>
      <c r="AB232">
        <f t="shared" si="60"/>
        <v>2.1113073925253719E-4</v>
      </c>
      <c r="AC232" s="175"/>
    </row>
    <row r="233" spans="1:29">
      <c r="A233" t="s">
        <v>1700</v>
      </c>
      <c r="B233" t="s">
        <v>1701</v>
      </c>
      <c r="C233">
        <v>2.69</v>
      </c>
      <c r="D233">
        <v>3.19</v>
      </c>
      <c r="E233">
        <v>2.25</v>
      </c>
      <c r="F233">
        <v>3</v>
      </c>
      <c r="G233">
        <v>3.97</v>
      </c>
      <c r="H233">
        <v>2.19</v>
      </c>
      <c r="I233">
        <v>3.67</v>
      </c>
      <c r="J233">
        <v>4.78</v>
      </c>
      <c r="K233">
        <v>2.7</v>
      </c>
      <c r="U233">
        <v>295</v>
      </c>
      <c r="V233">
        <v>261</v>
      </c>
      <c r="W233">
        <v>270</v>
      </c>
      <c r="X233">
        <v>133</v>
      </c>
      <c r="Y233">
        <v>130</v>
      </c>
      <c r="Z233">
        <v>145</v>
      </c>
      <c r="AA233">
        <f t="shared" si="55"/>
        <v>1234</v>
      </c>
      <c r="AB233">
        <f t="shared" si="60"/>
        <v>2.0563167500996913E-4</v>
      </c>
      <c r="AC233" s="175">
        <f t="shared" ref="AC233" si="65">SUM(AB233:AB236)/4</f>
        <v>1.9729975949092662E-4</v>
      </c>
    </row>
    <row r="234" spans="1:29">
      <c r="A234" t="s">
        <v>1702</v>
      </c>
      <c r="B234" t="s">
        <v>1703</v>
      </c>
      <c r="C234">
        <v>2.7</v>
      </c>
      <c r="D234">
        <v>3.2</v>
      </c>
      <c r="E234">
        <v>2.2599999999999998</v>
      </c>
      <c r="F234">
        <v>3.03</v>
      </c>
      <c r="G234">
        <v>4</v>
      </c>
      <c r="H234">
        <v>2.2000000000000002</v>
      </c>
      <c r="I234">
        <v>3.68</v>
      </c>
      <c r="J234">
        <v>4.79</v>
      </c>
      <c r="K234">
        <v>2.7</v>
      </c>
      <c r="U234">
        <v>296</v>
      </c>
      <c r="V234">
        <v>262</v>
      </c>
      <c r="W234">
        <v>275</v>
      </c>
      <c r="X234">
        <v>106</v>
      </c>
      <c r="Y234">
        <v>119</v>
      </c>
      <c r="Z234">
        <v>117</v>
      </c>
      <c r="AA234">
        <f t="shared" si="55"/>
        <v>1175</v>
      </c>
      <c r="AB234">
        <f t="shared" si="60"/>
        <v>1.9580001469749898E-4</v>
      </c>
      <c r="AC234" s="175"/>
    </row>
    <row r="235" spans="1:29">
      <c r="A235" t="s">
        <v>1704</v>
      </c>
      <c r="B235" t="s">
        <v>1705</v>
      </c>
      <c r="C235">
        <v>2.7</v>
      </c>
      <c r="D235">
        <v>3.19</v>
      </c>
      <c r="E235">
        <v>2.2599999999999998</v>
      </c>
      <c r="F235">
        <v>3.04</v>
      </c>
      <c r="G235">
        <v>4.01</v>
      </c>
      <c r="H235">
        <v>2.21</v>
      </c>
      <c r="I235">
        <v>3.68</v>
      </c>
      <c r="J235">
        <v>4.79</v>
      </c>
      <c r="K235">
        <v>2.7</v>
      </c>
      <c r="U235">
        <v>295</v>
      </c>
      <c r="V235">
        <v>262</v>
      </c>
      <c r="W235">
        <v>282</v>
      </c>
      <c r="X235">
        <v>94</v>
      </c>
      <c r="Y235">
        <v>122</v>
      </c>
      <c r="Z235">
        <v>112</v>
      </c>
      <c r="AA235">
        <f t="shared" si="55"/>
        <v>1167</v>
      </c>
      <c r="AB235">
        <f t="shared" si="60"/>
        <v>1.9446690821445218E-4</v>
      </c>
      <c r="AC235" s="175"/>
    </row>
    <row r="236" spans="1:29">
      <c r="A236" t="s">
        <v>1706</v>
      </c>
      <c r="B236" t="s">
        <v>1707</v>
      </c>
      <c r="C236">
        <v>2.68</v>
      </c>
      <c r="D236">
        <v>3.18</v>
      </c>
      <c r="E236">
        <v>2.25</v>
      </c>
      <c r="F236">
        <v>3.02</v>
      </c>
      <c r="G236">
        <v>4</v>
      </c>
      <c r="H236">
        <v>2.21</v>
      </c>
      <c r="I236">
        <v>3.66</v>
      </c>
      <c r="J236">
        <v>4.78</v>
      </c>
      <c r="K236">
        <v>2.7</v>
      </c>
      <c r="U236">
        <v>299</v>
      </c>
      <c r="V236">
        <v>267</v>
      </c>
      <c r="W236">
        <v>293</v>
      </c>
      <c r="X236">
        <v>90</v>
      </c>
      <c r="Y236">
        <v>111</v>
      </c>
      <c r="Z236">
        <v>100</v>
      </c>
      <c r="AA236">
        <f t="shared" si="55"/>
        <v>1160</v>
      </c>
      <c r="AB236">
        <f t="shared" si="60"/>
        <v>1.9330044004178622E-4</v>
      </c>
      <c r="AC236" s="175"/>
    </row>
    <row r="237" spans="1:29">
      <c r="A237" t="s">
        <v>1708</v>
      </c>
      <c r="B237" t="s">
        <v>1709</v>
      </c>
      <c r="C237">
        <v>2.65</v>
      </c>
      <c r="D237">
        <v>3.15</v>
      </c>
      <c r="E237">
        <v>2.2400000000000002</v>
      </c>
      <c r="F237">
        <v>2.99</v>
      </c>
      <c r="G237">
        <v>3.98</v>
      </c>
      <c r="H237">
        <v>2.21</v>
      </c>
      <c r="I237">
        <v>3.63</v>
      </c>
      <c r="J237">
        <v>4.76</v>
      </c>
      <c r="K237">
        <v>2.7</v>
      </c>
      <c r="U237">
        <v>305</v>
      </c>
      <c r="V237">
        <v>280</v>
      </c>
      <c r="W237">
        <v>305</v>
      </c>
      <c r="X237">
        <v>78</v>
      </c>
      <c r="Y237">
        <v>109</v>
      </c>
      <c r="Z237">
        <v>118</v>
      </c>
      <c r="AA237">
        <f t="shared" si="55"/>
        <v>1195</v>
      </c>
      <c r="AB237">
        <f t="shared" si="60"/>
        <v>1.9913278090511599E-4</v>
      </c>
      <c r="AC237" s="175">
        <f t="shared" ref="AC237" si="66">SUM(AB237:AB240)/4</f>
        <v>2.0567333458756433E-4</v>
      </c>
    </row>
    <row r="238" spans="1:29">
      <c r="A238" t="s">
        <v>1710</v>
      </c>
      <c r="B238" t="s">
        <v>1711</v>
      </c>
      <c r="C238">
        <v>2.62</v>
      </c>
      <c r="D238">
        <v>3.13</v>
      </c>
      <c r="E238">
        <v>2.23</v>
      </c>
      <c r="F238">
        <v>2.96</v>
      </c>
      <c r="G238">
        <v>3.96</v>
      </c>
      <c r="H238">
        <v>2.2000000000000002</v>
      </c>
      <c r="I238">
        <v>3.6</v>
      </c>
      <c r="J238">
        <v>4.74</v>
      </c>
      <c r="K238">
        <v>2.7</v>
      </c>
      <c r="U238">
        <v>301</v>
      </c>
      <c r="V238">
        <v>288</v>
      </c>
      <c r="W238">
        <v>313</v>
      </c>
      <c r="X238">
        <v>83</v>
      </c>
      <c r="Y238">
        <v>117</v>
      </c>
      <c r="Z238">
        <v>139</v>
      </c>
      <c r="AA238">
        <f t="shared" si="55"/>
        <v>1241</v>
      </c>
      <c r="AB238">
        <f t="shared" si="60"/>
        <v>2.0679814318263508E-4</v>
      </c>
      <c r="AC238" s="175"/>
    </row>
    <row r="239" spans="1:29">
      <c r="A239" t="s">
        <v>1712</v>
      </c>
      <c r="B239" t="s">
        <v>1713</v>
      </c>
      <c r="C239">
        <v>2.61</v>
      </c>
      <c r="D239">
        <v>3.12</v>
      </c>
      <c r="E239">
        <v>2.2200000000000002</v>
      </c>
      <c r="F239">
        <v>2.94</v>
      </c>
      <c r="G239">
        <v>3.94</v>
      </c>
      <c r="H239">
        <v>2.19</v>
      </c>
      <c r="I239">
        <v>3.58</v>
      </c>
      <c r="J239">
        <v>4.7300000000000004</v>
      </c>
      <c r="K239">
        <v>2.7</v>
      </c>
      <c r="U239">
        <v>291</v>
      </c>
      <c r="V239">
        <v>293</v>
      </c>
      <c r="W239">
        <v>317</v>
      </c>
      <c r="X239">
        <v>88</v>
      </c>
      <c r="Y239">
        <v>123</v>
      </c>
      <c r="Z239">
        <v>135</v>
      </c>
      <c r="AA239">
        <f t="shared" si="55"/>
        <v>1247</v>
      </c>
      <c r="AB239">
        <f t="shared" si="60"/>
        <v>2.0779797304492018E-4</v>
      </c>
      <c r="AC239" s="175"/>
    </row>
    <row r="240" spans="1:29">
      <c r="A240" t="s">
        <v>1714</v>
      </c>
      <c r="B240" t="s">
        <v>1715</v>
      </c>
      <c r="C240">
        <v>2.59</v>
      </c>
      <c r="D240">
        <v>3.1</v>
      </c>
      <c r="E240">
        <v>2.2200000000000002</v>
      </c>
      <c r="F240">
        <v>2.92</v>
      </c>
      <c r="G240">
        <v>3.93</v>
      </c>
      <c r="H240">
        <v>2.19</v>
      </c>
      <c r="I240">
        <v>3.57</v>
      </c>
      <c r="J240">
        <v>4.72</v>
      </c>
      <c r="K240">
        <v>2.7</v>
      </c>
      <c r="U240">
        <v>278</v>
      </c>
      <c r="V240">
        <v>291</v>
      </c>
      <c r="W240">
        <v>314</v>
      </c>
      <c r="X240">
        <v>102</v>
      </c>
      <c r="Y240">
        <v>127</v>
      </c>
      <c r="Z240">
        <v>142</v>
      </c>
      <c r="AA240">
        <f t="shared" si="55"/>
        <v>1254</v>
      </c>
      <c r="AB240">
        <f t="shared" si="60"/>
        <v>2.0896444121758614E-4</v>
      </c>
      <c r="AC240" s="175"/>
    </row>
    <row r="241" spans="1:29">
      <c r="A241" t="s">
        <v>1716</v>
      </c>
      <c r="B241" t="s">
        <v>1717</v>
      </c>
      <c r="C241">
        <v>2.58</v>
      </c>
      <c r="D241">
        <v>3.09</v>
      </c>
      <c r="E241">
        <v>2.21</v>
      </c>
      <c r="F241">
        <v>2.91</v>
      </c>
      <c r="G241">
        <v>3.92</v>
      </c>
      <c r="H241">
        <v>2.19</v>
      </c>
      <c r="I241">
        <v>3.55</v>
      </c>
      <c r="J241">
        <v>4.72</v>
      </c>
      <c r="K241">
        <v>2.7</v>
      </c>
      <c r="U241">
        <v>271</v>
      </c>
      <c r="V241">
        <v>280</v>
      </c>
      <c r="W241">
        <v>299</v>
      </c>
      <c r="X241">
        <v>106</v>
      </c>
      <c r="Y241">
        <v>138</v>
      </c>
      <c r="Z241">
        <v>147</v>
      </c>
      <c r="AA241">
        <f t="shared" si="55"/>
        <v>1241</v>
      </c>
      <c r="AB241">
        <f t="shared" si="60"/>
        <v>2.0679814318263508E-4</v>
      </c>
      <c r="AC241" s="175">
        <f t="shared" ref="AC241" si="67">SUM(AB241:AB244)/4</f>
        <v>1.6780477855351617E-4</v>
      </c>
    </row>
    <row r="242" spans="1:29">
      <c r="A242" t="s">
        <v>1718</v>
      </c>
      <c r="B242" t="s">
        <v>1719</v>
      </c>
      <c r="C242">
        <v>2.56</v>
      </c>
      <c r="D242">
        <v>3.08</v>
      </c>
      <c r="E242">
        <v>2.2000000000000002</v>
      </c>
      <c r="F242">
        <v>2.88</v>
      </c>
      <c r="G242">
        <v>3.89</v>
      </c>
      <c r="H242">
        <v>2.1800000000000002</v>
      </c>
      <c r="I242">
        <v>3.53</v>
      </c>
      <c r="J242">
        <v>4.7</v>
      </c>
      <c r="K242">
        <v>2.7</v>
      </c>
      <c r="U242">
        <v>253</v>
      </c>
      <c r="V242">
        <v>255</v>
      </c>
      <c r="W242">
        <v>266</v>
      </c>
      <c r="X242">
        <v>98</v>
      </c>
      <c r="Y242">
        <v>134</v>
      </c>
      <c r="Z242">
        <v>126</v>
      </c>
      <c r="AA242">
        <f t="shared" si="55"/>
        <v>1132</v>
      </c>
      <c r="AB242">
        <f t="shared" si="60"/>
        <v>1.8863456735112241E-4</v>
      </c>
      <c r="AC242" s="175"/>
    </row>
    <row r="243" spans="1:29">
      <c r="A243" t="s">
        <v>1720</v>
      </c>
      <c r="B243" t="s">
        <v>1721</v>
      </c>
      <c r="C243">
        <v>2.5499999999999998</v>
      </c>
      <c r="D243">
        <v>3.07</v>
      </c>
      <c r="E243">
        <v>2.2000000000000002</v>
      </c>
      <c r="F243">
        <v>2.85</v>
      </c>
      <c r="G243">
        <v>3.87</v>
      </c>
      <c r="H243">
        <v>2.17</v>
      </c>
      <c r="I243">
        <v>3.52</v>
      </c>
      <c r="J243">
        <v>4.6900000000000004</v>
      </c>
      <c r="K243">
        <v>2.7</v>
      </c>
      <c r="U243">
        <v>220</v>
      </c>
      <c r="V243">
        <v>220</v>
      </c>
      <c r="W243">
        <v>198</v>
      </c>
      <c r="X243">
        <v>95</v>
      </c>
      <c r="Y243">
        <v>122</v>
      </c>
      <c r="Z243">
        <v>73</v>
      </c>
      <c r="AA243">
        <f t="shared" si="55"/>
        <v>928</v>
      </c>
      <c r="AB243">
        <f t="shared" si="60"/>
        <v>1.5464035203342899E-4</v>
      </c>
      <c r="AC243" s="175"/>
    </row>
    <row r="244" spans="1:29">
      <c r="A244" t="s">
        <v>1722</v>
      </c>
      <c r="B244" t="s">
        <v>1723</v>
      </c>
      <c r="C244">
        <v>2.54</v>
      </c>
      <c r="D244">
        <v>3.06</v>
      </c>
      <c r="E244">
        <v>2.2000000000000002</v>
      </c>
      <c r="F244">
        <v>2.84</v>
      </c>
      <c r="G244">
        <v>3.86</v>
      </c>
      <c r="H244">
        <v>2.17</v>
      </c>
      <c r="I244">
        <v>3.51</v>
      </c>
      <c r="J244">
        <v>4.6900000000000004</v>
      </c>
      <c r="K244">
        <v>2.7</v>
      </c>
      <c r="U244">
        <v>208</v>
      </c>
      <c r="V244">
        <v>161</v>
      </c>
      <c r="W244">
        <v>166</v>
      </c>
      <c r="X244">
        <v>71</v>
      </c>
      <c r="Y244">
        <v>91</v>
      </c>
      <c r="Z244">
        <v>30</v>
      </c>
      <c r="AA244">
        <f t="shared" si="55"/>
        <v>727</v>
      </c>
      <c r="AB244">
        <f t="shared" si="60"/>
        <v>1.2114605164687809E-4</v>
      </c>
      <c r="AC244" s="175"/>
    </row>
    <row r="245" spans="1:29">
      <c r="A245" t="s">
        <v>1724</v>
      </c>
      <c r="B245" t="s">
        <v>1725</v>
      </c>
      <c r="C245">
        <v>2.5299999999999998</v>
      </c>
      <c r="D245">
        <v>3.04</v>
      </c>
      <c r="E245">
        <v>2.2000000000000002</v>
      </c>
      <c r="F245">
        <v>2.82</v>
      </c>
      <c r="G245">
        <v>3.84</v>
      </c>
      <c r="H245">
        <v>2.17</v>
      </c>
      <c r="I245">
        <v>3.49</v>
      </c>
      <c r="J245">
        <v>4.68</v>
      </c>
      <c r="K245">
        <v>2.7</v>
      </c>
      <c r="U245">
        <v>203</v>
      </c>
      <c r="V245">
        <v>145</v>
      </c>
      <c r="W245">
        <v>164</v>
      </c>
      <c r="X245">
        <v>72</v>
      </c>
      <c r="Y245">
        <v>68</v>
      </c>
      <c r="Z245">
        <v>13</v>
      </c>
      <c r="AA245">
        <f t="shared" si="55"/>
        <v>665</v>
      </c>
      <c r="AB245">
        <f t="shared" si="60"/>
        <v>1.1081447640326537E-4</v>
      </c>
      <c r="AC245" s="175">
        <f t="shared" ref="AC245" si="68">SUM(AB245:AB248)/4</f>
        <v>1.1764664712888025E-4</v>
      </c>
    </row>
    <row r="246" spans="1:29">
      <c r="A246" t="s">
        <v>1726</v>
      </c>
      <c r="B246" t="s">
        <v>1727</v>
      </c>
      <c r="C246">
        <v>2.5299999999999998</v>
      </c>
      <c r="D246">
        <v>3.04</v>
      </c>
      <c r="E246">
        <v>2.2000000000000002</v>
      </c>
      <c r="F246">
        <v>2.81</v>
      </c>
      <c r="G246">
        <v>3.84</v>
      </c>
      <c r="H246">
        <v>2.16</v>
      </c>
      <c r="I246">
        <v>3.49</v>
      </c>
      <c r="J246">
        <v>4.68</v>
      </c>
      <c r="K246">
        <v>2.7</v>
      </c>
      <c r="U246">
        <v>208</v>
      </c>
      <c r="V246">
        <v>152</v>
      </c>
      <c r="W246">
        <v>167</v>
      </c>
      <c r="X246">
        <v>84</v>
      </c>
      <c r="Y246">
        <v>71</v>
      </c>
      <c r="Z246">
        <v>15</v>
      </c>
      <c r="AA246">
        <f t="shared" si="55"/>
        <v>697</v>
      </c>
      <c r="AB246">
        <f t="shared" si="60"/>
        <v>1.1614690233545258E-4</v>
      </c>
      <c r="AC246" s="175"/>
    </row>
    <row r="247" spans="1:29">
      <c r="A247" t="s">
        <v>1728</v>
      </c>
      <c r="B247" t="s">
        <v>1729</v>
      </c>
      <c r="C247">
        <v>2.5299999999999998</v>
      </c>
      <c r="D247">
        <v>3.04</v>
      </c>
      <c r="E247">
        <v>2.2000000000000002</v>
      </c>
      <c r="F247">
        <v>2.81</v>
      </c>
      <c r="G247">
        <v>3.84</v>
      </c>
      <c r="H247">
        <v>2.16</v>
      </c>
      <c r="I247">
        <v>3.49</v>
      </c>
      <c r="J247">
        <v>4.68</v>
      </c>
      <c r="K247">
        <v>2.7</v>
      </c>
      <c r="U247">
        <v>215</v>
      </c>
      <c r="V247">
        <v>155</v>
      </c>
      <c r="W247">
        <v>172</v>
      </c>
      <c r="X247">
        <v>86</v>
      </c>
      <c r="Y247">
        <v>69</v>
      </c>
      <c r="Z247">
        <v>12</v>
      </c>
      <c r="AA247">
        <f t="shared" si="55"/>
        <v>709</v>
      </c>
      <c r="AB247">
        <f t="shared" si="60"/>
        <v>1.1814656206002278E-4</v>
      </c>
      <c r="AC247" s="175"/>
    </row>
    <row r="248" spans="1:29">
      <c r="A248" t="s">
        <v>1730</v>
      </c>
      <c r="B248" t="s">
        <v>1731</v>
      </c>
      <c r="C248">
        <v>2.5299999999999998</v>
      </c>
      <c r="D248">
        <v>3.04</v>
      </c>
      <c r="E248">
        <v>2.2000000000000002</v>
      </c>
      <c r="F248">
        <v>2.81</v>
      </c>
      <c r="G248">
        <v>3.83</v>
      </c>
      <c r="H248">
        <v>2.16</v>
      </c>
      <c r="I248">
        <v>3.49</v>
      </c>
      <c r="J248">
        <v>4.68</v>
      </c>
      <c r="K248">
        <v>2.7</v>
      </c>
      <c r="U248">
        <v>227</v>
      </c>
      <c r="V248">
        <v>170</v>
      </c>
      <c r="W248">
        <v>182</v>
      </c>
      <c r="X248">
        <v>85</v>
      </c>
      <c r="Y248">
        <v>66</v>
      </c>
      <c r="Z248">
        <v>23</v>
      </c>
      <c r="AA248">
        <f t="shared" si="55"/>
        <v>753</v>
      </c>
      <c r="AB248">
        <f t="shared" si="60"/>
        <v>1.2547864771678019E-4</v>
      </c>
      <c r="AC248" s="175"/>
    </row>
    <row r="249" spans="1:29">
      <c r="A249" t="s">
        <v>1732</v>
      </c>
      <c r="B249" t="s">
        <v>1733</v>
      </c>
      <c r="C249">
        <v>2.5299999999999998</v>
      </c>
      <c r="D249">
        <v>3.05</v>
      </c>
      <c r="E249">
        <v>2.2000000000000002</v>
      </c>
      <c r="F249">
        <v>2.81</v>
      </c>
      <c r="G249">
        <v>3.83</v>
      </c>
      <c r="H249">
        <v>2.16</v>
      </c>
      <c r="I249">
        <v>3.49</v>
      </c>
      <c r="J249">
        <v>4.68</v>
      </c>
      <c r="K249">
        <v>2.7</v>
      </c>
      <c r="U249">
        <v>235</v>
      </c>
      <c r="V249">
        <v>202</v>
      </c>
      <c r="W249">
        <v>209</v>
      </c>
      <c r="X249">
        <v>111</v>
      </c>
      <c r="Y249">
        <v>106</v>
      </c>
      <c r="Z249">
        <v>53</v>
      </c>
      <c r="AA249">
        <f t="shared" si="55"/>
        <v>916</v>
      </c>
      <c r="AB249">
        <f t="shared" si="60"/>
        <v>1.5264069230885879E-4</v>
      </c>
      <c r="AC249" s="175">
        <f t="shared" ref="AC249" si="69">SUM(AB249:AB252)/4</f>
        <v>2.2279542097919673E-4</v>
      </c>
    </row>
    <row r="250" spans="1:29">
      <c r="A250" t="s">
        <v>1734</v>
      </c>
      <c r="B250" t="s">
        <v>1735</v>
      </c>
      <c r="C250">
        <v>2.54</v>
      </c>
      <c r="D250">
        <v>3.06</v>
      </c>
      <c r="E250">
        <v>2.2000000000000002</v>
      </c>
      <c r="F250">
        <v>2.82</v>
      </c>
      <c r="G250">
        <v>3.85</v>
      </c>
      <c r="H250">
        <v>2.16</v>
      </c>
      <c r="I250">
        <v>3.5</v>
      </c>
      <c r="J250">
        <v>4.6900000000000004</v>
      </c>
      <c r="K250">
        <v>2.7</v>
      </c>
      <c r="U250">
        <v>269</v>
      </c>
      <c r="V250">
        <v>301</v>
      </c>
      <c r="W250">
        <v>270</v>
      </c>
      <c r="X250">
        <v>181</v>
      </c>
      <c r="Y250">
        <v>144</v>
      </c>
      <c r="Z250">
        <v>168</v>
      </c>
      <c r="AA250">
        <f t="shared" si="55"/>
        <v>1333</v>
      </c>
      <c r="AB250">
        <f t="shared" si="60"/>
        <v>2.2212886773767331E-4</v>
      </c>
      <c r="AC250" s="175"/>
    </row>
    <row r="251" spans="1:29">
      <c r="A251" t="s">
        <v>1736</v>
      </c>
      <c r="B251" t="s">
        <v>1737</v>
      </c>
      <c r="C251">
        <v>2.5499999999999998</v>
      </c>
      <c r="D251">
        <v>3.06</v>
      </c>
      <c r="E251">
        <v>2.21</v>
      </c>
      <c r="F251">
        <v>2.83</v>
      </c>
      <c r="G251">
        <v>3.85</v>
      </c>
      <c r="H251">
        <v>2.16</v>
      </c>
      <c r="I251">
        <v>3.51</v>
      </c>
      <c r="J251">
        <v>4.6900000000000004</v>
      </c>
      <c r="K251">
        <v>2.7</v>
      </c>
      <c r="U251">
        <v>332</v>
      </c>
      <c r="V251">
        <v>305</v>
      </c>
      <c r="W251">
        <v>338</v>
      </c>
      <c r="X251">
        <v>200</v>
      </c>
      <c r="Y251">
        <v>122</v>
      </c>
      <c r="Z251">
        <v>262</v>
      </c>
      <c r="AA251">
        <f t="shared" si="55"/>
        <v>1559</v>
      </c>
      <c r="AB251">
        <f t="shared" si="60"/>
        <v>2.5978912588374545E-4</v>
      </c>
      <c r="AC251" s="175"/>
    </row>
    <row r="252" spans="1:29">
      <c r="A252" t="s">
        <v>1738</v>
      </c>
      <c r="B252" t="s">
        <v>1739</v>
      </c>
      <c r="C252">
        <v>2.56</v>
      </c>
      <c r="D252">
        <v>3.07</v>
      </c>
      <c r="E252">
        <v>2.21</v>
      </c>
      <c r="F252">
        <v>2.84</v>
      </c>
      <c r="G252">
        <v>3.85</v>
      </c>
      <c r="H252">
        <v>2.16</v>
      </c>
      <c r="I252">
        <v>3.52</v>
      </c>
      <c r="J252">
        <v>4.7</v>
      </c>
      <c r="K252">
        <v>2.7</v>
      </c>
      <c r="U252">
        <v>346</v>
      </c>
      <c r="V252">
        <v>284</v>
      </c>
      <c r="W252">
        <v>317</v>
      </c>
      <c r="X252">
        <v>213</v>
      </c>
      <c r="Y252">
        <v>154</v>
      </c>
      <c r="Z252">
        <v>226</v>
      </c>
      <c r="AA252">
        <f t="shared" si="55"/>
        <v>1540</v>
      </c>
      <c r="AB252">
        <f t="shared" si="60"/>
        <v>2.5662299798650932E-4</v>
      </c>
      <c r="AC252" s="175"/>
    </row>
    <row r="253" spans="1:29">
      <c r="A253" t="s">
        <v>1740</v>
      </c>
      <c r="B253" t="s">
        <v>1741</v>
      </c>
      <c r="C253">
        <v>2.58</v>
      </c>
      <c r="D253">
        <v>3.09</v>
      </c>
      <c r="E253">
        <v>2.2200000000000002</v>
      </c>
      <c r="F253">
        <v>2.85</v>
      </c>
      <c r="G253">
        <v>3.86</v>
      </c>
      <c r="H253">
        <v>2.16</v>
      </c>
      <c r="I253">
        <v>3.55</v>
      </c>
      <c r="J253">
        <v>4.72</v>
      </c>
      <c r="K253">
        <v>2.7</v>
      </c>
      <c r="U253">
        <v>360</v>
      </c>
      <c r="V253">
        <v>288</v>
      </c>
      <c r="W253">
        <v>313</v>
      </c>
      <c r="X253">
        <v>168</v>
      </c>
      <c r="Y253">
        <v>138</v>
      </c>
      <c r="Z253">
        <v>171</v>
      </c>
      <c r="AA253">
        <f t="shared" si="55"/>
        <v>1438</v>
      </c>
      <c r="AB253">
        <f t="shared" si="60"/>
        <v>2.3962589032766257E-4</v>
      </c>
      <c r="AC253" s="175">
        <f t="shared" ref="AC253" si="70">SUM(AB253:AB256)/4</f>
        <v>2.2517001690212384E-4</v>
      </c>
    </row>
    <row r="254" spans="1:29">
      <c r="A254" t="s">
        <v>1742</v>
      </c>
      <c r="B254" t="s">
        <v>1743</v>
      </c>
      <c r="C254">
        <v>2.62</v>
      </c>
      <c r="D254">
        <v>3.12</v>
      </c>
      <c r="E254">
        <v>2.2400000000000002</v>
      </c>
      <c r="F254">
        <v>2.89</v>
      </c>
      <c r="G254">
        <v>3.88</v>
      </c>
      <c r="H254">
        <v>2.16</v>
      </c>
      <c r="I254">
        <v>3.59</v>
      </c>
      <c r="J254">
        <v>4.74</v>
      </c>
      <c r="K254">
        <v>2.7</v>
      </c>
      <c r="U254">
        <v>342</v>
      </c>
      <c r="V254">
        <v>281</v>
      </c>
      <c r="W254">
        <v>301</v>
      </c>
      <c r="X254">
        <v>156</v>
      </c>
      <c r="Y254">
        <v>140</v>
      </c>
      <c r="Z254">
        <v>164</v>
      </c>
      <c r="AA254">
        <f t="shared" si="55"/>
        <v>1384</v>
      </c>
      <c r="AB254">
        <f t="shared" si="60"/>
        <v>2.3062742156709667E-4</v>
      </c>
      <c r="AC254" s="175"/>
    </row>
    <row r="255" spans="1:29">
      <c r="A255" t="s">
        <v>1744</v>
      </c>
      <c r="B255" t="s">
        <v>1745</v>
      </c>
      <c r="C255">
        <v>2.66</v>
      </c>
      <c r="D255">
        <v>3.16</v>
      </c>
      <c r="E255">
        <v>2.2599999999999998</v>
      </c>
      <c r="F255">
        <v>2.93</v>
      </c>
      <c r="G255">
        <v>3.92</v>
      </c>
      <c r="H255">
        <v>2.17</v>
      </c>
      <c r="I255">
        <v>3.64</v>
      </c>
      <c r="J255">
        <v>4.7699999999999996</v>
      </c>
      <c r="K255">
        <v>2.7</v>
      </c>
      <c r="U255">
        <v>326</v>
      </c>
      <c r="V255">
        <v>274</v>
      </c>
      <c r="W255">
        <v>290</v>
      </c>
      <c r="X255">
        <v>145</v>
      </c>
      <c r="Y255">
        <v>133</v>
      </c>
      <c r="Z255">
        <v>149</v>
      </c>
      <c r="AA255">
        <f t="shared" si="55"/>
        <v>1317</v>
      </c>
      <c r="AB255">
        <f t="shared" si="60"/>
        <v>2.194626547715797E-4</v>
      </c>
      <c r="AC255" s="175"/>
    </row>
    <row r="256" spans="1:29">
      <c r="A256" t="s">
        <v>1746</v>
      </c>
      <c r="B256" t="s">
        <v>1747</v>
      </c>
      <c r="C256">
        <v>2.7</v>
      </c>
      <c r="D256">
        <v>3.2</v>
      </c>
      <c r="E256">
        <v>2.27</v>
      </c>
      <c r="F256">
        <v>2.97</v>
      </c>
      <c r="G256">
        <v>3.94</v>
      </c>
      <c r="H256">
        <v>2.17</v>
      </c>
      <c r="I256">
        <v>3.68</v>
      </c>
      <c r="J256">
        <v>4.8</v>
      </c>
      <c r="K256">
        <v>2.7</v>
      </c>
      <c r="U256">
        <v>311</v>
      </c>
      <c r="V256">
        <v>265</v>
      </c>
      <c r="W256">
        <v>277</v>
      </c>
      <c r="X256">
        <v>133</v>
      </c>
      <c r="Y256">
        <v>129</v>
      </c>
      <c r="Z256">
        <v>151</v>
      </c>
      <c r="AA256">
        <f t="shared" si="55"/>
        <v>1266</v>
      </c>
      <c r="AB256">
        <f t="shared" si="60"/>
        <v>2.1096410094215633E-4</v>
      </c>
      <c r="AC256" s="175"/>
    </row>
    <row r="257" spans="1:29">
      <c r="A257" t="s">
        <v>1748</v>
      </c>
      <c r="B257" t="s">
        <v>1749</v>
      </c>
      <c r="C257">
        <v>2.74</v>
      </c>
      <c r="D257">
        <v>3.23</v>
      </c>
      <c r="E257">
        <v>2.29</v>
      </c>
      <c r="F257">
        <v>3.01</v>
      </c>
      <c r="G257">
        <v>3.97</v>
      </c>
      <c r="H257">
        <v>2.1800000000000002</v>
      </c>
      <c r="I257">
        <v>3.72</v>
      </c>
      <c r="J257">
        <v>4.82</v>
      </c>
      <c r="K257">
        <v>2.7</v>
      </c>
      <c r="U257">
        <v>295</v>
      </c>
      <c r="V257">
        <v>263</v>
      </c>
      <c r="W257">
        <v>272</v>
      </c>
      <c r="X257">
        <v>127</v>
      </c>
      <c r="Y257">
        <v>130</v>
      </c>
      <c r="Z257">
        <v>145</v>
      </c>
      <c r="AA257">
        <f t="shared" si="55"/>
        <v>1232</v>
      </c>
      <c r="AB257">
        <f t="shared" si="60"/>
        <v>2.0529839838920745E-4</v>
      </c>
      <c r="AC257" s="175">
        <f t="shared" ref="AC257" si="71">SUM(AB257:AB260)/4</f>
        <v>1.9679984455978408E-4</v>
      </c>
    </row>
    <row r="258" spans="1:29">
      <c r="A258" t="s">
        <v>1750</v>
      </c>
      <c r="B258" t="s">
        <v>1751</v>
      </c>
      <c r="C258">
        <v>2.77</v>
      </c>
      <c r="D258">
        <v>3.26</v>
      </c>
      <c r="E258">
        <v>2.2999999999999998</v>
      </c>
      <c r="F258">
        <v>3.06</v>
      </c>
      <c r="G258">
        <v>4.01</v>
      </c>
      <c r="H258">
        <v>2.2000000000000002</v>
      </c>
      <c r="I258">
        <v>3.76</v>
      </c>
      <c r="J258">
        <v>4.84</v>
      </c>
      <c r="K258">
        <v>2.7</v>
      </c>
      <c r="U258">
        <v>290</v>
      </c>
      <c r="V258">
        <v>263</v>
      </c>
      <c r="W258">
        <v>276</v>
      </c>
      <c r="X258">
        <v>109</v>
      </c>
      <c r="Y258">
        <v>119</v>
      </c>
      <c r="Z258">
        <v>117</v>
      </c>
      <c r="AA258">
        <f t="shared" si="55"/>
        <v>1174</v>
      </c>
      <c r="AB258">
        <f t="shared" si="60"/>
        <v>1.9563337638711813E-4</v>
      </c>
      <c r="AC258" s="175"/>
    </row>
    <row r="259" spans="1:29">
      <c r="A259" t="s">
        <v>1752</v>
      </c>
      <c r="B259" t="s">
        <v>1753</v>
      </c>
      <c r="C259">
        <v>2.79</v>
      </c>
      <c r="D259">
        <v>3.28</v>
      </c>
      <c r="E259">
        <v>2.31</v>
      </c>
      <c r="F259">
        <v>3.09</v>
      </c>
      <c r="G259">
        <v>4.04</v>
      </c>
      <c r="H259">
        <v>2.21</v>
      </c>
      <c r="I259">
        <v>3.78</v>
      </c>
      <c r="J259">
        <v>4.8600000000000003</v>
      </c>
      <c r="K259">
        <v>2.7</v>
      </c>
      <c r="U259">
        <v>293</v>
      </c>
      <c r="V259">
        <v>262</v>
      </c>
      <c r="W259">
        <v>285</v>
      </c>
      <c r="X259">
        <v>90</v>
      </c>
      <c r="Y259">
        <v>122</v>
      </c>
      <c r="Z259">
        <v>112</v>
      </c>
      <c r="AA259">
        <f t="shared" si="55"/>
        <v>1164</v>
      </c>
      <c r="AB259">
        <f t="shared" si="60"/>
        <v>1.9396699328330961E-4</v>
      </c>
      <c r="AC259" s="175"/>
    </row>
    <row r="260" spans="1:29">
      <c r="A260" t="s">
        <v>1754</v>
      </c>
      <c r="B260" t="s">
        <v>1755</v>
      </c>
      <c r="C260">
        <v>2.8</v>
      </c>
      <c r="D260">
        <v>3.29</v>
      </c>
      <c r="E260">
        <v>2.3199999999999998</v>
      </c>
      <c r="F260">
        <v>3.12</v>
      </c>
      <c r="G260">
        <v>4.0599999999999996</v>
      </c>
      <c r="H260">
        <v>2.2200000000000002</v>
      </c>
      <c r="I260">
        <v>3.8</v>
      </c>
      <c r="J260">
        <v>4.87</v>
      </c>
      <c r="K260">
        <v>2.7</v>
      </c>
      <c r="U260">
        <v>295</v>
      </c>
      <c r="V260">
        <v>268</v>
      </c>
      <c r="W260">
        <v>294</v>
      </c>
      <c r="X260">
        <v>86</v>
      </c>
      <c r="Y260">
        <v>111</v>
      </c>
      <c r="Z260">
        <v>100</v>
      </c>
      <c r="AA260">
        <f t="shared" si="55"/>
        <v>1154</v>
      </c>
      <c r="AB260">
        <f t="shared" si="60"/>
        <v>1.9230061017950112E-4</v>
      </c>
      <c r="AC260" s="175"/>
    </row>
    <row r="261" spans="1:29">
      <c r="A261" t="s">
        <v>1756</v>
      </c>
      <c r="B261" t="s">
        <v>1757</v>
      </c>
      <c r="C261">
        <v>2.82</v>
      </c>
      <c r="D261">
        <v>3.3</v>
      </c>
      <c r="E261">
        <v>2.3199999999999998</v>
      </c>
      <c r="F261">
        <v>3.14</v>
      </c>
      <c r="G261">
        <v>4.08</v>
      </c>
      <c r="H261">
        <v>2.23</v>
      </c>
      <c r="I261">
        <v>3.81</v>
      </c>
      <c r="J261">
        <v>4.87</v>
      </c>
      <c r="K261">
        <v>2.7</v>
      </c>
      <c r="U261">
        <v>301</v>
      </c>
      <c r="V261">
        <v>281</v>
      </c>
      <c r="W261">
        <v>307</v>
      </c>
      <c r="X261">
        <v>73</v>
      </c>
      <c r="Y261">
        <v>109</v>
      </c>
      <c r="Z261">
        <v>118</v>
      </c>
      <c r="AA261">
        <f t="shared" si="55"/>
        <v>1189</v>
      </c>
      <c r="AB261">
        <f t="shared" si="60"/>
        <v>1.9813295104283087E-4</v>
      </c>
      <c r="AC261" s="175">
        <f t="shared" ref="AC261" si="72">SUM(AB261:AB264)/4</f>
        <v>2.0550669627718347E-4</v>
      </c>
    </row>
    <row r="262" spans="1:29">
      <c r="A262" t="s">
        <v>1758</v>
      </c>
      <c r="B262" t="s">
        <v>1759</v>
      </c>
      <c r="C262">
        <v>2.83</v>
      </c>
      <c r="D262">
        <v>3.31</v>
      </c>
      <c r="E262">
        <v>2.33</v>
      </c>
      <c r="F262">
        <v>3.16</v>
      </c>
      <c r="G262">
        <v>4.0999999999999996</v>
      </c>
      <c r="H262">
        <v>2.23</v>
      </c>
      <c r="I262">
        <v>3.83</v>
      </c>
      <c r="J262">
        <v>4.88</v>
      </c>
      <c r="K262">
        <v>2.7</v>
      </c>
      <c r="U262">
        <v>294</v>
      </c>
      <c r="V262">
        <v>289</v>
      </c>
      <c r="W262">
        <v>314</v>
      </c>
      <c r="X262">
        <v>84</v>
      </c>
      <c r="Y262">
        <v>117</v>
      </c>
      <c r="Z262">
        <v>139</v>
      </c>
      <c r="AA262">
        <f t="shared" ref="AA262:AA325" si="73">SUM(U262:Z262)</f>
        <v>1237</v>
      </c>
      <c r="AB262">
        <f t="shared" si="60"/>
        <v>2.0613158994111169E-4</v>
      </c>
      <c r="AC262" s="175"/>
    </row>
    <row r="263" spans="1:29">
      <c r="A263" t="s">
        <v>1760</v>
      </c>
      <c r="B263" t="s">
        <v>1761</v>
      </c>
      <c r="C263">
        <v>2.84</v>
      </c>
      <c r="D263">
        <v>3.32</v>
      </c>
      <c r="E263">
        <v>2.33</v>
      </c>
      <c r="F263">
        <v>3.18</v>
      </c>
      <c r="G263">
        <v>4.1100000000000003</v>
      </c>
      <c r="H263">
        <v>2.2400000000000002</v>
      </c>
      <c r="I263">
        <v>3.84</v>
      </c>
      <c r="J263">
        <v>4.8899999999999997</v>
      </c>
      <c r="K263">
        <v>2.7</v>
      </c>
      <c r="U263">
        <v>289</v>
      </c>
      <c r="V263">
        <v>293</v>
      </c>
      <c r="W263">
        <v>317</v>
      </c>
      <c r="X263">
        <v>90</v>
      </c>
      <c r="Y263">
        <v>123</v>
      </c>
      <c r="Z263">
        <v>135</v>
      </c>
      <c r="AA263">
        <f t="shared" si="73"/>
        <v>1247</v>
      </c>
      <c r="AB263">
        <f t="shared" si="60"/>
        <v>2.0779797304492018E-4</v>
      </c>
      <c r="AC263" s="175"/>
    </row>
    <row r="264" spans="1:29">
      <c r="A264" t="s">
        <v>1762</v>
      </c>
      <c r="B264" t="s">
        <v>1763</v>
      </c>
      <c r="C264">
        <v>2.85</v>
      </c>
      <c r="D264">
        <v>3.33</v>
      </c>
      <c r="E264">
        <v>2.33</v>
      </c>
      <c r="F264">
        <v>3.19</v>
      </c>
      <c r="G264">
        <v>4.12</v>
      </c>
      <c r="H264">
        <v>2.2400000000000002</v>
      </c>
      <c r="I264">
        <v>3.85</v>
      </c>
      <c r="J264">
        <v>4.9000000000000004</v>
      </c>
      <c r="K264">
        <v>2.7</v>
      </c>
      <c r="U264">
        <v>275</v>
      </c>
      <c r="V264">
        <v>291</v>
      </c>
      <c r="W264">
        <v>314</v>
      </c>
      <c r="X264">
        <v>111</v>
      </c>
      <c r="Y264">
        <v>127</v>
      </c>
      <c r="Z264">
        <v>142</v>
      </c>
      <c r="AA264">
        <f t="shared" si="73"/>
        <v>1260</v>
      </c>
      <c r="AB264">
        <f t="shared" si="60"/>
        <v>2.0996427107987123E-4</v>
      </c>
      <c r="AC264" s="175"/>
    </row>
    <row r="265" spans="1:29">
      <c r="A265" t="s">
        <v>1764</v>
      </c>
      <c r="B265" t="s">
        <v>1765</v>
      </c>
      <c r="C265">
        <v>2.86</v>
      </c>
      <c r="D265">
        <v>3.34</v>
      </c>
      <c r="E265">
        <v>2.34</v>
      </c>
      <c r="F265">
        <v>3.21</v>
      </c>
      <c r="G265">
        <v>4.1399999999999997</v>
      </c>
      <c r="H265">
        <v>2.2400000000000002</v>
      </c>
      <c r="I265">
        <v>3.86</v>
      </c>
      <c r="J265">
        <v>4.9000000000000004</v>
      </c>
      <c r="K265">
        <v>2.7</v>
      </c>
      <c r="U265">
        <v>265</v>
      </c>
      <c r="V265">
        <v>280</v>
      </c>
      <c r="W265">
        <v>299</v>
      </c>
      <c r="X265">
        <v>110</v>
      </c>
      <c r="Y265">
        <v>138</v>
      </c>
      <c r="Z265">
        <v>147</v>
      </c>
      <c r="AA265">
        <f t="shared" si="73"/>
        <v>1239</v>
      </c>
      <c r="AB265">
        <f t="shared" si="60"/>
        <v>2.064648665618734E-4</v>
      </c>
      <c r="AC265" s="175">
        <f t="shared" ref="AC265" si="74">SUM(AB265:AB268)/4</f>
        <v>1.6805473601908742E-4</v>
      </c>
    </row>
    <row r="266" spans="1:29">
      <c r="A266" t="s">
        <v>1766</v>
      </c>
      <c r="B266" t="s">
        <v>1767</v>
      </c>
      <c r="C266">
        <v>2.87</v>
      </c>
      <c r="D266">
        <v>3.35</v>
      </c>
      <c r="E266">
        <v>2.34</v>
      </c>
      <c r="F266">
        <v>3.22</v>
      </c>
      <c r="G266">
        <v>4.1500000000000004</v>
      </c>
      <c r="H266">
        <v>2.25</v>
      </c>
      <c r="I266">
        <v>3.87</v>
      </c>
      <c r="J266">
        <v>4.91</v>
      </c>
      <c r="K266">
        <v>2.7</v>
      </c>
      <c r="U266">
        <v>247</v>
      </c>
      <c r="V266">
        <v>255</v>
      </c>
      <c r="W266">
        <v>267</v>
      </c>
      <c r="X266">
        <v>105</v>
      </c>
      <c r="Y266">
        <v>134</v>
      </c>
      <c r="Z266">
        <v>126</v>
      </c>
      <c r="AA266">
        <f t="shared" si="73"/>
        <v>1134</v>
      </c>
      <c r="AB266">
        <f t="shared" si="60"/>
        <v>1.8896784397188411E-4</v>
      </c>
      <c r="AC266" s="175"/>
    </row>
    <row r="267" spans="1:29">
      <c r="A267" t="s">
        <v>1768</v>
      </c>
      <c r="B267" t="s">
        <v>1769</v>
      </c>
      <c r="C267">
        <v>2.88</v>
      </c>
      <c r="D267">
        <v>3.35</v>
      </c>
      <c r="E267">
        <v>2.34</v>
      </c>
      <c r="F267">
        <v>3.23</v>
      </c>
      <c r="G267">
        <v>4.1500000000000004</v>
      </c>
      <c r="H267">
        <v>2.25</v>
      </c>
      <c r="I267">
        <v>3.88</v>
      </c>
      <c r="J267">
        <v>4.91</v>
      </c>
      <c r="K267">
        <v>2.7</v>
      </c>
      <c r="U267">
        <v>220</v>
      </c>
      <c r="V267">
        <v>221</v>
      </c>
      <c r="W267">
        <v>200</v>
      </c>
      <c r="X267">
        <v>95</v>
      </c>
      <c r="Y267">
        <v>122</v>
      </c>
      <c r="Z267">
        <v>73</v>
      </c>
      <c r="AA267">
        <f t="shared" si="73"/>
        <v>931</v>
      </c>
      <c r="AB267">
        <f t="shared" si="60"/>
        <v>1.5514026696457152E-4</v>
      </c>
      <c r="AC267" s="175"/>
    </row>
    <row r="268" spans="1:29">
      <c r="A268" t="s">
        <v>1770</v>
      </c>
      <c r="B268" t="s">
        <v>1771</v>
      </c>
      <c r="C268">
        <v>2.88</v>
      </c>
      <c r="D268">
        <v>3.36</v>
      </c>
      <c r="E268">
        <v>2.35</v>
      </c>
      <c r="F268">
        <v>3.23</v>
      </c>
      <c r="G268">
        <v>4.1500000000000004</v>
      </c>
      <c r="H268">
        <v>2.25</v>
      </c>
      <c r="I268">
        <v>3.88</v>
      </c>
      <c r="J268">
        <v>4.91</v>
      </c>
      <c r="K268">
        <v>2.7</v>
      </c>
      <c r="U268">
        <v>206</v>
      </c>
      <c r="V268">
        <v>162</v>
      </c>
      <c r="W268">
        <v>170</v>
      </c>
      <c r="X268">
        <v>71</v>
      </c>
      <c r="Y268">
        <v>91</v>
      </c>
      <c r="Z268">
        <v>30</v>
      </c>
      <c r="AA268">
        <f t="shared" si="73"/>
        <v>730</v>
      </c>
      <c r="AB268">
        <f t="shared" si="60"/>
        <v>1.2164596657802064E-4</v>
      </c>
      <c r="AC268" s="175"/>
    </row>
    <row r="269" spans="1:29">
      <c r="A269" t="s">
        <v>1772</v>
      </c>
      <c r="B269" t="s">
        <v>1773</v>
      </c>
      <c r="C269">
        <v>2.88</v>
      </c>
      <c r="D269">
        <v>3.36</v>
      </c>
      <c r="E269">
        <v>2.35</v>
      </c>
      <c r="F269">
        <v>3.23</v>
      </c>
      <c r="G269">
        <v>4.1500000000000004</v>
      </c>
      <c r="H269">
        <v>2.25</v>
      </c>
      <c r="I269">
        <v>3.88</v>
      </c>
      <c r="J269">
        <v>4.91</v>
      </c>
      <c r="K269">
        <v>2.7</v>
      </c>
      <c r="U269">
        <v>175</v>
      </c>
      <c r="V269">
        <v>131</v>
      </c>
      <c r="W269">
        <v>146</v>
      </c>
      <c r="X269">
        <v>88</v>
      </c>
      <c r="Y269">
        <v>68</v>
      </c>
      <c r="Z269">
        <v>13</v>
      </c>
      <c r="AA269">
        <f t="shared" si="73"/>
        <v>621</v>
      </c>
      <c r="AB269">
        <f t="shared" si="60"/>
        <v>1.0348239074650797E-4</v>
      </c>
      <c r="AC269" s="175">
        <f t="shared" ref="AC269" si="75">SUM(AB269:AB272)/4</f>
        <v>1.0710677399729146E-4</v>
      </c>
    </row>
    <row r="270" spans="1:29">
      <c r="A270" t="s">
        <v>1774</v>
      </c>
      <c r="B270" t="s">
        <v>1775</v>
      </c>
      <c r="C270">
        <v>2.89</v>
      </c>
      <c r="D270">
        <v>3.37</v>
      </c>
      <c r="E270">
        <v>2.35</v>
      </c>
      <c r="F270">
        <v>3.25</v>
      </c>
      <c r="G270">
        <v>4.17</v>
      </c>
      <c r="H270">
        <v>2.2599999999999998</v>
      </c>
      <c r="I270">
        <v>3.89</v>
      </c>
      <c r="J270">
        <v>4.92</v>
      </c>
      <c r="K270">
        <v>2.7</v>
      </c>
      <c r="U270">
        <v>172</v>
      </c>
      <c r="V270">
        <v>139</v>
      </c>
      <c r="W270">
        <v>149</v>
      </c>
      <c r="X270">
        <v>88</v>
      </c>
      <c r="Y270">
        <v>71</v>
      </c>
      <c r="Z270">
        <v>15</v>
      </c>
      <c r="AA270">
        <f t="shared" si="73"/>
        <v>634</v>
      </c>
      <c r="AB270">
        <f t="shared" si="60"/>
        <v>1.0564868878145902E-4</v>
      </c>
      <c r="AC270" s="175"/>
    </row>
    <row r="271" spans="1:29">
      <c r="A271" t="s">
        <v>1776</v>
      </c>
      <c r="B271" t="s">
        <v>1777</v>
      </c>
      <c r="C271">
        <v>2.9</v>
      </c>
      <c r="D271">
        <v>3.38</v>
      </c>
      <c r="E271">
        <v>2.35</v>
      </c>
      <c r="F271">
        <v>3.26</v>
      </c>
      <c r="G271">
        <v>4.18</v>
      </c>
      <c r="H271">
        <v>2.2599999999999998</v>
      </c>
      <c r="I271">
        <v>3.91</v>
      </c>
      <c r="J271">
        <v>4.93</v>
      </c>
      <c r="K271">
        <v>2.7</v>
      </c>
      <c r="U271">
        <v>187</v>
      </c>
      <c r="V271">
        <v>141</v>
      </c>
      <c r="W271">
        <v>154</v>
      </c>
      <c r="X271">
        <v>67</v>
      </c>
      <c r="Y271">
        <v>69</v>
      </c>
      <c r="Z271">
        <v>12</v>
      </c>
      <c r="AA271">
        <f t="shared" si="73"/>
        <v>630</v>
      </c>
      <c r="AB271">
        <f t="shared" si="60"/>
        <v>1.0498213553993562E-4</v>
      </c>
      <c r="AC271" s="175"/>
    </row>
    <row r="272" spans="1:29">
      <c r="A272" t="s">
        <v>1778</v>
      </c>
      <c r="B272" t="s">
        <v>1779</v>
      </c>
      <c r="C272">
        <v>2.91</v>
      </c>
      <c r="D272">
        <v>3.38</v>
      </c>
      <c r="E272">
        <v>2.36</v>
      </c>
      <c r="F272">
        <v>3.28</v>
      </c>
      <c r="G272">
        <v>4.1900000000000004</v>
      </c>
      <c r="H272">
        <v>2.2599999999999998</v>
      </c>
      <c r="I272">
        <v>3.92</v>
      </c>
      <c r="J272">
        <v>4.93</v>
      </c>
      <c r="K272">
        <v>2.7</v>
      </c>
      <c r="U272">
        <v>195</v>
      </c>
      <c r="V272">
        <v>154</v>
      </c>
      <c r="W272">
        <v>164</v>
      </c>
      <c r="X272">
        <v>84</v>
      </c>
      <c r="Y272">
        <v>66</v>
      </c>
      <c r="Z272">
        <v>23</v>
      </c>
      <c r="AA272">
        <f t="shared" si="73"/>
        <v>686</v>
      </c>
      <c r="AB272">
        <f t="shared" si="60"/>
        <v>1.1431388092126324E-4</v>
      </c>
      <c r="AC272" s="175"/>
    </row>
    <row r="273" spans="1:29">
      <c r="A273" t="s">
        <v>1780</v>
      </c>
      <c r="B273" t="s">
        <v>1781</v>
      </c>
      <c r="C273">
        <v>2.92</v>
      </c>
      <c r="D273">
        <v>3.39</v>
      </c>
      <c r="E273">
        <v>2.36</v>
      </c>
      <c r="F273">
        <v>3.29</v>
      </c>
      <c r="G273">
        <v>4.2</v>
      </c>
      <c r="H273">
        <v>2.2599999999999998</v>
      </c>
      <c r="I273">
        <v>3.92</v>
      </c>
      <c r="J273">
        <v>4.9400000000000004</v>
      </c>
      <c r="K273">
        <v>2.7</v>
      </c>
      <c r="U273">
        <v>207</v>
      </c>
      <c r="V273">
        <v>185</v>
      </c>
      <c r="W273">
        <v>190</v>
      </c>
      <c r="X273">
        <v>104</v>
      </c>
      <c r="Y273">
        <v>106</v>
      </c>
      <c r="Z273">
        <v>53</v>
      </c>
      <c r="AA273">
        <f t="shared" si="73"/>
        <v>845</v>
      </c>
      <c r="AB273">
        <f t="shared" si="60"/>
        <v>1.4080937227181842E-4</v>
      </c>
      <c r="AC273" s="175">
        <f t="shared" ref="AC273" si="76">SUM(AB273:AB276)/4</f>
        <v>2.0542337712199307E-4</v>
      </c>
    </row>
    <row r="274" spans="1:29">
      <c r="A274" t="s">
        <v>1782</v>
      </c>
      <c r="B274" t="s">
        <v>1783</v>
      </c>
      <c r="C274">
        <v>2.93</v>
      </c>
      <c r="D274">
        <v>3.4</v>
      </c>
      <c r="E274">
        <v>2.36</v>
      </c>
      <c r="F274">
        <v>3.3</v>
      </c>
      <c r="G274">
        <v>4.21</v>
      </c>
      <c r="H274">
        <v>2.27</v>
      </c>
      <c r="I274">
        <v>3.93</v>
      </c>
      <c r="J274">
        <v>4.9400000000000004</v>
      </c>
      <c r="K274">
        <v>2.7</v>
      </c>
      <c r="U274">
        <v>255</v>
      </c>
      <c r="V274">
        <v>277</v>
      </c>
      <c r="W274">
        <v>248</v>
      </c>
      <c r="X274">
        <v>125</v>
      </c>
      <c r="Y274">
        <v>144</v>
      </c>
      <c r="Z274">
        <v>168</v>
      </c>
      <c r="AA274">
        <f t="shared" si="73"/>
        <v>1217</v>
      </c>
      <c r="AB274">
        <f t="shared" si="60"/>
        <v>2.0279882373349468E-4</v>
      </c>
      <c r="AC274" s="175"/>
    </row>
    <row r="275" spans="1:29">
      <c r="A275" t="s">
        <v>1784</v>
      </c>
      <c r="B275" t="s">
        <v>1785</v>
      </c>
      <c r="C275">
        <v>2.94</v>
      </c>
      <c r="D275">
        <v>3.4</v>
      </c>
      <c r="E275">
        <v>2.36</v>
      </c>
      <c r="F275">
        <v>3.31</v>
      </c>
      <c r="G275">
        <v>4.22</v>
      </c>
      <c r="H275">
        <v>2.27</v>
      </c>
      <c r="I275">
        <v>3.94</v>
      </c>
      <c r="J275">
        <v>4.95</v>
      </c>
      <c r="K275">
        <v>2.7</v>
      </c>
      <c r="U275">
        <v>288</v>
      </c>
      <c r="V275">
        <v>282</v>
      </c>
      <c r="W275">
        <v>309</v>
      </c>
      <c r="X275">
        <v>188</v>
      </c>
      <c r="Y275">
        <v>122</v>
      </c>
      <c r="Z275">
        <v>262</v>
      </c>
      <c r="AA275">
        <f t="shared" si="73"/>
        <v>1451</v>
      </c>
      <c r="AB275">
        <f t="shared" si="60"/>
        <v>2.4179218836261363E-4</v>
      </c>
      <c r="AC275" s="175"/>
    </row>
    <row r="276" spans="1:29">
      <c r="A276" t="s">
        <v>1786</v>
      </c>
      <c r="B276" t="s">
        <v>1787</v>
      </c>
      <c r="C276">
        <v>2.94</v>
      </c>
      <c r="D276">
        <v>3.4</v>
      </c>
      <c r="E276">
        <v>2.36</v>
      </c>
      <c r="F276">
        <v>3.32</v>
      </c>
      <c r="G276">
        <v>4.22</v>
      </c>
      <c r="H276">
        <v>2.27</v>
      </c>
      <c r="I276">
        <v>3.94</v>
      </c>
      <c r="J276">
        <v>4.95</v>
      </c>
      <c r="K276">
        <v>2.7</v>
      </c>
      <c r="U276">
        <v>284</v>
      </c>
      <c r="V276">
        <v>263</v>
      </c>
      <c r="W276">
        <v>291</v>
      </c>
      <c r="X276">
        <v>200</v>
      </c>
      <c r="Y276">
        <v>154</v>
      </c>
      <c r="Z276">
        <v>226</v>
      </c>
      <c r="AA276">
        <f t="shared" si="73"/>
        <v>1418</v>
      </c>
      <c r="AB276">
        <f t="shared" si="60"/>
        <v>2.3629312412004556E-4</v>
      </c>
      <c r="AC276" s="175"/>
    </row>
    <row r="277" spans="1:29">
      <c r="A277" t="s">
        <v>1788</v>
      </c>
      <c r="B277" t="s">
        <v>1789</v>
      </c>
      <c r="C277">
        <v>2.94</v>
      </c>
      <c r="D277">
        <v>3.41</v>
      </c>
      <c r="E277">
        <v>2.36</v>
      </c>
      <c r="F277">
        <v>3.32</v>
      </c>
      <c r="G277">
        <v>4.22</v>
      </c>
      <c r="H277">
        <v>2.27</v>
      </c>
      <c r="I277">
        <v>3.94</v>
      </c>
      <c r="J277">
        <v>4.95</v>
      </c>
      <c r="K277">
        <v>2.7</v>
      </c>
      <c r="U277">
        <v>293</v>
      </c>
      <c r="V277">
        <v>266</v>
      </c>
      <c r="W277">
        <v>286</v>
      </c>
      <c r="X277">
        <v>149</v>
      </c>
      <c r="Y277">
        <v>138</v>
      </c>
      <c r="Z277">
        <v>171</v>
      </c>
      <c r="AA277">
        <f t="shared" si="73"/>
        <v>1303</v>
      </c>
      <c r="AB277">
        <f t="shared" si="60"/>
        <v>2.1712971842624779E-4</v>
      </c>
      <c r="AC277" s="175">
        <f t="shared" ref="AC277" si="77">SUM(AB277:AB280)/4</f>
        <v>2.0421524937173189E-4</v>
      </c>
    </row>
    <row r="278" spans="1:29">
      <c r="A278" t="s">
        <v>1790</v>
      </c>
      <c r="B278" t="s">
        <v>1791</v>
      </c>
      <c r="C278">
        <v>2.95</v>
      </c>
      <c r="D278">
        <v>3.42</v>
      </c>
      <c r="E278">
        <v>2.37</v>
      </c>
      <c r="F278">
        <v>3.34</v>
      </c>
      <c r="G278">
        <v>4.24</v>
      </c>
      <c r="H278">
        <v>2.2799999999999998</v>
      </c>
      <c r="I278">
        <v>3.96</v>
      </c>
      <c r="J278">
        <v>4.95</v>
      </c>
      <c r="K278">
        <v>2.7</v>
      </c>
      <c r="U278">
        <v>280</v>
      </c>
      <c r="V278">
        <v>259</v>
      </c>
      <c r="W278">
        <v>274</v>
      </c>
      <c r="X278">
        <v>130</v>
      </c>
      <c r="Y278">
        <v>140</v>
      </c>
      <c r="Z278">
        <v>164</v>
      </c>
      <c r="AA278">
        <f t="shared" si="73"/>
        <v>1247</v>
      </c>
      <c r="AB278">
        <f t="shared" ref="AB278:AB341" si="78">AA278/$AD$4</f>
        <v>2.0779797304492018E-4</v>
      </c>
      <c r="AC278" s="175"/>
    </row>
    <row r="279" spans="1:29">
      <c r="A279" t="s">
        <v>1792</v>
      </c>
      <c r="B279" t="s">
        <v>1793</v>
      </c>
      <c r="C279">
        <v>2.97</v>
      </c>
      <c r="D279">
        <v>3.43</v>
      </c>
      <c r="E279">
        <v>2.37</v>
      </c>
      <c r="F279">
        <v>3.37</v>
      </c>
      <c r="G279">
        <v>4.26</v>
      </c>
      <c r="H279">
        <v>2.2799999999999998</v>
      </c>
      <c r="I279">
        <v>3.98</v>
      </c>
      <c r="J279">
        <v>4.97</v>
      </c>
      <c r="K279">
        <v>2.7</v>
      </c>
      <c r="U279">
        <v>257</v>
      </c>
      <c r="V279">
        <v>252</v>
      </c>
      <c r="W279">
        <v>263</v>
      </c>
      <c r="X279">
        <v>150</v>
      </c>
      <c r="Y279">
        <v>133</v>
      </c>
      <c r="Z279">
        <v>149</v>
      </c>
      <c r="AA279">
        <f t="shared" si="73"/>
        <v>1204</v>
      </c>
      <c r="AB279">
        <f t="shared" si="78"/>
        <v>2.0063252569854363E-4</v>
      </c>
      <c r="AC279" s="175"/>
    </row>
    <row r="280" spans="1:29">
      <c r="A280" t="s">
        <v>1794</v>
      </c>
      <c r="B280" t="s">
        <v>1795</v>
      </c>
      <c r="C280">
        <v>2.99</v>
      </c>
      <c r="D280">
        <v>3.45</v>
      </c>
      <c r="E280">
        <v>2.38</v>
      </c>
      <c r="F280">
        <v>3.39</v>
      </c>
      <c r="G280">
        <v>4.28</v>
      </c>
      <c r="H280">
        <v>2.29</v>
      </c>
      <c r="I280">
        <v>4</v>
      </c>
      <c r="J280">
        <v>4.9800000000000004</v>
      </c>
      <c r="K280">
        <v>2.7</v>
      </c>
      <c r="U280">
        <v>264</v>
      </c>
      <c r="V280">
        <v>244</v>
      </c>
      <c r="W280">
        <v>251</v>
      </c>
      <c r="X280">
        <v>109</v>
      </c>
      <c r="Y280">
        <v>129</v>
      </c>
      <c r="Z280">
        <v>151</v>
      </c>
      <c r="AA280">
        <f t="shared" si="73"/>
        <v>1148</v>
      </c>
      <c r="AB280">
        <f t="shared" si="78"/>
        <v>1.9130078031721602E-4</v>
      </c>
      <c r="AC280" s="175"/>
    </row>
    <row r="281" spans="1:29">
      <c r="A281" t="s">
        <v>1796</v>
      </c>
      <c r="B281" t="s">
        <v>1797</v>
      </c>
      <c r="C281">
        <v>3.01</v>
      </c>
      <c r="D281">
        <v>3.46</v>
      </c>
      <c r="E281">
        <v>2.39</v>
      </c>
      <c r="F281">
        <v>3.41</v>
      </c>
      <c r="G281">
        <v>4.29</v>
      </c>
      <c r="H281">
        <v>2.29</v>
      </c>
      <c r="I281">
        <v>4.01</v>
      </c>
      <c r="J281">
        <v>4.99</v>
      </c>
      <c r="K281">
        <v>2.7</v>
      </c>
      <c r="U281">
        <v>243</v>
      </c>
      <c r="V281">
        <v>241</v>
      </c>
      <c r="W281">
        <v>247</v>
      </c>
      <c r="X281">
        <v>107</v>
      </c>
      <c r="Y281">
        <v>130</v>
      </c>
      <c r="Z281">
        <v>145</v>
      </c>
      <c r="AA281">
        <f t="shared" si="73"/>
        <v>1113</v>
      </c>
      <c r="AB281">
        <f t="shared" si="78"/>
        <v>1.8546843945388625E-4</v>
      </c>
      <c r="AC281" s="175">
        <f t="shared" ref="AC281" si="79">SUM(AB281:AB284)/4</f>
        <v>1.7863626872827138E-4</v>
      </c>
    </row>
    <row r="282" spans="1:29">
      <c r="A282" t="s">
        <v>1798</v>
      </c>
      <c r="B282" t="s">
        <v>1799</v>
      </c>
      <c r="C282">
        <v>3.02</v>
      </c>
      <c r="D282">
        <v>3.47</v>
      </c>
      <c r="E282">
        <v>2.39</v>
      </c>
      <c r="F282">
        <v>3.43</v>
      </c>
      <c r="G282">
        <v>4.3099999999999996</v>
      </c>
      <c r="H282">
        <v>2.2999999999999998</v>
      </c>
      <c r="I282">
        <v>4.03</v>
      </c>
      <c r="J282">
        <v>4.99</v>
      </c>
      <c r="K282">
        <v>2.7</v>
      </c>
      <c r="U282">
        <v>234</v>
      </c>
      <c r="V282">
        <v>241</v>
      </c>
      <c r="W282">
        <v>251</v>
      </c>
      <c r="X282">
        <v>86</v>
      </c>
      <c r="Y282">
        <v>119</v>
      </c>
      <c r="Z282">
        <v>117</v>
      </c>
      <c r="AA282">
        <f t="shared" si="73"/>
        <v>1048</v>
      </c>
      <c r="AB282">
        <f t="shared" si="78"/>
        <v>1.7463694927913101E-4</v>
      </c>
      <c r="AC282" s="175"/>
    </row>
    <row r="283" spans="1:29">
      <c r="A283" t="s">
        <v>1800</v>
      </c>
      <c r="B283" t="s">
        <v>1801</v>
      </c>
      <c r="C283">
        <v>3.03</v>
      </c>
      <c r="D283">
        <v>3.48</v>
      </c>
      <c r="E283">
        <v>2.39</v>
      </c>
      <c r="F283">
        <v>3.45</v>
      </c>
      <c r="G283">
        <v>4.32</v>
      </c>
      <c r="H283">
        <v>2.31</v>
      </c>
      <c r="I283">
        <v>4.04</v>
      </c>
      <c r="J283">
        <v>5</v>
      </c>
      <c r="K283">
        <v>2.7</v>
      </c>
      <c r="U283">
        <v>215</v>
      </c>
      <c r="V283">
        <v>241</v>
      </c>
      <c r="W283">
        <v>259</v>
      </c>
      <c r="X283">
        <v>122</v>
      </c>
      <c r="Y283">
        <v>122</v>
      </c>
      <c r="Z283">
        <v>112</v>
      </c>
      <c r="AA283">
        <f t="shared" si="73"/>
        <v>1071</v>
      </c>
      <c r="AB283">
        <f t="shared" si="78"/>
        <v>1.7846963041789055E-4</v>
      </c>
      <c r="AC283" s="175"/>
    </row>
    <row r="284" spans="1:29">
      <c r="A284" t="s">
        <v>1802</v>
      </c>
      <c r="B284" t="s">
        <v>1803</v>
      </c>
      <c r="C284">
        <v>3.03</v>
      </c>
      <c r="D284">
        <v>3.48</v>
      </c>
      <c r="E284">
        <v>2.4</v>
      </c>
      <c r="F284">
        <v>3.46</v>
      </c>
      <c r="G284">
        <v>4.34</v>
      </c>
      <c r="H284">
        <v>2.31</v>
      </c>
      <c r="I284">
        <v>4.04</v>
      </c>
      <c r="J284">
        <v>5</v>
      </c>
      <c r="K284">
        <v>2.7</v>
      </c>
      <c r="U284">
        <v>219</v>
      </c>
      <c r="V284">
        <v>247</v>
      </c>
      <c r="W284">
        <v>268</v>
      </c>
      <c r="X284">
        <v>111</v>
      </c>
      <c r="Y284">
        <v>111</v>
      </c>
      <c r="Z284">
        <v>100</v>
      </c>
      <c r="AA284">
        <f t="shared" si="73"/>
        <v>1056</v>
      </c>
      <c r="AB284">
        <f t="shared" si="78"/>
        <v>1.7597005576217779E-4</v>
      </c>
      <c r="AC284" s="175"/>
    </row>
    <row r="285" spans="1:29">
      <c r="A285" t="s">
        <v>1804</v>
      </c>
      <c r="B285" t="s">
        <v>1805</v>
      </c>
      <c r="C285">
        <v>3.03</v>
      </c>
      <c r="D285">
        <v>3.48</v>
      </c>
      <c r="E285">
        <v>2.4</v>
      </c>
      <c r="F285">
        <v>3.47</v>
      </c>
      <c r="G285">
        <v>4.3499999999999996</v>
      </c>
      <c r="H285">
        <v>2.3199999999999998</v>
      </c>
      <c r="I285">
        <v>4.04</v>
      </c>
      <c r="J285">
        <v>5</v>
      </c>
      <c r="K285">
        <v>2.7</v>
      </c>
      <c r="U285">
        <v>233</v>
      </c>
      <c r="V285">
        <v>259</v>
      </c>
      <c r="W285">
        <v>280</v>
      </c>
      <c r="X285">
        <v>95</v>
      </c>
      <c r="Y285">
        <v>109</v>
      </c>
      <c r="Z285">
        <v>118</v>
      </c>
      <c r="AA285">
        <f t="shared" si="73"/>
        <v>1094</v>
      </c>
      <c r="AB285">
        <f t="shared" si="78"/>
        <v>1.823023115566501E-4</v>
      </c>
      <c r="AC285" s="175">
        <f t="shared" ref="AC285" si="80">SUM(AB285:AB288)/4</f>
        <v>1.8821797157517027E-4</v>
      </c>
    </row>
    <row r="286" spans="1:29">
      <c r="A286" t="s">
        <v>1806</v>
      </c>
      <c r="B286" t="s">
        <v>1807</v>
      </c>
      <c r="C286">
        <v>3.04</v>
      </c>
      <c r="D286">
        <v>3.49</v>
      </c>
      <c r="E286">
        <v>2.4</v>
      </c>
      <c r="F286">
        <v>3.48</v>
      </c>
      <c r="G286">
        <v>4.3600000000000003</v>
      </c>
      <c r="H286">
        <v>2.3199999999999998</v>
      </c>
      <c r="I286">
        <v>4.05</v>
      </c>
      <c r="J286">
        <v>5.01</v>
      </c>
      <c r="K286">
        <v>2.7</v>
      </c>
      <c r="U286">
        <v>247</v>
      </c>
      <c r="V286">
        <v>267</v>
      </c>
      <c r="W286">
        <v>287</v>
      </c>
      <c r="X286">
        <v>75</v>
      </c>
      <c r="Y286">
        <v>117</v>
      </c>
      <c r="Z286">
        <v>139</v>
      </c>
      <c r="AA286">
        <f t="shared" si="73"/>
        <v>1132</v>
      </c>
      <c r="AB286">
        <f t="shared" si="78"/>
        <v>1.8863456735112241E-4</v>
      </c>
      <c r="AC286" s="175"/>
    </row>
    <row r="287" spans="1:29">
      <c r="A287" t="s">
        <v>1808</v>
      </c>
      <c r="B287" t="s">
        <v>1809</v>
      </c>
      <c r="C287">
        <v>3.04</v>
      </c>
      <c r="D287">
        <v>3.49</v>
      </c>
      <c r="E287">
        <v>2.4</v>
      </c>
      <c r="F287">
        <v>3.49</v>
      </c>
      <c r="G287">
        <v>4.3600000000000003</v>
      </c>
      <c r="H287">
        <v>2.33</v>
      </c>
      <c r="I287">
        <v>4.05</v>
      </c>
      <c r="J287">
        <v>5.01</v>
      </c>
      <c r="K287">
        <v>2.7</v>
      </c>
      <c r="U287">
        <v>244</v>
      </c>
      <c r="V287">
        <v>272</v>
      </c>
      <c r="W287">
        <v>291</v>
      </c>
      <c r="X287">
        <v>80</v>
      </c>
      <c r="Y287">
        <v>123</v>
      </c>
      <c r="Z287">
        <v>135</v>
      </c>
      <c r="AA287">
        <f t="shared" si="73"/>
        <v>1145</v>
      </c>
      <c r="AB287">
        <f t="shared" si="78"/>
        <v>1.9080086538607346E-4</v>
      </c>
      <c r="AC287" s="175"/>
    </row>
    <row r="288" spans="1:29">
      <c r="A288" t="s">
        <v>1810</v>
      </c>
      <c r="B288" t="s">
        <v>1811</v>
      </c>
      <c r="C288">
        <v>3.03</v>
      </c>
      <c r="D288">
        <v>3.49</v>
      </c>
      <c r="E288">
        <v>2.4</v>
      </c>
      <c r="F288">
        <v>3.48</v>
      </c>
      <c r="G288">
        <v>4.3600000000000003</v>
      </c>
      <c r="H288">
        <v>2.33</v>
      </c>
      <c r="I288">
        <v>4.04</v>
      </c>
      <c r="J288">
        <v>5</v>
      </c>
      <c r="K288">
        <v>2.7</v>
      </c>
      <c r="U288">
        <v>234</v>
      </c>
      <c r="V288">
        <v>271</v>
      </c>
      <c r="W288">
        <v>288</v>
      </c>
      <c r="X288">
        <v>85</v>
      </c>
      <c r="Y288">
        <v>127</v>
      </c>
      <c r="Z288">
        <v>142</v>
      </c>
      <c r="AA288">
        <f t="shared" si="73"/>
        <v>1147</v>
      </c>
      <c r="AB288">
        <f t="shared" si="78"/>
        <v>1.9113414200683517E-4</v>
      </c>
      <c r="AC288" s="175"/>
    </row>
    <row r="289" spans="1:29">
      <c r="A289" t="s">
        <v>1812</v>
      </c>
      <c r="B289" t="s">
        <v>1813</v>
      </c>
      <c r="C289">
        <v>3.03</v>
      </c>
      <c r="D289">
        <v>3.48</v>
      </c>
      <c r="E289">
        <v>2.4</v>
      </c>
      <c r="F289">
        <v>3.48</v>
      </c>
      <c r="G289">
        <v>4.3600000000000003</v>
      </c>
      <c r="H289">
        <v>2.33</v>
      </c>
      <c r="I289">
        <v>4.04</v>
      </c>
      <c r="J289">
        <v>5</v>
      </c>
      <c r="K289">
        <v>2.7</v>
      </c>
      <c r="U289">
        <v>228</v>
      </c>
      <c r="V289">
        <v>261</v>
      </c>
      <c r="W289">
        <v>275</v>
      </c>
      <c r="X289">
        <v>83</v>
      </c>
      <c r="Y289">
        <v>138</v>
      </c>
      <c r="Z289">
        <v>147</v>
      </c>
      <c r="AA289">
        <f t="shared" si="73"/>
        <v>1132</v>
      </c>
      <c r="AB289">
        <f t="shared" si="78"/>
        <v>1.8863456735112241E-4</v>
      </c>
      <c r="AC289" s="175">
        <f t="shared" ref="AC289" si="81">SUM(AB289:AB292)/4</f>
        <v>1.5476533076621462E-4</v>
      </c>
    </row>
    <row r="290" spans="1:29">
      <c r="A290" t="s">
        <v>1814</v>
      </c>
      <c r="B290" t="s">
        <v>1815</v>
      </c>
      <c r="C290">
        <v>3.03</v>
      </c>
      <c r="D290">
        <v>3.48</v>
      </c>
      <c r="E290">
        <v>2.4</v>
      </c>
      <c r="F290">
        <v>3.48</v>
      </c>
      <c r="G290">
        <v>4.3600000000000003</v>
      </c>
      <c r="H290">
        <v>2.3199999999999998</v>
      </c>
      <c r="I290">
        <v>4.04</v>
      </c>
      <c r="J290">
        <v>5</v>
      </c>
      <c r="K290">
        <v>2.7</v>
      </c>
      <c r="U290">
        <v>221</v>
      </c>
      <c r="V290">
        <v>237</v>
      </c>
      <c r="W290">
        <v>244</v>
      </c>
      <c r="X290">
        <v>93</v>
      </c>
      <c r="Y290">
        <v>134</v>
      </c>
      <c r="Z290">
        <v>126</v>
      </c>
      <c r="AA290">
        <f t="shared" si="73"/>
        <v>1055</v>
      </c>
      <c r="AB290">
        <f t="shared" si="78"/>
        <v>1.7580341745179696E-4</v>
      </c>
      <c r="AC290" s="175"/>
    </row>
    <row r="291" spans="1:29">
      <c r="A291" t="s">
        <v>1816</v>
      </c>
      <c r="B291" t="s">
        <v>1817</v>
      </c>
      <c r="C291">
        <v>3.03</v>
      </c>
      <c r="D291">
        <v>3.48</v>
      </c>
      <c r="E291">
        <v>2.4</v>
      </c>
      <c r="F291">
        <v>3.49</v>
      </c>
      <c r="G291">
        <v>4.38</v>
      </c>
      <c r="H291">
        <v>2.34</v>
      </c>
      <c r="I291">
        <v>4.04</v>
      </c>
      <c r="J291">
        <v>5</v>
      </c>
      <c r="K291">
        <v>2.7</v>
      </c>
      <c r="U291">
        <v>197</v>
      </c>
      <c r="V291">
        <v>204</v>
      </c>
      <c r="W291">
        <v>181</v>
      </c>
      <c r="X291">
        <v>84</v>
      </c>
      <c r="Y291">
        <v>122</v>
      </c>
      <c r="Z291">
        <v>73</v>
      </c>
      <c r="AA291">
        <f t="shared" si="73"/>
        <v>861</v>
      </c>
      <c r="AB291">
        <f t="shared" si="78"/>
        <v>1.4347558523791201E-4</v>
      </c>
      <c r="AC291" s="175"/>
    </row>
    <row r="292" spans="1:29">
      <c r="A292" t="s">
        <v>1818</v>
      </c>
      <c r="B292" t="s">
        <v>1819</v>
      </c>
      <c r="C292">
        <v>3.04</v>
      </c>
      <c r="D292">
        <v>3.49</v>
      </c>
      <c r="E292">
        <v>2.4</v>
      </c>
      <c r="F292">
        <v>3.5</v>
      </c>
      <c r="G292">
        <v>4.38</v>
      </c>
      <c r="H292">
        <v>2.34</v>
      </c>
      <c r="I292">
        <v>4.05</v>
      </c>
      <c r="J292">
        <v>5.01</v>
      </c>
      <c r="K292">
        <v>2.7</v>
      </c>
      <c r="U292">
        <v>184</v>
      </c>
      <c r="V292">
        <v>149</v>
      </c>
      <c r="W292">
        <v>152</v>
      </c>
      <c r="X292">
        <v>61</v>
      </c>
      <c r="Y292">
        <v>91</v>
      </c>
      <c r="Z292">
        <v>30</v>
      </c>
      <c r="AA292">
        <f t="shared" si="73"/>
        <v>667</v>
      </c>
      <c r="AB292">
        <f t="shared" si="78"/>
        <v>1.1114775302402708E-4</v>
      </c>
      <c r="AC292" s="175"/>
    </row>
    <row r="293" spans="1:29">
      <c r="A293" t="s">
        <v>1820</v>
      </c>
      <c r="B293" t="s">
        <v>1821</v>
      </c>
      <c r="C293">
        <v>3.04</v>
      </c>
      <c r="D293">
        <v>3.49</v>
      </c>
      <c r="E293">
        <v>2.4</v>
      </c>
      <c r="F293">
        <v>3.5</v>
      </c>
      <c r="G293">
        <v>4.38</v>
      </c>
      <c r="H293">
        <v>2.34</v>
      </c>
      <c r="I293">
        <v>4.05</v>
      </c>
      <c r="J293">
        <v>5.01</v>
      </c>
      <c r="K293">
        <v>2.7</v>
      </c>
      <c r="U293">
        <v>161</v>
      </c>
      <c r="V293">
        <v>111</v>
      </c>
      <c r="W293">
        <v>119</v>
      </c>
      <c r="X293">
        <v>76</v>
      </c>
      <c r="Y293">
        <v>68</v>
      </c>
      <c r="Z293">
        <v>13</v>
      </c>
      <c r="AA293">
        <f t="shared" si="73"/>
        <v>548</v>
      </c>
      <c r="AB293">
        <f t="shared" si="78"/>
        <v>9.1317794088705904E-5</v>
      </c>
      <c r="AC293" s="175">
        <f t="shared" ref="AC293" si="82">SUM(AB293:AB296)/4</f>
        <v>1.0039958200446224E-4</v>
      </c>
    </row>
    <row r="294" spans="1:29">
      <c r="A294" t="s">
        <v>1822</v>
      </c>
      <c r="B294" t="s">
        <v>1823</v>
      </c>
      <c r="C294">
        <v>3.05</v>
      </c>
      <c r="D294">
        <v>3.5</v>
      </c>
      <c r="E294">
        <v>2.41</v>
      </c>
      <c r="F294">
        <v>3.52</v>
      </c>
      <c r="G294">
        <v>4.4000000000000004</v>
      </c>
      <c r="H294">
        <v>2.34</v>
      </c>
      <c r="I294">
        <v>4.0599999999999996</v>
      </c>
      <c r="J294">
        <v>5.0199999999999996</v>
      </c>
      <c r="K294">
        <v>2.7</v>
      </c>
      <c r="U294">
        <v>168</v>
      </c>
      <c r="V294">
        <v>120</v>
      </c>
      <c r="W294">
        <v>123</v>
      </c>
      <c r="X294">
        <v>97</v>
      </c>
      <c r="Y294">
        <v>71</v>
      </c>
      <c r="Z294">
        <v>15</v>
      </c>
      <c r="AA294">
        <f t="shared" si="73"/>
        <v>594</v>
      </c>
      <c r="AB294">
        <f t="shared" si="78"/>
        <v>9.8983156366225019E-5</v>
      </c>
      <c r="AC294" s="175"/>
    </row>
    <row r="295" spans="1:29">
      <c r="A295" t="s">
        <v>1824</v>
      </c>
      <c r="B295" t="s">
        <v>1825</v>
      </c>
      <c r="C295">
        <v>3.05</v>
      </c>
      <c r="D295">
        <v>3.5</v>
      </c>
      <c r="E295">
        <v>2.41</v>
      </c>
      <c r="F295">
        <v>3.52</v>
      </c>
      <c r="G295">
        <v>4.3899999999999997</v>
      </c>
      <c r="H295">
        <v>2.34</v>
      </c>
      <c r="I295">
        <v>4.07</v>
      </c>
      <c r="J295">
        <v>5.0199999999999996</v>
      </c>
      <c r="K295">
        <v>2.7</v>
      </c>
      <c r="U295">
        <v>154</v>
      </c>
      <c r="V295">
        <v>120</v>
      </c>
      <c r="W295">
        <v>127</v>
      </c>
      <c r="X295">
        <v>110</v>
      </c>
      <c r="Y295">
        <v>69</v>
      </c>
      <c r="Z295">
        <v>12</v>
      </c>
      <c r="AA295">
        <f t="shared" si="73"/>
        <v>592</v>
      </c>
      <c r="AB295">
        <f t="shared" si="78"/>
        <v>9.864987974546331E-5</v>
      </c>
      <c r="AC295" s="175"/>
    </row>
    <row r="296" spans="1:29">
      <c r="A296" t="s">
        <v>1826</v>
      </c>
      <c r="B296" t="s">
        <v>1827</v>
      </c>
      <c r="C296">
        <v>3.07</v>
      </c>
      <c r="D296">
        <v>3.51</v>
      </c>
      <c r="E296">
        <v>2.41</v>
      </c>
      <c r="F296">
        <v>3.54</v>
      </c>
      <c r="G296">
        <v>4.41</v>
      </c>
      <c r="H296">
        <v>2.34</v>
      </c>
      <c r="I296">
        <v>4.08</v>
      </c>
      <c r="J296">
        <v>5.0199999999999996</v>
      </c>
      <c r="K296">
        <v>2.7</v>
      </c>
      <c r="U296">
        <v>165</v>
      </c>
      <c r="V296">
        <v>132</v>
      </c>
      <c r="W296">
        <v>138</v>
      </c>
      <c r="X296">
        <v>152</v>
      </c>
      <c r="Y296">
        <v>66</v>
      </c>
      <c r="Z296">
        <v>23</v>
      </c>
      <c r="AA296">
        <f t="shared" si="73"/>
        <v>676</v>
      </c>
      <c r="AB296">
        <f t="shared" si="78"/>
        <v>1.1264749781745473E-4</v>
      </c>
      <c r="AC296" s="175"/>
    </row>
    <row r="297" spans="1:29">
      <c r="A297" t="s">
        <v>1828</v>
      </c>
      <c r="B297" t="s">
        <v>1829</v>
      </c>
      <c r="C297">
        <v>3.08</v>
      </c>
      <c r="D297">
        <v>3.53</v>
      </c>
      <c r="E297">
        <v>2.42</v>
      </c>
      <c r="F297">
        <v>3.56</v>
      </c>
      <c r="G297">
        <v>4.42</v>
      </c>
      <c r="H297">
        <v>2.35</v>
      </c>
      <c r="I297">
        <v>4.0999999999999996</v>
      </c>
      <c r="J297">
        <v>5.03</v>
      </c>
      <c r="K297">
        <v>2.7</v>
      </c>
      <c r="U297">
        <v>199</v>
      </c>
      <c r="V297">
        <v>162</v>
      </c>
      <c r="W297">
        <v>165</v>
      </c>
      <c r="X297">
        <v>187</v>
      </c>
      <c r="Y297">
        <v>106</v>
      </c>
      <c r="Z297">
        <v>53</v>
      </c>
      <c r="AA297">
        <f t="shared" si="73"/>
        <v>872</v>
      </c>
      <c r="AB297">
        <f t="shared" si="78"/>
        <v>1.4530860665210135E-4</v>
      </c>
      <c r="AC297" s="175">
        <f t="shared" ref="AC297" si="83">SUM(AB297:AB300)/4</f>
        <v>1.9363371666254793E-4</v>
      </c>
    </row>
    <row r="298" spans="1:29">
      <c r="A298" t="s">
        <v>1830</v>
      </c>
      <c r="B298" t="s">
        <v>1831</v>
      </c>
      <c r="C298">
        <v>3.1</v>
      </c>
      <c r="D298">
        <v>3.54</v>
      </c>
      <c r="E298">
        <v>2.42</v>
      </c>
      <c r="F298">
        <v>3.59</v>
      </c>
      <c r="G298">
        <v>4.45</v>
      </c>
      <c r="H298">
        <v>2.35</v>
      </c>
      <c r="I298">
        <v>4.1100000000000003</v>
      </c>
      <c r="J298">
        <v>5.04</v>
      </c>
      <c r="K298">
        <v>2.7</v>
      </c>
      <c r="U298">
        <v>250</v>
      </c>
      <c r="V298">
        <v>245</v>
      </c>
      <c r="W298">
        <v>221</v>
      </c>
      <c r="X298">
        <v>200</v>
      </c>
      <c r="Y298">
        <v>144</v>
      </c>
      <c r="Z298">
        <v>168</v>
      </c>
      <c r="AA298">
        <f t="shared" si="73"/>
        <v>1228</v>
      </c>
      <c r="AB298">
        <f t="shared" si="78"/>
        <v>2.0463184514768403E-4</v>
      </c>
      <c r="AC298" s="175"/>
    </row>
    <row r="299" spans="1:29">
      <c r="A299" t="s">
        <v>1832</v>
      </c>
      <c r="B299" t="s">
        <v>1833</v>
      </c>
      <c r="C299">
        <v>3.11</v>
      </c>
      <c r="D299">
        <v>3.55</v>
      </c>
      <c r="E299">
        <v>2.4300000000000002</v>
      </c>
      <c r="F299">
        <v>3.6</v>
      </c>
      <c r="G299">
        <v>4.45</v>
      </c>
      <c r="H299">
        <v>2.36</v>
      </c>
      <c r="I299">
        <v>4.12</v>
      </c>
      <c r="J299">
        <v>5.05</v>
      </c>
      <c r="K299">
        <v>2.7</v>
      </c>
      <c r="U299">
        <v>231</v>
      </c>
      <c r="V299">
        <v>252</v>
      </c>
      <c r="W299">
        <v>274</v>
      </c>
      <c r="X299">
        <v>144</v>
      </c>
      <c r="Y299">
        <v>122</v>
      </c>
      <c r="Z299">
        <v>262</v>
      </c>
      <c r="AA299">
        <f t="shared" si="73"/>
        <v>1285</v>
      </c>
      <c r="AB299">
        <f t="shared" si="78"/>
        <v>2.1413022883939249E-4</v>
      </c>
      <c r="AC299" s="175"/>
    </row>
    <row r="300" spans="1:29">
      <c r="A300" t="s">
        <v>1834</v>
      </c>
      <c r="B300" t="s">
        <v>1835</v>
      </c>
      <c r="C300">
        <v>3.12</v>
      </c>
      <c r="D300">
        <v>3.56</v>
      </c>
      <c r="E300">
        <v>2.4300000000000002</v>
      </c>
      <c r="F300">
        <v>3.62</v>
      </c>
      <c r="G300">
        <v>4.47</v>
      </c>
      <c r="H300">
        <v>2.36</v>
      </c>
      <c r="I300">
        <v>4.1399999999999997</v>
      </c>
      <c r="J300">
        <v>5.0599999999999996</v>
      </c>
      <c r="K300">
        <v>2.7</v>
      </c>
      <c r="U300">
        <v>215</v>
      </c>
      <c r="V300">
        <v>235</v>
      </c>
      <c r="W300">
        <v>259</v>
      </c>
      <c r="X300">
        <v>174</v>
      </c>
      <c r="Y300">
        <v>154</v>
      </c>
      <c r="Z300">
        <v>226</v>
      </c>
      <c r="AA300">
        <f t="shared" si="73"/>
        <v>1263</v>
      </c>
      <c r="AB300">
        <f t="shared" si="78"/>
        <v>2.104641860110138E-4</v>
      </c>
      <c r="AC300" s="175"/>
    </row>
    <row r="301" spans="1:29">
      <c r="A301" t="s">
        <v>1836</v>
      </c>
      <c r="B301" t="s">
        <v>1837</v>
      </c>
      <c r="C301">
        <v>3.14</v>
      </c>
      <c r="D301">
        <v>3.58</v>
      </c>
      <c r="E301">
        <v>2.44</v>
      </c>
      <c r="F301">
        <v>3.64</v>
      </c>
      <c r="G301">
        <v>4.4800000000000004</v>
      </c>
      <c r="H301">
        <v>2.37</v>
      </c>
      <c r="I301">
        <v>4.16</v>
      </c>
      <c r="J301">
        <v>5.07</v>
      </c>
      <c r="K301">
        <v>2.7</v>
      </c>
      <c r="U301">
        <v>229</v>
      </c>
      <c r="V301">
        <v>235</v>
      </c>
      <c r="W301">
        <v>251</v>
      </c>
      <c r="X301">
        <v>119</v>
      </c>
      <c r="Y301">
        <v>138</v>
      </c>
      <c r="Z301">
        <v>171</v>
      </c>
      <c r="AA301">
        <f t="shared" si="73"/>
        <v>1143</v>
      </c>
      <c r="AB301">
        <f t="shared" si="78"/>
        <v>1.9046758876531178E-4</v>
      </c>
      <c r="AC301" s="175">
        <f t="shared" ref="AC301" si="84">SUM(AB301:AB304)/4</f>
        <v>1.7855294957308098E-4</v>
      </c>
    </row>
    <row r="302" spans="1:29">
      <c r="A302" t="s">
        <v>1838</v>
      </c>
      <c r="B302" t="s">
        <v>1839</v>
      </c>
      <c r="C302">
        <v>3.17</v>
      </c>
      <c r="D302">
        <v>3.6</v>
      </c>
      <c r="E302">
        <v>2.4500000000000002</v>
      </c>
      <c r="F302">
        <v>3.67</v>
      </c>
      <c r="G302">
        <v>4.51</v>
      </c>
      <c r="H302">
        <v>2.37</v>
      </c>
      <c r="I302">
        <v>4.1900000000000004</v>
      </c>
      <c r="J302">
        <v>5.08</v>
      </c>
      <c r="K302">
        <v>2.7</v>
      </c>
      <c r="U302">
        <v>223</v>
      </c>
      <c r="V302">
        <v>226</v>
      </c>
      <c r="W302">
        <v>237</v>
      </c>
      <c r="X302">
        <v>103</v>
      </c>
      <c r="Y302">
        <v>140</v>
      </c>
      <c r="Z302">
        <v>164</v>
      </c>
      <c r="AA302">
        <f t="shared" si="73"/>
        <v>1093</v>
      </c>
      <c r="AB302">
        <f t="shared" si="78"/>
        <v>1.8213567324626927E-4</v>
      </c>
      <c r="AC302" s="175"/>
    </row>
    <row r="303" spans="1:29">
      <c r="A303" t="s">
        <v>1840</v>
      </c>
      <c r="B303" t="s">
        <v>1841</v>
      </c>
      <c r="C303">
        <v>3.19</v>
      </c>
      <c r="D303">
        <v>3.62</v>
      </c>
      <c r="E303">
        <v>2.46</v>
      </c>
      <c r="F303">
        <v>3.73</v>
      </c>
      <c r="G303">
        <v>4.5599999999999996</v>
      </c>
      <c r="H303">
        <v>2.4</v>
      </c>
      <c r="I303">
        <v>4.21</v>
      </c>
      <c r="J303">
        <v>5.0999999999999996</v>
      </c>
      <c r="K303">
        <v>2.7</v>
      </c>
      <c r="U303">
        <v>207</v>
      </c>
      <c r="V303">
        <v>220</v>
      </c>
      <c r="W303">
        <v>225</v>
      </c>
      <c r="X303">
        <v>108</v>
      </c>
      <c r="Y303">
        <v>133</v>
      </c>
      <c r="Z303">
        <v>149</v>
      </c>
      <c r="AA303">
        <f t="shared" si="73"/>
        <v>1042</v>
      </c>
      <c r="AB303">
        <f t="shared" si="78"/>
        <v>1.7363711941684591E-4</v>
      </c>
      <c r="AC303" s="175"/>
    </row>
    <row r="304" spans="1:29">
      <c r="A304" t="s">
        <v>1842</v>
      </c>
      <c r="B304" t="s">
        <v>1843</v>
      </c>
      <c r="C304">
        <v>3.2</v>
      </c>
      <c r="D304">
        <v>3.63</v>
      </c>
      <c r="E304">
        <v>2.4700000000000002</v>
      </c>
      <c r="F304">
        <v>3.75</v>
      </c>
      <c r="G304">
        <v>4.58</v>
      </c>
      <c r="H304">
        <v>2.41</v>
      </c>
      <c r="I304">
        <v>4.22</v>
      </c>
      <c r="J304">
        <v>5.0999999999999996</v>
      </c>
      <c r="K304">
        <v>2.7</v>
      </c>
      <c r="U304">
        <v>209</v>
      </c>
      <c r="V304">
        <v>212</v>
      </c>
      <c r="W304">
        <v>214</v>
      </c>
      <c r="X304">
        <v>93</v>
      </c>
      <c r="Y304">
        <v>129</v>
      </c>
      <c r="Z304">
        <v>151</v>
      </c>
      <c r="AA304">
        <f t="shared" si="73"/>
        <v>1008</v>
      </c>
      <c r="AB304">
        <f t="shared" si="78"/>
        <v>1.6797141686389699E-4</v>
      </c>
      <c r="AC304" s="175"/>
    </row>
    <row r="305" spans="1:29">
      <c r="A305" t="s">
        <v>1844</v>
      </c>
      <c r="B305" t="s">
        <v>1845</v>
      </c>
      <c r="C305">
        <v>3.21</v>
      </c>
      <c r="D305">
        <v>3.64</v>
      </c>
      <c r="E305">
        <v>2.4700000000000002</v>
      </c>
      <c r="F305">
        <v>3.77</v>
      </c>
      <c r="G305">
        <v>4.5999999999999996</v>
      </c>
      <c r="H305">
        <v>2.42</v>
      </c>
      <c r="I305">
        <v>4.2300000000000004</v>
      </c>
      <c r="J305">
        <v>5.1100000000000003</v>
      </c>
      <c r="K305">
        <v>2.7</v>
      </c>
      <c r="U305">
        <v>196</v>
      </c>
      <c r="V305">
        <v>209</v>
      </c>
      <c r="W305">
        <v>210</v>
      </c>
      <c r="X305">
        <v>94</v>
      </c>
      <c r="Y305">
        <v>130</v>
      </c>
      <c r="Z305">
        <v>145</v>
      </c>
      <c r="AA305">
        <f t="shared" si="73"/>
        <v>984</v>
      </c>
      <c r="AB305">
        <f t="shared" si="78"/>
        <v>1.6397209741475659E-4</v>
      </c>
      <c r="AC305" s="175">
        <f t="shared" ref="AC305" si="85">SUM(AB305:AB308)/4</f>
        <v>1.5838971401699811E-4</v>
      </c>
    </row>
    <row r="306" spans="1:29">
      <c r="A306" t="s">
        <v>1846</v>
      </c>
      <c r="B306" t="s">
        <v>1847</v>
      </c>
      <c r="C306">
        <v>3.23</v>
      </c>
      <c r="D306">
        <v>3.65</v>
      </c>
      <c r="E306">
        <v>2.48</v>
      </c>
      <c r="F306">
        <v>3.79</v>
      </c>
      <c r="G306">
        <v>4.62</v>
      </c>
      <c r="H306">
        <v>2.42</v>
      </c>
      <c r="I306">
        <v>4.25</v>
      </c>
      <c r="J306">
        <v>5.12</v>
      </c>
      <c r="K306">
        <v>2.7</v>
      </c>
      <c r="U306">
        <v>192</v>
      </c>
      <c r="V306">
        <v>210</v>
      </c>
      <c r="W306">
        <v>215</v>
      </c>
      <c r="X306">
        <v>83</v>
      </c>
      <c r="Y306">
        <v>119</v>
      </c>
      <c r="Z306">
        <v>117</v>
      </c>
      <c r="AA306">
        <f t="shared" si="73"/>
        <v>936</v>
      </c>
      <c r="AB306">
        <f t="shared" si="78"/>
        <v>1.5597345851647577E-4</v>
      </c>
      <c r="AC306" s="175"/>
    </row>
    <row r="307" spans="1:29">
      <c r="A307" t="s">
        <v>1848</v>
      </c>
      <c r="B307" t="s">
        <v>1849</v>
      </c>
      <c r="C307">
        <v>3.25</v>
      </c>
      <c r="D307">
        <v>3.67</v>
      </c>
      <c r="E307">
        <v>2.4900000000000002</v>
      </c>
      <c r="F307">
        <v>3.83</v>
      </c>
      <c r="G307">
        <v>4.6399999999999997</v>
      </c>
      <c r="H307">
        <v>2.4300000000000002</v>
      </c>
      <c r="I307">
        <v>4.2699999999999996</v>
      </c>
      <c r="J307">
        <v>5.14</v>
      </c>
      <c r="K307">
        <v>2.7</v>
      </c>
      <c r="U307">
        <v>201</v>
      </c>
      <c r="V307">
        <v>210</v>
      </c>
      <c r="W307">
        <v>222</v>
      </c>
      <c r="X307">
        <v>77</v>
      </c>
      <c r="Y307">
        <v>122</v>
      </c>
      <c r="Z307">
        <v>112</v>
      </c>
      <c r="AA307">
        <f t="shared" si="73"/>
        <v>944</v>
      </c>
      <c r="AB307">
        <f t="shared" si="78"/>
        <v>1.5730656499952258E-4</v>
      </c>
      <c r="AC307" s="175"/>
    </row>
    <row r="308" spans="1:29">
      <c r="A308" t="s">
        <v>1850</v>
      </c>
      <c r="B308" t="s">
        <v>1851</v>
      </c>
      <c r="C308">
        <v>3.29</v>
      </c>
      <c r="D308">
        <v>3.7</v>
      </c>
      <c r="E308">
        <v>2.5</v>
      </c>
      <c r="F308">
        <v>3.88</v>
      </c>
      <c r="G308">
        <v>4.68</v>
      </c>
      <c r="H308">
        <v>2.44</v>
      </c>
      <c r="I308">
        <v>4.3099999999999996</v>
      </c>
      <c r="J308">
        <v>5.16</v>
      </c>
      <c r="K308">
        <v>2.7</v>
      </c>
      <c r="U308">
        <v>202</v>
      </c>
      <c r="V308">
        <v>217</v>
      </c>
      <c r="W308">
        <v>232</v>
      </c>
      <c r="X308">
        <v>76</v>
      </c>
      <c r="Y308">
        <v>111</v>
      </c>
      <c r="Z308">
        <v>100</v>
      </c>
      <c r="AA308">
        <f t="shared" si="73"/>
        <v>938</v>
      </c>
      <c r="AB308">
        <f t="shared" si="78"/>
        <v>1.5630673513723748E-4</v>
      </c>
      <c r="AC308" s="175"/>
    </row>
    <row r="309" spans="1:29">
      <c r="A309" t="s">
        <v>1852</v>
      </c>
      <c r="B309" t="s">
        <v>1853</v>
      </c>
      <c r="C309">
        <v>3.31</v>
      </c>
      <c r="D309">
        <v>3.72</v>
      </c>
      <c r="E309">
        <v>2.5099999999999998</v>
      </c>
      <c r="F309">
        <v>3.92</v>
      </c>
      <c r="G309">
        <v>4.71</v>
      </c>
      <c r="H309">
        <v>2.4500000000000002</v>
      </c>
      <c r="I309">
        <v>4.33</v>
      </c>
      <c r="J309">
        <v>5.17</v>
      </c>
      <c r="K309">
        <v>2.7</v>
      </c>
      <c r="U309">
        <v>207</v>
      </c>
      <c r="V309">
        <v>228</v>
      </c>
      <c r="W309">
        <v>242</v>
      </c>
      <c r="X309">
        <v>71</v>
      </c>
      <c r="Y309">
        <v>109</v>
      </c>
      <c r="Z309">
        <v>118</v>
      </c>
      <c r="AA309">
        <f t="shared" si="73"/>
        <v>975</v>
      </c>
      <c r="AB309">
        <f t="shared" si="78"/>
        <v>1.6247235262132893E-4</v>
      </c>
      <c r="AC309" s="175">
        <f t="shared" ref="AC309" si="86">SUM(AB309:AB312)/4</f>
        <v>1.7276226828734644E-4</v>
      </c>
    </row>
    <row r="310" spans="1:29">
      <c r="A310" t="s">
        <v>1854</v>
      </c>
      <c r="B310" t="s">
        <v>1855</v>
      </c>
      <c r="C310">
        <v>3.32</v>
      </c>
      <c r="D310">
        <v>3.73</v>
      </c>
      <c r="E310">
        <v>2.5099999999999998</v>
      </c>
      <c r="F310">
        <v>3.94</v>
      </c>
      <c r="G310">
        <v>4.7300000000000004</v>
      </c>
      <c r="H310">
        <v>2.46</v>
      </c>
      <c r="I310">
        <v>4.3499999999999996</v>
      </c>
      <c r="J310">
        <v>5.17</v>
      </c>
      <c r="K310">
        <v>2.7</v>
      </c>
      <c r="U310">
        <v>221</v>
      </c>
      <c r="V310">
        <v>237</v>
      </c>
      <c r="W310">
        <v>251</v>
      </c>
      <c r="X310">
        <v>73</v>
      </c>
      <c r="Y310">
        <v>117</v>
      </c>
      <c r="Z310">
        <v>139</v>
      </c>
      <c r="AA310">
        <f t="shared" si="73"/>
        <v>1038</v>
      </c>
      <c r="AB310">
        <f t="shared" si="78"/>
        <v>1.7297056617532249E-4</v>
      </c>
      <c r="AC310" s="175"/>
    </row>
    <row r="311" spans="1:29">
      <c r="A311" t="s">
        <v>1856</v>
      </c>
      <c r="B311" t="s">
        <v>1857</v>
      </c>
      <c r="C311">
        <v>3.32</v>
      </c>
      <c r="D311">
        <v>3.73</v>
      </c>
      <c r="E311">
        <v>2.5099999999999998</v>
      </c>
      <c r="F311">
        <v>3.95</v>
      </c>
      <c r="G311">
        <v>4.7300000000000004</v>
      </c>
      <c r="H311">
        <v>2.46</v>
      </c>
      <c r="I311">
        <v>4.3499999999999996</v>
      </c>
      <c r="J311">
        <v>5.17</v>
      </c>
      <c r="K311">
        <v>2.7</v>
      </c>
      <c r="U311">
        <v>219</v>
      </c>
      <c r="V311">
        <v>243</v>
      </c>
      <c r="W311">
        <v>256</v>
      </c>
      <c r="X311">
        <v>84</v>
      </c>
      <c r="Y311">
        <v>123</v>
      </c>
      <c r="Z311">
        <v>135</v>
      </c>
      <c r="AA311">
        <f t="shared" si="73"/>
        <v>1060</v>
      </c>
      <c r="AB311">
        <f t="shared" si="78"/>
        <v>1.7663660900370121E-4</v>
      </c>
      <c r="AC311" s="175"/>
    </row>
    <row r="312" spans="1:29">
      <c r="A312" t="s">
        <v>1858</v>
      </c>
      <c r="B312" t="s">
        <v>1859</v>
      </c>
      <c r="C312">
        <v>3.31</v>
      </c>
      <c r="D312">
        <v>3.72</v>
      </c>
      <c r="E312">
        <v>2.5</v>
      </c>
      <c r="F312">
        <v>3.94</v>
      </c>
      <c r="G312">
        <v>4.7300000000000004</v>
      </c>
      <c r="H312">
        <v>2.46</v>
      </c>
      <c r="I312">
        <v>4.34</v>
      </c>
      <c r="J312">
        <v>5.17</v>
      </c>
      <c r="K312">
        <v>2.7</v>
      </c>
      <c r="U312">
        <v>211</v>
      </c>
      <c r="V312">
        <v>244</v>
      </c>
      <c r="W312">
        <v>255</v>
      </c>
      <c r="X312">
        <v>95</v>
      </c>
      <c r="Y312">
        <v>127</v>
      </c>
      <c r="Z312">
        <v>142</v>
      </c>
      <c r="AA312">
        <f t="shared" si="73"/>
        <v>1074</v>
      </c>
      <c r="AB312">
        <f t="shared" si="78"/>
        <v>1.7896954534903312E-4</v>
      </c>
      <c r="AC312" s="175"/>
    </row>
    <row r="313" spans="1:29">
      <c r="A313" t="s">
        <v>1860</v>
      </c>
      <c r="B313" t="s">
        <v>1861</v>
      </c>
      <c r="C313">
        <v>3.3</v>
      </c>
      <c r="D313">
        <v>3.71</v>
      </c>
      <c r="E313">
        <v>2.4900000000000002</v>
      </c>
      <c r="F313">
        <v>3.93</v>
      </c>
      <c r="G313">
        <v>4.7300000000000004</v>
      </c>
      <c r="H313">
        <v>2.46</v>
      </c>
      <c r="I313">
        <v>4.32</v>
      </c>
      <c r="J313">
        <v>5.16</v>
      </c>
      <c r="K313">
        <v>2.7</v>
      </c>
      <c r="U313">
        <v>215</v>
      </c>
      <c r="V313">
        <v>236</v>
      </c>
      <c r="W313">
        <v>242</v>
      </c>
      <c r="X313">
        <v>95</v>
      </c>
      <c r="Y313">
        <v>138</v>
      </c>
      <c r="Z313">
        <v>147</v>
      </c>
      <c r="AA313">
        <f t="shared" si="73"/>
        <v>1073</v>
      </c>
      <c r="AB313">
        <f t="shared" si="78"/>
        <v>1.7880290703865226E-4</v>
      </c>
      <c r="AC313" s="175">
        <f t="shared" ref="AC313" si="87">SUM(AB313:AB316)/4</f>
        <v>1.460584790488152E-4</v>
      </c>
    </row>
    <row r="314" spans="1:29">
      <c r="A314" t="s">
        <v>1862</v>
      </c>
      <c r="B314" t="s">
        <v>1863</v>
      </c>
      <c r="C314">
        <v>3.28</v>
      </c>
      <c r="D314">
        <v>3.69</v>
      </c>
      <c r="E314">
        <v>2.48</v>
      </c>
      <c r="F314">
        <v>3.91</v>
      </c>
      <c r="G314">
        <v>4.71</v>
      </c>
      <c r="H314">
        <v>2.46</v>
      </c>
      <c r="I314">
        <v>4.3</v>
      </c>
      <c r="J314">
        <v>5.15</v>
      </c>
      <c r="K314">
        <v>2.7</v>
      </c>
      <c r="U314">
        <v>201</v>
      </c>
      <c r="V314">
        <v>214</v>
      </c>
      <c r="W314">
        <v>214</v>
      </c>
      <c r="X314">
        <v>108</v>
      </c>
      <c r="Y314">
        <v>134</v>
      </c>
      <c r="Z314">
        <v>126</v>
      </c>
      <c r="AA314">
        <f t="shared" si="73"/>
        <v>997</v>
      </c>
      <c r="AB314">
        <f t="shared" si="78"/>
        <v>1.6613839544970765E-4</v>
      </c>
      <c r="AC314" s="175"/>
    </row>
    <row r="315" spans="1:29">
      <c r="A315" t="s">
        <v>1864</v>
      </c>
      <c r="B315" t="s">
        <v>1865</v>
      </c>
      <c r="C315">
        <v>3.24</v>
      </c>
      <c r="D315">
        <v>3.66</v>
      </c>
      <c r="E315">
        <v>2.4700000000000002</v>
      </c>
      <c r="F315">
        <v>3.87</v>
      </c>
      <c r="G315">
        <v>4.68</v>
      </c>
      <c r="H315">
        <v>2.4500000000000002</v>
      </c>
      <c r="I315">
        <v>4.26</v>
      </c>
      <c r="J315">
        <v>5.13</v>
      </c>
      <c r="K315">
        <v>2.7</v>
      </c>
      <c r="U315">
        <v>182</v>
      </c>
      <c r="V315">
        <v>182</v>
      </c>
      <c r="W315">
        <v>155</v>
      </c>
      <c r="X315">
        <v>94</v>
      </c>
      <c r="Y315">
        <v>122</v>
      </c>
      <c r="Z315">
        <v>73</v>
      </c>
      <c r="AA315">
        <f t="shared" si="73"/>
        <v>808</v>
      </c>
      <c r="AB315">
        <f t="shared" si="78"/>
        <v>1.3464375478772697E-4</v>
      </c>
      <c r="AC315" s="175"/>
    </row>
    <row r="316" spans="1:29">
      <c r="A316" t="s">
        <v>1866</v>
      </c>
      <c r="B316" t="s">
        <v>1867</v>
      </c>
      <c r="C316">
        <v>3.21</v>
      </c>
      <c r="D316">
        <v>3.64</v>
      </c>
      <c r="E316">
        <v>2.46</v>
      </c>
      <c r="F316">
        <v>3.83</v>
      </c>
      <c r="G316">
        <v>4.6500000000000004</v>
      </c>
      <c r="H316">
        <v>2.44</v>
      </c>
      <c r="I316">
        <v>4.2300000000000004</v>
      </c>
      <c r="J316">
        <v>5.1100000000000003</v>
      </c>
      <c r="K316">
        <v>2.7</v>
      </c>
      <c r="U316">
        <v>170</v>
      </c>
      <c r="V316">
        <v>133</v>
      </c>
      <c r="W316">
        <v>125</v>
      </c>
      <c r="X316">
        <v>79</v>
      </c>
      <c r="Y316">
        <v>91</v>
      </c>
      <c r="Z316">
        <v>30</v>
      </c>
      <c r="AA316">
        <f t="shared" si="73"/>
        <v>628</v>
      </c>
      <c r="AB316">
        <f t="shared" si="78"/>
        <v>1.0464885891917392E-4</v>
      </c>
      <c r="AC316" s="175"/>
    </row>
    <row r="317" spans="1:29">
      <c r="A317" t="s">
        <v>1868</v>
      </c>
      <c r="B317" t="s">
        <v>1869</v>
      </c>
      <c r="C317">
        <v>3.18</v>
      </c>
      <c r="D317">
        <v>3.61</v>
      </c>
      <c r="E317">
        <v>2.4500000000000002</v>
      </c>
      <c r="F317">
        <v>3.79</v>
      </c>
      <c r="G317">
        <v>4.63</v>
      </c>
      <c r="H317">
        <v>2.4300000000000002</v>
      </c>
      <c r="I317">
        <v>4.2</v>
      </c>
      <c r="J317">
        <v>5.09</v>
      </c>
      <c r="K317">
        <v>2.7</v>
      </c>
      <c r="U317">
        <v>171</v>
      </c>
      <c r="V317">
        <v>117</v>
      </c>
      <c r="W317">
        <v>127</v>
      </c>
      <c r="X317">
        <v>69</v>
      </c>
      <c r="Y317">
        <v>68</v>
      </c>
      <c r="Z317">
        <v>13</v>
      </c>
      <c r="AA317">
        <f t="shared" si="73"/>
        <v>565</v>
      </c>
      <c r="AB317">
        <f t="shared" si="78"/>
        <v>9.4150645365180362E-5</v>
      </c>
      <c r="AC317" s="175">
        <f t="shared" ref="AC317" si="88">SUM(AB317:AB320)/4</f>
        <v>1.0173268848750905E-4</v>
      </c>
    </row>
    <row r="318" spans="1:29">
      <c r="A318" t="s">
        <v>1870</v>
      </c>
      <c r="B318" t="s">
        <v>1871</v>
      </c>
      <c r="C318">
        <v>3.15</v>
      </c>
      <c r="D318">
        <v>3.58</v>
      </c>
      <c r="E318">
        <v>2.4300000000000002</v>
      </c>
      <c r="F318">
        <v>3.74</v>
      </c>
      <c r="G318">
        <v>4.59</v>
      </c>
      <c r="H318">
        <v>2.42</v>
      </c>
      <c r="I318">
        <v>4.16</v>
      </c>
      <c r="J318">
        <v>5.07</v>
      </c>
      <c r="K318">
        <v>2.7</v>
      </c>
      <c r="U318">
        <v>173</v>
      </c>
      <c r="V318">
        <v>125</v>
      </c>
      <c r="W318">
        <v>131</v>
      </c>
      <c r="X318">
        <v>87</v>
      </c>
      <c r="Y318">
        <v>71</v>
      </c>
      <c r="Z318">
        <v>15</v>
      </c>
      <c r="AA318">
        <f t="shared" si="73"/>
        <v>602</v>
      </c>
      <c r="AB318">
        <f t="shared" si="78"/>
        <v>1.0031626284927181E-4</v>
      </c>
      <c r="AC318" s="175"/>
    </row>
    <row r="319" spans="1:29">
      <c r="A319" t="s">
        <v>1872</v>
      </c>
      <c r="B319" t="s">
        <v>1873</v>
      </c>
      <c r="C319">
        <v>3.11</v>
      </c>
      <c r="D319">
        <v>3.55</v>
      </c>
      <c r="E319">
        <v>2.42</v>
      </c>
      <c r="F319">
        <v>3.69</v>
      </c>
      <c r="G319">
        <v>4.55</v>
      </c>
      <c r="H319">
        <v>2.41</v>
      </c>
      <c r="I319">
        <v>4.13</v>
      </c>
      <c r="J319">
        <v>5.05</v>
      </c>
      <c r="K319">
        <v>2.7</v>
      </c>
      <c r="U319">
        <v>179</v>
      </c>
      <c r="V319">
        <v>127</v>
      </c>
      <c r="W319">
        <v>135</v>
      </c>
      <c r="X319">
        <v>90</v>
      </c>
      <c r="Y319">
        <v>69</v>
      </c>
      <c r="Z319">
        <v>12</v>
      </c>
      <c r="AA319">
        <f t="shared" si="73"/>
        <v>612</v>
      </c>
      <c r="AB319">
        <f t="shared" si="78"/>
        <v>1.0198264595308032E-4</v>
      </c>
      <c r="AC319" s="175"/>
    </row>
    <row r="320" spans="1:29">
      <c r="A320" t="s">
        <v>1874</v>
      </c>
      <c r="B320" t="s">
        <v>1875</v>
      </c>
      <c r="C320">
        <v>3.08</v>
      </c>
      <c r="D320">
        <v>3.53</v>
      </c>
      <c r="E320">
        <v>2.41</v>
      </c>
      <c r="F320">
        <v>3.64</v>
      </c>
      <c r="G320">
        <v>4.51</v>
      </c>
      <c r="H320">
        <v>2.39</v>
      </c>
      <c r="I320">
        <v>4.0999999999999996</v>
      </c>
      <c r="J320">
        <v>5.03</v>
      </c>
      <c r="K320">
        <v>2.7</v>
      </c>
      <c r="U320">
        <v>197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      <f t="shared" si="73"/>
        <v>663</v>
      </c>
      <c r="AB320">
        <f t="shared" si="78"/>
        <v>1.1048119978250368E-4</v>
      </c>
      <c r="AC320" s="175"/>
    </row>
    <row r="321" spans="1:29">
      <c r="A321" t="s">
        <v>1876</v>
      </c>
      <c r="B321" t="s">
        <v>1877</v>
      </c>
      <c r="C321">
        <v>3.05</v>
      </c>
      <c r="D321">
        <v>3.5</v>
      </c>
      <c r="E321">
        <v>2.39</v>
      </c>
      <c r="F321">
        <v>3.59</v>
      </c>
      <c r="G321">
        <v>4.4800000000000004</v>
      </c>
      <c r="H321">
        <v>2.38</v>
      </c>
      <c r="I321">
        <v>4.0599999999999996</v>
      </c>
      <c r="J321">
        <v>5.01</v>
      </c>
      <c r="K321">
        <v>2.7</v>
      </c>
      <c r="U321">
        <v>207</v>
      </c>
      <c r="V321">
        <v>168</v>
      </c>
      <c r="W321">
        <v>171</v>
      </c>
      <c r="X321">
        <v>123</v>
      </c>
      <c r="Y321">
        <v>106</v>
      </c>
      <c r="Z321">
        <v>53</v>
      </c>
      <c r="AA321">
        <f t="shared" si="73"/>
        <v>828</v>
      </c>
      <c r="AB321">
        <f t="shared" si="78"/>
        <v>1.3797652099534395E-4</v>
      </c>
      <c r="AC321" s="175">
        <f t="shared" ref="AC321" si="89">SUM(AB321:AB324)/4</f>
        <v>2.0196563218159041E-4</v>
      </c>
    </row>
    <row r="322" spans="1:29">
      <c r="A322" t="s">
        <v>1878</v>
      </c>
      <c r="B322" t="s">
        <v>1879</v>
      </c>
      <c r="C322">
        <v>3.02</v>
      </c>
      <c r="D322">
        <v>3.47</v>
      </c>
      <c r="E322">
        <v>2.38</v>
      </c>
      <c r="F322">
        <v>3.55</v>
      </c>
      <c r="G322">
        <v>4.4400000000000004</v>
      </c>
      <c r="H322">
        <v>2.36</v>
      </c>
      <c r="I322">
        <v>4.03</v>
      </c>
      <c r="J322">
        <v>4.99</v>
      </c>
      <c r="K322">
        <v>2.7</v>
      </c>
      <c r="U322">
        <v>229</v>
      </c>
      <c r="V322">
        <v>254</v>
      </c>
      <c r="W322">
        <v>227</v>
      </c>
      <c r="X322">
        <v>199</v>
      </c>
      <c r="Y322">
        <v>144</v>
      </c>
      <c r="Z322">
        <v>168</v>
      </c>
      <c r="AA322">
        <f t="shared" si="73"/>
        <v>1221</v>
      </c>
      <c r="AB322">
        <f t="shared" si="78"/>
        <v>2.0346537697501807E-4</v>
      </c>
      <c r="AC322" s="175"/>
    </row>
    <row r="323" spans="1:29">
      <c r="A323" t="s">
        <v>1880</v>
      </c>
      <c r="B323" t="s">
        <v>1881</v>
      </c>
      <c r="C323">
        <v>2.99</v>
      </c>
      <c r="D323">
        <v>3.45</v>
      </c>
      <c r="E323">
        <v>2.37</v>
      </c>
      <c r="F323">
        <v>3.51</v>
      </c>
      <c r="G323">
        <v>4.41</v>
      </c>
      <c r="H323">
        <v>2.35</v>
      </c>
      <c r="I323">
        <v>4</v>
      </c>
      <c r="J323">
        <v>4.9800000000000004</v>
      </c>
      <c r="K323">
        <v>2.7</v>
      </c>
      <c r="U323">
        <v>265</v>
      </c>
      <c r="V323">
        <v>260</v>
      </c>
      <c r="W323">
        <v>283</v>
      </c>
      <c r="X323">
        <v>219</v>
      </c>
      <c r="Y323">
        <v>122</v>
      </c>
      <c r="Z323">
        <v>262</v>
      </c>
      <c r="AA323">
        <f t="shared" si="73"/>
        <v>1411</v>
      </c>
      <c r="AB323">
        <f t="shared" si="78"/>
        <v>2.3512665594737961E-4</v>
      </c>
      <c r="AC323" s="175"/>
    </row>
    <row r="324" spans="1:29">
      <c r="A324" t="s">
        <v>1882</v>
      </c>
      <c r="B324" t="s">
        <v>1883</v>
      </c>
      <c r="C324">
        <v>2.97</v>
      </c>
      <c r="D324">
        <v>3.43</v>
      </c>
      <c r="E324">
        <v>2.36</v>
      </c>
      <c r="F324">
        <v>3.46</v>
      </c>
      <c r="G324">
        <v>4.37</v>
      </c>
      <c r="H324">
        <v>2.34</v>
      </c>
      <c r="I324">
        <v>3.97</v>
      </c>
      <c r="J324">
        <v>4.96</v>
      </c>
      <c r="K324">
        <v>2.7</v>
      </c>
      <c r="U324">
        <v>278</v>
      </c>
      <c r="V324">
        <v>244</v>
      </c>
      <c r="W324">
        <v>267</v>
      </c>
      <c r="X324">
        <v>219</v>
      </c>
      <c r="Y324">
        <v>154</v>
      </c>
      <c r="Z324">
        <v>226</v>
      </c>
      <c r="AA324">
        <f t="shared" si="73"/>
        <v>1388</v>
      </c>
      <c r="AB324">
        <f t="shared" si="78"/>
        <v>2.3129397480862006E-4</v>
      </c>
      <c r="AC324" s="175"/>
    </row>
    <row r="325" spans="1:29">
      <c r="A325" t="s">
        <v>1884</v>
      </c>
      <c r="B325" t="s">
        <v>1885</v>
      </c>
      <c r="C325">
        <v>2.94</v>
      </c>
      <c r="D325">
        <v>3.4</v>
      </c>
      <c r="E325">
        <v>2.35</v>
      </c>
      <c r="F325">
        <v>3.42</v>
      </c>
      <c r="G325">
        <v>4.33</v>
      </c>
      <c r="H325">
        <v>2.33</v>
      </c>
      <c r="I325">
        <v>3.94</v>
      </c>
      <c r="J325">
        <v>4.9400000000000004</v>
      </c>
      <c r="K325">
        <v>2.7</v>
      </c>
      <c r="U325">
        <v>296</v>
      </c>
      <c r="V325">
        <v>244</v>
      </c>
      <c r="W325">
        <v>261</v>
      </c>
      <c r="X325">
        <v>155</v>
      </c>
      <c r="Y325">
        <v>138</v>
      </c>
      <c r="Z325">
        <v>171</v>
      </c>
      <c r="AA325">
        <f t="shared" si="73"/>
        <v>1265</v>
      </c>
      <c r="AB325">
        <f t="shared" si="78"/>
        <v>2.1079746263177548E-4</v>
      </c>
      <c r="AC325" s="175">
        <f t="shared" ref="AC325" si="90">SUM(AB325:AB328)/4</f>
        <v>1.9796631273245001E-4</v>
      </c>
    </row>
    <row r="326" spans="1:29">
      <c r="A326" t="s">
        <v>1886</v>
      </c>
      <c r="B326" t="s">
        <v>1887</v>
      </c>
      <c r="C326">
        <v>2.93</v>
      </c>
      <c r="D326">
        <v>3.4</v>
      </c>
      <c r="E326">
        <v>2.35</v>
      </c>
      <c r="F326">
        <v>3.41</v>
      </c>
      <c r="G326">
        <v>4.32</v>
      </c>
      <c r="H326">
        <v>2.3199999999999998</v>
      </c>
      <c r="I326">
        <v>3.94</v>
      </c>
      <c r="J326">
        <v>4.9400000000000004</v>
      </c>
      <c r="K326">
        <v>2.7</v>
      </c>
      <c r="U326">
        <v>285</v>
      </c>
      <c r="V326">
        <v>236</v>
      </c>
      <c r="W326">
        <v>248</v>
      </c>
      <c r="X326">
        <v>143</v>
      </c>
      <c r="Y326">
        <v>140</v>
      </c>
      <c r="Z326">
        <v>164</v>
      </c>
      <c r="AA326">
        <f t="shared" ref="AA326:AA389" si="91">SUM(U326:Z326)</f>
        <v>1216</v>
      </c>
      <c r="AB326">
        <f t="shared" si="78"/>
        <v>2.0263218542311383E-4</v>
      </c>
      <c r="AC326" s="175"/>
    </row>
    <row r="327" spans="1:29">
      <c r="A327" t="s">
        <v>1888</v>
      </c>
      <c r="B327" t="s">
        <v>1889</v>
      </c>
      <c r="C327">
        <v>2.95</v>
      </c>
      <c r="D327">
        <v>3.41</v>
      </c>
      <c r="E327">
        <v>2.36</v>
      </c>
      <c r="F327">
        <v>3.44</v>
      </c>
      <c r="G327">
        <v>4.3600000000000003</v>
      </c>
      <c r="H327">
        <v>2.34</v>
      </c>
      <c r="I327">
        <v>3.96</v>
      </c>
      <c r="J327">
        <v>4.95</v>
      </c>
      <c r="K327">
        <v>2.7</v>
      </c>
      <c r="U327">
        <v>270</v>
      </c>
      <c r="V327">
        <v>230</v>
      </c>
      <c r="W327">
        <v>237</v>
      </c>
      <c r="X327">
        <v>140</v>
      </c>
      <c r="Y327">
        <v>133</v>
      </c>
      <c r="Z327">
        <v>149</v>
      </c>
      <c r="AA327">
        <f t="shared" si="91"/>
        <v>1159</v>
      </c>
      <c r="AB327">
        <f t="shared" si="78"/>
        <v>1.9313380173140537E-4</v>
      </c>
      <c r="AC327" s="175"/>
    </row>
    <row r="328" spans="1:29">
      <c r="A328" t="s">
        <v>1890</v>
      </c>
      <c r="B328" t="s">
        <v>1891</v>
      </c>
      <c r="C328">
        <v>2.96</v>
      </c>
      <c r="D328">
        <v>3.42</v>
      </c>
      <c r="E328">
        <v>2.36</v>
      </c>
      <c r="F328">
        <v>3.46</v>
      </c>
      <c r="G328">
        <v>4.37</v>
      </c>
      <c r="H328">
        <v>2.34</v>
      </c>
      <c r="I328">
        <v>3.96</v>
      </c>
      <c r="J328">
        <v>4.95</v>
      </c>
      <c r="K328">
        <v>2.7</v>
      </c>
      <c r="U328">
        <v>253</v>
      </c>
      <c r="V328">
        <v>222</v>
      </c>
      <c r="W328">
        <v>226</v>
      </c>
      <c r="X328">
        <v>131</v>
      </c>
      <c r="Y328">
        <v>129</v>
      </c>
      <c r="Z328">
        <v>151</v>
      </c>
      <c r="AA328">
        <f t="shared" si="91"/>
        <v>1112</v>
      </c>
      <c r="AB328">
        <f t="shared" si="78"/>
        <v>1.8530180114350542E-4</v>
      </c>
      <c r="AC328" s="175"/>
    </row>
    <row r="329" spans="1:29">
      <c r="A329" t="s">
        <v>1892</v>
      </c>
      <c r="B329" t="s">
        <v>1893</v>
      </c>
      <c r="C329">
        <v>2.95</v>
      </c>
      <c r="D329">
        <v>3.41</v>
      </c>
      <c r="E329">
        <v>2.36</v>
      </c>
      <c r="F329">
        <v>3.46</v>
      </c>
      <c r="G329">
        <v>4.37</v>
      </c>
      <c r="H329">
        <v>2.35</v>
      </c>
      <c r="I329">
        <v>3.95</v>
      </c>
      <c r="J329">
        <v>4.95</v>
      </c>
      <c r="K329">
        <v>2.7</v>
      </c>
      <c r="U329">
        <v>241</v>
      </c>
      <c r="V329">
        <v>219</v>
      </c>
      <c r="W329">
        <v>222</v>
      </c>
      <c r="X329">
        <v>124</v>
      </c>
      <c r="Y329">
        <v>130</v>
      </c>
      <c r="Z329">
        <v>145</v>
      </c>
      <c r="AA329">
        <f t="shared" si="91"/>
        <v>1081</v>
      </c>
      <c r="AB329">
        <f t="shared" si="78"/>
        <v>1.8013601352169904E-4</v>
      </c>
      <c r="AC329" s="175">
        <f t="shared" ref="AC329" si="92">SUM(AB329:AB332)/4</f>
        <v>1.7284558744253686E-4</v>
      </c>
    </row>
    <row r="330" spans="1:29">
      <c r="A330" t="s">
        <v>1894</v>
      </c>
      <c r="B330" t="s">
        <v>1895</v>
      </c>
      <c r="C330">
        <v>2.94</v>
      </c>
      <c r="D330">
        <v>3.4</v>
      </c>
      <c r="E330">
        <v>2.35</v>
      </c>
      <c r="F330">
        <v>3.45</v>
      </c>
      <c r="G330">
        <v>4.37</v>
      </c>
      <c r="H330">
        <v>2.35</v>
      </c>
      <c r="I330">
        <v>3.94</v>
      </c>
      <c r="J330">
        <v>4.9400000000000004</v>
      </c>
      <c r="K330">
        <v>2.7</v>
      </c>
      <c r="U330">
        <v>244</v>
      </c>
      <c r="V330">
        <v>221</v>
      </c>
      <c r="W330">
        <v>227</v>
      </c>
      <c r="X330">
        <v>100</v>
      </c>
      <c r="Y330">
        <v>119</v>
      </c>
      <c r="Z330">
        <v>117</v>
      </c>
      <c r="AA330">
        <f t="shared" si="91"/>
        <v>1028</v>
      </c>
      <c r="AB330">
        <f t="shared" si="78"/>
        <v>1.71304183071514E-4</v>
      </c>
      <c r="AC330" s="175"/>
    </row>
    <row r="331" spans="1:29">
      <c r="A331" t="s">
        <v>1896</v>
      </c>
      <c r="B331" t="s">
        <v>1897</v>
      </c>
      <c r="C331">
        <v>2.9</v>
      </c>
      <c r="D331">
        <v>3.37</v>
      </c>
      <c r="E331">
        <v>2.34</v>
      </c>
      <c r="F331">
        <v>3.4</v>
      </c>
      <c r="G331">
        <v>4.34</v>
      </c>
      <c r="H331">
        <v>2.35</v>
      </c>
      <c r="I331">
        <v>3.9</v>
      </c>
      <c r="J331">
        <v>4.92</v>
      </c>
      <c r="K331">
        <v>2.7</v>
      </c>
      <c r="U331">
        <v>242</v>
      </c>
      <c r="V331">
        <v>221</v>
      </c>
      <c r="W331">
        <v>233</v>
      </c>
      <c r="X331">
        <v>93</v>
      </c>
      <c r="Y331">
        <v>122</v>
      </c>
      <c r="Z331">
        <v>112</v>
      </c>
      <c r="AA331">
        <f t="shared" si="91"/>
        <v>1023</v>
      </c>
      <c r="AB331">
        <f t="shared" si="78"/>
        <v>1.7047099151960976E-4</v>
      </c>
      <c r="AC331" s="175"/>
    </row>
    <row r="332" spans="1:29">
      <c r="A332" t="s">
        <v>1898</v>
      </c>
      <c r="B332" t="s">
        <v>1899</v>
      </c>
      <c r="C332">
        <v>2.87</v>
      </c>
      <c r="D332">
        <v>3.35</v>
      </c>
      <c r="E332">
        <v>2.33</v>
      </c>
      <c r="F332">
        <v>3.36</v>
      </c>
      <c r="G332">
        <v>4.3</v>
      </c>
      <c r="H332">
        <v>2.33</v>
      </c>
      <c r="I332">
        <v>3.87</v>
      </c>
      <c r="J332">
        <v>4.9000000000000004</v>
      </c>
      <c r="K332">
        <v>2.7</v>
      </c>
      <c r="U332">
        <v>244</v>
      </c>
      <c r="V332">
        <v>227</v>
      </c>
      <c r="W332">
        <v>243</v>
      </c>
      <c r="X332">
        <v>92</v>
      </c>
      <c r="Y332">
        <v>111</v>
      </c>
      <c r="Z332">
        <v>100</v>
      </c>
      <c r="AA332">
        <f t="shared" si="91"/>
        <v>1017</v>
      </c>
      <c r="AB332">
        <f t="shared" si="78"/>
        <v>1.6947116165732466E-4</v>
      </c>
      <c r="AC332" s="175"/>
    </row>
    <row r="333" spans="1:29">
      <c r="A333" t="s">
        <v>1900</v>
      </c>
      <c r="B333" t="s">
        <v>1901</v>
      </c>
      <c r="C333">
        <v>2.83</v>
      </c>
      <c r="D333">
        <v>3.31</v>
      </c>
      <c r="E333">
        <v>2.31</v>
      </c>
      <c r="F333">
        <v>3.29</v>
      </c>
      <c r="G333">
        <v>4.24</v>
      </c>
      <c r="H333">
        <v>2.31</v>
      </c>
      <c r="I333">
        <v>3.83</v>
      </c>
      <c r="J333">
        <v>4.88</v>
      </c>
      <c r="K333">
        <v>2.7</v>
      </c>
      <c r="U333">
        <v>249</v>
      </c>
      <c r="V333">
        <v>239</v>
      </c>
      <c r="W333">
        <v>253</v>
      </c>
      <c r="X333">
        <v>83</v>
      </c>
      <c r="Y333">
        <v>109</v>
      </c>
      <c r="Z333">
        <v>118</v>
      </c>
      <c r="AA333">
        <f t="shared" si="91"/>
        <v>1051</v>
      </c>
      <c r="AB333">
        <f t="shared" si="78"/>
        <v>1.7513686421027355E-4</v>
      </c>
      <c r="AC333" s="175">
        <f t="shared" ref="AC333" si="93">SUM(AB333:AB336)/4</f>
        <v>1.8321882226374477E-4</v>
      </c>
    </row>
    <row r="334" spans="1:29">
      <c r="A334" t="s">
        <v>1902</v>
      </c>
      <c r="B334" t="s">
        <v>1903</v>
      </c>
      <c r="C334">
        <v>2.8</v>
      </c>
      <c r="D334">
        <v>3.28</v>
      </c>
      <c r="E334">
        <v>2.2999999999999998</v>
      </c>
      <c r="F334">
        <v>3.22</v>
      </c>
      <c r="G334">
        <v>4.18</v>
      </c>
      <c r="H334">
        <v>2.2799999999999998</v>
      </c>
      <c r="I334">
        <v>3.79</v>
      </c>
      <c r="J334">
        <v>4.8600000000000003</v>
      </c>
      <c r="K334">
        <v>2.7</v>
      </c>
      <c r="U334">
        <v>252</v>
      </c>
      <c r="V334">
        <v>247</v>
      </c>
      <c r="W334">
        <v>261</v>
      </c>
      <c r="X334">
        <v>86</v>
      </c>
      <c r="Y334">
        <v>117</v>
      </c>
      <c r="Z334">
        <v>139</v>
      </c>
      <c r="AA334">
        <f t="shared" si="91"/>
        <v>1102</v>
      </c>
      <c r="AB334">
        <f t="shared" si="78"/>
        <v>1.8363541803969691E-4</v>
      </c>
      <c r="AC334" s="175"/>
    </row>
    <row r="335" spans="1:29">
      <c r="A335" t="s">
        <v>1904</v>
      </c>
      <c r="B335" t="s">
        <v>1905</v>
      </c>
      <c r="C335">
        <v>2.78</v>
      </c>
      <c r="D335">
        <v>3.27</v>
      </c>
      <c r="E335">
        <v>2.29</v>
      </c>
      <c r="F335">
        <v>3.18</v>
      </c>
      <c r="G335">
        <v>4.1399999999999997</v>
      </c>
      <c r="H335">
        <v>2.2599999999999998</v>
      </c>
      <c r="I335">
        <v>3.77</v>
      </c>
      <c r="J335">
        <v>4.84</v>
      </c>
      <c r="K335">
        <v>2.7</v>
      </c>
      <c r="U335">
        <v>250</v>
      </c>
      <c r="V335">
        <v>252</v>
      </c>
      <c r="W335">
        <v>266</v>
      </c>
      <c r="X335">
        <v>90</v>
      </c>
      <c r="Y335">
        <v>123</v>
      </c>
      <c r="Z335">
        <v>135</v>
      </c>
      <c r="AA335">
        <f t="shared" si="91"/>
        <v>1116</v>
      </c>
      <c r="AB335">
        <f t="shared" si="78"/>
        <v>1.8596835438502882E-4</v>
      </c>
      <c r="AC335" s="175"/>
    </row>
    <row r="336" spans="1:29">
      <c r="A336" t="s">
        <v>1906</v>
      </c>
      <c r="B336" t="s">
        <v>1907</v>
      </c>
      <c r="C336">
        <v>2.77</v>
      </c>
      <c r="D336">
        <v>3.26</v>
      </c>
      <c r="E336">
        <v>2.29</v>
      </c>
      <c r="F336">
        <v>3.17</v>
      </c>
      <c r="G336">
        <v>4.13</v>
      </c>
      <c r="H336">
        <v>2.2599999999999998</v>
      </c>
      <c r="I336">
        <v>3.77</v>
      </c>
      <c r="J336">
        <v>4.84</v>
      </c>
      <c r="K336">
        <v>2.7</v>
      </c>
      <c r="U336">
        <v>238</v>
      </c>
      <c r="V336">
        <v>252</v>
      </c>
      <c r="W336">
        <v>264</v>
      </c>
      <c r="X336">
        <v>106</v>
      </c>
      <c r="Y336">
        <v>127</v>
      </c>
      <c r="Z336">
        <v>142</v>
      </c>
      <c r="AA336">
        <f t="shared" si="91"/>
        <v>1129</v>
      </c>
      <c r="AB336">
        <f t="shared" si="78"/>
        <v>1.8813465241997987E-4</v>
      </c>
      <c r="AC336" s="175"/>
    </row>
    <row r="337" spans="1:29">
      <c r="A337" t="s">
        <v>1908</v>
      </c>
      <c r="B337" t="s">
        <v>1909</v>
      </c>
      <c r="C337">
        <v>2.77</v>
      </c>
      <c r="D337">
        <v>3.26</v>
      </c>
      <c r="E337">
        <v>2.2799999999999998</v>
      </c>
      <c r="F337">
        <v>3.16</v>
      </c>
      <c r="G337">
        <v>4.12</v>
      </c>
      <c r="H337">
        <v>2.25</v>
      </c>
      <c r="I337">
        <v>3.76</v>
      </c>
      <c r="J337">
        <v>4.84</v>
      </c>
      <c r="K337">
        <v>2.7</v>
      </c>
      <c r="U337">
        <v>223</v>
      </c>
      <c r="V337">
        <v>243</v>
      </c>
      <c r="W337">
        <v>252</v>
      </c>
      <c r="X337">
        <v>114</v>
      </c>
      <c r="Y337">
        <v>138</v>
      </c>
      <c r="Z337">
        <v>147</v>
      </c>
      <c r="AA337">
        <f t="shared" si="91"/>
        <v>1117</v>
      </c>
      <c r="AB337">
        <f t="shared" si="78"/>
        <v>1.8613499269540967E-4</v>
      </c>
      <c r="AC337" s="175">
        <f t="shared" ref="AC337" si="94">SUM(AB337:AB340)/4</f>
        <v>1.5022443680833643E-4</v>
      </c>
    </row>
    <row r="338" spans="1:29">
      <c r="A338" t="s">
        <v>1910</v>
      </c>
      <c r="B338" t="s">
        <v>1911</v>
      </c>
      <c r="C338">
        <v>2.76</v>
      </c>
      <c r="D338">
        <v>3.25</v>
      </c>
      <c r="E338">
        <v>2.2799999999999998</v>
      </c>
      <c r="F338">
        <v>3.15</v>
      </c>
      <c r="G338">
        <v>4.1100000000000003</v>
      </c>
      <c r="H338">
        <v>2.25</v>
      </c>
      <c r="I338">
        <v>3.75</v>
      </c>
      <c r="J338">
        <v>4.83</v>
      </c>
      <c r="K338">
        <v>2.7</v>
      </c>
      <c r="U338">
        <v>213</v>
      </c>
      <c r="V338">
        <v>220</v>
      </c>
      <c r="W338">
        <v>223</v>
      </c>
      <c r="X338">
        <v>104</v>
      </c>
      <c r="Y338">
        <v>134</v>
      </c>
      <c r="Z338">
        <v>126</v>
      </c>
      <c r="AA338">
        <f t="shared" si="91"/>
        <v>1020</v>
      </c>
      <c r="AB338">
        <f t="shared" si="78"/>
        <v>1.6997107658846719E-4</v>
      </c>
      <c r="AC338" s="175"/>
    </row>
    <row r="339" spans="1:29">
      <c r="A339" t="s">
        <v>1912</v>
      </c>
      <c r="B339" t="s">
        <v>1913</v>
      </c>
      <c r="C339">
        <v>2.75</v>
      </c>
      <c r="D339">
        <v>3.24</v>
      </c>
      <c r="E339">
        <v>2.2799999999999998</v>
      </c>
      <c r="F339">
        <v>3.14</v>
      </c>
      <c r="G339">
        <v>4.0999999999999996</v>
      </c>
      <c r="H339">
        <v>2.25</v>
      </c>
      <c r="I339">
        <v>3.74</v>
      </c>
      <c r="J339">
        <v>4.83</v>
      </c>
      <c r="K339">
        <v>2.7</v>
      </c>
      <c r="U339">
        <v>183</v>
      </c>
      <c r="V339">
        <v>188</v>
      </c>
      <c r="W339">
        <v>163</v>
      </c>
      <c r="X339">
        <v>101</v>
      </c>
      <c r="Y339">
        <v>122</v>
      </c>
      <c r="Z339">
        <v>73</v>
      </c>
      <c r="AA339">
        <f t="shared" si="91"/>
        <v>830</v>
      </c>
      <c r="AB339">
        <f t="shared" si="78"/>
        <v>1.3830979761610566E-4</v>
      </c>
      <c r="AC339" s="175"/>
    </row>
    <row r="340" spans="1:29">
      <c r="A340" t="s">
        <v>1914</v>
      </c>
      <c r="B340" t="s">
        <v>1915</v>
      </c>
      <c r="C340">
        <v>2.75</v>
      </c>
      <c r="D340">
        <v>3.24</v>
      </c>
      <c r="E340">
        <v>2.2799999999999998</v>
      </c>
      <c r="F340">
        <v>3.13</v>
      </c>
      <c r="G340">
        <v>4.0999999999999996</v>
      </c>
      <c r="H340">
        <v>2.2400000000000002</v>
      </c>
      <c r="I340">
        <v>3.74</v>
      </c>
      <c r="J340">
        <v>4.83</v>
      </c>
      <c r="K340">
        <v>2.7</v>
      </c>
      <c r="U340">
        <v>171</v>
      </c>
      <c r="V340">
        <v>138</v>
      </c>
      <c r="W340">
        <v>133</v>
      </c>
      <c r="X340">
        <v>76</v>
      </c>
      <c r="Y340">
        <v>91</v>
      </c>
      <c r="Z340">
        <v>30</v>
      </c>
      <c r="AA340">
        <f t="shared" si="91"/>
        <v>639</v>
      </c>
      <c r="AB340">
        <f t="shared" si="78"/>
        <v>1.0648188033336327E-4</v>
      </c>
      <c r="AC340" s="175"/>
    </row>
    <row r="341" spans="1:29">
      <c r="A341" t="s">
        <v>1916</v>
      </c>
      <c r="B341" t="s">
        <v>1917</v>
      </c>
      <c r="C341">
        <v>2.75</v>
      </c>
      <c r="D341">
        <v>3.24</v>
      </c>
      <c r="E341">
        <v>2.2799999999999998</v>
      </c>
      <c r="F341">
        <v>3.13</v>
      </c>
      <c r="G341">
        <v>4.09</v>
      </c>
      <c r="H341">
        <v>2.2400000000000002</v>
      </c>
      <c r="I341">
        <v>3.74</v>
      </c>
      <c r="J341">
        <v>4.82</v>
      </c>
      <c r="K341">
        <v>2.7</v>
      </c>
      <c r="U341">
        <v>174</v>
      </c>
      <c r="V341">
        <v>118</v>
      </c>
      <c r="W341">
        <v>129</v>
      </c>
      <c r="X341">
        <v>66</v>
      </c>
      <c r="Y341">
        <v>68</v>
      </c>
      <c r="Z341">
        <v>13</v>
      </c>
      <c r="AA341">
        <f t="shared" si="91"/>
        <v>568</v>
      </c>
      <c r="AB341">
        <f t="shared" si="78"/>
        <v>9.4650560296322912E-5</v>
      </c>
      <c r="AC341" s="175">
        <f t="shared" ref="AC341" si="95">SUM(AB341:AB344)/4</f>
        <v>1.0227426299624681E-4</v>
      </c>
    </row>
    <row r="342" spans="1:29">
      <c r="A342" t="s">
        <v>1918</v>
      </c>
      <c r="B342" t="s">
        <v>1919</v>
      </c>
      <c r="C342">
        <v>2.75</v>
      </c>
      <c r="D342">
        <v>3.24</v>
      </c>
      <c r="E342">
        <v>2.2799999999999998</v>
      </c>
      <c r="F342">
        <v>3.13</v>
      </c>
      <c r="G342">
        <v>4.09</v>
      </c>
      <c r="H342">
        <v>2.2400000000000002</v>
      </c>
      <c r="I342">
        <v>3.74</v>
      </c>
      <c r="J342">
        <v>4.83</v>
      </c>
      <c r="K342">
        <v>2.7</v>
      </c>
      <c r="U342">
        <v>179</v>
      </c>
      <c r="V342">
        <v>126</v>
      </c>
      <c r="W342">
        <v>133</v>
      </c>
      <c r="X342">
        <v>83</v>
      </c>
      <c r="Y342">
        <v>71</v>
      </c>
      <c r="Z342">
        <v>15</v>
      </c>
      <c r="AA342">
        <f t="shared" si="91"/>
        <v>607</v>
      </c>
      <c r="AB342">
        <f t="shared" ref="AB342:AB405" si="96">AA342/$AD$4</f>
        <v>1.0114945440117607E-4</v>
      </c>
      <c r="AC342" s="175"/>
    </row>
    <row r="343" spans="1:29">
      <c r="A343" t="s">
        <v>1920</v>
      </c>
      <c r="B343" t="s">
        <v>1921</v>
      </c>
      <c r="C343">
        <v>2.76</v>
      </c>
      <c r="D343">
        <v>3.25</v>
      </c>
      <c r="E343">
        <v>2.2799999999999998</v>
      </c>
      <c r="F343">
        <v>3.14</v>
      </c>
      <c r="G343">
        <v>4.09</v>
      </c>
      <c r="H343">
        <v>2.2400000000000002</v>
      </c>
      <c r="I343">
        <v>3.75</v>
      </c>
      <c r="J343">
        <v>4.83</v>
      </c>
      <c r="K343">
        <v>2.7</v>
      </c>
      <c r="U343">
        <v>184</v>
      </c>
      <c r="V343">
        <v>128</v>
      </c>
      <c r="W343">
        <v>137</v>
      </c>
      <c r="X343">
        <v>87</v>
      </c>
      <c r="Y343">
        <v>69</v>
      </c>
      <c r="Z343">
        <v>12</v>
      </c>
      <c r="AA343">
        <f t="shared" si="91"/>
        <v>617</v>
      </c>
      <c r="AB343">
        <f t="shared" si="96"/>
        <v>1.0281583750498456E-4</v>
      </c>
      <c r="AC343" s="175"/>
    </row>
    <row r="344" spans="1:29">
      <c r="A344" t="s">
        <v>1922</v>
      </c>
      <c r="B344" t="s">
        <v>1923</v>
      </c>
      <c r="C344">
        <v>2.77</v>
      </c>
      <c r="D344">
        <v>3.26</v>
      </c>
      <c r="E344">
        <v>2.29</v>
      </c>
      <c r="F344">
        <v>3.14</v>
      </c>
      <c r="G344">
        <v>4.0999999999999996</v>
      </c>
      <c r="H344">
        <v>2.2400000000000002</v>
      </c>
      <c r="I344">
        <v>3.76</v>
      </c>
      <c r="J344">
        <v>4.84</v>
      </c>
      <c r="K344">
        <v>2.7</v>
      </c>
      <c r="U344">
        <v>199</v>
      </c>
      <c r="V344">
        <v>140</v>
      </c>
      <c r="W344">
        <v>147</v>
      </c>
      <c r="X344">
        <v>88</v>
      </c>
      <c r="Y344">
        <v>66</v>
      </c>
      <c r="Z344">
        <v>23</v>
      </c>
      <c r="AA344">
        <f t="shared" si="91"/>
        <v>663</v>
      </c>
      <c r="AB344">
        <f t="shared" si="96"/>
        <v>1.1048119978250368E-4</v>
      </c>
      <c r="AC344" s="175"/>
    </row>
    <row r="345" spans="1:29">
      <c r="A345" t="s">
        <v>1924</v>
      </c>
      <c r="B345" t="s">
        <v>1925</v>
      </c>
      <c r="C345">
        <v>2.78</v>
      </c>
      <c r="D345">
        <v>3.26</v>
      </c>
      <c r="E345">
        <v>2.29</v>
      </c>
      <c r="F345">
        <v>3.15</v>
      </c>
      <c r="G345">
        <v>4.0999999999999996</v>
      </c>
      <c r="H345">
        <v>2.2400000000000002</v>
      </c>
      <c r="I345">
        <v>3.77</v>
      </c>
      <c r="J345">
        <v>4.84</v>
      </c>
      <c r="K345">
        <v>2.7</v>
      </c>
      <c r="U345">
        <v>209</v>
      </c>
      <c r="V345">
        <v>170</v>
      </c>
      <c r="W345">
        <v>172</v>
      </c>
      <c r="X345">
        <v>122</v>
      </c>
      <c r="Y345">
        <v>106</v>
      </c>
      <c r="Z345">
        <v>53</v>
      </c>
      <c r="AA345">
        <f t="shared" si="91"/>
        <v>832</v>
      </c>
      <c r="AB345">
        <f t="shared" si="96"/>
        <v>1.3864307423686737E-4</v>
      </c>
      <c r="AC345" s="175">
        <f t="shared" ref="AC345" si="97">SUM(AB345:AB348)/4</f>
        <v>2.0313210035425639E-4</v>
      </c>
    </row>
    <row r="346" spans="1:29">
      <c r="A346" t="s">
        <v>1926</v>
      </c>
      <c r="B346" t="s">
        <v>1927</v>
      </c>
      <c r="C346">
        <v>2.79</v>
      </c>
      <c r="D346">
        <v>3.27</v>
      </c>
      <c r="E346">
        <v>2.29</v>
      </c>
      <c r="F346">
        <v>3.15</v>
      </c>
      <c r="G346">
        <v>4.0999999999999996</v>
      </c>
      <c r="H346">
        <v>2.23</v>
      </c>
      <c r="I346">
        <v>3.78</v>
      </c>
      <c r="J346">
        <v>4.8499999999999996</v>
      </c>
      <c r="K346">
        <v>2.7</v>
      </c>
      <c r="U346">
        <v>231</v>
      </c>
      <c r="V346">
        <v>256</v>
      </c>
      <c r="W346">
        <v>229</v>
      </c>
      <c r="X346">
        <v>196</v>
      </c>
      <c r="Y346">
        <v>144</v>
      </c>
      <c r="Z346">
        <v>168</v>
      </c>
      <c r="AA346">
        <f t="shared" si="91"/>
        <v>1224</v>
      </c>
      <c r="AB346">
        <f t="shared" si="96"/>
        <v>2.0396529190616064E-4</v>
      </c>
      <c r="AC346" s="175"/>
    </row>
    <row r="347" spans="1:29">
      <c r="A347" t="s">
        <v>1928</v>
      </c>
      <c r="B347" t="s">
        <v>1929</v>
      </c>
      <c r="C347">
        <v>2.8</v>
      </c>
      <c r="D347">
        <v>3.28</v>
      </c>
      <c r="E347">
        <v>2.2999999999999998</v>
      </c>
      <c r="F347">
        <v>3.17</v>
      </c>
      <c r="G347">
        <v>4.1100000000000003</v>
      </c>
      <c r="H347">
        <v>2.23</v>
      </c>
      <c r="I347">
        <v>3.79</v>
      </c>
      <c r="J347">
        <v>4.8600000000000003</v>
      </c>
      <c r="K347">
        <v>2.7</v>
      </c>
      <c r="U347">
        <v>267</v>
      </c>
      <c r="V347">
        <v>262</v>
      </c>
      <c r="W347">
        <v>285</v>
      </c>
      <c r="X347">
        <v>222</v>
      </c>
      <c r="Y347">
        <v>122</v>
      </c>
      <c r="Z347">
        <v>262</v>
      </c>
      <c r="AA347">
        <f t="shared" si="91"/>
        <v>1420</v>
      </c>
      <c r="AB347">
        <f t="shared" si="96"/>
        <v>2.3662640074080727E-4</v>
      </c>
      <c r="AC347" s="175"/>
    </row>
    <row r="348" spans="1:29">
      <c r="A348" t="s">
        <v>1930</v>
      </c>
      <c r="B348" t="s">
        <v>1931</v>
      </c>
      <c r="C348">
        <v>2.82</v>
      </c>
      <c r="D348">
        <v>3.3</v>
      </c>
      <c r="E348">
        <v>2.31</v>
      </c>
      <c r="F348">
        <v>3.19</v>
      </c>
      <c r="G348">
        <v>4.13</v>
      </c>
      <c r="H348">
        <v>2.2400000000000002</v>
      </c>
      <c r="I348">
        <v>3.82</v>
      </c>
      <c r="J348">
        <v>4.87</v>
      </c>
      <c r="K348">
        <v>2.7</v>
      </c>
      <c r="U348">
        <v>286</v>
      </c>
      <c r="V348">
        <v>245</v>
      </c>
      <c r="W348">
        <v>269</v>
      </c>
      <c r="X348">
        <v>220</v>
      </c>
      <c r="Y348">
        <v>154</v>
      </c>
      <c r="Z348">
        <v>226</v>
      </c>
      <c r="AA348">
        <f t="shared" si="91"/>
        <v>1400</v>
      </c>
      <c r="AB348">
        <f t="shared" si="96"/>
        <v>2.3329363453319026E-4</v>
      </c>
      <c r="AC348" s="175"/>
    </row>
    <row r="349" spans="1:29">
      <c r="A349" t="s">
        <v>1932</v>
      </c>
      <c r="B349" t="s">
        <v>1933</v>
      </c>
      <c r="C349">
        <v>2.85</v>
      </c>
      <c r="D349">
        <v>3.32</v>
      </c>
      <c r="E349">
        <v>2.3199999999999998</v>
      </c>
      <c r="F349">
        <v>3.22</v>
      </c>
      <c r="G349">
        <v>4.1500000000000004</v>
      </c>
      <c r="H349">
        <v>2.2400000000000002</v>
      </c>
      <c r="I349">
        <v>3.84</v>
      </c>
      <c r="J349">
        <v>4.8899999999999997</v>
      </c>
      <c r="K349">
        <v>2.7</v>
      </c>
      <c r="U349">
        <v>302</v>
      </c>
      <c r="V349">
        <v>246</v>
      </c>
      <c r="W349">
        <v>263</v>
      </c>
      <c r="X349">
        <v>166</v>
      </c>
      <c r="Y349">
        <v>138</v>
      </c>
      <c r="Z349">
        <v>171</v>
      </c>
      <c r="AA349">
        <f t="shared" si="91"/>
        <v>1286</v>
      </c>
      <c r="AB349">
        <f t="shared" si="96"/>
        <v>2.1429686714977334E-4</v>
      </c>
      <c r="AC349" s="175">
        <f t="shared" ref="AC349" si="98">SUM(AB349:AB352)/4</f>
        <v>2.0079916400892448E-4</v>
      </c>
    </row>
    <row r="350" spans="1:29">
      <c r="A350" t="s">
        <v>1934</v>
      </c>
      <c r="B350" t="s">
        <v>1935</v>
      </c>
      <c r="C350">
        <v>2.88</v>
      </c>
      <c r="D350">
        <v>3.36</v>
      </c>
      <c r="E350">
        <v>2.33</v>
      </c>
      <c r="F350">
        <v>3.26</v>
      </c>
      <c r="G350">
        <v>4.18</v>
      </c>
      <c r="H350">
        <v>2.25</v>
      </c>
      <c r="I350">
        <v>3.89</v>
      </c>
      <c r="J350">
        <v>4.91</v>
      </c>
      <c r="K350">
        <v>2.7</v>
      </c>
      <c r="U350">
        <v>288</v>
      </c>
      <c r="V350">
        <v>238</v>
      </c>
      <c r="W350">
        <v>250</v>
      </c>
      <c r="X350">
        <v>154</v>
      </c>
      <c r="Y350">
        <v>140</v>
      </c>
      <c r="Z350">
        <v>164</v>
      </c>
      <c r="AA350">
        <f t="shared" si="91"/>
        <v>1234</v>
      </c>
      <c r="AB350">
        <f t="shared" si="96"/>
        <v>2.0563167500996913E-4</v>
      </c>
      <c r="AC350" s="175"/>
    </row>
    <row r="351" spans="1:29">
      <c r="A351" t="s">
        <v>1936</v>
      </c>
      <c r="B351" t="s">
        <v>1937</v>
      </c>
      <c r="C351">
        <v>2.95</v>
      </c>
      <c r="D351">
        <v>3.41</v>
      </c>
      <c r="E351">
        <v>2.36</v>
      </c>
      <c r="F351">
        <v>3.34</v>
      </c>
      <c r="G351">
        <v>4.24</v>
      </c>
      <c r="H351">
        <v>2.27</v>
      </c>
      <c r="I351">
        <v>3.95</v>
      </c>
      <c r="J351">
        <v>4.95</v>
      </c>
      <c r="K351">
        <v>2.7</v>
      </c>
      <c r="U351">
        <v>270</v>
      </c>
      <c r="V351">
        <v>232</v>
      </c>
      <c r="W351">
        <v>239</v>
      </c>
      <c r="X351">
        <v>151</v>
      </c>
      <c r="Y351">
        <v>133</v>
      </c>
      <c r="Z351">
        <v>149</v>
      </c>
      <c r="AA351">
        <f t="shared" si="91"/>
        <v>1174</v>
      </c>
      <c r="AB351">
        <f t="shared" si="96"/>
        <v>1.9563337638711813E-4</v>
      </c>
      <c r="AC351" s="175"/>
    </row>
    <row r="352" spans="1:29">
      <c r="A352" t="s">
        <v>1938</v>
      </c>
      <c r="B352" t="s">
        <v>1939</v>
      </c>
      <c r="C352">
        <v>3</v>
      </c>
      <c r="D352">
        <v>3.46</v>
      </c>
      <c r="E352">
        <v>2.38</v>
      </c>
      <c r="F352">
        <v>3.42</v>
      </c>
      <c r="G352">
        <v>4.3</v>
      </c>
      <c r="H352">
        <v>2.29</v>
      </c>
      <c r="I352">
        <v>4.01</v>
      </c>
      <c r="J352">
        <v>4.9800000000000004</v>
      </c>
      <c r="K352">
        <v>2.7</v>
      </c>
      <c r="U352">
        <v>254</v>
      </c>
      <c r="V352">
        <v>224</v>
      </c>
      <c r="W352">
        <v>228</v>
      </c>
      <c r="X352">
        <v>140</v>
      </c>
      <c r="Y352">
        <v>129</v>
      </c>
      <c r="Z352">
        <v>151</v>
      </c>
      <c r="AA352">
        <f t="shared" si="91"/>
        <v>1126</v>
      </c>
      <c r="AB352">
        <f t="shared" si="96"/>
        <v>1.8763473748883731E-4</v>
      </c>
      <c r="AC352" s="175"/>
    </row>
    <row r="353" spans="1:29">
      <c r="A353" t="s">
        <v>1940</v>
      </c>
      <c r="B353" t="s">
        <v>1941</v>
      </c>
      <c r="C353">
        <v>3.04</v>
      </c>
      <c r="D353">
        <v>3.49</v>
      </c>
      <c r="E353">
        <v>2.4</v>
      </c>
      <c r="F353">
        <v>3.49</v>
      </c>
      <c r="G353">
        <v>4.3600000000000003</v>
      </c>
      <c r="H353">
        <v>2.31</v>
      </c>
      <c r="I353">
        <v>4.05</v>
      </c>
      <c r="J353">
        <v>5.01</v>
      </c>
      <c r="K353">
        <v>2.7</v>
      </c>
      <c r="U353">
        <v>243</v>
      </c>
      <c r="V353">
        <v>221</v>
      </c>
      <c r="W353">
        <v>224</v>
      </c>
      <c r="X353">
        <v>133</v>
      </c>
      <c r="Y353">
        <v>130</v>
      </c>
      <c r="Z353">
        <v>145</v>
      </c>
      <c r="AA353">
        <f t="shared" si="91"/>
        <v>1096</v>
      </c>
      <c r="AB353">
        <f t="shared" si="96"/>
        <v>1.8263558817741181E-4</v>
      </c>
      <c r="AC353" s="175">
        <f t="shared" ref="AC353" si="99">SUM(AB353:AB356)/4</f>
        <v>1.7463694927913098E-4</v>
      </c>
    </row>
    <row r="354" spans="1:29">
      <c r="A354" t="s">
        <v>1942</v>
      </c>
      <c r="B354" t="s">
        <v>1943</v>
      </c>
      <c r="C354">
        <v>3.08</v>
      </c>
      <c r="D354">
        <v>3.52</v>
      </c>
      <c r="E354">
        <v>2.41</v>
      </c>
      <c r="F354">
        <v>3.55</v>
      </c>
      <c r="G354">
        <v>4.41</v>
      </c>
      <c r="H354">
        <v>2.33</v>
      </c>
      <c r="I354">
        <v>4.09</v>
      </c>
      <c r="J354">
        <v>5.03</v>
      </c>
      <c r="K354">
        <v>2.7</v>
      </c>
      <c r="U354">
        <v>246</v>
      </c>
      <c r="V354">
        <v>223</v>
      </c>
      <c r="W354">
        <v>229</v>
      </c>
      <c r="X354">
        <v>106</v>
      </c>
      <c r="Y354">
        <v>119</v>
      </c>
      <c r="Z354">
        <v>117</v>
      </c>
      <c r="AA354">
        <f t="shared" si="91"/>
        <v>1040</v>
      </c>
      <c r="AB354">
        <f t="shared" si="96"/>
        <v>1.733038427960842E-4</v>
      </c>
      <c r="AC354" s="175"/>
    </row>
    <row r="355" spans="1:29">
      <c r="A355" t="s">
        <v>1944</v>
      </c>
      <c r="B355" t="s">
        <v>1945</v>
      </c>
      <c r="C355">
        <v>3.09</v>
      </c>
      <c r="D355">
        <v>3.53</v>
      </c>
      <c r="E355">
        <v>2.42</v>
      </c>
      <c r="F355">
        <v>3.58</v>
      </c>
      <c r="G355">
        <v>4.4400000000000004</v>
      </c>
      <c r="H355">
        <v>2.34</v>
      </c>
      <c r="I355">
        <v>4.1100000000000003</v>
      </c>
      <c r="J355">
        <v>5.04</v>
      </c>
      <c r="K355">
        <v>2.7</v>
      </c>
      <c r="U355">
        <v>246</v>
      </c>
      <c r="V355">
        <v>223</v>
      </c>
      <c r="W355">
        <v>235</v>
      </c>
      <c r="X355">
        <v>94</v>
      </c>
      <c r="Y355">
        <v>122</v>
      </c>
      <c r="Z355">
        <v>112</v>
      </c>
      <c r="AA355">
        <f t="shared" si="91"/>
        <v>1032</v>
      </c>
      <c r="AB355">
        <f t="shared" si="96"/>
        <v>1.7197073631303739E-4</v>
      </c>
      <c r="AC355" s="175"/>
    </row>
    <row r="356" spans="1:29">
      <c r="A356" t="s">
        <v>1946</v>
      </c>
      <c r="B356" t="s">
        <v>1947</v>
      </c>
      <c r="C356">
        <v>3.09</v>
      </c>
      <c r="D356">
        <v>3.54</v>
      </c>
      <c r="E356">
        <v>2.42</v>
      </c>
      <c r="F356">
        <v>3.6</v>
      </c>
      <c r="G356">
        <v>4.45</v>
      </c>
      <c r="H356">
        <v>2.35</v>
      </c>
      <c r="I356">
        <v>4.1100000000000003</v>
      </c>
      <c r="J356">
        <v>5.04</v>
      </c>
      <c r="K356">
        <v>2.7</v>
      </c>
      <c r="U356">
        <v>249</v>
      </c>
      <c r="V356">
        <v>229</v>
      </c>
      <c r="W356">
        <v>245</v>
      </c>
      <c r="X356">
        <v>90</v>
      </c>
      <c r="Y356">
        <v>111</v>
      </c>
      <c r="Z356">
        <v>100</v>
      </c>
      <c r="AA356">
        <f t="shared" si="91"/>
        <v>1024</v>
      </c>
      <c r="AB356">
        <f t="shared" si="96"/>
        <v>1.7063762982999058E-4</v>
      </c>
      <c r="AC356" s="175"/>
    </row>
    <row r="357" spans="1:29">
      <c r="A357" t="s">
        <v>1948</v>
      </c>
      <c r="B357" t="s">
        <v>1949</v>
      </c>
      <c r="C357">
        <v>3.09</v>
      </c>
      <c r="D357">
        <v>3.53</v>
      </c>
      <c r="E357">
        <v>2.42</v>
      </c>
      <c r="F357">
        <v>3.6</v>
      </c>
      <c r="G357">
        <v>4.46</v>
      </c>
      <c r="H357">
        <v>2.36</v>
      </c>
      <c r="I357">
        <v>4.0999999999999996</v>
      </c>
      <c r="J357">
        <v>5.04</v>
      </c>
      <c r="K357">
        <v>2.7</v>
      </c>
      <c r="U357">
        <v>256</v>
      </c>
      <c r="V357">
        <v>241</v>
      </c>
      <c r="W357">
        <v>255</v>
      </c>
      <c r="X357">
        <v>78</v>
      </c>
      <c r="Y357">
        <v>109</v>
      </c>
      <c r="Z357">
        <v>118</v>
      </c>
      <c r="AA357">
        <f t="shared" si="91"/>
        <v>1057</v>
      </c>
      <c r="AB357">
        <f t="shared" si="96"/>
        <v>1.7613669407255865E-4</v>
      </c>
      <c r="AC357" s="175">
        <f t="shared" ref="AC357" si="100">SUM(AB357:AB360)/4</f>
        <v>1.8292720522057829E-4</v>
      </c>
    </row>
    <row r="358" spans="1:29">
      <c r="A358" t="s">
        <v>1950</v>
      </c>
      <c r="B358" t="s">
        <v>1951</v>
      </c>
      <c r="C358">
        <v>3.09</v>
      </c>
      <c r="D358">
        <v>3.53</v>
      </c>
      <c r="E358">
        <v>2.42</v>
      </c>
      <c r="F358">
        <v>3.6</v>
      </c>
      <c r="G358">
        <v>4.46</v>
      </c>
      <c r="H358">
        <v>2.35</v>
      </c>
      <c r="I358">
        <v>4.1100000000000003</v>
      </c>
      <c r="J358">
        <v>5.04</v>
      </c>
      <c r="K358">
        <v>2.7</v>
      </c>
      <c r="U358">
        <v>252</v>
      </c>
      <c r="V358">
        <v>248</v>
      </c>
      <c r="W358">
        <v>263</v>
      </c>
      <c r="X358">
        <v>83</v>
      </c>
      <c r="Y358">
        <v>117</v>
      </c>
      <c r="Z358">
        <v>139</v>
      </c>
      <c r="AA358">
        <f t="shared" si="91"/>
        <v>1102</v>
      </c>
      <c r="AB358">
        <f t="shared" si="96"/>
        <v>1.8363541803969691E-4</v>
      </c>
      <c r="AC358" s="175"/>
    </row>
    <row r="359" spans="1:29">
      <c r="A359" t="s">
        <v>1952</v>
      </c>
      <c r="B359" t="s">
        <v>1953</v>
      </c>
      <c r="C359">
        <v>3.09</v>
      </c>
      <c r="D359">
        <v>3.54</v>
      </c>
      <c r="E359">
        <v>2.42</v>
      </c>
      <c r="F359">
        <v>3.6</v>
      </c>
      <c r="G359">
        <v>4.46</v>
      </c>
      <c r="H359">
        <v>2.35</v>
      </c>
      <c r="I359">
        <v>4.1100000000000003</v>
      </c>
      <c r="J359">
        <v>5.04</v>
      </c>
      <c r="K359">
        <v>2.7</v>
      </c>
      <c r="U359">
        <v>243</v>
      </c>
      <c r="V359">
        <v>253</v>
      </c>
      <c r="W359">
        <v>268</v>
      </c>
      <c r="X359">
        <v>88</v>
      </c>
      <c r="Y359">
        <v>123</v>
      </c>
      <c r="Z359">
        <v>135</v>
      </c>
      <c r="AA359">
        <f t="shared" si="91"/>
        <v>1110</v>
      </c>
      <c r="AB359">
        <f t="shared" si="96"/>
        <v>1.8496852452274372E-4</v>
      </c>
      <c r="AC359" s="175"/>
    </row>
    <row r="360" spans="1:29">
      <c r="A360" t="s">
        <v>1954</v>
      </c>
      <c r="B360" t="s">
        <v>1955</v>
      </c>
      <c r="C360">
        <v>3.09</v>
      </c>
      <c r="D360">
        <v>3.54</v>
      </c>
      <c r="E360">
        <v>2.42</v>
      </c>
      <c r="F360">
        <v>3.6</v>
      </c>
      <c r="G360">
        <v>4.46</v>
      </c>
      <c r="H360">
        <v>2.35</v>
      </c>
      <c r="I360">
        <v>4.1100000000000003</v>
      </c>
      <c r="J360">
        <v>5.04</v>
      </c>
      <c r="K360">
        <v>2.7</v>
      </c>
      <c r="U360">
        <v>232</v>
      </c>
      <c r="V360">
        <v>253</v>
      </c>
      <c r="W360">
        <v>266</v>
      </c>
      <c r="X360">
        <v>102</v>
      </c>
      <c r="Y360">
        <v>127</v>
      </c>
      <c r="Z360">
        <v>142</v>
      </c>
      <c r="AA360">
        <f t="shared" si="91"/>
        <v>1122</v>
      </c>
      <c r="AB360">
        <f t="shared" si="96"/>
        <v>1.8696818424731391E-4</v>
      </c>
      <c r="AC360" s="175"/>
    </row>
    <row r="361" spans="1:29">
      <c r="A361" t="s">
        <v>1956</v>
      </c>
      <c r="B361" t="s">
        <v>1957</v>
      </c>
      <c r="C361">
        <v>3.09</v>
      </c>
      <c r="D361">
        <v>3.53</v>
      </c>
      <c r="E361">
        <v>2.42</v>
      </c>
      <c r="F361">
        <v>3.6</v>
      </c>
      <c r="G361">
        <v>4.46</v>
      </c>
      <c r="H361">
        <v>2.35</v>
      </c>
      <c r="I361">
        <v>4.0999999999999996</v>
      </c>
      <c r="J361">
        <v>5.04</v>
      </c>
      <c r="K361">
        <v>2.7</v>
      </c>
      <c r="U361">
        <v>227</v>
      </c>
      <c r="V361">
        <v>244</v>
      </c>
      <c r="W361">
        <v>253</v>
      </c>
      <c r="X361">
        <v>106</v>
      </c>
      <c r="Y361">
        <v>138</v>
      </c>
      <c r="Z361">
        <v>147</v>
      </c>
      <c r="AA361">
        <f t="shared" si="91"/>
        <v>1115</v>
      </c>
      <c r="AB361">
        <f t="shared" si="96"/>
        <v>1.8580171607464796E-4</v>
      </c>
      <c r="AC361" s="175">
        <f t="shared" ref="AC361" si="101">SUM(AB361:AB364)/4</f>
        <v>1.4972452187719389E-4</v>
      </c>
    </row>
    <row r="362" spans="1:29">
      <c r="A362" t="s">
        <v>1958</v>
      </c>
      <c r="B362" t="s">
        <v>1959</v>
      </c>
      <c r="C362">
        <v>3.09</v>
      </c>
      <c r="D362">
        <v>3.53</v>
      </c>
      <c r="E362">
        <v>2.42</v>
      </c>
      <c r="F362">
        <v>3.6</v>
      </c>
      <c r="G362">
        <v>4.47</v>
      </c>
      <c r="H362">
        <v>2.36</v>
      </c>
      <c r="I362">
        <v>4.0999999999999996</v>
      </c>
      <c r="J362">
        <v>5.04</v>
      </c>
      <c r="K362">
        <v>2.7</v>
      </c>
      <c r="U362">
        <v>213</v>
      </c>
      <c r="V362">
        <v>222</v>
      </c>
      <c r="W362">
        <v>225</v>
      </c>
      <c r="X362">
        <v>98</v>
      </c>
      <c r="Y362">
        <v>134</v>
      </c>
      <c r="Z362">
        <v>126</v>
      </c>
      <c r="AA362">
        <f t="shared" si="91"/>
        <v>1018</v>
      </c>
      <c r="AB362">
        <f t="shared" si="96"/>
        <v>1.6963779996770548E-4</v>
      </c>
      <c r="AC362" s="175"/>
    </row>
    <row r="363" spans="1:29">
      <c r="A363" t="s">
        <v>1960</v>
      </c>
      <c r="B363" t="s">
        <v>1961</v>
      </c>
      <c r="C363">
        <v>3.08</v>
      </c>
      <c r="D363">
        <v>3.52</v>
      </c>
      <c r="E363">
        <v>2.41</v>
      </c>
      <c r="F363">
        <v>3.59</v>
      </c>
      <c r="G363">
        <v>4.47</v>
      </c>
      <c r="H363">
        <v>2.37</v>
      </c>
      <c r="I363">
        <v>4.09</v>
      </c>
      <c r="J363">
        <v>5.03</v>
      </c>
      <c r="K363">
        <v>2.7</v>
      </c>
      <c r="U363">
        <v>182</v>
      </c>
      <c r="V363">
        <v>189</v>
      </c>
      <c r="W363">
        <v>164</v>
      </c>
      <c r="X363">
        <v>95</v>
      </c>
      <c r="Y363">
        <v>122</v>
      </c>
      <c r="Z363">
        <v>73</v>
      </c>
      <c r="AA363">
        <f t="shared" si="91"/>
        <v>825</v>
      </c>
      <c r="AB363">
        <f t="shared" si="96"/>
        <v>1.3747660606420141E-4</v>
      </c>
      <c r="AC363" s="175"/>
    </row>
    <row r="364" spans="1:29">
      <c r="A364" t="s">
        <v>1962</v>
      </c>
      <c r="B364" t="s">
        <v>1963</v>
      </c>
      <c r="C364">
        <v>3.06</v>
      </c>
      <c r="D364">
        <v>3.51</v>
      </c>
      <c r="E364">
        <v>2.41</v>
      </c>
      <c r="F364">
        <v>3.58</v>
      </c>
      <c r="G364">
        <v>4.45</v>
      </c>
      <c r="H364">
        <v>2.36</v>
      </c>
      <c r="I364">
        <v>4.07</v>
      </c>
      <c r="J364">
        <v>5.0199999999999996</v>
      </c>
      <c r="K364">
        <v>2.7</v>
      </c>
      <c r="U364">
        <v>171</v>
      </c>
      <c r="V364">
        <v>138</v>
      </c>
      <c r="W364">
        <v>135</v>
      </c>
      <c r="X364">
        <v>71</v>
      </c>
      <c r="Y364">
        <v>91</v>
      </c>
      <c r="Z364">
        <v>30</v>
      </c>
      <c r="AA364">
        <f t="shared" si="91"/>
        <v>636</v>
      </c>
      <c r="AB364">
        <f t="shared" si="96"/>
        <v>1.0598196540222072E-4</v>
      </c>
      <c r="AC364" s="175"/>
    </row>
    <row r="365" spans="1:29">
      <c r="A365" t="s">
        <v>1964</v>
      </c>
      <c r="B365" t="s">
        <v>1965</v>
      </c>
      <c r="C365">
        <v>3.04</v>
      </c>
      <c r="D365">
        <v>3.49</v>
      </c>
      <c r="E365">
        <v>2.41</v>
      </c>
      <c r="F365">
        <v>3.55</v>
      </c>
      <c r="G365">
        <v>4.4400000000000004</v>
      </c>
      <c r="H365">
        <v>2.37</v>
      </c>
      <c r="I365">
        <v>4.05</v>
      </c>
      <c r="J365">
        <v>5.01</v>
      </c>
      <c r="K365">
        <v>2.7</v>
      </c>
      <c r="U365">
        <v>167</v>
      </c>
      <c r="V365">
        <v>115</v>
      </c>
      <c r="W365">
        <v>124</v>
      </c>
      <c r="X365">
        <v>66</v>
      </c>
      <c r="Y365">
        <v>68</v>
      </c>
      <c r="Z365">
        <v>13</v>
      </c>
      <c r="AA365">
        <f t="shared" si="91"/>
        <v>553</v>
      </c>
      <c r="AB365">
        <f t="shared" si="96"/>
        <v>9.2150985640610162E-5</v>
      </c>
      <c r="AC365" s="175">
        <f t="shared" ref="AC365" si="102">SUM(AB365:AB368)/4</f>
        <v>9.960805003015321E-5</v>
      </c>
    </row>
    <row r="366" spans="1:29">
      <c r="A366" t="s">
        <v>1966</v>
      </c>
      <c r="B366" t="s">
        <v>1967</v>
      </c>
      <c r="C366">
        <v>3.03</v>
      </c>
      <c r="D366">
        <v>3.48</v>
      </c>
      <c r="E366">
        <v>2.4</v>
      </c>
      <c r="F366">
        <v>3.54</v>
      </c>
      <c r="G366">
        <v>4.43</v>
      </c>
      <c r="H366">
        <v>2.37</v>
      </c>
      <c r="I366">
        <v>4.04</v>
      </c>
      <c r="J366">
        <v>5</v>
      </c>
      <c r="K366">
        <v>2.7</v>
      </c>
      <c r="U366">
        <v>171</v>
      </c>
      <c r="V366">
        <v>123</v>
      </c>
      <c r="W366">
        <v>128</v>
      </c>
      <c r="X366">
        <v>82</v>
      </c>
      <c r="Y366">
        <v>71</v>
      </c>
      <c r="Z366">
        <v>15</v>
      </c>
      <c r="AA366">
        <f t="shared" si="91"/>
        <v>590</v>
      </c>
      <c r="AB366">
        <f t="shared" si="96"/>
        <v>9.8316603124701615E-5</v>
      </c>
      <c r="AC366" s="175"/>
    </row>
    <row r="367" spans="1:29">
      <c r="A367" t="s">
        <v>1968</v>
      </c>
      <c r="B367" t="s">
        <v>1969</v>
      </c>
      <c r="C367">
        <v>3.01</v>
      </c>
      <c r="D367">
        <v>3.47</v>
      </c>
      <c r="E367">
        <v>2.4</v>
      </c>
      <c r="F367">
        <v>3.52</v>
      </c>
      <c r="G367">
        <v>4.43</v>
      </c>
      <c r="H367">
        <v>2.37</v>
      </c>
      <c r="I367">
        <v>4.0199999999999996</v>
      </c>
      <c r="J367">
        <v>4.99</v>
      </c>
      <c r="K367">
        <v>2.7</v>
      </c>
      <c r="U367">
        <v>177</v>
      </c>
      <c r="V367">
        <v>124</v>
      </c>
      <c r="W367">
        <v>132</v>
      </c>
      <c r="X367">
        <v>86</v>
      </c>
      <c r="Y367">
        <v>69</v>
      </c>
      <c r="Z367">
        <v>12</v>
      </c>
      <c r="AA367">
        <f t="shared" si="91"/>
        <v>600</v>
      </c>
      <c r="AB367">
        <f t="shared" si="96"/>
        <v>9.9982986228510119E-5</v>
      </c>
      <c r="AC367" s="175"/>
    </row>
    <row r="368" spans="1:29">
      <c r="A368" t="s">
        <v>1970</v>
      </c>
      <c r="B368" t="s">
        <v>1971</v>
      </c>
      <c r="C368">
        <v>3</v>
      </c>
      <c r="D368">
        <v>3.46</v>
      </c>
      <c r="E368">
        <v>2.39</v>
      </c>
      <c r="F368">
        <v>3.51</v>
      </c>
      <c r="G368">
        <v>4.42</v>
      </c>
      <c r="H368">
        <v>2.37</v>
      </c>
      <c r="I368">
        <v>4.01</v>
      </c>
      <c r="J368">
        <v>4.99</v>
      </c>
      <c r="K368">
        <v>2.7</v>
      </c>
      <c r="U368">
        <v>192</v>
      </c>
      <c r="V368">
        <v>136</v>
      </c>
      <c r="W368">
        <v>143</v>
      </c>
      <c r="X368">
        <v>88</v>
      </c>
      <c r="Y368">
        <v>66</v>
      </c>
      <c r="Z368">
        <v>23</v>
      </c>
      <c r="AA368">
        <f t="shared" si="91"/>
        <v>648</v>
      </c>
      <c r="AB368">
        <f t="shared" si="96"/>
        <v>1.0798162512679093E-4</v>
      </c>
      <c r="AC368" s="175"/>
    </row>
    <row r="369" spans="1:29">
      <c r="A369" t="s">
        <v>1972</v>
      </c>
      <c r="B369" t="s">
        <v>1973</v>
      </c>
      <c r="C369">
        <v>2.99</v>
      </c>
      <c r="D369">
        <v>3.45</v>
      </c>
      <c r="E369">
        <v>2.39</v>
      </c>
      <c r="F369">
        <v>3.49</v>
      </c>
      <c r="G369">
        <v>4.41</v>
      </c>
      <c r="H369">
        <v>2.37</v>
      </c>
      <c r="I369">
        <v>3.99</v>
      </c>
      <c r="J369">
        <v>4.9800000000000004</v>
      </c>
      <c r="K369">
        <v>2.7</v>
      </c>
      <c r="U369">
        <v>203</v>
      </c>
      <c r="V369">
        <v>166</v>
      </c>
      <c r="W369">
        <v>169</v>
      </c>
      <c r="X369">
        <v>120</v>
      </c>
      <c r="Y369">
        <v>106</v>
      </c>
      <c r="Z369">
        <v>53</v>
      </c>
      <c r="AA369">
        <f t="shared" si="91"/>
        <v>817</v>
      </c>
      <c r="AB369">
        <f t="shared" si="96"/>
        <v>1.361434995811546E-4</v>
      </c>
      <c r="AC369" s="175">
        <f t="shared" ref="AC369" si="103">SUM(AB369:AB372)/4</f>
        <v>2.0004929161221067E-4</v>
      </c>
    </row>
    <row r="370" spans="1:29">
      <c r="A370" t="s">
        <v>1974</v>
      </c>
      <c r="B370" t="s">
        <v>1975</v>
      </c>
      <c r="C370">
        <v>2.97</v>
      </c>
      <c r="D370">
        <v>3.43</v>
      </c>
      <c r="E370">
        <v>2.38</v>
      </c>
      <c r="F370">
        <v>3.47</v>
      </c>
      <c r="G370">
        <v>4.3899999999999997</v>
      </c>
      <c r="H370">
        <v>2.37</v>
      </c>
      <c r="I370">
        <v>3.97</v>
      </c>
      <c r="J370">
        <v>4.97</v>
      </c>
      <c r="K370">
        <v>2.7</v>
      </c>
      <c r="U370">
        <v>222</v>
      </c>
      <c r="V370">
        <v>251</v>
      </c>
      <c r="W370">
        <v>225</v>
      </c>
      <c r="X370">
        <v>194</v>
      </c>
      <c r="Y370">
        <v>144</v>
      </c>
      <c r="Z370">
        <v>168</v>
      </c>
      <c r="AA370">
        <f t="shared" si="91"/>
        <v>1204</v>
      </c>
      <c r="AB370">
        <f t="shared" si="96"/>
        <v>2.0063252569854363E-4</v>
      </c>
      <c r="AC370" s="175"/>
    </row>
    <row r="371" spans="1:29">
      <c r="A371" t="s">
        <v>1976</v>
      </c>
      <c r="B371" t="s">
        <v>1977</v>
      </c>
      <c r="C371">
        <v>2.96</v>
      </c>
      <c r="D371">
        <v>3.43</v>
      </c>
      <c r="E371">
        <v>2.38</v>
      </c>
      <c r="F371">
        <v>3.46</v>
      </c>
      <c r="G371">
        <v>4.38</v>
      </c>
      <c r="H371">
        <v>2.36</v>
      </c>
      <c r="I371">
        <v>3.97</v>
      </c>
      <c r="J371">
        <v>4.96</v>
      </c>
      <c r="K371">
        <v>2.7</v>
      </c>
      <c r="U371">
        <v>258</v>
      </c>
      <c r="V371">
        <v>258</v>
      </c>
      <c r="W371">
        <v>281</v>
      </c>
      <c r="X371">
        <v>220</v>
      </c>
      <c r="Y371">
        <v>122</v>
      </c>
      <c r="Z371">
        <v>262</v>
      </c>
      <c r="AA371">
        <f t="shared" si="91"/>
        <v>1401</v>
      </c>
      <c r="AB371">
        <f t="shared" si="96"/>
        <v>2.3346027284357112E-4</v>
      </c>
      <c r="AC371" s="175"/>
    </row>
    <row r="372" spans="1:29">
      <c r="A372" t="s">
        <v>1978</v>
      </c>
      <c r="B372" t="s">
        <v>1979</v>
      </c>
      <c r="C372">
        <v>2.95</v>
      </c>
      <c r="D372">
        <v>3.42</v>
      </c>
      <c r="E372">
        <v>2.37</v>
      </c>
      <c r="F372">
        <v>3.44</v>
      </c>
      <c r="G372">
        <v>4.37</v>
      </c>
      <c r="H372">
        <v>2.36</v>
      </c>
      <c r="I372">
        <v>3.95</v>
      </c>
      <c r="J372">
        <v>4.96</v>
      </c>
      <c r="K372">
        <v>2.7</v>
      </c>
      <c r="U372">
        <v>276</v>
      </c>
      <c r="V372">
        <v>241</v>
      </c>
      <c r="W372">
        <v>265</v>
      </c>
      <c r="X372">
        <v>218</v>
      </c>
      <c r="Y372">
        <v>154</v>
      </c>
      <c r="Z372">
        <v>226</v>
      </c>
      <c r="AA372">
        <f t="shared" si="91"/>
        <v>1380</v>
      </c>
      <c r="AB372">
        <f t="shared" si="96"/>
        <v>2.2996086832557326E-4</v>
      </c>
      <c r="AC372" s="175"/>
    </row>
    <row r="373" spans="1:29">
      <c r="A373" t="s">
        <v>1980</v>
      </c>
      <c r="B373" t="s">
        <v>1981</v>
      </c>
      <c r="C373">
        <v>2.95</v>
      </c>
      <c r="D373">
        <v>3.42</v>
      </c>
      <c r="E373">
        <v>2.37</v>
      </c>
      <c r="F373">
        <v>3.44</v>
      </c>
      <c r="G373">
        <v>4.3600000000000003</v>
      </c>
      <c r="H373">
        <v>2.35</v>
      </c>
      <c r="I373">
        <v>3.96</v>
      </c>
      <c r="J373">
        <v>4.96</v>
      </c>
      <c r="K373">
        <v>2.7</v>
      </c>
      <c r="U373">
        <v>295</v>
      </c>
      <c r="V373">
        <v>241</v>
      </c>
      <c r="W373">
        <v>257</v>
      </c>
      <c r="X373">
        <v>164</v>
      </c>
      <c r="Y373">
        <v>138</v>
      </c>
      <c r="Z373">
        <v>171</v>
      </c>
      <c r="AA373">
        <f t="shared" si="91"/>
        <v>1266</v>
      </c>
      <c r="AB373">
        <f t="shared" si="96"/>
        <v>2.1096410094215633E-4</v>
      </c>
      <c r="AC373" s="175">
        <f t="shared" ref="AC373" si="104">SUM(AB373:AB376)/4</f>
        <v>1.9709146160295057E-4</v>
      </c>
    </row>
    <row r="374" spans="1:29">
      <c r="A374" t="s">
        <v>1982</v>
      </c>
      <c r="B374" t="s">
        <v>1983</v>
      </c>
      <c r="C374">
        <v>2.98</v>
      </c>
      <c r="D374">
        <v>3.44</v>
      </c>
      <c r="E374">
        <v>2.38</v>
      </c>
      <c r="F374">
        <v>3.45</v>
      </c>
      <c r="G374">
        <v>4.3600000000000003</v>
      </c>
      <c r="H374">
        <v>2.34</v>
      </c>
      <c r="I374">
        <v>3.99</v>
      </c>
      <c r="J374">
        <v>4.9800000000000004</v>
      </c>
      <c r="K374">
        <v>2.7</v>
      </c>
      <c r="U374">
        <v>279</v>
      </c>
      <c r="V374">
        <v>232</v>
      </c>
      <c r="W374">
        <v>244</v>
      </c>
      <c r="X374">
        <v>153</v>
      </c>
      <c r="Y374">
        <v>140</v>
      </c>
      <c r="Z374">
        <v>164</v>
      </c>
      <c r="AA374">
        <f t="shared" si="91"/>
        <v>1212</v>
      </c>
      <c r="AB374">
        <f t="shared" si="96"/>
        <v>2.0196563218159044E-4</v>
      </c>
      <c r="AC374" s="175"/>
    </row>
    <row r="375" spans="1:29">
      <c r="A375" t="s">
        <v>1984</v>
      </c>
      <c r="B375" t="s">
        <v>1985</v>
      </c>
      <c r="C375">
        <v>3.04</v>
      </c>
      <c r="D375">
        <v>3.49</v>
      </c>
      <c r="E375">
        <v>2.4</v>
      </c>
      <c r="F375">
        <v>3.52</v>
      </c>
      <c r="G375">
        <v>4.41</v>
      </c>
      <c r="H375">
        <v>2.35</v>
      </c>
      <c r="I375">
        <v>4.05</v>
      </c>
      <c r="J375">
        <v>5.01</v>
      </c>
      <c r="K375">
        <v>2.7</v>
      </c>
      <c r="U375">
        <v>260</v>
      </c>
      <c r="V375">
        <v>226</v>
      </c>
      <c r="W375">
        <v>232</v>
      </c>
      <c r="X375">
        <v>150</v>
      </c>
      <c r="Y375">
        <v>133</v>
      </c>
      <c r="Z375">
        <v>149</v>
      </c>
      <c r="AA375">
        <f t="shared" si="91"/>
        <v>1150</v>
      </c>
      <c r="AB375">
        <f t="shared" si="96"/>
        <v>1.9163405693797773E-4</v>
      </c>
      <c r="AC375" s="175"/>
    </row>
    <row r="376" spans="1:29">
      <c r="A376" t="s">
        <v>1986</v>
      </c>
      <c r="B376" t="s">
        <v>1987</v>
      </c>
      <c r="C376">
        <v>3.09</v>
      </c>
      <c r="D376">
        <v>3.53</v>
      </c>
      <c r="E376">
        <v>2.42</v>
      </c>
      <c r="F376">
        <v>3.59</v>
      </c>
      <c r="G376">
        <v>4.45</v>
      </c>
      <c r="H376">
        <v>2.36</v>
      </c>
      <c r="I376">
        <v>4.0999999999999996</v>
      </c>
      <c r="J376">
        <v>5.04</v>
      </c>
      <c r="K376">
        <v>2.7</v>
      </c>
      <c r="U376">
        <v>245</v>
      </c>
      <c r="V376">
        <v>218</v>
      </c>
      <c r="W376">
        <v>221</v>
      </c>
      <c r="X376">
        <v>139</v>
      </c>
      <c r="Y376">
        <v>129</v>
      </c>
      <c r="Z376">
        <v>151</v>
      </c>
      <c r="AA376">
        <f t="shared" si="91"/>
        <v>1103</v>
      </c>
      <c r="AB376">
        <f t="shared" si="96"/>
        <v>1.8380205635007776E-4</v>
      </c>
      <c r="AC376" s="175"/>
    </row>
    <row r="377" spans="1:29">
      <c r="A377" t="s">
        <v>1988</v>
      </c>
      <c r="B377" t="s">
        <v>1989</v>
      </c>
      <c r="C377">
        <v>3.12</v>
      </c>
      <c r="D377">
        <v>3.56</v>
      </c>
      <c r="E377">
        <v>2.4300000000000002</v>
      </c>
      <c r="F377">
        <v>3.64</v>
      </c>
      <c r="G377">
        <v>4.49</v>
      </c>
      <c r="H377">
        <v>2.37</v>
      </c>
      <c r="I377">
        <v>4.1399999999999997</v>
      </c>
      <c r="J377">
        <v>5.0599999999999996</v>
      </c>
      <c r="K377">
        <v>2.7</v>
      </c>
      <c r="U377">
        <v>234</v>
      </c>
      <c r="V377">
        <v>215</v>
      </c>
      <c r="W377">
        <v>217</v>
      </c>
      <c r="X377">
        <v>131</v>
      </c>
      <c r="Y377">
        <v>130</v>
      </c>
      <c r="Z377">
        <v>145</v>
      </c>
      <c r="AA377">
        <f t="shared" si="91"/>
        <v>1072</v>
      </c>
      <c r="AB377">
        <f t="shared" si="96"/>
        <v>1.7863626872827141E-4</v>
      </c>
      <c r="AC377" s="175">
        <f t="shared" ref="AC377" si="105">SUM(AB377:AB380)/4</f>
        <v>1.7072094898518104E-4</v>
      </c>
    </row>
    <row r="378" spans="1:29">
      <c r="A378" t="s">
        <v>1990</v>
      </c>
      <c r="B378" t="s">
        <v>1991</v>
      </c>
      <c r="C378">
        <v>3.15</v>
      </c>
      <c r="D378">
        <v>3.58</v>
      </c>
      <c r="E378">
        <v>2.44</v>
      </c>
      <c r="F378">
        <v>3.69</v>
      </c>
      <c r="G378">
        <v>4.53</v>
      </c>
      <c r="H378">
        <v>2.39</v>
      </c>
      <c r="I378">
        <v>4.17</v>
      </c>
      <c r="J378">
        <v>5.07</v>
      </c>
      <c r="K378">
        <v>2.7</v>
      </c>
      <c r="U378">
        <v>237</v>
      </c>
      <c r="V378">
        <v>216</v>
      </c>
      <c r="W378">
        <v>222</v>
      </c>
      <c r="X378">
        <v>105</v>
      </c>
      <c r="Y378">
        <v>119</v>
      </c>
      <c r="Z378">
        <v>117</v>
      </c>
      <c r="AA378">
        <f t="shared" si="91"/>
        <v>1016</v>
      </c>
      <c r="AB378">
        <f t="shared" si="96"/>
        <v>1.693045233469438E-4</v>
      </c>
      <c r="AC378" s="175"/>
    </row>
    <row r="379" spans="1:29">
      <c r="A379" t="s">
        <v>1992</v>
      </c>
      <c r="B379" t="s">
        <v>1993</v>
      </c>
      <c r="C379">
        <v>3.15</v>
      </c>
      <c r="D379">
        <v>3.59</v>
      </c>
      <c r="E379">
        <v>2.44</v>
      </c>
      <c r="F379">
        <v>3.71</v>
      </c>
      <c r="G379">
        <v>4.5599999999999996</v>
      </c>
      <c r="H379">
        <v>2.4</v>
      </c>
      <c r="I379">
        <v>4.17</v>
      </c>
      <c r="J379">
        <v>5.08</v>
      </c>
      <c r="K379">
        <v>2.7</v>
      </c>
      <c r="U379">
        <v>237</v>
      </c>
      <c r="V379">
        <v>216</v>
      </c>
      <c r="W379">
        <v>229</v>
      </c>
      <c r="X379">
        <v>93</v>
      </c>
      <c r="Y379">
        <v>122</v>
      </c>
      <c r="Z379">
        <v>112</v>
      </c>
      <c r="AA379">
        <f t="shared" si="91"/>
        <v>1009</v>
      </c>
      <c r="AB379">
        <f t="shared" si="96"/>
        <v>1.6813805517427785E-4</v>
      </c>
      <c r="AC379" s="175"/>
    </row>
    <row r="380" spans="1:29">
      <c r="A380" t="s">
        <v>1994</v>
      </c>
      <c r="B380" t="s">
        <v>1995</v>
      </c>
      <c r="C380">
        <v>3.12</v>
      </c>
      <c r="D380">
        <v>3.56</v>
      </c>
      <c r="E380">
        <v>2.4300000000000002</v>
      </c>
      <c r="F380">
        <v>3.69</v>
      </c>
      <c r="G380">
        <v>4.55</v>
      </c>
      <c r="H380">
        <v>2.4</v>
      </c>
      <c r="I380">
        <v>4.1399999999999997</v>
      </c>
      <c r="J380">
        <v>5.0599999999999996</v>
      </c>
      <c r="K380">
        <v>2.7</v>
      </c>
      <c r="U380">
        <v>239</v>
      </c>
      <c r="V380">
        <v>223</v>
      </c>
      <c r="W380">
        <v>239</v>
      </c>
      <c r="X380">
        <v>89</v>
      </c>
      <c r="Y380">
        <v>111</v>
      </c>
      <c r="Z380">
        <v>100</v>
      </c>
      <c r="AA380">
        <f t="shared" si="91"/>
        <v>1001</v>
      </c>
      <c r="AB380">
        <f t="shared" si="96"/>
        <v>1.6680494869123104E-4</v>
      </c>
      <c r="AC380" s="175"/>
    </row>
    <row r="381" spans="1:29">
      <c r="A381" t="s">
        <v>1996</v>
      </c>
      <c r="B381" t="s">
        <v>1997</v>
      </c>
      <c r="C381">
        <v>3.06</v>
      </c>
      <c r="D381">
        <v>3.51</v>
      </c>
      <c r="E381">
        <v>2.4</v>
      </c>
      <c r="F381">
        <v>3.6</v>
      </c>
      <c r="G381">
        <v>4.4800000000000004</v>
      </c>
      <c r="H381">
        <v>2.38</v>
      </c>
      <c r="I381">
        <v>4.07</v>
      </c>
      <c r="J381">
        <v>5.0199999999999996</v>
      </c>
      <c r="K381">
        <v>2.7</v>
      </c>
      <c r="U381">
        <v>246</v>
      </c>
      <c r="V381">
        <v>235</v>
      </c>
      <c r="W381">
        <v>249</v>
      </c>
      <c r="X381">
        <v>77</v>
      </c>
      <c r="Y381">
        <v>109</v>
      </c>
      <c r="Z381">
        <v>118</v>
      </c>
      <c r="AA381">
        <f t="shared" si="91"/>
        <v>1034</v>
      </c>
      <c r="AB381">
        <f t="shared" si="96"/>
        <v>1.723040129337991E-4</v>
      </c>
      <c r="AC381" s="175">
        <f t="shared" ref="AC381" si="106">SUM(AB381:AB384)/4</f>
        <v>1.7951111985777088E-4</v>
      </c>
    </row>
    <row r="382" spans="1:29">
      <c r="A382" t="s">
        <v>1998</v>
      </c>
      <c r="B382" t="s">
        <v>1999</v>
      </c>
      <c r="C382">
        <v>3.01</v>
      </c>
      <c r="D382">
        <v>3.46</v>
      </c>
      <c r="E382">
        <v>2.38</v>
      </c>
      <c r="F382">
        <v>3.5</v>
      </c>
      <c r="G382">
        <v>4.3899999999999997</v>
      </c>
      <c r="H382">
        <v>2.35</v>
      </c>
      <c r="I382">
        <v>4.01</v>
      </c>
      <c r="J382">
        <v>4.99</v>
      </c>
      <c r="K382">
        <v>2.7</v>
      </c>
      <c r="U382">
        <v>242</v>
      </c>
      <c r="V382">
        <v>243</v>
      </c>
      <c r="W382">
        <v>258</v>
      </c>
      <c r="X382">
        <v>82</v>
      </c>
      <c r="Y382">
        <v>117</v>
      </c>
      <c r="Z382">
        <v>139</v>
      </c>
      <c r="AA382">
        <f t="shared" si="91"/>
        <v>1081</v>
      </c>
      <c r="AB382">
        <f t="shared" si="96"/>
        <v>1.8013601352169904E-4</v>
      </c>
      <c r="AC382" s="175"/>
    </row>
    <row r="383" spans="1:29">
      <c r="A383" t="s">
        <v>2000</v>
      </c>
      <c r="B383" t="s">
        <v>2001</v>
      </c>
      <c r="C383">
        <v>2.98</v>
      </c>
      <c r="D383">
        <v>3.44</v>
      </c>
      <c r="E383">
        <v>2.37</v>
      </c>
      <c r="F383">
        <v>3.44</v>
      </c>
      <c r="G383">
        <v>4.34</v>
      </c>
      <c r="H383">
        <v>2.33</v>
      </c>
      <c r="I383">
        <v>3.98</v>
      </c>
      <c r="J383">
        <v>4.97</v>
      </c>
      <c r="K383">
        <v>2.7</v>
      </c>
      <c r="U383">
        <v>234</v>
      </c>
      <c r="V383">
        <v>248</v>
      </c>
      <c r="W383">
        <v>263</v>
      </c>
      <c r="X383">
        <v>87</v>
      </c>
      <c r="Y383">
        <v>123</v>
      </c>
      <c r="Z383">
        <v>135</v>
      </c>
      <c r="AA383">
        <f t="shared" si="91"/>
        <v>1090</v>
      </c>
      <c r="AB383">
        <f t="shared" si="96"/>
        <v>1.8163575831512671E-4</v>
      </c>
      <c r="AC383" s="175"/>
    </row>
    <row r="384" spans="1:29">
      <c r="A384" t="s">
        <v>2002</v>
      </c>
      <c r="B384" t="s">
        <v>2003</v>
      </c>
      <c r="C384">
        <v>2.97</v>
      </c>
      <c r="D384">
        <v>3.43</v>
      </c>
      <c r="E384">
        <v>2.37</v>
      </c>
      <c r="F384">
        <v>3.42</v>
      </c>
      <c r="G384">
        <v>4.32</v>
      </c>
      <c r="H384">
        <v>2.3199999999999998</v>
      </c>
      <c r="I384">
        <v>3.97</v>
      </c>
      <c r="J384">
        <v>4.96</v>
      </c>
      <c r="K384">
        <v>2.7</v>
      </c>
      <c r="U384">
        <v>224</v>
      </c>
      <c r="V384">
        <v>249</v>
      </c>
      <c r="W384">
        <v>261</v>
      </c>
      <c r="X384">
        <v>101</v>
      </c>
      <c r="Y384">
        <v>127</v>
      </c>
      <c r="Z384">
        <v>142</v>
      </c>
      <c r="AA384">
        <f t="shared" si="91"/>
        <v>1104</v>
      </c>
      <c r="AB384">
        <f t="shared" si="96"/>
        <v>1.8396869466045862E-4</v>
      </c>
      <c r="AC384" s="175"/>
    </row>
    <row r="385" spans="1:29">
      <c r="A385" t="s">
        <v>2004</v>
      </c>
      <c r="B385" t="s">
        <v>2005</v>
      </c>
      <c r="C385">
        <v>2.95</v>
      </c>
      <c r="D385">
        <v>3.42</v>
      </c>
      <c r="E385">
        <v>2.36</v>
      </c>
      <c r="F385">
        <v>3.39</v>
      </c>
      <c r="G385">
        <v>4.3</v>
      </c>
      <c r="H385">
        <v>2.31</v>
      </c>
      <c r="I385">
        <v>3.96</v>
      </c>
      <c r="J385">
        <v>4.96</v>
      </c>
      <c r="K385">
        <v>2.7</v>
      </c>
      <c r="U385">
        <v>219</v>
      </c>
      <c r="V385">
        <v>241</v>
      </c>
      <c r="W385">
        <v>248</v>
      </c>
      <c r="X385">
        <v>106</v>
      </c>
      <c r="Y385">
        <v>138</v>
      </c>
      <c r="Z385">
        <v>147</v>
      </c>
      <c r="AA385">
        <f t="shared" si="91"/>
        <v>1099</v>
      </c>
      <c r="AB385">
        <f t="shared" si="96"/>
        <v>1.8313550310855437E-4</v>
      </c>
      <c r="AC385" s="175">
        <f t="shared" ref="AC385" si="107">SUM(AB385:AB388)/4</f>
        <v>1.4718328764388593E-4</v>
      </c>
    </row>
    <row r="386" spans="1:29">
      <c r="A386" t="s">
        <v>2006</v>
      </c>
      <c r="B386" t="s">
        <v>2007</v>
      </c>
      <c r="C386">
        <v>2.96</v>
      </c>
      <c r="D386">
        <v>3.42</v>
      </c>
      <c r="E386">
        <v>2.36</v>
      </c>
      <c r="F386">
        <v>3.39</v>
      </c>
      <c r="G386">
        <v>4.3</v>
      </c>
      <c r="H386">
        <v>2.2999999999999998</v>
      </c>
      <c r="I386">
        <v>3.96</v>
      </c>
      <c r="J386">
        <v>4.96</v>
      </c>
      <c r="K386">
        <v>2.7</v>
      </c>
      <c r="U386">
        <v>206</v>
      </c>
      <c r="V386">
        <v>219</v>
      </c>
      <c r="W386">
        <v>220</v>
      </c>
      <c r="X386">
        <v>97</v>
      </c>
      <c r="Y386">
        <v>134</v>
      </c>
      <c r="Z386">
        <v>126</v>
      </c>
      <c r="AA386">
        <f t="shared" si="91"/>
        <v>1002</v>
      </c>
      <c r="AB386">
        <f t="shared" si="96"/>
        <v>1.6697158700161189E-4</v>
      </c>
      <c r="AC386" s="175"/>
    </row>
    <row r="387" spans="1:29">
      <c r="A387" t="s">
        <v>2008</v>
      </c>
      <c r="B387" t="s">
        <v>2009</v>
      </c>
      <c r="C387">
        <v>2.94</v>
      </c>
      <c r="D387">
        <v>3.41</v>
      </c>
      <c r="E387">
        <v>2.36</v>
      </c>
      <c r="F387">
        <v>3.38</v>
      </c>
      <c r="G387">
        <v>4.29</v>
      </c>
      <c r="H387">
        <v>2.31</v>
      </c>
      <c r="I387">
        <v>3.95</v>
      </c>
      <c r="J387">
        <v>4.95</v>
      </c>
      <c r="K387">
        <v>2.7</v>
      </c>
      <c r="U387">
        <v>175</v>
      </c>
      <c r="V387">
        <v>186</v>
      </c>
      <c r="W387">
        <v>160</v>
      </c>
      <c r="X387">
        <v>94</v>
      </c>
      <c r="Y387">
        <v>122</v>
      </c>
      <c r="Z387">
        <v>73</v>
      </c>
      <c r="AA387">
        <f t="shared" si="91"/>
        <v>810</v>
      </c>
      <c r="AB387">
        <f t="shared" si="96"/>
        <v>1.3497703140848865E-4</v>
      </c>
      <c r="AC387" s="175"/>
    </row>
    <row r="388" spans="1:29">
      <c r="A388" t="s">
        <v>2010</v>
      </c>
      <c r="B388" t="s">
        <v>2011</v>
      </c>
      <c r="C388">
        <v>2.96</v>
      </c>
      <c r="D388">
        <v>3.42</v>
      </c>
      <c r="E388">
        <v>2.37</v>
      </c>
      <c r="F388">
        <v>3.4</v>
      </c>
      <c r="G388">
        <v>4.3</v>
      </c>
      <c r="H388">
        <v>2.31</v>
      </c>
      <c r="I388">
        <v>3.96</v>
      </c>
      <c r="J388">
        <v>4.96</v>
      </c>
      <c r="K388">
        <v>2.7</v>
      </c>
      <c r="U388">
        <v>165</v>
      </c>
      <c r="V388">
        <v>136</v>
      </c>
      <c r="W388">
        <v>130</v>
      </c>
      <c r="X388">
        <v>70</v>
      </c>
      <c r="Y388">
        <v>91</v>
      </c>
      <c r="Z388">
        <v>30</v>
      </c>
      <c r="AA388">
        <f t="shared" si="91"/>
        <v>622</v>
      </c>
      <c r="AB388">
        <f t="shared" si="96"/>
        <v>1.0364902905688882E-4</v>
      </c>
      <c r="AC388" s="175"/>
    </row>
    <row r="389" spans="1:29">
      <c r="A389" t="s">
        <v>2012</v>
      </c>
      <c r="B389" t="s">
        <v>2013</v>
      </c>
      <c r="C389">
        <v>2.97</v>
      </c>
      <c r="D389">
        <v>3.43</v>
      </c>
      <c r="E389">
        <v>2.37</v>
      </c>
      <c r="F389">
        <v>3.42</v>
      </c>
      <c r="G389">
        <v>4.32</v>
      </c>
      <c r="H389">
        <v>2.31</v>
      </c>
      <c r="I389">
        <v>3.97</v>
      </c>
      <c r="J389">
        <v>4.96</v>
      </c>
      <c r="K389">
        <v>2.7</v>
      </c>
      <c r="U389">
        <v>176</v>
      </c>
      <c r="V389">
        <v>118</v>
      </c>
      <c r="W389">
        <v>131</v>
      </c>
      <c r="X389">
        <v>66</v>
      </c>
      <c r="Y389">
        <v>68</v>
      </c>
      <c r="Z389">
        <v>13</v>
      </c>
      <c r="AA389">
        <f t="shared" si="91"/>
        <v>572</v>
      </c>
      <c r="AB389">
        <f t="shared" si="96"/>
        <v>9.5317113537846316E-5</v>
      </c>
      <c r="AC389" s="175">
        <f t="shared" ref="AC389" si="108">SUM(AB389:AB392)/4</f>
        <v>1.0285749708257978E-4</v>
      </c>
    </row>
    <row r="390" spans="1:29">
      <c r="A390" t="s">
        <v>2014</v>
      </c>
      <c r="B390" t="s">
        <v>2015</v>
      </c>
      <c r="C390">
        <v>2.98</v>
      </c>
      <c r="D390">
        <v>3.44</v>
      </c>
      <c r="E390">
        <v>2.37</v>
      </c>
      <c r="F390">
        <v>3.44</v>
      </c>
      <c r="G390">
        <v>4.33</v>
      </c>
      <c r="H390">
        <v>2.31</v>
      </c>
      <c r="I390">
        <v>3.99</v>
      </c>
      <c r="J390">
        <v>4.97</v>
      </c>
      <c r="K390">
        <v>2.7</v>
      </c>
      <c r="U390">
        <v>180</v>
      </c>
      <c r="V390">
        <v>126</v>
      </c>
      <c r="W390">
        <v>135</v>
      </c>
      <c r="X390">
        <v>83</v>
      </c>
      <c r="Y390">
        <v>71</v>
      </c>
      <c r="Z390">
        <v>15</v>
      </c>
      <c r="AA390">
        <f t="shared" ref="AA390:AA453" si="109">SUM(U390:Z390)</f>
        <v>610</v>
      </c>
      <c r="AB390">
        <f t="shared" si="96"/>
        <v>1.0164936933231862E-4</v>
      </c>
      <c r="AC390" s="175"/>
    </row>
    <row r="391" spans="1:29">
      <c r="A391" t="s">
        <v>2016</v>
      </c>
      <c r="B391" t="s">
        <v>2017</v>
      </c>
      <c r="C391">
        <v>3</v>
      </c>
      <c r="D391">
        <v>3.45</v>
      </c>
      <c r="E391">
        <v>2.38</v>
      </c>
      <c r="F391">
        <v>3.46</v>
      </c>
      <c r="G391">
        <v>4.3499999999999996</v>
      </c>
      <c r="H391">
        <v>2.3199999999999998</v>
      </c>
      <c r="I391">
        <v>4.01</v>
      </c>
      <c r="J391">
        <v>4.9800000000000004</v>
      </c>
      <c r="K391">
        <v>2.7</v>
      </c>
      <c r="U391">
        <v>185</v>
      </c>
      <c r="V391">
        <v>129</v>
      </c>
      <c r="W391">
        <v>139</v>
      </c>
      <c r="X391">
        <v>87</v>
      </c>
      <c r="Y391">
        <v>69</v>
      </c>
      <c r="Z391">
        <v>12</v>
      </c>
      <c r="AA391">
        <f t="shared" si="109"/>
        <v>621</v>
      </c>
      <c r="AB391">
        <f t="shared" si="96"/>
        <v>1.0348239074650797E-4</v>
      </c>
      <c r="AC391" s="175"/>
    </row>
    <row r="392" spans="1:29">
      <c r="A392" t="s">
        <v>2018</v>
      </c>
      <c r="B392" t="s">
        <v>2019</v>
      </c>
      <c r="C392">
        <v>3.02</v>
      </c>
      <c r="D392">
        <v>3.47</v>
      </c>
      <c r="E392">
        <v>2.39</v>
      </c>
      <c r="F392">
        <v>3.5</v>
      </c>
      <c r="G392">
        <v>4.38</v>
      </c>
      <c r="H392">
        <v>2.33</v>
      </c>
      <c r="I392">
        <v>4.03</v>
      </c>
      <c r="J392">
        <v>4.99</v>
      </c>
      <c r="K392">
        <v>2.7</v>
      </c>
      <c r="U392">
        <v>199</v>
      </c>
      <c r="V392">
        <v>142</v>
      </c>
      <c r="W392">
        <v>148</v>
      </c>
      <c r="X392">
        <v>88</v>
      </c>
      <c r="Y392">
        <v>66</v>
      </c>
      <c r="Z392">
        <v>23</v>
      </c>
      <c r="AA392">
        <f t="shared" si="109"/>
        <v>666</v>
      </c>
      <c r="AB392">
        <f t="shared" si="96"/>
        <v>1.1098111471364623E-4</v>
      </c>
      <c r="AC392" s="175"/>
    </row>
    <row r="393" spans="1:29">
      <c r="A393" t="s">
        <v>2020</v>
      </c>
      <c r="B393" t="s">
        <v>2021</v>
      </c>
      <c r="C393">
        <v>3.03</v>
      </c>
      <c r="D393">
        <v>3.48</v>
      </c>
      <c r="E393">
        <v>2.39</v>
      </c>
      <c r="F393">
        <v>3.52</v>
      </c>
      <c r="G393">
        <v>4.41</v>
      </c>
      <c r="H393">
        <v>2.34</v>
      </c>
      <c r="I393">
        <v>4.04</v>
      </c>
      <c r="J393">
        <v>5</v>
      </c>
      <c r="K393">
        <v>2.7</v>
      </c>
      <c r="U393">
        <v>207</v>
      </c>
      <c r="V393">
        <v>169</v>
      </c>
      <c r="W393">
        <v>170</v>
      </c>
      <c r="X393">
        <v>122</v>
      </c>
      <c r="Y393">
        <v>106</v>
      </c>
      <c r="Z393">
        <v>53</v>
      </c>
      <c r="AA393">
        <f t="shared" si="109"/>
        <v>827</v>
      </c>
      <c r="AB393">
        <f t="shared" si="96"/>
        <v>1.3780988268496312E-4</v>
      </c>
      <c r="AC393" s="175">
        <f t="shared" ref="AC393" si="110">SUM(AB393:AB396)/4</f>
        <v>2.0209061091437606E-4</v>
      </c>
    </row>
    <row r="394" spans="1:29">
      <c r="A394" t="s">
        <v>2022</v>
      </c>
      <c r="B394" t="s">
        <v>2023</v>
      </c>
      <c r="C394">
        <v>3.04</v>
      </c>
      <c r="D394">
        <v>3.49</v>
      </c>
      <c r="E394">
        <v>2.39</v>
      </c>
      <c r="F394">
        <v>3.54</v>
      </c>
      <c r="G394">
        <v>4.42</v>
      </c>
      <c r="H394">
        <v>2.35</v>
      </c>
      <c r="I394">
        <v>4.05</v>
      </c>
      <c r="J394">
        <v>5.01</v>
      </c>
      <c r="K394">
        <v>2.7</v>
      </c>
      <c r="U394">
        <v>230</v>
      </c>
      <c r="V394">
        <v>255</v>
      </c>
      <c r="W394">
        <v>226</v>
      </c>
      <c r="X394">
        <v>196</v>
      </c>
      <c r="Y394">
        <v>144</v>
      </c>
      <c r="Z394">
        <v>168</v>
      </c>
      <c r="AA394">
        <f t="shared" si="109"/>
        <v>1219</v>
      </c>
      <c r="AB394">
        <f t="shared" si="96"/>
        <v>2.0313210035425639E-4</v>
      </c>
      <c r="AC394" s="175"/>
    </row>
    <row r="395" spans="1:29">
      <c r="A395" t="s">
        <v>2024</v>
      </c>
      <c r="B395" t="s">
        <v>2025</v>
      </c>
      <c r="C395">
        <v>3.04</v>
      </c>
      <c r="D395">
        <v>3.49</v>
      </c>
      <c r="E395">
        <v>2.39</v>
      </c>
      <c r="F395">
        <v>3.55</v>
      </c>
      <c r="G395">
        <v>4.43</v>
      </c>
      <c r="H395">
        <v>2.35</v>
      </c>
      <c r="I395">
        <v>4.05</v>
      </c>
      <c r="J395">
        <v>5.01</v>
      </c>
      <c r="K395">
        <v>2.7</v>
      </c>
      <c r="U395">
        <v>266</v>
      </c>
      <c r="V395">
        <v>260</v>
      </c>
      <c r="W395">
        <v>281</v>
      </c>
      <c r="X395">
        <v>222</v>
      </c>
      <c r="Y395">
        <v>122</v>
      </c>
      <c r="Z395">
        <v>262</v>
      </c>
      <c r="AA395">
        <f t="shared" si="109"/>
        <v>1413</v>
      </c>
      <c r="AB395">
        <f t="shared" si="96"/>
        <v>2.3545993256814132E-4</v>
      </c>
      <c r="AC395" s="175"/>
    </row>
    <row r="396" spans="1:29">
      <c r="A396" t="s">
        <v>2026</v>
      </c>
      <c r="B396" t="s">
        <v>2027</v>
      </c>
      <c r="C396">
        <v>3.04</v>
      </c>
      <c r="D396">
        <v>3.49</v>
      </c>
      <c r="E396">
        <v>2.39</v>
      </c>
      <c r="F396">
        <v>3.55</v>
      </c>
      <c r="G396">
        <v>4.43</v>
      </c>
      <c r="H396">
        <v>2.36</v>
      </c>
      <c r="I396">
        <v>4.05</v>
      </c>
      <c r="J396">
        <v>5.01</v>
      </c>
      <c r="K396">
        <v>2.7</v>
      </c>
      <c r="U396">
        <v>283</v>
      </c>
      <c r="V396">
        <v>243</v>
      </c>
      <c r="W396">
        <v>266</v>
      </c>
      <c r="X396">
        <v>220</v>
      </c>
      <c r="Y396">
        <v>154</v>
      </c>
      <c r="Z396">
        <v>226</v>
      </c>
      <c r="AA396">
        <f t="shared" si="109"/>
        <v>1392</v>
      </c>
      <c r="AB396">
        <f t="shared" si="96"/>
        <v>2.3196052805014346E-4</v>
      </c>
      <c r="AC396" s="175"/>
    </row>
    <row r="397" spans="1:29">
      <c r="A397" t="s">
        <v>2028</v>
      </c>
      <c r="B397" t="s">
        <v>2029</v>
      </c>
      <c r="C397">
        <v>3.05</v>
      </c>
      <c r="D397">
        <v>3.5</v>
      </c>
      <c r="E397">
        <v>2.4</v>
      </c>
      <c r="F397">
        <v>3.56</v>
      </c>
      <c r="G397">
        <v>4.4400000000000004</v>
      </c>
      <c r="H397">
        <v>2.35</v>
      </c>
      <c r="I397">
        <v>4.0599999999999996</v>
      </c>
      <c r="J397">
        <v>5.01</v>
      </c>
      <c r="K397">
        <v>2.7</v>
      </c>
      <c r="U397">
        <v>298</v>
      </c>
      <c r="V397">
        <v>245</v>
      </c>
      <c r="W397">
        <v>261</v>
      </c>
      <c r="X397">
        <v>166</v>
      </c>
      <c r="Y397">
        <v>138</v>
      </c>
      <c r="Z397">
        <v>171</v>
      </c>
      <c r="AA397">
        <f t="shared" si="109"/>
        <v>1279</v>
      </c>
      <c r="AB397">
        <f t="shared" si="96"/>
        <v>2.1313039897710739E-4</v>
      </c>
      <c r="AC397" s="175">
        <f t="shared" ref="AC397" si="111">SUM(AB397:AB400)/4</f>
        <v>2.0054920654335323E-4</v>
      </c>
    </row>
    <row r="398" spans="1:29">
      <c r="A398" t="s">
        <v>2030</v>
      </c>
      <c r="B398" t="s">
        <v>2031</v>
      </c>
      <c r="C398">
        <v>3.08</v>
      </c>
      <c r="D398">
        <v>3.53</v>
      </c>
      <c r="E398">
        <v>2.41</v>
      </c>
      <c r="F398">
        <v>3.59</v>
      </c>
      <c r="G398">
        <v>4.45</v>
      </c>
      <c r="H398">
        <v>2.35</v>
      </c>
      <c r="I398">
        <v>4.0999999999999996</v>
      </c>
      <c r="J398">
        <v>5.03</v>
      </c>
      <c r="K398">
        <v>2.7</v>
      </c>
      <c r="U398">
        <v>286</v>
      </c>
      <c r="V398">
        <v>238</v>
      </c>
      <c r="W398">
        <v>250</v>
      </c>
      <c r="X398">
        <v>154</v>
      </c>
      <c r="Y398">
        <v>140</v>
      </c>
      <c r="Z398">
        <v>164</v>
      </c>
      <c r="AA398">
        <f t="shared" si="109"/>
        <v>1232</v>
      </c>
      <c r="AB398">
        <f t="shared" si="96"/>
        <v>2.0529839838920745E-4</v>
      </c>
      <c r="AC398" s="175"/>
    </row>
    <row r="399" spans="1:29">
      <c r="A399" t="s">
        <v>2032</v>
      </c>
      <c r="B399" t="s">
        <v>2033</v>
      </c>
      <c r="C399">
        <v>3.12</v>
      </c>
      <c r="D399">
        <v>3.56</v>
      </c>
      <c r="E399">
        <v>2.42</v>
      </c>
      <c r="F399">
        <v>3.65</v>
      </c>
      <c r="G399">
        <v>4.5</v>
      </c>
      <c r="H399">
        <v>2.36</v>
      </c>
      <c r="I399">
        <v>4.1399999999999997</v>
      </c>
      <c r="J399">
        <v>5.0599999999999996</v>
      </c>
      <c r="K399">
        <v>2.7</v>
      </c>
      <c r="U399">
        <v>269</v>
      </c>
      <c r="V399">
        <v>233</v>
      </c>
      <c r="W399">
        <v>240</v>
      </c>
      <c r="X399">
        <v>151</v>
      </c>
      <c r="Y399">
        <v>133</v>
      </c>
      <c r="Z399">
        <v>149</v>
      </c>
      <c r="AA399">
        <f t="shared" si="109"/>
        <v>1175</v>
      </c>
      <c r="AB399">
        <f t="shared" si="96"/>
        <v>1.9580001469749898E-4</v>
      </c>
      <c r="AC399" s="175"/>
    </row>
    <row r="400" spans="1:29">
      <c r="A400" t="s">
        <v>2034</v>
      </c>
      <c r="B400" t="s">
        <v>2035</v>
      </c>
      <c r="C400">
        <v>3.15</v>
      </c>
      <c r="D400">
        <v>3.59</v>
      </c>
      <c r="E400">
        <v>2.4300000000000002</v>
      </c>
      <c r="F400">
        <v>3.7</v>
      </c>
      <c r="G400">
        <v>4.54</v>
      </c>
      <c r="H400">
        <v>2.38</v>
      </c>
      <c r="I400">
        <v>4.17</v>
      </c>
      <c r="J400">
        <v>5.07</v>
      </c>
      <c r="K400">
        <v>2.7</v>
      </c>
      <c r="U400">
        <v>254</v>
      </c>
      <c r="V400">
        <v>225</v>
      </c>
      <c r="W400">
        <v>229</v>
      </c>
      <c r="X400">
        <v>140</v>
      </c>
      <c r="Y400">
        <v>129</v>
      </c>
      <c r="Z400">
        <v>151</v>
      </c>
      <c r="AA400">
        <f t="shared" si="109"/>
        <v>1128</v>
      </c>
      <c r="AB400">
        <f t="shared" si="96"/>
        <v>1.8796801410959901E-4</v>
      </c>
      <c r="AC400" s="175"/>
    </row>
    <row r="401" spans="1:29">
      <c r="A401" t="s">
        <v>2036</v>
      </c>
      <c r="B401" t="s">
        <v>2037</v>
      </c>
      <c r="C401">
        <v>3.15</v>
      </c>
      <c r="D401">
        <v>3.58</v>
      </c>
      <c r="E401">
        <v>2.4300000000000002</v>
      </c>
      <c r="F401">
        <v>3.71</v>
      </c>
      <c r="G401">
        <v>4.5599999999999996</v>
      </c>
      <c r="H401">
        <v>2.39</v>
      </c>
      <c r="I401">
        <v>4.16</v>
      </c>
      <c r="J401">
        <v>5.07</v>
      </c>
      <c r="K401">
        <v>2.7</v>
      </c>
      <c r="U401">
        <v>243</v>
      </c>
      <c r="V401">
        <v>222</v>
      </c>
      <c r="W401">
        <v>225</v>
      </c>
      <c r="X401">
        <v>133</v>
      </c>
      <c r="Y401">
        <v>130</v>
      </c>
      <c r="Z401">
        <v>145</v>
      </c>
      <c r="AA401">
        <f t="shared" si="109"/>
        <v>1098</v>
      </c>
      <c r="AB401">
        <f t="shared" si="96"/>
        <v>1.8296886479817352E-4</v>
      </c>
      <c r="AC401" s="175">
        <f t="shared" ref="AC401" si="112">SUM(AB401:AB404)/4</f>
        <v>1.7497022589989269E-4</v>
      </c>
    </row>
    <row r="402" spans="1:29">
      <c r="A402" t="s">
        <v>2038</v>
      </c>
      <c r="B402" t="s">
        <v>2039</v>
      </c>
      <c r="C402">
        <v>3.12</v>
      </c>
      <c r="D402">
        <v>3.56</v>
      </c>
      <c r="E402">
        <v>2.42</v>
      </c>
      <c r="F402">
        <v>3.7</v>
      </c>
      <c r="G402">
        <v>4.55</v>
      </c>
      <c r="H402">
        <v>2.4</v>
      </c>
      <c r="I402">
        <v>4.1399999999999997</v>
      </c>
      <c r="J402">
        <v>5.0599999999999996</v>
      </c>
      <c r="K402">
        <v>2.7</v>
      </c>
      <c r="U402">
        <v>246</v>
      </c>
      <c r="V402">
        <v>224</v>
      </c>
      <c r="W402">
        <v>230</v>
      </c>
      <c r="X402">
        <v>106</v>
      </c>
      <c r="Y402">
        <v>119</v>
      </c>
      <c r="Z402">
        <v>117</v>
      </c>
      <c r="AA402">
        <f t="shared" si="109"/>
        <v>1042</v>
      </c>
      <c r="AB402">
        <f t="shared" si="96"/>
        <v>1.7363711941684591E-4</v>
      </c>
      <c r="AC402" s="175"/>
    </row>
    <row r="403" spans="1:29">
      <c r="A403" t="s">
        <v>2040</v>
      </c>
      <c r="B403" t="s">
        <v>2041</v>
      </c>
      <c r="C403">
        <v>3.09</v>
      </c>
      <c r="D403">
        <v>3.53</v>
      </c>
      <c r="E403">
        <v>2.41</v>
      </c>
      <c r="F403">
        <v>3.67</v>
      </c>
      <c r="G403">
        <v>4.54</v>
      </c>
      <c r="H403">
        <v>2.4</v>
      </c>
      <c r="I403">
        <v>4.0999999999999996</v>
      </c>
      <c r="J403">
        <v>5.04</v>
      </c>
      <c r="K403">
        <v>2.7</v>
      </c>
      <c r="U403">
        <v>246</v>
      </c>
      <c r="V403">
        <v>224</v>
      </c>
      <c r="W403">
        <v>236</v>
      </c>
      <c r="X403">
        <v>94</v>
      </c>
      <c r="Y403">
        <v>122</v>
      </c>
      <c r="Z403">
        <v>112</v>
      </c>
      <c r="AA403">
        <f t="shared" si="109"/>
        <v>1034</v>
      </c>
      <c r="AB403">
        <f t="shared" si="96"/>
        <v>1.723040129337991E-4</v>
      </c>
      <c r="AC403" s="175"/>
    </row>
    <row r="404" spans="1:29">
      <c r="A404" t="s">
        <v>2042</v>
      </c>
      <c r="B404" t="s">
        <v>2043</v>
      </c>
      <c r="C404">
        <v>3.04</v>
      </c>
      <c r="D404">
        <v>3.49</v>
      </c>
      <c r="E404">
        <v>2.39</v>
      </c>
      <c r="F404">
        <v>3.61</v>
      </c>
      <c r="G404">
        <v>4.5</v>
      </c>
      <c r="H404">
        <v>2.39</v>
      </c>
      <c r="I404">
        <v>4.05</v>
      </c>
      <c r="J404">
        <v>5.01</v>
      </c>
      <c r="K404">
        <v>2.7</v>
      </c>
      <c r="U404">
        <v>250</v>
      </c>
      <c r="V404">
        <v>230</v>
      </c>
      <c r="W404">
        <v>245</v>
      </c>
      <c r="X404">
        <v>90</v>
      </c>
      <c r="Y404">
        <v>111</v>
      </c>
      <c r="Z404">
        <v>100</v>
      </c>
      <c r="AA404">
        <f t="shared" si="109"/>
        <v>1026</v>
      </c>
      <c r="AB404">
        <f t="shared" si="96"/>
        <v>1.7097090645075229E-4</v>
      </c>
      <c r="AC404" s="175"/>
    </row>
    <row r="405" spans="1:29">
      <c r="A405" t="s">
        <v>2044</v>
      </c>
      <c r="B405" t="s">
        <v>2045</v>
      </c>
      <c r="C405">
        <v>2.97</v>
      </c>
      <c r="D405">
        <v>3.44</v>
      </c>
      <c r="E405">
        <v>2.36</v>
      </c>
      <c r="F405">
        <v>3.52</v>
      </c>
      <c r="G405">
        <v>4.42</v>
      </c>
      <c r="H405">
        <v>2.37</v>
      </c>
      <c r="I405">
        <v>3.98</v>
      </c>
      <c r="J405">
        <v>4.97</v>
      </c>
      <c r="K405">
        <v>2.7</v>
      </c>
      <c r="U405">
        <v>257</v>
      </c>
      <c r="V405">
        <v>241</v>
      </c>
      <c r="W405">
        <v>255</v>
      </c>
      <c r="X405">
        <v>78</v>
      </c>
      <c r="Y405">
        <v>109</v>
      </c>
      <c r="Z405">
        <v>118</v>
      </c>
      <c r="AA405">
        <f t="shared" si="109"/>
        <v>1058</v>
      </c>
      <c r="AB405">
        <f t="shared" si="96"/>
        <v>1.763033323829395E-4</v>
      </c>
      <c r="AC405" s="175">
        <f t="shared" ref="AC405" si="113">SUM(AB405:AB408)/4</f>
        <v>1.8263558817741178E-4</v>
      </c>
    </row>
    <row r="406" spans="1:29">
      <c r="A406" t="s">
        <v>2046</v>
      </c>
      <c r="B406" t="s">
        <v>2047</v>
      </c>
      <c r="C406">
        <v>2.92</v>
      </c>
      <c r="D406">
        <v>3.39</v>
      </c>
      <c r="E406">
        <v>2.34</v>
      </c>
      <c r="F406">
        <v>3.43</v>
      </c>
      <c r="G406">
        <v>4.3600000000000003</v>
      </c>
      <c r="H406">
        <v>2.34</v>
      </c>
      <c r="I406">
        <v>3.93</v>
      </c>
      <c r="J406">
        <v>4.93</v>
      </c>
      <c r="K406">
        <v>2.7</v>
      </c>
      <c r="U406">
        <v>252</v>
      </c>
      <c r="V406">
        <v>248</v>
      </c>
      <c r="W406">
        <v>262</v>
      </c>
      <c r="X406">
        <v>83</v>
      </c>
      <c r="Y406">
        <v>117</v>
      </c>
      <c r="Z406">
        <v>139</v>
      </c>
      <c r="AA406">
        <f t="shared" si="109"/>
        <v>1101</v>
      </c>
      <c r="AB406">
        <f t="shared" ref="AB406:AB469" si="114">AA406/$AD$4</f>
        <v>1.8346877972931605E-4</v>
      </c>
      <c r="AC406" s="175"/>
    </row>
    <row r="407" spans="1:29">
      <c r="A407" t="s">
        <v>2048</v>
      </c>
      <c r="B407" t="s">
        <v>2049</v>
      </c>
      <c r="C407">
        <v>2.88</v>
      </c>
      <c r="D407">
        <v>3.35</v>
      </c>
      <c r="E407">
        <v>2.3199999999999998</v>
      </c>
      <c r="F407">
        <v>3.36</v>
      </c>
      <c r="G407">
        <v>4.3</v>
      </c>
      <c r="H407">
        <v>2.3199999999999998</v>
      </c>
      <c r="I407">
        <v>3.88</v>
      </c>
      <c r="J407">
        <v>4.91</v>
      </c>
      <c r="K407">
        <v>2.7</v>
      </c>
      <c r="U407">
        <v>243</v>
      </c>
      <c r="V407">
        <v>253</v>
      </c>
      <c r="W407">
        <v>266</v>
      </c>
      <c r="X407">
        <v>88</v>
      </c>
      <c r="Y407">
        <v>123</v>
      </c>
      <c r="Z407">
        <v>135</v>
      </c>
      <c r="AA407">
        <f t="shared" si="109"/>
        <v>1108</v>
      </c>
      <c r="AB407">
        <f t="shared" si="114"/>
        <v>1.8463524790198201E-4</v>
      </c>
      <c r="AC407" s="175"/>
    </row>
    <row r="408" spans="1:29">
      <c r="A408" t="s">
        <v>2050</v>
      </c>
      <c r="B408" t="s">
        <v>2051</v>
      </c>
      <c r="C408">
        <v>2.84</v>
      </c>
      <c r="D408">
        <v>3.32</v>
      </c>
      <c r="E408">
        <v>2.31</v>
      </c>
      <c r="F408">
        <v>3.3</v>
      </c>
      <c r="G408">
        <v>4.25</v>
      </c>
      <c r="H408">
        <v>2.31</v>
      </c>
      <c r="I408">
        <v>3.84</v>
      </c>
      <c r="J408">
        <v>4.88</v>
      </c>
      <c r="K408">
        <v>2.7</v>
      </c>
      <c r="U408">
        <v>231</v>
      </c>
      <c r="V408">
        <v>251</v>
      </c>
      <c r="W408">
        <v>264</v>
      </c>
      <c r="X408">
        <v>102</v>
      </c>
      <c r="Y408">
        <v>127</v>
      </c>
      <c r="Z408">
        <v>142</v>
      </c>
      <c r="AA408">
        <f t="shared" si="109"/>
        <v>1117</v>
      </c>
      <c r="AB408">
        <f t="shared" si="114"/>
        <v>1.8613499269540967E-4</v>
      </c>
      <c r="AC408" s="175"/>
    </row>
    <row r="409" spans="1:29">
      <c r="A409" t="s">
        <v>2052</v>
      </c>
      <c r="B409" t="s">
        <v>2053</v>
      </c>
      <c r="C409">
        <v>2.8</v>
      </c>
      <c r="D409">
        <v>3.28</v>
      </c>
      <c r="E409">
        <v>2.29</v>
      </c>
      <c r="F409">
        <v>3.24</v>
      </c>
      <c r="G409">
        <v>4.2</v>
      </c>
      <c r="H409">
        <v>2.29</v>
      </c>
      <c r="I409">
        <v>3.79</v>
      </c>
      <c r="J409">
        <v>4.8600000000000003</v>
      </c>
      <c r="K409">
        <v>2.7</v>
      </c>
      <c r="U409">
        <v>226</v>
      </c>
      <c r="V409">
        <v>242</v>
      </c>
      <c r="W409">
        <v>251</v>
      </c>
      <c r="X409">
        <v>106</v>
      </c>
      <c r="Y409">
        <v>138</v>
      </c>
      <c r="Z409">
        <v>147</v>
      </c>
      <c r="AA409">
        <f t="shared" si="109"/>
        <v>1110</v>
      </c>
      <c r="AB409">
        <f t="shared" si="114"/>
        <v>1.8496852452274372E-4</v>
      </c>
      <c r="AC409" s="175">
        <f t="shared" ref="AC409" si="115">SUM(AB409:AB412)/4</f>
        <v>1.4939124525643221E-4</v>
      </c>
    </row>
    <row r="410" spans="1:29">
      <c r="A410" t="s">
        <v>2054</v>
      </c>
      <c r="B410" t="s">
        <v>2055</v>
      </c>
      <c r="C410">
        <v>2.77</v>
      </c>
      <c r="D410">
        <v>3.26</v>
      </c>
      <c r="E410">
        <v>2.2799999999999998</v>
      </c>
      <c r="F410">
        <v>3.2</v>
      </c>
      <c r="G410">
        <v>4.16</v>
      </c>
      <c r="H410">
        <v>2.2799999999999998</v>
      </c>
      <c r="I410">
        <v>3.76</v>
      </c>
      <c r="J410">
        <v>4.84</v>
      </c>
      <c r="K410">
        <v>2.7</v>
      </c>
      <c r="U410">
        <v>212</v>
      </c>
      <c r="V410">
        <v>219</v>
      </c>
      <c r="W410">
        <v>224</v>
      </c>
      <c r="X410">
        <v>98</v>
      </c>
      <c r="Y410">
        <v>134</v>
      </c>
      <c r="Z410">
        <v>126</v>
      </c>
      <c r="AA410">
        <f t="shared" si="109"/>
        <v>1013</v>
      </c>
      <c r="AB410">
        <f t="shared" si="114"/>
        <v>1.6880460841580124E-4</v>
      </c>
      <c r="AC410" s="175"/>
    </row>
    <row r="411" spans="1:29">
      <c r="A411" t="s">
        <v>2056</v>
      </c>
      <c r="B411" t="s">
        <v>2057</v>
      </c>
      <c r="C411">
        <v>2.74</v>
      </c>
      <c r="D411">
        <v>3.23</v>
      </c>
      <c r="E411">
        <v>2.27</v>
      </c>
      <c r="F411">
        <v>3.16</v>
      </c>
      <c r="G411">
        <v>4.13</v>
      </c>
      <c r="H411">
        <v>2.27</v>
      </c>
      <c r="I411">
        <v>3.73</v>
      </c>
      <c r="J411">
        <v>4.82</v>
      </c>
      <c r="K411">
        <v>2.7</v>
      </c>
      <c r="U411">
        <v>182</v>
      </c>
      <c r="V411">
        <v>188</v>
      </c>
      <c r="W411">
        <v>165</v>
      </c>
      <c r="X411">
        <v>95</v>
      </c>
      <c r="Y411">
        <v>122</v>
      </c>
      <c r="Z411">
        <v>73</v>
      </c>
      <c r="AA411">
        <f t="shared" si="109"/>
        <v>825</v>
      </c>
      <c r="AB411">
        <f t="shared" si="114"/>
        <v>1.3747660606420141E-4</v>
      </c>
      <c r="AC411" s="175"/>
    </row>
    <row r="412" spans="1:29">
      <c r="A412" t="s">
        <v>2058</v>
      </c>
      <c r="B412" t="s">
        <v>2059</v>
      </c>
      <c r="C412">
        <v>2.72</v>
      </c>
      <c r="D412">
        <v>3.21</v>
      </c>
      <c r="E412">
        <v>2.2599999999999998</v>
      </c>
      <c r="F412">
        <v>3.12</v>
      </c>
      <c r="G412">
        <v>4.0999999999999996</v>
      </c>
      <c r="H412">
        <v>2.25</v>
      </c>
      <c r="I412">
        <v>3.7</v>
      </c>
      <c r="J412">
        <v>4.8</v>
      </c>
      <c r="K412">
        <v>2.7</v>
      </c>
      <c r="U412">
        <v>172</v>
      </c>
      <c r="V412">
        <v>137</v>
      </c>
      <c r="W412">
        <v>137</v>
      </c>
      <c r="X412">
        <v>71</v>
      </c>
      <c r="Y412">
        <v>91</v>
      </c>
      <c r="Z412">
        <v>30</v>
      </c>
      <c r="AA412">
        <f t="shared" si="109"/>
        <v>638</v>
      </c>
      <c r="AB412">
        <f t="shared" si="114"/>
        <v>1.0631524202298243E-4</v>
      </c>
      <c r="AC412" s="175"/>
    </row>
    <row r="413" spans="1:29">
      <c r="A413" t="s">
        <v>2060</v>
      </c>
      <c r="B413" t="s">
        <v>2061</v>
      </c>
      <c r="C413">
        <v>2.69</v>
      </c>
      <c r="D413">
        <v>3.19</v>
      </c>
      <c r="E413">
        <v>2.25</v>
      </c>
      <c r="F413">
        <v>3.08</v>
      </c>
      <c r="G413">
        <v>4.07</v>
      </c>
      <c r="H413">
        <v>2.25</v>
      </c>
      <c r="I413">
        <v>3.68</v>
      </c>
      <c r="J413">
        <v>4.79</v>
      </c>
      <c r="K413">
        <v>2.7</v>
      </c>
      <c r="U413">
        <v>198</v>
      </c>
      <c r="V413">
        <v>139</v>
      </c>
      <c r="W413">
        <v>156</v>
      </c>
      <c r="X413">
        <v>72</v>
      </c>
      <c r="Y413">
        <v>68</v>
      </c>
      <c r="Z413">
        <v>13</v>
      </c>
      <c r="AA413">
        <f t="shared" si="109"/>
        <v>646</v>
      </c>
      <c r="AB413">
        <f t="shared" si="114"/>
        <v>1.0764834850602922E-4</v>
      </c>
      <c r="AC413" s="175">
        <f t="shared" ref="AC413" si="116">SUM(AB413:AB416)/4</f>
        <v>1.1510541289557227E-4</v>
      </c>
    </row>
    <row r="414" spans="1:29">
      <c r="A414" t="s">
        <v>2062</v>
      </c>
      <c r="B414" t="s">
        <v>2063</v>
      </c>
      <c r="C414">
        <v>2.67</v>
      </c>
      <c r="D414">
        <v>3.17</v>
      </c>
      <c r="E414">
        <v>2.2400000000000002</v>
      </c>
      <c r="F414">
        <v>3.04</v>
      </c>
      <c r="G414">
        <v>4.04</v>
      </c>
      <c r="H414">
        <v>2.23</v>
      </c>
      <c r="I414">
        <v>3.65</v>
      </c>
      <c r="J414">
        <v>4.7699999999999996</v>
      </c>
      <c r="K414">
        <v>2.7</v>
      </c>
      <c r="U414">
        <v>205</v>
      </c>
      <c r="V414">
        <v>148</v>
      </c>
      <c r="W414">
        <v>160</v>
      </c>
      <c r="X414">
        <v>84</v>
      </c>
      <c r="Y414">
        <v>71</v>
      </c>
      <c r="Z414">
        <v>15</v>
      </c>
      <c r="AA414">
        <f t="shared" si="109"/>
        <v>683</v>
      </c>
      <c r="AB414">
        <f t="shared" si="114"/>
        <v>1.1381396599012069E-4</v>
      </c>
      <c r="AC414" s="175"/>
    </row>
    <row r="415" spans="1:29">
      <c r="A415" t="s">
        <v>2064</v>
      </c>
      <c r="B415" t="s">
        <v>2065</v>
      </c>
      <c r="C415">
        <v>2.63</v>
      </c>
      <c r="D415">
        <v>3.14</v>
      </c>
      <c r="E415">
        <v>2.23</v>
      </c>
      <c r="F415">
        <v>2.99</v>
      </c>
      <c r="G415">
        <v>4</v>
      </c>
      <c r="H415">
        <v>2.2200000000000002</v>
      </c>
      <c r="I415">
        <v>3.61</v>
      </c>
      <c r="J415">
        <v>4.75</v>
      </c>
      <c r="K415">
        <v>2.7</v>
      </c>
      <c r="U415">
        <v>213</v>
      </c>
      <c r="V415">
        <v>151</v>
      </c>
      <c r="W415">
        <v>165</v>
      </c>
      <c r="X415">
        <v>86</v>
      </c>
      <c r="Y415">
        <v>69</v>
      </c>
      <c r="Z415">
        <v>12</v>
      </c>
      <c r="AA415">
        <f t="shared" si="109"/>
        <v>696</v>
      </c>
      <c r="AB415">
        <f t="shared" si="114"/>
        <v>1.1598026402507173E-4</v>
      </c>
      <c r="AC415" s="175"/>
    </row>
    <row r="416" spans="1:29">
      <c r="A416" t="s">
        <v>2066</v>
      </c>
      <c r="B416" t="s">
        <v>2067</v>
      </c>
      <c r="C416">
        <v>2.6</v>
      </c>
      <c r="D416">
        <v>3.11</v>
      </c>
      <c r="E416">
        <v>2.21</v>
      </c>
      <c r="F416">
        <v>2.94</v>
      </c>
      <c r="G416">
        <v>3.95</v>
      </c>
      <c r="H416">
        <v>2.2000000000000002</v>
      </c>
      <c r="I416">
        <v>3.57</v>
      </c>
      <c r="J416">
        <v>4.7300000000000004</v>
      </c>
      <c r="K416">
        <v>2.7</v>
      </c>
      <c r="U416">
        <v>224</v>
      </c>
      <c r="V416">
        <v>165</v>
      </c>
      <c r="W416">
        <v>175</v>
      </c>
      <c r="X416">
        <v>85</v>
      </c>
      <c r="Y416">
        <v>66</v>
      </c>
      <c r="Z416">
        <v>23</v>
      </c>
      <c r="AA416">
        <f t="shared" si="109"/>
        <v>738</v>
      </c>
      <c r="AB416">
        <f t="shared" si="114"/>
        <v>1.2297907306106745E-4</v>
      </c>
      <c r="AC416" s="175"/>
    </row>
    <row r="417" spans="1:29">
      <c r="A417" t="s">
        <v>2068</v>
      </c>
      <c r="B417" t="s">
        <v>2069</v>
      </c>
      <c r="C417">
        <v>2.57</v>
      </c>
      <c r="D417">
        <v>3.08</v>
      </c>
      <c r="E417">
        <v>2.2000000000000002</v>
      </c>
      <c r="F417">
        <v>2.9</v>
      </c>
      <c r="G417">
        <v>3.92</v>
      </c>
      <c r="H417">
        <v>2.2000000000000002</v>
      </c>
      <c r="I417">
        <v>3.54</v>
      </c>
      <c r="J417">
        <v>4.7</v>
      </c>
      <c r="K417">
        <v>2.7</v>
      </c>
      <c r="U417">
        <v>235</v>
      </c>
      <c r="V417">
        <v>197</v>
      </c>
      <c r="W417">
        <v>202</v>
      </c>
      <c r="X417">
        <v>111</v>
      </c>
      <c r="Y417">
        <v>106</v>
      </c>
      <c r="Z417">
        <v>53</v>
      </c>
      <c r="AA417">
        <f t="shared" si="109"/>
        <v>904</v>
      </c>
      <c r="AB417">
        <f t="shared" si="114"/>
        <v>1.5064103258428856E-4</v>
      </c>
      <c r="AC417" s="175">
        <f t="shared" ref="AC417" si="117">SUM(AB417:AB420)/4</f>
        <v>2.2129567618576904E-4</v>
      </c>
    </row>
    <row r="418" spans="1:29">
      <c r="A418" t="s">
        <v>2070</v>
      </c>
      <c r="B418" t="s">
        <v>2071</v>
      </c>
      <c r="C418">
        <v>2.54</v>
      </c>
      <c r="D418">
        <v>3.06</v>
      </c>
      <c r="E418">
        <v>2.19</v>
      </c>
      <c r="F418">
        <v>2.87</v>
      </c>
      <c r="G418">
        <v>3.89</v>
      </c>
      <c r="H418">
        <v>2.19</v>
      </c>
      <c r="I418">
        <v>3.51</v>
      </c>
      <c r="J418">
        <v>4.6900000000000004</v>
      </c>
      <c r="K418">
        <v>2.7</v>
      </c>
      <c r="U418">
        <v>267</v>
      </c>
      <c r="V418">
        <v>297</v>
      </c>
      <c r="W418">
        <v>268</v>
      </c>
      <c r="X418">
        <v>181</v>
      </c>
      <c r="Y418">
        <v>144</v>
      </c>
      <c r="Z418">
        <v>168</v>
      </c>
      <c r="AA418">
        <f t="shared" si="109"/>
        <v>1325</v>
      </c>
      <c r="AB418">
        <f t="shared" si="114"/>
        <v>2.207957612546265E-4</v>
      </c>
      <c r="AC418" s="175"/>
    </row>
    <row r="419" spans="1:29">
      <c r="A419" t="s">
        <v>2072</v>
      </c>
      <c r="B419" t="s">
        <v>2073</v>
      </c>
      <c r="C419">
        <v>2.52</v>
      </c>
      <c r="D419">
        <v>3.03</v>
      </c>
      <c r="E419">
        <v>2.1800000000000002</v>
      </c>
      <c r="F419">
        <v>2.83</v>
      </c>
      <c r="G419">
        <v>3.86</v>
      </c>
      <c r="H419">
        <v>2.1800000000000002</v>
      </c>
      <c r="I419">
        <v>3.48</v>
      </c>
      <c r="J419">
        <v>4.67</v>
      </c>
      <c r="K419">
        <v>2.7</v>
      </c>
      <c r="U419">
        <v>328</v>
      </c>
      <c r="V419">
        <v>301</v>
      </c>
      <c r="W419">
        <v>336</v>
      </c>
      <c r="X419">
        <v>200</v>
      </c>
      <c r="Y419">
        <v>122</v>
      </c>
      <c r="Z419">
        <v>262</v>
      </c>
      <c r="AA419">
        <f t="shared" si="109"/>
        <v>1549</v>
      </c>
      <c r="AB419">
        <f t="shared" si="114"/>
        <v>2.5812274277993696E-4</v>
      </c>
      <c r="AC419" s="175"/>
    </row>
    <row r="420" spans="1:29">
      <c r="A420" t="s">
        <v>2074</v>
      </c>
      <c r="B420" t="s">
        <v>2075</v>
      </c>
      <c r="C420">
        <v>2.5</v>
      </c>
      <c r="D420">
        <v>3.01</v>
      </c>
      <c r="E420">
        <v>2.17</v>
      </c>
      <c r="F420">
        <v>2.8</v>
      </c>
      <c r="G420">
        <v>3.84</v>
      </c>
      <c r="H420">
        <v>2.17</v>
      </c>
      <c r="I420">
        <v>3.45</v>
      </c>
      <c r="J420">
        <v>4.6500000000000004</v>
      </c>
      <c r="K420">
        <v>2.7</v>
      </c>
      <c r="U420">
        <v>343</v>
      </c>
      <c r="V420">
        <v>282</v>
      </c>
      <c r="W420">
        <v>316</v>
      </c>
      <c r="X420">
        <v>213</v>
      </c>
      <c r="Y420">
        <v>154</v>
      </c>
      <c r="Z420">
        <v>226</v>
      </c>
      <c r="AA420">
        <f t="shared" si="109"/>
        <v>1534</v>
      </c>
      <c r="AB420">
        <f t="shared" si="114"/>
        <v>2.5562316812422419E-4</v>
      </c>
      <c r="AC420" s="175"/>
    </row>
    <row r="421" spans="1:29">
      <c r="A421" t="s">
        <v>2076</v>
      </c>
      <c r="B421" t="s">
        <v>2077</v>
      </c>
      <c r="C421">
        <v>2.48</v>
      </c>
      <c r="D421">
        <v>3</v>
      </c>
      <c r="E421">
        <v>2.17</v>
      </c>
      <c r="F421">
        <v>2.76</v>
      </c>
      <c r="G421">
        <v>3.8</v>
      </c>
      <c r="H421">
        <v>2.15</v>
      </c>
      <c r="I421">
        <v>3.44</v>
      </c>
      <c r="J421">
        <v>4.6500000000000004</v>
      </c>
      <c r="K421">
        <v>2.7</v>
      </c>
      <c r="U421">
        <v>352</v>
      </c>
      <c r="V421">
        <v>284</v>
      </c>
      <c r="W421">
        <v>310</v>
      </c>
      <c r="X421">
        <v>168</v>
      </c>
      <c r="Y421">
        <v>138</v>
      </c>
      <c r="Z421">
        <v>171</v>
      </c>
      <c r="AA421">
        <f t="shared" si="109"/>
        <v>1423</v>
      </c>
      <c r="AB421">
        <f t="shared" si="114"/>
        <v>2.3712631567194984E-4</v>
      </c>
      <c r="AC421" s="175">
        <f t="shared" ref="AC421" si="118">SUM(AB421:AB424)/4</f>
        <v>2.2287874013438716E-4</v>
      </c>
    </row>
    <row r="422" spans="1:29">
      <c r="A422" t="s">
        <v>2078</v>
      </c>
      <c r="B422" t="s">
        <v>2079</v>
      </c>
      <c r="C422">
        <v>2.5499999999999998</v>
      </c>
      <c r="D422">
        <v>3.06</v>
      </c>
      <c r="E422">
        <v>2.19</v>
      </c>
      <c r="F422">
        <v>2.81</v>
      </c>
      <c r="G422">
        <v>3.82</v>
      </c>
      <c r="H422">
        <v>2.14</v>
      </c>
      <c r="I422">
        <v>3.51</v>
      </c>
      <c r="J422">
        <v>4.6900000000000004</v>
      </c>
      <c r="K422">
        <v>2.7</v>
      </c>
      <c r="U422">
        <v>337</v>
      </c>
      <c r="V422">
        <v>277</v>
      </c>
      <c r="W422">
        <v>297</v>
      </c>
      <c r="X422">
        <v>156</v>
      </c>
      <c r="Y422">
        <v>140</v>
      </c>
      <c r="Z422">
        <v>164</v>
      </c>
      <c r="AA422">
        <f t="shared" si="109"/>
        <v>1371</v>
      </c>
      <c r="AB422">
        <f t="shared" si="114"/>
        <v>2.2846112353214562E-4</v>
      </c>
      <c r="AC422" s="175"/>
    </row>
    <row r="423" spans="1:29">
      <c r="A423" t="s">
        <v>2080</v>
      </c>
      <c r="B423" t="s">
        <v>2081</v>
      </c>
      <c r="C423">
        <v>2.63</v>
      </c>
      <c r="D423">
        <v>3.13</v>
      </c>
      <c r="E423">
        <v>2.23</v>
      </c>
      <c r="F423">
        <v>2.91</v>
      </c>
      <c r="G423">
        <v>3.89</v>
      </c>
      <c r="H423">
        <v>2.15</v>
      </c>
      <c r="I423">
        <v>3.6</v>
      </c>
      <c r="J423">
        <v>4.74</v>
      </c>
      <c r="K423">
        <v>2.7</v>
      </c>
      <c r="U423">
        <v>322</v>
      </c>
      <c r="V423">
        <v>270</v>
      </c>
      <c r="W423">
        <v>285</v>
      </c>
      <c r="X423">
        <v>145</v>
      </c>
      <c r="Y423">
        <v>133</v>
      </c>
      <c r="Z423">
        <v>149</v>
      </c>
      <c r="AA423">
        <f t="shared" si="109"/>
        <v>1304</v>
      </c>
      <c r="AB423">
        <f t="shared" si="114"/>
        <v>2.1729635673662864E-4</v>
      </c>
      <c r="AC423" s="175"/>
    </row>
    <row r="424" spans="1:29">
      <c r="A424" t="s">
        <v>2082</v>
      </c>
      <c r="B424" t="s">
        <v>2083</v>
      </c>
      <c r="C424">
        <v>2.69</v>
      </c>
      <c r="D424">
        <v>3.19</v>
      </c>
      <c r="E424">
        <v>2.25</v>
      </c>
      <c r="F424">
        <v>2.98</v>
      </c>
      <c r="G424">
        <v>3.95</v>
      </c>
      <c r="H424">
        <v>2.17</v>
      </c>
      <c r="I424">
        <v>3.67</v>
      </c>
      <c r="J424">
        <v>4.79</v>
      </c>
      <c r="K424">
        <v>2.7</v>
      </c>
      <c r="U424">
        <v>305</v>
      </c>
      <c r="V424">
        <v>261</v>
      </c>
      <c r="W424">
        <v>273</v>
      </c>
      <c r="X424">
        <v>133</v>
      </c>
      <c r="Y424">
        <v>129</v>
      </c>
      <c r="Z424">
        <v>151</v>
      </c>
      <c r="AA424">
        <f t="shared" si="109"/>
        <v>1252</v>
      </c>
      <c r="AB424">
        <f t="shared" si="114"/>
        <v>2.0863116459682445E-4</v>
      </c>
      <c r="AC424" s="175"/>
    </row>
    <row r="425" spans="1:29">
      <c r="A425" t="s">
        <v>2084</v>
      </c>
      <c r="B425" t="s">
        <v>2085</v>
      </c>
      <c r="C425">
        <v>2.74</v>
      </c>
      <c r="D425">
        <v>3.23</v>
      </c>
      <c r="E425">
        <v>2.27</v>
      </c>
      <c r="F425">
        <v>3.06</v>
      </c>
      <c r="G425">
        <v>4.0199999999999996</v>
      </c>
      <c r="H425">
        <v>2.2000000000000002</v>
      </c>
      <c r="I425">
        <v>3.73</v>
      </c>
      <c r="J425">
        <v>4.82</v>
      </c>
      <c r="K425">
        <v>2.7</v>
      </c>
      <c r="U425">
        <v>288</v>
      </c>
      <c r="V425">
        <v>258</v>
      </c>
      <c r="W425">
        <v>267</v>
      </c>
      <c r="X425">
        <v>127</v>
      </c>
      <c r="Y425">
        <v>130</v>
      </c>
      <c r="Z425">
        <v>145</v>
      </c>
      <c r="AA425">
        <f t="shared" si="109"/>
        <v>1215</v>
      </c>
      <c r="AB425">
        <f t="shared" si="114"/>
        <v>2.0246554711273297E-4</v>
      </c>
      <c r="AC425" s="175">
        <f t="shared" ref="AC425" si="119">SUM(AB425:AB428)/4</f>
        <v>1.945502273696426E-4</v>
      </c>
    </row>
    <row r="426" spans="1:29">
      <c r="A426" t="s">
        <v>2086</v>
      </c>
      <c r="B426" t="s">
        <v>2087</v>
      </c>
      <c r="C426">
        <v>2.77</v>
      </c>
      <c r="D426">
        <v>3.26</v>
      </c>
      <c r="E426">
        <v>2.2799999999999998</v>
      </c>
      <c r="F426">
        <v>3.13</v>
      </c>
      <c r="G426">
        <v>4.08</v>
      </c>
      <c r="H426">
        <v>2.2200000000000002</v>
      </c>
      <c r="I426">
        <v>3.76</v>
      </c>
      <c r="J426">
        <v>4.84</v>
      </c>
      <c r="K426">
        <v>2.7</v>
      </c>
      <c r="U426">
        <v>285</v>
      </c>
      <c r="V426">
        <v>260</v>
      </c>
      <c r="W426">
        <v>272</v>
      </c>
      <c r="X426">
        <v>109</v>
      </c>
      <c r="Y426">
        <v>119</v>
      </c>
      <c r="Z426">
        <v>117</v>
      </c>
      <c r="AA426">
        <f t="shared" si="109"/>
        <v>1162</v>
      </c>
      <c r="AB426">
        <f t="shared" si="114"/>
        <v>1.9363371666254793E-4</v>
      </c>
      <c r="AC426" s="175"/>
    </row>
    <row r="427" spans="1:29">
      <c r="A427" t="s">
        <v>2088</v>
      </c>
      <c r="B427" t="s">
        <v>2089</v>
      </c>
      <c r="C427">
        <v>2.77</v>
      </c>
      <c r="D427">
        <v>3.26</v>
      </c>
      <c r="E427">
        <v>2.29</v>
      </c>
      <c r="F427">
        <v>3.15</v>
      </c>
      <c r="G427">
        <v>4.1100000000000003</v>
      </c>
      <c r="H427">
        <v>2.2400000000000002</v>
      </c>
      <c r="I427">
        <v>3.77</v>
      </c>
      <c r="J427">
        <v>4.84</v>
      </c>
      <c r="K427">
        <v>2.7</v>
      </c>
      <c r="U427">
        <v>287</v>
      </c>
      <c r="V427">
        <v>260</v>
      </c>
      <c r="W427">
        <v>280</v>
      </c>
      <c r="X427">
        <v>90</v>
      </c>
      <c r="Y427">
        <v>122</v>
      </c>
      <c r="Z427">
        <v>112</v>
      </c>
      <c r="AA427">
        <f t="shared" si="109"/>
        <v>1151</v>
      </c>
      <c r="AB427">
        <f t="shared" si="114"/>
        <v>1.9180069524835856E-4</v>
      </c>
      <c r="AC427" s="175"/>
    </row>
    <row r="428" spans="1:29">
      <c r="A428" t="s">
        <v>2090</v>
      </c>
      <c r="B428" t="s">
        <v>2091</v>
      </c>
      <c r="C428">
        <v>2.73</v>
      </c>
      <c r="D428">
        <v>3.23</v>
      </c>
      <c r="E428">
        <v>2.27</v>
      </c>
      <c r="F428">
        <v>3.11</v>
      </c>
      <c r="G428">
        <v>4.08</v>
      </c>
      <c r="H428">
        <v>2.2400000000000002</v>
      </c>
      <c r="I428">
        <v>3.72</v>
      </c>
      <c r="J428">
        <v>4.8099999999999996</v>
      </c>
      <c r="K428">
        <v>2.7</v>
      </c>
      <c r="U428">
        <v>290</v>
      </c>
      <c r="V428">
        <v>265</v>
      </c>
      <c r="W428">
        <v>290</v>
      </c>
      <c r="X428">
        <v>86</v>
      </c>
      <c r="Y428">
        <v>111</v>
      </c>
      <c r="Z428">
        <v>100</v>
      </c>
      <c r="AA428">
        <f t="shared" si="109"/>
        <v>1142</v>
      </c>
      <c r="AB428">
        <f t="shared" si="114"/>
        <v>1.9030095045493092E-4</v>
      </c>
      <c r="AC428" s="175"/>
    </row>
    <row r="429" spans="1:29">
      <c r="A429" t="s">
        <v>2092</v>
      </c>
      <c r="B429" t="s">
        <v>2093</v>
      </c>
      <c r="C429">
        <v>2.62</v>
      </c>
      <c r="D429">
        <v>3.13</v>
      </c>
      <c r="E429">
        <v>2.23</v>
      </c>
      <c r="F429">
        <v>2.98</v>
      </c>
      <c r="G429">
        <v>3.99</v>
      </c>
      <c r="H429">
        <v>2.2200000000000002</v>
      </c>
      <c r="I429">
        <v>3.6</v>
      </c>
      <c r="J429">
        <v>4.74</v>
      </c>
      <c r="K429">
        <v>2.7</v>
      </c>
      <c r="U429">
        <v>297</v>
      </c>
      <c r="V429">
        <v>278</v>
      </c>
      <c r="W429">
        <v>302</v>
      </c>
      <c r="X429">
        <v>73</v>
      </c>
      <c r="Y429">
        <v>109</v>
      </c>
      <c r="Z429">
        <v>118</v>
      </c>
      <c r="AA429">
        <f t="shared" si="109"/>
        <v>1177</v>
      </c>
      <c r="AB429">
        <f t="shared" si="114"/>
        <v>1.9613329131826067E-4</v>
      </c>
      <c r="AC429" s="175">
        <f t="shared" ref="AC429" si="120">SUM(AB429:AB432)/4</f>
        <v>2.0379865359577978E-4</v>
      </c>
    </row>
    <row r="430" spans="1:29">
      <c r="A430" t="s">
        <v>2094</v>
      </c>
      <c r="B430" t="s">
        <v>2095</v>
      </c>
      <c r="C430">
        <v>2.5499999999999998</v>
      </c>
      <c r="D430">
        <v>3.06</v>
      </c>
      <c r="E430">
        <v>2.2000000000000002</v>
      </c>
      <c r="F430">
        <v>2.85</v>
      </c>
      <c r="G430">
        <v>3.87</v>
      </c>
      <c r="H430">
        <v>2.17</v>
      </c>
      <c r="I430">
        <v>3.51</v>
      </c>
      <c r="J430">
        <v>4.6900000000000004</v>
      </c>
      <c r="K430">
        <v>2.7</v>
      </c>
      <c r="U430">
        <v>290</v>
      </c>
      <c r="V430">
        <v>287</v>
      </c>
      <c r="W430">
        <v>310</v>
      </c>
      <c r="X430">
        <v>84</v>
      </c>
      <c r="Y430">
        <v>117</v>
      </c>
      <c r="Z430">
        <v>139</v>
      </c>
      <c r="AA430">
        <f t="shared" si="109"/>
        <v>1227</v>
      </c>
      <c r="AB430">
        <f t="shared" si="114"/>
        <v>2.0446520683730317E-4</v>
      </c>
      <c r="AC430" s="175"/>
    </row>
    <row r="431" spans="1:29">
      <c r="A431" t="s">
        <v>2096</v>
      </c>
      <c r="B431" t="s">
        <v>2097</v>
      </c>
      <c r="C431">
        <v>2.5</v>
      </c>
      <c r="D431">
        <v>3.02</v>
      </c>
      <c r="E431">
        <v>2.1800000000000002</v>
      </c>
      <c r="F431">
        <v>2.78</v>
      </c>
      <c r="G431">
        <v>3.81</v>
      </c>
      <c r="H431">
        <v>2.15</v>
      </c>
      <c r="I431">
        <v>3.46</v>
      </c>
      <c r="J431">
        <v>4.66</v>
      </c>
      <c r="K431">
        <v>2.7</v>
      </c>
      <c r="U431">
        <v>283</v>
      </c>
      <c r="V431">
        <v>291</v>
      </c>
      <c r="W431">
        <v>314</v>
      </c>
      <c r="X431">
        <v>90</v>
      </c>
      <c r="Y431">
        <v>123</v>
      </c>
      <c r="Z431">
        <v>135</v>
      </c>
      <c r="AA431">
        <f t="shared" si="109"/>
        <v>1236</v>
      </c>
      <c r="AB431">
        <f t="shared" si="114"/>
        <v>2.0596495163073084E-4</v>
      </c>
      <c r="AC431" s="175"/>
    </row>
    <row r="432" spans="1:29">
      <c r="A432" t="s">
        <v>2098</v>
      </c>
      <c r="B432" t="s">
        <v>2099</v>
      </c>
      <c r="C432">
        <v>2.4700000000000002</v>
      </c>
      <c r="D432">
        <v>2.99</v>
      </c>
      <c r="E432">
        <v>2.16</v>
      </c>
      <c r="F432">
        <v>2.73</v>
      </c>
      <c r="G432">
        <v>3.77</v>
      </c>
      <c r="H432">
        <v>2.14</v>
      </c>
      <c r="I432">
        <v>3.43</v>
      </c>
      <c r="J432">
        <v>4.6399999999999997</v>
      </c>
      <c r="K432">
        <v>2.7</v>
      </c>
      <c r="U432">
        <v>270</v>
      </c>
      <c r="V432">
        <v>290</v>
      </c>
      <c r="W432">
        <v>312</v>
      </c>
      <c r="X432">
        <v>111</v>
      </c>
      <c r="Y432">
        <v>127</v>
      </c>
      <c r="Z432">
        <v>142</v>
      </c>
      <c r="AA432">
        <f t="shared" si="109"/>
        <v>1252</v>
      </c>
      <c r="AB432">
        <f t="shared" si="114"/>
        <v>2.0863116459682445E-4</v>
      </c>
      <c r="AC432" s="175"/>
    </row>
    <row r="433" spans="1:29">
      <c r="A433" t="s">
        <v>2100</v>
      </c>
      <c r="B433" t="s">
        <v>2101</v>
      </c>
      <c r="C433">
        <v>2.4500000000000002</v>
      </c>
      <c r="D433">
        <v>2.97</v>
      </c>
      <c r="E433">
        <v>2.15</v>
      </c>
      <c r="F433">
        <v>2.7</v>
      </c>
      <c r="G433">
        <v>3.74</v>
      </c>
      <c r="H433">
        <v>2.13</v>
      </c>
      <c r="I433">
        <v>3.4</v>
      </c>
      <c r="J433">
        <v>4.62</v>
      </c>
      <c r="K433">
        <v>2.7</v>
      </c>
      <c r="U433">
        <v>262</v>
      </c>
      <c r="V433">
        <v>279</v>
      </c>
      <c r="W433">
        <v>297</v>
      </c>
      <c r="X433">
        <v>110</v>
      </c>
      <c r="Y433">
        <v>138</v>
      </c>
      <c r="Z433">
        <v>147</v>
      </c>
      <c r="AA433">
        <f t="shared" si="109"/>
        <v>1233</v>
      </c>
      <c r="AB433">
        <f t="shared" si="114"/>
        <v>2.054650366995883E-4</v>
      </c>
      <c r="AC433" s="175">
        <f t="shared" ref="AC433" si="121">SUM(AB433:AB436)/4</f>
        <v>1.6651333164806456E-4</v>
      </c>
    </row>
    <row r="434" spans="1:29">
      <c r="A434" t="s">
        <v>2102</v>
      </c>
      <c r="B434" t="s">
        <v>2103</v>
      </c>
      <c r="C434">
        <v>2.4300000000000002</v>
      </c>
      <c r="D434">
        <v>2.95</v>
      </c>
      <c r="E434">
        <v>2.14</v>
      </c>
      <c r="F434">
        <v>2.66</v>
      </c>
      <c r="G434">
        <v>3.71</v>
      </c>
      <c r="H434">
        <v>2.12</v>
      </c>
      <c r="I434">
        <v>3.37</v>
      </c>
      <c r="J434">
        <v>4.6100000000000003</v>
      </c>
      <c r="K434">
        <v>2.7</v>
      </c>
      <c r="U434">
        <v>246</v>
      </c>
      <c r="V434">
        <v>253</v>
      </c>
      <c r="W434">
        <v>265</v>
      </c>
      <c r="X434">
        <v>105</v>
      </c>
      <c r="Y434">
        <v>134</v>
      </c>
      <c r="Z434">
        <v>126</v>
      </c>
      <c r="AA434">
        <f t="shared" si="109"/>
        <v>1129</v>
      </c>
      <c r="AB434">
        <f t="shared" si="114"/>
        <v>1.8813465241997987E-4</v>
      </c>
      <c r="AC434" s="175"/>
    </row>
    <row r="435" spans="1:29">
      <c r="A435" t="s">
        <v>2104</v>
      </c>
      <c r="B435" t="s">
        <v>2105</v>
      </c>
      <c r="C435">
        <v>2.41</v>
      </c>
      <c r="D435">
        <v>2.93</v>
      </c>
      <c r="E435">
        <v>2.14</v>
      </c>
      <c r="F435">
        <v>2.62</v>
      </c>
      <c r="G435">
        <v>3.67</v>
      </c>
      <c r="H435">
        <v>2.1</v>
      </c>
      <c r="I435">
        <v>3.35</v>
      </c>
      <c r="J435">
        <v>4.59</v>
      </c>
      <c r="K435">
        <v>2.7</v>
      </c>
      <c r="U435">
        <v>216</v>
      </c>
      <c r="V435">
        <v>218</v>
      </c>
      <c r="W435">
        <v>195</v>
      </c>
      <c r="X435">
        <v>95</v>
      </c>
      <c r="Y435">
        <v>122</v>
      </c>
      <c r="Z435">
        <v>73</v>
      </c>
      <c r="AA435">
        <f t="shared" si="109"/>
        <v>919</v>
      </c>
      <c r="AB435">
        <f t="shared" si="114"/>
        <v>1.5314060724000133E-4</v>
      </c>
      <c r="AC435" s="175"/>
    </row>
    <row r="436" spans="1:29">
      <c r="A436" t="s">
        <v>2106</v>
      </c>
      <c r="B436" t="s">
        <v>2107</v>
      </c>
      <c r="C436">
        <v>2.39</v>
      </c>
      <c r="D436">
        <v>2.92</v>
      </c>
      <c r="E436">
        <v>2.13</v>
      </c>
      <c r="F436">
        <v>2.59</v>
      </c>
      <c r="G436">
        <v>3.64</v>
      </c>
      <c r="H436">
        <v>2.09</v>
      </c>
      <c r="I436">
        <v>3.33</v>
      </c>
      <c r="J436">
        <v>4.58</v>
      </c>
      <c r="K436">
        <v>2.7</v>
      </c>
      <c r="U436">
        <v>201</v>
      </c>
      <c r="V436">
        <v>160</v>
      </c>
      <c r="W436">
        <v>163</v>
      </c>
      <c r="X436">
        <v>71</v>
      </c>
      <c r="Y436">
        <v>91</v>
      </c>
      <c r="Z436">
        <v>30</v>
      </c>
      <c r="AA436">
        <f t="shared" si="109"/>
        <v>716</v>
      </c>
      <c r="AB436">
        <f t="shared" si="114"/>
        <v>1.1931303023268874E-4</v>
      </c>
      <c r="AC436" s="175"/>
    </row>
    <row r="437" spans="1:29">
      <c r="A437" t="s">
        <v>2108</v>
      </c>
      <c r="B437" t="s">
        <v>2109</v>
      </c>
      <c r="C437">
        <v>2.37</v>
      </c>
      <c r="D437">
        <v>2.89</v>
      </c>
      <c r="E437">
        <v>2.12</v>
      </c>
      <c r="F437">
        <v>2.5499999999999998</v>
      </c>
      <c r="G437">
        <v>3.61</v>
      </c>
      <c r="H437">
        <v>2.08</v>
      </c>
      <c r="I437">
        <v>3.3</v>
      </c>
      <c r="J437">
        <v>4.5599999999999996</v>
      </c>
      <c r="K437">
        <v>2.7</v>
      </c>
      <c r="U437">
        <v>220</v>
      </c>
      <c r="V437">
        <v>167</v>
      </c>
      <c r="W437">
        <v>193</v>
      </c>
      <c r="X437">
        <v>88</v>
      </c>
      <c r="Y437">
        <v>68</v>
      </c>
      <c r="Z437">
        <v>13</v>
      </c>
      <c r="AA437">
        <f t="shared" si="109"/>
        <v>749</v>
      </c>
      <c r="AB437">
        <f t="shared" si="114"/>
        <v>1.248120944752568E-4</v>
      </c>
      <c r="AC437" s="175">
        <f t="shared" ref="AC437" si="122">SUM(AB437:AB440)/4</f>
        <v>1.288114139243972E-4</v>
      </c>
    </row>
    <row r="438" spans="1:29">
      <c r="A438" t="s">
        <v>2110</v>
      </c>
      <c r="B438" t="s">
        <v>2111</v>
      </c>
      <c r="C438">
        <v>2.34</v>
      </c>
      <c r="D438">
        <v>2.87</v>
      </c>
      <c r="E438">
        <v>2.11</v>
      </c>
      <c r="F438">
        <v>2.52</v>
      </c>
      <c r="G438">
        <v>3.58</v>
      </c>
      <c r="H438">
        <v>2.0699999999999998</v>
      </c>
      <c r="I438">
        <v>3.27</v>
      </c>
      <c r="J438">
        <v>4.54</v>
      </c>
      <c r="K438">
        <v>2.7</v>
      </c>
      <c r="U438">
        <v>221</v>
      </c>
      <c r="V438">
        <v>174</v>
      </c>
      <c r="W438">
        <v>196</v>
      </c>
      <c r="X438">
        <v>88</v>
      </c>
      <c r="Y438">
        <v>71</v>
      </c>
      <c r="Z438">
        <v>15</v>
      </c>
      <c r="AA438">
        <f t="shared" si="109"/>
        <v>765</v>
      </c>
      <c r="AB438">
        <f t="shared" si="114"/>
        <v>1.2747830744135039E-4</v>
      </c>
      <c r="AC438" s="175"/>
    </row>
    <row r="439" spans="1:29">
      <c r="A439" t="s">
        <v>2112</v>
      </c>
      <c r="B439" t="s">
        <v>2113</v>
      </c>
      <c r="C439">
        <v>2.3199999999999998</v>
      </c>
      <c r="D439">
        <v>2.85</v>
      </c>
      <c r="E439">
        <v>2.1</v>
      </c>
      <c r="F439">
        <v>2.4900000000000002</v>
      </c>
      <c r="G439">
        <v>3.55</v>
      </c>
      <c r="H439">
        <v>2.06</v>
      </c>
      <c r="I439">
        <v>3.25</v>
      </c>
      <c r="J439">
        <v>4.53</v>
      </c>
      <c r="K439">
        <v>2.7</v>
      </c>
      <c r="U439">
        <v>232</v>
      </c>
      <c r="V439">
        <v>177</v>
      </c>
      <c r="W439">
        <v>203</v>
      </c>
      <c r="X439">
        <v>67</v>
      </c>
      <c r="Y439">
        <v>69</v>
      </c>
      <c r="Z439">
        <v>12</v>
      </c>
      <c r="AA439">
        <f t="shared" si="109"/>
        <v>760</v>
      </c>
      <c r="AB439">
        <f t="shared" si="114"/>
        <v>1.2664511588944614E-4</v>
      </c>
      <c r="AC439" s="175"/>
    </row>
    <row r="440" spans="1:29">
      <c r="A440" t="s">
        <v>2114</v>
      </c>
      <c r="B440" t="s">
        <v>2115</v>
      </c>
      <c r="C440">
        <v>2.2999999999999998</v>
      </c>
      <c r="D440">
        <v>2.83</v>
      </c>
      <c r="E440">
        <v>2.09</v>
      </c>
      <c r="F440">
        <v>2.4500000000000002</v>
      </c>
      <c r="G440">
        <v>3.51</v>
      </c>
      <c r="H440">
        <v>2.04</v>
      </c>
      <c r="I440">
        <v>3.22</v>
      </c>
      <c r="J440">
        <v>4.51</v>
      </c>
      <c r="K440">
        <v>2.7</v>
      </c>
      <c r="U440">
        <v>239</v>
      </c>
      <c r="V440">
        <v>193</v>
      </c>
      <c r="W440">
        <v>213</v>
      </c>
      <c r="X440">
        <v>84</v>
      </c>
      <c r="Y440">
        <v>66</v>
      </c>
      <c r="Z440">
        <v>23</v>
      </c>
      <c r="AA440">
        <f t="shared" si="109"/>
        <v>818</v>
      </c>
      <c r="AB440">
        <f t="shared" si="114"/>
        <v>1.3631013789153546E-4</v>
      </c>
      <c r="AC440" s="175"/>
    </row>
    <row r="441" spans="1:29">
      <c r="A441" t="s">
        <v>2116</v>
      </c>
      <c r="B441" t="s">
        <v>2117</v>
      </c>
      <c r="C441">
        <v>2.2799999999999998</v>
      </c>
      <c r="D441">
        <v>2.81</v>
      </c>
      <c r="E441">
        <v>2.08</v>
      </c>
      <c r="F441">
        <v>2.41</v>
      </c>
      <c r="G441">
        <v>3.48</v>
      </c>
      <c r="H441">
        <v>2.0299999999999998</v>
      </c>
      <c r="I441">
        <v>3.19</v>
      </c>
      <c r="J441">
        <v>4.49</v>
      </c>
      <c r="K441">
        <v>2.7</v>
      </c>
      <c r="U441">
        <v>251</v>
      </c>
      <c r="V441">
        <v>228</v>
      </c>
      <c r="W441">
        <v>241</v>
      </c>
      <c r="X441">
        <v>104</v>
      </c>
      <c r="Y441">
        <v>106</v>
      </c>
      <c r="Z441">
        <v>53</v>
      </c>
      <c r="AA441">
        <f t="shared" si="109"/>
        <v>983</v>
      </c>
      <c r="AB441">
        <f t="shared" si="114"/>
        <v>1.6380545910437574E-4</v>
      </c>
      <c r="AC441" s="175">
        <f t="shared" ref="AC441" si="123">SUM(AB441:AB444)/4</f>
        <v>2.3387686861952325E-4</v>
      </c>
    </row>
    <row r="442" spans="1:29">
      <c r="A442" t="s">
        <v>2118</v>
      </c>
      <c r="B442" t="s">
        <v>2119</v>
      </c>
      <c r="C442">
        <v>2.27</v>
      </c>
      <c r="D442">
        <v>2.8</v>
      </c>
      <c r="E442">
        <v>2.08</v>
      </c>
      <c r="F442">
        <v>2.4</v>
      </c>
      <c r="G442">
        <v>3.46</v>
      </c>
      <c r="H442">
        <v>2.0299999999999998</v>
      </c>
      <c r="I442">
        <v>3.18</v>
      </c>
      <c r="J442">
        <v>4.49</v>
      </c>
      <c r="K442">
        <v>2.7</v>
      </c>
      <c r="U442">
        <v>315</v>
      </c>
      <c r="V442">
        <v>336</v>
      </c>
      <c r="W442">
        <v>300</v>
      </c>
      <c r="X442">
        <v>125</v>
      </c>
      <c r="Y442">
        <v>144</v>
      </c>
      <c r="Z442">
        <v>168</v>
      </c>
      <c r="AA442">
        <f t="shared" si="109"/>
        <v>1388</v>
      </c>
      <c r="AB442">
        <f t="shared" si="114"/>
        <v>2.3129397480862006E-4</v>
      </c>
      <c r="AC442" s="175"/>
    </row>
    <row r="443" spans="1:29">
      <c r="A443" t="s">
        <v>2120</v>
      </c>
      <c r="B443" t="s">
        <v>2121</v>
      </c>
      <c r="C443">
        <v>2.2599999999999998</v>
      </c>
      <c r="D443">
        <v>2.79</v>
      </c>
      <c r="E443">
        <v>2.0699999999999998</v>
      </c>
      <c r="F443">
        <v>2.38</v>
      </c>
      <c r="G443">
        <v>3.44</v>
      </c>
      <c r="H443">
        <v>2.02</v>
      </c>
      <c r="I443">
        <v>3.17</v>
      </c>
      <c r="J443">
        <v>4.4800000000000004</v>
      </c>
      <c r="K443">
        <v>2.7</v>
      </c>
      <c r="U443">
        <v>354</v>
      </c>
      <c r="V443">
        <v>338</v>
      </c>
      <c r="W443">
        <v>377</v>
      </c>
      <c r="X443">
        <v>188</v>
      </c>
      <c r="Y443">
        <v>122</v>
      </c>
      <c r="Z443">
        <v>262</v>
      </c>
      <c r="AA443">
        <f t="shared" si="109"/>
        <v>1641</v>
      </c>
      <c r="AB443">
        <f t="shared" si="114"/>
        <v>2.7345346733497519E-4</v>
      </c>
      <c r="AC443" s="175"/>
    </row>
    <row r="444" spans="1:29">
      <c r="A444" t="s">
        <v>2122</v>
      </c>
      <c r="B444" t="s">
        <v>2123</v>
      </c>
      <c r="C444">
        <v>2.25</v>
      </c>
      <c r="D444">
        <v>2.78</v>
      </c>
      <c r="E444">
        <v>2.0699999999999998</v>
      </c>
      <c r="F444">
        <v>2.35</v>
      </c>
      <c r="G444">
        <v>3.42</v>
      </c>
      <c r="H444">
        <v>2.0099999999999998</v>
      </c>
      <c r="I444">
        <v>3.15</v>
      </c>
      <c r="J444">
        <v>4.47</v>
      </c>
      <c r="K444">
        <v>2.7</v>
      </c>
      <c r="U444">
        <v>356</v>
      </c>
      <c r="V444">
        <v>313</v>
      </c>
      <c r="W444">
        <v>353</v>
      </c>
      <c r="X444">
        <v>200</v>
      </c>
      <c r="Y444">
        <v>154</v>
      </c>
      <c r="Z444">
        <v>226</v>
      </c>
      <c r="AA444">
        <f t="shared" si="109"/>
        <v>1602</v>
      </c>
      <c r="AB444">
        <f t="shared" si="114"/>
        <v>2.6695457323012203E-4</v>
      </c>
      <c r="AC444" s="175"/>
    </row>
    <row r="445" spans="1:29">
      <c r="A445" t="s">
        <v>2124</v>
      </c>
      <c r="B445" t="s">
        <v>2125</v>
      </c>
      <c r="C445">
        <v>2.2599999999999998</v>
      </c>
      <c r="D445">
        <v>2.79</v>
      </c>
      <c r="E445">
        <v>2.0699999999999998</v>
      </c>
      <c r="F445">
        <v>2.34</v>
      </c>
      <c r="G445">
        <v>3.39</v>
      </c>
      <c r="H445">
        <v>1.98</v>
      </c>
      <c r="I445">
        <v>3.17</v>
      </c>
      <c r="J445">
        <v>4.4800000000000004</v>
      </c>
      <c r="K445">
        <v>2.7</v>
      </c>
      <c r="U445">
        <v>357</v>
      </c>
      <c r="V445">
        <v>321</v>
      </c>
      <c r="W445">
        <v>351</v>
      </c>
      <c r="X445">
        <v>149</v>
      </c>
      <c r="Y445">
        <v>138</v>
      </c>
      <c r="Z445">
        <v>171</v>
      </c>
      <c r="AA445">
        <f t="shared" si="109"/>
        <v>1487</v>
      </c>
      <c r="AB445">
        <f t="shared" si="114"/>
        <v>2.4779116753632425E-4</v>
      </c>
      <c r="AC445" s="175">
        <f t="shared" ref="AC445" si="124">SUM(AB445:AB448)/4</f>
        <v>2.347517197490227E-4</v>
      </c>
    </row>
    <row r="446" spans="1:29">
      <c r="A446" t="s">
        <v>2126</v>
      </c>
      <c r="B446" t="s">
        <v>2127</v>
      </c>
      <c r="C446">
        <v>2.35</v>
      </c>
      <c r="D446">
        <v>2.88</v>
      </c>
      <c r="E446">
        <v>2.11</v>
      </c>
      <c r="F446">
        <v>2.4300000000000002</v>
      </c>
      <c r="G446">
        <v>3.45</v>
      </c>
      <c r="H446">
        <v>1.99</v>
      </c>
      <c r="I446">
        <v>3.28</v>
      </c>
      <c r="J446">
        <v>4.55</v>
      </c>
      <c r="K446">
        <v>2.7</v>
      </c>
      <c r="U446">
        <v>347</v>
      </c>
      <c r="V446">
        <v>314</v>
      </c>
      <c r="W446">
        <v>339</v>
      </c>
      <c r="X446">
        <v>130</v>
      </c>
      <c r="Y446">
        <v>140</v>
      </c>
      <c r="Z446">
        <v>164</v>
      </c>
      <c r="AA446">
        <f t="shared" si="109"/>
        <v>1434</v>
      </c>
      <c r="AB446">
        <f t="shared" si="114"/>
        <v>2.3895933708613918E-4</v>
      </c>
      <c r="AC446" s="175"/>
    </row>
    <row r="447" spans="1:29">
      <c r="A447" t="s">
        <v>2128</v>
      </c>
      <c r="B447" t="s">
        <v>2129</v>
      </c>
      <c r="C447">
        <v>2.4700000000000002</v>
      </c>
      <c r="D447">
        <v>2.99</v>
      </c>
      <c r="E447">
        <v>2.16</v>
      </c>
      <c r="F447">
        <v>2.52</v>
      </c>
      <c r="G447">
        <v>3.49</v>
      </c>
      <c r="H447">
        <v>1.97</v>
      </c>
      <c r="I447">
        <v>3.42</v>
      </c>
      <c r="J447">
        <v>4.63</v>
      </c>
      <c r="K447">
        <v>2.7</v>
      </c>
      <c r="U447">
        <v>321</v>
      </c>
      <c r="V447">
        <v>305</v>
      </c>
      <c r="W447">
        <v>329</v>
      </c>
      <c r="X447">
        <v>150</v>
      </c>
      <c r="Y447">
        <v>133</v>
      </c>
      <c r="Z447">
        <v>149</v>
      </c>
      <c r="AA447">
        <f t="shared" si="109"/>
        <v>1387</v>
      </c>
      <c r="AB447">
        <f t="shared" si="114"/>
        <v>2.3112733649823921E-4</v>
      </c>
      <c r="AC447" s="175"/>
    </row>
    <row r="448" spans="1:29">
      <c r="A448" t="s">
        <v>2130</v>
      </c>
      <c r="B448" t="s">
        <v>2131</v>
      </c>
      <c r="C448">
        <v>2.56</v>
      </c>
      <c r="D448">
        <v>3.07</v>
      </c>
      <c r="E448">
        <v>2.2000000000000002</v>
      </c>
      <c r="F448">
        <v>2.61</v>
      </c>
      <c r="G448">
        <v>3.56</v>
      </c>
      <c r="H448">
        <v>1.98</v>
      </c>
      <c r="I448">
        <v>3.53</v>
      </c>
      <c r="J448">
        <v>4.7</v>
      </c>
      <c r="K448">
        <v>2.7</v>
      </c>
      <c r="U448">
        <v>328</v>
      </c>
      <c r="V448">
        <v>297</v>
      </c>
      <c r="W448">
        <v>313</v>
      </c>
      <c r="X448">
        <v>109</v>
      </c>
      <c r="Y448">
        <v>129</v>
      </c>
      <c r="Z448">
        <v>151</v>
      </c>
      <c r="AA448">
        <f t="shared" si="109"/>
        <v>1327</v>
      </c>
      <c r="AB448">
        <f t="shared" si="114"/>
        <v>2.2112903787538821E-4</v>
      </c>
      <c r="AC448" s="175"/>
    </row>
    <row r="449" spans="1:29">
      <c r="A449" t="s">
        <v>2132</v>
      </c>
      <c r="B449" t="s">
        <v>2133</v>
      </c>
      <c r="C449">
        <v>2.63</v>
      </c>
      <c r="D449">
        <v>3.14</v>
      </c>
      <c r="E449">
        <v>2.23</v>
      </c>
      <c r="F449">
        <v>2.7</v>
      </c>
      <c r="G449">
        <v>3.63</v>
      </c>
      <c r="H449">
        <v>1.99</v>
      </c>
      <c r="I449">
        <v>3.61</v>
      </c>
      <c r="J449">
        <v>4.75</v>
      </c>
      <c r="K449">
        <v>2.7</v>
      </c>
      <c r="U449">
        <v>309</v>
      </c>
      <c r="V449">
        <v>293</v>
      </c>
      <c r="W449">
        <v>308</v>
      </c>
      <c r="X449">
        <v>107</v>
      </c>
      <c r="Y449">
        <v>130</v>
      </c>
      <c r="Z449">
        <v>145</v>
      </c>
      <c r="AA449">
        <f t="shared" si="109"/>
        <v>1292</v>
      </c>
      <c r="AB449">
        <f t="shared" si="114"/>
        <v>2.1529669701205844E-4</v>
      </c>
      <c r="AC449" s="175">
        <f t="shared" ref="AC449" si="125">SUM(AB449:AB452)/4</f>
        <v>2.0796461135530104E-4</v>
      </c>
    </row>
    <row r="450" spans="1:29">
      <c r="A450" t="s">
        <v>2134</v>
      </c>
      <c r="B450" t="s">
        <v>2135</v>
      </c>
      <c r="C450">
        <v>2.68</v>
      </c>
      <c r="D450">
        <v>3.18</v>
      </c>
      <c r="E450">
        <v>2.25</v>
      </c>
      <c r="F450">
        <v>2.76</v>
      </c>
      <c r="G450">
        <v>3.69</v>
      </c>
      <c r="H450">
        <v>2.0099999999999998</v>
      </c>
      <c r="I450">
        <v>3.66</v>
      </c>
      <c r="J450">
        <v>4.78</v>
      </c>
      <c r="K450">
        <v>2.7</v>
      </c>
      <c r="U450">
        <v>301</v>
      </c>
      <c r="V450">
        <v>291</v>
      </c>
      <c r="W450">
        <v>311</v>
      </c>
      <c r="X450">
        <v>86</v>
      </c>
      <c r="Y450">
        <v>119</v>
      </c>
      <c r="Z450">
        <v>117</v>
      </c>
      <c r="AA450">
        <f t="shared" si="109"/>
        <v>1225</v>
      </c>
      <c r="AB450">
        <f t="shared" si="114"/>
        <v>2.0413193021654149E-4</v>
      </c>
      <c r="AC450" s="175"/>
    </row>
    <row r="451" spans="1:29">
      <c r="A451" t="s">
        <v>2136</v>
      </c>
      <c r="B451" t="s">
        <v>2137</v>
      </c>
      <c r="C451">
        <v>2.69</v>
      </c>
      <c r="D451">
        <v>3.18</v>
      </c>
      <c r="E451">
        <v>2.25</v>
      </c>
      <c r="F451">
        <v>2.81</v>
      </c>
      <c r="G451">
        <v>3.74</v>
      </c>
      <c r="H451">
        <v>2.04</v>
      </c>
      <c r="I451">
        <v>3.67</v>
      </c>
      <c r="J451">
        <v>4.78</v>
      </c>
      <c r="K451">
        <v>2.7</v>
      </c>
      <c r="U451">
        <v>281</v>
      </c>
      <c r="V451">
        <v>290</v>
      </c>
      <c r="W451">
        <v>321</v>
      </c>
      <c r="X451">
        <v>122</v>
      </c>
      <c r="Y451">
        <v>122</v>
      </c>
      <c r="Z451">
        <v>112</v>
      </c>
      <c r="AA451">
        <f t="shared" si="109"/>
        <v>1248</v>
      </c>
      <c r="AB451">
        <f t="shared" si="114"/>
        <v>2.0796461135530104E-4</v>
      </c>
      <c r="AC451" s="175"/>
    </row>
    <row r="452" spans="1:29">
      <c r="A452" t="s">
        <v>2138</v>
      </c>
      <c r="B452" t="s">
        <v>2139</v>
      </c>
      <c r="C452">
        <v>2.63</v>
      </c>
      <c r="D452">
        <v>3.14</v>
      </c>
      <c r="E452">
        <v>2.23</v>
      </c>
      <c r="F452">
        <v>2.82</v>
      </c>
      <c r="G452">
        <v>3.78</v>
      </c>
      <c r="H452">
        <v>2.09</v>
      </c>
      <c r="I452">
        <v>3.61</v>
      </c>
      <c r="J452">
        <v>4.75</v>
      </c>
      <c r="K452">
        <v>2.7</v>
      </c>
      <c r="U452">
        <v>278</v>
      </c>
      <c r="V452">
        <v>296</v>
      </c>
      <c r="W452">
        <v>331</v>
      </c>
      <c r="X452">
        <v>111</v>
      </c>
      <c r="Y452">
        <v>111</v>
      </c>
      <c r="Z452">
        <v>100</v>
      </c>
      <c r="AA452">
        <f t="shared" si="109"/>
        <v>1227</v>
      </c>
      <c r="AB452">
        <f t="shared" si="114"/>
        <v>2.0446520683730317E-4</v>
      </c>
      <c r="AC452" s="175"/>
    </row>
    <row r="453" spans="1:29">
      <c r="A453" t="s">
        <v>2140</v>
      </c>
      <c r="B453" t="s">
        <v>2141</v>
      </c>
      <c r="C453">
        <v>2.5299999999999998</v>
      </c>
      <c r="D453">
        <v>3.04</v>
      </c>
      <c r="E453">
        <v>2.19</v>
      </c>
      <c r="F453">
        <v>2.76</v>
      </c>
      <c r="G453">
        <v>3.77</v>
      </c>
      <c r="H453">
        <v>2.12</v>
      </c>
      <c r="I453">
        <v>3.49</v>
      </c>
      <c r="J453">
        <v>4.68</v>
      </c>
      <c r="K453">
        <v>2.7</v>
      </c>
      <c r="U453">
        <v>290</v>
      </c>
      <c r="V453">
        <v>309</v>
      </c>
      <c r="W453">
        <v>346</v>
      </c>
      <c r="X453">
        <v>95</v>
      </c>
      <c r="Y453">
        <v>109</v>
      </c>
      <c r="Z453">
        <v>118</v>
      </c>
      <c r="AA453">
        <f t="shared" si="109"/>
        <v>1267</v>
      </c>
      <c r="AB453">
        <f t="shared" si="114"/>
        <v>2.1113073925253719E-4</v>
      </c>
      <c r="AC453" s="175">
        <f t="shared" ref="AC453" si="126">SUM(AB453:AB456)/4</f>
        <v>2.1621320771915311E-4</v>
      </c>
    </row>
    <row r="454" spans="1:29">
      <c r="A454" t="s">
        <v>2142</v>
      </c>
      <c r="B454" t="s">
        <v>2143</v>
      </c>
      <c r="C454">
        <v>2.4500000000000002</v>
      </c>
      <c r="D454">
        <v>2.97</v>
      </c>
      <c r="E454">
        <v>2.15</v>
      </c>
      <c r="F454">
        <v>2.65</v>
      </c>
      <c r="G454">
        <v>3.68</v>
      </c>
      <c r="H454">
        <v>2.09</v>
      </c>
      <c r="I454">
        <v>3.4</v>
      </c>
      <c r="J454">
        <v>4.62</v>
      </c>
      <c r="K454">
        <v>2.7</v>
      </c>
      <c r="U454">
        <v>302</v>
      </c>
      <c r="V454">
        <v>318</v>
      </c>
      <c r="W454">
        <v>351</v>
      </c>
      <c r="X454">
        <v>75</v>
      </c>
      <c r="Y454">
        <v>117</v>
      </c>
      <c r="Z454">
        <v>139</v>
      </c>
      <c r="AA454">
        <f t="shared" ref="AA454:AA517" si="127">SUM(U454:Z454)</f>
        <v>1302</v>
      </c>
      <c r="AB454">
        <f t="shared" si="114"/>
        <v>2.1696308011586696E-4</v>
      </c>
      <c r="AC454" s="175"/>
    </row>
    <row r="455" spans="1:29">
      <c r="A455" t="s">
        <v>2144</v>
      </c>
      <c r="B455" t="s">
        <v>2145</v>
      </c>
      <c r="C455">
        <v>2.4</v>
      </c>
      <c r="D455">
        <v>2.93</v>
      </c>
      <c r="E455">
        <v>2.13</v>
      </c>
      <c r="F455">
        <v>2.59</v>
      </c>
      <c r="G455">
        <v>3.63</v>
      </c>
      <c r="H455">
        <v>2.08</v>
      </c>
      <c r="I455">
        <v>3.35</v>
      </c>
      <c r="J455">
        <v>4.59</v>
      </c>
      <c r="K455">
        <v>2.7</v>
      </c>
      <c r="U455">
        <v>297</v>
      </c>
      <c r="V455">
        <v>321</v>
      </c>
      <c r="W455">
        <v>354</v>
      </c>
      <c r="X455">
        <v>80</v>
      </c>
      <c r="Y455">
        <v>123</v>
      </c>
      <c r="Z455">
        <v>135</v>
      </c>
      <c r="AA455">
        <f t="shared" si="127"/>
        <v>1310</v>
      </c>
      <c r="AB455">
        <f t="shared" si="114"/>
        <v>2.1829618659891374E-4</v>
      </c>
      <c r="AC455" s="175"/>
    </row>
    <row r="456" spans="1:29">
      <c r="A456" t="s">
        <v>2146</v>
      </c>
      <c r="B456" t="s">
        <v>2147</v>
      </c>
      <c r="C456">
        <v>2.36</v>
      </c>
      <c r="D456">
        <v>2.89</v>
      </c>
      <c r="E456">
        <v>2.11</v>
      </c>
      <c r="F456">
        <v>2.52</v>
      </c>
      <c r="G456">
        <v>3.57</v>
      </c>
      <c r="H456">
        <v>2.06</v>
      </c>
      <c r="I456">
        <v>3.29</v>
      </c>
      <c r="J456">
        <v>4.55</v>
      </c>
      <c r="K456">
        <v>2.7</v>
      </c>
      <c r="U456">
        <v>290</v>
      </c>
      <c r="V456">
        <v>319</v>
      </c>
      <c r="W456">
        <v>348</v>
      </c>
      <c r="X456">
        <v>85</v>
      </c>
      <c r="Y456">
        <v>127</v>
      </c>
      <c r="Z456">
        <v>142</v>
      </c>
      <c r="AA456">
        <f t="shared" si="127"/>
        <v>1311</v>
      </c>
      <c r="AB456">
        <f t="shared" si="114"/>
        <v>2.184628249092946E-4</v>
      </c>
      <c r="AC456" s="175"/>
    </row>
    <row r="457" spans="1:29">
      <c r="A457" t="s">
        <v>2148</v>
      </c>
      <c r="B457" t="s">
        <v>2149</v>
      </c>
      <c r="C457">
        <v>2.3199999999999998</v>
      </c>
      <c r="D457">
        <v>2.85</v>
      </c>
      <c r="E457">
        <v>2.1</v>
      </c>
      <c r="F457">
        <v>2.4700000000000002</v>
      </c>
      <c r="G457">
        <v>3.52</v>
      </c>
      <c r="H457">
        <v>2.04</v>
      </c>
      <c r="I457">
        <v>3.25</v>
      </c>
      <c r="J457">
        <v>4.53</v>
      </c>
      <c r="K457">
        <v>2.7</v>
      </c>
      <c r="U457">
        <v>283</v>
      </c>
      <c r="V457">
        <v>306</v>
      </c>
      <c r="W457">
        <v>333</v>
      </c>
      <c r="X457">
        <v>83</v>
      </c>
      <c r="Y457">
        <v>138</v>
      </c>
      <c r="Z457">
        <v>147</v>
      </c>
      <c r="AA457">
        <f t="shared" si="127"/>
        <v>1290</v>
      </c>
      <c r="AB457">
        <f t="shared" si="114"/>
        <v>2.1496342039129676E-4</v>
      </c>
      <c r="AC457" s="175">
        <f t="shared" ref="AC457" si="128">SUM(AB457:AB460)/4</f>
        <v>1.7809469421953364E-4</v>
      </c>
    </row>
    <row r="458" spans="1:29">
      <c r="A458" t="s">
        <v>2150</v>
      </c>
      <c r="B458" t="s">
        <v>2151</v>
      </c>
      <c r="C458">
        <v>2.29</v>
      </c>
      <c r="D458">
        <v>2.82</v>
      </c>
      <c r="E458">
        <v>2.09</v>
      </c>
      <c r="F458">
        <v>2.42</v>
      </c>
      <c r="G458">
        <v>3.48</v>
      </c>
      <c r="H458">
        <v>2.0299999999999998</v>
      </c>
      <c r="I458">
        <v>3.21</v>
      </c>
      <c r="J458">
        <v>4.5</v>
      </c>
      <c r="K458">
        <v>2.7</v>
      </c>
      <c r="U458">
        <v>268</v>
      </c>
      <c r="V458">
        <v>279</v>
      </c>
      <c r="W458">
        <v>297</v>
      </c>
      <c r="X458">
        <v>93</v>
      </c>
      <c r="Y458">
        <v>134</v>
      </c>
      <c r="Z458">
        <v>126</v>
      </c>
      <c r="AA458">
        <f t="shared" si="127"/>
        <v>1197</v>
      </c>
      <c r="AB458">
        <f t="shared" si="114"/>
        <v>1.9946605752587767E-4</v>
      </c>
      <c r="AC458" s="175"/>
    </row>
    <row r="459" spans="1:29">
      <c r="A459" t="s">
        <v>2152</v>
      </c>
      <c r="B459" t="s">
        <v>2153</v>
      </c>
      <c r="C459">
        <v>2.2599999999999998</v>
      </c>
      <c r="D459">
        <v>2.79</v>
      </c>
      <c r="E459">
        <v>2.0699999999999998</v>
      </c>
      <c r="F459">
        <v>2.39</v>
      </c>
      <c r="G459">
        <v>3.45</v>
      </c>
      <c r="H459">
        <v>2.0299999999999998</v>
      </c>
      <c r="I459">
        <v>3.17</v>
      </c>
      <c r="J459">
        <v>4.4800000000000004</v>
      </c>
      <c r="K459">
        <v>2.7</v>
      </c>
      <c r="U459">
        <v>245</v>
      </c>
      <c r="V459">
        <v>246</v>
      </c>
      <c r="W459">
        <v>228</v>
      </c>
      <c r="X459">
        <v>84</v>
      </c>
      <c r="Y459">
        <v>122</v>
      </c>
      <c r="Z459">
        <v>73</v>
      </c>
      <c r="AA459">
        <f t="shared" si="127"/>
        <v>998</v>
      </c>
      <c r="AB459">
        <f t="shared" si="114"/>
        <v>1.663050337600885E-4</v>
      </c>
      <c r="AC459" s="175"/>
    </row>
    <row r="460" spans="1:29">
      <c r="A460" t="s">
        <v>2154</v>
      </c>
      <c r="B460" t="s">
        <v>2155</v>
      </c>
      <c r="C460">
        <v>2.23</v>
      </c>
      <c r="D460">
        <v>2.77</v>
      </c>
      <c r="E460">
        <v>2.06</v>
      </c>
      <c r="F460">
        <v>2.35</v>
      </c>
      <c r="G460">
        <v>3.42</v>
      </c>
      <c r="H460">
        <v>2.0099999999999998</v>
      </c>
      <c r="I460">
        <v>3.14</v>
      </c>
      <c r="J460">
        <v>4.46</v>
      </c>
      <c r="K460">
        <v>2.7</v>
      </c>
      <c r="U460">
        <v>230</v>
      </c>
      <c r="V460">
        <v>180</v>
      </c>
      <c r="W460">
        <v>198</v>
      </c>
      <c r="X460">
        <v>61</v>
      </c>
      <c r="Y460">
        <v>91</v>
      </c>
      <c r="Z460">
        <v>30</v>
      </c>
      <c r="AA460">
        <f t="shared" si="127"/>
        <v>790</v>
      </c>
      <c r="AB460">
        <f t="shared" si="114"/>
        <v>1.3164426520087164E-4</v>
      </c>
      <c r="AC460" s="175"/>
    </row>
    <row r="461" spans="1:29">
      <c r="A461" t="s">
        <v>2156</v>
      </c>
      <c r="B461" t="s">
        <v>2157</v>
      </c>
      <c r="C461">
        <v>2.21</v>
      </c>
      <c r="D461">
        <v>2.74</v>
      </c>
      <c r="E461">
        <v>2.0499999999999998</v>
      </c>
      <c r="F461">
        <v>2.31</v>
      </c>
      <c r="G461">
        <v>3.38</v>
      </c>
      <c r="H461">
        <v>2</v>
      </c>
      <c r="I461">
        <v>3.1</v>
      </c>
      <c r="J461">
        <v>4.4400000000000004</v>
      </c>
      <c r="K461">
        <v>2.7</v>
      </c>
      <c r="U461">
        <v>263</v>
      </c>
      <c r="V461">
        <v>188</v>
      </c>
      <c r="W461">
        <v>220</v>
      </c>
      <c r="X461">
        <v>76</v>
      </c>
      <c r="Y461">
        <v>68</v>
      </c>
      <c r="Z461">
        <v>13</v>
      </c>
      <c r="AA461">
        <f t="shared" si="127"/>
        <v>828</v>
      </c>
      <c r="AB461">
        <f t="shared" si="114"/>
        <v>1.3797652099534395E-4</v>
      </c>
      <c r="AC461" s="175">
        <f t="shared" ref="AC461" si="129">SUM(AB461:AB464)/4</f>
        <v>1.470583089111003E-4</v>
      </c>
    </row>
    <row r="462" spans="1:29">
      <c r="A462" t="s">
        <v>2158</v>
      </c>
      <c r="B462" t="s">
        <v>2159</v>
      </c>
      <c r="C462">
        <v>2.1800000000000002</v>
      </c>
      <c r="D462">
        <v>2.72</v>
      </c>
      <c r="E462">
        <v>2.04</v>
      </c>
      <c r="F462">
        <v>2.27</v>
      </c>
      <c r="G462">
        <v>3.35</v>
      </c>
      <c r="H462">
        <v>1.99</v>
      </c>
      <c r="I462">
        <v>3.07</v>
      </c>
      <c r="J462">
        <v>4.42</v>
      </c>
      <c r="K462">
        <v>2.7</v>
      </c>
      <c r="U462">
        <v>266</v>
      </c>
      <c r="V462">
        <v>193</v>
      </c>
      <c r="W462">
        <v>222</v>
      </c>
      <c r="X462">
        <v>97</v>
      </c>
      <c r="Y462">
        <v>71</v>
      </c>
      <c r="Z462">
        <v>15</v>
      </c>
      <c r="AA462">
        <f t="shared" si="127"/>
        <v>864</v>
      </c>
      <c r="AB462">
        <f t="shared" si="114"/>
        <v>1.4397550016905457E-4</v>
      </c>
      <c r="AC462" s="175"/>
    </row>
    <row r="463" spans="1:29">
      <c r="A463" t="s">
        <v>2160</v>
      </c>
      <c r="B463" t="s">
        <v>2161</v>
      </c>
      <c r="C463">
        <v>2.17</v>
      </c>
      <c r="D463">
        <v>2.7</v>
      </c>
      <c r="E463">
        <v>2.0299999999999998</v>
      </c>
      <c r="F463">
        <v>2.25</v>
      </c>
      <c r="G463">
        <v>3.33</v>
      </c>
      <c r="H463">
        <v>1.98</v>
      </c>
      <c r="I463">
        <v>3.06</v>
      </c>
      <c r="J463">
        <v>4.41</v>
      </c>
      <c r="K463">
        <v>2.7</v>
      </c>
      <c r="U463">
        <v>260</v>
      </c>
      <c r="V463">
        <v>197</v>
      </c>
      <c r="W463">
        <v>229</v>
      </c>
      <c r="X463">
        <v>110</v>
      </c>
      <c r="Y463">
        <v>69</v>
      </c>
      <c r="Z463">
        <v>12</v>
      </c>
      <c r="AA463">
        <f t="shared" si="127"/>
        <v>877</v>
      </c>
      <c r="AB463">
        <f t="shared" si="114"/>
        <v>1.4614179820400563E-4</v>
      </c>
      <c r="AC463" s="175"/>
    </row>
    <row r="464" spans="1:29">
      <c r="A464" t="s">
        <v>2162</v>
      </c>
      <c r="B464" t="s">
        <v>2163</v>
      </c>
      <c r="C464">
        <v>2.15</v>
      </c>
      <c r="D464">
        <v>2.69</v>
      </c>
      <c r="E464">
        <v>2.02</v>
      </c>
      <c r="F464">
        <v>2.2200000000000002</v>
      </c>
      <c r="G464">
        <v>3.3</v>
      </c>
      <c r="H464">
        <v>1.97</v>
      </c>
      <c r="I464">
        <v>3.04</v>
      </c>
      <c r="J464">
        <v>4.3899999999999997</v>
      </c>
      <c r="K464">
        <v>2.7</v>
      </c>
      <c r="U464">
        <v>268</v>
      </c>
      <c r="V464">
        <v>213</v>
      </c>
      <c r="W464">
        <v>239</v>
      </c>
      <c r="X464">
        <v>152</v>
      </c>
      <c r="Y464">
        <v>66</v>
      </c>
      <c r="Z464">
        <v>23</v>
      </c>
      <c r="AA464">
        <f t="shared" si="127"/>
        <v>961</v>
      </c>
      <c r="AB464">
        <f t="shared" si="114"/>
        <v>1.6013941627599702E-4</v>
      </c>
      <c r="AC464" s="175"/>
    </row>
    <row r="465" spans="1:29">
      <c r="A465" t="s">
        <v>2164</v>
      </c>
      <c r="B465" t="s">
        <v>2165</v>
      </c>
      <c r="C465">
        <v>2.13</v>
      </c>
      <c r="D465">
        <v>2.67</v>
      </c>
      <c r="E465">
        <v>2.0099999999999998</v>
      </c>
      <c r="F465">
        <v>2.1800000000000002</v>
      </c>
      <c r="G465">
        <v>3.26</v>
      </c>
      <c r="H465">
        <v>1.95</v>
      </c>
      <c r="I465">
        <v>3.01</v>
      </c>
      <c r="J465">
        <v>4.38</v>
      </c>
      <c r="K465">
        <v>2.7</v>
      </c>
      <c r="U465">
        <v>281</v>
      </c>
      <c r="V465">
        <v>250</v>
      </c>
      <c r="W465">
        <v>268</v>
      </c>
      <c r="X465">
        <v>187</v>
      </c>
      <c r="Y465">
        <v>106</v>
      </c>
      <c r="Z465">
        <v>53</v>
      </c>
      <c r="AA465">
        <f t="shared" si="127"/>
        <v>1145</v>
      </c>
      <c r="AB465">
        <f t="shared" si="114"/>
        <v>1.9080086538607346E-4</v>
      </c>
      <c r="AC465" s="175">
        <f t="shared" ref="AC465" si="130">SUM(AB465:AB468)/4</f>
        <v>2.5149886994229817E-4</v>
      </c>
    </row>
    <row r="466" spans="1:29">
      <c r="A466" t="s">
        <v>2166</v>
      </c>
      <c r="B466" t="s">
        <v>2167</v>
      </c>
      <c r="C466">
        <v>2.12</v>
      </c>
      <c r="D466">
        <v>2.66</v>
      </c>
      <c r="E466">
        <v>2.0099999999999998</v>
      </c>
      <c r="F466">
        <v>2.16</v>
      </c>
      <c r="G466">
        <v>3.23</v>
      </c>
      <c r="H466">
        <v>1.94</v>
      </c>
      <c r="I466">
        <v>2.99</v>
      </c>
      <c r="J466">
        <v>4.37</v>
      </c>
      <c r="K466">
        <v>2.7</v>
      </c>
      <c r="U466">
        <v>373</v>
      </c>
      <c r="V466">
        <v>368</v>
      </c>
      <c r="W466">
        <v>325</v>
      </c>
      <c r="X466">
        <v>200</v>
      </c>
      <c r="Y466">
        <v>144</v>
      </c>
      <c r="Z466">
        <v>168</v>
      </c>
      <c r="AA466">
        <f t="shared" si="127"/>
        <v>1578</v>
      </c>
      <c r="AB466">
        <f t="shared" si="114"/>
        <v>2.6295525378098163E-4</v>
      </c>
      <c r="AC466" s="175"/>
    </row>
    <row r="467" spans="1:29">
      <c r="A467" t="s">
        <v>2168</v>
      </c>
      <c r="B467" t="s">
        <v>2169</v>
      </c>
      <c r="C467">
        <v>2.11</v>
      </c>
      <c r="D467">
        <v>2.64</v>
      </c>
      <c r="E467">
        <v>2</v>
      </c>
      <c r="F467">
        <v>2.13</v>
      </c>
      <c r="G467">
        <v>3.2</v>
      </c>
      <c r="H467">
        <v>1.93</v>
      </c>
      <c r="I467">
        <v>2.98</v>
      </c>
      <c r="J467">
        <v>4.3499999999999996</v>
      </c>
      <c r="K467">
        <v>2.7</v>
      </c>
      <c r="U467">
        <v>368</v>
      </c>
      <c r="V467">
        <v>369</v>
      </c>
      <c r="W467">
        <v>415</v>
      </c>
      <c r="X467">
        <v>144</v>
      </c>
      <c r="Y467">
        <v>122</v>
      </c>
      <c r="Z467">
        <v>262</v>
      </c>
      <c r="AA467">
        <f t="shared" si="127"/>
        <v>1680</v>
      </c>
      <c r="AB467">
        <f t="shared" si="114"/>
        <v>2.7995236143982835E-4</v>
      </c>
      <c r="AC467" s="175"/>
    </row>
    <row r="468" spans="1:29">
      <c r="A468" t="s">
        <v>2170</v>
      </c>
      <c r="B468" t="s">
        <v>2171</v>
      </c>
      <c r="C468">
        <v>2.11</v>
      </c>
      <c r="D468">
        <v>2.64</v>
      </c>
      <c r="E468">
        <v>2</v>
      </c>
      <c r="F468">
        <v>2.12</v>
      </c>
      <c r="G468">
        <v>3.19</v>
      </c>
      <c r="H468">
        <v>1.92</v>
      </c>
      <c r="I468">
        <v>2.98</v>
      </c>
      <c r="J468">
        <v>4.3499999999999996</v>
      </c>
      <c r="K468">
        <v>2.7</v>
      </c>
      <c r="U468">
        <v>357</v>
      </c>
      <c r="V468">
        <v>337</v>
      </c>
      <c r="W468">
        <v>386</v>
      </c>
      <c r="X468">
        <v>174</v>
      </c>
      <c r="Y468">
        <v>154</v>
      </c>
      <c r="Z468">
        <v>226</v>
      </c>
      <c r="AA468">
        <f t="shared" si="127"/>
        <v>1634</v>
      </c>
      <c r="AB468">
        <f t="shared" si="114"/>
        <v>2.7228699916230921E-4</v>
      </c>
      <c r="AC468" s="175"/>
    </row>
    <row r="469" spans="1:29">
      <c r="A469" t="s">
        <v>2172</v>
      </c>
      <c r="B469" t="s">
        <v>2173</v>
      </c>
      <c r="C469">
        <v>2.13</v>
      </c>
      <c r="D469">
        <v>2.67</v>
      </c>
      <c r="E469">
        <v>2.0099999999999998</v>
      </c>
      <c r="F469">
        <v>2.12</v>
      </c>
      <c r="G469">
        <v>3.17</v>
      </c>
      <c r="H469">
        <v>1.9</v>
      </c>
      <c r="I469">
        <v>3.01</v>
      </c>
      <c r="J469">
        <v>4.38</v>
      </c>
      <c r="K469">
        <v>2.7</v>
      </c>
      <c r="U469">
        <v>370</v>
      </c>
      <c r="V469">
        <v>348</v>
      </c>
      <c r="W469">
        <v>385</v>
      </c>
      <c r="X469">
        <v>119</v>
      </c>
      <c r="Y469">
        <v>138</v>
      </c>
      <c r="Z469">
        <v>171</v>
      </c>
      <c r="AA469">
        <f t="shared" si="127"/>
        <v>1531</v>
      </c>
      <c r="AB469">
        <f t="shared" si="114"/>
        <v>2.5512325319308163E-4</v>
      </c>
      <c r="AC469" s="175">
        <f t="shared" ref="AC469" si="131">SUM(AB469:AB472)/4</f>
        <v>2.4237542244894659E-4</v>
      </c>
    </row>
    <row r="470" spans="1:29">
      <c r="A470" t="s">
        <v>2174</v>
      </c>
      <c r="B470" t="s">
        <v>2175</v>
      </c>
      <c r="C470">
        <v>2.2400000000000002</v>
      </c>
      <c r="D470">
        <v>2.78</v>
      </c>
      <c r="E470">
        <v>2.06</v>
      </c>
      <c r="F470">
        <v>2.23</v>
      </c>
      <c r="G470">
        <v>3.26</v>
      </c>
      <c r="H470">
        <v>1.91</v>
      </c>
      <c r="I470">
        <v>3.15</v>
      </c>
      <c r="J470">
        <v>4.47</v>
      </c>
      <c r="K470">
        <v>2.7</v>
      </c>
      <c r="U470">
        <v>356</v>
      </c>
      <c r="V470">
        <v>340</v>
      </c>
      <c r="W470">
        <v>373</v>
      </c>
      <c r="X470">
        <v>103</v>
      </c>
      <c r="Y470">
        <v>140</v>
      </c>
      <c r="Z470">
        <v>164</v>
      </c>
      <c r="AA470">
        <f t="shared" si="127"/>
        <v>1476</v>
      </c>
      <c r="AB470">
        <f t="shared" ref="AB470:AB533" si="132">AA470/$AD$4</f>
        <v>2.4595814612213491E-4</v>
      </c>
      <c r="AC470" s="175"/>
    </row>
    <row r="471" spans="1:29">
      <c r="A471" t="s">
        <v>2176</v>
      </c>
      <c r="B471" t="s">
        <v>2177</v>
      </c>
      <c r="C471">
        <v>2.35</v>
      </c>
      <c r="D471">
        <v>2.87</v>
      </c>
      <c r="E471">
        <v>2.11</v>
      </c>
      <c r="F471">
        <v>2.31</v>
      </c>
      <c r="G471">
        <v>3.29</v>
      </c>
      <c r="H471">
        <v>1.89</v>
      </c>
      <c r="I471">
        <v>3.28</v>
      </c>
      <c r="J471">
        <v>4.54</v>
      </c>
      <c r="K471">
        <v>2.7</v>
      </c>
      <c r="U471">
        <v>339</v>
      </c>
      <c r="V471">
        <v>330</v>
      </c>
      <c r="W471">
        <v>364</v>
      </c>
      <c r="X471">
        <v>108</v>
      </c>
      <c r="Y471">
        <v>133</v>
      </c>
      <c r="Z471">
        <v>149</v>
      </c>
      <c r="AA471">
        <f t="shared" si="127"/>
        <v>1423</v>
      </c>
      <c r="AB471">
        <f t="shared" si="132"/>
        <v>2.3712631567194984E-4</v>
      </c>
      <c r="AC471" s="175"/>
    </row>
    <row r="472" spans="1:29">
      <c r="A472" t="s">
        <v>2178</v>
      </c>
      <c r="B472" t="s">
        <v>2179</v>
      </c>
      <c r="C472">
        <v>2.44</v>
      </c>
      <c r="D472">
        <v>2.96</v>
      </c>
      <c r="E472">
        <v>2.15</v>
      </c>
      <c r="F472">
        <v>2.39</v>
      </c>
      <c r="G472">
        <v>3.35</v>
      </c>
      <c r="H472">
        <v>1.89</v>
      </c>
      <c r="I472">
        <v>3.38</v>
      </c>
      <c r="J472">
        <v>4.6100000000000003</v>
      </c>
      <c r="K472">
        <v>2.7</v>
      </c>
      <c r="U472">
        <v>347</v>
      </c>
      <c r="V472">
        <v>323</v>
      </c>
      <c r="W472">
        <v>345</v>
      </c>
      <c r="X472">
        <v>93</v>
      </c>
      <c r="Y472">
        <v>129</v>
      </c>
      <c r="Z472">
        <v>151</v>
      </c>
      <c r="AA472">
        <f t="shared" si="127"/>
        <v>1388</v>
      </c>
      <c r="AB472">
        <f t="shared" si="132"/>
        <v>2.3129397480862006E-4</v>
      </c>
      <c r="AC472" s="175"/>
    </row>
    <row r="473" spans="1:29">
      <c r="A473" t="s">
        <v>2180</v>
      </c>
      <c r="B473" t="s">
        <v>2181</v>
      </c>
      <c r="C473">
        <v>2.5</v>
      </c>
      <c r="D473">
        <v>3.02</v>
      </c>
      <c r="E473">
        <v>2.17</v>
      </c>
      <c r="F473">
        <v>2.4700000000000002</v>
      </c>
      <c r="G473">
        <v>3.41</v>
      </c>
      <c r="H473">
        <v>1.9</v>
      </c>
      <c r="I473">
        <v>3.46</v>
      </c>
      <c r="J473">
        <v>4.66</v>
      </c>
      <c r="K473">
        <v>2.7</v>
      </c>
      <c r="U473">
        <v>326</v>
      </c>
      <c r="V473">
        <v>319</v>
      </c>
      <c r="W473">
        <v>340</v>
      </c>
      <c r="X473">
        <v>94</v>
      </c>
      <c r="Y473">
        <v>130</v>
      </c>
      <c r="Z473">
        <v>145</v>
      </c>
      <c r="AA473">
        <f t="shared" si="127"/>
        <v>1354</v>
      </c>
      <c r="AB473">
        <f t="shared" si="132"/>
        <v>2.2562827225567115E-4</v>
      </c>
      <c r="AC473" s="175">
        <f t="shared" ref="AC473" si="133">SUM(AB473:AB476)/4</f>
        <v>2.1875444195246108E-4</v>
      </c>
    </row>
    <row r="474" spans="1:29">
      <c r="A474" t="s">
        <v>2182</v>
      </c>
      <c r="B474" t="s">
        <v>2183</v>
      </c>
      <c r="C474">
        <v>2.5499999999999998</v>
      </c>
      <c r="D474">
        <v>3.06</v>
      </c>
      <c r="E474">
        <v>2.19</v>
      </c>
      <c r="F474">
        <v>2.5299999999999998</v>
      </c>
      <c r="G474">
        <v>3.47</v>
      </c>
      <c r="H474">
        <v>1.93</v>
      </c>
      <c r="I474">
        <v>3.51</v>
      </c>
      <c r="J474">
        <v>4.6900000000000004</v>
      </c>
      <c r="K474">
        <v>2.7</v>
      </c>
      <c r="U474">
        <v>325</v>
      </c>
      <c r="V474">
        <v>314</v>
      </c>
      <c r="W474">
        <v>342</v>
      </c>
      <c r="X474">
        <v>83</v>
      </c>
      <c r="Y474">
        <v>119</v>
      </c>
      <c r="Z474">
        <v>117</v>
      </c>
      <c r="AA474">
        <f t="shared" si="127"/>
        <v>1300</v>
      </c>
      <c r="AB474">
        <f t="shared" si="132"/>
        <v>2.1662980349510525E-4</v>
      </c>
      <c r="AC474" s="175"/>
    </row>
    <row r="475" spans="1:29">
      <c r="A475" t="s">
        <v>2184</v>
      </c>
      <c r="B475" t="s">
        <v>2185</v>
      </c>
      <c r="C475">
        <v>2.57</v>
      </c>
      <c r="D475">
        <v>3.08</v>
      </c>
      <c r="E475">
        <v>2.2000000000000002</v>
      </c>
      <c r="F475">
        <v>2.59</v>
      </c>
      <c r="G475">
        <v>3.53</v>
      </c>
      <c r="H475">
        <v>1.96</v>
      </c>
      <c r="I475">
        <v>3.54</v>
      </c>
      <c r="J475">
        <v>4.7</v>
      </c>
      <c r="K475">
        <v>2.7</v>
      </c>
      <c r="U475">
        <v>321</v>
      </c>
      <c r="V475">
        <v>313</v>
      </c>
      <c r="W475">
        <v>353</v>
      </c>
      <c r="X475">
        <v>77</v>
      </c>
      <c r="Y475">
        <v>122</v>
      </c>
      <c r="Z475">
        <v>112</v>
      </c>
      <c r="AA475">
        <f t="shared" si="127"/>
        <v>1298</v>
      </c>
      <c r="AB475">
        <f t="shared" si="132"/>
        <v>2.1629652687434354E-4</v>
      </c>
      <c r="AC475" s="175"/>
    </row>
    <row r="476" spans="1:29">
      <c r="A476" t="s">
        <v>2186</v>
      </c>
      <c r="B476" t="s">
        <v>2187</v>
      </c>
      <c r="C476">
        <v>2.54</v>
      </c>
      <c r="D476">
        <v>3.05</v>
      </c>
      <c r="E476">
        <v>2.19</v>
      </c>
      <c r="F476">
        <v>2.64</v>
      </c>
      <c r="G476">
        <v>3.62</v>
      </c>
      <c r="H476">
        <v>2.02</v>
      </c>
      <c r="I476">
        <v>3.5</v>
      </c>
      <c r="J476">
        <v>4.68</v>
      </c>
      <c r="K476">
        <v>2.7</v>
      </c>
      <c r="U476">
        <v>330</v>
      </c>
      <c r="V476">
        <v>319</v>
      </c>
      <c r="W476">
        <v>363</v>
      </c>
      <c r="X476">
        <v>76</v>
      </c>
      <c r="Y476">
        <v>111</v>
      </c>
      <c r="Z476">
        <v>100</v>
      </c>
      <c r="AA476">
        <f t="shared" si="127"/>
        <v>1299</v>
      </c>
      <c r="AB476">
        <f t="shared" si="132"/>
        <v>2.164631651847244E-4</v>
      </c>
      <c r="AC476" s="175"/>
    </row>
    <row r="477" spans="1:29">
      <c r="A477" t="s">
        <v>2188</v>
      </c>
      <c r="B477" t="s">
        <v>2189</v>
      </c>
      <c r="C477">
        <v>2.4500000000000002</v>
      </c>
      <c r="D477">
        <v>2.97</v>
      </c>
      <c r="E477">
        <v>2.15</v>
      </c>
      <c r="F477">
        <v>2.63</v>
      </c>
      <c r="G477">
        <v>3.65</v>
      </c>
      <c r="H477">
        <v>2.0699999999999998</v>
      </c>
      <c r="I477">
        <v>3.4</v>
      </c>
      <c r="J477">
        <v>4.62</v>
      </c>
      <c r="K477">
        <v>2.7</v>
      </c>
      <c r="U477">
        <v>335</v>
      </c>
      <c r="V477">
        <v>333</v>
      </c>
      <c r="W477">
        <v>381</v>
      </c>
      <c r="X477">
        <v>71</v>
      </c>
      <c r="Y477">
        <v>109</v>
      </c>
      <c r="Z477">
        <v>118</v>
      </c>
      <c r="AA477">
        <f t="shared" si="127"/>
        <v>1347</v>
      </c>
      <c r="AB477">
        <f t="shared" si="132"/>
        <v>2.2446180408300522E-4</v>
      </c>
      <c r="AC477" s="175">
        <f t="shared" ref="AC477" si="134">SUM(AB477:AB480)/4</f>
        <v>2.3237712382609559E-4</v>
      </c>
    </row>
    <row r="478" spans="1:29">
      <c r="A478" t="s">
        <v>2190</v>
      </c>
      <c r="B478" t="s">
        <v>2191</v>
      </c>
      <c r="C478">
        <v>2.38</v>
      </c>
      <c r="D478">
        <v>2.91</v>
      </c>
      <c r="E478">
        <v>2.12</v>
      </c>
      <c r="F478">
        <v>2.54</v>
      </c>
      <c r="G478">
        <v>3.58</v>
      </c>
      <c r="H478">
        <v>2.0499999999999998</v>
      </c>
      <c r="I478">
        <v>3.32</v>
      </c>
      <c r="J478">
        <v>4.57</v>
      </c>
      <c r="K478">
        <v>2.7</v>
      </c>
      <c r="U478">
        <v>348</v>
      </c>
      <c r="V478">
        <v>343</v>
      </c>
      <c r="W478">
        <v>384</v>
      </c>
      <c r="X478">
        <v>73</v>
      </c>
      <c r="Y478">
        <v>117</v>
      </c>
      <c r="Z478">
        <v>139</v>
      </c>
      <c r="AA478">
        <f t="shared" si="127"/>
        <v>1404</v>
      </c>
      <c r="AB478">
        <f t="shared" si="132"/>
        <v>2.3396018777471368E-4</v>
      </c>
      <c r="AC478" s="175"/>
    </row>
    <row r="479" spans="1:29">
      <c r="A479" t="s">
        <v>2192</v>
      </c>
      <c r="B479" t="s">
        <v>2193</v>
      </c>
      <c r="C479">
        <v>2.34</v>
      </c>
      <c r="D479">
        <v>2.87</v>
      </c>
      <c r="E479">
        <v>2.1</v>
      </c>
      <c r="F479">
        <v>2.48</v>
      </c>
      <c r="G479">
        <v>3.52</v>
      </c>
      <c r="H479">
        <v>2.0299999999999998</v>
      </c>
      <c r="I479">
        <v>3.27</v>
      </c>
      <c r="J479">
        <v>4.54</v>
      </c>
      <c r="K479">
        <v>2.7</v>
      </c>
      <c r="U479">
        <v>338</v>
      </c>
      <c r="V479">
        <v>345</v>
      </c>
      <c r="W479">
        <v>386</v>
      </c>
      <c r="X479">
        <v>84</v>
      </c>
      <c r="Y479">
        <v>123</v>
      </c>
      <c r="Z479">
        <v>135</v>
      </c>
      <c r="AA479">
        <f t="shared" si="127"/>
        <v>1411</v>
      </c>
      <c r="AB479">
        <f t="shared" si="132"/>
        <v>2.3512665594737961E-4</v>
      </c>
      <c r="AC479" s="175"/>
    </row>
    <row r="480" spans="1:29">
      <c r="A480" t="s">
        <v>2194</v>
      </c>
      <c r="B480" t="s">
        <v>2195</v>
      </c>
      <c r="C480">
        <v>2.31</v>
      </c>
      <c r="D480">
        <v>2.84</v>
      </c>
      <c r="E480">
        <v>2.09</v>
      </c>
      <c r="F480">
        <v>2.44</v>
      </c>
      <c r="G480">
        <v>3.48</v>
      </c>
      <c r="H480">
        <v>2.02</v>
      </c>
      <c r="I480">
        <v>3.24</v>
      </c>
      <c r="J480">
        <v>4.5199999999999996</v>
      </c>
      <c r="K480">
        <v>2.7</v>
      </c>
      <c r="U480">
        <v>330</v>
      </c>
      <c r="V480">
        <v>343</v>
      </c>
      <c r="W480">
        <v>379</v>
      </c>
      <c r="X480">
        <v>95</v>
      </c>
      <c r="Y480">
        <v>127</v>
      </c>
      <c r="Z480">
        <v>142</v>
      </c>
      <c r="AA480">
        <f t="shared" si="127"/>
        <v>1416</v>
      </c>
      <c r="AB480">
        <f t="shared" si="132"/>
        <v>2.3595984749928388E-4</v>
      </c>
      <c r="AC480" s="175"/>
    </row>
    <row r="481" spans="1:29">
      <c r="A481" t="s">
        <v>2196</v>
      </c>
      <c r="B481" t="s">
        <v>2197</v>
      </c>
      <c r="C481">
        <v>2.29</v>
      </c>
      <c r="D481">
        <v>2.82</v>
      </c>
      <c r="E481">
        <v>2.08</v>
      </c>
      <c r="F481">
        <v>2.4</v>
      </c>
      <c r="G481">
        <v>3.45</v>
      </c>
      <c r="H481">
        <v>2.0099999999999998</v>
      </c>
      <c r="I481">
        <v>3.21</v>
      </c>
      <c r="J481">
        <v>4.5</v>
      </c>
      <c r="K481">
        <v>2.7</v>
      </c>
      <c r="U481">
        <v>325</v>
      </c>
      <c r="V481">
        <v>329</v>
      </c>
      <c r="W481">
        <v>363</v>
      </c>
      <c r="X481">
        <v>95</v>
      </c>
      <c r="Y481">
        <v>138</v>
      </c>
      <c r="Z481">
        <v>147</v>
      </c>
      <c r="AA481">
        <f t="shared" si="127"/>
        <v>1397</v>
      </c>
      <c r="AB481">
        <f t="shared" si="132"/>
        <v>2.3279371960204773E-4</v>
      </c>
      <c r="AC481" s="175">
        <f t="shared" ref="AC481" si="135">SUM(AB481:AB484)/4</f>
        <v>1.9538341892154685E-4</v>
      </c>
    </row>
    <row r="482" spans="1:29">
      <c r="A482" t="s">
        <v>2198</v>
      </c>
      <c r="B482" t="s">
        <v>2199</v>
      </c>
      <c r="C482">
        <v>2.2599999999999998</v>
      </c>
      <c r="D482">
        <v>2.8</v>
      </c>
      <c r="E482">
        <v>2.0699999999999998</v>
      </c>
      <c r="F482">
        <v>2.36</v>
      </c>
      <c r="G482">
        <v>3.41</v>
      </c>
      <c r="H482">
        <v>2</v>
      </c>
      <c r="I482">
        <v>3.18</v>
      </c>
      <c r="J482">
        <v>4.4800000000000004</v>
      </c>
      <c r="K482">
        <v>2.7</v>
      </c>
      <c r="U482">
        <v>315</v>
      </c>
      <c r="V482">
        <v>301</v>
      </c>
      <c r="W482">
        <v>324</v>
      </c>
      <c r="X482">
        <v>108</v>
      </c>
      <c r="Y482">
        <v>134</v>
      </c>
      <c r="Z482">
        <v>126</v>
      </c>
      <c r="AA482">
        <f t="shared" si="127"/>
        <v>1308</v>
      </c>
      <c r="AB482">
        <f t="shared" si="132"/>
        <v>2.1796290997815206E-4</v>
      </c>
      <c r="AC482" s="175"/>
    </row>
    <row r="483" spans="1:29">
      <c r="A483" t="s">
        <v>2200</v>
      </c>
      <c r="B483" t="s">
        <v>2201</v>
      </c>
      <c r="C483">
        <v>2.25</v>
      </c>
      <c r="D483">
        <v>2.78</v>
      </c>
      <c r="E483">
        <v>2.0699999999999998</v>
      </c>
      <c r="F483">
        <v>2.35</v>
      </c>
      <c r="G483">
        <v>3.41</v>
      </c>
      <c r="H483">
        <v>2</v>
      </c>
      <c r="I483">
        <v>3.16</v>
      </c>
      <c r="J483">
        <v>4.47</v>
      </c>
      <c r="K483">
        <v>2.7</v>
      </c>
      <c r="U483">
        <v>286</v>
      </c>
      <c r="V483">
        <v>269</v>
      </c>
      <c r="W483">
        <v>255</v>
      </c>
      <c r="X483">
        <v>94</v>
      </c>
      <c r="Y483">
        <v>122</v>
      </c>
      <c r="Z483">
        <v>73</v>
      </c>
      <c r="AA483">
        <f t="shared" si="127"/>
        <v>1099</v>
      </c>
      <c r="AB483">
        <f t="shared" si="132"/>
        <v>1.8313550310855437E-4</v>
      </c>
      <c r="AC483" s="175"/>
    </row>
    <row r="484" spans="1:29">
      <c r="A484" t="s">
        <v>2202</v>
      </c>
      <c r="B484" t="s">
        <v>2203</v>
      </c>
      <c r="C484">
        <v>2.2200000000000002</v>
      </c>
      <c r="D484">
        <v>2.76</v>
      </c>
      <c r="E484">
        <v>2.0499999999999998</v>
      </c>
      <c r="F484">
        <v>2.2999999999999998</v>
      </c>
      <c r="G484">
        <v>3.36</v>
      </c>
      <c r="H484">
        <v>1.98</v>
      </c>
      <c r="I484">
        <v>3.13</v>
      </c>
      <c r="J484">
        <v>4.45</v>
      </c>
      <c r="K484">
        <v>2.7</v>
      </c>
      <c r="U484">
        <v>264</v>
      </c>
      <c r="V484">
        <v>198</v>
      </c>
      <c r="W484">
        <v>224</v>
      </c>
      <c r="X484">
        <v>79</v>
      </c>
      <c r="Y484">
        <v>91</v>
      </c>
      <c r="Z484">
        <v>30</v>
      </c>
      <c r="AA484">
        <f t="shared" si="127"/>
        <v>886</v>
      </c>
      <c r="AB484">
        <f t="shared" si="132"/>
        <v>1.4764154299743326E-4</v>
      </c>
      <c r="AC484" s="175"/>
    </row>
    <row r="485" spans="1:29">
      <c r="A485" t="s">
        <v>2204</v>
      </c>
      <c r="B485" t="s">
        <v>2205</v>
      </c>
      <c r="C485">
        <v>2.2000000000000002</v>
      </c>
      <c r="D485">
        <v>2.73</v>
      </c>
      <c r="E485">
        <v>2.04</v>
      </c>
      <c r="F485">
        <v>2.25</v>
      </c>
      <c r="G485">
        <v>3.31</v>
      </c>
      <c r="H485">
        <v>1.96</v>
      </c>
      <c r="I485">
        <v>3.09</v>
      </c>
      <c r="J485">
        <v>4.43</v>
      </c>
      <c r="K485">
        <v>2.7</v>
      </c>
      <c r="U485">
        <v>276</v>
      </c>
      <c r="V485">
        <v>196</v>
      </c>
      <c r="W485">
        <v>229</v>
      </c>
      <c r="X485">
        <v>69</v>
      </c>
      <c r="Y485">
        <v>68</v>
      </c>
      <c r="Z485">
        <v>13</v>
      </c>
      <c r="AA485">
        <f t="shared" si="127"/>
        <v>851</v>
      </c>
      <c r="AB485">
        <f t="shared" si="132"/>
        <v>1.4180920213410352E-4</v>
      </c>
      <c r="AC485" s="175">
        <f t="shared" ref="AC485" si="136">SUM(AB485:AB488)/4</f>
        <v>1.4980784103238432E-4</v>
      </c>
    </row>
    <row r="486" spans="1:29">
      <c r="A486" t="s">
        <v>2206</v>
      </c>
      <c r="B486" t="s">
        <v>2207</v>
      </c>
      <c r="C486">
        <v>2.19</v>
      </c>
      <c r="D486">
        <v>2.72</v>
      </c>
      <c r="E486">
        <v>2.04</v>
      </c>
      <c r="F486">
        <v>2.23</v>
      </c>
      <c r="G486">
        <v>3.29</v>
      </c>
      <c r="H486">
        <v>1.95</v>
      </c>
      <c r="I486">
        <v>3.08</v>
      </c>
      <c r="J486">
        <v>4.42</v>
      </c>
      <c r="K486">
        <v>2.7</v>
      </c>
      <c r="U486">
        <v>282</v>
      </c>
      <c r="V486">
        <v>201</v>
      </c>
      <c r="W486">
        <v>231</v>
      </c>
      <c r="X486">
        <v>87</v>
      </c>
      <c r="Y486">
        <v>71</v>
      </c>
      <c r="Z486">
        <v>15</v>
      </c>
      <c r="AA486">
        <f t="shared" si="127"/>
        <v>887</v>
      </c>
      <c r="AB486">
        <f t="shared" si="132"/>
        <v>1.4780818130781412E-4</v>
      </c>
      <c r="AC486" s="175"/>
    </row>
    <row r="487" spans="1:29">
      <c r="A487" t="s">
        <v>2208</v>
      </c>
      <c r="B487" t="s">
        <v>2209</v>
      </c>
      <c r="C487">
        <v>2.17</v>
      </c>
      <c r="D487">
        <v>2.71</v>
      </c>
      <c r="E487">
        <v>2.0299999999999998</v>
      </c>
      <c r="F487">
        <v>2.2000000000000002</v>
      </c>
      <c r="G487">
        <v>3.26</v>
      </c>
      <c r="H487">
        <v>1.94</v>
      </c>
      <c r="I487">
        <v>3.06</v>
      </c>
      <c r="J487">
        <v>4.41</v>
      </c>
      <c r="K487">
        <v>2.7</v>
      </c>
      <c r="U487">
        <v>287</v>
      </c>
      <c r="V487">
        <v>204</v>
      </c>
      <c r="W487">
        <v>239</v>
      </c>
      <c r="X487">
        <v>90</v>
      </c>
      <c r="Y487">
        <v>69</v>
      </c>
      <c r="Z487">
        <v>12</v>
      </c>
      <c r="AA487">
        <f t="shared" si="127"/>
        <v>901</v>
      </c>
      <c r="AB487">
        <f t="shared" si="132"/>
        <v>1.5014111765314603E-4</v>
      </c>
      <c r="AC487" s="175"/>
    </row>
    <row r="488" spans="1:29">
      <c r="A488" t="s">
        <v>2210</v>
      </c>
      <c r="B488" t="s">
        <v>2211</v>
      </c>
      <c r="C488">
        <v>2.16</v>
      </c>
      <c r="D488">
        <v>2.69</v>
      </c>
      <c r="E488">
        <v>2.02</v>
      </c>
      <c r="F488">
        <v>2.17</v>
      </c>
      <c r="G488">
        <v>3.23</v>
      </c>
      <c r="H488">
        <v>1.93</v>
      </c>
      <c r="I488">
        <v>3.04</v>
      </c>
      <c r="J488">
        <v>4.4000000000000004</v>
      </c>
      <c r="K488">
        <v>2.7</v>
      </c>
      <c r="U488">
        <v>306</v>
      </c>
      <c r="V488">
        <v>221</v>
      </c>
      <c r="W488">
        <v>249</v>
      </c>
      <c r="X488">
        <v>92</v>
      </c>
      <c r="Y488">
        <v>66</v>
      </c>
      <c r="Z488">
        <v>23</v>
      </c>
      <c r="AA488">
        <f t="shared" si="127"/>
        <v>957</v>
      </c>
      <c r="AB488">
        <f t="shared" si="132"/>
        <v>1.5947286303447363E-4</v>
      </c>
      <c r="AC488" s="175"/>
    </row>
    <row r="489" spans="1:29">
      <c r="A489" t="s">
        <v>2212</v>
      </c>
      <c r="B489" t="s">
        <v>2213</v>
      </c>
      <c r="C489">
        <v>2.14</v>
      </c>
      <c r="D489">
        <v>2.68</v>
      </c>
      <c r="E489">
        <v>2.02</v>
      </c>
      <c r="F489">
        <v>2.14</v>
      </c>
      <c r="G489">
        <v>3.19</v>
      </c>
      <c r="H489">
        <v>1.91</v>
      </c>
      <c r="I489">
        <v>3.02</v>
      </c>
      <c r="J489">
        <v>4.38</v>
      </c>
      <c r="K489">
        <v>2.7</v>
      </c>
      <c r="U489">
        <v>313</v>
      </c>
      <c r="V489">
        <v>259</v>
      </c>
      <c r="W489">
        <v>278</v>
      </c>
      <c r="X489">
        <v>123</v>
      </c>
      <c r="Y489">
        <v>106</v>
      </c>
      <c r="Z489">
        <v>53</v>
      </c>
      <c r="AA489">
        <f t="shared" si="127"/>
        <v>1132</v>
      </c>
      <c r="AB489">
        <f t="shared" si="132"/>
        <v>1.8863456735112241E-4</v>
      </c>
      <c r="AC489" s="175">
        <f t="shared" ref="AC489" si="137">SUM(AB489:AB492)/4</f>
        <v>2.6562146674707519E-4</v>
      </c>
    </row>
    <row r="490" spans="1:29">
      <c r="A490" t="s">
        <v>2214</v>
      </c>
      <c r="B490" t="s">
        <v>2215</v>
      </c>
      <c r="C490">
        <v>2.13</v>
      </c>
      <c r="D490">
        <v>2.66</v>
      </c>
      <c r="E490">
        <v>2.0099999999999998</v>
      </c>
      <c r="F490">
        <v>2.12</v>
      </c>
      <c r="G490">
        <v>3.18</v>
      </c>
      <c r="H490">
        <v>1.91</v>
      </c>
      <c r="I490">
        <v>3</v>
      </c>
      <c r="J490">
        <v>4.37</v>
      </c>
      <c r="K490">
        <v>2.7</v>
      </c>
      <c r="U490">
        <v>365</v>
      </c>
      <c r="V490">
        <v>383</v>
      </c>
      <c r="W490">
        <v>336</v>
      </c>
      <c r="X490">
        <v>199</v>
      </c>
      <c r="Y490">
        <v>144</v>
      </c>
      <c r="Z490">
        <v>168</v>
      </c>
      <c r="AA490">
        <f t="shared" si="127"/>
        <v>1595</v>
      </c>
      <c r="AB490">
        <f t="shared" si="132"/>
        <v>2.6578810505745604E-4</v>
      </c>
      <c r="AC490" s="175"/>
    </row>
    <row r="491" spans="1:29">
      <c r="A491" t="s">
        <v>2216</v>
      </c>
      <c r="B491" t="s">
        <v>2217</v>
      </c>
      <c r="C491">
        <v>2.12</v>
      </c>
      <c r="D491">
        <v>2.65</v>
      </c>
      <c r="E491">
        <v>2.0099999999999998</v>
      </c>
      <c r="F491">
        <v>2.1</v>
      </c>
      <c r="G491">
        <v>3.16</v>
      </c>
      <c r="H491">
        <v>1.9</v>
      </c>
      <c r="I491">
        <v>2.99</v>
      </c>
      <c r="J491">
        <v>4.3600000000000003</v>
      </c>
      <c r="K491">
        <v>2.7</v>
      </c>
      <c r="U491">
        <v>426</v>
      </c>
      <c r="V491">
        <v>383</v>
      </c>
      <c r="W491">
        <v>436</v>
      </c>
      <c r="X491">
        <v>219</v>
      </c>
      <c r="Y491">
        <v>122</v>
      </c>
      <c r="Z491">
        <v>262</v>
      </c>
      <c r="AA491">
        <f t="shared" si="127"/>
        <v>1848</v>
      </c>
      <c r="AB491">
        <f t="shared" si="132"/>
        <v>3.0794759758381114E-4</v>
      </c>
      <c r="AC491" s="175"/>
    </row>
    <row r="492" spans="1:29">
      <c r="A492" t="s">
        <v>2218</v>
      </c>
      <c r="B492" t="s">
        <v>2219</v>
      </c>
      <c r="C492">
        <v>2.11</v>
      </c>
      <c r="D492">
        <v>2.64</v>
      </c>
      <c r="E492">
        <v>2</v>
      </c>
      <c r="F492">
        <v>2.08</v>
      </c>
      <c r="G492">
        <v>3.14</v>
      </c>
      <c r="H492">
        <v>1.89</v>
      </c>
      <c r="I492">
        <v>2.98</v>
      </c>
      <c r="J492">
        <v>4.3600000000000003</v>
      </c>
      <c r="K492">
        <v>2.7</v>
      </c>
      <c r="U492">
        <v>449</v>
      </c>
      <c r="V492">
        <v>349</v>
      </c>
      <c r="W492">
        <v>404</v>
      </c>
      <c r="X492">
        <v>219</v>
      </c>
      <c r="Y492">
        <v>154</v>
      </c>
      <c r="Z492">
        <v>226</v>
      </c>
      <c r="AA492">
        <f t="shared" si="127"/>
        <v>1801</v>
      </c>
      <c r="AB492">
        <f t="shared" si="132"/>
        <v>3.001155969959112E-4</v>
      </c>
      <c r="AC492" s="175"/>
    </row>
    <row r="493" spans="1:29">
      <c r="A493" t="s">
        <v>2220</v>
      </c>
      <c r="B493" t="s">
        <v>2221</v>
      </c>
      <c r="C493">
        <v>2.13</v>
      </c>
      <c r="D493">
        <v>2.67</v>
      </c>
      <c r="E493">
        <v>2.0099999999999998</v>
      </c>
      <c r="F493">
        <v>2.09</v>
      </c>
      <c r="G493">
        <v>3.13</v>
      </c>
      <c r="H493">
        <v>1.87</v>
      </c>
      <c r="I493">
        <v>3.01</v>
      </c>
      <c r="J493">
        <v>4.38</v>
      </c>
      <c r="K493">
        <v>2.7</v>
      </c>
      <c r="U493">
        <v>468</v>
      </c>
      <c r="V493">
        <v>359</v>
      </c>
      <c r="W493">
        <v>402</v>
      </c>
      <c r="X493">
        <v>155</v>
      </c>
      <c r="Y493">
        <v>138</v>
      </c>
      <c r="Z493">
        <v>171</v>
      </c>
      <c r="AA493">
        <f t="shared" si="127"/>
        <v>1693</v>
      </c>
      <c r="AB493">
        <f t="shared" si="132"/>
        <v>2.8211865947477935E-4</v>
      </c>
      <c r="AC493" s="175">
        <f t="shared" ref="AC493" si="138">SUM(AB493:AB496)/4</f>
        <v>2.6695457323012203E-4</v>
      </c>
    </row>
    <row r="494" spans="1:29">
      <c r="A494" t="s">
        <v>2222</v>
      </c>
      <c r="B494" t="s">
        <v>2223</v>
      </c>
      <c r="C494">
        <v>2.2200000000000002</v>
      </c>
      <c r="D494">
        <v>2.76</v>
      </c>
      <c r="E494">
        <v>2.0499999999999998</v>
      </c>
      <c r="F494">
        <v>2.17</v>
      </c>
      <c r="G494">
        <v>3.19</v>
      </c>
      <c r="H494">
        <v>1.87</v>
      </c>
      <c r="I494">
        <v>3.12</v>
      </c>
      <c r="J494">
        <v>4.45</v>
      </c>
      <c r="K494">
        <v>2.7</v>
      </c>
      <c r="U494">
        <v>453</v>
      </c>
      <c r="V494">
        <v>352</v>
      </c>
      <c r="W494">
        <v>389</v>
      </c>
      <c r="X494">
        <v>143</v>
      </c>
      <c r="Y494">
        <v>140</v>
      </c>
      <c r="Z494">
        <v>164</v>
      </c>
      <c r="AA494">
        <f t="shared" si="127"/>
        <v>1641</v>
      </c>
      <c r="AB494">
        <f t="shared" si="132"/>
        <v>2.7345346733497519E-4</v>
      </c>
      <c r="AC494" s="175"/>
    </row>
    <row r="495" spans="1:29">
      <c r="A495" t="s">
        <v>2224</v>
      </c>
      <c r="B495" t="s">
        <v>2225</v>
      </c>
      <c r="C495">
        <v>2.3199999999999998</v>
      </c>
      <c r="D495">
        <v>2.85</v>
      </c>
      <c r="E495">
        <v>2.1</v>
      </c>
      <c r="F495">
        <v>2.2799999999999998</v>
      </c>
      <c r="G495">
        <v>3.27</v>
      </c>
      <c r="H495">
        <v>1.89</v>
      </c>
      <c r="I495">
        <v>3.25</v>
      </c>
      <c r="J495">
        <v>4.53</v>
      </c>
      <c r="K495">
        <v>2.7</v>
      </c>
      <c r="U495">
        <v>424</v>
      </c>
      <c r="V495">
        <v>340</v>
      </c>
      <c r="W495">
        <v>379</v>
      </c>
      <c r="X495">
        <v>140</v>
      </c>
      <c r="Y495">
        <v>133</v>
      </c>
      <c r="Z495">
        <v>149</v>
      </c>
      <c r="AA495">
        <f t="shared" si="127"/>
        <v>1565</v>
      </c>
      <c r="AB495">
        <f t="shared" si="132"/>
        <v>2.6078895574603057E-4</v>
      </c>
      <c r="AC495" s="175"/>
    </row>
    <row r="496" spans="1:29">
      <c r="A496" t="s">
        <v>2226</v>
      </c>
      <c r="B496" t="s">
        <v>2227</v>
      </c>
      <c r="C496">
        <v>2.42</v>
      </c>
      <c r="D496">
        <v>2.94</v>
      </c>
      <c r="E496">
        <v>2.14</v>
      </c>
      <c r="F496">
        <v>2.38</v>
      </c>
      <c r="G496">
        <v>3.35</v>
      </c>
      <c r="H496">
        <v>1.9</v>
      </c>
      <c r="I496">
        <v>3.36</v>
      </c>
      <c r="J496">
        <v>4.5999999999999996</v>
      </c>
      <c r="K496">
        <v>2.7</v>
      </c>
      <c r="U496">
        <v>405</v>
      </c>
      <c r="V496">
        <v>334</v>
      </c>
      <c r="W496">
        <v>359</v>
      </c>
      <c r="X496">
        <v>131</v>
      </c>
      <c r="Y496">
        <v>129</v>
      </c>
      <c r="Z496">
        <v>151</v>
      </c>
      <c r="AA496">
        <f t="shared" si="127"/>
        <v>1509</v>
      </c>
      <c r="AB496">
        <f t="shared" si="132"/>
        <v>2.5145721036470294E-4</v>
      </c>
      <c r="AC496" s="175"/>
    </row>
    <row r="497" spans="1:29">
      <c r="A497" t="s">
        <v>2228</v>
      </c>
      <c r="B497" t="s">
        <v>2229</v>
      </c>
      <c r="C497">
        <v>2.5</v>
      </c>
      <c r="D497">
        <v>3.01</v>
      </c>
      <c r="E497">
        <v>2.17</v>
      </c>
      <c r="F497">
        <v>2.48</v>
      </c>
      <c r="G497">
        <v>3.43</v>
      </c>
      <c r="H497">
        <v>1.92</v>
      </c>
      <c r="I497">
        <v>3.45</v>
      </c>
      <c r="J497">
        <v>4.6500000000000004</v>
      </c>
      <c r="K497">
        <v>2.7</v>
      </c>
      <c r="U497">
        <v>391</v>
      </c>
      <c r="V497">
        <v>330</v>
      </c>
      <c r="W497">
        <v>353</v>
      </c>
      <c r="X497">
        <v>124</v>
      </c>
      <c r="Y497">
        <v>130</v>
      </c>
      <c r="Z497">
        <v>145</v>
      </c>
      <c r="AA497">
        <f t="shared" si="127"/>
        <v>1473</v>
      </c>
      <c r="AB497">
        <f t="shared" si="132"/>
        <v>2.4545823119099234E-4</v>
      </c>
      <c r="AC497" s="175">
        <f t="shared" ref="AC497" si="139">SUM(AB497:AB500)/4</f>
        <v>2.357515496113078E-4</v>
      </c>
    </row>
    <row r="498" spans="1:29">
      <c r="A498" t="s">
        <v>2230</v>
      </c>
      <c r="B498" t="s">
        <v>2231</v>
      </c>
      <c r="C498">
        <v>2.5499999999999998</v>
      </c>
      <c r="D498">
        <v>3.06</v>
      </c>
      <c r="E498">
        <v>2.19</v>
      </c>
      <c r="F498">
        <v>2.5499999999999998</v>
      </c>
      <c r="G498">
        <v>3.5</v>
      </c>
      <c r="H498">
        <v>1.94</v>
      </c>
      <c r="I498">
        <v>3.51</v>
      </c>
      <c r="J498">
        <v>4.6900000000000004</v>
      </c>
      <c r="K498">
        <v>2.7</v>
      </c>
      <c r="U498">
        <v>389</v>
      </c>
      <c r="V498">
        <v>325</v>
      </c>
      <c r="W498">
        <v>356</v>
      </c>
      <c r="X498">
        <v>100</v>
      </c>
      <c r="Y498">
        <v>119</v>
      </c>
      <c r="Z498">
        <v>117</v>
      </c>
      <c r="AA498">
        <f t="shared" si="127"/>
        <v>1406</v>
      </c>
      <c r="AB498">
        <f t="shared" si="132"/>
        <v>2.3429346439547536E-4</v>
      </c>
      <c r="AC498" s="175"/>
    </row>
    <row r="499" spans="1:29">
      <c r="A499" t="s">
        <v>2232</v>
      </c>
      <c r="B499" t="s">
        <v>2233</v>
      </c>
      <c r="C499">
        <v>2.58</v>
      </c>
      <c r="D499">
        <v>3.09</v>
      </c>
      <c r="E499">
        <v>2.2000000000000002</v>
      </c>
      <c r="F499">
        <v>2.62</v>
      </c>
      <c r="G499">
        <v>3.57</v>
      </c>
      <c r="H499">
        <v>1.97</v>
      </c>
      <c r="I499">
        <v>3.55</v>
      </c>
      <c r="J499">
        <v>4.71</v>
      </c>
      <c r="K499">
        <v>2.7</v>
      </c>
      <c r="U499">
        <v>379</v>
      </c>
      <c r="V499">
        <v>323</v>
      </c>
      <c r="W499">
        <v>366</v>
      </c>
      <c r="X499">
        <v>93</v>
      </c>
      <c r="Y499">
        <v>122</v>
      </c>
      <c r="Z499">
        <v>112</v>
      </c>
      <c r="AA499">
        <f t="shared" si="127"/>
        <v>1395</v>
      </c>
      <c r="AB499">
        <f t="shared" si="132"/>
        <v>2.3246044298128602E-4</v>
      </c>
      <c r="AC499" s="175"/>
    </row>
    <row r="500" spans="1:29">
      <c r="A500" t="s">
        <v>2234</v>
      </c>
      <c r="B500" t="s">
        <v>2235</v>
      </c>
      <c r="C500">
        <v>2.56</v>
      </c>
      <c r="D500">
        <v>3.07</v>
      </c>
      <c r="E500">
        <v>2.2000000000000002</v>
      </c>
      <c r="F500">
        <v>2.66</v>
      </c>
      <c r="G500">
        <v>3.62</v>
      </c>
      <c r="H500">
        <v>2.02</v>
      </c>
      <c r="I500">
        <v>3.53</v>
      </c>
      <c r="J500">
        <v>4.7</v>
      </c>
      <c r="K500">
        <v>2.7</v>
      </c>
      <c r="U500">
        <v>375</v>
      </c>
      <c r="V500">
        <v>330</v>
      </c>
      <c r="W500">
        <v>377</v>
      </c>
      <c r="X500">
        <v>92</v>
      </c>
      <c r="Y500">
        <v>111</v>
      </c>
      <c r="Z500">
        <v>100</v>
      </c>
      <c r="AA500">
        <f t="shared" si="127"/>
        <v>1385</v>
      </c>
      <c r="AB500">
        <f t="shared" si="132"/>
        <v>2.3079405987747753E-4</v>
      </c>
      <c r="AC500" s="175"/>
    </row>
    <row r="501" spans="1:29">
      <c r="A501" t="s">
        <v>2236</v>
      </c>
      <c r="B501" t="s">
        <v>2237</v>
      </c>
      <c r="C501">
        <v>2.48</v>
      </c>
      <c r="D501">
        <v>3</v>
      </c>
      <c r="E501">
        <v>2.16</v>
      </c>
      <c r="F501">
        <v>2.6</v>
      </c>
      <c r="G501">
        <v>3.6</v>
      </c>
      <c r="H501">
        <v>2.0299999999999998</v>
      </c>
      <c r="I501">
        <v>3.43</v>
      </c>
      <c r="J501">
        <v>4.6399999999999997</v>
      </c>
      <c r="K501">
        <v>2.7</v>
      </c>
      <c r="U501">
        <v>377</v>
      </c>
      <c r="V501">
        <v>344</v>
      </c>
      <c r="W501">
        <v>397</v>
      </c>
      <c r="X501">
        <v>83</v>
      </c>
      <c r="Y501">
        <v>109</v>
      </c>
      <c r="Z501">
        <v>118</v>
      </c>
      <c r="AA501">
        <f t="shared" si="127"/>
        <v>1428</v>
      </c>
      <c r="AB501">
        <f t="shared" si="132"/>
        <v>2.3795950722385408E-4</v>
      </c>
      <c r="AC501" s="175">
        <f t="shared" ref="AC501" si="140">SUM(AB501:AB504)/4</f>
        <v>2.4566652907896842E-4</v>
      </c>
    </row>
    <row r="502" spans="1:29">
      <c r="A502" t="s">
        <v>2238</v>
      </c>
      <c r="B502" t="s">
        <v>2239</v>
      </c>
      <c r="C502">
        <v>2.4</v>
      </c>
      <c r="D502">
        <v>2.93</v>
      </c>
      <c r="E502">
        <v>2.13</v>
      </c>
      <c r="F502">
        <v>2.5</v>
      </c>
      <c r="G502">
        <v>3.51</v>
      </c>
      <c r="H502">
        <v>2</v>
      </c>
      <c r="I502">
        <v>3.34</v>
      </c>
      <c r="J502">
        <v>4.59</v>
      </c>
      <c r="K502">
        <v>2.7</v>
      </c>
      <c r="U502">
        <v>388</v>
      </c>
      <c r="V502">
        <v>355</v>
      </c>
      <c r="W502">
        <v>400</v>
      </c>
      <c r="X502">
        <v>86</v>
      </c>
      <c r="Y502">
        <v>117</v>
      </c>
      <c r="Z502">
        <v>139</v>
      </c>
      <c r="AA502">
        <f t="shared" si="127"/>
        <v>1485</v>
      </c>
      <c r="AB502">
        <f t="shared" si="132"/>
        <v>2.4745789091556254E-4</v>
      </c>
      <c r="AC502" s="175"/>
    </row>
    <row r="503" spans="1:29">
      <c r="A503" t="s">
        <v>2240</v>
      </c>
      <c r="B503" t="s">
        <v>2241</v>
      </c>
      <c r="C503">
        <v>2.36</v>
      </c>
      <c r="D503">
        <v>2.88</v>
      </c>
      <c r="E503">
        <v>2.11</v>
      </c>
      <c r="F503">
        <v>2.44</v>
      </c>
      <c r="G503">
        <v>3.46</v>
      </c>
      <c r="H503">
        <v>1.99</v>
      </c>
      <c r="I503">
        <v>3.29</v>
      </c>
      <c r="J503">
        <v>4.55</v>
      </c>
      <c r="K503">
        <v>2.7</v>
      </c>
      <c r="U503">
        <v>384</v>
      </c>
      <c r="V503">
        <v>357</v>
      </c>
      <c r="W503">
        <v>401</v>
      </c>
      <c r="X503">
        <v>90</v>
      </c>
      <c r="Y503">
        <v>123</v>
      </c>
      <c r="Z503">
        <v>135</v>
      </c>
      <c r="AA503">
        <f t="shared" si="127"/>
        <v>1490</v>
      </c>
      <c r="AB503">
        <f t="shared" si="132"/>
        <v>2.4829108246746676E-4</v>
      </c>
      <c r="AC503" s="175"/>
    </row>
    <row r="504" spans="1:29">
      <c r="A504" t="s">
        <v>2242</v>
      </c>
      <c r="B504" t="s">
        <v>2243</v>
      </c>
      <c r="C504">
        <v>2.3199999999999998</v>
      </c>
      <c r="D504">
        <v>2.85</v>
      </c>
      <c r="E504">
        <v>2.1</v>
      </c>
      <c r="F504">
        <v>2.38</v>
      </c>
      <c r="G504">
        <v>3.41</v>
      </c>
      <c r="H504">
        <v>1.97</v>
      </c>
      <c r="I504">
        <v>3.25</v>
      </c>
      <c r="J504">
        <v>4.53</v>
      </c>
      <c r="K504">
        <v>2.7</v>
      </c>
      <c r="U504">
        <v>370</v>
      </c>
      <c r="V504">
        <v>355</v>
      </c>
      <c r="W504">
        <v>394</v>
      </c>
      <c r="X504">
        <v>106</v>
      </c>
      <c r="Y504">
        <v>127</v>
      </c>
      <c r="Z504">
        <v>142</v>
      </c>
      <c r="AA504">
        <f t="shared" si="127"/>
        <v>1494</v>
      </c>
      <c r="AB504">
        <f t="shared" si="132"/>
        <v>2.4895763570899018E-4</v>
      </c>
      <c r="AC504" s="175"/>
    </row>
    <row r="505" spans="1:29">
      <c r="A505" t="s">
        <v>2244</v>
      </c>
      <c r="B505" t="s">
        <v>2245</v>
      </c>
      <c r="C505">
        <v>2.2999999999999998</v>
      </c>
      <c r="D505">
        <v>2.83</v>
      </c>
      <c r="E505">
        <v>2.09</v>
      </c>
      <c r="F505">
        <v>2.35</v>
      </c>
      <c r="G505">
        <v>3.38</v>
      </c>
      <c r="H505">
        <v>1.96</v>
      </c>
      <c r="I505">
        <v>3.22</v>
      </c>
      <c r="J505">
        <v>4.51</v>
      </c>
      <c r="K505">
        <v>2.7</v>
      </c>
      <c r="U505">
        <v>343</v>
      </c>
      <c r="V505">
        <v>341</v>
      </c>
      <c r="W505">
        <v>378</v>
      </c>
      <c r="X505">
        <v>114</v>
      </c>
      <c r="Y505">
        <v>138</v>
      </c>
      <c r="Z505">
        <v>147</v>
      </c>
      <c r="AA505">
        <f t="shared" si="127"/>
        <v>1461</v>
      </c>
      <c r="AB505">
        <f t="shared" si="132"/>
        <v>2.4345857146642214E-4</v>
      </c>
      <c r="AC505" s="175">
        <f t="shared" ref="AC505" si="141">SUM(AB505:AB508)/4</f>
        <v>2.0279882373349468E-4</v>
      </c>
    </row>
    <row r="506" spans="1:29">
      <c r="A506" t="s">
        <v>2246</v>
      </c>
      <c r="B506" t="s">
        <v>2247</v>
      </c>
      <c r="C506">
        <v>2.2799999999999998</v>
      </c>
      <c r="D506">
        <v>2.81</v>
      </c>
      <c r="E506">
        <v>2.08</v>
      </c>
      <c r="F506">
        <v>2.3199999999999998</v>
      </c>
      <c r="G506">
        <v>3.35</v>
      </c>
      <c r="H506">
        <v>1.95</v>
      </c>
      <c r="I506">
        <v>3.19</v>
      </c>
      <c r="J506">
        <v>4.49</v>
      </c>
      <c r="K506">
        <v>2.7</v>
      </c>
      <c r="U506">
        <v>330</v>
      </c>
      <c r="V506">
        <v>312</v>
      </c>
      <c r="W506">
        <v>338</v>
      </c>
      <c r="X506">
        <v>104</v>
      </c>
      <c r="Y506">
        <v>134</v>
      </c>
      <c r="Z506">
        <v>126</v>
      </c>
      <c r="AA506">
        <f t="shared" si="127"/>
        <v>1344</v>
      </c>
      <c r="AB506">
        <f t="shared" si="132"/>
        <v>2.2396188915186266E-4</v>
      </c>
      <c r="AC506" s="175"/>
    </row>
    <row r="507" spans="1:29">
      <c r="A507" t="s">
        <v>2248</v>
      </c>
      <c r="B507" t="s">
        <v>2249</v>
      </c>
      <c r="C507">
        <v>2.25</v>
      </c>
      <c r="D507">
        <v>2.79</v>
      </c>
      <c r="E507">
        <v>2.0699999999999998</v>
      </c>
      <c r="F507">
        <v>2.2799999999999998</v>
      </c>
      <c r="G507">
        <v>3.32</v>
      </c>
      <c r="H507">
        <v>1.95</v>
      </c>
      <c r="I507">
        <v>3.16</v>
      </c>
      <c r="J507">
        <v>4.47</v>
      </c>
      <c r="K507">
        <v>2.7</v>
      </c>
      <c r="U507">
        <v>303</v>
      </c>
      <c r="V507">
        <v>281</v>
      </c>
      <c r="W507">
        <v>266</v>
      </c>
      <c r="X507">
        <v>101</v>
      </c>
      <c r="Y507">
        <v>122</v>
      </c>
      <c r="Z507">
        <v>73</v>
      </c>
      <c r="AA507">
        <f t="shared" si="127"/>
        <v>1146</v>
      </c>
      <c r="AB507">
        <f t="shared" si="132"/>
        <v>1.9096750369645431E-4</v>
      </c>
      <c r="AC507" s="175"/>
    </row>
    <row r="508" spans="1:29">
      <c r="A508" t="s">
        <v>2250</v>
      </c>
      <c r="B508" t="s">
        <v>2251</v>
      </c>
      <c r="C508">
        <v>2.2400000000000002</v>
      </c>
      <c r="D508">
        <v>2.77</v>
      </c>
      <c r="E508">
        <v>2.06</v>
      </c>
      <c r="F508">
        <v>2.25</v>
      </c>
      <c r="G508">
        <v>3.29</v>
      </c>
      <c r="H508">
        <v>1.94</v>
      </c>
      <c r="I508">
        <v>3.14</v>
      </c>
      <c r="J508">
        <v>4.46</v>
      </c>
      <c r="K508">
        <v>2.7</v>
      </c>
      <c r="U508">
        <v>280</v>
      </c>
      <c r="V508">
        <v>207</v>
      </c>
      <c r="W508">
        <v>233</v>
      </c>
      <c r="X508">
        <v>76</v>
      </c>
      <c r="Y508">
        <v>91</v>
      </c>
      <c r="Z508">
        <v>30</v>
      </c>
      <c r="AA508">
        <f t="shared" si="127"/>
        <v>917</v>
      </c>
      <c r="AB508">
        <f t="shared" si="132"/>
        <v>1.5280733061923962E-4</v>
      </c>
      <c r="AC508" s="175"/>
    </row>
    <row r="509" spans="1:29">
      <c r="A509" t="s">
        <v>2252</v>
      </c>
      <c r="B509" t="s">
        <v>2253</v>
      </c>
      <c r="C509">
        <v>2.21</v>
      </c>
      <c r="D509">
        <v>2.75</v>
      </c>
      <c r="E509">
        <v>2.06</v>
      </c>
      <c r="F509">
        <v>2.21</v>
      </c>
      <c r="G509">
        <v>3.25</v>
      </c>
      <c r="H509">
        <v>1.93</v>
      </c>
      <c r="I509">
        <v>3.11</v>
      </c>
      <c r="J509">
        <v>4.4400000000000004</v>
      </c>
      <c r="K509">
        <v>2.7</v>
      </c>
      <c r="U509">
        <v>282</v>
      </c>
      <c r="V509">
        <v>201</v>
      </c>
      <c r="W509">
        <v>233</v>
      </c>
      <c r="X509">
        <v>66</v>
      </c>
      <c r="Y509">
        <v>68</v>
      </c>
      <c r="Z509">
        <v>13</v>
      </c>
      <c r="AA509">
        <f t="shared" si="127"/>
        <v>863</v>
      </c>
      <c r="AB509">
        <f t="shared" si="132"/>
        <v>1.4380886185867372E-4</v>
      </c>
      <c r="AC509" s="175">
        <f t="shared" ref="AC509" si="142">SUM(AB509:AB512)/4</f>
        <v>1.5134924540340718E-4</v>
      </c>
    </row>
    <row r="510" spans="1:29">
      <c r="A510" t="s">
        <v>2254</v>
      </c>
      <c r="B510" t="s">
        <v>2255</v>
      </c>
      <c r="C510">
        <v>2.2000000000000002</v>
      </c>
      <c r="D510">
        <v>2.73</v>
      </c>
      <c r="E510">
        <v>2.0499999999999998</v>
      </c>
      <c r="F510">
        <v>2.1800000000000002</v>
      </c>
      <c r="G510">
        <v>3.22</v>
      </c>
      <c r="H510">
        <v>1.91</v>
      </c>
      <c r="I510">
        <v>3.09</v>
      </c>
      <c r="J510">
        <v>4.43</v>
      </c>
      <c r="K510">
        <v>2.7</v>
      </c>
      <c r="U510">
        <v>287</v>
      </c>
      <c r="V510">
        <v>205</v>
      </c>
      <c r="W510">
        <v>235</v>
      </c>
      <c r="X510">
        <v>83</v>
      </c>
      <c r="Y510">
        <v>71</v>
      </c>
      <c r="Z510">
        <v>15</v>
      </c>
      <c r="AA510">
        <f t="shared" si="127"/>
        <v>896</v>
      </c>
      <c r="AB510">
        <f t="shared" si="132"/>
        <v>1.4930792610124178E-4</v>
      </c>
      <c r="AC510" s="175"/>
    </row>
    <row r="511" spans="1:29">
      <c r="A511" t="s">
        <v>2256</v>
      </c>
      <c r="B511" t="s">
        <v>2257</v>
      </c>
      <c r="C511">
        <v>2.19</v>
      </c>
      <c r="D511">
        <v>2.72</v>
      </c>
      <c r="E511">
        <v>2.04</v>
      </c>
      <c r="F511">
        <v>2.17</v>
      </c>
      <c r="G511">
        <v>3.21</v>
      </c>
      <c r="H511">
        <v>1.91</v>
      </c>
      <c r="I511">
        <v>3.08</v>
      </c>
      <c r="J511">
        <v>4.42</v>
      </c>
      <c r="K511">
        <v>2.7</v>
      </c>
      <c r="U511">
        <v>292</v>
      </c>
      <c r="V511">
        <v>207</v>
      </c>
      <c r="W511">
        <v>242</v>
      </c>
      <c r="X511">
        <v>87</v>
      </c>
      <c r="Y511">
        <v>69</v>
      </c>
      <c r="Z511">
        <v>12</v>
      </c>
      <c r="AA511">
        <f t="shared" si="127"/>
        <v>909</v>
      </c>
      <c r="AB511">
        <f t="shared" si="132"/>
        <v>1.5147422413619283E-4</v>
      </c>
      <c r="AC511" s="175"/>
    </row>
    <row r="512" spans="1:29">
      <c r="A512" t="s">
        <v>2258</v>
      </c>
      <c r="B512" t="s">
        <v>2259</v>
      </c>
      <c r="C512">
        <v>2.1800000000000002</v>
      </c>
      <c r="D512">
        <v>2.72</v>
      </c>
      <c r="E512">
        <v>2.04</v>
      </c>
      <c r="F512">
        <v>2.16</v>
      </c>
      <c r="G512">
        <v>3.2</v>
      </c>
      <c r="H512">
        <v>1.9</v>
      </c>
      <c r="I512">
        <v>3.07</v>
      </c>
      <c r="J512">
        <v>4.42</v>
      </c>
      <c r="K512">
        <v>2.7</v>
      </c>
      <c r="U512">
        <v>313</v>
      </c>
      <c r="V512">
        <v>223</v>
      </c>
      <c r="W512">
        <v>252</v>
      </c>
      <c r="X512">
        <v>88</v>
      </c>
      <c r="Y512">
        <v>66</v>
      </c>
      <c r="Z512">
        <v>23</v>
      </c>
      <c r="AA512">
        <f t="shared" si="127"/>
        <v>965</v>
      </c>
      <c r="AB512">
        <f t="shared" si="132"/>
        <v>1.6080596951752044E-4</v>
      </c>
      <c r="AC512" s="175"/>
    </row>
    <row r="513" spans="1:29">
      <c r="A513" t="s">
        <v>2260</v>
      </c>
      <c r="B513" t="s">
        <v>2261</v>
      </c>
      <c r="C513">
        <v>2.1800000000000002</v>
      </c>
      <c r="D513">
        <v>2.71</v>
      </c>
      <c r="E513">
        <v>2.04</v>
      </c>
      <c r="F513">
        <v>2.15</v>
      </c>
      <c r="G513">
        <v>3.19</v>
      </c>
      <c r="H513">
        <v>1.9</v>
      </c>
      <c r="I513">
        <v>3.07</v>
      </c>
      <c r="J513">
        <v>4.41</v>
      </c>
      <c r="K513">
        <v>2.7</v>
      </c>
      <c r="U513">
        <v>313</v>
      </c>
      <c r="V513">
        <v>262</v>
      </c>
      <c r="W513">
        <v>279</v>
      </c>
      <c r="X513">
        <v>122</v>
      </c>
      <c r="Y513">
        <v>106</v>
      </c>
      <c r="Z513">
        <v>53</v>
      </c>
      <c r="AA513">
        <f t="shared" si="127"/>
        <v>1135</v>
      </c>
      <c r="AB513">
        <f t="shared" si="132"/>
        <v>1.8913448228226497E-4</v>
      </c>
      <c r="AC513" s="175">
        <f t="shared" ref="AC513" si="143">SUM(AB513:AB516)/4</f>
        <v>2.6766278604924062E-4</v>
      </c>
    </row>
    <row r="514" spans="1:29">
      <c r="A514" t="s">
        <v>2262</v>
      </c>
      <c r="B514" t="s">
        <v>2263</v>
      </c>
      <c r="C514">
        <v>2.1800000000000002</v>
      </c>
      <c r="D514">
        <v>2.71</v>
      </c>
      <c r="E514">
        <v>2.04</v>
      </c>
      <c r="F514">
        <v>2.15</v>
      </c>
      <c r="G514">
        <v>3.2</v>
      </c>
      <c r="H514">
        <v>1.9</v>
      </c>
      <c r="I514">
        <v>3.06</v>
      </c>
      <c r="J514">
        <v>4.41</v>
      </c>
      <c r="K514">
        <v>2.7</v>
      </c>
      <c r="U514">
        <v>369</v>
      </c>
      <c r="V514">
        <v>390</v>
      </c>
      <c r="W514">
        <v>335</v>
      </c>
      <c r="X514">
        <v>196</v>
      </c>
      <c r="Y514">
        <v>144</v>
      </c>
      <c r="Z514">
        <v>168</v>
      </c>
      <c r="AA514">
        <f t="shared" si="127"/>
        <v>1602</v>
      </c>
      <c r="AB514">
        <f t="shared" si="132"/>
        <v>2.6695457323012203E-4</v>
      </c>
      <c r="AC514" s="175"/>
    </row>
    <row r="515" spans="1:29">
      <c r="A515" t="s">
        <v>2264</v>
      </c>
      <c r="B515" t="s">
        <v>2265</v>
      </c>
      <c r="C515">
        <v>2.17</v>
      </c>
      <c r="D515">
        <v>2.7</v>
      </c>
      <c r="E515">
        <v>2.0299999999999998</v>
      </c>
      <c r="F515">
        <v>2.14</v>
      </c>
      <c r="G515">
        <v>3.18</v>
      </c>
      <c r="H515">
        <v>1.9</v>
      </c>
      <c r="I515">
        <v>3.06</v>
      </c>
      <c r="J515">
        <v>4.41</v>
      </c>
      <c r="K515">
        <v>2.7</v>
      </c>
      <c r="U515">
        <v>433</v>
      </c>
      <c r="V515">
        <v>388</v>
      </c>
      <c r="W515">
        <v>445</v>
      </c>
      <c r="X515">
        <v>222</v>
      </c>
      <c r="Y515">
        <v>122</v>
      </c>
      <c r="Z515">
        <v>262</v>
      </c>
      <c r="AA515">
        <f t="shared" si="127"/>
        <v>1872</v>
      </c>
      <c r="AB515">
        <f t="shared" si="132"/>
        <v>3.1194691703295154E-4</v>
      </c>
      <c r="AC515" s="175"/>
    </row>
    <row r="516" spans="1:29">
      <c r="A516" t="s">
        <v>2266</v>
      </c>
      <c r="B516" t="s">
        <v>2267</v>
      </c>
      <c r="C516">
        <v>2.17</v>
      </c>
      <c r="D516">
        <v>2.71</v>
      </c>
      <c r="E516">
        <v>2.0299999999999998</v>
      </c>
      <c r="F516">
        <v>2.15</v>
      </c>
      <c r="G516">
        <v>3.18</v>
      </c>
      <c r="H516">
        <v>1.9</v>
      </c>
      <c r="I516">
        <v>3.06</v>
      </c>
      <c r="J516">
        <v>4.41</v>
      </c>
      <c r="K516">
        <v>2.7</v>
      </c>
      <c r="U516">
        <v>454</v>
      </c>
      <c r="V516">
        <v>351</v>
      </c>
      <c r="W516">
        <v>411</v>
      </c>
      <c r="X516">
        <v>220</v>
      </c>
      <c r="Y516">
        <v>154</v>
      </c>
      <c r="Z516">
        <v>226</v>
      </c>
      <c r="AA516">
        <f t="shared" si="127"/>
        <v>1816</v>
      </c>
      <c r="AB516">
        <f t="shared" si="132"/>
        <v>3.0261517165162396E-4</v>
      </c>
      <c r="AC516" s="175"/>
    </row>
    <row r="517" spans="1:29">
      <c r="A517" t="s">
        <v>2268</v>
      </c>
      <c r="B517" t="s">
        <v>2269</v>
      </c>
      <c r="C517">
        <v>2.2000000000000002</v>
      </c>
      <c r="D517">
        <v>2.74</v>
      </c>
      <c r="E517">
        <v>2.0499999999999998</v>
      </c>
      <c r="F517">
        <v>2.17</v>
      </c>
      <c r="G517">
        <v>3.19</v>
      </c>
      <c r="H517">
        <v>1.89</v>
      </c>
      <c r="I517">
        <v>3.1</v>
      </c>
      <c r="J517">
        <v>4.43</v>
      </c>
      <c r="K517">
        <v>2.7</v>
      </c>
      <c r="U517">
        <v>482</v>
      </c>
      <c r="V517">
        <v>360</v>
      </c>
      <c r="W517">
        <v>407</v>
      </c>
      <c r="X517">
        <v>166</v>
      </c>
      <c r="Y517">
        <v>138</v>
      </c>
      <c r="Z517">
        <v>171</v>
      </c>
      <c r="AA517">
        <f t="shared" si="127"/>
        <v>1724</v>
      </c>
      <c r="AB517">
        <f t="shared" si="132"/>
        <v>2.8728444709658573E-4</v>
      </c>
      <c r="AC517" s="175">
        <f t="shared" ref="AC517" si="144">SUM(AB517:AB520)/4</f>
        <v>2.7003738197216775E-4</v>
      </c>
    </row>
    <row r="518" spans="1:29">
      <c r="A518" t="s">
        <v>2270</v>
      </c>
      <c r="B518" t="s">
        <v>2271</v>
      </c>
      <c r="C518">
        <v>2.27</v>
      </c>
      <c r="D518">
        <v>2.8</v>
      </c>
      <c r="E518">
        <v>2.08</v>
      </c>
      <c r="F518">
        <v>2.23</v>
      </c>
      <c r="G518">
        <v>3.24</v>
      </c>
      <c r="H518">
        <v>1.89</v>
      </c>
      <c r="I518">
        <v>3.18</v>
      </c>
      <c r="J518">
        <v>4.49</v>
      </c>
      <c r="K518">
        <v>2.7</v>
      </c>
      <c r="U518">
        <v>449</v>
      </c>
      <c r="V518">
        <v>352</v>
      </c>
      <c r="W518">
        <v>393</v>
      </c>
      <c r="X518">
        <v>154</v>
      </c>
      <c r="Y518">
        <v>140</v>
      </c>
      <c r="Z518">
        <v>164</v>
      </c>
      <c r="AA518">
        <f t="shared" ref="AA518:AA581" si="145">SUM(U518:Z518)</f>
        <v>1652</v>
      </c>
      <c r="AB518">
        <f t="shared" si="132"/>
        <v>2.7528648874916453E-4</v>
      </c>
      <c r="AC518" s="175"/>
    </row>
    <row r="519" spans="1:29">
      <c r="A519" t="s">
        <v>2272</v>
      </c>
      <c r="B519" t="s">
        <v>2273</v>
      </c>
      <c r="C519">
        <v>2.34</v>
      </c>
      <c r="D519">
        <v>2.87</v>
      </c>
      <c r="E519">
        <v>2.11</v>
      </c>
      <c r="F519">
        <v>2.3199999999999998</v>
      </c>
      <c r="G519">
        <v>3.31</v>
      </c>
      <c r="H519">
        <v>1.91</v>
      </c>
      <c r="I519">
        <v>3.28</v>
      </c>
      <c r="J519">
        <v>4.54</v>
      </c>
      <c r="K519">
        <v>2.7</v>
      </c>
      <c r="U519">
        <v>422</v>
      </c>
      <c r="V519">
        <v>340</v>
      </c>
      <c r="W519">
        <v>384</v>
      </c>
      <c r="X519">
        <v>151</v>
      </c>
      <c r="Y519">
        <v>133</v>
      </c>
      <c r="Z519">
        <v>149</v>
      </c>
      <c r="AA519">
        <f t="shared" si="145"/>
        <v>1579</v>
      </c>
      <c r="AB519">
        <f t="shared" si="132"/>
        <v>2.6312189209136243E-4</v>
      </c>
      <c r="AC519" s="175"/>
    </row>
    <row r="520" spans="1:29">
      <c r="A520" t="s">
        <v>2274</v>
      </c>
      <c r="B520" t="s">
        <v>2275</v>
      </c>
      <c r="C520">
        <v>2.4</v>
      </c>
      <c r="D520">
        <v>2.93</v>
      </c>
      <c r="E520">
        <v>2.13</v>
      </c>
      <c r="F520">
        <v>2.37</v>
      </c>
      <c r="G520">
        <v>3.34</v>
      </c>
      <c r="H520">
        <v>1.9</v>
      </c>
      <c r="I520">
        <v>3.35</v>
      </c>
      <c r="J520">
        <v>4.59</v>
      </c>
      <c r="K520">
        <v>2.7</v>
      </c>
      <c r="U520">
        <v>409</v>
      </c>
      <c r="V520">
        <v>336</v>
      </c>
      <c r="W520">
        <v>362</v>
      </c>
      <c r="X520">
        <v>140</v>
      </c>
      <c r="Y520">
        <v>129</v>
      </c>
      <c r="Z520">
        <v>151</v>
      </c>
      <c r="AA520">
        <f t="shared" si="145"/>
        <v>1527</v>
      </c>
      <c r="AB520">
        <f t="shared" si="132"/>
        <v>2.5445669995155827E-4</v>
      </c>
      <c r="AC520" s="175"/>
    </row>
    <row r="521" spans="1:29">
      <c r="A521" t="s">
        <v>2276</v>
      </c>
      <c r="B521" t="s">
        <v>2277</v>
      </c>
      <c r="C521">
        <v>2.4500000000000002</v>
      </c>
      <c r="D521">
        <v>2.97</v>
      </c>
      <c r="E521">
        <v>2.15</v>
      </c>
      <c r="F521">
        <v>2.4</v>
      </c>
      <c r="G521">
        <v>3.36</v>
      </c>
      <c r="H521">
        <v>1.89</v>
      </c>
      <c r="I521">
        <v>3.4</v>
      </c>
      <c r="J521">
        <v>4.62</v>
      </c>
      <c r="K521">
        <v>2.7</v>
      </c>
      <c r="U521">
        <v>391</v>
      </c>
      <c r="V521">
        <v>331</v>
      </c>
      <c r="W521">
        <v>356</v>
      </c>
      <c r="X521">
        <v>133</v>
      </c>
      <c r="Y521">
        <v>130</v>
      </c>
      <c r="Z521">
        <v>145</v>
      </c>
      <c r="AA521">
        <f t="shared" si="145"/>
        <v>1486</v>
      </c>
      <c r="AB521">
        <f t="shared" si="132"/>
        <v>2.476245292259434E-4</v>
      </c>
      <c r="AC521" s="175">
        <f t="shared" ref="AC521" si="146">SUM(AB521:AB524)/4</f>
        <v>2.3779286891347323E-4</v>
      </c>
    </row>
    <row r="522" spans="1:29">
      <c r="A522" t="s">
        <v>2278</v>
      </c>
      <c r="B522" t="s">
        <v>2279</v>
      </c>
      <c r="C522">
        <v>2.48</v>
      </c>
      <c r="D522">
        <v>3</v>
      </c>
      <c r="E522">
        <v>2.16</v>
      </c>
      <c r="F522">
        <v>2.44</v>
      </c>
      <c r="G522">
        <v>3.38</v>
      </c>
      <c r="H522">
        <v>1.9</v>
      </c>
      <c r="I522">
        <v>3.43</v>
      </c>
      <c r="J522">
        <v>4.6399999999999997</v>
      </c>
      <c r="K522">
        <v>2.7</v>
      </c>
      <c r="U522">
        <v>386</v>
      </c>
      <c r="V522">
        <v>327</v>
      </c>
      <c r="W522">
        <v>358</v>
      </c>
      <c r="X522">
        <v>106</v>
      </c>
      <c r="Y522">
        <v>119</v>
      </c>
      <c r="Z522">
        <v>117</v>
      </c>
      <c r="AA522">
        <f t="shared" si="145"/>
        <v>1413</v>
      </c>
      <c r="AB522">
        <f t="shared" si="132"/>
        <v>2.3545993256814132E-4</v>
      </c>
      <c r="AC522" s="175"/>
    </row>
    <row r="523" spans="1:29">
      <c r="A523" t="s">
        <v>2280</v>
      </c>
      <c r="B523" t="s">
        <v>2281</v>
      </c>
      <c r="C523">
        <v>2.48</v>
      </c>
      <c r="D523">
        <v>3</v>
      </c>
      <c r="E523">
        <v>2.16</v>
      </c>
      <c r="F523">
        <v>2.4500000000000002</v>
      </c>
      <c r="G523">
        <v>3.4</v>
      </c>
      <c r="H523">
        <v>1.91</v>
      </c>
      <c r="I523">
        <v>3.43</v>
      </c>
      <c r="J523">
        <v>4.6399999999999997</v>
      </c>
      <c r="K523">
        <v>2.7</v>
      </c>
      <c r="U523">
        <v>386</v>
      </c>
      <c r="V523">
        <v>325</v>
      </c>
      <c r="W523">
        <v>367</v>
      </c>
      <c r="X523">
        <v>94</v>
      </c>
      <c r="Y523">
        <v>122</v>
      </c>
      <c r="Z523">
        <v>112</v>
      </c>
      <c r="AA523">
        <f t="shared" si="145"/>
        <v>1406</v>
      </c>
      <c r="AB523">
        <f t="shared" si="132"/>
        <v>2.3429346439547536E-4</v>
      </c>
      <c r="AC523" s="175"/>
    </row>
    <row r="524" spans="1:29">
      <c r="A524" t="s">
        <v>2282</v>
      </c>
      <c r="B524" t="s">
        <v>2283</v>
      </c>
      <c r="C524">
        <v>2.4500000000000002</v>
      </c>
      <c r="D524">
        <v>2.97</v>
      </c>
      <c r="E524">
        <v>2.15</v>
      </c>
      <c r="F524">
        <v>2.4700000000000002</v>
      </c>
      <c r="G524">
        <v>3.44</v>
      </c>
      <c r="H524">
        <v>1.95</v>
      </c>
      <c r="I524">
        <v>3.4</v>
      </c>
      <c r="J524">
        <v>4.62</v>
      </c>
      <c r="K524">
        <v>2.7</v>
      </c>
      <c r="U524">
        <v>391</v>
      </c>
      <c r="V524">
        <v>332</v>
      </c>
      <c r="W524">
        <v>379</v>
      </c>
      <c r="X524">
        <v>90</v>
      </c>
      <c r="Y524">
        <v>111</v>
      </c>
      <c r="Z524">
        <v>100</v>
      </c>
      <c r="AA524">
        <f t="shared" si="145"/>
        <v>1403</v>
      </c>
      <c r="AB524">
        <f t="shared" si="132"/>
        <v>2.3379354946433283E-4</v>
      </c>
      <c r="AC524" s="175"/>
    </row>
    <row r="525" spans="1:29">
      <c r="A525" t="s">
        <v>2284</v>
      </c>
      <c r="B525" t="s">
        <v>2285</v>
      </c>
      <c r="C525">
        <v>2.4</v>
      </c>
      <c r="D525">
        <v>2.92</v>
      </c>
      <c r="E525">
        <v>2.13</v>
      </c>
      <c r="F525">
        <v>2.4700000000000002</v>
      </c>
      <c r="G525">
        <v>3.47</v>
      </c>
      <c r="H525">
        <v>1.98</v>
      </c>
      <c r="I525">
        <v>3.34</v>
      </c>
      <c r="J525">
        <v>4.58</v>
      </c>
      <c r="K525">
        <v>2.7</v>
      </c>
      <c r="U525">
        <v>388</v>
      </c>
      <c r="V525">
        <v>345</v>
      </c>
      <c r="W525">
        <v>401</v>
      </c>
      <c r="X525">
        <v>78</v>
      </c>
      <c r="Y525">
        <v>109</v>
      </c>
      <c r="Z525">
        <v>118</v>
      </c>
      <c r="AA525">
        <f t="shared" si="145"/>
        <v>1439</v>
      </c>
      <c r="AB525">
        <f t="shared" si="132"/>
        <v>2.3979252863804343E-4</v>
      </c>
      <c r="AC525" s="175">
        <f t="shared" ref="AC525" si="147">SUM(AB525:AB528)/4</f>
        <v>2.4620810358770616E-4</v>
      </c>
    </row>
    <row r="526" spans="1:29">
      <c r="A526" t="s">
        <v>2286</v>
      </c>
      <c r="B526" t="s">
        <v>2287</v>
      </c>
      <c r="C526">
        <v>2.36</v>
      </c>
      <c r="D526">
        <v>2.89</v>
      </c>
      <c r="E526">
        <v>2.12</v>
      </c>
      <c r="F526">
        <v>2.4300000000000002</v>
      </c>
      <c r="G526">
        <v>3.45</v>
      </c>
      <c r="H526">
        <v>1.98</v>
      </c>
      <c r="I526">
        <v>3.3</v>
      </c>
      <c r="J526">
        <v>4.5599999999999996</v>
      </c>
      <c r="K526">
        <v>2.7</v>
      </c>
      <c r="U526">
        <v>391</v>
      </c>
      <c r="V526">
        <v>357</v>
      </c>
      <c r="W526">
        <v>404</v>
      </c>
      <c r="X526">
        <v>83</v>
      </c>
      <c r="Y526">
        <v>117</v>
      </c>
      <c r="Z526">
        <v>139</v>
      </c>
      <c r="AA526">
        <f t="shared" si="145"/>
        <v>1491</v>
      </c>
      <c r="AB526">
        <f t="shared" si="132"/>
        <v>2.4845772077784761E-4</v>
      </c>
      <c r="AC526" s="175"/>
    </row>
    <row r="527" spans="1:29">
      <c r="A527" t="s">
        <v>2288</v>
      </c>
      <c r="B527" t="s">
        <v>2289</v>
      </c>
      <c r="C527">
        <v>2.35</v>
      </c>
      <c r="D527">
        <v>2.88</v>
      </c>
      <c r="E527">
        <v>2.11</v>
      </c>
      <c r="F527">
        <v>2.42</v>
      </c>
      <c r="G527">
        <v>3.44</v>
      </c>
      <c r="H527">
        <v>1.98</v>
      </c>
      <c r="I527">
        <v>3.28</v>
      </c>
      <c r="J527">
        <v>4.55</v>
      </c>
      <c r="K527">
        <v>2.7</v>
      </c>
      <c r="U527">
        <v>378</v>
      </c>
      <c r="V527">
        <v>358</v>
      </c>
      <c r="W527">
        <v>404</v>
      </c>
      <c r="X527">
        <v>88</v>
      </c>
      <c r="Y527">
        <v>123</v>
      </c>
      <c r="Z527">
        <v>135</v>
      </c>
      <c r="AA527">
        <f t="shared" si="145"/>
        <v>1486</v>
      </c>
      <c r="AB527">
        <f t="shared" si="132"/>
        <v>2.476245292259434E-4</v>
      </c>
      <c r="AC527" s="175"/>
    </row>
    <row r="528" spans="1:29">
      <c r="A528" t="s">
        <v>2290</v>
      </c>
      <c r="B528" t="s">
        <v>2291</v>
      </c>
      <c r="C528">
        <v>2.33</v>
      </c>
      <c r="D528">
        <v>2.86</v>
      </c>
      <c r="E528">
        <v>2.1</v>
      </c>
      <c r="F528">
        <v>2.39</v>
      </c>
      <c r="G528">
        <v>3.41</v>
      </c>
      <c r="H528">
        <v>1.97</v>
      </c>
      <c r="I528">
        <v>3.26</v>
      </c>
      <c r="J528">
        <v>4.53</v>
      </c>
      <c r="K528">
        <v>2.7</v>
      </c>
      <c r="U528">
        <v>369</v>
      </c>
      <c r="V528">
        <v>357</v>
      </c>
      <c r="W528">
        <v>397</v>
      </c>
      <c r="X528">
        <v>102</v>
      </c>
      <c r="Y528">
        <v>127</v>
      </c>
      <c r="Z528">
        <v>142</v>
      </c>
      <c r="AA528">
        <f t="shared" si="145"/>
        <v>1494</v>
      </c>
      <c r="AB528">
        <f t="shared" si="132"/>
        <v>2.4895763570899018E-4</v>
      </c>
      <c r="AC528" s="175"/>
    </row>
    <row r="529" spans="1:29">
      <c r="A529" t="s">
        <v>2292</v>
      </c>
      <c r="B529" t="s">
        <v>2293</v>
      </c>
      <c r="C529">
        <v>2.2999999999999998</v>
      </c>
      <c r="D529">
        <v>2.84</v>
      </c>
      <c r="E529">
        <v>2.09</v>
      </c>
      <c r="F529">
        <v>2.36</v>
      </c>
      <c r="G529">
        <v>3.39</v>
      </c>
      <c r="H529">
        <v>1.96</v>
      </c>
      <c r="I529">
        <v>3.23</v>
      </c>
      <c r="J529">
        <v>4.51</v>
      </c>
      <c r="K529">
        <v>2.7</v>
      </c>
      <c r="U529">
        <v>351</v>
      </c>
      <c r="V529">
        <v>344</v>
      </c>
      <c r="W529">
        <v>382</v>
      </c>
      <c r="X529">
        <v>106</v>
      </c>
      <c r="Y529">
        <v>138</v>
      </c>
      <c r="Z529">
        <v>147</v>
      </c>
      <c r="AA529">
        <f t="shared" si="145"/>
        <v>1468</v>
      </c>
      <c r="AB529">
        <f t="shared" si="132"/>
        <v>2.4462503963908807E-4</v>
      </c>
      <c r="AC529" s="175">
        <f t="shared" ref="AC529" si="148">SUM(AB529:AB532)/4</f>
        <v>2.0359035570780373E-4</v>
      </c>
    </row>
    <row r="530" spans="1:29">
      <c r="A530" t="s">
        <v>2294</v>
      </c>
      <c r="B530" t="s">
        <v>2295</v>
      </c>
      <c r="C530">
        <v>2.29</v>
      </c>
      <c r="D530">
        <v>2.82</v>
      </c>
      <c r="E530">
        <v>2.08</v>
      </c>
      <c r="F530">
        <v>2.34</v>
      </c>
      <c r="G530">
        <v>3.37</v>
      </c>
      <c r="H530">
        <v>1.96</v>
      </c>
      <c r="I530">
        <v>3.21</v>
      </c>
      <c r="J530">
        <v>4.5</v>
      </c>
      <c r="K530">
        <v>2.7</v>
      </c>
      <c r="U530">
        <v>328</v>
      </c>
      <c r="V530">
        <v>316</v>
      </c>
      <c r="W530">
        <v>343</v>
      </c>
      <c r="X530">
        <v>98</v>
      </c>
      <c r="Y530">
        <v>134</v>
      </c>
      <c r="Z530">
        <v>126</v>
      </c>
      <c r="AA530">
        <f t="shared" si="145"/>
        <v>1345</v>
      </c>
      <c r="AB530">
        <f t="shared" si="132"/>
        <v>2.2412852746224351E-4</v>
      </c>
      <c r="AC530" s="175"/>
    </row>
    <row r="531" spans="1:29">
      <c r="A531" t="s">
        <v>2296</v>
      </c>
      <c r="B531" t="s">
        <v>2297</v>
      </c>
      <c r="C531">
        <v>2.2799999999999998</v>
      </c>
      <c r="D531">
        <v>2.81</v>
      </c>
      <c r="E531">
        <v>2.08</v>
      </c>
      <c r="F531">
        <v>2.3199999999999998</v>
      </c>
      <c r="G531">
        <v>3.35</v>
      </c>
      <c r="H531">
        <v>1.96</v>
      </c>
      <c r="I531">
        <v>3.19</v>
      </c>
      <c r="J531">
        <v>4.49</v>
      </c>
      <c r="K531">
        <v>2.7</v>
      </c>
      <c r="U531">
        <v>301</v>
      </c>
      <c r="V531">
        <v>287</v>
      </c>
      <c r="W531">
        <v>270</v>
      </c>
      <c r="X531">
        <v>95</v>
      </c>
      <c r="Y531">
        <v>122</v>
      </c>
      <c r="Z531">
        <v>73</v>
      </c>
      <c r="AA531">
        <f t="shared" si="145"/>
        <v>1148</v>
      </c>
      <c r="AB531">
        <f t="shared" si="132"/>
        <v>1.9130078031721602E-4</v>
      </c>
      <c r="AC531" s="175"/>
    </row>
    <row r="532" spans="1:29">
      <c r="A532" t="s">
        <v>2298</v>
      </c>
      <c r="B532" t="s">
        <v>2299</v>
      </c>
      <c r="C532">
        <v>2.27</v>
      </c>
      <c r="D532">
        <v>2.8</v>
      </c>
      <c r="E532">
        <v>2.08</v>
      </c>
      <c r="F532">
        <v>2.31</v>
      </c>
      <c r="G532">
        <v>3.34</v>
      </c>
      <c r="H532">
        <v>1.95</v>
      </c>
      <c r="I532">
        <v>3.18</v>
      </c>
      <c r="J532">
        <v>4.4800000000000004</v>
      </c>
      <c r="K532">
        <v>2.7</v>
      </c>
      <c r="U532">
        <v>285</v>
      </c>
      <c r="V532">
        <v>212</v>
      </c>
      <c r="W532">
        <v>237</v>
      </c>
      <c r="X532">
        <v>71</v>
      </c>
      <c r="Y532">
        <v>91</v>
      </c>
      <c r="Z532">
        <v>30</v>
      </c>
      <c r="AA532">
        <f t="shared" si="145"/>
        <v>926</v>
      </c>
      <c r="AB532">
        <f t="shared" si="132"/>
        <v>1.5430707541266728E-4</v>
      </c>
      <c r="AC532" s="175"/>
    </row>
    <row r="533" spans="1:29">
      <c r="A533" t="s">
        <v>2300</v>
      </c>
      <c r="B533" t="s">
        <v>2301</v>
      </c>
      <c r="C533">
        <v>2.25</v>
      </c>
      <c r="D533">
        <v>2.78</v>
      </c>
      <c r="E533">
        <v>2.0699999999999998</v>
      </c>
      <c r="F533">
        <v>2.29</v>
      </c>
      <c r="G533">
        <v>3.32</v>
      </c>
      <c r="H533">
        <v>1.95</v>
      </c>
      <c r="I533">
        <v>3.16</v>
      </c>
      <c r="J533">
        <v>4.47</v>
      </c>
      <c r="K533">
        <v>2.7</v>
      </c>
      <c r="U533">
        <v>284</v>
      </c>
      <c r="V533">
        <v>204</v>
      </c>
      <c r="W533">
        <v>237</v>
      </c>
      <c r="X533">
        <v>66</v>
      </c>
      <c r="Y533">
        <v>68</v>
      </c>
      <c r="Z533">
        <v>13</v>
      </c>
      <c r="AA533">
        <f t="shared" si="145"/>
        <v>872</v>
      </c>
      <c r="AB533">
        <f t="shared" si="132"/>
        <v>1.4530860665210135E-4</v>
      </c>
      <c r="AC533" s="175">
        <f t="shared" ref="AC533" si="149">SUM(AB533:AB536)/4</f>
        <v>1.5255737315366836E-4</v>
      </c>
    </row>
    <row r="534" spans="1:29">
      <c r="A534" t="s">
        <v>2302</v>
      </c>
      <c r="B534" t="s">
        <v>2303</v>
      </c>
      <c r="C534">
        <v>2.2400000000000002</v>
      </c>
      <c r="D534">
        <v>2.77</v>
      </c>
      <c r="E534">
        <v>2.06</v>
      </c>
      <c r="F534">
        <v>2.27</v>
      </c>
      <c r="G534">
        <v>3.31</v>
      </c>
      <c r="H534">
        <v>1.95</v>
      </c>
      <c r="I534">
        <v>3.15</v>
      </c>
      <c r="J534">
        <v>4.46</v>
      </c>
      <c r="K534">
        <v>2.7</v>
      </c>
      <c r="U534">
        <v>288</v>
      </c>
      <c r="V534">
        <v>208</v>
      </c>
      <c r="W534">
        <v>238</v>
      </c>
      <c r="X534">
        <v>82</v>
      </c>
      <c r="Y534">
        <v>71</v>
      </c>
      <c r="Z534">
        <v>15</v>
      </c>
      <c r="AA534">
        <f t="shared" si="145"/>
        <v>902</v>
      </c>
      <c r="AB534">
        <f t="shared" ref="AB534:AB597" si="150">AA534/$AD$4</f>
        <v>1.5030775596352688E-4</v>
      </c>
      <c r="AC534" s="175"/>
    </row>
    <row r="535" spans="1:29">
      <c r="A535" t="s">
        <v>2304</v>
      </c>
      <c r="B535" t="s">
        <v>2305</v>
      </c>
      <c r="C535">
        <v>2.23</v>
      </c>
      <c r="D535">
        <v>2.77</v>
      </c>
      <c r="E535">
        <v>2.06</v>
      </c>
      <c r="F535">
        <v>2.2599999999999998</v>
      </c>
      <c r="G535">
        <v>3.29</v>
      </c>
      <c r="H535">
        <v>1.94</v>
      </c>
      <c r="I535">
        <v>3.14</v>
      </c>
      <c r="J535">
        <v>4.46</v>
      </c>
      <c r="K535">
        <v>2.7</v>
      </c>
      <c r="U535">
        <v>293</v>
      </c>
      <c r="V535">
        <v>210</v>
      </c>
      <c r="W535">
        <v>246</v>
      </c>
      <c r="X535">
        <v>86</v>
      </c>
      <c r="Y535">
        <v>69</v>
      </c>
      <c r="Z535">
        <v>12</v>
      </c>
      <c r="AA535">
        <f t="shared" si="145"/>
        <v>916</v>
      </c>
      <c r="AB535">
        <f t="shared" si="150"/>
        <v>1.5264069230885879E-4</v>
      </c>
      <c r="AC535" s="175"/>
    </row>
    <row r="536" spans="1:29">
      <c r="A536" t="s">
        <v>2306</v>
      </c>
      <c r="B536" t="s">
        <v>2307</v>
      </c>
      <c r="C536">
        <v>2.2200000000000002</v>
      </c>
      <c r="D536">
        <v>2.75</v>
      </c>
      <c r="E536">
        <v>2.0499999999999998</v>
      </c>
      <c r="F536">
        <v>2.23</v>
      </c>
      <c r="G536">
        <v>3.27</v>
      </c>
      <c r="H536">
        <v>1.93</v>
      </c>
      <c r="I536">
        <v>3.12</v>
      </c>
      <c r="J536">
        <v>4.45</v>
      </c>
      <c r="K536">
        <v>2.7</v>
      </c>
      <c r="U536">
        <v>314</v>
      </c>
      <c r="V536">
        <v>226</v>
      </c>
      <c r="W536">
        <v>255</v>
      </c>
      <c r="X536">
        <v>88</v>
      </c>
      <c r="Y536">
        <v>66</v>
      </c>
      <c r="Z536">
        <v>23</v>
      </c>
      <c r="AA536">
        <f t="shared" si="145"/>
        <v>972</v>
      </c>
      <c r="AB536">
        <f t="shared" si="150"/>
        <v>1.619724376901864E-4</v>
      </c>
      <c r="AC536" s="175"/>
    </row>
    <row r="537" spans="1:29">
      <c r="A537" t="s">
        <v>2308</v>
      </c>
      <c r="B537" t="s">
        <v>2309</v>
      </c>
      <c r="C537">
        <v>2.21</v>
      </c>
      <c r="D537">
        <v>2.75</v>
      </c>
      <c r="E537">
        <v>2.0499999999999998</v>
      </c>
      <c r="F537">
        <v>2.21</v>
      </c>
      <c r="G537">
        <v>3.25</v>
      </c>
      <c r="H537">
        <v>1.92</v>
      </c>
      <c r="I537">
        <v>3.11</v>
      </c>
      <c r="J537">
        <v>4.4400000000000004</v>
      </c>
      <c r="K537">
        <v>2.7</v>
      </c>
      <c r="U537">
        <v>314</v>
      </c>
      <c r="V537">
        <v>265</v>
      </c>
      <c r="W537">
        <v>282</v>
      </c>
      <c r="X537">
        <v>120</v>
      </c>
      <c r="Y537">
        <v>106</v>
      </c>
      <c r="Z537">
        <v>53</v>
      </c>
      <c r="AA537">
        <f t="shared" si="145"/>
        <v>1140</v>
      </c>
      <c r="AB537">
        <f t="shared" si="150"/>
        <v>1.8996767383416921E-4</v>
      </c>
      <c r="AC537" s="175">
        <f t="shared" ref="AC537" si="151">SUM(AB537:AB540)/4</f>
        <v>2.6903755210988263E-4</v>
      </c>
    </row>
    <row r="538" spans="1:29">
      <c r="A538" t="s">
        <v>2310</v>
      </c>
      <c r="B538" t="s">
        <v>2311</v>
      </c>
      <c r="C538">
        <v>2.21</v>
      </c>
      <c r="D538">
        <v>2.74</v>
      </c>
      <c r="E538">
        <v>2.0499999999999998</v>
      </c>
      <c r="F538">
        <v>2.2000000000000002</v>
      </c>
      <c r="G538">
        <v>3.23</v>
      </c>
      <c r="H538">
        <v>1.91</v>
      </c>
      <c r="I538">
        <v>3.11</v>
      </c>
      <c r="J538">
        <v>4.4400000000000004</v>
      </c>
      <c r="K538">
        <v>2.7</v>
      </c>
      <c r="U538">
        <v>370</v>
      </c>
      <c r="V538">
        <v>396</v>
      </c>
      <c r="W538">
        <v>338</v>
      </c>
      <c r="X538">
        <v>194</v>
      </c>
      <c r="Y538">
        <v>144</v>
      </c>
      <c r="Z538">
        <v>168</v>
      </c>
      <c r="AA538">
        <f t="shared" si="145"/>
        <v>1610</v>
      </c>
      <c r="AB538">
        <f t="shared" si="150"/>
        <v>2.6828767971316881E-4</v>
      </c>
      <c r="AC538" s="175"/>
    </row>
    <row r="539" spans="1:29">
      <c r="A539" t="s">
        <v>2312</v>
      </c>
      <c r="B539" t="s">
        <v>2313</v>
      </c>
      <c r="C539">
        <v>2.2000000000000002</v>
      </c>
      <c r="D539">
        <v>2.73</v>
      </c>
      <c r="E539">
        <v>2.0499999999999998</v>
      </c>
      <c r="F539">
        <v>2.1800000000000002</v>
      </c>
      <c r="G539">
        <v>3.22</v>
      </c>
      <c r="H539">
        <v>1.9</v>
      </c>
      <c r="I539">
        <v>3.09</v>
      </c>
      <c r="J539">
        <v>4.43</v>
      </c>
      <c r="K539">
        <v>2.7</v>
      </c>
      <c r="U539">
        <v>434</v>
      </c>
      <c r="V539">
        <v>393</v>
      </c>
      <c r="W539">
        <v>453</v>
      </c>
      <c r="X539">
        <v>220</v>
      </c>
      <c r="Y539">
        <v>122</v>
      </c>
      <c r="Z539">
        <v>262</v>
      </c>
      <c r="AA539">
        <f t="shared" si="145"/>
        <v>1884</v>
      </c>
      <c r="AB539">
        <f t="shared" si="150"/>
        <v>3.1394657675752174E-4</v>
      </c>
      <c r="AC539" s="175"/>
    </row>
    <row r="540" spans="1:29">
      <c r="A540" t="s">
        <v>2314</v>
      </c>
      <c r="B540" t="s">
        <v>2315</v>
      </c>
      <c r="C540">
        <v>2.2000000000000002</v>
      </c>
      <c r="D540">
        <v>2.73</v>
      </c>
      <c r="E540">
        <v>2.04</v>
      </c>
      <c r="F540">
        <v>2.17</v>
      </c>
      <c r="G540">
        <v>3.2</v>
      </c>
      <c r="H540">
        <v>1.9</v>
      </c>
      <c r="I540">
        <v>3.09</v>
      </c>
      <c r="J540">
        <v>4.43</v>
      </c>
      <c r="K540">
        <v>2.7</v>
      </c>
      <c r="U540">
        <v>455</v>
      </c>
      <c r="V540">
        <v>354</v>
      </c>
      <c r="W540">
        <v>417</v>
      </c>
      <c r="X540">
        <v>218</v>
      </c>
      <c r="Y540">
        <v>154</v>
      </c>
      <c r="Z540">
        <v>226</v>
      </c>
      <c r="AA540">
        <f t="shared" si="145"/>
        <v>1824</v>
      </c>
      <c r="AB540">
        <f t="shared" si="150"/>
        <v>3.0394827813467074E-4</v>
      </c>
      <c r="AC540" s="175"/>
    </row>
    <row r="541" spans="1:29">
      <c r="A541" t="s">
        <v>2316</v>
      </c>
      <c r="B541" t="s">
        <v>2317</v>
      </c>
      <c r="C541">
        <v>2.2000000000000002</v>
      </c>
      <c r="D541">
        <v>2.74</v>
      </c>
      <c r="E541">
        <v>2.0499999999999998</v>
      </c>
      <c r="F541">
        <v>2.17</v>
      </c>
      <c r="G541">
        <v>3.19</v>
      </c>
      <c r="H541">
        <v>1.88</v>
      </c>
      <c r="I541">
        <v>3.1</v>
      </c>
      <c r="J541">
        <v>4.43</v>
      </c>
      <c r="K541">
        <v>2.7</v>
      </c>
      <c r="U541">
        <v>482</v>
      </c>
      <c r="V541">
        <v>364</v>
      </c>
      <c r="W541">
        <v>413</v>
      </c>
      <c r="X541">
        <v>164</v>
      </c>
      <c r="Y541">
        <v>138</v>
      </c>
      <c r="Z541">
        <v>171</v>
      </c>
      <c r="AA541">
        <f t="shared" si="145"/>
        <v>1732</v>
      </c>
      <c r="AB541">
        <f t="shared" si="150"/>
        <v>2.8861755357963251E-4</v>
      </c>
      <c r="AC541" s="175">
        <f t="shared" ref="AC541" si="152">SUM(AB541:AB544)/4</f>
        <v>2.7128716930002408E-4</v>
      </c>
    </row>
    <row r="542" spans="1:29">
      <c r="A542" t="s">
        <v>2318</v>
      </c>
      <c r="B542" t="s">
        <v>2319</v>
      </c>
      <c r="C542">
        <v>2.2400000000000002</v>
      </c>
      <c r="D542">
        <v>2.78</v>
      </c>
      <c r="E542">
        <v>2.06</v>
      </c>
      <c r="F542">
        <v>2.2000000000000002</v>
      </c>
      <c r="G542">
        <v>3.21</v>
      </c>
      <c r="H542">
        <v>1.88</v>
      </c>
      <c r="I542">
        <v>3.15</v>
      </c>
      <c r="J542">
        <v>4.46</v>
      </c>
      <c r="K542">
        <v>2.7</v>
      </c>
      <c r="U542">
        <v>449</v>
      </c>
      <c r="V542">
        <v>355</v>
      </c>
      <c r="W542">
        <v>399</v>
      </c>
      <c r="X542">
        <v>153</v>
      </c>
      <c r="Y542">
        <v>140</v>
      </c>
      <c r="Z542">
        <v>164</v>
      </c>
      <c r="AA542">
        <f t="shared" si="145"/>
        <v>1660</v>
      </c>
      <c r="AB542">
        <f t="shared" si="150"/>
        <v>2.7661959523221131E-4</v>
      </c>
      <c r="AC542" s="175"/>
    </row>
    <row r="543" spans="1:29">
      <c r="A543" t="s">
        <v>2320</v>
      </c>
      <c r="B543" t="s">
        <v>2321</v>
      </c>
      <c r="C543">
        <v>2.2799999999999998</v>
      </c>
      <c r="D543">
        <v>2.82</v>
      </c>
      <c r="E543">
        <v>2.08</v>
      </c>
      <c r="F543">
        <v>2.25</v>
      </c>
      <c r="G543">
        <v>3.25</v>
      </c>
      <c r="H543">
        <v>1.89</v>
      </c>
      <c r="I543">
        <v>3.2</v>
      </c>
      <c r="J543">
        <v>4.5</v>
      </c>
      <c r="K543">
        <v>2.7</v>
      </c>
      <c r="U543">
        <v>422</v>
      </c>
      <c r="V543">
        <v>343</v>
      </c>
      <c r="W543">
        <v>389</v>
      </c>
      <c r="X543">
        <v>150</v>
      </c>
      <c r="Y543">
        <v>133</v>
      </c>
      <c r="Z543">
        <v>149</v>
      </c>
      <c r="AA543">
        <f t="shared" si="145"/>
        <v>1586</v>
      </c>
      <c r="AB543">
        <f t="shared" si="150"/>
        <v>2.6428836026402841E-4</v>
      </c>
      <c r="AC543" s="175"/>
    </row>
    <row r="544" spans="1:29">
      <c r="A544" t="s">
        <v>2322</v>
      </c>
      <c r="B544" t="s">
        <v>2323</v>
      </c>
      <c r="C544">
        <v>2.3199999999999998</v>
      </c>
      <c r="D544">
        <v>2.86</v>
      </c>
      <c r="E544">
        <v>2.1</v>
      </c>
      <c r="F544">
        <v>2.2799999999999998</v>
      </c>
      <c r="G544">
        <v>3.26</v>
      </c>
      <c r="H544">
        <v>1.88</v>
      </c>
      <c r="I544">
        <v>3.25</v>
      </c>
      <c r="J544">
        <v>4.53</v>
      </c>
      <c r="K544">
        <v>2.7</v>
      </c>
      <c r="U544">
        <v>409</v>
      </c>
      <c r="V544">
        <v>339</v>
      </c>
      <c r="W544">
        <v>367</v>
      </c>
      <c r="X544">
        <v>139</v>
      </c>
      <c r="Y544">
        <v>129</v>
      </c>
      <c r="Z544">
        <v>151</v>
      </c>
      <c r="AA544">
        <f t="shared" si="145"/>
        <v>1534</v>
      </c>
      <c r="AB544">
        <f t="shared" si="150"/>
        <v>2.5562316812422419E-4</v>
      </c>
      <c r="AC544" s="175"/>
    </row>
    <row r="545" spans="1:29">
      <c r="A545" t="s">
        <v>2324</v>
      </c>
      <c r="B545" t="s">
        <v>2325</v>
      </c>
      <c r="C545">
        <v>2.35</v>
      </c>
      <c r="D545">
        <v>2.88</v>
      </c>
      <c r="E545">
        <v>2.11</v>
      </c>
      <c r="F545">
        <v>2.2999999999999998</v>
      </c>
      <c r="G545">
        <v>3.27</v>
      </c>
      <c r="H545">
        <v>1.88</v>
      </c>
      <c r="I545">
        <v>3.29</v>
      </c>
      <c r="J545">
        <v>4.55</v>
      </c>
      <c r="K545">
        <v>2.7</v>
      </c>
      <c r="U545">
        <v>392</v>
      </c>
      <c r="V545">
        <v>335</v>
      </c>
      <c r="W545">
        <v>360</v>
      </c>
      <c r="X545">
        <v>131</v>
      </c>
      <c r="Y545">
        <v>130</v>
      </c>
      <c r="Z545">
        <v>145</v>
      </c>
      <c r="AA545">
        <f t="shared" si="145"/>
        <v>1493</v>
      </c>
      <c r="AB545">
        <f t="shared" si="150"/>
        <v>2.4879099739860932E-4</v>
      </c>
      <c r="AC545" s="175">
        <f t="shared" ref="AC545" si="153">SUM(AB545:AB548)/4</f>
        <v>2.3900099666373438E-4</v>
      </c>
    </row>
    <row r="546" spans="1:29">
      <c r="A546" t="s">
        <v>2326</v>
      </c>
      <c r="B546" t="s">
        <v>2327</v>
      </c>
      <c r="C546">
        <v>2.37</v>
      </c>
      <c r="D546">
        <v>2.9</v>
      </c>
      <c r="E546">
        <v>2.12</v>
      </c>
      <c r="F546">
        <v>2.3199999999999998</v>
      </c>
      <c r="G546">
        <v>3.3</v>
      </c>
      <c r="H546">
        <v>1.88</v>
      </c>
      <c r="I546">
        <v>3.31</v>
      </c>
      <c r="J546">
        <v>4.5599999999999996</v>
      </c>
      <c r="K546">
        <v>2.7</v>
      </c>
      <c r="U546">
        <v>386</v>
      </c>
      <c r="V546">
        <v>330</v>
      </c>
      <c r="W546">
        <v>362</v>
      </c>
      <c r="X546">
        <v>105</v>
      </c>
      <c r="Y546">
        <v>119</v>
      </c>
      <c r="Z546">
        <v>117</v>
      </c>
      <c r="AA546">
        <f t="shared" si="145"/>
        <v>1419</v>
      </c>
      <c r="AB546">
        <f t="shared" si="150"/>
        <v>2.3645976243042642E-4</v>
      </c>
      <c r="AC546" s="175"/>
    </row>
    <row r="547" spans="1:29">
      <c r="A547" t="s">
        <v>2328</v>
      </c>
      <c r="B547" t="s">
        <v>2329</v>
      </c>
      <c r="C547">
        <v>2.37</v>
      </c>
      <c r="D547">
        <v>2.9</v>
      </c>
      <c r="E547">
        <v>2.12</v>
      </c>
      <c r="F547">
        <v>2.34</v>
      </c>
      <c r="G547">
        <v>3.32</v>
      </c>
      <c r="H547">
        <v>1.9</v>
      </c>
      <c r="I547">
        <v>3.31</v>
      </c>
      <c r="J547">
        <v>4.5599999999999996</v>
      </c>
      <c r="K547">
        <v>2.7</v>
      </c>
      <c r="U547">
        <v>387</v>
      </c>
      <c r="V547">
        <v>328</v>
      </c>
      <c r="W547">
        <v>371</v>
      </c>
      <c r="X547">
        <v>93</v>
      </c>
      <c r="Y547">
        <v>122</v>
      </c>
      <c r="Z547">
        <v>112</v>
      </c>
      <c r="AA547">
        <f t="shared" si="145"/>
        <v>1413</v>
      </c>
      <c r="AB547">
        <f t="shared" si="150"/>
        <v>2.3545993256814132E-4</v>
      </c>
      <c r="AC547" s="175"/>
    </row>
    <row r="548" spans="1:29">
      <c r="A548" t="s">
        <v>2330</v>
      </c>
      <c r="B548" t="s">
        <v>2331</v>
      </c>
      <c r="C548">
        <v>2.35</v>
      </c>
      <c r="D548">
        <v>2.88</v>
      </c>
      <c r="E548">
        <v>2.11</v>
      </c>
      <c r="F548">
        <v>2.34</v>
      </c>
      <c r="G548">
        <v>3.34</v>
      </c>
      <c r="H548">
        <v>1.92</v>
      </c>
      <c r="I548">
        <v>3.28</v>
      </c>
      <c r="J548">
        <v>4.55</v>
      </c>
      <c r="K548">
        <v>2.7</v>
      </c>
      <c r="U548">
        <v>392</v>
      </c>
      <c r="V548">
        <v>336</v>
      </c>
      <c r="W548">
        <v>384</v>
      </c>
      <c r="X548">
        <v>89</v>
      </c>
      <c r="Y548">
        <v>111</v>
      </c>
      <c r="Z548">
        <v>100</v>
      </c>
      <c r="AA548">
        <f t="shared" si="145"/>
        <v>1412</v>
      </c>
      <c r="AB548">
        <f t="shared" si="150"/>
        <v>2.3529329425776046E-4</v>
      </c>
      <c r="AC548" s="175"/>
    </row>
    <row r="549" spans="1:29">
      <c r="A549" t="s">
        <v>2332</v>
      </c>
      <c r="B549" t="s">
        <v>2333</v>
      </c>
      <c r="C549">
        <v>2.31</v>
      </c>
      <c r="D549">
        <v>2.84</v>
      </c>
      <c r="E549">
        <v>2.09</v>
      </c>
      <c r="F549">
        <v>2.35</v>
      </c>
      <c r="G549">
        <v>3.37</v>
      </c>
      <c r="H549">
        <v>1.95</v>
      </c>
      <c r="I549">
        <v>3.23</v>
      </c>
      <c r="J549">
        <v>4.5199999999999996</v>
      </c>
      <c r="K549">
        <v>2.7</v>
      </c>
      <c r="U549">
        <v>388</v>
      </c>
      <c r="V549">
        <v>349</v>
      </c>
      <c r="W549">
        <v>406</v>
      </c>
      <c r="X549">
        <v>77</v>
      </c>
      <c r="Y549">
        <v>109</v>
      </c>
      <c r="Z549">
        <v>118</v>
      </c>
      <c r="AA549">
        <f t="shared" si="145"/>
        <v>1447</v>
      </c>
      <c r="AB549">
        <f t="shared" si="150"/>
        <v>2.4112563512109023E-4</v>
      </c>
      <c r="AC549" s="175">
        <f t="shared" ref="AC549" si="154">SUM(AB549:AB552)/4</f>
        <v>2.4762452922594334E-4</v>
      </c>
    </row>
    <row r="550" spans="1:29">
      <c r="A550" t="s">
        <v>2334</v>
      </c>
      <c r="B550" t="s">
        <v>2335</v>
      </c>
      <c r="C550">
        <v>2.29</v>
      </c>
      <c r="D550">
        <v>2.82</v>
      </c>
      <c r="E550">
        <v>2.08</v>
      </c>
      <c r="F550">
        <v>2.33</v>
      </c>
      <c r="G550">
        <v>3.35</v>
      </c>
      <c r="H550">
        <v>1.95</v>
      </c>
      <c r="I550">
        <v>3.21</v>
      </c>
      <c r="J550">
        <v>4.5</v>
      </c>
      <c r="K550">
        <v>2.7</v>
      </c>
      <c r="U550">
        <v>392</v>
      </c>
      <c r="V550">
        <v>360</v>
      </c>
      <c r="W550">
        <v>410</v>
      </c>
      <c r="X550">
        <v>82</v>
      </c>
      <c r="Y550">
        <v>117</v>
      </c>
      <c r="Z550">
        <v>139</v>
      </c>
      <c r="AA550">
        <f t="shared" si="145"/>
        <v>1500</v>
      </c>
      <c r="AB550">
        <f t="shared" si="150"/>
        <v>2.499574655712753E-4</v>
      </c>
      <c r="AC550" s="175"/>
    </row>
    <row r="551" spans="1:29">
      <c r="A551" t="s">
        <v>2336</v>
      </c>
      <c r="B551" t="s">
        <v>2337</v>
      </c>
      <c r="C551">
        <v>2.27</v>
      </c>
      <c r="D551">
        <v>2.8</v>
      </c>
      <c r="E551">
        <v>2.0699999999999998</v>
      </c>
      <c r="F551">
        <v>2.31</v>
      </c>
      <c r="G551">
        <v>3.34</v>
      </c>
      <c r="H551">
        <v>1.95</v>
      </c>
      <c r="I551">
        <v>3.19</v>
      </c>
      <c r="J551">
        <v>4.49</v>
      </c>
      <c r="K551">
        <v>2.7</v>
      </c>
      <c r="U551">
        <v>379</v>
      </c>
      <c r="V551">
        <v>361</v>
      </c>
      <c r="W551">
        <v>409</v>
      </c>
      <c r="X551">
        <v>87</v>
      </c>
      <c r="Y551">
        <v>123</v>
      </c>
      <c r="Z551">
        <v>135</v>
      </c>
      <c r="AA551">
        <f t="shared" si="145"/>
        <v>1494</v>
      </c>
      <c r="AB551">
        <f t="shared" si="150"/>
        <v>2.4895763570899018E-4</v>
      </c>
      <c r="AC551" s="175"/>
    </row>
    <row r="552" spans="1:29">
      <c r="A552" t="s">
        <v>2338</v>
      </c>
      <c r="B552" t="s">
        <v>2339</v>
      </c>
      <c r="C552">
        <v>2.2599999999999998</v>
      </c>
      <c r="D552">
        <v>2.79</v>
      </c>
      <c r="E552">
        <v>2.0699999999999998</v>
      </c>
      <c r="F552">
        <v>2.2999999999999998</v>
      </c>
      <c r="G552">
        <v>3.33</v>
      </c>
      <c r="H552">
        <v>1.95</v>
      </c>
      <c r="I552">
        <v>3.17</v>
      </c>
      <c r="J552">
        <v>4.4800000000000004</v>
      </c>
      <c r="K552">
        <v>2.7</v>
      </c>
      <c r="U552">
        <v>370</v>
      </c>
      <c r="V552">
        <v>361</v>
      </c>
      <c r="W552">
        <v>402</v>
      </c>
      <c r="X552">
        <v>101</v>
      </c>
      <c r="Y552">
        <v>127</v>
      </c>
      <c r="Z552">
        <v>142</v>
      </c>
      <c r="AA552">
        <f t="shared" si="145"/>
        <v>1503</v>
      </c>
      <c r="AB552">
        <f t="shared" si="150"/>
        <v>2.5045738050241781E-4</v>
      </c>
      <c r="AC552" s="175"/>
    </row>
    <row r="553" spans="1:29">
      <c r="A553" t="s">
        <v>2340</v>
      </c>
      <c r="B553" t="s">
        <v>2341</v>
      </c>
      <c r="C553">
        <v>2.25</v>
      </c>
      <c r="D553">
        <v>2.78</v>
      </c>
      <c r="E553">
        <v>2.0699999999999998</v>
      </c>
      <c r="F553">
        <v>2.29</v>
      </c>
      <c r="G553">
        <v>3.33</v>
      </c>
      <c r="H553">
        <v>1.95</v>
      </c>
      <c r="I553">
        <v>3.16</v>
      </c>
      <c r="J553">
        <v>4.47</v>
      </c>
      <c r="K553">
        <v>2.7</v>
      </c>
      <c r="U553">
        <v>351</v>
      </c>
      <c r="V553">
        <v>347</v>
      </c>
      <c r="W553">
        <v>387</v>
      </c>
      <c r="X553">
        <v>106</v>
      </c>
      <c r="Y553">
        <v>138</v>
      </c>
      <c r="Z553">
        <v>147</v>
      </c>
      <c r="AA553">
        <f t="shared" si="145"/>
        <v>1476</v>
      </c>
      <c r="AB553">
        <f t="shared" si="150"/>
        <v>2.4595814612213491E-4</v>
      </c>
      <c r="AC553" s="175">
        <f t="shared" ref="AC553" si="155">SUM(AB553:AB556)/4</f>
        <v>2.0504844092363616E-4</v>
      </c>
    </row>
    <row r="554" spans="1:29">
      <c r="A554" t="s">
        <v>2342</v>
      </c>
      <c r="B554" t="s">
        <v>2343</v>
      </c>
      <c r="C554">
        <v>2.2400000000000002</v>
      </c>
      <c r="D554">
        <v>2.77</v>
      </c>
      <c r="E554">
        <v>2.06</v>
      </c>
      <c r="F554">
        <v>2.29</v>
      </c>
      <c r="G554">
        <v>3.33</v>
      </c>
      <c r="H554">
        <v>1.96</v>
      </c>
      <c r="I554">
        <v>3.15</v>
      </c>
      <c r="J554">
        <v>4.46</v>
      </c>
      <c r="K554">
        <v>2.7</v>
      </c>
      <c r="U554">
        <v>329</v>
      </c>
      <c r="V554">
        <v>320</v>
      </c>
      <c r="W554">
        <v>348</v>
      </c>
      <c r="X554">
        <v>97</v>
      </c>
      <c r="Y554">
        <v>134</v>
      </c>
      <c r="Z554">
        <v>126</v>
      </c>
      <c r="AA554">
        <f t="shared" si="145"/>
        <v>1354</v>
      </c>
      <c r="AB554">
        <f t="shared" si="150"/>
        <v>2.2562827225567115E-4</v>
      </c>
      <c r="AC554" s="175"/>
    </row>
    <row r="555" spans="1:29">
      <c r="A555" t="s">
        <v>2344</v>
      </c>
      <c r="B555" t="s">
        <v>2345</v>
      </c>
      <c r="C555">
        <v>2.2400000000000002</v>
      </c>
      <c r="D555">
        <v>2.77</v>
      </c>
      <c r="E555">
        <v>2.06</v>
      </c>
      <c r="F555">
        <v>2.27</v>
      </c>
      <c r="G555">
        <v>3.32</v>
      </c>
      <c r="H555">
        <v>1.95</v>
      </c>
      <c r="I555">
        <v>3.14</v>
      </c>
      <c r="J555">
        <v>4.46</v>
      </c>
      <c r="K555">
        <v>2.7</v>
      </c>
      <c r="U555">
        <v>304</v>
      </c>
      <c r="V555">
        <v>291</v>
      </c>
      <c r="W555">
        <v>275</v>
      </c>
      <c r="X555">
        <v>94</v>
      </c>
      <c r="Y555">
        <v>122</v>
      </c>
      <c r="Z555">
        <v>73</v>
      </c>
      <c r="AA555">
        <f t="shared" si="145"/>
        <v>1159</v>
      </c>
      <c r="AB555">
        <f t="shared" si="150"/>
        <v>1.9313380173140537E-4</v>
      </c>
      <c r="AC555" s="175"/>
    </row>
    <row r="556" spans="1:29">
      <c r="A556" t="s">
        <v>2346</v>
      </c>
      <c r="B556" t="s">
        <v>2347</v>
      </c>
      <c r="C556">
        <v>2.23</v>
      </c>
      <c r="D556">
        <v>2.76</v>
      </c>
      <c r="E556">
        <v>2.06</v>
      </c>
      <c r="F556">
        <v>2.27</v>
      </c>
      <c r="G556">
        <v>3.32</v>
      </c>
      <c r="H556">
        <v>1.96</v>
      </c>
      <c r="I556">
        <v>3.13</v>
      </c>
      <c r="J556">
        <v>4.45</v>
      </c>
      <c r="K556">
        <v>2.7</v>
      </c>
      <c r="U556">
        <v>287</v>
      </c>
      <c r="V556">
        <v>215</v>
      </c>
      <c r="W556">
        <v>240</v>
      </c>
      <c r="X556">
        <v>70</v>
      </c>
      <c r="Y556">
        <v>91</v>
      </c>
      <c r="Z556">
        <v>30</v>
      </c>
      <c r="AA556">
        <f t="shared" si="145"/>
        <v>933</v>
      </c>
      <c r="AB556">
        <f t="shared" si="150"/>
        <v>1.5547354358533323E-4</v>
      </c>
      <c r="AC556" s="175"/>
    </row>
    <row r="557" spans="1:29">
      <c r="A557" t="s">
        <v>2348</v>
      </c>
      <c r="B557" t="s">
        <v>2349</v>
      </c>
      <c r="C557">
        <v>2.23</v>
      </c>
      <c r="D557">
        <v>2.76</v>
      </c>
      <c r="E557">
        <v>2.06</v>
      </c>
      <c r="F557">
        <v>2.2799999999999998</v>
      </c>
      <c r="G557">
        <v>3.33</v>
      </c>
      <c r="H557">
        <v>1.96</v>
      </c>
      <c r="I557">
        <v>3.13</v>
      </c>
      <c r="J557">
        <v>4.45</v>
      </c>
      <c r="K557">
        <v>2.7</v>
      </c>
      <c r="U557">
        <v>287</v>
      </c>
      <c r="V557">
        <v>204</v>
      </c>
      <c r="W557">
        <v>237</v>
      </c>
      <c r="X557">
        <v>66</v>
      </c>
      <c r="Y557">
        <v>68</v>
      </c>
      <c r="Z557">
        <v>13</v>
      </c>
      <c r="AA557">
        <f t="shared" si="145"/>
        <v>875</v>
      </c>
      <c r="AB557">
        <f t="shared" si="150"/>
        <v>1.4580852158324392E-4</v>
      </c>
      <c r="AC557" s="175">
        <f t="shared" ref="AC557" si="156">SUM(AB557:AB560)/4</f>
        <v>1.5339056470557261E-4</v>
      </c>
    </row>
    <row r="558" spans="1:29">
      <c r="A558" t="s">
        <v>2350</v>
      </c>
      <c r="B558" t="s">
        <v>2351</v>
      </c>
      <c r="C558">
        <v>2.23</v>
      </c>
      <c r="D558">
        <v>2.76</v>
      </c>
      <c r="E558">
        <v>2.06</v>
      </c>
      <c r="F558">
        <v>2.2799999999999998</v>
      </c>
      <c r="G558">
        <v>3.33</v>
      </c>
      <c r="H558">
        <v>1.96</v>
      </c>
      <c r="I558">
        <v>3.13</v>
      </c>
      <c r="J558">
        <v>4.45</v>
      </c>
      <c r="K558">
        <v>2.7</v>
      </c>
      <c r="U558">
        <v>292</v>
      </c>
      <c r="V558">
        <v>208</v>
      </c>
      <c r="W558">
        <v>239</v>
      </c>
      <c r="X558">
        <v>83</v>
      </c>
      <c r="Y558">
        <v>71</v>
      </c>
      <c r="Z558">
        <v>15</v>
      </c>
      <c r="AA558">
        <f t="shared" si="145"/>
        <v>908</v>
      </c>
      <c r="AB558">
        <f t="shared" si="150"/>
        <v>1.5130758582581198E-4</v>
      </c>
      <c r="AC558" s="175"/>
    </row>
    <row r="559" spans="1:29">
      <c r="A559" t="s">
        <v>2352</v>
      </c>
      <c r="B559" t="s">
        <v>2353</v>
      </c>
      <c r="C559">
        <v>2.23</v>
      </c>
      <c r="D559">
        <v>2.76</v>
      </c>
      <c r="E559">
        <v>2.06</v>
      </c>
      <c r="F559">
        <v>2.2799999999999998</v>
      </c>
      <c r="G559">
        <v>3.33</v>
      </c>
      <c r="H559">
        <v>1.96</v>
      </c>
      <c r="I559">
        <v>3.13</v>
      </c>
      <c r="J559">
        <v>4.45</v>
      </c>
      <c r="K559">
        <v>2.7</v>
      </c>
      <c r="U559">
        <v>297</v>
      </c>
      <c r="V559">
        <v>210</v>
      </c>
      <c r="W559">
        <v>246</v>
      </c>
      <c r="X559">
        <v>87</v>
      </c>
      <c r="Y559">
        <v>69</v>
      </c>
      <c r="Z559">
        <v>12</v>
      </c>
      <c r="AA559">
        <f t="shared" si="145"/>
        <v>921</v>
      </c>
      <c r="AB559">
        <f t="shared" si="150"/>
        <v>1.5347388386076303E-4</v>
      </c>
      <c r="AC559" s="175"/>
    </row>
    <row r="560" spans="1:29">
      <c r="A560" t="s">
        <v>2354</v>
      </c>
      <c r="B560" t="s">
        <v>2355</v>
      </c>
      <c r="C560">
        <v>2.23</v>
      </c>
      <c r="D560">
        <v>2.76</v>
      </c>
      <c r="E560">
        <v>2.06</v>
      </c>
      <c r="F560">
        <v>2.2799999999999998</v>
      </c>
      <c r="G560">
        <v>3.33</v>
      </c>
      <c r="H560">
        <v>1.96</v>
      </c>
      <c r="I560">
        <v>3.13</v>
      </c>
      <c r="J560">
        <v>4.45</v>
      </c>
      <c r="K560">
        <v>2.7</v>
      </c>
      <c r="U560">
        <v>318</v>
      </c>
      <c r="V560">
        <v>227</v>
      </c>
      <c r="W560">
        <v>256</v>
      </c>
      <c r="X560">
        <v>88</v>
      </c>
      <c r="Y560">
        <v>66</v>
      </c>
      <c r="Z560">
        <v>23</v>
      </c>
      <c r="AA560">
        <f t="shared" si="145"/>
        <v>978</v>
      </c>
      <c r="AB560">
        <f t="shared" si="150"/>
        <v>1.6297226755247149E-4</v>
      </c>
      <c r="AC560" s="175"/>
    </row>
    <row r="561" spans="1:29">
      <c r="A561" t="s">
        <v>2356</v>
      </c>
      <c r="B561" t="s">
        <v>2357</v>
      </c>
      <c r="C561">
        <v>2.2200000000000002</v>
      </c>
      <c r="D561">
        <v>2.76</v>
      </c>
      <c r="E561">
        <v>2.0499999999999998</v>
      </c>
      <c r="F561">
        <v>2.2799999999999998</v>
      </c>
      <c r="G561">
        <v>3.33</v>
      </c>
      <c r="H561">
        <v>1.96</v>
      </c>
      <c r="I561">
        <v>3.13</v>
      </c>
      <c r="J561">
        <v>4.45</v>
      </c>
      <c r="K561">
        <v>2.7</v>
      </c>
      <c r="U561">
        <v>319</v>
      </c>
      <c r="V561">
        <v>266</v>
      </c>
      <c r="W561">
        <v>284</v>
      </c>
      <c r="X561">
        <v>122</v>
      </c>
      <c r="Y561">
        <v>106</v>
      </c>
      <c r="Z561">
        <v>53</v>
      </c>
      <c r="AA561">
        <f t="shared" si="145"/>
        <v>1150</v>
      </c>
      <c r="AB561">
        <f t="shared" si="150"/>
        <v>1.9163405693797773E-4</v>
      </c>
      <c r="AC561" s="175">
        <f t="shared" ref="AC561" si="157">SUM(AB561:AB564)/4</f>
        <v>2.7087057352407202E-4</v>
      </c>
    </row>
    <row r="562" spans="1:29">
      <c r="A562" t="s">
        <v>2358</v>
      </c>
      <c r="B562" t="s">
        <v>2359</v>
      </c>
      <c r="C562">
        <v>2.2200000000000002</v>
      </c>
      <c r="D562">
        <v>2.76</v>
      </c>
      <c r="E562">
        <v>2.0499999999999998</v>
      </c>
      <c r="F562">
        <v>2.2799999999999998</v>
      </c>
      <c r="G562">
        <v>3.33</v>
      </c>
      <c r="H562">
        <v>1.96</v>
      </c>
      <c r="I562">
        <v>3.12</v>
      </c>
      <c r="J562">
        <v>4.45</v>
      </c>
      <c r="K562">
        <v>2.7</v>
      </c>
      <c r="U562">
        <v>376</v>
      </c>
      <c r="V562">
        <v>396</v>
      </c>
      <c r="W562">
        <v>342</v>
      </c>
      <c r="X562">
        <v>196</v>
      </c>
      <c r="Y562">
        <v>144</v>
      </c>
      <c r="Z562">
        <v>168</v>
      </c>
      <c r="AA562">
        <f t="shared" si="145"/>
        <v>1622</v>
      </c>
      <c r="AB562">
        <f t="shared" si="150"/>
        <v>2.7028733943773901E-4</v>
      </c>
      <c r="AC562" s="175"/>
    </row>
    <row r="563" spans="1:29">
      <c r="A563" t="s">
        <v>2360</v>
      </c>
      <c r="B563" t="s">
        <v>2361</v>
      </c>
      <c r="C563">
        <v>2.2200000000000002</v>
      </c>
      <c r="D563">
        <v>2.75</v>
      </c>
      <c r="E563">
        <v>2.0499999999999998</v>
      </c>
      <c r="F563">
        <v>2.27</v>
      </c>
      <c r="G563">
        <v>3.32</v>
      </c>
      <c r="H563">
        <v>1.96</v>
      </c>
      <c r="I563">
        <v>3.12</v>
      </c>
      <c r="J563">
        <v>4.4400000000000004</v>
      </c>
      <c r="K563">
        <v>2.7</v>
      </c>
      <c r="U563">
        <v>441</v>
      </c>
      <c r="V563">
        <v>394</v>
      </c>
      <c r="W563">
        <v>453</v>
      </c>
      <c r="X563">
        <v>222</v>
      </c>
      <c r="Y563">
        <v>122</v>
      </c>
      <c r="Z563">
        <v>262</v>
      </c>
      <c r="AA563">
        <f t="shared" si="145"/>
        <v>1894</v>
      </c>
      <c r="AB563">
        <f t="shared" si="150"/>
        <v>3.1561295986133028E-4</v>
      </c>
      <c r="AC563" s="175"/>
    </row>
    <row r="564" spans="1:29">
      <c r="A564" t="s">
        <v>2362</v>
      </c>
      <c r="B564" t="s">
        <v>2363</v>
      </c>
      <c r="C564">
        <v>2.2200000000000002</v>
      </c>
      <c r="D564">
        <v>2.75</v>
      </c>
      <c r="E564">
        <v>2.0499999999999998</v>
      </c>
      <c r="F564">
        <v>2.2599999999999998</v>
      </c>
      <c r="G564">
        <v>3.31</v>
      </c>
      <c r="H564">
        <v>1.96</v>
      </c>
      <c r="I564">
        <v>3.12</v>
      </c>
      <c r="J564">
        <v>4.4400000000000004</v>
      </c>
      <c r="K564">
        <v>2.7</v>
      </c>
      <c r="U564">
        <v>462</v>
      </c>
      <c r="V564">
        <v>356</v>
      </c>
      <c r="W564">
        <v>418</v>
      </c>
      <c r="X564">
        <v>220</v>
      </c>
      <c r="Y564">
        <v>154</v>
      </c>
      <c r="Z564">
        <v>226</v>
      </c>
      <c r="AA564">
        <f t="shared" si="145"/>
        <v>1836</v>
      </c>
      <c r="AB564">
        <f t="shared" si="150"/>
        <v>3.0594793785924094E-4</v>
      </c>
      <c r="AC564" s="175"/>
    </row>
    <row r="565" spans="1:29">
      <c r="A565" t="s">
        <v>2364</v>
      </c>
      <c r="B565" t="s">
        <v>2365</v>
      </c>
      <c r="C565">
        <v>2.2200000000000002</v>
      </c>
      <c r="D565">
        <v>2.76</v>
      </c>
      <c r="E565">
        <v>2.0499999999999998</v>
      </c>
      <c r="F565">
        <v>2.25</v>
      </c>
      <c r="G565">
        <v>3.29</v>
      </c>
      <c r="H565">
        <v>1.94</v>
      </c>
      <c r="I565">
        <v>3.12</v>
      </c>
      <c r="J565">
        <v>4.45</v>
      </c>
      <c r="K565">
        <v>2.7</v>
      </c>
      <c r="U565">
        <v>490</v>
      </c>
      <c r="V565">
        <v>366</v>
      </c>
      <c r="W565">
        <v>414</v>
      </c>
      <c r="X565">
        <v>166</v>
      </c>
      <c r="Y565">
        <v>138</v>
      </c>
      <c r="Z565">
        <v>171</v>
      </c>
      <c r="AA565">
        <f t="shared" si="145"/>
        <v>1745</v>
      </c>
      <c r="AB565">
        <f t="shared" si="150"/>
        <v>2.9078385161458356E-4</v>
      </c>
      <c r="AC565" s="175">
        <f t="shared" ref="AC565" si="158">SUM(AB565:AB568)/4</f>
        <v>2.7341180775737996E-4</v>
      </c>
    </row>
    <row r="566" spans="1:29">
      <c r="A566" t="s">
        <v>2366</v>
      </c>
      <c r="B566" t="s">
        <v>2367</v>
      </c>
      <c r="C566">
        <v>2.2400000000000002</v>
      </c>
      <c r="D566">
        <v>2.78</v>
      </c>
      <c r="E566">
        <v>2.06</v>
      </c>
      <c r="F566">
        <v>2.2599999999999998</v>
      </c>
      <c r="G566">
        <v>3.29</v>
      </c>
      <c r="H566">
        <v>1.93</v>
      </c>
      <c r="I566">
        <v>3.15</v>
      </c>
      <c r="J566">
        <v>4.47</v>
      </c>
      <c r="K566">
        <v>2.7</v>
      </c>
      <c r="U566">
        <v>457</v>
      </c>
      <c r="V566">
        <v>358</v>
      </c>
      <c r="W566">
        <v>400</v>
      </c>
      <c r="X566">
        <v>154</v>
      </c>
      <c r="Y566">
        <v>140</v>
      </c>
      <c r="Z566">
        <v>164</v>
      </c>
      <c r="AA566">
        <f t="shared" si="145"/>
        <v>1673</v>
      </c>
      <c r="AB566">
        <f t="shared" si="150"/>
        <v>2.7878589326716237E-4</v>
      </c>
      <c r="AC566" s="175"/>
    </row>
    <row r="567" spans="1:29">
      <c r="A567" t="s">
        <v>2368</v>
      </c>
      <c r="B567" t="s">
        <v>2369</v>
      </c>
      <c r="C567">
        <v>2.2799999999999998</v>
      </c>
      <c r="D567">
        <v>2.81</v>
      </c>
      <c r="E567">
        <v>2.08</v>
      </c>
      <c r="F567">
        <v>2.31</v>
      </c>
      <c r="G567">
        <v>3.34</v>
      </c>
      <c r="H567">
        <v>1.95</v>
      </c>
      <c r="I567">
        <v>3.19</v>
      </c>
      <c r="J567">
        <v>4.49</v>
      </c>
      <c r="K567">
        <v>2.7</v>
      </c>
      <c r="U567">
        <v>429</v>
      </c>
      <c r="V567">
        <v>345</v>
      </c>
      <c r="W567">
        <v>391</v>
      </c>
      <c r="X567">
        <v>151</v>
      </c>
      <c r="Y567">
        <v>133</v>
      </c>
      <c r="Z567">
        <v>149</v>
      </c>
      <c r="AA567">
        <f t="shared" si="145"/>
        <v>1598</v>
      </c>
      <c r="AB567">
        <f t="shared" si="150"/>
        <v>2.6628801998859861E-4</v>
      </c>
      <c r="AC567" s="175"/>
    </row>
    <row r="568" spans="1:29">
      <c r="A568" t="s">
        <v>2370</v>
      </c>
      <c r="B568" t="s">
        <v>2371</v>
      </c>
      <c r="C568">
        <v>2.2999999999999998</v>
      </c>
      <c r="D568">
        <v>2.84</v>
      </c>
      <c r="E568">
        <v>2.09</v>
      </c>
      <c r="F568">
        <v>2.34</v>
      </c>
      <c r="G568">
        <v>3.36</v>
      </c>
      <c r="H568">
        <v>1.95</v>
      </c>
      <c r="I568">
        <v>3.23</v>
      </c>
      <c r="J568">
        <v>4.51</v>
      </c>
      <c r="K568">
        <v>2.7</v>
      </c>
      <c r="U568">
        <v>417</v>
      </c>
      <c r="V568">
        <v>341</v>
      </c>
      <c r="W568">
        <v>369</v>
      </c>
      <c r="X568">
        <v>140</v>
      </c>
      <c r="Y568">
        <v>129</v>
      </c>
      <c r="Z568">
        <v>151</v>
      </c>
      <c r="AA568">
        <f t="shared" si="145"/>
        <v>1547</v>
      </c>
      <c r="AB568">
        <f t="shared" si="150"/>
        <v>2.5778946615917525E-4</v>
      </c>
      <c r="AC568" s="175"/>
    </row>
    <row r="569" spans="1:29">
      <c r="A569" t="s">
        <v>2372</v>
      </c>
      <c r="B569" t="s">
        <v>2373</v>
      </c>
      <c r="C569">
        <v>2.3199999999999998</v>
      </c>
      <c r="D569">
        <v>2.85</v>
      </c>
      <c r="E569">
        <v>2.1</v>
      </c>
      <c r="F569">
        <v>2.36</v>
      </c>
      <c r="G569">
        <v>3.37</v>
      </c>
      <c r="H569">
        <v>1.94</v>
      </c>
      <c r="I569">
        <v>3.25</v>
      </c>
      <c r="J569">
        <v>4.53</v>
      </c>
      <c r="K569">
        <v>2.7</v>
      </c>
      <c r="U569">
        <v>398</v>
      </c>
      <c r="V569">
        <v>337</v>
      </c>
      <c r="W569">
        <v>362</v>
      </c>
      <c r="X569">
        <v>133</v>
      </c>
      <c r="Y569">
        <v>130</v>
      </c>
      <c r="Z569">
        <v>145</v>
      </c>
      <c r="AA569">
        <f t="shared" si="145"/>
        <v>1505</v>
      </c>
      <c r="AB569">
        <f t="shared" si="150"/>
        <v>2.5079065712317952E-4</v>
      </c>
      <c r="AC569" s="175">
        <f t="shared" ref="AC569" si="159">SUM(AB569:AB572)/4</f>
        <v>2.4087567765551893E-4</v>
      </c>
    </row>
    <row r="570" spans="1:29">
      <c r="A570" t="s">
        <v>2374</v>
      </c>
      <c r="B570" t="s">
        <v>2375</v>
      </c>
      <c r="C570">
        <v>2.33</v>
      </c>
      <c r="D570">
        <v>2.86</v>
      </c>
      <c r="E570">
        <v>2.1</v>
      </c>
      <c r="F570">
        <v>2.36</v>
      </c>
      <c r="G570">
        <v>3.37</v>
      </c>
      <c r="H570">
        <v>1.95</v>
      </c>
      <c r="I570">
        <v>3.26</v>
      </c>
      <c r="J570">
        <v>4.53</v>
      </c>
      <c r="K570">
        <v>2.7</v>
      </c>
      <c r="U570">
        <v>392</v>
      </c>
      <c r="V570">
        <v>332</v>
      </c>
      <c r="W570">
        <v>365</v>
      </c>
      <c r="X570">
        <v>106</v>
      </c>
      <c r="Y570">
        <v>119</v>
      </c>
      <c r="Z570">
        <v>117</v>
      </c>
      <c r="AA570">
        <f t="shared" si="145"/>
        <v>1431</v>
      </c>
      <c r="AB570">
        <f t="shared" si="150"/>
        <v>2.3845942215499662E-4</v>
      </c>
      <c r="AC570" s="175"/>
    </row>
    <row r="571" spans="1:29">
      <c r="A571" t="s">
        <v>2376</v>
      </c>
      <c r="B571" t="s">
        <v>2377</v>
      </c>
      <c r="C571">
        <v>2.33</v>
      </c>
      <c r="D571">
        <v>2.86</v>
      </c>
      <c r="E571">
        <v>2.1</v>
      </c>
      <c r="F571">
        <v>2.37</v>
      </c>
      <c r="G571">
        <v>3.39</v>
      </c>
      <c r="H571">
        <v>1.95</v>
      </c>
      <c r="I571">
        <v>3.26</v>
      </c>
      <c r="J571">
        <v>4.53</v>
      </c>
      <c r="K571">
        <v>2.7</v>
      </c>
      <c r="U571">
        <v>393</v>
      </c>
      <c r="V571">
        <v>330</v>
      </c>
      <c r="W571">
        <v>374</v>
      </c>
      <c r="X571">
        <v>94</v>
      </c>
      <c r="Y571">
        <v>122</v>
      </c>
      <c r="Z571">
        <v>112</v>
      </c>
      <c r="AA571">
        <f t="shared" si="145"/>
        <v>1425</v>
      </c>
      <c r="AB571">
        <f t="shared" si="150"/>
        <v>2.3745959229271152E-4</v>
      </c>
      <c r="AC571" s="175"/>
    </row>
    <row r="572" spans="1:29">
      <c r="A572" t="s">
        <v>2378</v>
      </c>
      <c r="B572" t="s">
        <v>2379</v>
      </c>
      <c r="C572">
        <v>2.3199999999999998</v>
      </c>
      <c r="D572">
        <v>2.85</v>
      </c>
      <c r="E572">
        <v>2.1</v>
      </c>
      <c r="F572">
        <v>2.38</v>
      </c>
      <c r="G572">
        <v>3.39</v>
      </c>
      <c r="H572">
        <v>1.96</v>
      </c>
      <c r="I572">
        <v>3.25</v>
      </c>
      <c r="J572">
        <v>4.53</v>
      </c>
      <c r="K572">
        <v>2.7</v>
      </c>
      <c r="U572">
        <v>397</v>
      </c>
      <c r="V572">
        <v>337</v>
      </c>
      <c r="W572">
        <v>386</v>
      </c>
      <c r="X572">
        <v>90</v>
      </c>
      <c r="Y572">
        <v>111</v>
      </c>
      <c r="Z572">
        <v>100</v>
      </c>
      <c r="AA572">
        <f t="shared" si="145"/>
        <v>1421</v>
      </c>
      <c r="AB572">
        <f t="shared" si="150"/>
        <v>2.3679303905118813E-4</v>
      </c>
      <c r="AC572" s="175"/>
    </row>
    <row r="573" spans="1:29">
      <c r="A573" t="s">
        <v>2380</v>
      </c>
      <c r="B573" t="s">
        <v>2381</v>
      </c>
      <c r="C573">
        <v>2.31</v>
      </c>
      <c r="D573">
        <v>2.84</v>
      </c>
      <c r="E573">
        <v>2.09</v>
      </c>
      <c r="F573">
        <v>2.38</v>
      </c>
      <c r="G573">
        <v>3.4</v>
      </c>
      <c r="H573">
        <v>1.97</v>
      </c>
      <c r="I573">
        <v>3.24</v>
      </c>
      <c r="J573">
        <v>4.5199999999999996</v>
      </c>
      <c r="K573">
        <v>2.7</v>
      </c>
      <c r="U573">
        <v>395</v>
      </c>
      <c r="V573">
        <v>351</v>
      </c>
      <c r="W573">
        <v>408</v>
      </c>
      <c r="X573">
        <v>78</v>
      </c>
      <c r="Y573">
        <v>109</v>
      </c>
      <c r="Z573">
        <v>118</v>
      </c>
      <c r="AA573">
        <f t="shared" si="145"/>
        <v>1459</v>
      </c>
      <c r="AB573">
        <f t="shared" si="150"/>
        <v>2.4312529484566043E-4</v>
      </c>
      <c r="AC573" s="175">
        <f t="shared" ref="AC573" si="160">SUM(AB573:AB576)/4</f>
        <v>2.4949921021772791E-4</v>
      </c>
    </row>
    <row r="574" spans="1:29">
      <c r="A574" t="s">
        <v>2382</v>
      </c>
      <c r="B574" t="s">
        <v>2383</v>
      </c>
      <c r="C574">
        <v>2.2999999999999998</v>
      </c>
      <c r="D574">
        <v>2.83</v>
      </c>
      <c r="E574">
        <v>2.09</v>
      </c>
      <c r="F574">
        <v>2.37</v>
      </c>
      <c r="G574">
        <v>3.4</v>
      </c>
      <c r="H574">
        <v>1.97</v>
      </c>
      <c r="I574">
        <v>3.23</v>
      </c>
      <c r="J574">
        <v>4.51</v>
      </c>
      <c r="K574">
        <v>2.7</v>
      </c>
      <c r="U574">
        <v>398</v>
      </c>
      <c r="V574">
        <v>362</v>
      </c>
      <c r="W574">
        <v>411</v>
      </c>
      <c r="X574">
        <v>83</v>
      </c>
      <c r="Y574">
        <v>117</v>
      </c>
      <c r="Z574">
        <v>139</v>
      </c>
      <c r="AA574">
        <f t="shared" si="145"/>
        <v>1510</v>
      </c>
      <c r="AB574">
        <f t="shared" si="150"/>
        <v>2.5162384867508379E-4</v>
      </c>
      <c r="AC574" s="175"/>
    </row>
    <row r="575" spans="1:29">
      <c r="A575" t="s">
        <v>2384</v>
      </c>
      <c r="B575" t="s">
        <v>2385</v>
      </c>
      <c r="C575">
        <v>2.2999999999999998</v>
      </c>
      <c r="D575">
        <v>2.83</v>
      </c>
      <c r="E575">
        <v>2.09</v>
      </c>
      <c r="F575">
        <v>2.36</v>
      </c>
      <c r="G575">
        <v>3.4</v>
      </c>
      <c r="H575">
        <v>1.97</v>
      </c>
      <c r="I575">
        <v>3.22</v>
      </c>
      <c r="J575">
        <v>4.51</v>
      </c>
      <c r="K575">
        <v>2.7</v>
      </c>
      <c r="U575">
        <v>384</v>
      </c>
      <c r="V575">
        <v>364</v>
      </c>
      <c r="W575">
        <v>411</v>
      </c>
      <c r="X575">
        <v>88</v>
      </c>
      <c r="Y575">
        <v>123</v>
      </c>
      <c r="Z575">
        <v>135</v>
      </c>
      <c r="AA575">
        <f t="shared" si="145"/>
        <v>1505</v>
      </c>
      <c r="AB575">
        <f t="shared" si="150"/>
        <v>2.5079065712317952E-4</v>
      </c>
      <c r="AC575" s="175"/>
    </row>
    <row r="576" spans="1:29">
      <c r="A576" t="s">
        <v>2386</v>
      </c>
      <c r="B576" t="s">
        <v>2387</v>
      </c>
      <c r="C576">
        <v>2.29</v>
      </c>
      <c r="D576">
        <v>2.82</v>
      </c>
      <c r="E576">
        <v>2.08</v>
      </c>
      <c r="F576">
        <v>2.36</v>
      </c>
      <c r="G576">
        <v>3.39</v>
      </c>
      <c r="H576">
        <v>1.97</v>
      </c>
      <c r="I576">
        <v>3.21</v>
      </c>
      <c r="J576">
        <v>4.5</v>
      </c>
      <c r="K576">
        <v>2.7</v>
      </c>
      <c r="U576">
        <v>376</v>
      </c>
      <c r="V576">
        <v>363</v>
      </c>
      <c r="W576">
        <v>405</v>
      </c>
      <c r="X576">
        <v>102</v>
      </c>
      <c r="Y576">
        <v>127</v>
      </c>
      <c r="Z576">
        <v>142</v>
      </c>
      <c r="AA576">
        <f t="shared" si="145"/>
        <v>1515</v>
      </c>
      <c r="AB576">
        <f t="shared" si="150"/>
        <v>2.5245704022698807E-4</v>
      </c>
      <c r="AC576" s="175"/>
    </row>
    <row r="577" spans="1:29">
      <c r="A577" t="s">
        <v>2388</v>
      </c>
      <c r="B577" t="s">
        <v>2389</v>
      </c>
      <c r="C577">
        <v>2.29</v>
      </c>
      <c r="D577">
        <v>2.82</v>
      </c>
      <c r="E577">
        <v>2.08</v>
      </c>
      <c r="F577">
        <v>2.36</v>
      </c>
      <c r="G577">
        <v>3.39</v>
      </c>
      <c r="H577">
        <v>1.98</v>
      </c>
      <c r="I577">
        <v>3.21</v>
      </c>
      <c r="J577">
        <v>4.5</v>
      </c>
      <c r="K577">
        <v>2.7</v>
      </c>
      <c r="U577">
        <v>357</v>
      </c>
      <c r="V577">
        <v>349</v>
      </c>
      <c r="W577">
        <v>389</v>
      </c>
      <c r="X577">
        <v>106</v>
      </c>
      <c r="Y577">
        <v>138</v>
      </c>
      <c r="Z577">
        <v>147</v>
      </c>
      <c r="AA577">
        <f t="shared" si="145"/>
        <v>1486</v>
      </c>
      <c r="AB577">
        <f t="shared" si="150"/>
        <v>2.476245292259434E-4</v>
      </c>
      <c r="AC577" s="175">
        <f t="shared" ref="AC577" si="161">SUM(AB577:AB580)/4</f>
        <v>2.0600661120832604E-4</v>
      </c>
    </row>
    <row r="578" spans="1:29">
      <c r="A578" t="s">
        <v>2390</v>
      </c>
      <c r="B578" t="s">
        <v>2391</v>
      </c>
      <c r="C578">
        <v>2.2799999999999998</v>
      </c>
      <c r="D578">
        <v>2.82</v>
      </c>
      <c r="E578">
        <v>2.08</v>
      </c>
      <c r="F578">
        <v>2.35</v>
      </c>
      <c r="G578">
        <v>3.39</v>
      </c>
      <c r="H578">
        <v>1.97</v>
      </c>
      <c r="I578">
        <v>3.2</v>
      </c>
      <c r="J578">
        <v>4.5</v>
      </c>
      <c r="K578">
        <v>2.7</v>
      </c>
      <c r="U578">
        <v>333</v>
      </c>
      <c r="V578">
        <v>320</v>
      </c>
      <c r="W578">
        <v>349</v>
      </c>
      <c r="X578">
        <v>98</v>
      </c>
      <c r="Y578">
        <v>134</v>
      </c>
      <c r="Z578">
        <v>126</v>
      </c>
      <c r="AA578">
        <f t="shared" si="145"/>
        <v>1360</v>
      </c>
      <c r="AB578">
        <f t="shared" si="150"/>
        <v>2.2662810211795625E-4</v>
      </c>
      <c r="AC578" s="175"/>
    </row>
    <row r="579" spans="1:29">
      <c r="A579" t="s">
        <v>2392</v>
      </c>
      <c r="B579" t="s">
        <v>2393</v>
      </c>
      <c r="C579">
        <v>2.2599999999999998</v>
      </c>
      <c r="D579">
        <v>2.8</v>
      </c>
      <c r="E579">
        <v>2.0699999999999998</v>
      </c>
      <c r="F579">
        <v>2.3199999999999998</v>
      </c>
      <c r="G579">
        <v>3.36</v>
      </c>
      <c r="H579">
        <v>1.96</v>
      </c>
      <c r="I579">
        <v>3.18</v>
      </c>
      <c r="J579">
        <v>4.4800000000000004</v>
      </c>
      <c r="K579">
        <v>2.7</v>
      </c>
      <c r="U579">
        <v>306</v>
      </c>
      <c r="V579">
        <v>291</v>
      </c>
      <c r="W579">
        <v>275</v>
      </c>
      <c r="X579">
        <v>95</v>
      </c>
      <c r="Y579">
        <v>122</v>
      </c>
      <c r="Z579">
        <v>73</v>
      </c>
      <c r="AA579">
        <f t="shared" si="145"/>
        <v>1162</v>
      </c>
      <c r="AB579">
        <f t="shared" si="150"/>
        <v>1.9363371666254793E-4</v>
      </c>
      <c r="AC579" s="175"/>
    </row>
    <row r="580" spans="1:29">
      <c r="A580" t="s">
        <v>2394</v>
      </c>
      <c r="B580" t="s">
        <v>2395</v>
      </c>
      <c r="C580">
        <v>2.2599999999999998</v>
      </c>
      <c r="D580">
        <v>2.79</v>
      </c>
      <c r="E580">
        <v>2.0699999999999998</v>
      </c>
      <c r="F580">
        <v>2.3199999999999998</v>
      </c>
      <c r="G580">
        <v>3.36</v>
      </c>
      <c r="H580">
        <v>1.96</v>
      </c>
      <c r="I580">
        <v>3.17</v>
      </c>
      <c r="J580">
        <v>4.4800000000000004</v>
      </c>
      <c r="K580">
        <v>2.7</v>
      </c>
      <c r="U580">
        <v>289</v>
      </c>
      <c r="V580">
        <v>215</v>
      </c>
      <c r="W580">
        <v>241</v>
      </c>
      <c r="X580">
        <v>71</v>
      </c>
      <c r="Y580">
        <v>91</v>
      </c>
      <c r="Z580">
        <v>30</v>
      </c>
      <c r="AA580">
        <f t="shared" si="145"/>
        <v>937</v>
      </c>
      <c r="AB580">
        <f t="shared" si="150"/>
        <v>1.5614009682685662E-4</v>
      </c>
      <c r="AC580" s="175"/>
    </row>
    <row r="581" spans="1:29">
      <c r="A581" t="s">
        <v>2396</v>
      </c>
      <c r="B581" t="s">
        <v>2397</v>
      </c>
      <c r="C581">
        <v>2.25</v>
      </c>
      <c r="D581">
        <v>2.79</v>
      </c>
      <c r="E581">
        <v>2.0699999999999998</v>
      </c>
      <c r="F581">
        <v>2.31</v>
      </c>
      <c r="G581">
        <v>3.35</v>
      </c>
      <c r="H581">
        <v>1.96</v>
      </c>
      <c r="I581">
        <v>3.16</v>
      </c>
      <c r="J581">
        <v>4.47</v>
      </c>
      <c r="K581">
        <v>2.7</v>
      </c>
      <c r="U581">
        <v>269</v>
      </c>
      <c r="V581">
        <v>197</v>
      </c>
      <c r="W581">
        <v>230</v>
      </c>
      <c r="X581">
        <v>72</v>
      </c>
      <c r="Y581">
        <v>68</v>
      </c>
      <c r="Z581">
        <v>13</v>
      </c>
      <c r="AA581">
        <f t="shared" si="145"/>
        <v>849</v>
      </c>
      <c r="AB581">
        <f t="shared" si="150"/>
        <v>1.4147592551334181E-4</v>
      </c>
      <c r="AC581" s="175">
        <f t="shared" ref="AC581" si="162">SUM(AB581:AB584)/4</f>
        <v>1.4772486215262369E-4</v>
      </c>
    </row>
    <row r="582" spans="1:29">
      <c r="A582" t="s">
        <v>2398</v>
      </c>
      <c r="B582" t="s">
        <v>2399</v>
      </c>
      <c r="C582">
        <v>2.25</v>
      </c>
      <c r="D582">
        <v>2.78</v>
      </c>
      <c r="E582">
        <v>2.0699999999999998</v>
      </c>
      <c r="F582">
        <v>2.31</v>
      </c>
      <c r="G582">
        <v>3.35</v>
      </c>
      <c r="H582">
        <v>1.96</v>
      </c>
      <c r="I582">
        <v>3.16</v>
      </c>
      <c r="J582">
        <v>4.47</v>
      </c>
      <c r="K582">
        <v>2.7</v>
      </c>
      <c r="U582">
        <v>269</v>
      </c>
      <c r="V582">
        <v>201</v>
      </c>
      <c r="W582">
        <v>232</v>
      </c>
      <c r="X582">
        <v>84</v>
      </c>
      <c r="Y582">
        <v>71</v>
      </c>
      <c r="Z582">
        <v>15</v>
      </c>
      <c r="AA582">
        <f t="shared" ref="AA582:AA645" si="163">SUM(U582:Z582)</f>
        <v>872</v>
      </c>
      <c r="AB582">
        <f t="shared" si="150"/>
        <v>1.4530860665210135E-4</v>
      </c>
      <c r="AC582" s="175"/>
    </row>
    <row r="583" spans="1:29">
      <c r="A583" t="s">
        <v>2400</v>
      </c>
      <c r="B583" t="s">
        <v>2401</v>
      </c>
      <c r="C583">
        <v>2.25</v>
      </c>
      <c r="D583">
        <v>2.78</v>
      </c>
      <c r="E583">
        <v>2.0699999999999998</v>
      </c>
      <c r="F583">
        <v>2.2999999999999998</v>
      </c>
      <c r="G583">
        <v>3.34</v>
      </c>
      <c r="H583">
        <v>1.96</v>
      </c>
      <c r="I583">
        <v>3.16</v>
      </c>
      <c r="J583">
        <v>4.47</v>
      </c>
      <c r="K583">
        <v>2.7</v>
      </c>
      <c r="U583">
        <v>277</v>
      </c>
      <c r="V583">
        <v>204</v>
      </c>
      <c r="W583">
        <v>239</v>
      </c>
      <c r="X583">
        <v>86</v>
      </c>
      <c r="Y583">
        <v>69</v>
      </c>
      <c r="Z583">
        <v>12</v>
      </c>
      <c r="AA583">
        <f t="shared" si="163"/>
        <v>887</v>
      </c>
      <c r="AB583">
        <f t="shared" si="150"/>
        <v>1.4780818130781412E-4</v>
      </c>
      <c r="AC583" s="175"/>
    </row>
    <row r="584" spans="1:29">
      <c r="A584" t="s">
        <v>2402</v>
      </c>
      <c r="B584" t="s">
        <v>2403</v>
      </c>
      <c r="C584">
        <v>2.25</v>
      </c>
      <c r="D584">
        <v>2.78</v>
      </c>
      <c r="E584">
        <v>2.0699999999999998</v>
      </c>
      <c r="F584">
        <v>2.2999999999999998</v>
      </c>
      <c r="G584">
        <v>3.34</v>
      </c>
      <c r="H584">
        <v>1.96</v>
      </c>
      <c r="I584">
        <v>3.16</v>
      </c>
      <c r="J584">
        <v>4.47</v>
      </c>
      <c r="K584">
        <v>2.7</v>
      </c>
      <c r="U584">
        <v>293</v>
      </c>
      <c r="V584">
        <v>221</v>
      </c>
      <c r="W584">
        <v>250</v>
      </c>
      <c r="X584">
        <v>85</v>
      </c>
      <c r="Y584">
        <v>66</v>
      </c>
      <c r="Z584">
        <v>23</v>
      </c>
      <c r="AA584">
        <f t="shared" si="163"/>
        <v>938</v>
      </c>
      <c r="AB584">
        <f t="shared" si="150"/>
        <v>1.5630673513723748E-4</v>
      </c>
      <c r="AC584" s="175"/>
    </row>
    <row r="585" spans="1:29">
      <c r="A585" t="s">
        <v>2404</v>
      </c>
      <c r="B585" t="s">
        <v>2405</v>
      </c>
      <c r="C585">
        <v>2.25</v>
      </c>
      <c r="D585">
        <v>2.78</v>
      </c>
      <c r="E585">
        <v>2.0699999999999998</v>
      </c>
      <c r="F585">
        <v>2.29</v>
      </c>
      <c r="G585">
        <v>3.33</v>
      </c>
      <c r="H585">
        <v>1.95</v>
      </c>
      <c r="I585">
        <v>3.16</v>
      </c>
      <c r="J585">
        <v>4.47</v>
      </c>
      <c r="K585">
        <v>2.7</v>
      </c>
      <c r="U585">
        <v>295</v>
      </c>
      <c r="V585">
        <v>259</v>
      </c>
      <c r="W585">
        <v>278</v>
      </c>
      <c r="X585">
        <v>111</v>
      </c>
      <c r="Y585">
        <v>106</v>
      </c>
      <c r="Z585">
        <v>53</v>
      </c>
      <c r="AA585">
        <f t="shared" si="163"/>
        <v>1102</v>
      </c>
      <c r="AB585">
        <f t="shared" si="150"/>
        <v>1.8363541803969691E-4</v>
      </c>
      <c r="AC585" s="175">
        <f t="shared" ref="AC585" si="164">SUM(AB585:AB588)/4</f>
        <v>2.6191376434110127E-4</v>
      </c>
    </row>
    <row r="586" spans="1:29">
      <c r="A586" t="s">
        <v>2406</v>
      </c>
      <c r="B586" t="s">
        <v>2407</v>
      </c>
      <c r="C586">
        <v>2.25</v>
      </c>
      <c r="D586">
        <v>2.78</v>
      </c>
      <c r="E586">
        <v>2.06</v>
      </c>
      <c r="F586">
        <v>2.2799999999999998</v>
      </c>
      <c r="G586">
        <v>3.32</v>
      </c>
      <c r="H586">
        <v>1.95</v>
      </c>
      <c r="I586">
        <v>3.15</v>
      </c>
      <c r="J586">
        <v>4.47</v>
      </c>
      <c r="K586">
        <v>2.7</v>
      </c>
      <c r="U586">
        <v>348</v>
      </c>
      <c r="V586">
        <v>384</v>
      </c>
      <c r="W586">
        <v>336</v>
      </c>
      <c r="X586">
        <v>181</v>
      </c>
      <c r="Y586">
        <v>144</v>
      </c>
      <c r="Z586">
        <v>168</v>
      </c>
      <c r="AA586">
        <f t="shared" si="163"/>
        <v>1561</v>
      </c>
      <c r="AB586">
        <f t="shared" si="150"/>
        <v>2.6012240250450716E-4</v>
      </c>
      <c r="AC586" s="175"/>
    </row>
    <row r="587" spans="1:29">
      <c r="A587" t="s">
        <v>2408</v>
      </c>
      <c r="B587" t="s">
        <v>2409</v>
      </c>
      <c r="C587">
        <v>2.2400000000000002</v>
      </c>
      <c r="D587">
        <v>2.78</v>
      </c>
      <c r="E587">
        <v>2.06</v>
      </c>
      <c r="F587">
        <v>2.2799999999999998</v>
      </c>
      <c r="G587">
        <v>3.32</v>
      </c>
      <c r="H587">
        <v>1.94</v>
      </c>
      <c r="I587">
        <v>3.15</v>
      </c>
      <c r="J587">
        <v>4.47</v>
      </c>
      <c r="K587">
        <v>2.7</v>
      </c>
      <c r="U587">
        <v>430</v>
      </c>
      <c r="V587">
        <v>383</v>
      </c>
      <c r="W587">
        <v>436</v>
      </c>
      <c r="X587">
        <v>200</v>
      </c>
      <c r="Y587">
        <v>122</v>
      </c>
      <c r="Z587">
        <v>262</v>
      </c>
      <c r="AA587">
        <f t="shared" si="163"/>
        <v>1833</v>
      </c>
      <c r="AB587">
        <f t="shared" si="150"/>
        <v>3.0544802292809838E-4</v>
      </c>
      <c r="AC587" s="175"/>
    </row>
    <row r="588" spans="1:29">
      <c r="A588" t="s">
        <v>2410</v>
      </c>
      <c r="B588" t="s">
        <v>2411</v>
      </c>
      <c r="C588">
        <v>2.25</v>
      </c>
      <c r="D588">
        <v>2.78</v>
      </c>
      <c r="E588">
        <v>2.0699999999999998</v>
      </c>
      <c r="F588">
        <v>2.29</v>
      </c>
      <c r="G588">
        <v>3.33</v>
      </c>
      <c r="H588">
        <v>1.95</v>
      </c>
      <c r="I588">
        <v>3.16</v>
      </c>
      <c r="J588">
        <v>4.47</v>
      </c>
      <c r="K588">
        <v>2.7</v>
      </c>
      <c r="U588">
        <v>444</v>
      </c>
      <c r="V588">
        <v>349</v>
      </c>
      <c r="W588">
        <v>405</v>
      </c>
      <c r="X588">
        <v>213</v>
      </c>
      <c r="Y588">
        <v>154</v>
      </c>
      <c r="Z588">
        <v>226</v>
      </c>
      <c r="AA588">
        <f t="shared" si="163"/>
        <v>1791</v>
      </c>
      <c r="AB588">
        <f t="shared" si="150"/>
        <v>2.9844921389210271E-4</v>
      </c>
      <c r="AC588" s="175"/>
    </row>
    <row r="589" spans="1:29">
      <c r="A589" t="s">
        <v>2412</v>
      </c>
      <c r="B589" t="s">
        <v>2413</v>
      </c>
      <c r="C589">
        <v>2.2599999999999998</v>
      </c>
      <c r="D589">
        <v>2.79</v>
      </c>
      <c r="E589">
        <v>2.0699999999999998</v>
      </c>
      <c r="F589">
        <v>2.27</v>
      </c>
      <c r="G589">
        <v>3.3</v>
      </c>
      <c r="H589">
        <v>1.93</v>
      </c>
      <c r="I589">
        <v>3.17</v>
      </c>
      <c r="J589">
        <v>4.4800000000000004</v>
      </c>
      <c r="K589">
        <v>2.7</v>
      </c>
      <c r="U589">
        <v>470</v>
      </c>
      <c r="V589">
        <v>359</v>
      </c>
      <c r="W589">
        <v>402</v>
      </c>
      <c r="X589">
        <v>168</v>
      </c>
      <c r="Y589">
        <v>138</v>
      </c>
      <c r="Z589">
        <v>171</v>
      </c>
      <c r="AA589">
        <f t="shared" si="163"/>
        <v>1708</v>
      </c>
      <c r="AB589">
        <f t="shared" si="150"/>
        <v>2.8461823413049211E-4</v>
      </c>
      <c r="AC589" s="175">
        <f t="shared" ref="AC589" si="165">SUM(AB589:AB592)/4</f>
        <v>2.6782942435962147E-4</v>
      </c>
    </row>
    <row r="590" spans="1:29">
      <c r="A590" t="s">
        <v>2414</v>
      </c>
      <c r="B590" t="s">
        <v>2415</v>
      </c>
      <c r="C590">
        <v>2.2799999999999998</v>
      </c>
      <c r="D590">
        <v>2.81</v>
      </c>
      <c r="E590">
        <v>2.08</v>
      </c>
      <c r="F590">
        <v>2.29</v>
      </c>
      <c r="G590">
        <v>3.31</v>
      </c>
      <c r="H590">
        <v>1.92</v>
      </c>
      <c r="I590">
        <v>3.2</v>
      </c>
      <c r="J590">
        <v>4.5</v>
      </c>
      <c r="K590">
        <v>2.7</v>
      </c>
      <c r="U590">
        <v>442</v>
      </c>
      <c r="V590">
        <v>352</v>
      </c>
      <c r="W590">
        <v>390</v>
      </c>
      <c r="X590">
        <v>156</v>
      </c>
      <c r="Y590">
        <v>140</v>
      </c>
      <c r="Z590">
        <v>164</v>
      </c>
      <c r="AA590">
        <f t="shared" si="163"/>
        <v>1644</v>
      </c>
      <c r="AB590">
        <f t="shared" si="150"/>
        <v>2.739533822661177E-4</v>
      </c>
      <c r="AC590" s="175"/>
    </row>
    <row r="591" spans="1:29">
      <c r="A591" t="s">
        <v>2416</v>
      </c>
      <c r="B591" t="s">
        <v>2417</v>
      </c>
      <c r="C591">
        <v>2.33</v>
      </c>
      <c r="D591">
        <v>2.86</v>
      </c>
      <c r="E591">
        <v>2.1</v>
      </c>
      <c r="F591">
        <v>2.33</v>
      </c>
      <c r="G591">
        <v>3.34</v>
      </c>
      <c r="H591">
        <v>1.92</v>
      </c>
      <c r="I591">
        <v>3.25</v>
      </c>
      <c r="J591">
        <v>4.53</v>
      </c>
      <c r="K591">
        <v>2.7</v>
      </c>
      <c r="U591">
        <v>418</v>
      </c>
      <c r="V591">
        <v>340</v>
      </c>
      <c r="W591">
        <v>380</v>
      </c>
      <c r="X591">
        <v>145</v>
      </c>
      <c r="Y591">
        <v>133</v>
      </c>
      <c r="Z591">
        <v>149</v>
      </c>
      <c r="AA591">
        <f t="shared" si="163"/>
        <v>1565</v>
      </c>
      <c r="AB591">
        <f t="shared" si="150"/>
        <v>2.6078895574603057E-4</v>
      </c>
      <c r="AC591" s="175"/>
    </row>
    <row r="592" spans="1:29">
      <c r="A592" t="s">
        <v>2418</v>
      </c>
      <c r="B592" t="s">
        <v>2419</v>
      </c>
      <c r="C592">
        <v>2.37</v>
      </c>
      <c r="D592">
        <v>2.9</v>
      </c>
      <c r="E592">
        <v>2.12</v>
      </c>
      <c r="F592">
        <v>2.37</v>
      </c>
      <c r="G592">
        <v>3.36</v>
      </c>
      <c r="H592">
        <v>1.92</v>
      </c>
      <c r="I592">
        <v>3.3</v>
      </c>
      <c r="J592">
        <v>4.5599999999999996</v>
      </c>
      <c r="K592">
        <v>2.7</v>
      </c>
      <c r="U592">
        <v>406</v>
      </c>
      <c r="V592">
        <v>334</v>
      </c>
      <c r="W592">
        <v>359</v>
      </c>
      <c r="X592">
        <v>133</v>
      </c>
      <c r="Y592">
        <v>129</v>
      </c>
      <c r="Z592">
        <v>151</v>
      </c>
      <c r="AA592">
        <f t="shared" si="163"/>
        <v>1512</v>
      </c>
      <c r="AB592">
        <f t="shared" si="150"/>
        <v>2.519571252958455E-4</v>
      </c>
      <c r="AC592" s="175"/>
    </row>
    <row r="593" spans="1:29">
      <c r="A593" t="s">
        <v>2420</v>
      </c>
      <c r="B593" t="s">
        <v>2421</v>
      </c>
      <c r="C593">
        <v>2.4</v>
      </c>
      <c r="D593">
        <v>2.93</v>
      </c>
      <c r="E593">
        <v>2.13</v>
      </c>
      <c r="F593">
        <v>2.4</v>
      </c>
      <c r="G593">
        <v>3.38</v>
      </c>
      <c r="H593">
        <v>1.92</v>
      </c>
      <c r="I593">
        <v>3.35</v>
      </c>
      <c r="J593">
        <v>4.59</v>
      </c>
      <c r="K593">
        <v>2.7</v>
      </c>
      <c r="U593">
        <v>387</v>
      </c>
      <c r="V593">
        <v>330</v>
      </c>
      <c r="W593">
        <v>354</v>
      </c>
      <c r="X593">
        <v>127</v>
      </c>
      <c r="Y593">
        <v>130</v>
      </c>
      <c r="Z593">
        <v>145</v>
      </c>
      <c r="AA593">
        <f t="shared" si="163"/>
        <v>1473</v>
      </c>
      <c r="AB593">
        <f t="shared" si="150"/>
        <v>2.4545823119099234E-4</v>
      </c>
      <c r="AC593" s="175">
        <f t="shared" ref="AC593" si="166">SUM(AB593:AB596)/4</f>
        <v>2.357098900337126E-4</v>
      </c>
    </row>
    <row r="594" spans="1:29">
      <c r="A594" t="s">
        <v>2422</v>
      </c>
      <c r="B594" t="s">
        <v>2423</v>
      </c>
      <c r="C594">
        <v>2.44</v>
      </c>
      <c r="D594">
        <v>2.96</v>
      </c>
      <c r="E594">
        <v>2.15</v>
      </c>
      <c r="F594">
        <v>2.44</v>
      </c>
      <c r="G594">
        <v>3.42</v>
      </c>
      <c r="H594">
        <v>1.93</v>
      </c>
      <c r="I594">
        <v>3.38</v>
      </c>
      <c r="J594">
        <v>4.6100000000000003</v>
      </c>
      <c r="K594">
        <v>2.7</v>
      </c>
      <c r="U594">
        <v>377</v>
      </c>
      <c r="V594">
        <v>325</v>
      </c>
      <c r="W594">
        <v>356</v>
      </c>
      <c r="X594">
        <v>109</v>
      </c>
      <c r="Y594">
        <v>119</v>
      </c>
      <c r="Z594">
        <v>117</v>
      </c>
      <c r="AA594">
        <f t="shared" si="163"/>
        <v>1403</v>
      </c>
      <c r="AB594">
        <f t="shared" si="150"/>
        <v>2.3379354946433283E-4</v>
      </c>
      <c r="AC594" s="175"/>
    </row>
    <row r="595" spans="1:29">
      <c r="A595" t="s">
        <v>2424</v>
      </c>
      <c r="B595" t="s">
        <v>2425</v>
      </c>
      <c r="C595">
        <v>2.46</v>
      </c>
      <c r="D595">
        <v>2.98</v>
      </c>
      <c r="E595">
        <v>2.16</v>
      </c>
      <c r="F595">
        <v>2.48</v>
      </c>
      <c r="G595">
        <v>3.45</v>
      </c>
      <c r="H595">
        <v>1.95</v>
      </c>
      <c r="I595">
        <v>3.41</v>
      </c>
      <c r="J595">
        <v>4.63</v>
      </c>
      <c r="K595">
        <v>2.7</v>
      </c>
      <c r="U595">
        <v>382</v>
      </c>
      <c r="V595">
        <v>323</v>
      </c>
      <c r="W595">
        <v>366</v>
      </c>
      <c r="X595">
        <v>90</v>
      </c>
      <c r="Y595">
        <v>122</v>
      </c>
      <c r="Z595">
        <v>112</v>
      </c>
      <c r="AA595">
        <f t="shared" si="163"/>
        <v>1395</v>
      </c>
      <c r="AB595">
        <f t="shared" si="150"/>
        <v>2.3246044298128602E-4</v>
      </c>
      <c r="AC595" s="175"/>
    </row>
    <row r="596" spans="1:29">
      <c r="A596" t="s">
        <v>2426</v>
      </c>
      <c r="B596" t="s">
        <v>2427</v>
      </c>
      <c r="C596">
        <v>2.46</v>
      </c>
      <c r="D596">
        <v>2.98</v>
      </c>
      <c r="E596">
        <v>2.16</v>
      </c>
      <c r="F596">
        <v>2.5</v>
      </c>
      <c r="G596">
        <v>3.48</v>
      </c>
      <c r="H596">
        <v>1.96</v>
      </c>
      <c r="I596">
        <v>3.42</v>
      </c>
      <c r="J596">
        <v>4.63</v>
      </c>
      <c r="K596">
        <v>2.7</v>
      </c>
      <c r="U596">
        <v>383</v>
      </c>
      <c r="V596">
        <v>330</v>
      </c>
      <c r="W596">
        <v>377</v>
      </c>
      <c r="X596">
        <v>86</v>
      </c>
      <c r="Y596">
        <v>111</v>
      </c>
      <c r="Z596">
        <v>100</v>
      </c>
      <c r="AA596">
        <f t="shared" si="163"/>
        <v>1387</v>
      </c>
      <c r="AB596">
        <f t="shared" si="150"/>
        <v>2.3112733649823921E-4</v>
      </c>
      <c r="AC596" s="175"/>
    </row>
    <row r="597" spans="1:29">
      <c r="A597" t="s">
        <v>2428</v>
      </c>
      <c r="B597" t="s">
        <v>2429</v>
      </c>
      <c r="C597">
        <v>2.4500000000000002</v>
      </c>
      <c r="D597">
        <v>2.97</v>
      </c>
      <c r="E597">
        <v>2.15</v>
      </c>
      <c r="F597">
        <v>2.52</v>
      </c>
      <c r="G597">
        <v>3.51</v>
      </c>
      <c r="H597">
        <v>1.98</v>
      </c>
      <c r="I597">
        <v>3.4</v>
      </c>
      <c r="J597">
        <v>4.62</v>
      </c>
      <c r="K597">
        <v>2.7</v>
      </c>
      <c r="U597">
        <v>382</v>
      </c>
      <c r="V597">
        <v>344</v>
      </c>
      <c r="W597">
        <v>397</v>
      </c>
      <c r="X597">
        <v>73</v>
      </c>
      <c r="Y597">
        <v>109</v>
      </c>
      <c r="Z597">
        <v>118</v>
      </c>
      <c r="AA597">
        <f t="shared" si="163"/>
        <v>1423</v>
      </c>
      <c r="AB597">
        <f t="shared" si="150"/>
        <v>2.3712631567194984E-4</v>
      </c>
      <c r="AC597" s="175">
        <f t="shared" ref="AC597" si="167">SUM(AB597:AB600)/4</f>
        <v>2.4433342259592159E-4</v>
      </c>
    </row>
    <row r="598" spans="1:29">
      <c r="A598" t="s">
        <v>2430</v>
      </c>
      <c r="B598" t="s">
        <v>2431</v>
      </c>
      <c r="C598">
        <v>2.44</v>
      </c>
      <c r="D598">
        <v>2.96</v>
      </c>
      <c r="E598">
        <v>2.15</v>
      </c>
      <c r="F598">
        <v>2.5099999999999998</v>
      </c>
      <c r="G598">
        <v>3.5</v>
      </c>
      <c r="H598">
        <v>1.99</v>
      </c>
      <c r="I598">
        <v>3.39</v>
      </c>
      <c r="J598">
        <v>4.6100000000000003</v>
      </c>
      <c r="K598">
        <v>2.7</v>
      </c>
      <c r="U598">
        <v>377</v>
      </c>
      <c r="V598">
        <v>355</v>
      </c>
      <c r="W598">
        <v>401</v>
      </c>
      <c r="X598">
        <v>84</v>
      </c>
      <c r="Y598">
        <v>117</v>
      </c>
      <c r="Z598">
        <v>139</v>
      </c>
      <c r="AA598">
        <f t="shared" si="163"/>
        <v>1473</v>
      </c>
      <c r="AB598">
        <f t="shared" ref="AB598:AB661" si="168">AA598/$AD$4</f>
        <v>2.4545823119099234E-4</v>
      </c>
      <c r="AC598" s="175"/>
    </row>
    <row r="599" spans="1:29">
      <c r="A599" t="s">
        <v>2432</v>
      </c>
      <c r="B599" t="s">
        <v>2433</v>
      </c>
      <c r="C599">
        <v>2.44</v>
      </c>
      <c r="D599">
        <v>2.96</v>
      </c>
      <c r="E599">
        <v>2.15</v>
      </c>
      <c r="F599">
        <v>2.5</v>
      </c>
      <c r="G599">
        <v>3.5</v>
      </c>
      <c r="H599">
        <v>1.98</v>
      </c>
      <c r="I599">
        <v>3.38</v>
      </c>
      <c r="J599">
        <v>4.6100000000000003</v>
      </c>
      <c r="K599">
        <v>2.7</v>
      </c>
      <c r="U599">
        <v>374</v>
      </c>
      <c r="V599">
        <v>357</v>
      </c>
      <c r="W599">
        <v>402</v>
      </c>
      <c r="X599">
        <v>90</v>
      </c>
      <c r="Y599">
        <v>123</v>
      </c>
      <c r="Z599">
        <v>135</v>
      </c>
      <c r="AA599">
        <f t="shared" si="163"/>
        <v>1481</v>
      </c>
      <c r="AB599">
        <f t="shared" si="168"/>
        <v>2.4679133767403912E-4</v>
      </c>
      <c r="AC599" s="175"/>
    </row>
    <row r="600" spans="1:29">
      <c r="A600" t="s">
        <v>2434</v>
      </c>
      <c r="B600" t="s">
        <v>2435</v>
      </c>
      <c r="C600">
        <v>2.44</v>
      </c>
      <c r="D600">
        <v>2.97</v>
      </c>
      <c r="E600">
        <v>2.15</v>
      </c>
      <c r="F600">
        <v>2.5</v>
      </c>
      <c r="G600">
        <v>3.49</v>
      </c>
      <c r="H600">
        <v>1.98</v>
      </c>
      <c r="I600">
        <v>3.39</v>
      </c>
      <c r="J600">
        <v>4.62</v>
      </c>
      <c r="K600">
        <v>2.7</v>
      </c>
      <c r="U600">
        <v>358</v>
      </c>
      <c r="V600">
        <v>355</v>
      </c>
      <c r="W600">
        <v>395</v>
      </c>
      <c r="X600">
        <v>111</v>
      </c>
      <c r="Y600">
        <v>127</v>
      </c>
      <c r="Z600">
        <v>142</v>
      </c>
      <c r="AA600">
        <f t="shared" si="163"/>
        <v>1488</v>
      </c>
      <c r="AB600">
        <f t="shared" si="168"/>
        <v>2.479578058467051E-4</v>
      </c>
      <c r="AC600" s="175"/>
    </row>
    <row r="601" spans="1:29">
      <c r="A601" t="s">
        <v>2436</v>
      </c>
      <c r="B601" t="s">
        <v>2437</v>
      </c>
      <c r="C601">
        <v>2.46</v>
      </c>
      <c r="D601">
        <v>2.98</v>
      </c>
      <c r="E601">
        <v>2.16</v>
      </c>
      <c r="F601">
        <v>2.52</v>
      </c>
      <c r="G601">
        <v>3.51</v>
      </c>
      <c r="H601">
        <v>1.98</v>
      </c>
      <c r="I601">
        <v>3.41</v>
      </c>
      <c r="J601">
        <v>4.63</v>
      </c>
      <c r="K601">
        <v>2.7</v>
      </c>
      <c r="U601">
        <v>339</v>
      </c>
      <c r="V601">
        <v>341</v>
      </c>
      <c r="W601">
        <v>379</v>
      </c>
      <c r="X601">
        <v>110</v>
      </c>
      <c r="Y601">
        <v>138</v>
      </c>
      <c r="Z601">
        <v>147</v>
      </c>
      <c r="AA601">
        <f t="shared" si="163"/>
        <v>1454</v>
      </c>
      <c r="AB601">
        <f t="shared" si="168"/>
        <v>2.4229210329375619E-4</v>
      </c>
      <c r="AC601" s="175">
        <f t="shared" ref="AC601" si="169">SUM(AB601:AB604)/4</f>
        <v>2.0092414274171011E-4</v>
      </c>
    </row>
    <row r="602" spans="1:29">
      <c r="A602" t="s">
        <v>2438</v>
      </c>
      <c r="B602" t="s">
        <v>2439</v>
      </c>
      <c r="C602">
        <v>2.48</v>
      </c>
      <c r="D602">
        <v>3</v>
      </c>
      <c r="E602">
        <v>2.17</v>
      </c>
      <c r="F602">
        <v>2.54</v>
      </c>
      <c r="G602">
        <v>3.52</v>
      </c>
      <c r="H602">
        <v>1.98</v>
      </c>
      <c r="I602">
        <v>3.44</v>
      </c>
      <c r="J602">
        <v>4.6399999999999997</v>
      </c>
      <c r="K602">
        <v>2.7</v>
      </c>
      <c r="U602">
        <v>316</v>
      </c>
      <c r="V602">
        <v>312</v>
      </c>
      <c r="W602">
        <v>339</v>
      </c>
      <c r="X602">
        <v>105</v>
      </c>
      <c r="Y602">
        <v>134</v>
      </c>
      <c r="Z602">
        <v>126</v>
      </c>
      <c r="AA602">
        <f t="shared" si="163"/>
        <v>1332</v>
      </c>
      <c r="AB602">
        <f t="shared" si="168"/>
        <v>2.2196222942729246E-4</v>
      </c>
      <c r="AC602" s="175"/>
    </row>
    <row r="603" spans="1:29">
      <c r="A603" t="s">
        <v>2440</v>
      </c>
      <c r="B603" t="s">
        <v>2441</v>
      </c>
      <c r="C603">
        <v>2.5099999999999998</v>
      </c>
      <c r="D603">
        <v>3.03</v>
      </c>
      <c r="E603">
        <v>2.1800000000000002</v>
      </c>
      <c r="F603">
        <v>2.57</v>
      </c>
      <c r="G603">
        <v>3.54</v>
      </c>
      <c r="H603">
        <v>1.98</v>
      </c>
      <c r="I603">
        <v>3.47</v>
      </c>
      <c r="J603">
        <v>4.66</v>
      </c>
      <c r="K603">
        <v>2.7</v>
      </c>
      <c r="U603">
        <v>291</v>
      </c>
      <c r="V603">
        <v>281</v>
      </c>
      <c r="W603">
        <v>266</v>
      </c>
      <c r="X603">
        <v>95</v>
      </c>
      <c r="Y603">
        <v>122</v>
      </c>
      <c r="Z603">
        <v>73</v>
      </c>
      <c r="AA603">
        <f t="shared" si="163"/>
        <v>1128</v>
      </c>
      <c r="AB603">
        <f t="shared" si="168"/>
        <v>1.8796801410959901E-4</v>
      </c>
      <c r="AC603" s="175"/>
    </row>
    <row r="604" spans="1:29">
      <c r="A604" t="s">
        <v>2442</v>
      </c>
      <c r="B604" t="s">
        <v>2443</v>
      </c>
      <c r="C604">
        <v>2.54</v>
      </c>
      <c r="D604">
        <v>3.05</v>
      </c>
      <c r="E604">
        <v>2.19</v>
      </c>
      <c r="F604">
        <v>2.6</v>
      </c>
      <c r="G604">
        <v>3.56</v>
      </c>
      <c r="H604">
        <v>1.98</v>
      </c>
      <c r="I604">
        <v>3.5</v>
      </c>
      <c r="J604">
        <v>4.68</v>
      </c>
      <c r="K604">
        <v>2.7</v>
      </c>
      <c r="U604">
        <v>276</v>
      </c>
      <c r="V604">
        <v>207</v>
      </c>
      <c r="W604">
        <v>234</v>
      </c>
      <c r="X604">
        <v>71</v>
      </c>
      <c r="Y604">
        <v>91</v>
      </c>
      <c r="Z604">
        <v>30</v>
      </c>
      <c r="AA604">
        <f t="shared" si="163"/>
        <v>909</v>
      </c>
      <c r="AB604">
        <f t="shared" si="168"/>
        <v>1.5147422413619283E-4</v>
      </c>
      <c r="AC604" s="175"/>
    </row>
    <row r="605" spans="1:29">
      <c r="A605" t="s">
        <v>2444</v>
      </c>
      <c r="B605" t="s">
        <v>2445</v>
      </c>
      <c r="C605">
        <v>2.56</v>
      </c>
      <c r="D605">
        <v>3.07</v>
      </c>
      <c r="E605">
        <v>2.21</v>
      </c>
      <c r="F605">
        <v>2.6</v>
      </c>
      <c r="G605">
        <v>3.56</v>
      </c>
      <c r="H605">
        <v>1.98</v>
      </c>
      <c r="I605">
        <v>3.52</v>
      </c>
      <c r="J605">
        <v>4.7</v>
      </c>
      <c r="K605">
        <v>2.7</v>
      </c>
      <c r="U605">
        <v>214</v>
      </c>
      <c r="V605">
        <v>162</v>
      </c>
      <c r="W605">
        <v>186</v>
      </c>
      <c r="X605">
        <v>88</v>
      </c>
      <c r="Y605">
        <v>68</v>
      </c>
      <c r="Z605">
        <v>13</v>
      </c>
      <c r="AA605">
        <f t="shared" si="163"/>
        <v>731</v>
      </c>
      <c r="AB605">
        <f t="shared" si="168"/>
        <v>1.2181260488840148E-4</v>
      </c>
      <c r="AC605" s="175">
        <f t="shared" ref="AC605" si="170">SUM(AB605:AB608)/4</f>
        <v>1.2564528602716102E-4</v>
      </c>
    </row>
    <row r="606" spans="1:29">
      <c r="A606" t="s">
        <v>2446</v>
      </c>
      <c r="B606" t="s">
        <v>2447</v>
      </c>
      <c r="C606">
        <v>2.59</v>
      </c>
      <c r="D606">
        <v>3.1</v>
      </c>
      <c r="E606">
        <v>2.2200000000000002</v>
      </c>
      <c r="F606">
        <v>2.63</v>
      </c>
      <c r="G606">
        <v>3.58</v>
      </c>
      <c r="H606">
        <v>1.98</v>
      </c>
      <c r="I606">
        <v>3.56</v>
      </c>
      <c r="J606">
        <v>4.72</v>
      </c>
      <c r="K606">
        <v>2.7</v>
      </c>
      <c r="U606">
        <v>214</v>
      </c>
      <c r="V606">
        <v>169</v>
      </c>
      <c r="W606">
        <v>189</v>
      </c>
      <c r="X606">
        <v>88</v>
      </c>
      <c r="Y606">
        <v>71</v>
      </c>
      <c r="Z606">
        <v>15</v>
      </c>
      <c r="AA606">
        <f t="shared" si="163"/>
        <v>746</v>
      </c>
      <c r="AB606">
        <f t="shared" si="168"/>
        <v>1.2431217954411423E-4</v>
      </c>
      <c r="AC606" s="175"/>
    </row>
    <row r="607" spans="1:29">
      <c r="A607" t="s">
        <v>2448</v>
      </c>
      <c r="B607" t="s">
        <v>2449</v>
      </c>
      <c r="C607">
        <v>2.62</v>
      </c>
      <c r="D607">
        <v>3.13</v>
      </c>
      <c r="E607">
        <v>2.23</v>
      </c>
      <c r="F607">
        <v>2.66</v>
      </c>
      <c r="G607">
        <v>3.59</v>
      </c>
      <c r="H607">
        <v>1.97</v>
      </c>
      <c r="I607">
        <v>3.6</v>
      </c>
      <c r="J607">
        <v>4.74</v>
      </c>
      <c r="K607">
        <v>2.7</v>
      </c>
      <c r="U607">
        <v>226</v>
      </c>
      <c r="V607">
        <v>172</v>
      </c>
      <c r="W607">
        <v>195</v>
      </c>
      <c r="X607">
        <v>67</v>
      </c>
      <c r="Y607">
        <v>69</v>
      </c>
      <c r="Z607">
        <v>12</v>
      </c>
      <c r="AA607">
        <f t="shared" si="163"/>
        <v>741</v>
      </c>
      <c r="AB607">
        <f t="shared" si="168"/>
        <v>1.2347898799220999E-4</v>
      </c>
      <c r="AC607" s="175"/>
    </row>
    <row r="608" spans="1:29">
      <c r="A608" t="s">
        <v>2450</v>
      </c>
      <c r="B608" t="s">
        <v>2451</v>
      </c>
      <c r="C608">
        <v>2.66</v>
      </c>
      <c r="D608">
        <v>3.16</v>
      </c>
      <c r="E608">
        <v>2.25</v>
      </c>
      <c r="F608">
        <v>2.69</v>
      </c>
      <c r="G608">
        <v>3.61</v>
      </c>
      <c r="H608">
        <v>1.97</v>
      </c>
      <c r="I608">
        <v>3.64</v>
      </c>
      <c r="J608">
        <v>4.7699999999999996</v>
      </c>
      <c r="K608">
        <v>2.7</v>
      </c>
      <c r="U608">
        <v>233</v>
      </c>
      <c r="V608">
        <v>187</v>
      </c>
      <c r="W608">
        <v>205</v>
      </c>
      <c r="X608">
        <v>84</v>
      </c>
      <c r="Y608">
        <v>66</v>
      </c>
      <c r="Z608">
        <v>23</v>
      </c>
      <c r="AA608">
        <f t="shared" si="163"/>
        <v>798</v>
      </c>
      <c r="AB608">
        <f t="shared" si="168"/>
        <v>1.3297737168391845E-4</v>
      </c>
      <c r="AC608" s="175"/>
    </row>
    <row r="609" spans="1:29">
      <c r="A609" t="s">
        <v>2452</v>
      </c>
      <c r="B609" t="s">
        <v>2453</v>
      </c>
      <c r="C609">
        <v>2.69</v>
      </c>
      <c r="D609">
        <v>3.19</v>
      </c>
      <c r="E609">
        <v>2.2599999999999998</v>
      </c>
      <c r="F609">
        <v>2.73</v>
      </c>
      <c r="G609">
        <v>3.64</v>
      </c>
      <c r="H609">
        <v>1.98</v>
      </c>
      <c r="I609">
        <v>3.67</v>
      </c>
      <c r="J609">
        <v>4.79</v>
      </c>
      <c r="K609">
        <v>2.7</v>
      </c>
      <c r="U609">
        <v>245</v>
      </c>
      <c r="V609">
        <v>221</v>
      </c>
      <c r="W609">
        <v>233</v>
      </c>
      <c r="X609">
        <v>104</v>
      </c>
      <c r="Y609">
        <v>106</v>
      </c>
      <c r="Z609">
        <v>53</v>
      </c>
      <c r="AA609">
        <f t="shared" si="163"/>
        <v>962</v>
      </c>
      <c r="AB609">
        <f t="shared" si="168"/>
        <v>1.6030605458637788E-4</v>
      </c>
      <c r="AC609" s="175">
        <f t="shared" ref="AC609" si="171">SUM(AB609:AB612)/4</f>
        <v>2.297942300151924E-4</v>
      </c>
    </row>
    <row r="610" spans="1:29">
      <c r="A610" t="s">
        <v>2454</v>
      </c>
      <c r="B610" t="s">
        <v>2455</v>
      </c>
      <c r="C610">
        <v>2.72</v>
      </c>
      <c r="D610">
        <v>3.22</v>
      </c>
      <c r="E610">
        <v>2.27</v>
      </c>
      <c r="F610">
        <v>2.76</v>
      </c>
      <c r="G610">
        <v>3.66</v>
      </c>
      <c r="H610">
        <v>1.98</v>
      </c>
      <c r="I610">
        <v>3.71</v>
      </c>
      <c r="J610">
        <v>4.8099999999999996</v>
      </c>
      <c r="K610">
        <v>2.7</v>
      </c>
      <c r="U610">
        <v>307</v>
      </c>
      <c r="V610">
        <v>327</v>
      </c>
      <c r="W610">
        <v>293</v>
      </c>
      <c r="X610">
        <v>125</v>
      </c>
      <c r="Y610">
        <v>144</v>
      </c>
      <c r="Z610">
        <v>168</v>
      </c>
      <c r="AA610">
        <f t="shared" si="163"/>
        <v>1364</v>
      </c>
      <c r="AB610">
        <f t="shared" si="168"/>
        <v>2.2729465535947967E-4</v>
      </c>
      <c r="AC610" s="175"/>
    </row>
    <row r="611" spans="1:29">
      <c r="A611" t="s">
        <v>2456</v>
      </c>
      <c r="B611" t="s">
        <v>2457</v>
      </c>
      <c r="C611">
        <v>2.75</v>
      </c>
      <c r="D611">
        <v>3.24</v>
      </c>
      <c r="E611">
        <v>2.2799999999999998</v>
      </c>
      <c r="F611">
        <v>2.79</v>
      </c>
      <c r="G611">
        <v>3.68</v>
      </c>
      <c r="H611">
        <v>1.99</v>
      </c>
      <c r="I611">
        <v>3.74</v>
      </c>
      <c r="J611">
        <v>4.83</v>
      </c>
      <c r="K611">
        <v>2.7</v>
      </c>
      <c r="U611">
        <v>345</v>
      </c>
      <c r="V611">
        <v>330</v>
      </c>
      <c r="W611">
        <v>367</v>
      </c>
      <c r="X611">
        <v>188</v>
      </c>
      <c r="Y611">
        <v>122</v>
      </c>
      <c r="Z611">
        <v>262</v>
      </c>
      <c r="AA611">
        <f t="shared" si="163"/>
        <v>1614</v>
      </c>
      <c r="AB611">
        <f t="shared" si="168"/>
        <v>2.6895423295469223E-4</v>
      </c>
      <c r="AC611" s="175"/>
    </row>
    <row r="612" spans="1:29">
      <c r="A612" t="s">
        <v>2458</v>
      </c>
      <c r="B612" t="s">
        <v>2459</v>
      </c>
      <c r="C612">
        <v>2.78</v>
      </c>
      <c r="D612">
        <v>3.27</v>
      </c>
      <c r="E612">
        <v>2.29</v>
      </c>
      <c r="F612">
        <v>2.82</v>
      </c>
      <c r="G612">
        <v>3.7</v>
      </c>
      <c r="H612">
        <v>1.99</v>
      </c>
      <c r="I612">
        <v>3.77</v>
      </c>
      <c r="J612">
        <v>4.8499999999999996</v>
      </c>
      <c r="K612">
        <v>2.7</v>
      </c>
      <c r="U612">
        <v>346</v>
      </c>
      <c r="V612">
        <v>306</v>
      </c>
      <c r="W612">
        <v>344</v>
      </c>
      <c r="X612">
        <v>200</v>
      </c>
      <c r="Y612">
        <v>154</v>
      </c>
      <c r="Z612">
        <v>226</v>
      </c>
      <c r="AA612">
        <f t="shared" si="163"/>
        <v>1576</v>
      </c>
      <c r="AB612">
        <f t="shared" si="168"/>
        <v>2.6262197716021992E-4</v>
      </c>
      <c r="AC612" s="175"/>
    </row>
    <row r="613" spans="1:29">
      <c r="A613" t="s">
        <v>2460</v>
      </c>
      <c r="B613" t="s">
        <v>2461</v>
      </c>
      <c r="C613">
        <v>2.8</v>
      </c>
      <c r="D613">
        <v>3.29</v>
      </c>
      <c r="E613">
        <v>2.2999999999999998</v>
      </c>
      <c r="F613">
        <v>2.84</v>
      </c>
      <c r="G613">
        <v>3.72</v>
      </c>
      <c r="H613">
        <v>1.99</v>
      </c>
      <c r="I613">
        <v>3.8</v>
      </c>
      <c r="J613">
        <v>4.8600000000000003</v>
      </c>
      <c r="K613">
        <v>2.7</v>
      </c>
      <c r="U613">
        <v>348</v>
      </c>
      <c r="V613">
        <v>313</v>
      </c>
      <c r="W613">
        <v>341</v>
      </c>
      <c r="X613">
        <v>149</v>
      </c>
      <c r="Y613">
        <v>138</v>
      </c>
      <c r="Z613">
        <v>171</v>
      </c>
      <c r="AA613">
        <f t="shared" si="163"/>
        <v>1460</v>
      </c>
      <c r="AB613">
        <f t="shared" si="168"/>
        <v>2.4329193315604129E-4</v>
      </c>
      <c r="AC613" s="175">
        <f t="shared" ref="AC613" si="172">SUM(AB613:AB616)/4</f>
        <v>2.3037746410152539E-4</v>
      </c>
    </row>
    <row r="614" spans="1:29">
      <c r="A614" t="s">
        <v>2462</v>
      </c>
      <c r="B614" t="s">
        <v>2463</v>
      </c>
      <c r="C614">
        <v>2.84</v>
      </c>
      <c r="D614">
        <v>3.32</v>
      </c>
      <c r="E614">
        <v>2.3199999999999998</v>
      </c>
      <c r="F614">
        <v>2.87</v>
      </c>
      <c r="G614">
        <v>3.74</v>
      </c>
      <c r="H614">
        <v>1.99</v>
      </c>
      <c r="I614">
        <v>3.84</v>
      </c>
      <c r="J614">
        <v>4.88</v>
      </c>
      <c r="K614">
        <v>2.7</v>
      </c>
      <c r="U614">
        <v>338</v>
      </c>
      <c r="V614">
        <v>306</v>
      </c>
      <c r="W614">
        <v>330</v>
      </c>
      <c r="X614">
        <v>130</v>
      </c>
      <c r="Y614">
        <v>140</v>
      </c>
      <c r="Z614">
        <v>164</v>
      </c>
      <c r="AA614">
        <f t="shared" si="163"/>
        <v>1408</v>
      </c>
      <c r="AB614">
        <f t="shared" si="168"/>
        <v>2.3462674101623707E-4</v>
      </c>
      <c r="AC614" s="175"/>
    </row>
    <row r="615" spans="1:29">
      <c r="A615" t="s">
        <v>2464</v>
      </c>
      <c r="B615" t="s">
        <v>2465</v>
      </c>
      <c r="C615">
        <v>2.88</v>
      </c>
      <c r="D615">
        <v>3.35</v>
      </c>
      <c r="E615">
        <v>2.33</v>
      </c>
      <c r="F615">
        <v>2.9</v>
      </c>
      <c r="G615">
        <v>3.75</v>
      </c>
      <c r="H615">
        <v>1.99</v>
      </c>
      <c r="I615">
        <v>3.88</v>
      </c>
      <c r="J615">
        <v>4.91</v>
      </c>
      <c r="K615">
        <v>2.7</v>
      </c>
      <c r="U615">
        <v>312</v>
      </c>
      <c r="V615">
        <v>297</v>
      </c>
      <c r="W615">
        <v>320</v>
      </c>
      <c r="X615">
        <v>150</v>
      </c>
      <c r="Y615">
        <v>133</v>
      </c>
      <c r="Z615">
        <v>149</v>
      </c>
      <c r="AA615">
        <f t="shared" si="163"/>
        <v>1361</v>
      </c>
      <c r="AB615">
        <f t="shared" si="168"/>
        <v>2.267947404283371E-4</v>
      </c>
      <c r="AC615" s="175"/>
    </row>
    <row r="616" spans="1:29">
      <c r="A616" t="s">
        <v>2466</v>
      </c>
      <c r="B616" t="s">
        <v>2467</v>
      </c>
      <c r="C616">
        <v>2.92</v>
      </c>
      <c r="D616">
        <v>3.39</v>
      </c>
      <c r="E616">
        <v>2.35</v>
      </c>
      <c r="F616">
        <v>2.95</v>
      </c>
      <c r="G616">
        <v>3.79</v>
      </c>
      <c r="H616">
        <v>2</v>
      </c>
      <c r="I616">
        <v>3.92</v>
      </c>
      <c r="J616">
        <v>4.93</v>
      </c>
      <c r="K616">
        <v>2.7</v>
      </c>
      <c r="U616">
        <v>319</v>
      </c>
      <c r="V616">
        <v>289</v>
      </c>
      <c r="W616">
        <v>304</v>
      </c>
      <c r="X616">
        <v>109</v>
      </c>
      <c r="Y616">
        <v>129</v>
      </c>
      <c r="Z616">
        <v>151</v>
      </c>
      <c r="AA616">
        <f t="shared" si="163"/>
        <v>1301</v>
      </c>
      <c r="AB616">
        <f t="shared" si="168"/>
        <v>2.1679644180548611E-4</v>
      </c>
      <c r="AC616" s="175"/>
    </row>
    <row r="617" spans="1:29">
      <c r="A617" t="s">
        <v>2468</v>
      </c>
      <c r="B617" t="s">
        <v>2469</v>
      </c>
      <c r="C617">
        <v>2.96</v>
      </c>
      <c r="D617">
        <v>3.43</v>
      </c>
      <c r="E617">
        <v>2.37</v>
      </c>
      <c r="F617">
        <v>3</v>
      </c>
      <c r="G617">
        <v>3.83</v>
      </c>
      <c r="H617">
        <v>2.0099999999999998</v>
      </c>
      <c r="I617">
        <v>3.97</v>
      </c>
      <c r="J617">
        <v>4.96</v>
      </c>
      <c r="K617">
        <v>2.7</v>
      </c>
      <c r="U617">
        <v>300</v>
      </c>
      <c r="V617">
        <v>286</v>
      </c>
      <c r="W617">
        <v>299</v>
      </c>
      <c r="X617">
        <v>107</v>
      </c>
      <c r="Y617">
        <v>130</v>
      </c>
      <c r="Z617">
        <v>145</v>
      </c>
      <c r="AA617">
        <f t="shared" si="163"/>
        <v>1267</v>
      </c>
      <c r="AB617">
        <f t="shared" si="168"/>
        <v>2.1113073925253719E-4</v>
      </c>
      <c r="AC617" s="175">
        <f t="shared" ref="AC617" si="173">SUM(AB617:AB620)/4</f>
        <v>2.0388197275097021E-4</v>
      </c>
    </row>
    <row r="618" spans="1:29">
      <c r="A618" t="s">
        <v>2470</v>
      </c>
      <c r="B618" t="s">
        <v>2471</v>
      </c>
      <c r="C618">
        <v>2.99</v>
      </c>
      <c r="D618">
        <v>3.45</v>
      </c>
      <c r="E618">
        <v>2.38</v>
      </c>
      <c r="F618">
        <v>3.05</v>
      </c>
      <c r="G618">
        <v>3.87</v>
      </c>
      <c r="H618">
        <v>2.0299999999999998</v>
      </c>
      <c r="I618">
        <v>4</v>
      </c>
      <c r="J618">
        <v>4.9800000000000004</v>
      </c>
      <c r="K618">
        <v>2.7</v>
      </c>
      <c r="U618">
        <v>292</v>
      </c>
      <c r="V618">
        <v>284</v>
      </c>
      <c r="W618">
        <v>303</v>
      </c>
      <c r="X618">
        <v>86</v>
      </c>
      <c r="Y618">
        <v>119</v>
      </c>
      <c r="Z618">
        <v>117</v>
      </c>
      <c r="AA618">
        <f t="shared" si="163"/>
        <v>1201</v>
      </c>
      <c r="AB618">
        <f t="shared" si="168"/>
        <v>2.0013261076740109E-4</v>
      </c>
      <c r="AC618" s="175"/>
    </row>
    <row r="619" spans="1:29">
      <c r="A619" t="s">
        <v>2472</v>
      </c>
      <c r="B619" t="s">
        <v>2473</v>
      </c>
      <c r="C619">
        <v>3.01</v>
      </c>
      <c r="D619">
        <v>3.47</v>
      </c>
      <c r="E619">
        <v>2.38</v>
      </c>
      <c r="F619">
        <v>3.1</v>
      </c>
      <c r="G619">
        <v>3.91</v>
      </c>
      <c r="H619">
        <v>2.04</v>
      </c>
      <c r="I619">
        <v>4.0199999999999996</v>
      </c>
      <c r="J619">
        <v>4.99</v>
      </c>
      <c r="K619">
        <v>2.7</v>
      </c>
      <c r="U619">
        <v>272</v>
      </c>
      <c r="V619">
        <v>283</v>
      </c>
      <c r="W619">
        <v>312</v>
      </c>
      <c r="X619">
        <v>122</v>
      </c>
      <c r="Y619">
        <v>122</v>
      </c>
      <c r="Z619">
        <v>112</v>
      </c>
      <c r="AA619">
        <f t="shared" si="163"/>
        <v>1223</v>
      </c>
      <c r="AB619">
        <f t="shared" si="168"/>
        <v>2.0379865359577978E-4</v>
      </c>
      <c r="AC619" s="175"/>
    </row>
    <row r="620" spans="1:29">
      <c r="A620" t="s">
        <v>2474</v>
      </c>
      <c r="B620" t="s">
        <v>2475</v>
      </c>
      <c r="C620">
        <v>3.02</v>
      </c>
      <c r="D620">
        <v>3.47</v>
      </c>
      <c r="E620">
        <v>2.38</v>
      </c>
      <c r="F620">
        <v>3.12</v>
      </c>
      <c r="G620">
        <v>3.94</v>
      </c>
      <c r="H620">
        <v>2.06</v>
      </c>
      <c r="I620">
        <v>4.03</v>
      </c>
      <c r="J620">
        <v>4.99</v>
      </c>
      <c r="K620">
        <v>2.7</v>
      </c>
      <c r="U620">
        <v>270</v>
      </c>
      <c r="V620">
        <v>289</v>
      </c>
      <c r="W620">
        <v>322</v>
      </c>
      <c r="X620">
        <v>111</v>
      </c>
      <c r="Y620">
        <v>111</v>
      </c>
      <c r="Z620">
        <v>100</v>
      </c>
      <c r="AA620">
        <f t="shared" si="163"/>
        <v>1203</v>
      </c>
      <c r="AB620">
        <f t="shared" si="168"/>
        <v>2.0046588738816277E-4</v>
      </c>
      <c r="AC620" s="175"/>
    </row>
    <row r="621" spans="1:29">
      <c r="A621" t="s">
        <v>2476</v>
      </c>
      <c r="B621" t="s">
        <v>2477</v>
      </c>
      <c r="C621">
        <v>3</v>
      </c>
      <c r="D621">
        <v>3.46</v>
      </c>
      <c r="E621">
        <v>2.38</v>
      </c>
      <c r="F621">
        <v>3.13</v>
      </c>
      <c r="G621">
        <v>3.95</v>
      </c>
      <c r="H621">
        <v>2.0699999999999998</v>
      </c>
      <c r="I621">
        <v>4.01</v>
      </c>
      <c r="J621">
        <v>4.99</v>
      </c>
      <c r="K621">
        <v>2.7</v>
      </c>
      <c r="U621">
        <v>282</v>
      </c>
      <c r="V621">
        <v>302</v>
      </c>
      <c r="W621">
        <v>337</v>
      </c>
      <c r="X621">
        <v>95</v>
      </c>
      <c r="Y621">
        <v>109</v>
      </c>
      <c r="Z621">
        <v>118</v>
      </c>
      <c r="AA621">
        <f t="shared" si="163"/>
        <v>1243</v>
      </c>
      <c r="AB621">
        <f t="shared" si="168"/>
        <v>2.0713141980339679E-4</v>
      </c>
      <c r="AC621" s="175">
        <f t="shared" ref="AC621" si="174">SUM(AB621:AB624)/4</f>
        <v>2.1233886700279837E-4</v>
      </c>
    </row>
    <row r="622" spans="1:29">
      <c r="A622" t="s">
        <v>2478</v>
      </c>
      <c r="B622" t="s">
        <v>2479</v>
      </c>
      <c r="C622">
        <v>3</v>
      </c>
      <c r="D622">
        <v>3.46</v>
      </c>
      <c r="E622">
        <v>2.38</v>
      </c>
      <c r="F622">
        <v>3.13</v>
      </c>
      <c r="G622">
        <v>3.96</v>
      </c>
      <c r="H622">
        <v>2.08</v>
      </c>
      <c r="I622">
        <v>4.01</v>
      </c>
      <c r="J622">
        <v>4.9800000000000004</v>
      </c>
      <c r="K622">
        <v>2.7</v>
      </c>
      <c r="U622">
        <v>295</v>
      </c>
      <c r="V622">
        <v>311</v>
      </c>
      <c r="W622">
        <v>342</v>
      </c>
      <c r="X622">
        <v>75</v>
      </c>
      <c r="Y622">
        <v>117</v>
      </c>
      <c r="Z622">
        <v>139</v>
      </c>
      <c r="AA622">
        <f t="shared" si="163"/>
        <v>1279</v>
      </c>
      <c r="AB622">
        <f t="shared" si="168"/>
        <v>2.1313039897710739E-4</v>
      </c>
      <c r="AC622" s="175"/>
    </row>
    <row r="623" spans="1:29">
      <c r="A623" t="s">
        <v>2480</v>
      </c>
      <c r="B623" t="s">
        <v>2481</v>
      </c>
      <c r="C623">
        <v>3</v>
      </c>
      <c r="D623">
        <v>3.45</v>
      </c>
      <c r="E623">
        <v>2.37</v>
      </c>
      <c r="F623">
        <v>3.14</v>
      </c>
      <c r="G623">
        <v>3.97</v>
      </c>
      <c r="H623">
        <v>2.08</v>
      </c>
      <c r="I623">
        <v>4</v>
      </c>
      <c r="J623">
        <v>4.9800000000000004</v>
      </c>
      <c r="K623">
        <v>2.7</v>
      </c>
      <c r="U623">
        <v>290</v>
      </c>
      <c r="V623">
        <v>315</v>
      </c>
      <c r="W623">
        <v>345</v>
      </c>
      <c r="X623">
        <v>80</v>
      </c>
      <c r="Y623">
        <v>123</v>
      </c>
      <c r="Z623">
        <v>135</v>
      </c>
      <c r="AA623">
        <f t="shared" si="163"/>
        <v>1288</v>
      </c>
      <c r="AB623">
        <f t="shared" si="168"/>
        <v>2.1463014377053505E-4</v>
      </c>
      <c r="AC623" s="175"/>
    </row>
    <row r="624" spans="1:29">
      <c r="A624" t="s">
        <v>2482</v>
      </c>
      <c r="B624" t="s">
        <v>2483</v>
      </c>
      <c r="C624">
        <v>3</v>
      </c>
      <c r="D624">
        <v>3.45</v>
      </c>
      <c r="E624">
        <v>2.37</v>
      </c>
      <c r="F624">
        <v>3.14</v>
      </c>
      <c r="G624">
        <v>3.98</v>
      </c>
      <c r="H624">
        <v>2.09</v>
      </c>
      <c r="I624">
        <v>4</v>
      </c>
      <c r="J624">
        <v>4.9800000000000004</v>
      </c>
      <c r="K624">
        <v>2.7</v>
      </c>
      <c r="U624">
        <v>282</v>
      </c>
      <c r="V624">
        <v>312</v>
      </c>
      <c r="W624">
        <v>339</v>
      </c>
      <c r="X624">
        <v>85</v>
      </c>
      <c r="Y624">
        <v>127</v>
      </c>
      <c r="Z624">
        <v>142</v>
      </c>
      <c r="AA624">
        <f t="shared" si="163"/>
        <v>1287</v>
      </c>
      <c r="AB624">
        <f t="shared" si="168"/>
        <v>2.144635054601542E-4</v>
      </c>
      <c r="AC624" s="175"/>
    </row>
    <row r="625" spans="1:29">
      <c r="A625" t="s">
        <v>2484</v>
      </c>
      <c r="B625" t="s">
        <v>2485</v>
      </c>
      <c r="C625">
        <v>3</v>
      </c>
      <c r="D625">
        <v>3.46</v>
      </c>
      <c r="E625">
        <v>2.38</v>
      </c>
      <c r="F625">
        <v>3.16</v>
      </c>
      <c r="G625">
        <v>3.99</v>
      </c>
      <c r="H625">
        <v>2.09</v>
      </c>
      <c r="I625">
        <v>4.01</v>
      </c>
      <c r="J625">
        <v>4.9800000000000004</v>
      </c>
      <c r="K625">
        <v>2.7</v>
      </c>
      <c r="U625">
        <v>275</v>
      </c>
      <c r="V625">
        <v>299</v>
      </c>
      <c r="W625">
        <v>324</v>
      </c>
      <c r="X625">
        <v>83</v>
      </c>
      <c r="Y625">
        <v>138</v>
      </c>
      <c r="Z625">
        <v>147</v>
      </c>
      <c r="AA625">
        <f t="shared" si="163"/>
        <v>1266</v>
      </c>
      <c r="AB625">
        <f t="shared" si="168"/>
        <v>2.1096410094215633E-4</v>
      </c>
      <c r="AC625" s="175">
        <f t="shared" ref="AC625" si="175">SUM(AB625:AB628)/4</f>
        <v>1.7472026843432141E-4</v>
      </c>
    </row>
    <row r="626" spans="1:29">
      <c r="A626" t="s">
        <v>2486</v>
      </c>
      <c r="B626" t="s">
        <v>2487</v>
      </c>
      <c r="C626">
        <v>3</v>
      </c>
      <c r="D626">
        <v>3.46</v>
      </c>
      <c r="E626">
        <v>2.38</v>
      </c>
      <c r="F626">
        <v>3.16</v>
      </c>
      <c r="G626">
        <v>4</v>
      </c>
      <c r="H626">
        <v>2.1</v>
      </c>
      <c r="I626">
        <v>4.01</v>
      </c>
      <c r="J626">
        <v>4.9800000000000004</v>
      </c>
      <c r="K626">
        <v>2.7</v>
      </c>
      <c r="U626">
        <v>262</v>
      </c>
      <c r="V626">
        <v>273</v>
      </c>
      <c r="W626">
        <v>289</v>
      </c>
      <c r="X626">
        <v>93</v>
      </c>
      <c r="Y626">
        <v>134</v>
      </c>
      <c r="Z626">
        <v>126</v>
      </c>
      <c r="AA626">
        <f t="shared" si="163"/>
        <v>1177</v>
      </c>
      <c r="AB626">
        <f t="shared" si="168"/>
        <v>1.9613329131826067E-4</v>
      </c>
      <c r="AC626" s="175"/>
    </row>
    <row r="627" spans="1:29">
      <c r="A627" t="s">
        <v>2488</v>
      </c>
      <c r="B627" t="s">
        <v>2489</v>
      </c>
      <c r="C627">
        <v>3</v>
      </c>
      <c r="D627">
        <v>3.45</v>
      </c>
      <c r="E627">
        <v>2.38</v>
      </c>
      <c r="F627">
        <v>3.19</v>
      </c>
      <c r="G627">
        <v>4.03</v>
      </c>
      <c r="H627">
        <v>2.12</v>
      </c>
      <c r="I627">
        <v>4</v>
      </c>
      <c r="J627">
        <v>4.9800000000000004</v>
      </c>
      <c r="K627">
        <v>2.7</v>
      </c>
      <c r="U627">
        <v>238</v>
      </c>
      <c r="V627">
        <v>240</v>
      </c>
      <c r="W627">
        <v>221</v>
      </c>
      <c r="X627">
        <v>84</v>
      </c>
      <c r="Y627">
        <v>122</v>
      </c>
      <c r="Z627">
        <v>73</v>
      </c>
      <c r="AA627">
        <f t="shared" si="163"/>
        <v>978</v>
      </c>
      <c r="AB627">
        <f t="shared" si="168"/>
        <v>1.6297226755247149E-4</v>
      </c>
      <c r="AC627" s="175"/>
    </row>
    <row r="628" spans="1:29">
      <c r="A628" t="s">
        <v>2490</v>
      </c>
      <c r="B628" t="s">
        <v>2491</v>
      </c>
      <c r="C628">
        <v>3</v>
      </c>
      <c r="D628">
        <v>3.46</v>
      </c>
      <c r="E628">
        <v>2.38</v>
      </c>
      <c r="F628">
        <v>3.2</v>
      </c>
      <c r="G628">
        <v>4.04</v>
      </c>
      <c r="H628">
        <v>2.13</v>
      </c>
      <c r="I628">
        <v>4.01</v>
      </c>
      <c r="J628">
        <v>4.9800000000000004</v>
      </c>
      <c r="K628">
        <v>2.7</v>
      </c>
      <c r="U628">
        <v>224</v>
      </c>
      <c r="V628">
        <v>176</v>
      </c>
      <c r="W628">
        <v>191</v>
      </c>
      <c r="X628">
        <v>61</v>
      </c>
      <c r="Y628">
        <v>91</v>
      </c>
      <c r="Z628">
        <v>30</v>
      </c>
      <c r="AA628">
        <f t="shared" si="163"/>
        <v>773</v>
      </c>
      <c r="AB628">
        <f t="shared" si="168"/>
        <v>1.288114139243972E-4</v>
      </c>
      <c r="AC628" s="175"/>
    </row>
    <row r="629" spans="1:29">
      <c r="A629" t="s">
        <v>2492</v>
      </c>
      <c r="B629" t="s">
        <v>2493</v>
      </c>
      <c r="C629">
        <v>2.99</v>
      </c>
      <c r="D629">
        <v>3.45</v>
      </c>
      <c r="E629">
        <v>2.38</v>
      </c>
      <c r="F629">
        <v>3.21</v>
      </c>
      <c r="G629">
        <v>4.05</v>
      </c>
      <c r="H629">
        <v>2.13</v>
      </c>
      <c r="I629">
        <v>4</v>
      </c>
      <c r="J629">
        <v>4.9800000000000004</v>
      </c>
      <c r="K629">
        <v>2.7</v>
      </c>
      <c r="U629">
        <v>193</v>
      </c>
      <c r="V629">
        <v>131</v>
      </c>
      <c r="W629">
        <v>147</v>
      </c>
      <c r="X629">
        <v>76</v>
      </c>
      <c r="Y629">
        <v>68</v>
      </c>
      <c r="Z629">
        <v>13</v>
      </c>
      <c r="AA629">
        <f t="shared" si="163"/>
        <v>628</v>
      </c>
      <c r="AB629">
        <f t="shared" si="168"/>
        <v>1.0464885891917392E-4</v>
      </c>
      <c r="AC629" s="175">
        <f t="shared" ref="AC629" si="176">SUM(AB629:AB632)/4</f>
        <v>1.1343902979176376E-4</v>
      </c>
    </row>
    <row r="630" spans="1:29">
      <c r="A630" t="s">
        <v>2494</v>
      </c>
      <c r="B630" t="s">
        <v>2495</v>
      </c>
      <c r="C630">
        <v>3</v>
      </c>
      <c r="D630">
        <v>3.45</v>
      </c>
      <c r="E630">
        <v>2.38</v>
      </c>
      <c r="F630">
        <v>3.21</v>
      </c>
      <c r="G630">
        <v>4.0599999999999996</v>
      </c>
      <c r="H630">
        <v>2.14</v>
      </c>
      <c r="I630">
        <v>4</v>
      </c>
      <c r="J630">
        <v>4.9800000000000004</v>
      </c>
      <c r="K630">
        <v>2.7</v>
      </c>
      <c r="U630">
        <v>192</v>
      </c>
      <c r="V630">
        <v>140</v>
      </c>
      <c r="W630">
        <v>150</v>
      </c>
      <c r="X630">
        <v>97</v>
      </c>
      <c r="Y630">
        <v>71</v>
      </c>
      <c r="Z630">
        <v>15</v>
      </c>
      <c r="AA630">
        <f t="shared" si="163"/>
        <v>665</v>
      </c>
      <c r="AB630">
        <f t="shared" si="168"/>
        <v>1.1081447640326537E-4</v>
      </c>
      <c r="AC630" s="175"/>
    </row>
    <row r="631" spans="1:29">
      <c r="A631" t="s">
        <v>2496</v>
      </c>
      <c r="B631" t="s">
        <v>2497</v>
      </c>
      <c r="C631">
        <v>3</v>
      </c>
      <c r="D631">
        <v>3.46</v>
      </c>
      <c r="E631">
        <v>2.38</v>
      </c>
      <c r="F631">
        <v>3.22</v>
      </c>
      <c r="G631">
        <v>4.0599999999999996</v>
      </c>
      <c r="H631">
        <v>2.14</v>
      </c>
      <c r="I631">
        <v>4.01</v>
      </c>
      <c r="J631">
        <v>4.9800000000000004</v>
      </c>
      <c r="K631">
        <v>2.7</v>
      </c>
      <c r="U631">
        <v>183</v>
      </c>
      <c r="V631">
        <v>143</v>
      </c>
      <c r="W631">
        <v>155</v>
      </c>
      <c r="X631">
        <v>110</v>
      </c>
      <c r="Y631">
        <v>69</v>
      </c>
      <c r="Z631">
        <v>12</v>
      </c>
      <c r="AA631">
        <f t="shared" si="163"/>
        <v>672</v>
      </c>
      <c r="AB631">
        <f t="shared" si="168"/>
        <v>1.1198094457593133E-4</v>
      </c>
      <c r="AC631" s="175"/>
    </row>
    <row r="632" spans="1:29">
      <c r="A632" t="s">
        <v>2498</v>
      </c>
      <c r="B632" t="s">
        <v>2499</v>
      </c>
      <c r="C632">
        <v>3</v>
      </c>
      <c r="D632">
        <v>3.46</v>
      </c>
      <c r="E632">
        <v>2.38</v>
      </c>
      <c r="F632">
        <v>3.22</v>
      </c>
      <c r="G632">
        <v>4.07</v>
      </c>
      <c r="H632">
        <v>2.14</v>
      </c>
      <c r="I632">
        <v>4.01</v>
      </c>
      <c r="J632">
        <v>4.9800000000000004</v>
      </c>
      <c r="K632">
        <v>2.7</v>
      </c>
      <c r="U632">
        <v>196</v>
      </c>
      <c r="V632">
        <v>156</v>
      </c>
      <c r="W632">
        <v>165</v>
      </c>
      <c r="X632">
        <v>152</v>
      </c>
      <c r="Y632">
        <v>66</v>
      </c>
      <c r="Z632">
        <v>23</v>
      </c>
      <c r="AA632">
        <f t="shared" si="163"/>
        <v>758</v>
      </c>
      <c r="AB632">
        <f t="shared" si="168"/>
        <v>1.2631183926868443E-4</v>
      </c>
      <c r="AC632" s="175"/>
    </row>
    <row r="633" spans="1:29">
      <c r="A633" t="s">
        <v>2500</v>
      </c>
      <c r="B633" t="s">
        <v>2501</v>
      </c>
      <c r="C633">
        <v>3.01</v>
      </c>
      <c r="D633">
        <v>3.46</v>
      </c>
      <c r="E633">
        <v>2.38</v>
      </c>
      <c r="F633">
        <v>3.24</v>
      </c>
      <c r="G633">
        <v>4.08</v>
      </c>
      <c r="H633">
        <v>2.14</v>
      </c>
      <c r="I633">
        <v>4.0199999999999996</v>
      </c>
      <c r="J633">
        <v>4.99</v>
      </c>
      <c r="K633">
        <v>2.7</v>
      </c>
      <c r="U633">
        <v>235</v>
      </c>
      <c r="V633">
        <v>187</v>
      </c>
      <c r="W633">
        <v>191</v>
      </c>
      <c r="X633">
        <v>187</v>
      </c>
      <c r="Y633">
        <v>106</v>
      </c>
      <c r="Z633">
        <v>53</v>
      </c>
      <c r="AA633">
        <f t="shared" si="163"/>
        <v>959</v>
      </c>
      <c r="AB633">
        <f t="shared" si="168"/>
        <v>1.5980613965523534E-4</v>
      </c>
      <c r="AC633" s="175">
        <f t="shared" ref="AC633" si="177">SUM(AB633:AB636)/4</f>
        <v>2.1154733502848933E-4</v>
      </c>
    </row>
    <row r="634" spans="1:29">
      <c r="A634" t="s">
        <v>2502</v>
      </c>
      <c r="B634" t="s">
        <v>2503</v>
      </c>
      <c r="C634">
        <v>3.01</v>
      </c>
      <c r="D634">
        <v>3.47</v>
      </c>
      <c r="E634">
        <v>2.38</v>
      </c>
      <c r="F634">
        <v>3.25</v>
      </c>
      <c r="G634">
        <v>4.09</v>
      </c>
      <c r="H634">
        <v>2.15</v>
      </c>
      <c r="I634">
        <v>4.0199999999999996</v>
      </c>
      <c r="J634">
        <v>4.99</v>
      </c>
      <c r="K634">
        <v>2.7</v>
      </c>
      <c r="U634">
        <v>290</v>
      </c>
      <c r="V634">
        <v>282</v>
      </c>
      <c r="W634">
        <v>253</v>
      </c>
      <c r="X634">
        <v>200</v>
      </c>
      <c r="Y634">
        <v>144</v>
      </c>
      <c r="Z634">
        <v>168</v>
      </c>
      <c r="AA634">
        <f t="shared" si="163"/>
        <v>1337</v>
      </c>
      <c r="AB634">
        <f t="shared" si="168"/>
        <v>2.227954209791967E-4</v>
      </c>
      <c r="AC634" s="175"/>
    </row>
    <row r="635" spans="1:29">
      <c r="A635" t="s">
        <v>2504</v>
      </c>
      <c r="B635" t="s">
        <v>2505</v>
      </c>
      <c r="C635">
        <v>3.02</v>
      </c>
      <c r="D635">
        <v>3.47</v>
      </c>
      <c r="E635">
        <v>2.39</v>
      </c>
      <c r="F635">
        <v>3.27</v>
      </c>
      <c r="G635">
        <v>4.1100000000000003</v>
      </c>
      <c r="H635">
        <v>2.16</v>
      </c>
      <c r="I635">
        <v>4.03</v>
      </c>
      <c r="J635">
        <v>4.99</v>
      </c>
      <c r="K635">
        <v>2.7</v>
      </c>
      <c r="U635">
        <v>273</v>
      </c>
      <c r="V635">
        <v>286</v>
      </c>
      <c r="W635">
        <v>317</v>
      </c>
      <c r="X635">
        <v>144</v>
      </c>
      <c r="Y635">
        <v>122</v>
      </c>
      <c r="Z635">
        <v>262</v>
      </c>
      <c r="AA635">
        <f t="shared" si="163"/>
        <v>1404</v>
      </c>
      <c r="AB635">
        <f t="shared" si="168"/>
        <v>2.3396018777471368E-4</v>
      </c>
      <c r="AC635" s="175"/>
    </row>
    <row r="636" spans="1:29">
      <c r="A636" t="s">
        <v>2506</v>
      </c>
      <c r="B636" t="s">
        <v>2507</v>
      </c>
      <c r="C636">
        <v>3.02</v>
      </c>
      <c r="D636">
        <v>3.47</v>
      </c>
      <c r="E636">
        <v>2.39</v>
      </c>
      <c r="F636">
        <v>3.27</v>
      </c>
      <c r="G636">
        <v>4.12</v>
      </c>
      <c r="H636">
        <v>2.16</v>
      </c>
      <c r="I636">
        <v>4.03</v>
      </c>
      <c r="J636">
        <v>5</v>
      </c>
      <c r="K636">
        <v>2.7</v>
      </c>
      <c r="U636">
        <v>256</v>
      </c>
      <c r="V636">
        <v>269</v>
      </c>
      <c r="W636">
        <v>299</v>
      </c>
      <c r="X636">
        <v>174</v>
      </c>
      <c r="Y636">
        <v>154</v>
      </c>
      <c r="Z636">
        <v>226</v>
      </c>
      <c r="AA636">
        <f t="shared" si="163"/>
        <v>1378</v>
      </c>
      <c r="AB636">
        <f t="shared" si="168"/>
        <v>2.2962759170481157E-4</v>
      </c>
      <c r="AC636" s="175"/>
    </row>
    <row r="637" spans="1:29">
      <c r="A637" t="s">
        <v>2508</v>
      </c>
      <c r="B637" t="s">
        <v>2509</v>
      </c>
      <c r="C637">
        <v>3.03</v>
      </c>
      <c r="D637">
        <v>3.48</v>
      </c>
      <c r="E637">
        <v>2.39</v>
      </c>
      <c r="F637">
        <v>3.28</v>
      </c>
      <c r="G637">
        <v>4.12</v>
      </c>
      <c r="H637">
        <v>2.16</v>
      </c>
      <c r="I637">
        <v>4.04</v>
      </c>
      <c r="J637">
        <v>5</v>
      </c>
      <c r="K637">
        <v>2.7</v>
      </c>
      <c r="U637">
        <v>274</v>
      </c>
      <c r="V637">
        <v>270</v>
      </c>
      <c r="W637">
        <v>293</v>
      </c>
      <c r="X637">
        <v>119</v>
      </c>
      <c r="Y637">
        <v>138</v>
      </c>
      <c r="Z637">
        <v>171</v>
      </c>
      <c r="AA637">
        <f t="shared" si="163"/>
        <v>1265</v>
      </c>
      <c r="AB637">
        <f t="shared" si="168"/>
        <v>2.1079746263177548E-4</v>
      </c>
      <c r="AC637" s="175">
        <f t="shared" ref="AC637" si="178">SUM(AB637:AB640)/4</f>
        <v>1.9892448301713991E-4</v>
      </c>
    </row>
    <row r="638" spans="1:29">
      <c r="A638" t="s">
        <v>2510</v>
      </c>
      <c r="B638" t="s">
        <v>2511</v>
      </c>
      <c r="C638">
        <v>3.06</v>
      </c>
      <c r="D638">
        <v>3.51</v>
      </c>
      <c r="E638">
        <v>2.4</v>
      </c>
      <c r="F638">
        <v>3.3</v>
      </c>
      <c r="G638">
        <v>4.12</v>
      </c>
      <c r="H638">
        <v>2.15</v>
      </c>
      <c r="I638">
        <v>4.08</v>
      </c>
      <c r="J638">
        <v>5.0199999999999996</v>
      </c>
      <c r="K638">
        <v>2.7</v>
      </c>
      <c r="U638">
        <v>265</v>
      </c>
      <c r="V638">
        <v>263</v>
      </c>
      <c r="W638">
        <v>280</v>
      </c>
      <c r="X638">
        <v>103</v>
      </c>
      <c r="Y638">
        <v>140</v>
      </c>
      <c r="Z638">
        <v>164</v>
      </c>
      <c r="AA638">
        <f t="shared" si="163"/>
        <v>1215</v>
      </c>
      <c r="AB638">
        <f t="shared" si="168"/>
        <v>2.0246554711273297E-4</v>
      </c>
      <c r="AC638" s="175"/>
    </row>
    <row r="639" spans="1:29">
      <c r="A639" t="s">
        <v>2512</v>
      </c>
      <c r="B639" t="s">
        <v>2513</v>
      </c>
      <c r="C639">
        <v>3.11</v>
      </c>
      <c r="D639">
        <v>3.55</v>
      </c>
      <c r="E639">
        <v>2.42</v>
      </c>
      <c r="F639">
        <v>3.36</v>
      </c>
      <c r="G639">
        <v>4.17</v>
      </c>
      <c r="H639">
        <v>2.17</v>
      </c>
      <c r="I639">
        <v>4.12</v>
      </c>
      <c r="J639">
        <v>5.05</v>
      </c>
      <c r="K639">
        <v>2.7</v>
      </c>
      <c r="U639">
        <v>249</v>
      </c>
      <c r="V639">
        <v>257</v>
      </c>
      <c r="W639">
        <v>269</v>
      </c>
      <c r="X639">
        <v>108</v>
      </c>
      <c r="Y639">
        <v>133</v>
      </c>
      <c r="Z639">
        <v>149</v>
      </c>
      <c r="AA639">
        <f t="shared" si="163"/>
        <v>1165</v>
      </c>
      <c r="AB639">
        <f t="shared" si="168"/>
        <v>1.9413363159369047E-4</v>
      </c>
      <c r="AC639" s="175"/>
    </row>
    <row r="640" spans="1:29">
      <c r="A640" t="s">
        <v>2514</v>
      </c>
      <c r="B640" t="s">
        <v>2515</v>
      </c>
      <c r="C640">
        <v>3.16</v>
      </c>
      <c r="D640">
        <v>3.59</v>
      </c>
      <c r="E640">
        <v>2.44</v>
      </c>
      <c r="F640">
        <v>3.42</v>
      </c>
      <c r="G640">
        <v>4.21</v>
      </c>
      <c r="H640">
        <v>2.1800000000000002</v>
      </c>
      <c r="I640">
        <v>4.17</v>
      </c>
      <c r="J640">
        <v>5.08</v>
      </c>
      <c r="K640">
        <v>2.7</v>
      </c>
      <c r="U640">
        <v>252</v>
      </c>
      <c r="V640">
        <v>248</v>
      </c>
      <c r="W640">
        <v>257</v>
      </c>
      <c r="X640">
        <v>93</v>
      </c>
      <c r="Y640">
        <v>129</v>
      </c>
      <c r="Z640">
        <v>151</v>
      </c>
      <c r="AA640">
        <f t="shared" si="163"/>
        <v>1130</v>
      </c>
      <c r="AB640">
        <f t="shared" si="168"/>
        <v>1.8830129073036072E-4</v>
      </c>
      <c r="AC640" s="175"/>
    </row>
    <row r="641" spans="1:29">
      <c r="A641" t="s">
        <v>2516</v>
      </c>
      <c r="B641" t="s">
        <v>2517</v>
      </c>
      <c r="C641">
        <v>3.19</v>
      </c>
      <c r="D641">
        <v>3.61</v>
      </c>
      <c r="E641">
        <v>2.4500000000000002</v>
      </c>
      <c r="F641">
        <v>3.46</v>
      </c>
      <c r="G641">
        <v>4.25</v>
      </c>
      <c r="H641">
        <v>2.2000000000000002</v>
      </c>
      <c r="I641">
        <v>4.2</v>
      </c>
      <c r="J641">
        <v>5.09</v>
      </c>
      <c r="K641">
        <v>2.7</v>
      </c>
      <c r="U641">
        <v>236</v>
      </c>
      <c r="V641">
        <v>245</v>
      </c>
      <c r="W641">
        <v>252</v>
      </c>
      <c r="X641">
        <v>94</v>
      </c>
      <c r="Y641">
        <v>130</v>
      </c>
      <c r="Z641">
        <v>145</v>
      </c>
      <c r="AA641">
        <f t="shared" si="163"/>
        <v>1102</v>
      </c>
      <c r="AB641">
        <f t="shared" si="168"/>
        <v>1.8363541803969691E-4</v>
      </c>
      <c r="AC641" s="175">
        <f t="shared" ref="AC641" si="179">SUM(AB641:AB644)/4</f>
        <v>1.7851128999548578E-4</v>
      </c>
    </row>
    <row r="642" spans="1:29">
      <c r="A642" t="s">
        <v>2518</v>
      </c>
      <c r="B642" t="s">
        <v>2519</v>
      </c>
      <c r="C642">
        <v>3.21</v>
      </c>
      <c r="D642">
        <v>3.63</v>
      </c>
      <c r="E642">
        <v>2.46</v>
      </c>
      <c r="F642">
        <v>3.51</v>
      </c>
      <c r="G642">
        <v>4.29</v>
      </c>
      <c r="H642">
        <v>2.21</v>
      </c>
      <c r="I642">
        <v>4.2300000000000004</v>
      </c>
      <c r="J642">
        <v>5.1100000000000003</v>
      </c>
      <c r="K642">
        <v>2.7</v>
      </c>
      <c r="U642">
        <v>233</v>
      </c>
      <c r="V642">
        <v>247</v>
      </c>
      <c r="W642">
        <v>257</v>
      </c>
      <c r="X642">
        <v>83</v>
      </c>
      <c r="Y642">
        <v>119</v>
      </c>
      <c r="Z642">
        <v>117</v>
      </c>
      <c r="AA642">
        <f t="shared" si="163"/>
        <v>1056</v>
      </c>
      <c r="AB642">
        <f t="shared" si="168"/>
        <v>1.7597005576217779E-4</v>
      </c>
      <c r="AC642" s="175"/>
    </row>
    <row r="643" spans="1:29">
      <c r="A643" t="s">
        <v>2520</v>
      </c>
      <c r="B643" t="s">
        <v>2521</v>
      </c>
      <c r="C643">
        <v>3.21</v>
      </c>
      <c r="D643">
        <v>3.63</v>
      </c>
      <c r="E643">
        <v>2.4500000000000002</v>
      </c>
      <c r="F643">
        <v>3.53</v>
      </c>
      <c r="G643">
        <v>4.32</v>
      </c>
      <c r="H643">
        <v>2.23</v>
      </c>
      <c r="I643">
        <v>4.2300000000000004</v>
      </c>
      <c r="J643">
        <v>5.1100000000000003</v>
      </c>
      <c r="K643">
        <v>2.7</v>
      </c>
      <c r="U643">
        <v>242</v>
      </c>
      <c r="V643">
        <v>248</v>
      </c>
      <c r="W643">
        <v>264</v>
      </c>
      <c r="X643">
        <v>77</v>
      </c>
      <c r="Y643">
        <v>122</v>
      </c>
      <c r="Z643">
        <v>112</v>
      </c>
      <c r="AA643">
        <f t="shared" si="163"/>
        <v>1065</v>
      </c>
      <c r="AB643">
        <f t="shared" si="168"/>
        <v>1.7746980055560545E-4</v>
      </c>
      <c r="AC643" s="175"/>
    </row>
    <row r="644" spans="1:29">
      <c r="A644" t="s">
        <v>2522</v>
      </c>
      <c r="B644" t="s">
        <v>2523</v>
      </c>
      <c r="C644">
        <v>3.18</v>
      </c>
      <c r="D644">
        <v>3.61</v>
      </c>
      <c r="E644">
        <v>2.44</v>
      </c>
      <c r="F644">
        <v>3.53</v>
      </c>
      <c r="G644">
        <v>4.32</v>
      </c>
      <c r="H644">
        <v>2.2400000000000002</v>
      </c>
      <c r="I644">
        <v>4.2</v>
      </c>
      <c r="J644">
        <v>5.09</v>
      </c>
      <c r="K644">
        <v>2.7</v>
      </c>
      <c r="U644">
        <v>248</v>
      </c>
      <c r="V644">
        <v>253</v>
      </c>
      <c r="W644">
        <v>274</v>
      </c>
      <c r="X644">
        <v>76</v>
      </c>
      <c r="Y644">
        <v>111</v>
      </c>
      <c r="Z644">
        <v>100</v>
      </c>
      <c r="AA644">
        <f t="shared" si="163"/>
        <v>1062</v>
      </c>
      <c r="AB644">
        <f t="shared" si="168"/>
        <v>1.7696988562446289E-4</v>
      </c>
      <c r="AC644" s="175"/>
    </row>
    <row r="645" spans="1:29">
      <c r="A645" t="s">
        <v>2524</v>
      </c>
      <c r="B645" t="s">
        <v>2525</v>
      </c>
      <c r="C645">
        <v>3.13</v>
      </c>
      <c r="D645">
        <v>3.57</v>
      </c>
      <c r="E645">
        <v>2.42</v>
      </c>
      <c r="F645">
        <v>3.49</v>
      </c>
      <c r="G645">
        <v>4.3099999999999996</v>
      </c>
      <c r="H645">
        <v>2.25</v>
      </c>
      <c r="I645">
        <v>4.1500000000000004</v>
      </c>
      <c r="J645">
        <v>5.0599999999999996</v>
      </c>
      <c r="K645">
        <v>2.7</v>
      </c>
      <c r="U645">
        <v>247</v>
      </c>
      <c r="V645">
        <v>265</v>
      </c>
      <c r="W645">
        <v>285</v>
      </c>
      <c r="X645">
        <v>71</v>
      </c>
      <c r="Y645">
        <v>109</v>
      </c>
      <c r="Z645">
        <v>118</v>
      </c>
      <c r="AA645">
        <f t="shared" si="163"/>
        <v>1095</v>
      </c>
      <c r="AB645">
        <f t="shared" si="168"/>
        <v>1.8246894986703095E-4</v>
      </c>
      <c r="AC645" s="175">
        <f t="shared" ref="AC645" si="180">SUM(AB645:AB648)/4</f>
        <v>1.9246724848988198E-4</v>
      </c>
    </row>
    <row r="646" spans="1:29">
      <c r="A646" t="s">
        <v>2526</v>
      </c>
      <c r="B646" t="s">
        <v>2527</v>
      </c>
      <c r="C646">
        <v>3.08</v>
      </c>
      <c r="D646">
        <v>3.53</v>
      </c>
      <c r="E646">
        <v>2.41</v>
      </c>
      <c r="F646">
        <v>3.44</v>
      </c>
      <c r="G646">
        <v>4.28</v>
      </c>
      <c r="H646">
        <v>2.2400000000000002</v>
      </c>
      <c r="I646">
        <v>4.0999999999999996</v>
      </c>
      <c r="J646">
        <v>5.03</v>
      </c>
      <c r="K646">
        <v>2.7</v>
      </c>
      <c r="U646">
        <v>263</v>
      </c>
      <c r="V646">
        <v>273</v>
      </c>
      <c r="W646">
        <v>294</v>
      </c>
      <c r="X646">
        <v>73</v>
      </c>
      <c r="Y646">
        <v>117</v>
      </c>
      <c r="Z646">
        <v>139</v>
      </c>
      <c r="AA646">
        <f t="shared" ref="AA646:AA709" si="181">SUM(U646:Z646)</f>
        <v>1159</v>
      </c>
      <c r="AB646">
        <f t="shared" si="168"/>
        <v>1.9313380173140537E-4</v>
      </c>
      <c r="AC646" s="175"/>
    </row>
    <row r="647" spans="1:29">
      <c r="A647" t="s">
        <v>2528</v>
      </c>
      <c r="B647" t="s">
        <v>2529</v>
      </c>
      <c r="C647">
        <v>3.04</v>
      </c>
      <c r="D647">
        <v>3.49</v>
      </c>
      <c r="E647">
        <v>2.39</v>
      </c>
      <c r="F647">
        <v>3.39</v>
      </c>
      <c r="G647">
        <v>4.24</v>
      </c>
      <c r="H647">
        <v>2.23</v>
      </c>
      <c r="I647">
        <v>4.05</v>
      </c>
      <c r="J647">
        <v>5.01</v>
      </c>
      <c r="K647">
        <v>2.7</v>
      </c>
      <c r="U647">
        <v>262</v>
      </c>
      <c r="V647">
        <v>278</v>
      </c>
      <c r="W647">
        <v>298</v>
      </c>
      <c r="X647">
        <v>84</v>
      </c>
      <c r="Y647">
        <v>123</v>
      </c>
      <c r="Z647">
        <v>135</v>
      </c>
      <c r="AA647">
        <f t="shared" si="181"/>
        <v>1180</v>
      </c>
      <c r="AB647">
        <f t="shared" si="168"/>
        <v>1.9663320624940323E-4</v>
      </c>
      <c r="AC647" s="175"/>
    </row>
    <row r="648" spans="1:29">
      <c r="A648" t="s">
        <v>2530</v>
      </c>
      <c r="B648" t="s">
        <v>2531</v>
      </c>
      <c r="C648">
        <v>3.01</v>
      </c>
      <c r="D648">
        <v>3.46</v>
      </c>
      <c r="E648">
        <v>2.38</v>
      </c>
      <c r="F648">
        <v>3.35</v>
      </c>
      <c r="G648">
        <v>4.21</v>
      </c>
      <c r="H648">
        <v>2.23</v>
      </c>
      <c r="I648">
        <v>4.0199999999999996</v>
      </c>
      <c r="J648">
        <v>4.99</v>
      </c>
      <c r="K648">
        <v>2.7</v>
      </c>
      <c r="U648">
        <v>251</v>
      </c>
      <c r="V648">
        <v>276</v>
      </c>
      <c r="W648">
        <v>295</v>
      </c>
      <c r="X648">
        <v>95</v>
      </c>
      <c r="Y648">
        <v>127</v>
      </c>
      <c r="Z648">
        <v>142</v>
      </c>
      <c r="AA648">
        <f t="shared" si="181"/>
        <v>1186</v>
      </c>
      <c r="AB648">
        <f t="shared" si="168"/>
        <v>1.9763303611168833E-4</v>
      </c>
      <c r="AC648" s="175"/>
    </row>
    <row r="649" spans="1:29">
      <c r="A649" t="s">
        <v>2532</v>
      </c>
      <c r="B649" t="s">
        <v>2533</v>
      </c>
      <c r="C649">
        <v>2.97</v>
      </c>
      <c r="D649">
        <v>3.43</v>
      </c>
      <c r="E649">
        <v>2.36</v>
      </c>
      <c r="F649">
        <v>3.3</v>
      </c>
      <c r="G649">
        <v>4.18</v>
      </c>
      <c r="H649">
        <v>2.2200000000000002</v>
      </c>
      <c r="I649">
        <v>3.98</v>
      </c>
      <c r="J649">
        <v>4.96</v>
      </c>
      <c r="K649">
        <v>2.7</v>
      </c>
      <c r="U649">
        <v>251</v>
      </c>
      <c r="V649">
        <v>266</v>
      </c>
      <c r="W649">
        <v>281</v>
      </c>
      <c r="X649">
        <v>95</v>
      </c>
      <c r="Y649">
        <v>138</v>
      </c>
      <c r="Z649">
        <v>147</v>
      </c>
      <c r="AA649">
        <f t="shared" si="181"/>
        <v>1178</v>
      </c>
      <c r="AB649">
        <f t="shared" si="168"/>
        <v>1.9629992962864152E-4</v>
      </c>
      <c r="AC649" s="175">
        <f t="shared" ref="AC649" si="182">SUM(AB649:AB652)/4</f>
        <v>1.6143086318144863E-4</v>
      </c>
    </row>
    <row r="650" spans="1:29">
      <c r="A650" t="s">
        <v>2534</v>
      </c>
      <c r="B650" t="s">
        <v>2535</v>
      </c>
      <c r="C650">
        <v>2.94</v>
      </c>
      <c r="D650">
        <v>3.4</v>
      </c>
      <c r="E650">
        <v>2.35</v>
      </c>
      <c r="F650">
        <v>3.28</v>
      </c>
      <c r="G650">
        <v>4.16</v>
      </c>
      <c r="H650">
        <v>2.21</v>
      </c>
      <c r="I650">
        <v>3.94</v>
      </c>
      <c r="J650">
        <v>4.9400000000000004</v>
      </c>
      <c r="K650">
        <v>2.7</v>
      </c>
      <c r="U650">
        <v>238</v>
      </c>
      <c r="V650">
        <v>242</v>
      </c>
      <c r="W650">
        <v>250</v>
      </c>
      <c r="X650">
        <v>108</v>
      </c>
      <c r="Y650">
        <v>134</v>
      </c>
      <c r="Z650">
        <v>126</v>
      </c>
      <c r="AA650">
        <f t="shared" si="181"/>
        <v>1098</v>
      </c>
      <c r="AB650">
        <f t="shared" si="168"/>
        <v>1.8296886479817352E-4</v>
      </c>
      <c r="AC650" s="175"/>
    </row>
    <row r="651" spans="1:29">
      <c r="A651" t="s">
        <v>2536</v>
      </c>
      <c r="B651" t="s">
        <v>2537</v>
      </c>
      <c r="C651">
        <v>2.9</v>
      </c>
      <c r="D651">
        <v>3.37</v>
      </c>
      <c r="E651">
        <v>2.33</v>
      </c>
      <c r="F651">
        <v>3.24</v>
      </c>
      <c r="G651">
        <v>4.1399999999999997</v>
      </c>
      <c r="H651">
        <v>2.2200000000000002</v>
      </c>
      <c r="I651">
        <v>3.9</v>
      </c>
      <c r="J651">
        <v>4.92</v>
      </c>
      <c r="K651">
        <v>2.7</v>
      </c>
      <c r="U651">
        <v>209</v>
      </c>
      <c r="V651">
        <v>208</v>
      </c>
      <c r="W651">
        <v>184</v>
      </c>
      <c r="X651">
        <v>94</v>
      </c>
      <c r="Y651">
        <v>122</v>
      </c>
      <c r="Z651">
        <v>73</v>
      </c>
      <c r="AA651">
        <f t="shared" si="181"/>
        <v>890</v>
      </c>
      <c r="AB651">
        <f t="shared" si="168"/>
        <v>1.4830809623895668E-4</v>
      </c>
      <c r="AC651" s="175"/>
    </row>
    <row r="652" spans="1:29">
      <c r="A652" t="s">
        <v>2538</v>
      </c>
      <c r="B652" t="s">
        <v>2539</v>
      </c>
      <c r="C652">
        <v>2.88</v>
      </c>
      <c r="D652">
        <v>3.35</v>
      </c>
      <c r="E652">
        <v>2.3199999999999998</v>
      </c>
      <c r="F652">
        <v>3.21</v>
      </c>
      <c r="G652">
        <v>4.1100000000000003</v>
      </c>
      <c r="H652">
        <v>2.2000000000000002</v>
      </c>
      <c r="I652">
        <v>3.88</v>
      </c>
      <c r="J652">
        <v>4.91</v>
      </c>
      <c r="K652">
        <v>2.7</v>
      </c>
      <c r="U652">
        <v>204</v>
      </c>
      <c r="V652">
        <v>152</v>
      </c>
      <c r="W652">
        <v>153</v>
      </c>
      <c r="X652">
        <v>79</v>
      </c>
      <c r="Y652">
        <v>91</v>
      </c>
      <c r="Z652">
        <v>30</v>
      </c>
      <c r="AA652">
        <f t="shared" si="181"/>
        <v>709</v>
      </c>
      <c r="AB652">
        <f t="shared" si="168"/>
        <v>1.1814656206002278E-4</v>
      </c>
      <c r="AC652" s="175"/>
    </row>
    <row r="653" spans="1:29">
      <c r="A653" t="s">
        <v>2540</v>
      </c>
      <c r="B653" t="s">
        <v>2541</v>
      </c>
      <c r="C653">
        <v>2.86</v>
      </c>
      <c r="D653">
        <v>3.34</v>
      </c>
      <c r="E653">
        <v>2.3199999999999998</v>
      </c>
      <c r="F653">
        <v>3.19</v>
      </c>
      <c r="G653">
        <v>4.0999999999999996</v>
      </c>
      <c r="H653">
        <v>2.2000000000000002</v>
      </c>
      <c r="I653">
        <v>3.86</v>
      </c>
      <c r="J653">
        <v>4.9000000000000004</v>
      </c>
      <c r="K653">
        <v>2.7</v>
      </c>
      <c r="U653">
        <v>196</v>
      </c>
      <c r="V653">
        <v>131</v>
      </c>
      <c r="W653">
        <v>146</v>
      </c>
      <c r="X653">
        <v>69</v>
      </c>
      <c r="Y653">
        <v>68</v>
      </c>
      <c r="Z653">
        <v>13</v>
      </c>
      <c r="AA653">
        <f t="shared" si="181"/>
        <v>623</v>
      </c>
      <c r="AB653">
        <f t="shared" si="168"/>
        <v>1.0381566736726966E-4</v>
      </c>
      <c r="AC653" s="175">
        <f t="shared" ref="AC653" si="183">SUM(AB653:AB656)/4</f>
        <v>1.1164766795516963E-4</v>
      </c>
    </row>
    <row r="654" spans="1:29">
      <c r="A654" t="s">
        <v>2542</v>
      </c>
      <c r="B654" t="s">
        <v>2543</v>
      </c>
      <c r="C654">
        <v>2.85</v>
      </c>
      <c r="D654">
        <v>3.32</v>
      </c>
      <c r="E654">
        <v>2.31</v>
      </c>
      <c r="F654">
        <v>3.17</v>
      </c>
      <c r="G654">
        <v>4.08</v>
      </c>
      <c r="H654">
        <v>2.2000000000000002</v>
      </c>
      <c r="I654">
        <v>3.85</v>
      </c>
      <c r="J654">
        <v>4.8899999999999997</v>
      </c>
      <c r="K654">
        <v>2.7</v>
      </c>
      <c r="U654">
        <v>197</v>
      </c>
      <c r="V654">
        <v>140</v>
      </c>
      <c r="W654">
        <v>150</v>
      </c>
      <c r="X654">
        <v>87</v>
      </c>
      <c r="Y654">
        <v>71</v>
      </c>
      <c r="Z654">
        <v>15</v>
      </c>
      <c r="AA654">
        <f t="shared" si="181"/>
        <v>660</v>
      </c>
      <c r="AB654">
        <f t="shared" si="168"/>
        <v>1.0998128485136113E-4</v>
      </c>
      <c r="AC654" s="175"/>
    </row>
    <row r="655" spans="1:29">
      <c r="A655" t="s">
        <v>2544</v>
      </c>
      <c r="B655" t="s">
        <v>2545</v>
      </c>
      <c r="C655">
        <v>2.83</v>
      </c>
      <c r="D655">
        <v>3.31</v>
      </c>
      <c r="E655">
        <v>2.31</v>
      </c>
      <c r="F655">
        <v>3.13</v>
      </c>
      <c r="G655">
        <v>4.0599999999999996</v>
      </c>
      <c r="H655">
        <v>2.19</v>
      </c>
      <c r="I655">
        <v>3.82</v>
      </c>
      <c r="J655">
        <v>4.87</v>
      </c>
      <c r="K655">
        <v>2.7</v>
      </c>
      <c r="U655">
        <v>203</v>
      </c>
      <c r="V655">
        <v>143</v>
      </c>
      <c r="W655">
        <v>155</v>
      </c>
      <c r="X655">
        <v>90</v>
      </c>
      <c r="Y655">
        <v>69</v>
      </c>
      <c r="Z655">
        <v>12</v>
      </c>
      <c r="AA655">
        <f t="shared" si="181"/>
        <v>672</v>
      </c>
      <c r="AB655">
        <f t="shared" si="168"/>
        <v>1.1198094457593133E-4</v>
      </c>
      <c r="AC655" s="175"/>
    </row>
    <row r="656" spans="1:29">
      <c r="A656" t="s">
        <v>2546</v>
      </c>
      <c r="B656" t="s">
        <v>2547</v>
      </c>
      <c r="C656">
        <v>2.81</v>
      </c>
      <c r="D656">
        <v>3.29</v>
      </c>
      <c r="E656">
        <v>2.2999999999999998</v>
      </c>
      <c r="F656">
        <v>3.11</v>
      </c>
      <c r="G656">
        <v>4.04</v>
      </c>
      <c r="H656">
        <v>2.1800000000000002</v>
      </c>
      <c r="I656">
        <v>3.8</v>
      </c>
      <c r="J656">
        <v>4.8600000000000003</v>
      </c>
      <c r="K656">
        <v>2.7</v>
      </c>
      <c r="U656">
        <v>223</v>
      </c>
      <c r="V656">
        <v>156</v>
      </c>
      <c r="W656">
        <v>165</v>
      </c>
      <c r="X656">
        <v>92</v>
      </c>
      <c r="Y656">
        <v>66</v>
      </c>
      <c r="Z656">
        <v>23</v>
      </c>
      <c r="AA656">
        <f t="shared" si="181"/>
        <v>725</v>
      </c>
      <c r="AB656">
        <f t="shared" si="168"/>
        <v>1.2081277502611639E-4</v>
      </c>
      <c r="AC656" s="175"/>
    </row>
    <row r="657" spans="1:29">
      <c r="A657" t="s">
        <v>2548</v>
      </c>
      <c r="B657" t="s">
        <v>2549</v>
      </c>
      <c r="C657">
        <v>2.79</v>
      </c>
      <c r="D657">
        <v>3.28</v>
      </c>
      <c r="E657">
        <v>2.29</v>
      </c>
      <c r="F657">
        <v>3.09</v>
      </c>
      <c r="G657">
        <v>4.0199999999999996</v>
      </c>
      <c r="H657">
        <v>2.1800000000000002</v>
      </c>
      <c r="I657">
        <v>3.79</v>
      </c>
      <c r="J657">
        <v>4.8499999999999996</v>
      </c>
      <c r="K657">
        <v>2.7</v>
      </c>
      <c r="U657">
        <v>234</v>
      </c>
      <c r="V657">
        <v>187</v>
      </c>
      <c r="W657">
        <v>191</v>
      </c>
      <c r="X657">
        <v>123</v>
      </c>
      <c r="Y657">
        <v>106</v>
      </c>
      <c r="Z657">
        <v>53</v>
      </c>
      <c r="AA657">
        <f t="shared" si="181"/>
        <v>894</v>
      </c>
      <c r="AB657">
        <f t="shared" si="168"/>
        <v>1.4897464948048007E-4</v>
      </c>
      <c r="AC657" s="175">
        <f t="shared" ref="AC657" si="184">SUM(AB657:AB660)/4</f>
        <v>2.1662980349510528E-4</v>
      </c>
    </row>
    <row r="658" spans="1:29">
      <c r="A658" t="s">
        <v>2550</v>
      </c>
      <c r="B658" t="s">
        <v>2551</v>
      </c>
      <c r="C658">
        <v>2.78</v>
      </c>
      <c r="D658">
        <v>3.27</v>
      </c>
      <c r="E658">
        <v>2.29</v>
      </c>
      <c r="F658">
        <v>3.08</v>
      </c>
      <c r="G658">
        <v>4.0199999999999996</v>
      </c>
      <c r="H658">
        <v>2.1800000000000002</v>
      </c>
      <c r="I658">
        <v>3.78</v>
      </c>
      <c r="J658">
        <v>4.8499999999999996</v>
      </c>
      <c r="K658">
        <v>2.7</v>
      </c>
      <c r="U658">
        <v>263</v>
      </c>
      <c r="V658">
        <v>282</v>
      </c>
      <c r="W658">
        <v>254</v>
      </c>
      <c r="X658">
        <v>199</v>
      </c>
      <c r="Y658">
        <v>144</v>
      </c>
      <c r="Z658">
        <v>168</v>
      </c>
      <c r="AA658">
        <f t="shared" si="181"/>
        <v>1310</v>
      </c>
      <c r="AB658">
        <f t="shared" si="168"/>
        <v>2.1829618659891374E-4</v>
      </c>
      <c r="AC658" s="175"/>
    </row>
    <row r="659" spans="1:29">
      <c r="A659" t="s">
        <v>2552</v>
      </c>
      <c r="B659" t="s">
        <v>2553</v>
      </c>
      <c r="C659">
        <v>2.78</v>
      </c>
      <c r="D659">
        <v>3.27</v>
      </c>
      <c r="E659">
        <v>2.29</v>
      </c>
      <c r="F659">
        <v>3.08</v>
      </c>
      <c r="G659">
        <v>4.01</v>
      </c>
      <c r="H659">
        <v>2.1800000000000002</v>
      </c>
      <c r="I659">
        <v>3.77</v>
      </c>
      <c r="J659">
        <v>4.84</v>
      </c>
      <c r="K659">
        <v>2.7</v>
      </c>
      <c r="U659">
        <v>304</v>
      </c>
      <c r="V659">
        <v>287</v>
      </c>
      <c r="W659">
        <v>318</v>
      </c>
      <c r="X659">
        <v>219</v>
      </c>
      <c r="Y659">
        <v>122</v>
      </c>
      <c r="Z659">
        <v>262</v>
      </c>
      <c r="AA659">
        <f t="shared" si="181"/>
        <v>1512</v>
      </c>
      <c r="AB659">
        <f t="shared" si="168"/>
        <v>2.519571252958455E-4</v>
      </c>
      <c r="AC659" s="175"/>
    </row>
    <row r="660" spans="1:29">
      <c r="A660" t="s">
        <v>2554</v>
      </c>
      <c r="B660" t="s">
        <v>2555</v>
      </c>
      <c r="C660">
        <v>2.78</v>
      </c>
      <c r="D660">
        <v>3.26</v>
      </c>
      <c r="E660">
        <v>2.29</v>
      </c>
      <c r="F660">
        <v>3.07</v>
      </c>
      <c r="G660">
        <v>4.01</v>
      </c>
      <c r="H660">
        <v>2.17</v>
      </c>
      <c r="I660">
        <v>3.77</v>
      </c>
      <c r="J660">
        <v>4.84</v>
      </c>
      <c r="K660">
        <v>2.7</v>
      </c>
      <c r="U660">
        <v>316</v>
      </c>
      <c r="V660">
        <v>269</v>
      </c>
      <c r="W660">
        <v>300</v>
      </c>
      <c r="X660">
        <v>219</v>
      </c>
      <c r="Y660">
        <v>154</v>
      </c>
      <c r="Z660">
        <v>226</v>
      </c>
      <c r="AA660">
        <f t="shared" si="181"/>
        <v>1484</v>
      </c>
      <c r="AB660">
        <f t="shared" si="168"/>
        <v>2.4729125260518169E-4</v>
      </c>
      <c r="AC660" s="175"/>
    </row>
    <row r="661" spans="1:29">
      <c r="A661" t="s">
        <v>2556</v>
      </c>
      <c r="B661" t="s">
        <v>2557</v>
      </c>
      <c r="C661">
        <v>2.78</v>
      </c>
      <c r="D661">
        <v>3.27</v>
      </c>
      <c r="E661">
        <v>2.29</v>
      </c>
      <c r="F661">
        <v>3.06</v>
      </c>
      <c r="G661">
        <v>3.99</v>
      </c>
      <c r="H661">
        <v>2.16</v>
      </c>
      <c r="I661">
        <v>3.77</v>
      </c>
      <c r="J661">
        <v>4.8499999999999996</v>
      </c>
      <c r="K661">
        <v>2.7</v>
      </c>
      <c r="U661">
        <v>334</v>
      </c>
      <c r="V661">
        <v>271</v>
      </c>
      <c r="W661">
        <v>294</v>
      </c>
      <c r="X661">
        <v>155</v>
      </c>
      <c r="Y661">
        <v>138</v>
      </c>
      <c r="Z661">
        <v>171</v>
      </c>
      <c r="AA661">
        <f t="shared" si="181"/>
        <v>1363</v>
      </c>
      <c r="AB661">
        <f t="shared" si="168"/>
        <v>2.2712801704909881E-4</v>
      </c>
      <c r="AC661" s="175">
        <f t="shared" ref="AC661" si="185">SUM(AB661:AB664)/4</f>
        <v>2.1408856926179729E-4</v>
      </c>
    </row>
    <row r="662" spans="1:29">
      <c r="A662" t="s">
        <v>2558</v>
      </c>
      <c r="B662" t="s">
        <v>2559</v>
      </c>
      <c r="C662">
        <v>2.81</v>
      </c>
      <c r="D662">
        <v>3.29</v>
      </c>
      <c r="E662">
        <v>2.2999999999999998</v>
      </c>
      <c r="F662">
        <v>3.07</v>
      </c>
      <c r="G662">
        <v>3.99</v>
      </c>
      <c r="H662">
        <v>2.16</v>
      </c>
      <c r="I662">
        <v>3.8</v>
      </c>
      <c r="J662">
        <v>4.8600000000000003</v>
      </c>
      <c r="K662">
        <v>2.7</v>
      </c>
      <c r="U662">
        <v>322</v>
      </c>
      <c r="V662">
        <v>264</v>
      </c>
      <c r="W662">
        <v>281</v>
      </c>
      <c r="X662">
        <v>143</v>
      </c>
      <c r="Y662">
        <v>140</v>
      </c>
      <c r="Z662">
        <v>164</v>
      </c>
      <c r="AA662">
        <f t="shared" si="181"/>
        <v>1314</v>
      </c>
      <c r="AB662">
        <f t="shared" ref="AB662:AB725" si="186">AA662/$AD$4</f>
        <v>2.1896273984043716E-4</v>
      </c>
      <c r="AC662" s="175"/>
    </row>
    <row r="663" spans="1:29">
      <c r="A663" t="s">
        <v>2560</v>
      </c>
      <c r="B663" t="s">
        <v>2561</v>
      </c>
      <c r="C663">
        <v>2.83</v>
      </c>
      <c r="D663">
        <v>3.31</v>
      </c>
      <c r="E663">
        <v>2.31</v>
      </c>
      <c r="F663">
        <v>3.11</v>
      </c>
      <c r="G663">
        <v>4.0199999999999996</v>
      </c>
      <c r="H663">
        <v>2.16</v>
      </c>
      <c r="I663">
        <v>3.83</v>
      </c>
      <c r="J663">
        <v>4.88</v>
      </c>
      <c r="K663">
        <v>2.7</v>
      </c>
      <c r="U663">
        <v>307</v>
      </c>
      <c r="V663">
        <v>257</v>
      </c>
      <c r="W663">
        <v>269</v>
      </c>
      <c r="X663">
        <v>140</v>
      </c>
      <c r="Y663">
        <v>133</v>
      </c>
      <c r="Z663">
        <v>149</v>
      </c>
      <c r="AA663">
        <f t="shared" si="181"/>
        <v>1255</v>
      </c>
      <c r="AB663">
        <f t="shared" si="186"/>
        <v>2.0913107952796699E-4</v>
      </c>
      <c r="AC663" s="175"/>
    </row>
    <row r="664" spans="1:29">
      <c r="A664" t="s">
        <v>2562</v>
      </c>
      <c r="B664" t="s">
        <v>2563</v>
      </c>
      <c r="C664">
        <v>2.87</v>
      </c>
      <c r="D664">
        <v>3.34</v>
      </c>
      <c r="E664">
        <v>2.3199999999999998</v>
      </c>
      <c r="F664">
        <v>3.14</v>
      </c>
      <c r="G664">
        <v>4.04</v>
      </c>
      <c r="H664">
        <v>2.17</v>
      </c>
      <c r="I664">
        <v>3.87</v>
      </c>
      <c r="J664">
        <v>4.9000000000000004</v>
      </c>
      <c r="K664">
        <v>2.7</v>
      </c>
      <c r="U664">
        <v>290</v>
      </c>
      <c r="V664">
        <v>248</v>
      </c>
      <c r="W664">
        <v>258</v>
      </c>
      <c r="X664">
        <v>131</v>
      </c>
      <c r="Y664">
        <v>129</v>
      </c>
      <c r="Z664">
        <v>151</v>
      </c>
      <c r="AA664">
        <f t="shared" si="181"/>
        <v>1207</v>
      </c>
      <c r="AB664">
        <f t="shared" si="186"/>
        <v>2.0113244062968619E-4</v>
      </c>
      <c r="AC664" s="175"/>
    </row>
    <row r="665" spans="1:29">
      <c r="A665" t="s">
        <v>2564</v>
      </c>
      <c r="B665" t="s">
        <v>2565</v>
      </c>
      <c r="C665">
        <v>2.89</v>
      </c>
      <c r="D665">
        <v>3.36</v>
      </c>
      <c r="E665">
        <v>2.33</v>
      </c>
      <c r="F665">
        <v>3.18</v>
      </c>
      <c r="G665">
        <v>4.07</v>
      </c>
      <c r="H665">
        <v>2.1800000000000002</v>
      </c>
      <c r="I665">
        <v>3.89</v>
      </c>
      <c r="J665">
        <v>4.91</v>
      </c>
      <c r="K665">
        <v>2.7</v>
      </c>
      <c r="U665">
        <v>274</v>
      </c>
      <c r="V665">
        <v>246</v>
      </c>
      <c r="W665">
        <v>253</v>
      </c>
      <c r="X665">
        <v>124</v>
      </c>
      <c r="Y665">
        <v>130</v>
      </c>
      <c r="Z665">
        <v>145</v>
      </c>
      <c r="AA665">
        <f t="shared" si="181"/>
        <v>1172</v>
      </c>
      <c r="AB665">
        <f t="shared" si="186"/>
        <v>1.9530009976635642E-4</v>
      </c>
      <c r="AC665" s="175">
        <f t="shared" ref="AC665" si="187">SUM(AB665:AB668)/4</f>
        <v>1.882596311527655E-4</v>
      </c>
    </row>
    <row r="666" spans="1:29">
      <c r="A666" t="s">
        <v>2566</v>
      </c>
      <c r="B666" t="s">
        <v>2567</v>
      </c>
      <c r="C666">
        <v>2.89</v>
      </c>
      <c r="D666">
        <v>3.36</v>
      </c>
      <c r="E666">
        <v>2.33</v>
      </c>
      <c r="F666">
        <v>3.19</v>
      </c>
      <c r="G666">
        <v>4.09</v>
      </c>
      <c r="H666">
        <v>2.19</v>
      </c>
      <c r="I666">
        <v>3.89</v>
      </c>
      <c r="J666">
        <v>4.91</v>
      </c>
      <c r="K666">
        <v>2.7</v>
      </c>
      <c r="U666">
        <v>279</v>
      </c>
      <c r="V666">
        <v>248</v>
      </c>
      <c r="W666">
        <v>258</v>
      </c>
      <c r="X666">
        <v>100</v>
      </c>
      <c r="Y666">
        <v>119</v>
      </c>
      <c r="Z666">
        <v>117</v>
      </c>
      <c r="AA666">
        <f t="shared" si="181"/>
        <v>1121</v>
      </c>
      <c r="AB666">
        <f t="shared" si="186"/>
        <v>1.8680154593693306E-4</v>
      </c>
      <c r="AC666" s="175"/>
    </row>
    <row r="667" spans="1:29">
      <c r="A667" t="s">
        <v>2568</v>
      </c>
      <c r="B667" t="s">
        <v>2569</v>
      </c>
      <c r="C667">
        <v>2.88</v>
      </c>
      <c r="D667">
        <v>3.35</v>
      </c>
      <c r="E667">
        <v>2.33</v>
      </c>
      <c r="F667">
        <v>3.19</v>
      </c>
      <c r="G667">
        <v>4.09</v>
      </c>
      <c r="H667">
        <v>2.19</v>
      </c>
      <c r="I667">
        <v>3.88</v>
      </c>
      <c r="J667">
        <v>4.91</v>
      </c>
      <c r="K667">
        <v>2.7</v>
      </c>
      <c r="U667">
        <v>276</v>
      </c>
      <c r="V667">
        <v>248</v>
      </c>
      <c r="W667">
        <v>265</v>
      </c>
      <c r="X667">
        <v>93</v>
      </c>
      <c r="Y667">
        <v>122</v>
      </c>
      <c r="Z667">
        <v>112</v>
      </c>
      <c r="AA667">
        <f t="shared" si="181"/>
        <v>1116</v>
      </c>
      <c r="AB667">
        <f t="shared" si="186"/>
        <v>1.8596835438502882E-4</v>
      </c>
      <c r="AC667" s="175"/>
    </row>
    <row r="668" spans="1:29">
      <c r="A668" t="s">
        <v>2570</v>
      </c>
      <c r="B668" t="s">
        <v>2571</v>
      </c>
      <c r="C668">
        <v>2.86</v>
      </c>
      <c r="D668">
        <v>3.33</v>
      </c>
      <c r="E668">
        <v>2.3199999999999998</v>
      </c>
      <c r="F668">
        <v>3.17</v>
      </c>
      <c r="G668">
        <v>4.09</v>
      </c>
      <c r="H668">
        <v>2.2000000000000002</v>
      </c>
      <c r="I668">
        <v>3.85</v>
      </c>
      <c r="J668">
        <v>4.8899999999999997</v>
      </c>
      <c r="K668">
        <v>2.7</v>
      </c>
      <c r="U668">
        <v>278</v>
      </c>
      <c r="V668">
        <v>254</v>
      </c>
      <c r="W668">
        <v>275</v>
      </c>
      <c r="X668">
        <v>92</v>
      </c>
      <c r="Y668">
        <v>111</v>
      </c>
      <c r="Z668">
        <v>100</v>
      </c>
      <c r="AA668">
        <f t="shared" si="181"/>
        <v>1110</v>
      </c>
      <c r="AB668">
        <f t="shared" si="186"/>
        <v>1.8496852452274372E-4</v>
      </c>
      <c r="AC668" s="175"/>
    </row>
    <row r="669" spans="1:29">
      <c r="A669" t="s">
        <v>2572</v>
      </c>
      <c r="B669" t="s">
        <v>2573</v>
      </c>
      <c r="C669">
        <v>2.82</v>
      </c>
      <c r="D669">
        <v>3.31</v>
      </c>
      <c r="E669">
        <v>2.31</v>
      </c>
      <c r="F669">
        <v>3.14</v>
      </c>
      <c r="G669">
        <v>4.07</v>
      </c>
      <c r="H669">
        <v>2.2000000000000002</v>
      </c>
      <c r="I669">
        <v>3.82</v>
      </c>
      <c r="J669">
        <v>4.87</v>
      </c>
      <c r="K669">
        <v>2.7</v>
      </c>
      <c r="U669">
        <v>282</v>
      </c>
      <c r="V669">
        <v>266</v>
      </c>
      <c r="W669">
        <v>286</v>
      </c>
      <c r="X669">
        <v>83</v>
      </c>
      <c r="Y669">
        <v>109</v>
      </c>
      <c r="Z669">
        <v>118</v>
      </c>
      <c r="AA669">
        <f t="shared" si="181"/>
        <v>1144</v>
      </c>
      <c r="AB669">
        <f t="shared" si="186"/>
        <v>1.9063422707569263E-4</v>
      </c>
      <c r="AC669" s="175">
        <f t="shared" ref="AC669" si="188">SUM(AB669:AB672)/4</f>
        <v>1.9854954681878297E-4</v>
      </c>
    </row>
    <row r="670" spans="1:29">
      <c r="A670" t="s">
        <v>2574</v>
      </c>
      <c r="B670" t="s">
        <v>2575</v>
      </c>
      <c r="C670">
        <v>2.79</v>
      </c>
      <c r="D670">
        <v>3.28</v>
      </c>
      <c r="E670">
        <v>2.29</v>
      </c>
      <c r="F670">
        <v>3.1</v>
      </c>
      <c r="G670">
        <v>4.03</v>
      </c>
      <c r="H670">
        <v>2.1800000000000002</v>
      </c>
      <c r="I670">
        <v>3.79</v>
      </c>
      <c r="J670">
        <v>4.8499999999999996</v>
      </c>
      <c r="K670">
        <v>2.7</v>
      </c>
      <c r="U670">
        <v>287</v>
      </c>
      <c r="V670">
        <v>274</v>
      </c>
      <c r="W670">
        <v>294</v>
      </c>
      <c r="X670">
        <v>86</v>
      </c>
      <c r="Y670">
        <v>117</v>
      </c>
      <c r="Z670">
        <v>139</v>
      </c>
      <c r="AA670">
        <f t="shared" si="181"/>
        <v>1197</v>
      </c>
      <c r="AB670">
        <f t="shared" si="186"/>
        <v>1.9946605752587767E-4</v>
      </c>
      <c r="AC670" s="175"/>
    </row>
    <row r="671" spans="1:29">
      <c r="A671" t="s">
        <v>2576</v>
      </c>
      <c r="B671" t="s">
        <v>2577</v>
      </c>
      <c r="C671">
        <v>2.77</v>
      </c>
      <c r="D671">
        <v>3.26</v>
      </c>
      <c r="E671">
        <v>2.2799999999999998</v>
      </c>
      <c r="F671">
        <v>3.06</v>
      </c>
      <c r="G671">
        <v>4</v>
      </c>
      <c r="H671">
        <v>2.17</v>
      </c>
      <c r="I671">
        <v>3.76</v>
      </c>
      <c r="J671">
        <v>4.84</v>
      </c>
      <c r="K671">
        <v>2.7</v>
      </c>
      <c r="U671">
        <v>283</v>
      </c>
      <c r="V671">
        <v>279</v>
      </c>
      <c r="W671">
        <v>298</v>
      </c>
      <c r="X671">
        <v>90</v>
      </c>
      <c r="Y671">
        <v>123</v>
      </c>
      <c r="Z671">
        <v>135</v>
      </c>
      <c r="AA671">
        <f t="shared" si="181"/>
        <v>1208</v>
      </c>
      <c r="AB671">
        <f t="shared" si="186"/>
        <v>2.0129907894006702E-4</v>
      </c>
      <c r="AC671" s="175"/>
    </row>
    <row r="672" spans="1:29">
      <c r="A672" t="s">
        <v>2578</v>
      </c>
      <c r="B672" t="s">
        <v>2579</v>
      </c>
      <c r="C672">
        <v>2.75</v>
      </c>
      <c r="D672">
        <v>3.24</v>
      </c>
      <c r="E672">
        <v>2.2799999999999998</v>
      </c>
      <c r="F672">
        <v>3.05</v>
      </c>
      <c r="G672">
        <v>3.99</v>
      </c>
      <c r="H672">
        <v>2.17</v>
      </c>
      <c r="I672">
        <v>3.75</v>
      </c>
      <c r="J672">
        <v>4.83</v>
      </c>
      <c r="K672">
        <v>2.7</v>
      </c>
      <c r="U672">
        <v>269</v>
      </c>
      <c r="V672">
        <v>277</v>
      </c>
      <c r="W672">
        <v>296</v>
      </c>
      <c r="X672">
        <v>106</v>
      </c>
      <c r="Y672">
        <v>127</v>
      </c>
      <c r="Z672">
        <v>142</v>
      </c>
      <c r="AA672">
        <f t="shared" si="181"/>
        <v>1217</v>
      </c>
      <c r="AB672">
        <f t="shared" si="186"/>
        <v>2.0279882373349468E-4</v>
      </c>
      <c r="AC672" s="175"/>
    </row>
    <row r="673" spans="1:29">
      <c r="A673" t="s">
        <v>2580</v>
      </c>
      <c r="B673" t="s">
        <v>2581</v>
      </c>
      <c r="C673">
        <v>2.74</v>
      </c>
      <c r="D673">
        <v>3.23</v>
      </c>
      <c r="E673">
        <v>2.27</v>
      </c>
      <c r="F673">
        <v>3.03</v>
      </c>
      <c r="G673">
        <v>3.98</v>
      </c>
      <c r="H673">
        <v>2.17</v>
      </c>
      <c r="I673">
        <v>3.73</v>
      </c>
      <c r="J673">
        <v>4.82</v>
      </c>
      <c r="K673">
        <v>2.7</v>
      </c>
      <c r="U673">
        <v>251</v>
      </c>
      <c r="V673">
        <v>267</v>
      </c>
      <c r="W673">
        <v>282</v>
      </c>
      <c r="X673">
        <v>114</v>
      </c>
      <c r="Y673">
        <v>138</v>
      </c>
      <c r="Z673">
        <v>147</v>
      </c>
      <c r="AA673">
        <f t="shared" si="181"/>
        <v>1199</v>
      </c>
      <c r="AB673">
        <f t="shared" si="186"/>
        <v>1.9979933414663938E-4</v>
      </c>
      <c r="AC673" s="175">
        <f t="shared" ref="AC673" si="189">SUM(AB673:AB676)/4</f>
        <v>1.6205575684537682E-4</v>
      </c>
    </row>
    <row r="674" spans="1:29">
      <c r="A674" t="s">
        <v>2582</v>
      </c>
      <c r="B674" t="s">
        <v>2583</v>
      </c>
      <c r="C674">
        <v>2.73</v>
      </c>
      <c r="D674">
        <v>3.22</v>
      </c>
      <c r="E674">
        <v>2.2599999999999998</v>
      </c>
      <c r="F674">
        <v>3.02</v>
      </c>
      <c r="G674">
        <v>3.97</v>
      </c>
      <c r="H674">
        <v>2.17</v>
      </c>
      <c r="I674">
        <v>3.71</v>
      </c>
      <c r="J674">
        <v>4.8099999999999996</v>
      </c>
      <c r="K674">
        <v>2.7</v>
      </c>
      <c r="U674">
        <v>241</v>
      </c>
      <c r="V674">
        <v>242</v>
      </c>
      <c r="W674">
        <v>251</v>
      </c>
      <c r="X674">
        <v>104</v>
      </c>
      <c r="Y674">
        <v>134</v>
      </c>
      <c r="Z674">
        <v>126</v>
      </c>
      <c r="AA674">
        <f t="shared" si="181"/>
        <v>1098</v>
      </c>
      <c r="AB674">
        <f t="shared" si="186"/>
        <v>1.8296886479817352E-4</v>
      </c>
      <c r="AC674" s="175"/>
    </row>
    <row r="675" spans="1:29">
      <c r="A675" t="s">
        <v>2584</v>
      </c>
      <c r="B675" t="s">
        <v>2585</v>
      </c>
      <c r="C675">
        <v>2.7</v>
      </c>
      <c r="D675">
        <v>3.2</v>
      </c>
      <c r="E675">
        <v>2.2599999999999998</v>
      </c>
      <c r="F675">
        <v>3</v>
      </c>
      <c r="G675">
        <v>3.96</v>
      </c>
      <c r="H675">
        <v>2.17</v>
      </c>
      <c r="I675">
        <v>3.69</v>
      </c>
      <c r="J675">
        <v>4.79</v>
      </c>
      <c r="K675">
        <v>2.7</v>
      </c>
      <c r="U675">
        <v>208</v>
      </c>
      <c r="V675">
        <v>208</v>
      </c>
      <c r="W675">
        <v>184</v>
      </c>
      <c r="X675">
        <v>101</v>
      </c>
      <c r="Y675">
        <v>122</v>
      </c>
      <c r="Z675">
        <v>73</v>
      </c>
      <c r="AA675">
        <f t="shared" si="181"/>
        <v>896</v>
      </c>
      <c r="AB675">
        <f t="shared" si="186"/>
        <v>1.4930792610124178E-4</v>
      </c>
      <c r="AC675" s="175"/>
    </row>
    <row r="676" spans="1:29">
      <c r="A676" t="s">
        <v>2586</v>
      </c>
      <c r="B676" t="s">
        <v>2587</v>
      </c>
      <c r="C676">
        <v>2.68</v>
      </c>
      <c r="D676">
        <v>3.18</v>
      </c>
      <c r="E676">
        <v>2.25</v>
      </c>
      <c r="F676">
        <v>2.97</v>
      </c>
      <c r="G676">
        <v>3.94</v>
      </c>
      <c r="H676">
        <v>2.17</v>
      </c>
      <c r="I676">
        <v>3.66</v>
      </c>
      <c r="J676">
        <v>4.78</v>
      </c>
      <c r="K676">
        <v>2.7</v>
      </c>
      <c r="U676">
        <v>195</v>
      </c>
      <c r="V676">
        <v>152</v>
      </c>
      <c r="W676">
        <v>153</v>
      </c>
      <c r="X676">
        <v>76</v>
      </c>
      <c r="Y676">
        <v>91</v>
      </c>
      <c r="Z676">
        <v>30</v>
      </c>
      <c r="AA676">
        <f t="shared" si="181"/>
        <v>697</v>
      </c>
      <c r="AB676">
        <f t="shared" si="186"/>
        <v>1.1614690233545258E-4</v>
      </c>
      <c r="AC676" s="175"/>
    </row>
    <row r="677" spans="1:29">
      <c r="A677" t="s">
        <v>2588</v>
      </c>
      <c r="B677" t="s">
        <v>2589</v>
      </c>
      <c r="C677">
        <v>2.67</v>
      </c>
      <c r="D677">
        <v>3.17</v>
      </c>
      <c r="E677">
        <v>2.2400000000000002</v>
      </c>
      <c r="F677">
        <v>2.96</v>
      </c>
      <c r="G677">
        <v>3.93</v>
      </c>
      <c r="H677">
        <v>2.17</v>
      </c>
      <c r="I677">
        <v>3.65</v>
      </c>
      <c r="J677">
        <v>4.7699999999999996</v>
      </c>
      <c r="K677">
        <v>2.7</v>
      </c>
      <c r="U677">
        <v>210</v>
      </c>
      <c r="V677">
        <v>140</v>
      </c>
      <c r="W677">
        <v>157</v>
      </c>
      <c r="X677">
        <v>66</v>
      </c>
      <c r="Y677">
        <v>68</v>
      </c>
      <c r="Z677">
        <v>13</v>
      </c>
      <c r="AA677">
        <f t="shared" si="181"/>
        <v>654</v>
      </c>
      <c r="AB677">
        <f t="shared" si="186"/>
        <v>1.0898145498907603E-4</v>
      </c>
      <c r="AC677" s="175">
        <f t="shared" ref="AC677" si="190">SUM(AB677:AB680)/4</f>
        <v>1.1723005135292811E-4</v>
      </c>
    </row>
    <row r="678" spans="1:29">
      <c r="A678" t="s">
        <v>2590</v>
      </c>
      <c r="B678" t="s">
        <v>2591</v>
      </c>
      <c r="C678">
        <v>2.65</v>
      </c>
      <c r="D678">
        <v>3.15</v>
      </c>
      <c r="E678">
        <v>2.23</v>
      </c>
      <c r="F678">
        <v>2.94</v>
      </c>
      <c r="G678">
        <v>3.92</v>
      </c>
      <c r="H678">
        <v>2.16</v>
      </c>
      <c r="I678">
        <v>3.63</v>
      </c>
      <c r="J678">
        <v>4.76</v>
      </c>
      <c r="K678">
        <v>2.7</v>
      </c>
      <c r="U678">
        <v>216</v>
      </c>
      <c r="V678">
        <v>149</v>
      </c>
      <c r="W678">
        <v>161</v>
      </c>
      <c r="X678">
        <v>83</v>
      </c>
      <c r="Y678">
        <v>71</v>
      </c>
      <c r="Z678">
        <v>15</v>
      </c>
      <c r="AA678">
        <f t="shared" si="181"/>
        <v>695</v>
      </c>
      <c r="AB678">
        <f t="shared" si="186"/>
        <v>1.1581362571469089E-4</v>
      </c>
      <c r="AC678" s="175"/>
    </row>
    <row r="679" spans="1:29">
      <c r="A679" t="s">
        <v>2592</v>
      </c>
      <c r="B679" t="s">
        <v>2593</v>
      </c>
      <c r="C679">
        <v>2.64</v>
      </c>
      <c r="D679">
        <v>3.14</v>
      </c>
      <c r="E679">
        <v>2.23</v>
      </c>
      <c r="F679">
        <v>2.93</v>
      </c>
      <c r="G679">
        <v>3.91</v>
      </c>
      <c r="H679">
        <v>2.16</v>
      </c>
      <c r="I679">
        <v>3.62</v>
      </c>
      <c r="J679">
        <v>4.75</v>
      </c>
      <c r="K679">
        <v>2.7</v>
      </c>
      <c r="U679">
        <v>222</v>
      </c>
      <c r="V679">
        <v>152</v>
      </c>
      <c r="W679">
        <v>166</v>
      </c>
      <c r="X679">
        <v>87</v>
      </c>
      <c r="Y679">
        <v>69</v>
      </c>
      <c r="Z679">
        <v>12</v>
      </c>
      <c r="AA679">
        <f t="shared" si="181"/>
        <v>708</v>
      </c>
      <c r="AB679">
        <f t="shared" si="186"/>
        <v>1.1797992374964194E-4</v>
      </c>
      <c r="AC679" s="175"/>
    </row>
    <row r="680" spans="1:29">
      <c r="A680" t="s">
        <v>2594</v>
      </c>
      <c r="B680" t="s">
        <v>2595</v>
      </c>
      <c r="C680">
        <v>2.63</v>
      </c>
      <c r="D680">
        <v>3.13</v>
      </c>
      <c r="E680">
        <v>2.23</v>
      </c>
      <c r="F680">
        <v>2.91</v>
      </c>
      <c r="G680">
        <v>3.9</v>
      </c>
      <c r="H680">
        <v>2.16</v>
      </c>
      <c r="I680">
        <v>3.61</v>
      </c>
      <c r="J680">
        <v>4.75</v>
      </c>
      <c r="K680">
        <v>2.7</v>
      </c>
      <c r="U680">
        <v>238</v>
      </c>
      <c r="V680">
        <v>166</v>
      </c>
      <c r="W680">
        <v>176</v>
      </c>
      <c r="X680">
        <v>88</v>
      </c>
      <c r="Y680">
        <v>66</v>
      </c>
      <c r="Z680">
        <v>23</v>
      </c>
      <c r="AA680">
        <f t="shared" si="181"/>
        <v>757</v>
      </c>
      <c r="AB680">
        <f t="shared" si="186"/>
        <v>1.2614520095830361E-4</v>
      </c>
      <c r="AC680" s="175"/>
    </row>
    <row r="681" spans="1:29">
      <c r="A681" t="s">
        <v>2596</v>
      </c>
      <c r="B681" t="s">
        <v>2597</v>
      </c>
      <c r="C681">
        <v>2.62</v>
      </c>
      <c r="D681">
        <v>3.13</v>
      </c>
      <c r="E681">
        <v>2.2200000000000002</v>
      </c>
      <c r="F681">
        <v>2.9</v>
      </c>
      <c r="G681">
        <v>3.89</v>
      </c>
      <c r="H681">
        <v>2.16</v>
      </c>
      <c r="I681">
        <v>3.6</v>
      </c>
      <c r="J681">
        <v>4.74</v>
      </c>
      <c r="K681">
        <v>2.7</v>
      </c>
      <c r="U681">
        <v>248</v>
      </c>
      <c r="V681">
        <v>198</v>
      </c>
      <c r="W681">
        <v>204</v>
      </c>
      <c r="X681">
        <v>122</v>
      </c>
      <c r="Y681">
        <v>106</v>
      </c>
      <c r="Z681">
        <v>53</v>
      </c>
      <c r="AA681">
        <f t="shared" si="181"/>
        <v>931</v>
      </c>
      <c r="AB681">
        <f t="shared" si="186"/>
        <v>1.5514026696457152E-4</v>
      </c>
      <c r="AC681" s="175">
        <f t="shared" ref="AC681" si="191">SUM(AB681:AB684)/4</f>
        <v>2.2521167647971904E-4</v>
      </c>
    </row>
    <row r="682" spans="1:29">
      <c r="A682" t="s">
        <v>2598</v>
      </c>
      <c r="B682" t="s">
        <v>2599</v>
      </c>
      <c r="C682">
        <v>2.62</v>
      </c>
      <c r="D682">
        <v>3.12</v>
      </c>
      <c r="E682">
        <v>2.2200000000000002</v>
      </c>
      <c r="F682">
        <v>2.9</v>
      </c>
      <c r="G682">
        <v>3.89</v>
      </c>
      <c r="H682">
        <v>2.16</v>
      </c>
      <c r="I682">
        <v>3.59</v>
      </c>
      <c r="J682">
        <v>4.74</v>
      </c>
      <c r="K682">
        <v>2.7</v>
      </c>
      <c r="U682">
        <v>281</v>
      </c>
      <c r="V682">
        <v>298</v>
      </c>
      <c r="W682">
        <v>270</v>
      </c>
      <c r="X682">
        <v>196</v>
      </c>
      <c r="Y682">
        <v>144</v>
      </c>
      <c r="Z682">
        <v>168</v>
      </c>
      <c r="AA682">
        <f t="shared" si="181"/>
        <v>1357</v>
      </c>
      <c r="AB682">
        <f t="shared" si="186"/>
        <v>2.2612818718681371E-4</v>
      </c>
      <c r="AC682" s="175"/>
    </row>
    <row r="683" spans="1:29">
      <c r="A683" t="s">
        <v>2600</v>
      </c>
      <c r="B683" t="s">
        <v>2601</v>
      </c>
      <c r="C683">
        <v>2.61</v>
      </c>
      <c r="D683">
        <v>3.12</v>
      </c>
      <c r="E683">
        <v>2.2200000000000002</v>
      </c>
      <c r="F683">
        <v>2.89</v>
      </c>
      <c r="G683">
        <v>3.88</v>
      </c>
      <c r="H683">
        <v>2.16</v>
      </c>
      <c r="I683">
        <v>3.58</v>
      </c>
      <c r="J683">
        <v>4.7300000000000004</v>
      </c>
      <c r="K683">
        <v>2.7</v>
      </c>
      <c r="U683">
        <v>325</v>
      </c>
      <c r="V683">
        <v>302</v>
      </c>
      <c r="W683">
        <v>338</v>
      </c>
      <c r="X683">
        <v>222</v>
      </c>
      <c r="Y683">
        <v>122</v>
      </c>
      <c r="Z683">
        <v>262</v>
      </c>
      <c r="AA683">
        <f t="shared" si="181"/>
        <v>1571</v>
      </c>
      <c r="AB683">
        <f t="shared" si="186"/>
        <v>2.6178878560831565E-4</v>
      </c>
      <c r="AC683" s="175"/>
    </row>
    <row r="684" spans="1:29">
      <c r="A684" t="s">
        <v>2602</v>
      </c>
      <c r="B684" t="s">
        <v>2603</v>
      </c>
      <c r="C684">
        <v>2.61</v>
      </c>
      <c r="D684">
        <v>3.11</v>
      </c>
      <c r="E684">
        <v>2.2200000000000002</v>
      </c>
      <c r="F684">
        <v>2.89</v>
      </c>
      <c r="G684">
        <v>3.89</v>
      </c>
      <c r="H684">
        <v>2.16</v>
      </c>
      <c r="I684">
        <v>3.58</v>
      </c>
      <c r="J684">
        <v>4.7300000000000004</v>
      </c>
      <c r="K684">
        <v>2.7</v>
      </c>
      <c r="U684">
        <v>345</v>
      </c>
      <c r="V684">
        <v>284</v>
      </c>
      <c r="W684">
        <v>318</v>
      </c>
      <c r="X684">
        <v>220</v>
      </c>
      <c r="Y684">
        <v>154</v>
      </c>
      <c r="Z684">
        <v>226</v>
      </c>
      <c r="AA684">
        <f t="shared" si="181"/>
        <v>1547</v>
      </c>
      <c r="AB684">
        <f t="shared" si="186"/>
        <v>2.5778946615917525E-4</v>
      </c>
      <c r="AC684" s="175"/>
    </row>
    <row r="685" spans="1:29">
      <c r="A685" t="s">
        <v>2604</v>
      </c>
      <c r="B685" t="s">
        <v>2605</v>
      </c>
      <c r="C685">
        <v>2.62</v>
      </c>
      <c r="D685">
        <v>3.13</v>
      </c>
      <c r="E685">
        <v>2.2200000000000002</v>
      </c>
      <c r="F685">
        <v>2.89</v>
      </c>
      <c r="G685">
        <v>3.88</v>
      </c>
      <c r="H685">
        <v>2.15</v>
      </c>
      <c r="I685">
        <v>3.6</v>
      </c>
      <c r="J685">
        <v>4.74</v>
      </c>
      <c r="K685">
        <v>2.7</v>
      </c>
      <c r="U685">
        <v>360</v>
      </c>
      <c r="V685">
        <v>286</v>
      </c>
      <c r="W685">
        <v>312</v>
      </c>
      <c r="X685">
        <v>166</v>
      </c>
      <c r="Y685">
        <v>138</v>
      </c>
      <c r="Z685">
        <v>171</v>
      </c>
      <c r="AA685">
        <f t="shared" si="181"/>
        <v>1433</v>
      </c>
      <c r="AB685">
        <f t="shared" si="186"/>
        <v>2.3879269877575833E-4</v>
      </c>
      <c r="AC685" s="175">
        <f t="shared" ref="AC685" si="192">SUM(AB685:AB688)/4</f>
        <v>2.247534211261717E-4</v>
      </c>
    </row>
    <row r="686" spans="1:29">
      <c r="A686" t="s">
        <v>2606</v>
      </c>
      <c r="B686" t="s">
        <v>2607</v>
      </c>
      <c r="C686">
        <v>2.67</v>
      </c>
      <c r="D686">
        <v>3.17</v>
      </c>
      <c r="E686">
        <v>2.2400000000000002</v>
      </c>
      <c r="F686">
        <v>2.91</v>
      </c>
      <c r="G686">
        <v>3.87</v>
      </c>
      <c r="H686">
        <v>2.13</v>
      </c>
      <c r="I686">
        <v>3.65</v>
      </c>
      <c r="J686">
        <v>4.7699999999999996</v>
      </c>
      <c r="K686">
        <v>2.7</v>
      </c>
      <c r="U686">
        <v>345</v>
      </c>
      <c r="V686">
        <v>279</v>
      </c>
      <c r="W686">
        <v>299</v>
      </c>
      <c r="X686">
        <v>154</v>
      </c>
      <c r="Y686">
        <v>140</v>
      </c>
      <c r="Z686">
        <v>164</v>
      </c>
      <c r="AA686">
        <f t="shared" si="181"/>
        <v>1381</v>
      </c>
      <c r="AB686">
        <f t="shared" si="186"/>
        <v>2.3012750663595411E-4</v>
      </c>
      <c r="AC686" s="175"/>
    </row>
    <row r="687" spans="1:29">
      <c r="A687" t="s">
        <v>2608</v>
      </c>
      <c r="B687" t="s">
        <v>2609</v>
      </c>
      <c r="C687">
        <v>2.72</v>
      </c>
      <c r="D687">
        <v>3.21</v>
      </c>
      <c r="E687">
        <v>2.2599999999999998</v>
      </c>
      <c r="F687">
        <v>2.98</v>
      </c>
      <c r="G687">
        <v>3.94</v>
      </c>
      <c r="H687">
        <v>2.15</v>
      </c>
      <c r="I687">
        <v>3.7</v>
      </c>
      <c r="J687">
        <v>4.8</v>
      </c>
      <c r="K687">
        <v>2.7</v>
      </c>
      <c r="U687">
        <v>324</v>
      </c>
      <c r="V687">
        <v>272</v>
      </c>
      <c r="W687">
        <v>287</v>
      </c>
      <c r="X687">
        <v>151</v>
      </c>
      <c r="Y687">
        <v>133</v>
      </c>
      <c r="Z687">
        <v>149</v>
      </c>
      <c r="AA687">
        <f t="shared" si="181"/>
        <v>1316</v>
      </c>
      <c r="AB687">
        <f t="shared" si="186"/>
        <v>2.1929601646119884E-4</v>
      </c>
      <c r="AC687" s="175"/>
    </row>
    <row r="688" spans="1:29">
      <c r="A688" t="s">
        <v>2610</v>
      </c>
      <c r="B688" t="s">
        <v>2611</v>
      </c>
      <c r="C688">
        <v>2.77</v>
      </c>
      <c r="D688">
        <v>3.26</v>
      </c>
      <c r="E688">
        <v>2.2799999999999998</v>
      </c>
      <c r="F688">
        <v>3.03</v>
      </c>
      <c r="G688">
        <v>3.96</v>
      </c>
      <c r="H688">
        <v>2.15</v>
      </c>
      <c r="I688">
        <v>3.76</v>
      </c>
      <c r="J688">
        <v>4.84</v>
      </c>
      <c r="K688">
        <v>2.7</v>
      </c>
      <c r="U688">
        <v>307</v>
      </c>
      <c r="V688">
        <v>263</v>
      </c>
      <c r="W688">
        <v>275</v>
      </c>
      <c r="X688">
        <v>140</v>
      </c>
      <c r="Y688">
        <v>129</v>
      </c>
      <c r="Z688">
        <v>151</v>
      </c>
      <c r="AA688">
        <f t="shared" si="181"/>
        <v>1265</v>
      </c>
      <c r="AB688">
        <f t="shared" si="186"/>
        <v>2.1079746263177548E-4</v>
      </c>
      <c r="AC688" s="175"/>
    </row>
    <row r="689" spans="1:29">
      <c r="A689" t="s">
        <v>2612</v>
      </c>
      <c r="B689" t="s">
        <v>2613</v>
      </c>
      <c r="C689">
        <v>2.81</v>
      </c>
      <c r="D689">
        <v>3.29</v>
      </c>
      <c r="E689">
        <v>2.2999999999999998</v>
      </c>
      <c r="F689">
        <v>3.07</v>
      </c>
      <c r="G689">
        <v>3.99</v>
      </c>
      <c r="H689">
        <v>2.15</v>
      </c>
      <c r="I689">
        <v>3.8</v>
      </c>
      <c r="J689">
        <v>4.8600000000000003</v>
      </c>
      <c r="K689">
        <v>2.7</v>
      </c>
      <c r="U689">
        <v>293</v>
      </c>
      <c r="V689">
        <v>260</v>
      </c>
      <c r="W689">
        <v>269</v>
      </c>
      <c r="X689">
        <v>133</v>
      </c>
      <c r="Y689">
        <v>130</v>
      </c>
      <c r="Z689">
        <v>145</v>
      </c>
      <c r="AA689">
        <f t="shared" si="181"/>
        <v>1230</v>
      </c>
      <c r="AB689">
        <f t="shared" si="186"/>
        <v>2.0496512176844574E-4</v>
      </c>
      <c r="AC689" s="175">
        <f t="shared" ref="AC689" si="193">SUM(AB689:AB692)/4</f>
        <v>1.9684150413737928E-4</v>
      </c>
    </row>
    <row r="690" spans="1:29">
      <c r="A690" t="s">
        <v>2614</v>
      </c>
      <c r="B690" t="s">
        <v>2615</v>
      </c>
      <c r="C690">
        <v>2.83</v>
      </c>
      <c r="D690">
        <v>3.31</v>
      </c>
      <c r="E690">
        <v>2.31</v>
      </c>
      <c r="F690">
        <v>3.11</v>
      </c>
      <c r="G690">
        <v>4.0199999999999996</v>
      </c>
      <c r="H690">
        <v>2.17</v>
      </c>
      <c r="I690">
        <v>3.83</v>
      </c>
      <c r="J690">
        <v>4.88</v>
      </c>
      <c r="K690">
        <v>2.7</v>
      </c>
      <c r="U690">
        <v>295</v>
      </c>
      <c r="V690">
        <v>261</v>
      </c>
      <c r="W690">
        <v>274</v>
      </c>
      <c r="X690">
        <v>106</v>
      </c>
      <c r="Y690">
        <v>119</v>
      </c>
      <c r="Z690">
        <v>117</v>
      </c>
      <c r="AA690">
        <f t="shared" si="181"/>
        <v>1172</v>
      </c>
      <c r="AB690">
        <f t="shared" si="186"/>
        <v>1.9530009976635642E-4</v>
      </c>
      <c r="AC690" s="175"/>
    </row>
    <row r="691" spans="1:29">
      <c r="A691" t="s">
        <v>2616</v>
      </c>
      <c r="B691" t="s">
        <v>2617</v>
      </c>
      <c r="C691">
        <v>2.84</v>
      </c>
      <c r="D691">
        <v>3.32</v>
      </c>
      <c r="E691">
        <v>2.31</v>
      </c>
      <c r="F691">
        <v>3.14</v>
      </c>
      <c r="G691">
        <v>4.05</v>
      </c>
      <c r="H691">
        <v>2.1800000000000002</v>
      </c>
      <c r="I691">
        <v>3.84</v>
      </c>
      <c r="J691">
        <v>4.88</v>
      </c>
      <c r="K691">
        <v>2.7</v>
      </c>
      <c r="U691">
        <v>294</v>
      </c>
      <c r="V691">
        <v>261</v>
      </c>
      <c r="W691">
        <v>282</v>
      </c>
      <c r="X691">
        <v>94</v>
      </c>
      <c r="Y691">
        <v>122</v>
      </c>
      <c r="Z691">
        <v>112</v>
      </c>
      <c r="AA691">
        <f t="shared" si="181"/>
        <v>1165</v>
      </c>
      <c r="AB691">
        <f t="shared" si="186"/>
        <v>1.9413363159369047E-4</v>
      </c>
      <c r="AC691" s="175"/>
    </row>
    <row r="692" spans="1:29">
      <c r="A692" t="s">
        <v>2618</v>
      </c>
      <c r="B692" t="s">
        <v>2619</v>
      </c>
      <c r="C692">
        <v>2.81</v>
      </c>
      <c r="D692">
        <v>3.29</v>
      </c>
      <c r="E692">
        <v>2.2999999999999998</v>
      </c>
      <c r="F692">
        <v>3.12</v>
      </c>
      <c r="G692">
        <v>4.05</v>
      </c>
      <c r="H692">
        <v>2.19</v>
      </c>
      <c r="I692">
        <v>3.8</v>
      </c>
      <c r="J692">
        <v>4.8600000000000003</v>
      </c>
      <c r="K692">
        <v>2.7</v>
      </c>
      <c r="U692">
        <v>298</v>
      </c>
      <c r="V692">
        <v>267</v>
      </c>
      <c r="W692">
        <v>292</v>
      </c>
      <c r="X692">
        <v>90</v>
      </c>
      <c r="Y692">
        <v>111</v>
      </c>
      <c r="Z692">
        <v>100</v>
      </c>
      <c r="AA692">
        <f t="shared" si="181"/>
        <v>1158</v>
      </c>
      <c r="AB692">
        <f t="shared" si="186"/>
        <v>1.9296716342102451E-4</v>
      </c>
      <c r="AC692" s="175"/>
    </row>
    <row r="693" spans="1:29">
      <c r="A693" t="s">
        <v>2620</v>
      </c>
      <c r="B693" t="s">
        <v>2621</v>
      </c>
      <c r="C693">
        <v>2.73</v>
      </c>
      <c r="D693">
        <v>3.22</v>
      </c>
      <c r="E693">
        <v>2.27</v>
      </c>
      <c r="F693">
        <v>3.04</v>
      </c>
      <c r="G693">
        <v>4</v>
      </c>
      <c r="H693">
        <v>2.19</v>
      </c>
      <c r="I693">
        <v>3.71</v>
      </c>
      <c r="J693">
        <v>4.8099999999999996</v>
      </c>
      <c r="K693">
        <v>2.7</v>
      </c>
      <c r="U693">
        <v>305</v>
      </c>
      <c r="V693">
        <v>280</v>
      </c>
      <c r="W693">
        <v>304</v>
      </c>
      <c r="X693">
        <v>78</v>
      </c>
      <c r="Y693">
        <v>109</v>
      </c>
      <c r="Z693">
        <v>118</v>
      </c>
      <c r="AA693">
        <f t="shared" si="181"/>
        <v>1194</v>
      </c>
      <c r="AB693">
        <f t="shared" si="186"/>
        <v>1.9896614259473514E-4</v>
      </c>
      <c r="AC693" s="175">
        <f t="shared" ref="AC693" si="194">SUM(AB693:AB696)/4</f>
        <v>2.055066962771835E-4</v>
      </c>
    </row>
    <row r="694" spans="1:29">
      <c r="A694" t="s">
        <v>2622</v>
      </c>
      <c r="B694" t="s">
        <v>2623</v>
      </c>
      <c r="C694">
        <v>2.65</v>
      </c>
      <c r="D694">
        <v>3.15</v>
      </c>
      <c r="E694">
        <v>2.23</v>
      </c>
      <c r="F694">
        <v>2.94</v>
      </c>
      <c r="G694">
        <v>3.92</v>
      </c>
      <c r="H694">
        <v>2.17</v>
      </c>
      <c r="I694">
        <v>3.63</v>
      </c>
      <c r="J694">
        <v>4.76</v>
      </c>
      <c r="K694">
        <v>2.7</v>
      </c>
      <c r="U694">
        <v>300</v>
      </c>
      <c r="V694">
        <v>288</v>
      </c>
      <c r="W694">
        <v>313</v>
      </c>
      <c r="X694">
        <v>83</v>
      </c>
      <c r="Y694">
        <v>117</v>
      </c>
      <c r="Z694">
        <v>139</v>
      </c>
      <c r="AA694">
        <f t="shared" si="181"/>
        <v>1240</v>
      </c>
      <c r="AB694">
        <f t="shared" si="186"/>
        <v>2.0663150487225423E-4</v>
      </c>
      <c r="AC694" s="175"/>
    </row>
    <row r="695" spans="1:29">
      <c r="A695" t="s">
        <v>2624</v>
      </c>
      <c r="B695" t="s">
        <v>2625</v>
      </c>
      <c r="C695">
        <v>2.61</v>
      </c>
      <c r="D695">
        <v>3.12</v>
      </c>
      <c r="E695">
        <v>2.2200000000000002</v>
      </c>
      <c r="F695">
        <v>2.89</v>
      </c>
      <c r="G695">
        <v>3.89</v>
      </c>
      <c r="H695">
        <v>2.16</v>
      </c>
      <c r="I695">
        <v>3.58</v>
      </c>
      <c r="J695">
        <v>4.7300000000000004</v>
      </c>
      <c r="K695">
        <v>2.7</v>
      </c>
      <c r="U695">
        <v>290</v>
      </c>
      <c r="V695">
        <v>293</v>
      </c>
      <c r="W695">
        <v>317</v>
      </c>
      <c r="X695">
        <v>88</v>
      </c>
      <c r="Y695">
        <v>123</v>
      </c>
      <c r="Z695">
        <v>135</v>
      </c>
      <c r="AA695">
        <f t="shared" si="181"/>
        <v>1246</v>
      </c>
      <c r="AB695">
        <f t="shared" si="186"/>
        <v>2.0763133473453933E-4</v>
      </c>
      <c r="AC695" s="175"/>
    </row>
    <row r="696" spans="1:29">
      <c r="A696" t="s">
        <v>2626</v>
      </c>
      <c r="B696" t="s">
        <v>2627</v>
      </c>
      <c r="C696">
        <v>2.58</v>
      </c>
      <c r="D696">
        <v>3.09</v>
      </c>
      <c r="E696">
        <v>2.21</v>
      </c>
      <c r="F696">
        <v>2.85</v>
      </c>
      <c r="G696">
        <v>3.86</v>
      </c>
      <c r="H696">
        <v>2.15</v>
      </c>
      <c r="I696">
        <v>3.55</v>
      </c>
      <c r="J696">
        <v>4.71</v>
      </c>
      <c r="K696">
        <v>2.7</v>
      </c>
      <c r="U696">
        <v>277</v>
      </c>
      <c r="V696">
        <v>291</v>
      </c>
      <c r="W696">
        <v>314</v>
      </c>
      <c r="X696">
        <v>102</v>
      </c>
      <c r="Y696">
        <v>127</v>
      </c>
      <c r="Z696">
        <v>142</v>
      </c>
      <c r="AA696">
        <f t="shared" si="181"/>
        <v>1253</v>
      </c>
      <c r="AB696">
        <f t="shared" si="186"/>
        <v>2.0879780290720528E-4</v>
      </c>
      <c r="AC696" s="175"/>
    </row>
    <row r="697" spans="1:29">
      <c r="A697" t="s">
        <v>2628</v>
      </c>
      <c r="B697" t="s">
        <v>2629</v>
      </c>
      <c r="C697">
        <v>2.5499999999999998</v>
      </c>
      <c r="D697">
        <v>3.06</v>
      </c>
      <c r="E697">
        <v>2.19</v>
      </c>
      <c r="F697">
        <v>2.81</v>
      </c>
      <c r="G697">
        <v>3.82</v>
      </c>
      <c r="H697">
        <v>2.14</v>
      </c>
      <c r="I697">
        <v>3.51</v>
      </c>
      <c r="J697">
        <v>4.6900000000000004</v>
      </c>
      <c r="K697">
        <v>2.7</v>
      </c>
      <c r="U697">
        <v>271</v>
      </c>
      <c r="V697">
        <v>281</v>
      </c>
      <c r="W697">
        <v>300</v>
      </c>
      <c r="X697">
        <v>106</v>
      </c>
      <c r="Y697">
        <v>138</v>
      </c>
      <c r="Z697">
        <v>147</v>
      </c>
      <c r="AA697">
        <f t="shared" si="181"/>
        <v>1243</v>
      </c>
      <c r="AB697">
        <f t="shared" si="186"/>
        <v>2.0713141980339679E-4</v>
      </c>
      <c r="AC697" s="175">
        <f t="shared" ref="AC697" si="195">SUM(AB697:AB700)/4</f>
        <v>1.6772145939832571E-4</v>
      </c>
    </row>
    <row r="698" spans="1:29">
      <c r="A698" t="s">
        <v>2630</v>
      </c>
      <c r="B698" t="s">
        <v>2631</v>
      </c>
      <c r="C698">
        <v>2.52</v>
      </c>
      <c r="D698">
        <v>3.04</v>
      </c>
      <c r="E698">
        <v>2.1800000000000002</v>
      </c>
      <c r="F698">
        <v>2.77</v>
      </c>
      <c r="G698">
        <v>3.79</v>
      </c>
      <c r="H698">
        <v>2.13</v>
      </c>
      <c r="I698">
        <v>3.48</v>
      </c>
      <c r="J698">
        <v>4.67</v>
      </c>
      <c r="K698">
        <v>2.7</v>
      </c>
      <c r="U698">
        <v>253</v>
      </c>
      <c r="V698">
        <v>255</v>
      </c>
      <c r="W698">
        <v>267</v>
      </c>
      <c r="X698">
        <v>98</v>
      </c>
      <c r="Y698">
        <v>134</v>
      </c>
      <c r="Z698">
        <v>126</v>
      </c>
      <c r="AA698">
        <f t="shared" si="181"/>
        <v>1133</v>
      </c>
      <c r="AB698">
        <f t="shared" si="186"/>
        <v>1.8880120566150326E-4</v>
      </c>
      <c r="AC698" s="175"/>
    </row>
    <row r="699" spans="1:29">
      <c r="A699" t="s">
        <v>2632</v>
      </c>
      <c r="B699" t="s">
        <v>2633</v>
      </c>
      <c r="C699">
        <v>2.4900000000000002</v>
      </c>
      <c r="D699">
        <v>3.01</v>
      </c>
      <c r="E699">
        <v>2.17</v>
      </c>
      <c r="F699">
        <v>2.76</v>
      </c>
      <c r="G699">
        <v>3.79</v>
      </c>
      <c r="H699">
        <v>2.15</v>
      </c>
      <c r="I699">
        <v>3.45</v>
      </c>
      <c r="J699">
        <v>4.6500000000000004</v>
      </c>
      <c r="K699">
        <v>2.7</v>
      </c>
      <c r="U699">
        <v>219</v>
      </c>
      <c r="V699">
        <v>220</v>
      </c>
      <c r="W699">
        <v>197</v>
      </c>
      <c r="X699">
        <v>95</v>
      </c>
      <c r="Y699">
        <v>122</v>
      </c>
      <c r="Z699">
        <v>73</v>
      </c>
      <c r="AA699">
        <f t="shared" si="181"/>
        <v>926</v>
      </c>
      <c r="AB699">
        <f t="shared" si="186"/>
        <v>1.5430707541266728E-4</v>
      </c>
      <c r="AC699" s="175"/>
    </row>
    <row r="700" spans="1:29">
      <c r="A700" t="s">
        <v>2634</v>
      </c>
      <c r="B700" t="s">
        <v>2635</v>
      </c>
      <c r="C700">
        <v>2.4700000000000002</v>
      </c>
      <c r="D700">
        <v>2.99</v>
      </c>
      <c r="E700">
        <v>2.16</v>
      </c>
      <c r="F700">
        <v>2.72</v>
      </c>
      <c r="G700">
        <v>3.75</v>
      </c>
      <c r="H700">
        <v>2.13</v>
      </c>
      <c r="I700">
        <v>3.42</v>
      </c>
      <c r="J700">
        <v>4.6399999999999997</v>
      </c>
      <c r="K700">
        <v>2.7</v>
      </c>
      <c r="U700">
        <v>207</v>
      </c>
      <c r="V700">
        <v>161</v>
      </c>
      <c r="W700">
        <v>164</v>
      </c>
      <c r="X700">
        <v>71</v>
      </c>
      <c r="Y700">
        <v>91</v>
      </c>
      <c r="Z700">
        <v>30</v>
      </c>
      <c r="AA700">
        <f t="shared" si="181"/>
        <v>724</v>
      </c>
      <c r="AB700">
        <f t="shared" si="186"/>
        <v>1.2064613671573554E-4</v>
      </c>
      <c r="AC700" s="175"/>
    </row>
    <row r="701" spans="1:29">
      <c r="A701" t="s">
        <v>2636</v>
      </c>
      <c r="B701" t="s">
        <v>2637</v>
      </c>
      <c r="C701">
        <v>2.4500000000000002</v>
      </c>
      <c r="D701">
        <v>2.97</v>
      </c>
      <c r="E701">
        <v>2.16</v>
      </c>
      <c r="F701">
        <v>2.69</v>
      </c>
      <c r="G701">
        <v>3.72</v>
      </c>
      <c r="H701">
        <v>2.12</v>
      </c>
      <c r="I701">
        <v>3.4</v>
      </c>
      <c r="J701">
        <v>4.62</v>
      </c>
      <c r="K701">
        <v>2.7</v>
      </c>
      <c r="U701">
        <v>223</v>
      </c>
      <c r="V701">
        <v>152</v>
      </c>
      <c r="W701">
        <v>173</v>
      </c>
      <c r="X701">
        <v>66</v>
      </c>
      <c r="Y701">
        <v>68</v>
      </c>
      <c r="Z701">
        <v>13</v>
      </c>
      <c r="AA701">
        <f t="shared" si="181"/>
        <v>695</v>
      </c>
      <c r="AB701">
        <f t="shared" si="186"/>
        <v>1.1581362571469089E-4</v>
      </c>
      <c r="AC701" s="175">
        <f t="shared" ref="AC701" si="196">SUM(AB701:AB704)/4</f>
        <v>1.2389558376816213E-4</v>
      </c>
    </row>
    <row r="702" spans="1:29">
      <c r="A702" t="s">
        <v>2638</v>
      </c>
      <c r="B702" t="s">
        <v>2639</v>
      </c>
      <c r="C702">
        <v>2.44</v>
      </c>
      <c r="D702">
        <v>2.96</v>
      </c>
      <c r="E702">
        <v>2.15</v>
      </c>
      <c r="F702">
        <v>2.66</v>
      </c>
      <c r="G702">
        <v>3.7</v>
      </c>
      <c r="H702">
        <v>2.11</v>
      </c>
      <c r="I702">
        <v>3.39</v>
      </c>
      <c r="J702">
        <v>4.6100000000000003</v>
      </c>
      <c r="K702">
        <v>2.7</v>
      </c>
      <c r="U702">
        <v>229</v>
      </c>
      <c r="V702">
        <v>160</v>
      </c>
      <c r="W702">
        <v>176</v>
      </c>
      <c r="X702">
        <v>82</v>
      </c>
      <c r="Y702">
        <v>71</v>
      </c>
      <c r="Z702">
        <v>15</v>
      </c>
      <c r="AA702">
        <f t="shared" si="181"/>
        <v>733</v>
      </c>
      <c r="AB702">
        <f t="shared" si="186"/>
        <v>1.2214588150916318E-4</v>
      </c>
      <c r="AC702" s="175"/>
    </row>
    <row r="703" spans="1:29">
      <c r="A703" t="s">
        <v>2640</v>
      </c>
      <c r="B703" t="s">
        <v>2641</v>
      </c>
      <c r="C703">
        <v>2.4300000000000002</v>
      </c>
      <c r="D703">
        <v>2.96</v>
      </c>
      <c r="E703">
        <v>2.15</v>
      </c>
      <c r="F703">
        <v>2.65</v>
      </c>
      <c r="G703">
        <v>3.69</v>
      </c>
      <c r="H703">
        <v>2.1</v>
      </c>
      <c r="I703">
        <v>3.38</v>
      </c>
      <c r="J703">
        <v>4.6100000000000003</v>
      </c>
      <c r="K703">
        <v>2.7</v>
      </c>
      <c r="U703">
        <v>235</v>
      </c>
      <c r="V703">
        <v>163</v>
      </c>
      <c r="W703">
        <v>182</v>
      </c>
      <c r="X703">
        <v>86</v>
      </c>
      <c r="Y703">
        <v>69</v>
      </c>
      <c r="Z703">
        <v>12</v>
      </c>
      <c r="AA703">
        <f t="shared" si="181"/>
        <v>747</v>
      </c>
      <c r="AB703">
        <f t="shared" si="186"/>
        <v>1.2447881785449509E-4</v>
      </c>
      <c r="AC703" s="175"/>
    </row>
    <row r="704" spans="1:29">
      <c r="A704" t="s">
        <v>2642</v>
      </c>
      <c r="B704" t="s">
        <v>2643</v>
      </c>
      <c r="C704">
        <v>2.4300000000000002</v>
      </c>
      <c r="D704">
        <v>2.95</v>
      </c>
      <c r="E704">
        <v>2.14</v>
      </c>
      <c r="F704">
        <v>2.63</v>
      </c>
      <c r="G704">
        <v>3.67</v>
      </c>
      <c r="H704">
        <v>2.09</v>
      </c>
      <c r="I704">
        <v>3.37</v>
      </c>
      <c r="J704">
        <v>4.6100000000000003</v>
      </c>
      <c r="K704">
        <v>2.7</v>
      </c>
      <c r="U704">
        <v>252</v>
      </c>
      <c r="V704">
        <v>178</v>
      </c>
      <c r="W704">
        <v>192</v>
      </c>
      <c r="X704">
        <v>88</v>
      </c>
      <c r="Y704">
        <v>66</v>
      </c>
      <c r="Z704">
        <v>23</v>
      </c>
      <c r="AA704">
        <f t="shared" si="181"/>
        <v>799</v>
      </c>
      <c r="AB704">
        <f t="shared" si="186"/>
        <v>1.331440099942993E-4</v>
      </c>
      <c r="AC704" s="175"/>
    </row>
    <row r="705" spans="1:29">
      <c r="A705" t="s">
        <v>2644</v>
      </c>
      <c r="B705" t="s">
        <v>2645</v>
      </c>
      <c r="C705">
        <v>2.4300000000000002</v>
      </c>
      <c r="D705">
        <v>2.95</v>
      </c>
      <c r="E705">
        <v>2.14</v>
      </c>
      <c r="F705">
        <v>2.63</v>
      </c>
      <c r="G705">
        <v>3.67</v>
      </c>
      <c r="H705">
        <v>2.09</v>
      </c>
      <c r="I705">
        <v>3.38</v>
      </c>
      <c r="J705">
        <v>4.6100000000000003</v>
      </c>
      <c r="K705">
        <v>2.7</v>
      </c>
      <c r="U705">
        <v>261</v>
      </c>
      <c r="V705">
        <v>212</v>
      </c>
      <c r="W705">
        <v>221</v>
      </c>
      <c r="X705">
        <v>120</v>
      </c>
      <c r="Y705">
        <v>106</v>
      </c>
      <c r="Z705">
        <v>53</v>
      </c>
      <c r="AA705">
        <f t="shared" si="181"/>
        <v>973</v>
      </c>
      <c r="AB705">
        <f t="shared" si="186"/>
        <v>1.6213907600056725E-4</v>
      </c>
      <c r="AC705" s="175">
        <f t="shared" ref="AC705" si="197">SUM(AB705:AB708)/4</f>
        <v>2.3375188988673763E-4</v>
      </c>
    </row>
    <row r="706" spans="1:29">
      <c r="A706" t="s">
        <v>2646</v>
      </c>
      <c r="B706" t="s">
        <v>2647</v>
      </c>
      <c r="C706">
        <v>2.44</v>
      </c>
      <c r="D706">
        <v>2.96</v>
      </c>
      <c r="E706">
        <v>2.15</v>
      </c>
      <c r="F706">
        <v>2.63</v>
      </c>
      <c r="G706">
        <v>3.66</v>
      </c>
      <c r="H706">
        <v>2.09</v>
      </c>
      <c r="I706">
        <v>3.39</v>
      </c>
      <c r="J706">
        <v>4.6100000000000003</v>
      </c>
      <c r="K706">
        <v>2.7</v>
      </c>
      <c r="U706">
        <v>298</v>
      </c>
      <c r="V706">
        <v>317</v>
      </c>
      <c r="W706">
        <v>287</v>
      </c>
      <c r="X706">
        <v>194</v>
      </c>
      <c r="Y706">
        <v>144</v>
      </c>
      <c r="Z706">
        <v>168</v>
      </c>
      <c r="AA706">
        <f t="shared" si="181"/>
        <v>1408</v>
      </c>
      <c r="AB706">
        <f t="shared" si="186"/>
        <v>2.3462674101623707E-4</v>
      </c>
      <c r="AC706" s="175"/>
    </row>
    <row r="707" spans="1:29">
      <c r="A707" t="s">
        <v>2648</v>
      </c>
      <c r="B707" t="s">
        <v>2649</v>
      </c>
      <c r="C707">
        <v>2.4500000000000002</v>
      </c>
      <c r="D707">
        <v>2.97</v>
      </c>
      <c r="E707">
        <v>2.15</v>
      </c>
      <c r="F707">
        <v>2.64</v>
      </c>
      <c r="G707">
        <v>3.66</v>
      </c>
      <c r="H707">
        <v>2.08</v>
      </c>
      <c r="I707">
        <v>3.39</v>
      </c>
      <c r="J707">
        <v>4.62</v>
      </c>
      <c r="K707">
        <v>2.7</v>
      </c>
      <c r="U707">
        <v>345</v>
      </c>
      <c r="V707">
        <v>320</v>
      </c>
      <c r="W707">
        <v>360</v>
      </c>
      <c r="X707">
        <v>220</v>
      </c>
      <c r="Y707">
        <v>122</v>
      </c>
      <c r="Z707">
        <v>262</v>
      </c>
      <c r="AA707">
        <f t="shared" si="181"/>
        <v>1629</v>
      </c>
      <c r="AB707">
        <f t="shared" si="186"/>
        <v>2.7145380761040499E-4</v>
      </c>
      <c r="AC707" s="175"/>
    </row>
    <row r="708" spans="1:29">
      <c r="A708" t="s">
        <v>2650</v>
      </c>
      <c r="B708" t="s">
        <v>2651</v>
      </c>
      <c r="C708">
        <v>2.46</v>
      </c>
      <c r="D708">
        <v>2.98</v>
      </c>
      <c r="E708">
        <v>2.16</v>
      </c>
      <c r="F708">
        <v>2.64</v>
      </c>
      <c r="G708">
        <v>3.66</v>
      </c>
      <c r="H708">
        <v>2.08</v>
      </c>
      <c r="I708">
        <v>3.41</v>
      </c>
      <c r="J708">
        <v>4.63</v>
      </c>
      <c r="K708">
        <v>2.7</v>
      </c>
      <c r="U708">
        <v>366</v>
      </c>
      <c r="V708">
        <v>299</v>
      </c>
      <c r="W708">
        <v>338</v>
      </c>
      <c r="X708">
        <v>218</v>
      </c>
      <c r="Y708">
        <v>154</v>
      </c>
      <c r="Z708">
        <v>226</v>
      </c>
      <c r="AA708">
        <f t="shared" si="181"/>
        <v>1601</v>
      </c>
      <c r="AB708">
        <f t="shared" si="186"/>
        <v>2.6678793491974117E-4</v>
      </c>
      <c r="AC708" s="175"/>
    </row>
    <row r="709" spans="1:29">
      <c r="A709" t="s">
        <v>2652</v>
      </c>
      <c r="B709" t="s">
        <v>2653</v>
      </c>
      <c r="C709">
        <v>2.5</v>
      </c>
      <c r="D709">
        <v>3.01</v>
      </c>
      <c r="E709">
        <v>2.17</v>
      </c>
      <c r="F709">
        <v>2.66</v>
      </c>
      <c r="G709">
        <v>3.67</v>
      </c>
      <c r="H709">
        <v>2.06</v>
      </c>
      <c r="I709">
        <v>3.45</v>
      </c>
      <c r="J709">
        <v>4.6500000000000004</v>
      </c>
      <c r="K709">
        <v>2.7</v>
      </c>
      <c r="U709">
        <v>385</v>
      </c>
      <c r="V709">
        <v>303</v>
      </c>
      <c r="W709">
        <v>332</v>
      </c>
      <c r="X709">
        <v>164</v>
      </c>
      <c r="Y709">
        <v>138</v>
      </c>
      <c r="Z709">
        <v>171</v>
      </c>
      <c r="AA709">
        <f t="shared" si="181"/>
        <v>1493</v>
      </c>
      <c r="AB709">
        <f t="shared" si="186"/>
        <v>2.4879099739860932E-4</v>
      </c>
      <c r="AC709" s="175">
        <f t="shared" ref="AC709" si="198">SUM(AB709:AB712)/4</f>
        <v>2.3429346439547536E-4</v>
      </c>
    </row>
    <row r="710" spans="1:29">
      <c r="A710" t="s">
        <v>2654</v>
      </c>
      <c r="B710" t="s">
        <v>2655</v>
      </c>
      <c r="C710">
        <v>2.5499999999999998</v>
      </c>
      <c r="D710">
        <v>3.06</v>
      </c>
      <c r="E710">
        <v>2.19</v>
      </c>
      <c r="F710">
        <v>2.7</v>
      </c>
      <c r="G710">
        <v>3.67</v>
      </c>
      <c r="H710">
        <v>2.0499999999999998</v>
      </c>
      <c r="I710">
        <v>3.52</v>
      </c>
      <c r="J710">
        <v>4.6900000000000004</v>
      </c>
      <c r="K710">
        <v>2.7</v>
      </c>
      <c r="U710">
        <v>366</v>
      </c>
      <c r="V710">
        <v>296</v>
      </c>
      <c r="W710">
        <v>320</v>
      </c>
      <c r="X710">
        <v>153</v>
      </c>
      <c r="Y710">
        <v>140</v>
      </c>
      <c r="Z710">
        <v>164</v>
      </c>
      <c r="AA710">
        <f t="shared" ref="AA710:AA773" si="199">SUM(U710:Z710)</f>
        <v>1439</v>
      </c>
      <c r="AB710">
        <f t="shared" si="186"/>
        <v>2.3979252863804343E-4</v>
      </c>
      <c r="AC710" s="175"/>
    </row>
    <row r="711" spans="1:29">
      <c r="A711" t="s">
        <v>2656</v>
      </c>
      <c r="B711" t="s">
        <v>2657</v>
      </c>
      <c r="C711">
        <v>2.62</v>
      </c>
      <c r="D711">
        <v>3.13</v>
      </c>
      <c r="E711">
        <v>2.2200000000000002</v>
      </c>
      <c r="F711">
        <v>2.77</v>
      </c>
      <c r="G711">
        <v>3.72</v>
      </c>
      <c r="H711">
        <v>2.0499999999999998</v>
      </c>
      <c r="I711">
        <v>3.6</v>
      </c>
      <c r="J711">
        <v>4.74</v>
      </c>
      <c r="K711">
        <v>2.7</v>
      </c>
      <c r="U711">
        <v>344</v>
      </c>
      <c r="V711">
        <v>289</v>
      </c>
      <c r="W711">
        <v>308</v>
      </c>
      <c r="X711">
        <v>150</v>
      </c>
      <c r="Y711">
        <v>133</v>
      </c>
      <c r="Z711">
        <v>149</v>
      </c>
      <c r="AA711">
        <f t="shared" si="199"/>
        <v>1373</v>
      </c>
      <c r="AB711">
        <f t="shared" si="186"/>
        <v>2.287944001529073E-4</v>
      </c>
      <c r="AC711" s="175"/>
    </row>
    <row r="712" spans="1:29">
      <c r="A712" t="s">
        <v>2658</v>
      </c>
      <c r="B712" t="s">
        <v>2659</v>
      </c>
      <c r="C712">
        <v>2.68</v>
      </c>
      <c r="D712">
        <v>3.18</v>
      </c>
      <c r="E712">
        <v>2.25</v>
      </c>
      <c r="F712">
        <v>2.81</v>
      </c>
      <c r="G712">
        <v>3.75</v>
      </c>
      <c r="H712">
        <v>2.0499999999999998</v>
      </c>
      <c r="I712">
        <v>3.66</v>
      </c>
      <c r="J712">
        <v>4.78</v>
      </c>
      <c r="K712">
        <v>2.7</v>
      </c>
      <c r="U712">
        <v>327</v>
      </c>
      <c r="V712">
        <v>279</v>
      </c>
      <c r="W712">
        <v>294</v>
      </c>
      <c r="X712">
        <v>139</v>
      </c>
      <c r="Y712">
        <v>129</v>
      </c>
      <c r="Z712">
        <v>151</v>
      </c>
      <c r="AA712">
        <f t="shared" si="199"/>
        <v>1319</v>
      </c>
      <c r="AB712">
        <f t="shared" si="186"/>
        <v>2.197959313923414E-4</v>
      </c>
      <c r="AC712" s="175"/>
    </row>
    <row r="713" spans="1:29">
      <c r="A713" t="s">
        <v>2660</v>
      </c>
      <c r="B713" t="s">
        <v>2661</v>
      </c>
      <c r="C713">
        <v>2.72</v>
      </c>
      <c r="D713">
        <v>3.22</v>
      </c>
      <c r="E713">
        <v>2.2599999999999998</v>
      </c>
      <c r="F713">
        <v>2.85</v>
      </c>
      <c r="G713">
        <v>3.77</v>
      </c>
      <c r="H713">
        <v>2.0499999999999998</v>
      </c>
      <c r="I713">
        <v>3.71</v>
      </c>
      <c r="J713">
        <v>4.8099999999999996</v>
      </c>
      <c r="K713">
        <v>2.7</v>
      </c>
      <c r="U713">
        <v>313</v>
      </c>
      <c r="V713">
        <v>276</v>
      </c>
      <c r="W713">
        <v>289</v>
      </c>
      <c r="X713">
        <v>131</v>
      </c>
      <c r="Y713">
        <v>130</v>
      </c>
      <c r="Z713">
        <v>145</v>
      </c>
      <c r="AA713">
        <f t="shared" si="199"/>
        <v>1284</v>
      </c>
      <c r="AB713">
        <f t="shared" si="186"/>
        <v>2.1396359052901163E-4</v>
      </c>
      <c r="AC713" s="175">
        <f t="shared" ref="AC713" si="200">SUM(AB713:AB716)/4</f>
        <v>2.055483558547787E-4</v>
      </c>
    </row>
    <row r="714" spans="1:29">
      <c r="A714" t="s">
        <v>2662</v>
      </c>
      <c r="B714" t="s">
        <v>2663</v>
      </c>
      <c r="C714">
        <v>2.74</v>
      </c>
      <c r="D714">
        <v>3.23</v>
      </c>
      <c r="E714">
        <v>2.27</v>
      </c>
      <c r="F714">
        <v>2.87</v>
      </c>
      <c r="G714">
        <v>3.79</v>
      </c>
      <c r="H714">
        <v>2.0499999999999998</v>
      </c>
      <c r="I714">
        <v>3.73</v>
      </c>
      <c r="J714">
        <v>4.82</v>
      </c>
      <c r="K714">
        <v>2.7</v>
      </c>
      <c r="U714">
        <v>313</v>
      </c>
      <c r="V714">
        <v>276</v>
      </c>
      <c r="W714">
        <v>293</v>
      </c>
      <c r="X714">
        <v>105</v>
      </c>
      <c r="Y714">
        <v>119</v>
      </c>
      <c r="Z714">
        <v>117</v>
      </c>
      <c r="AA714">
        <f t="shared" si="199"/>
        <v>1223</v>
      </c>
      <c r="AB714">
        <f t="shared" si="186"/>
        <v>2.0379865359577978E-4</v>
      </c>
      <c r="AC714" s="175"/>
    </row>
    <row r="715" spans="1:29">
      <c r="A715" t="s">
        <v>2664</v>
      </c>
      <c r="B715" t="s">
        <v>2665</v>
      </c>
      <c r="C715">
        <v>2.74</v>
      </c>
      <c r="D715">
        <v>3.23</v>
      </c>
      <c r="E715">
        <v>2.27</v>
      </c>
      <c r="F715">
        <v>2.89</v>
      </c>
      <c r="G715">
        <v>3.81</v>
      </c>
      <c r="H715">
        <v>2.0699999999999998</v>
      </c>
      <c r="I715">
        <v>3.72</v>
      </c>
      <c r="J715">
        <v>4.82</v>
      </c>
      <c r="K715">
        <v>2.7</v>
      </c>
      <c r="U715">
        <v>312</v>
      </c>
      <c r="V715">
        <v>276</v>
      </c>
      <c r="W715">
        <v>302</v>
      </c>
      <c r="X715">
        <v>93</v>
      </c>
      <c r="Y715">
        <v>122</v>
      </c>
      <c r="Z715">
        <v>112</v>
      </c>
      <c r="AA715">
        <f t="shared" si="199"/>
        <v>1217</v>
      </c>
      <c r="AB715">
        <f t="shared" si="186"/>
        <v>2.0279882373349468E-4</v>
      </c>
      <c r="AC715" s="175"/>
    </row>
    <row r="716" spans="1:29">
      <c r="A716" t="s">
        <v>2666</v>
      </c>
      <c r="B716" t="s">
        <v>2667</v>
      </c>
      <c r="C716">
        <v>2.72</v>
      </c>
      <c r="D716">
        <v>3.22</v>
      </c>
      <c r="E716">
        <v>2.2599999999999998</v>
      </c>
      <c r="F716">
        <v>2.9</v>
      </c>
      <c r="G716">
        <v>3.83</v>
      </c>
      <c r="H716">
        <v>2.09</v>
      </c>
      <c r="I716">
        <v>3.71</v>
      </c>
      <c r="J716">
        <v>4.8099999999999996</v>
      </c>
      <c r="K716">
        <v>2.7</v>
      </c>
      <c r="U716">
        <v>316</v>
      </c>
      <c r="V716">
        <v>282</v>
      </c>
      <c r="W716">
        <v>312</v>
      </c>
      <c r="X716">
        <v>89</v>
      </c>
      <c r="Y716">
        <v>111</v>
      </c>
      <c r="Z716">
        <v>100</v>
      </c>
      <c r="AA716">
        <f t="shared" si="199"/>
        <v>1210</v>
      </c>
      <c r="AB716">
        <f t="shared" si="186"/>
        <v>2.0163235556082873E-4</v>
      </c>
      <c r="AC716" s="175"/>
    </row>
    <row r="717" spans="1:29">
      <c r="A717" t="s">
        <v>2668</v>
      </c>
      <c r="B717" t="s">
        <v>2669</v>
      </c>
      <c r="C717">
        <v>2.7</v>
      </c>
      <c r="D717">
        <v>3.2</v>
      </c>
      <c r="E717">
        <v>2.25</v>
      </c>
      <c r="F717">
        <v>2.91</v>
      </c>
      <c r="G717">
        <v>3.86</v>
      </c>
      <c r="H717">
        <v>2.11</v>
      </c>
      <c r="I717">
        <v>3.69</v>
      </c>
      <c r="J717">
        <v>4.79</v>
      </c>
      <c r="K717">
        <v>2.7</v>
      </c>
      <c r="U717">
        <v>321</v>
      </c>
      <c r="V717">
        <v>295</v>
      </c>
      <c r="W717">
        <v>325</v>
      </c>
      <c r="X717">
        <v>77</v>
      </c>
      <c r="Y717">
        <v>109</v>
      </c>
      <c r="Z717">
        <v>118</v>
      </c>
      <c r="AA717">
        <f t="shared" si="199"/>
        <v>1245</v>
      </c>
      <c r="AB717">
        <f t="shared" si="186"/>
        <v>2.074646964241585E-4</v>
      </c>
      <c r="AC717" s="175">
        <f t="shared" ref="AC717" si="201">SUM(AB717:AB720)/4</f>
        <v>2.1404690968420206E-4</v>
      </c>
    </row>
    <row r="718" spans="1:29">
      <c r="A718" t="s">
        <v>2670</v>
      </c>
      <c r="B718" t="s">
        <v>2671</v>
      </c>
      <c r="C718">
        <v>2.68</v>
      </c>
      <c r="D718">
        <v>3.18</v>
      </c>
      <c r="E718">
        <v>2.25</v>
      </c>
      <c r="F718">
        <v>2.9</v>
      </c>
      <c r="G718">
        <v>3.85</v>
      </c>
      <c r="H718">
        <v>2.11</v>
      </c>
      <c r="I718">
        <v>3.67</v>
      </c>
      <c r="J718">
        <v>4.78</v>
      </c>
      <c r="K718">
        <v>2.7</v>
      </c>
      <c r="U718">
        <v>317</v>
      </c>
      <c r="V718">
        <v>304</v>
      </c>
      <c r="W718">
        <v>333</v>
      </c>
      <c r="X718">
        <v>82</v>
      </c>
      <c r="Y718">
        <v>117</v>
      </c>
      <c r="Z718">
        <v>139</v>
      </c>
      <c r="AA718">
        <f t="shared" si="199"/>
        <v>1292</v>
      </c>
      <c r="AB718">
        <f t="shared" si="186"/>
        <v>2.1529669701205844E-4</v>
      </c>
      <c r="AC718" s="175"/>
    </row>
    <row r="719" spans="1:29">
      <c r="A719" t="s">
        <v>2672</v>
      </c>
      <c r="B719" t="s">
        <v>2673</v>
      </c>
      <c r="C719">
        <v>2.67</v>
      </c>
      <c r="D719">
        <v>3.17</v>
      </c>
      <c r="E719">
        <v>2.2400000000000002</v>
      </c>
      <c r="F719">
        <v>2.9</v>
      </c>
      <c r="G719">
        <v>3.85</v>
      </c>
      <c r="H719">
        <v>2.12</v>
      </c>
      <c r="I719">
        <v>3.65</v>
      </c>
      <c r="J719">
        <v>4.7699999999999996</v>
      </c>
      <c r="K719">
        <v>2.7</v>
      </c>
      <c r="U719">
        <v>307</v>
      </c>
      <c r="V719">
        <v>309</v>
      </c>
      <c r="W719">
        <v>336</v>
      </c>
      <c r="X719">
        <v>87</v>
      </c>
      <c r="Y719">
        <v>123</v>
      </c>
      <c r="Z719">
        <v>135</v>
      </c>
      <c r="AA719">
        <f t="shared" si="199"/>
        <v>1297</v>
      </c>
      <c r="AB719">
        <f t="shared" si="186"/>
        <v>2.1612988856396269E-4</v>
      </c>
      <c r="AC719" s="175"/>
    </row>
    <row r="720" spans="1:29">
      <c r="A720" t="s">
        <v>2674</v>
      </c>
      <c r="B720" t="s">
        <v>2675</v>
      </c>
      <c r="C720">
        <v>2.66</v>
      </c>
      <c r="D720">
        <v>3.16</v>
      </c>
      <c r="E720">
        <v>2.2400000000000002</v>
      </c>
      <c r="F720">
        <v>2.89</v>
      </c>
      <c r="G720">
        <v>3.85</v>
      </c>
      <c r="H720">
        <v>2.12</v>
      </c>
      <c r="I720">
        <v>3.64</v>
      </c>
      <c r="J720">
        <v>4.76</v>
      </c>
      <c r="K720">
        <v>2.7</v>
      </c>
      <c r="U720">
        <v>295</v>
      </c>
      <c r="V720">
        <v>306</v>
      </c>
      <c r="W720">
        <v>333</v>
      </c>
      <c r="X720">
        <v>101</v>
      </c>
      <c r="Y720">
        <v>127</v>
      </c>
      <c r="Z720">
        <v>142</v>
      </c>
      <c r="AA720">
        <f t="shared" si="199"/>
        <v>1304</v>
      </c>
      <c r="AB720">
        <f t="shared" si="186"/>
        <v>2.1729635673662864E-4</v>
      </c>
      <c r="AC720" s="175"/>
    </row>
    <row r="721" spans="1:29">
      <c r="A721" t="s">
        <v>2676</v>
      </c>
      <c r="B721" t="s">
        <v>2677</v>
      </c>
      <c r="C721">
        <v>2.64</v>
      </c>
      <c r="D721">
        <v>3.15</v>
      </c>
      <c r="E721">
        <v>2.23</v>
      </c>
      <c r="F721">
        <v>2.88</v>
      </c>
      <c r="G721">
        <v>3.85</v>
      </c>
      <c r="H721">
        <v>2.13</v>
      </c>
      <c r="I721">
        <v>3.62</v>
      </c>
      <c r="J721">
        <v>4.75</v>
      </c>
      <c r="K721">
        <v>2.7</v>
      </c>
      <c r="U721">
        <v>286</v>
      </c>
      <c r="V721">
        <v>295</v>
      </c>
      <c r="W721">
        <v>318</v>
      </c>
      <c r="X721">
        <v>106</v>
      </c>
      <c r="Y721">
        <v>138</v>
      </c>
      <c r="Z721">
        <v>147</v>
      </c>
      <c r="AA721">
        <f t="shared" si="199"/>
        <v>1290</v>
      </c>
      <c r="AB721">
        <f t="shared" si="186"/>
        <v>2.1496342039129676E-4</v>
      </c>
      <c r="AC721" s="175">
        <f t="shared" ref="AC721" si="202">SUM(AB721:AB724)/4</f>
        <v>1.7472026843432144E-4</v>
      </c>
    </row>
    <row r="722" spans="1:29">
      <c r="A722" t="s">
        <v>2678</v>
      </c>
      <c r="B722" t="s">
        <v>2679</v>
      </c>
      <c r="C722">
        <v>2.63</v>
      </c>
      <c r="D722">
        <v>3.13</v>
      </c>
      <c r="E722">
        <v>2.23</v>
      </c>
      <c r="F722">
        <v>2.87</v>
      </c>
      <c r="G722">
        <v>3.85</v>
      </c>
      <c r="H722">
        <v>2.13</v>
      </c>
      <c r="I722">
        <v>3.61</v>
      </c>
      <c r="J722">
        <v>4.74</v>
      </c>
      <c r="K722">
        <v>2.7</v>
      </c>
      <c r="U722">
        <v>267</v>
      </c>
      <c r="V722">
        <v>268</v>
      </c>
      <c r="W722">
        <v>283</v>
      </c>
      <c r="X722">
        <v>97</v>
      </c>
      <c r="Y722">
        <v>134</v>
      </c>
      <c r="Z722">
        <v>126</v>
      </c>
      <c r="AA722">
        <f t="shared" si="199"/>
        <v>1175</v>
      </c>
      <c r="AB722">
        <f t="shared" si="186"/>
        <v>1.9580001469749898E-4</v>
      </c>
      <c r="AC722" s="175"/>
    </row>
    <row r="723" spans="1:29">
      <c r="A723" t="s">
        <v>2680</v>
      </c>
      <c r="B723" t="s">
        <v>2681</v>
      </c>
      <c r="C723">
        <v>2.59</v>
      </c>
      <c r="D723">
        <v>3.1</v>
      </c>
      <c r="E723">
        <v>2.21</v>
      </c>
      <c r="F723">
        <v>2.84</v>
      </c>
      <c r="G723">
        <v>3.83</v>
      </c>
      <c r="H723">
        <v>2.13</v>
      </c>
      <c r="I723">
        <v>3.57</v>
      </c>
      <c r="J723">
        <v>4.72</v>
      </c>
      <c r="K723">
        <v>2.7</v>
      </c>
      <c r="U723">
        <v>234</v>
      </c>
      <c r="V723">
        <v>233</v>
      </c>
      <c r="W723">
        <v>212</v>
      </c>
      <c r="X723">
        <v>94</v>
      </c>
      <c r="Y723">
        <v>122</v>
      </c>
      <c r="Z723">
        <v>73</v>
      </c>
      <c r="AA723">
        <f t="shared" si="199"/>
        <v>968</v>
      </c>
      <c r="AB723">
        <f t="shared" si="186"/>
        <v>1.6130588444866298E-4</v>
      </c>
      <c r="AC723" s="175"/>
    </row>
    <row r="724" spans="1:29">
      <c r="A724" t="s">
        <v>2682</v>
      </c>
      <c r="B724" t="s">
        <v>2683</v>
      </c>
      <c r="C724">
        <v>2.56</v>
      </c>
      <c r="D724">
        <v>3.08</v>
      </c>
      <c r="E724">
        <v>2.2000000000000002</v>
      </c>
      <c r="F724">
        <v>2.8</v>
      </c>
      <c r="G724">
        <v>3.8</v>
      </c>
      <c r="H724">
        <v>2.12</v>
      </c>
      <c r="I724">
        <v>3.53</v>
      </c>
      <c r="J724">
        <v>4.7</v>
      </c>
      <c r="K724">
        <v>2.7</v>
      </c>
      <c r="U724">
        <v>220</v>
      </c>
      <c r="V724">
        <v>171</v>
      </c>
      <c r="W724">
        <v>179</v>
      </c>
      <c r="X724">
        <v>70</v>
      </c>
      <c r="Y724">
        <v>91</v>
      </c>
      <c r="Z724">
        <v>30</v>
      </c>
      <c r="AA724">
        <f t="shared" si="199"/>
        <v>761</v>
      </c>
      <c r="AB724">
        <f t="shared" si="186"/>
        <v>1.26811754199827E-4</v>
      </c>
      <c r="AC724" s="175"/>
    </row>
    <row r="725" spans="1:29">
      <c r="A725" t="s">
        <v>2684</v>
      </c>
      <c r="B725" t="s">
        <v>2685</v>
      </c>
      <c r="C725">
        <v>2.5299999999999998</v>
      </c>
      <c r="D725">
        <v>3.05</v>
      </c>
      <c r="E725">
        <v>2.19</v>
      </c>
      <c r="F725">
        <v>2.77</v>
      </c>
      <c r="G725">
        <v>3.78</v>
      </c>
      <c r="H725">
        <v>2.12</v>
      </c>
      <c r="I725">
        <v>3.5</v>
      </c>
      <c r="J725">
        <v>4.68</v>
      </c>
      <c r="K725">
        <v>2.7</v>
      </c>
      <c r="U725">
        <v>235</v>
      </c>
      <c r="V725">
        <v>162</v>
      </c>
      <c r="W725">
        <v>187</v>
      </c>
      <c r="X725">
        <v>66</v>
      </c>
      <c r="Y725">
        <v>68</v>
      </c>
      <c r="Z725">
        <v>13</v>
      </c>
      <c r="AA725">
        <f t="shared" si="199"/>
        <v>731</v>
      </c>
      <c r="AB725">
        <f t="shared" si="186"/>
        <v>1.2181260488840148E-4</v>
      </c>
      <c r="AC725" s="175">
        <f t="shared" ref="AC725" si="203">SUM(AB725:AB728)/4</f>
        <v>1.2989456294187272E-4</v>
      </c>
    </row>
    <row r="726" spans="1:29">
      <c r="A726" t="s">
        <v>2686</v>
      </c>
      <c r="B726" t="s">
        <v>2687</v>
      </c>
      <c r="C726">
        <v>2.5099999999999998</v>
      </c>
      <c r="D726">
        <v>3.02</v>
      </c>
      <c r="E726">
        <v>2.1800000000000002</v>
      </c>
      <c r="F726">
        <v>2.74</v>
      </c>
      <c r="G726">
        <v>3.75</v>
      </c>
      <c r="H726">
        <v>2.11</v>
      </c>
      <c r="I726">
        <v>3.47</v>
      </c>
      <c r="J726">
        <v>4.66</v>
      </c>
      <c r="K726">
        <v>2.7</v>
      </c>
      <c r="U726">
        <v>241</v>
      </c>
      <c r="V726">
        <v>169</v>
      </c>
      <c r="W726">
        <v>190</v>
      </c>
      <c r="X726">
        <v>83</v>
      </c>
      <c r="Y726">
        <v>71</v>
      </c>
      <c r="Z726">
        <v>15</v>
      </c>
      <c r="AA726">
        <f t="shared" si="199"/>
        <v>769</v>
      </c>
      <c r="AB726">
        <f t="shared" ref="AB726:AB789" si="204">AA726/$AD$4</f>
        <v>1.2814486068287381E-4</v>
      </c>
      <c r="AC726" s="175"/>
    </row>
    <row r="727" spans="1:29">
      <c r="A727" t="s">
        <v>2688</v>
      </c>
      <c r="B727" t="s">
        <v>2689</v>
      </c>
      <c r="C727">
        <v>2.48</v>
      </c>
      <c r="D727">
        <v>3</v>
      </c>
      <c r="E727">
        <v>2.17</v>
      </c>
      <c r="F727">
        <v>2.7</v>
      </c>
      <c r="G727">
        <v>3.73</v>
      </c>
      <c r="H727">
        <v>2.11</v>
      </c>
      <c r="I727">
        <v>3.43</v>
      </c>
      <c r="J727">
        <v>4.6399999999999997</v>
      </c>
      <c r="K727">
        <v>2.7</v>
      </c>
      <c r="U727">
        <v>246</v>
      </c>
      <c r="V727">
        <v>173</v>
      </c>
      <c r="W727">
        <v>196</v>
      </c>
      <c r="X727">
        <v>87</v>
      </c>
      <c r="Y727">
        <v>69</v>
      </c>
      <c r="Z727">
        <v>12</v>
      </c>
      <c r="AA727">
        <f t="shared" si="199"/>
        <v>783</v>
      </c>
      <c r="AB727">
        <f t="shared" si="204"/>
        <v>1.3047779702820569E-4</v>
      </c>
      <c r="AC727" s="175"/>
    </row>
    <row r="728" spans="1:29">
      <c r="A728" t="s">
        <v>2690</v>
      </c>
      <c r="B728" t="s">
        <v>2691</v>
      </c>
      <c r="C728">
        <v>2.46</v>
      </c>
      <c r="D728">
        <v>2.98</v>
      </c>
      <c r="E728">
        <v>2.16</v>
      </c>
      <c r="F728">
        <v>2.67</v>
      </c>
      <c r="G728">
        <v>3.7</v>
      </c>
      <c r="H728">
        <v>2.1</v>
      </c>
      <c r="I728">
        <v>3.41</v>
      </c>
      <c r="J728">
        <v>4.63</v>
      </c>
      <c r="K728">
        <v>2.7</v>
      </c>
      <c r="U728">
        <v>264</v>
      </c>
      <c r="V728">
        <v>188</v>
      </c>
      <c r="W728">
        <v>206</v>
      </c>
      <c r="X728">
        <v>88</v>
      </c>
      <c r="Y728">
        <v>66</v>
      </c>
      <c r="Z728">
        <v>23</v>
      </c>
      <c r="AA728">
        <f t="shared" si="199"/>
        <v>835</v>
      </c>
      <c r="AB728">
        <f t="shared" si="204"/>
        <v>1.391429891680099E-4</v>
      </c>
      <c r="AC728" s="175"/>
    </row>
    <row r="729" spans="1:29">
      <c r="A729" t="s">
        <v>2692</v>
      </c>
      <c r="B729" t="s">
        <v>2693</v>
      </c>
      <c r="C729">
        <v>2.44</v>
      </c>
      <c r="D729">
        <v>2.97</v>
      </c>
      <c r="E729">
        <v>2.15</v>
      </c>
      <c r="F729">
        <v>2.65</v>
      </c>
      <c r="G729">
        <v>3.68</v>
      </c>
      <c r="H729">
        <v>2.1</v>
      </c>
      <c r="I729">
        <v>3.39</v>
      </c>
      <c r="J729">
        <v>4.62</v>
      </c>
      <c r="K729">
        <v>2.7</v>
      </c>
      <c r="U729">
        <v>269</v>
      </c>
      <c r="V729">
        <v>223</v>
      </c>
      <c r="W729">
        <v>235</v>
      </c>
      <c r="X729">
        <v>122</v>
      </c>
      <c r="Y729">
        <v>106</v>
      </c>
      <c r="Z729">
        <v>53</v>
      </c>
      <c r="AA729">
        <f t="shared" si="199"/>
        <v>1008</v>
      </c>
      <c r="AB729">
        <f t="shared" si="204"/>
        <v>1.6797141686389699E-4</v>
      </c>
      <c r="AC729" s="175">
        <f t="shared" ref="AC729" si="205">SUM(AB729:AB732)/4</f>
        <v>2.4020912441399556E-4</v>
      </c>
    </row>
    <row r="730" spans="1:29">
      <c r="A730" t="s">
        <v>2694</v>
      </c>
      <c r="B730" t="s">
        <v>2695</v>
      </c>
      <c r="C730">
        <v>2.44</v>
      </c>
      <c r="D730">
        <v>2.96</v>
      </c>
      <c r="E730">
        <v>2.15</v>
      </c>
      <c r="F730">
        <v>2.64</v>
      </c>
      <c r="G730">
        <v>3.68</v>
      </c>
      <c r="H730">
        <v>2.09</v>
      </c>
      <c r="I730">
        <v>3.39</v>
      </c>
      <c r="J730">
        <v>4.6100000000000003</v>
      </c>
      <c r="K730">
        <v>2.7</v>
      </c>
      <c r="U730">
        <v>313</v>
      </c>
      <c r="V730">
        <v>330</v>
      </c>
      <c r="W730">
        <v>295</v>
      </c>
      <c r="X730">
        <v>196</v>
      </c>
      <c r="Y730">
        <v>144</v>
      </c>
      <c r="Z730">
        <v>168</v>
      </c>
      <c r="AA730">
        <f t="shared" si="199"/>
        <v>1446</v>
      </c>
      <c r="AB730">
        <f t="shared" si="204"/>
        <v>2.4095899681070938E-4</v>
      </c>
      <c r="AC730" s="175"/>
    </row>
    <row r="731" spans="1:29">
      <c r="A731" t="s">
        <v>2696</v>
      </c>
      <c r="B731" t="s">
        <v>2697</v>
      </c>
      <c r="C731">
        <v>2.42</v>
      </c>
      <c r="D731">
        <v>2.95</v>
      </c>
      <c r="E731">
        <v>2.14</v>
      </c>
      <c r="F731">
        <v>2.62</v>
      </c>
      <c r="G731">
        <v>3.65</v>
      </c>
      <c r="H731">
        <v>2.08</v>
      </c>
      <c r="I731">
        <v>3.37</v>
      </c>
      <c r="J731">
        <v>4.5999999999999996</v>
      </c>
      <c r="K731">
        <v>2.7</v>
      </c>
      <c r="U731">
        <v>364</v>
      </c>
      <c r="V731">
        <v>332</v>
      </c>
      <c r="W731">
        <v>370</v>
      </c>
      <c r="X731">
        <v>222</v>
      </c>
      <c r="Y731">
        <v>122</v>
      </c>
      <c r="Z731">
        <v>262</v>
      </c>
      <c r="AA731">
        <f t="shared" si="199"/>
        <v>1672</v>
      </c>
      <c r="AB731">
        <f t="shared" si="204"/>
        <v>2.7861925495678151E-4</v>
      </c>
      <c r="AC731" s="175"/>
    </row>
    <row r="732" spans="1:29">
      <c r="A732" t="s">
        <v>2698</v>
      </c>
      <c r="B732" t="s">
        <v>2699</v>
      </c>
      <c r="C732">
        <v>2.42</v>
      </c>
      <c r="D732">
        <v>2.94</v>
      </c>
      <c r="E732">
        <v>2.14</v>
      </c>
      <c r="F732">
        <v>2.6</v>
      </c>
      <c r="G732">
        <v>3.64</v>
      </c>
      <c r="H732">
        <v>2.08</v>
      </c>
      <c r="I732">
        <v>3.36</v>
      </c>
      <c r="J732">
        <v>4.5999999999999996</v>
      </c>
      <c r="K732">
        <v>2.7</v>
      </c>
      <c r="U732">
        <v>385</v>
      </c>
      <c r="V732">
        <v>308</v>
      </c>
      <c r="W732">
        <v>347</v>
      </c>
      <c r="X732">
        <v>220</v>
      </c>
      <c r="Y732">
        <v>154</v>
      </c>
      <c r="Z732">
        <v>226</v>
      </c>
      <c r="AA732">
        <f t="shared" si="199"/>
        <v>1640</v>
      </c>
      <c r="AB732">
        <f t="shared" si="204"/>
        <v>2.7328682902459433E-4</v>
      </c>
      <c r="AC732" s="175"/>
    </row>
    <row r="733" spans="1:29">
      <c r="A733" t="s">
        <v>2700</v>
      </c>
      <c r="B733" t="s">
        <v>2701</v>
      </c>
      <c r="C733">
        <v>2.4500000000000002</v>
      </c>
      <c r="D733">
        <v>2.97</v>
      </c>
      <c r="E733">
        <v>2.15</v>
      </c>
      <c r="F733">
        <v>2.62</v>
      </c>
      <c r="G733">
        <v>3.64</v>
      </c>
      <c r="H733">
        <v>2.0699999999999998</v>
      </c>
      <c r="I733">
        <v>3.4</v>
      </c>
      <c r="J733">
        <v>4.62</v>
      </c>
      <c r="K733">
        <v>2.7</v>
      </c>
      <c r="U733">
        <v>409</v>
      </c>
      <c r="V733">
        <v>315</v>
      </c>
      <c r="W733">
        <v>344</v>
      </c>
      <c r="X733">
        <v>166</v>
      </c>
      <c r="Y733">
        <v>138</v>
      </c>
      <c r="Z733">
        <v>171</v>
      </c>
      <c r="AA733">
        <f t="shared" si="199"/>
        <v>1543</v>
      </c>
      <c r="AB733">
        <f t="shared" si="204"/>
        <v>2.5712291291765183E-4</v>
      </c>
      <c r="AC733" s="175">
        <f t="shared" ref="AC733" si="206">SUM(AB733:AB736)/4</f>
        <v>2.4200048625058968E-4</v>
      </c>
    </row>
    <row r="734" spans="1:29">
      <c r="A734" t="s">
        <v>2702</v>
      </c>
      <c r="B734" t="s">
        <v>2703</v>
      </c>
      <c r="C734">
        <v>2.52</v>
      </c>
      <c r="D734">
        <v>3.04</v>
      </c>
      <c r="E734">
        <v>2.1800000000000002</v>
      </c>
      <c r="F734">
        <v>2.68</v>
      </c>
      <c r="G734">
        <v>3.68</v>
      </c>
      <c r="H734">
        <v>2.06</v>
      </c>
      <c r="I734">
        <v>3.48</v>
      </c>
      <c r="J734">
        <v>4.67</v>
      </c>
      <c r="K734">
        <v>2.7</v>
      </c>
      <c r="U734">
        <v>386</v>
      </c>
      <c r="V734">
        <v>308</v>
      </c>
      <c r="W734">
        <v>332</v>
      </c>
      <c r="X734">
        <v>154</v>
      </c>
      <c r="Y734">
        <v>140</v>
      </c>
      <c r="Z734">
        <v>164</v>
      </c>
      <c r="AA734">
        <f t="shared" si="199"/>
        <v>1484</v>
      </c>
      <c r="AB734">
        <f t="shared" si="204"/>
        <v>2.4729125260518169E-4</v>
      </c>
      <c r="AC734" s="175"/>
    </row>
    <row r="735" spans="1:29">
      <c r="A735" t="s">
        <v>2704</v>
      </c>
      <c r="B735" t="s">
        <v>2705</v>
      </c>
      <c r="C735">
        <v>2.6</v>
      </c>
      <c r="D735">
        <v>3.11</v>
      </c>
      <c r="E735">
        <v>2.21</v>
      </c>
      <c r="F735">
        <v>2.73</v>
      </c>
      <c r="G735">
        <v>3.69</v>
      </c>
      <c r="H735">
        <v>2.04</v>
      </c>
      <c r="I735">
        <v>3.57</v>
      </c>
      <c r="J735">
        <v>4.72</v>
      </c>
      <c r="K735">
        <v>2.7</v>
      </c>
      <c r="U735">
        <v>362</v>
      </c>
      <c r="V735">
        <v>300</v>
      </c>
      <c r="W735">
        <v>322</v>
      </c>
      <c r="X735">
        <v>151</v>
      </c>
      <c r="Y735">
        <v>133</v>
      </c>
      <c r="Z735">
        <v>149</v>
      </c>
      <c r="AA735">
        <f t="shared" si="199"/>
        <v>1417</v>
      </c>
      <c r="AB735">
        <f t="shared" si="204"/>
        <v>2.3612648580966471E-4</v>
      </c>
      <c r="AC735" s="175"/>
    </row>
    <row r="736" spans="1:29">
      <c r="A736" t="s">
        <v>2706</v>
      </c>
      <c r="B736" t="s">
        <v>2707</v>
      </c>
      <c r="C736">
        <v>2.67</v>
      </c>
      <c r="D736">
        <v>3.17</v>
      </c>
      <c r="E736">
        <v>2.2400000000000002</v>
      </c>
      <c r="F736">
        <v>2.78</v>
      </c>
      <c r="G736">
        <v>3.71</v>
      </c>
      <c r="H736">
        <v>2.0299999999999998</v>
      </c>
      <c r="I736">
        <v>3.65</v>
      </c>
      <c r="J736">
        <v>4.7699999999999996</v>
      </c>
      <c r="K736">
        <v>2.7</v>
      </c>
      <c r="U736">
        <v>347</v>
      </c>
      <c r="V736">
        <v>291</v>
      </c>
      <c r="W736">
        <v>307</v>
      </c>
      <c r="X736">
        <v>140</v>
      </c>
      <c r="Y736">
        <v>129</v>
      </c>
      <c r="Z736">
        <v>151</v>
      </c>
      <c r="AA736">
        <f t="shared" si="199"/>
        <v>1365</v>
      </c>
      <c r="AB736">
        <f t="shared" si="204"/>
        <v>2.2746129366986052E-4</v>
      </c>
      <c r="AC736" s="175"/>
    </row>
    <row r="737" spans="1:29">
      <c r="A737" t="s">
        <v>2708</v>
      </c>
      <c r="B737" t="s">
        <v>2709</v>
      </c>
      <c r="C737">
        <v>2.72</v>
      </c>
      <c r="D737">
        <v>3.22</v>
      </c>
      <c r="E737">
        <v>2.2599999999999998</v>
      </c>
      <c r="F737">
        <v>2.85</v>
      </c>
      <c r="G737">
        <v>3.76</v>
      </c>
      <c r="H737">
        <v>2.0499999999999998</v>
      </c>
      <c r="I737">
        <v>3.71</v>
      </c>
      <c r="J737">
        <v>4.8099999999999996</v>
      </c>
      <c r="K737">
        <v>2.7</v>
      </c>
      <c r="U737">
        <v>332</v>
      </c>
      <c r="V737">
        <v>288</v>
      </c>
      <c r="W737">
        <v>302</v>
      </c>
      <c r="X737">
        <v>133</v>
      </c>
      <c r="Y737">
        <v>130</v>
      </c>
      <c r="Z737">
        <v>145</v>
      </c>
      <c r="AA737">
        <f t="shared" si="199"/>
        <v>1330</v>
      </c>
      <c r="AB737">
        <f t="shared" si="204"/>
        <v>2.2162895280653075E-4</v>
      </c>
      <c r="AC737" s="175">
        <f t="shared" ref="AC737" si="207">SUM(AB737:AB740)/4</f>
        <v>2.125055053131792E-4</v>
      </c>
    </row>
    <row r="738" spans="1:29">
      <c r="A738" t="s">
        <v>2710</v>
      </c>
      <c r="B738" t="s">
        <v>2711</v>
      </c>
      <c r="C738">
        <v>2.76</v>
      </c>
      <c r="D738">
        <v>3.25</v>
      </c>
      <c r="E738">
        <v>2.2799999999999998</v>
      </c>
      <c r="F738">
        <v>2.9</v>
      </c>
      <c r="G738">
        <v>3.81</v>
      </c>
      <c r="H738">
        <v>2.06</v>
      </c>
      <c r="I738">
        <v>3.75</v>
      </c>
      <c r="J738">
        <v>4.83</v>
      </c>
      <c r="K738">
        <v>2.7</v>
      </c>
      <c r="U738">
        <v>330</v>
      </c>
      <c r="V738">
        <v>286</v>
      </c>
      <c r="W738">
        <v>305</v>
      </c>
      <c r="X738">
        <v>106</v>
      </c>
      <c r="Y738">
        <v>119</v>
      </c>
      <c r="Z738">
        <v>117</v>
      </c>
      <c r="AA738">
        <f t="shared" si="199"/>
        <v>1263</v>
      </c>
      <c r="AB738">
        <f t="shared" si="204"/>
        <v>2.104641860110138E-4</v>
      </c>
      <c r="AC738" s="175"/>
    </row>
    <row r="739" spans="1:29">
      <c r="A739" t="s">
        <v>2712</v>
      </c>
      <c r="B739" t="s">
        <v>2713</v>
      </c>
      <c r="C739">
        <v>2.77</v>
      </c>
      <c r="D739">
        <v>3.26</v>
      </c>
      <c r="E739">
        <v>2.2799999999999998</v>
      </c>
      <c r="F739">
        <v>2.94</v>
      </c>
      <c r="G739">
        <v>3.86</v>
      </c>
      <c r="H739">
        <v>2.08</v>
      </c>
      <c r="I739">
        <v>3.76</v>
      </c>
      <c r="J739">
        <v>4.84</v>
      </c>
      <c r="K739">
        <v>2.7</v>
      </c>
      <c r="U739">
        <v>330</v>
      </c>
      <c r="V739">
        <v>285</v>
      </c>
      <c r="W739">
        <v>315</v>
      </c>
      <c r="X739">
        <v>94</v>
      </c>
      <c r="Y739">
        <v>122</v>
      </c>
      <c r="Z739">
        <v>112</v>
      </c>
      <c r="AA739">
        <f t="shared" si="199"/>
        <v>1258</v>
      </c>
      <c r="AB739">
        <f t="shared" si="204"/>
        <v>2.0963099445910955E-4</v>
      </c>
      <c r="AC739" s="175"/>
    </row>
    <row r="740" spans="1:29">
      <c r="A740" t="s">
        <v>2714</v>
      </c>
      <c r="B740" t="s">
        <v>2715</v>
      </c>
      <c r="C740">
        <v>2.75</v>
      </c>
      <c r="D740">
        <v>3.24</v>
      </c>
      <c r="E740">
        <v>2.27</v>
      </c>
      <c r="F740">
        <v>2.96</v>
      </c>
      <c r="G740">
        <v>3.89</v>
      </c>
      <c r="H740">
        <v>2.11</v>
      </c>
      <c r="I740">
        <v>3.74</v>
      </c>
      <c r="J740">
        <v>4.82</v>
      </c>
      <c r="K740">
        <v>2.7</v>
      </c>
      <c r="U740">
        <v>333</v>
      </c>
      <c r="V740">
        <v>291</v>
      </c>
      <c r="W740">
        <v>325</v>
      </c>
      <c r="X740">
        <v>90</v>
      </c>
      <c r="Y740">
        <v>111</v>
      </c>
      <c r="Z740">
        <v>100</v>
      </c>
      <c r="AA740">
        <f t="shared" si="199"/>
        <v>1250</v>
      </c>
      <c r="AB740">
        <f t="shared" si="204"/>
        <v>2.0829788797606274E-4</v>
      </c>
      <c r="AC740" s="175"/>
    </row>
    <row r="741" spans="1:29">
      <c r="A741" t="s">
        <v>2716</v>
      </c>
      <c r="B741" t="s">
        <v>2717</v>
      </c>
      <c r="C741">
        <v>2.67</v>
      </c>
      <c r="D741">
        <v>3.17</v>
      </c>
      <c r="E741">
        <v>2.2400000000000002</v>
      </c>
      <c r="F741">
        <v>2.93</v>
      </c>
      <c r="G741">
        <v>3.9</v>
      </c>
      <c r="H741">
        <v>2.15</v>
      </c>
      <c r="I741">
        <v>3.65</v>
      </c>
      <c r="J741">
        <v>4.7699999999999996</v>
      </c>
      <c r="K741">
        <v>2.7</v>
      </c>
      <c r="U741">
        <v>335</v>
      </c>
      <c r="V741">
        <v>305</v>
      </c>
      <c r="W741">
        <v>339</v>
      </c>
      <c r="X741">
        <v>78</v>
      </c>
      <c r="Y741">
        <v>109</v>
      </c>
      <c r="Z741">
        <v>118</v>
      </c>
      <c r="AA741">
        <f t="shared" si="199"/>
        <v>1284</v>
      </c>
      <c r="AB741">
        <f t="shared" si="204"/>
        <v>2.1396359052901163E-4</v>
      </c>
      <c r="AC741" s="175">
        <f t="shared" ref="AC741" si="208">SUM(AB741:AB744)/4</f>
        <v>2.2033750590107914E-4</v>
      </c>
    </row>
    <row r="742" spans="1:29">
      <c r="A742" t="s">
        <v>2718</v>
      </c>
      <c r="B742" t="s">
        <v>2719</v>
      </c>
      <c r="C742">
        <v>2.59</v>
      </c>
      <c r="D742">
        <v>3.1</v>
      </c>
      <c r="E742">
        <v>2.21</v>
      </c>
      <c r="F742">
        <v>2.83</v>
      </c>
      <c r="G742">
        <v>3.82</v>
      </c>
      <c r="H742">
        <v>2.12</v>
      </c>
      <c r="I742">
        <v>3.56</v>
      </c>
      <c r="J742">
        <v>4.72</v>
      </c>
      <c r="K742">
        <v>2.7</v>
      </c>
      <c r="U742">
        <v>334</v>
      </c>
      <c r="V742">
        <v>313</v>
      </c>
      <c r="W742">
        <v>344</v>
      </c>
      <c r="X742">
        <v>83</v>
      </c>
      <c r="Y742">
        <v>117</v>
      </c>
      <c r="Z742">
        <v>139</v>
      </c>
      <c r="AA742">
        <f t="shared" si="199"/>
        <v>1330</v>
      </c>
      <c r="AB742">
        <f t="shared" si="204"/>
        <v>2.2162895280653075E-4</v>
      </c>
      <c r="AC742" s="175"/>
    </row>
    <row r="743" spans="1:29">
      <c r="A743" t="s">
        <v>2720</v>
      </c>
      <c r="B743" t="s">
        <v>2721</v>
      </c>
      <c r="C743">
        <v>2.56</v>
      </c>
      <c r="D743">
        <v>3.07</v>
      </c>
      <c r="E743">
        <v>2.2000000000000002</v>
      </c>
      <c r="F743">
        <v>2.79</v>
      </c>
      <c r="G743">
        <v>3.79</v>
      </c>
      <c r="H743">
        <v>2.12</v>
      </c>
      <c r="I743">
        <v>3.53</v>
      </c>
      <c r="J743">
        <v>4.7</v>
      </c>
      <c r="K743">
        <v>2.7</v>
      </c>
      <c r="U743">
        <v>323</v>
      </c>
      <c r="V743">
        <v>317</v>
      </c>
      <c r="W743">
        <v>348</v>
      </c>
      <c r="X743">
        <v>88</v>
      </c>
      <c r="Y743">
        <v>123</v>
      </c>
      <c r="Z743">
        <v>135</v>
      </c>
      <c r="AA743">
        <f t="shared" si="199"/>
        <v>1334</v>
      </c>
      <c r="AB743">
        <f t="shared" si="204"/>
        <v>2.2229550604805417E-4</v>
      </c>
      <c r="AC743" s="175"/>
    </row>
    <row r="744" spans="1:29">
      <c r="A744" t="s">
        <v>2722</v>
      </c>
      <c r="B744" t="s">
        <v>2723</v>
      </c>
      <c r="C744">
        <v>2.54</v>
      </c>
      <c r="D744">
        <v>3.05</v>
      </c>
      <c r="E744">
        <v>2.19</v>
      </c>
      <c r="F744">
        <v>2.76</v>
      </c>
      <c r="G744">
        <v>3.76</v>
      </c>
      <c r="H744">
        <v>2.11</v>
      </c>
      <c r="I744">
        <v>3.5</v>
      </c>
      <c r="J744">
        <v>4.68</v>
      </c>
      <c r="K744">
        <v>2.7</v>
      </c>
      <c r="U744">
        <v>312</v>
      </c>
      <c r="V744">
        <v>315</v>
      </c>
      <c r="W744">
        <v>343</v>
      </c>
      <c r="X744">
        <v>102</v>
      </c>
      <c r="Y744">
        <v>127</v>
      </c>
      <c r="Z744">
        <v>142</v>
      </c>
      <c r="AA744">
        <f t="shared" si="199"/>
        <v>1341</v>
      </c>
      <c r="AB744">
        <f t="shared" si="204"/>
        <v>2.2346197422072009E-4</v>
      </c>
      <c r="AC744" s="175"/>
    </row>
    <row r="745" spans="1:29">
      <c r="A745" t="s">
        <v>2724</v>
      </c>
      <c r="B745" t="s">
        <v>2725</v>
      </c>
      <c r="C745">
        <v>2.5299999999999998</v>
      </c>
      <c r="D745">
        <v>3.04</v>
      </c>
      <c r="E745">
        <v>2.1800000000000002</v>
      </c>
      <c r="F745">
        <v>2.74</v>
      </c>
      <c r="G745">
        <v>3.75</v>
      </c>
      <c r="H745">
        <v>2.1</v>
      </c>
      <c r="I745">
        <v>3.49</v>
      </c>
      <c r="J745">
        <v>4.67</v>
      </c>
      <c r="K745">
        <v>2.7</v>
      </c>
      <c r="U745">
        <v>299</v>
      </c>
      <c r="V745">
        <v>302</v>
      </c>
      <c r="W745">
        <v>327</v>
      </c>
      <c r="X745">
        <v>106</v>
      </c>
      <c r="Y745">
        <v>138</v>
      </c>
      <c r="Z745">
        <v>147</v>
      </c>
      <c r="AA745">
        <f t="shared" si="199"/>
        <v>1319</v>
      </c>
      <c r="AB745">
        <f t="shared" si="204"/>
        <v>2.197959313923414E-4</v>
      </c>
      <c r="AC745" s="175">
        <f t="shared" ref="AC745" si="209">SUM(AB745:AB748)/4</f>
        <v>1.7992771563372299E-4</v>
      </c>
    </row>
    <row r="746" spans="1:29">
      <c r="A746" t="s">
        <v>2726</v>
      </c>
      <c r="B746" t="s">
        <v>2727</v>
      </c>
      <c r="C746">
        <v>2.52</v>
      </c>
      <c r="D746">
        <v>3.04</v>
      </c>
      <c r="E746">
        <v>2.1800000000000002</v>
      </c>
      <c r="F746">
        <v>2.73</v>
      </c>
      <c r="G746">
        <v>3.73</v>
      </c>
      <c r="H746">
        <v>2.1</v>
      </c>
      <c r="I746">
        <v>3.48</v>
      </c>
      <c r="J746">
        <v>4.67</v>
      </c>
      <c r="K746">
        <v>2.7</v>
      </c>
      <c r="U746">
        <v>279</v>
      </c>
      <c r="V746">
        <v>275</v>
      </c>
      <c r="W746">
        <v>292</v>
      </c>
      <c r="X746">
        <v>98</v>
      </c>
      <c r="Y746">
        <v>134</v>
      </c>
      <c r="Z746">
        <v>126</v>
      </c>
      <c r="AA746">
        <f t="shared" si="199"/>
        <v>1204</v>
      </c>
      <c r="AB746">
        <f t="shared" si="204"/>
        <v>2.0063252569854363E-4</v>
      </c>
      <c r="AC746" s="175"/>
    </row>
    <row r="747" spans="1:29">
      <c r="A747" t="s">
        <v>2728</v>
      </c>
      <c r="B747" t="s">
        <v>2729</v>
      </c>
      <c r="C747">
        <v>2.52</v>
      </c>
      <c r="D747">
        <v>3.03</v>
      </c>
      <c r="E747">
        <v>2.1800000000000002</v>
      </c>
      <c r="F747">
        <v>2.73</v>
      </c>
      <c r="G747">
        <v>3.74</v>
      </c>
      <c r="H747">
        <v>2.1</v>
      </c>
      <c r="I747">
        <v>3.48</v>
      </c>
      <c r="J747">
        <v>4.67</v>
      </c>
      <c r="K747">
        <v>2.7</v>
      </c>
      <c r="U747">
        <v>247</v>
      </c>
      <c r="V747">
        <v>241</v>
      </c>
      <c r="W747">
        <v>223</v>
      </c>
      <c r="X747">
        <v>95</v>
      </c>
      <c r="Y747">
        <v>122</v>
      </c>
      <c r="Z747">
        <v>73</v>
      </c>
      <c r="AA747">
        <f t="shared" si="199"/>
        <v>1001</v>
      </c>
      <c r="AB747">
        <f t="shared" si="204"/>
        <v>1.6680494869123104E-4</v>
      </c>
      <c r="AC747" s="175"/>
    </row>
    <row r="748" spans="1:29">
      <c r="A748" t="s">
        <v>2730</v>
      </c>
      <c r="B748" t="s">
        <v>2731</v>
      </c>
      <c r="C748">
        <v>2.52</v>
      </c>
      <c r="D748">
        <v>3.04</v>
      </c>
      <c r="E748">
        <v>2.1800000000000002</v>
      </c>
      <c r="F748">
        <v>2.73</v>
      </c>
      <c r="G748">
        <v>3.73</v>
      </c>
      <c r="H748">
        <v>2.09</v>
      </c>
      <c r="I748">
        <v>3.49</v>
      </c>
      <c r="J748">
        <v>4.67</v>
      </c>
      <c r="K748">
        <v>2.7</v>
      </c>
      <c r="U748">
        <v>234</v>
      </c>
      <c r="V748">
        <v>177</v>
      </c>
      <c r="W748">
        <v>192</v>
      </c>
      <c r="X748">
        <v>71</v>
      </c>
      <c r="Y748">
        <v>91</v>
      </c>
      <c r="Z748">
        <v>30</v>
      </c>
      <c r="AA748">
        <f t="shared" si="199"/>
        <v>795</v>
      </c>
      <c r="AB748">
        <f t="shared" si="204"/>
        <v>1.3247745675277591E-4</v>
      </c>
      <c r="AC748" s="175"/>
    </row>
    <row r="749" spans="1:29">
      <c r="A749" t="s">
        <v>2732</v>
      </c>
      <c r="B749" t="s">
        <v>2733</v>
      </c>
      <c r="C749">
        <v>2.5299999999999998</v>
      </c>
      <c r="D749">
        <v>3.04</v>
      </c>
      <c r="E749">
        <v>2.1800000000000002</v>
      </c>
      <c r="F749">
        <v>2.72</v>
      </c>
      <c r="G749">
        <v>3.71</v>
      </c>
      <c r="H749">
        <v>2.08</v>
      </c>
      <c r="I749">
        <v>3.49</v>
      </c>
      <c r="J749">
        <v>4.67</v>
      </c>
      <c r="K749">
        <v>2.7</v>
      </c>
      <c r="U749">
        <v>218</v>
      </c>
      <c r="V749">
        <v>156</v>
      </c>
      <c r="W749">
        <v>178</v>
      </c>
      <c r="X749">
        <v>72</v>
      </c>
      <c r="Y749">
        <v>68</v>
      </c>
      <c r="Z749">
        <v>13</v>
      </c>
      <c r="AA749">
        <f t="shared" si="199"/>
        <v>705</v>
      </c>
      <c r="AB749">
        <f t="shared" si="204"/>
        <v>1.1748000881849939E-4</v>
      </c>
      <c r="AC749" s="175">
        <f t="shared" ref="AC749" si="210">SUM(AB749:AB752)/4</f>
        <v>1.2472877532006637E-4</v>
      </c>
    </row>
    <row r="750" spans="1:29">
      <c r="A750" t="s">
        <v>2734</v>
      </c>
      <c r="B750" t="s">
        <v>2735</v>
      </c>
      <c r="C750">
        <v>2.5299999999999998</v>
      </c>
      <c r="D750">
        <v>3.05</v>
      </c>
      <c r="E750">
        <v>2.19</v>
      </c>
      <c r="F750">
        <v>2.71</v>
      </c>
      <c r="G750">
        <v>3.71</v>
      </c>
      <c r="H750">
        <v>2.08</v>
      </c>
      <c r="I750">
        <v>3.49</v>
      </c>
      <c r="J750">
        <v>4.68</v>
      </c>
      <c r="K750">
        <v>2.7</v>
      </c>
      <c r="U750">
        <v>223</v>
      </c>
      <c r="V750">
        <v>164</v>
      </c>
      <c r="W750">
        <v>182</v>
      </c>
      <c r="X750">
        <v>84</v>
      </c>
      <c r="Y750">
        <v>71</v>
      </c>
      <c r="Z750">
        <v>15</v>
      </c>
      <c r="AA750">
        <f t="shared" si="199"/>
        <v>739</v>
      </c>
      <c r="AB750">
        <f t="shared" si="204"/>
        <v>1.2314571137144828E-4</v>
      </c>
      <c r="AC750" s="175"/>
    </row>
    <row r="751" spans="1:29">
      <c r="A751" t="s">
        <v>2736</v>
      </c>
      <c r="B751" t="s">
        <v>2737</v>
      </c>
      <c r="C751">
        <v>2.54</v>
      </c>
      <c r="D751">
        <v>3.06</v>
      </c>
      <c r="E751">
        <v>2.19</v>
      </c>
      <c r="F751">
        <v>2.72</v>
      </c>
      <c r="G751">
        <v>3.71</v>
      </c>
      <c r="H751">
        <v>2.08</v>
      </c>
      <c r="I751">
        <v>3.51</v>
      </c>
      <c r="J751">
        <v>4.6900000000000004</v>
      </c>
      <c r="K751">
        <v>2.7</v>
      </c>
      <c r="U751">
        <v>231</v>
      </c>
      <c r="V751">
        <v>167</v>
      </c>
      <c r="W751">
        <v>188</v>
      </c>
      <c r="X751">
        <v>86</v>
      </c>
      <c r="Y751">
        <v>69</v>
      </c>
      <c r="Z751">
        <v>12</v>
      </c>
      <c r="AA751">
        <f t="shared" si="199"/>
        <v>753</v>
      </c>
      <c r="AB751">
        <f t="shared" si="204"/>
        <v>1.2547864771678019E-4</v>
      </c>
      <c r="AC751" s="175"/>
    </row>
    <row r="752" spans="1:29">
      <c r="A752" t="s">
        <v>2738</v>
      </c>
      <c r="B752" t="s">
        <v>2739</v>
      </c>
      <c r="C752">
        <v>2.5499999999999998</v>
      </c>
      <c r="D752">
        <v>3.06</v>
      </c>
      <c r="E752">
        <v>2.19</v>
      </c>
      <c r="F752">
        <v>2.72</v>
      </c>
      <c r="G752">
        <v>3.7</v>
      </c>
      <c r="H752">
        <v>2.0699999999999998</v>
      </c>
      <c r="I752">
        <v>3.51</v>
      </c>
      <c r="J752">
        <v>4.6900000000000004</v>
      </c>
      <c r="K752">
        <v>2.7</v>
      </c>
      <c r="U752">
        <v>243</v>
      </c>
      <c r="V752">
        <v>182</v>
      </c>
      <c r="W752">
        <v>198</v>
      </c>
      <c r="X752">
        <v>85</v>
      </c>
      <c r="Y752">
        <v>66</v>
      </c>
      <c r="Z752">
        <v>23</v>
      </c>
      <c r="AA752">
        <f t="shared" si="199"/>
        <v>797</v>
      </c>
      <c r="AB752">
        <f t="shared" si="204"/>
        <v>1.328107333735376E-4</v>
      </c>
      <c r="AC752" s="175"/>
    </row>
    <row r="753" spans="1:29">
      <c r="A753" t="s">
        <v>2740</v>
      </c>
      <c r="B753" t="s">
        <v>2741</v>
      </c>
      <c r="C753">
        <v>2.56</v>
      </c>
      <c r="D753">
        <v>3.07</v>
      </c>
      <c r="E753">
        <v>2.2000000000000002</v>
      </c>
      <c r="F753">
        <v>2.72</v>
      </c>
      <c r="G753">
        <v>3.7</v>
      </c>
      <c r="H753">
        <v>2.06</v>
      </c>
      <c r="I753">
        <v>3.53</v>
      </c>
      <c r="J753">
        <v>4.7</v>
      </c>
      <c r="K753">
        <v>2.7</v>
      </c>
      <c r="U753">
        <v>251</v>
      </c>
      <c r="V753">
        <v>216</v>
      </c>
      <c r="W753">
        <v>226</v>
      </c>
      <c r="X753">
        <v>111</v>
      </c>
      <c r="Y753">
        <v>106</v>
      </c>
      <c r="Z753">
        <v>53</v>
      </c>
      <c r="AA753">
        <f t="shared" si="199"/>
        <v>963</v>
      </c>
      <c r="AB753">
        <f t="shared" si="204"/>
        <v>1.6047269289675873E-4</v>
      </c>
      <c r="AC753" s="175">
        <f t="shared" ref="AC753" si="211">SUM(AB753:AB756)/4</f>
        <v>2.3283537917964295E-4</v>
      </c>
    </row>
    <row r="754" spans="1:29">
      <c r="A754" t="s">
        <v>2742</v>
      </c>
      <c r="B754" t="s">
        <v>2743</v>
      </c>
      <c r="C754">
        <v>2.57</v>
      </c>
      <c r="D754">
        <v>3.08</v>
      </c>
      <c r="E754">
        <v>2.2000000000000002</v>
      </c>
      <c r="F754">
        <v>2.74</v>
      </c>
      <c r="G754">
        <v>3.71</v>
      </c>
      <c r="H754">
        <v>2.06</v>
      </c>
      <c r="I754">
        <v>3.54</v>
      </c>
      <c r="J754">
        <v>4.71</v>
      </c>
      <c r="K754">
        <v>2.7</v>
      </c>
      <c r="U754">
        <v>290</v>
      </c>
      <c r="V754">
        <v>321</v>
      </c>
      <c r="W754">
        <v>289</v>
      </c>
      <c r="X754">
        <v>181</v>
      </c>
      <c r="Y754">
        <v>144</v>
      </c>
      <c r="Z754">
        <v>168</v>
      </c>
      <c r="AA754">
        <f t="shared" si="199"/>
        <v>1393</v>
      </c>
      <c r="AB754">
        <f t="shared" si="204"/>
        <v>2.3212716636052431E-4</v>
      </c>
      <c r="AC754" s="175"/>
    </row>
    <row r="755" spans="1:29">
      <c r="A755" t="s">
        <v>2744</v>
      </c>
      <c r="B755" t="s">
        <v>2745</v>
      </c>
      <c r="C755">
        <v>2.59</v>
      </c>
      <c r="D755">
        <v>3.1</v>
      </c>
      <c r="E755">
        <v>2.21</v>
      </c>
      <c r="F755">
        <v>2.76</v>
      </c>
      <c r="G755">
        <v>3.73</v>
      </c>
      <c r="H755">
        <v>2.0699999999999998</v>
      </c>
      <c r="I755">
        <v>3.56</v>
      </c>
      <c r="J755">
        <v>4.72</v>
      </c>
      <c r="K755">
        <v>2.7</v>
      </c>
      <c r="U755">
        <v>358</v>
      </c>
      <c r="V755">
        <v>324</v>
      </c>
      <c r="W755">
        <v>361</v>
      </c>
      <c r="X755">
        <v>200</v>
      </c>
      <c r="Y755">
        <v>122</v>
      </c>
      <c r="Z755">
        <v>262</v>
      </c>
      <c r="AA755">
        <f t="shared" si="199"/>
        <v>1627</v>
      </c>
      <c r="AB755">
        <f t="shared" si="204"/>
        <v>2.7112053098964328E-4</v>
      </c>
      <c r="AC755" s="175"/>
    </row>
    <row r="756" spans="1:29">
      <c r="A756" t="s">
        <v>2746</v>
      </c>
      <c r="B756" t="s">
        <v>2747</v>
      </c>
      <c r="C756">
        <v>2.6</v>
      </c>
      <c r="D756">
        <v>3.11</v>
      </c>
      <c r="E756">
        <v>2.21</v>
      </c>
      <c r="F756">
        <v>2.77</v>
      </c>
      <c r="G756">
        <v>3.73</v>
      </c>
      <c r="H756">
        <v>2.0699999999999998</v>
      </c>
      <c r="I756">
        <v>3.58</v>
      </c>
      <c r="J756">
        <v>4.7300000000000004</v>
      </c>
      <c r="K756">
        <v>2.7</v>
      </c>
      <c r="U756">
        <v>373</v>
      </c>
      <c r="V756">
        <v>301</v>
      </c>
      <c r="W756">
        <v>339</v>
      </c>
      <c r="X756">
        <v>213</v>
      </c>
      <c r="Y756">
        <v>154</v>
      </c>
      <c r="Z756">
        <v>226</v>
      </c>
      <c r="AA756">
        <f t="shared" si="199"/>
        <v>1606</v>
      </c>
      <c r="AB756">
        <f t="shared" si="204"/>
        <v>2.6762112647164539E-4</v>
      </c>
      <c r="AC756" s="175"/>
    </row>
    <row r="757" spans="1:29">
      <c r="A757" t="s">
        <v>2748</v>
      </c>
      <c r="B757" t="s">
        <v>2749</v>
      </c>
      <c r="C757">
        <v>2.63</v>
      </c>
      <c r="D757">
        <v>3.13</v>
      </c>
      <c r="E757">
        <v>2.2200000000000002</v>
      </c>
      <c r="F757">
        <v>2.78</v>
      </c>
      <c r="G757">
        <v>3.74</v>
      </c>
      <c r="H757">
        <v>2.06</v>
      </c>
      <c r="I757">
        <v>3.6</v>
      </c>
      <c r="J757">
        <v>4.74</v>
      </c>
      <c r="K757">
        <v>2.7</v>
      </c>
      <c r="U757">
        <v>389</v>
      </c>
      <c r="V757">
        <v>307</v>
      </c>
      <c r="W757">
        <v>335</v>
      </c>
      <c r="X757">
        <v>168</v>
      </c>
      <c r="Y757">
        <v>138</v>
      </c>
      <c r="Z757">
        <v>171</v>
      </c>
      <c r="AA757">
        <f t="shared" si="199"/>
        <v>1508</v>
      </c>
      <c r="AB757">
        <f t="shared" si="204"/>
        <v>2.5129057205432209E-4</v>
      </c>
      <c r="AC757" s="175">
        <f t="shared" ref="AC757" si="212">SUM(AB757:AB760)/4</f>
        <v>2.3629312412004556E-4</v>
      </c>
    </row>
    <row r="758" spans="1:29">
      <c r="A758" t="s">
        <v>2750</v>
      </c>
      <c r="B758" t="s">
        <v>2751</v>
      </c>
      <c r="C758">
        <v>2.68</v>
      </c>
      <c r="D758">
        <v>3.18</v>
      </c>
      <c r="E758">
        <v>2.2400000000000002</v>
      </c>
      <c r="F758">
        <v>2.81</v>
      </c>
      <c r="G758">
        <v>3.75</v>
      </c>
      <c r="H758">
        <v>2.0499999999999998</v>
      </c>
      <c r="I758">
        <v>3.66</v>
      </c>
      <c r="J758">
        <v>4.78</v>
      </c>
      <c r="K758">
        <v>2.7</v>
      </c>
      <c r="U758">
        <v>369</v>
      </c>
      <c r="V758">
        <v>300</v>
      </c>
      <c r="W758">
        <v>323</v>
      </c>
      <c r="X758">
        <v>156</v>
      </c>
      <c r="Y758">
        <v>140</v>
      </c>
      <c r="Z758">
        <v>164</v>
      </c>
      <c r="AA758">
        <f t="shared" si="199"/>
        <v>1452</v>
      </c>
      <c r="AB758">
        <f t="shared" si="204"/>
        <v>2.4195882667299448E-4</v>
      </c>
      <c r="AC758" s="175"/>
    </row>
    <row r="759" spans="1:29">
      <c r="A759" t="s">
        <v>2752</v>
      </c>
      <c r="B759" t="s">
        <v>2753</v>
      </c>
      <c r="C759">
        <v>2.72</v>
      </c>
      <c r="D759">
        <v>3.22</v>
      </c>
      <c r="E759">
        <v>2.2599999999999998</v>
      </c>
      <c r="F759">
        <v>2.82</v>
      </c>
      <c r="G759">
        <v>3.73</v>
      </c>
      <c r="H759">
        <v>2.02</v>
      </c>
      <c r="I759">
        <v>3.71</v>
      </c>
      <c r="J759">
        <v>4.8099999999999996</v>
      </c>
      <c r="K759">
        <v>2.7</v>
      </c>
      <c r="U759">
        <v>351</v>
      </c>
      <c r="V759">
        <v>292</v>
      </c>
      <c r="W759">
        <v>312</v>
      </c>
      <c r="X759">
        <v>145</v>
      </c>
      <c r="Y759">
        <v>133</v>
      </c>
      <c r="Z759">
        <v>149</v>
      </c>
      <c r="AA759">
        <f t="shared" si="199"/>
        <v>1382</v>
      </c>
      <c r="AB759">
        <f t="shared" si="204"/>
        <v>2.3029414494633496E-4</v>
      </c>
      <c r="AC759" s="175"/>
    </row>
    <row r="760" spans="1:29">
      <c r="A760" t="s">
        <v>2754</v>
      </c>
      <c r="B760" t="s">
        <v>2755</v>
      </c>
      <c r="C760">
        <v>2.78</v>
      </c>
      <c r="D760">
        <v>3.27</v>
      </c>
      <c r="E760">
        <v>2.29</v>
      </c>
      <c r="F760">
        <v>2.86</v>
      </c>
      <c r="G760">
        <v>3.75</v>
      </c>
      <c r="H760">
        <v>2.02</v>
      </c>
      <c r="I760">
        <v>3.77</v>
      </c>
      <c r="J760">
        <v>4.8499999999999996</v>
      </c>
      <c r="K760">
        <v>2.7</v>
      </c>
      <c r="U760">
        <v>336</v>
      </c>
      <c r="V760">
        <v>283</v>
      </c>
      <c r="W760">
        <v>298</v>
      </c>
      <c r="X760">
        <v>133</v>
      </c>
      <c r="Y760">
        <v>129</v>
      </c>
      <c r="Z760">
        <v>151</v>
      </c>
      <c r="AA760">
        <f t="shared" si="199"/>
        <v>1330</v>
      </c>
      <c r="AB760">
        <f t="shared" si="204"/>
        <v>2.2162895280653075E-4</v>
      </c>
      <c r="AC760" s="175"/>
    </row>
    <row r="761" spans="1:29">
      <c r="A761" t="s">
        <v>2756</v>
      </c>
      <c r="B761" t="s">
        <v>2757</v>
      </c>
      <c r="C761">
        <v>2.82</v>
      </c>
      <c r="D761">
        <v>3.3</v>
      </c>
      <c r="E761">
        <v>2.2999999999999998</v>
      </c>
      <c r="F761">
        <v>2.9</v>
      </c>
      <c r="G761">
        <v>3.78</v>
      </c>
      <c r="H761">
        <v>2.02</v>
      </c>
      <c r="I761">
        <v>3.82</v>
      </c>
      <c r="J761">
        <v>4.87</v>
      </c>
      <c r="K761">
        <v>2.7</v>
      </c>
      <c r="U761">
        <v>320</v>
      </c>
      <c r="V761">
        <v>280</v>
      </c>
      <c r="W761">
        <v>293</v>
      </c>
      <c r="X761">
        <v>127</v>
      </c>
      <c r="Y761">
        <v>130</v>
      </c>
      <c r="Z761">
        <v>145</v>
      </c>
      <c r="AA761">
        <f t="shared" si="199"/>
        <v>1295</v>
      </c>
      <c r="AB761">
        <f t="shared" si="204"/>
        <v>2.1579661194320101E-4</v>
      </c>
      <c r="AC761" s="175">
        <f t="shared" ref="AC761" si="213">SUM(AB761:AB764)/4</f>
        <v>2.0700644107061116E-4</v>
      </c>
    </row>
    <row r="762" spans="1:29">
      <c r="A762" t="s">
        <v>2758</v>
      </c>
      <c r="B762" t="s">
        <v>2759</v>
      </c>
      <c r="C762">
        <v>2.86</v>
      </c>
      <c r="D762">
        <v>3.34</v>
      </c>
      <c r="E762">
        <v>2.3199999999999998</v>
      </c>
      <c r="F762">
        <v>2.97</v>
      </c>
      <c r="G762">
        <v>3.85</v>
      </c>
      <c r="H762">
        <v>2.0499999999999998</v>
      </c>
      <c r="I762">
        <v>3.86</v>
      </c>
      <c r="J762">
        <v>4.9000000000000004</v>
      </c>
      <c r="K762">
        <v>2.7</v>
      </c>
      <c r="U762">
        <v>313</v>
      </c>
      <c r="V762">
        <v>279</v>
      </c>
      <c r="W762">
        <v>297</v>
      </c>
      <c r="X762">
        <v>109</v>
      </c>
      <c r="Y762">
        <v>119</v>
      </c>
      <c r="Z762">
        <v>117</v>
      </c>
      <c r="AA762">
        <f t="shared" si="199"/>
        <v>1234</v>
      </c>
      <c r="AB762">
        <f t="shared" si="204"/>
        <v>2.0563167500996913E-4</v>
      </c>
      <c r="AC762" s="175"/>
    </row>
    <row r="763" spans="1:29">
      <c r="A763" t="s">
        <v>2760</v>
      </c>
      <c r="B763" t="s">
        <v>2761</v>
      </c>
      <c r="C763">
        <v>2.89</v>
      </c>
      <c r="D763">
        <v>3.37</v>
      </c>
      <c r="E763">
        <v>2.33</v>
      </c>
      <c r="F763">
        <v>3.05</v>
      </c>
      <c r="G763">
        <v>3.91</v>
      </c>
      <c r="H763">
        <v>2.08</v>
      </c>
      <c r="I763">
        <v>3.9</v>
      </c>
      <c r="J763">
        <v>4.92</v>
      </c>
      <c r="K763">
        <v>2.7</v>
      </c>
      <c r="U763">
        <v>316</v>
      </c>
      <c r="V763">
        <v>279</v>
      </c>
      <c r="W763">
        <v>306</v>
      </c>
      <c r="X763">
        <v>90</v>
      </c>
      <c r="Y763">
        <v>122</v>
      </c>
      <c r="Z763">
        <v>112</v>
      </c>
      <c r="AA763">
        <f t="shared" si="199"/>
        <v>1225</v>
      </c>
      <c r="AB763">
        <f t="shared" si="204"/>
        <v>2.0413193021654149E-4</v>
      </c>
      <c r="AC763" s="175"/>
    </row>
    <row r="764" spans="1:29">
      <c r="A764" t="s">
        <v>2762</v>
      </c>
      <c r="B764" t="s">
        <v>2763</v>
      </c>
      <c r="C764">
        <v>2.88</v>
      </c>
      <c r="D764">
        <v>3.36</v>
      </c>
      <c r="E764">
        <v>2.33</v>
      </c>
      <c r="F764">
        <v>3.08</v>
      </c>
      <c r="G764">
        <v>3.96</v>
      </c>
      <c r="H764">
        <v>2.11</v>
      </c>
      <c r="I764">
        <v>3.89</v>
      </c>
      <c r="J764">
        <v>4.91</v>
      </c>
      <c r="K764">
        <v>2.7</v>
      </c>
      <c r="U764">
        <v>318</v>
      </c>
      <c r="V764">
        <v>284</v>
      </c>
      <c r="W764">
        <v>316</v>
      </c>
      <c r="X764">
        <v>86</v>
      </c>
      <c r="Y764">
        <v>111</v>
      </c>
      <c r="Z764">
        <v>100</v>
      </c>
      <c r="AA764">
        <f t="shared" si="199"/>
        <v>1215</v>
      </c>
      <c r="AB764">
        <f t="shared" si="204"/>
        <v>2.0246554711273297E-4</v>
      </c>
      <c r="AC764" s="175"/>
    </row>
    <row r="765" spans="1:29">
      <c r="A765" t="s">
        <v>2764</v>
      </c>
      <c r="B765" t="s">
        <v>2765</v>
      </c>
      <c r="C765">
        <v>2.84</v>
      </c>
      <c r="D765">
        <v>3.32</v>
      </c>
      <c r="E765">
        <v>2.31</v>
      </c>
      <c r="F765">
        <v>3.08</v>
      </c>
      <c r="G765">
        <v>3.99</v>
      </c>
      <c r="H765">
        <v>2.14</v>
      </c>
      <c r="I765">
        <v>3.84</v>
      </c>
      <c r="J765">
        <v>4.88</v>
      </c>
      <c r="K765">
        <v>2.7</v>
      </c>
      <c r="U765">
        <v>323</v>
      </c>
      <c r="V765">
        <v>298</v>
      </c>
      <c r="W765">
        <v>330</v>
      </c>
      <c r="X765">
        <v>73</v>
      </c>
      <c r="Y765">
        <v>109</v>
      </c>
      <c r="Z765">
        <v>118</v>
      </c>
      <c r="AA765">
        <f t="shared" si="199"/>
        <v>1251</v>
      </c>
      <c r="AB765">
        <f t="shared" si="204"/>
        <v>2.084645262864436E-4</v>
      </c>
      <c r="AC765" s="175">
        <f t="shared" ref="AC765" si="214">SUM(AB765:AB768)/4</f>
        <v>2.1571329278801055E-4</v>
      </c>
    </row>
    <row r="766" spans="1:29">
      <c r="A766" t="s">
        <v>2766</v>
      </c>
      <c r="B766" t="s">
        <v>2767</v>
      </c>
      <c r="C766">
        <v>2.79</v>
      </c>
      <c r="D766">
        <v>3.28</v>
      </c>
      <c r="E766">
        <v>2.29</v>
      </c>
      <c r="F766">
        <v>3.04</v>
      </c>
      <c r="G766">
        <v>3.96</v>
      </c>
      <c r="H766">
        <v>2.14</v>
      </c>
      <c r="I766">
        <v>3.78</v>
      </c>
      <c r="J766">
        <v>4.8499999999999996</v>
      </c>
      <c r="K766">
        <v>2.7</v>
      </c>
      <c r="U766">
        <v>316</v>
      </c>
      <c r="V766">
        <v>307</v>
      </c>
      <c r="W766">
        <v>336</v>
      </c>
      <c r="X766">
        <v>84</v>
      </c>
      <c r="Y766">
        <v>117</v>
      </c>
      <c r="Z766">
        <v>139</v>
      </c>
      <c r="AA766">
        <f t="shared" si="199"/>
        <v>1299</v>
      </c>
      <c r="AB766">
        <f t="shared" si="204"/>
        <v>2.164631651847244E-4</v>
      </c>
      <c r="AC766" s="175"/>
    </row>
    <row r="767" spans="1:29">
      <c r="A767" t="s">
        <v>2768</v>
      </c>
      <c r="B767" t="s">
        <v>2769</v>
      </c>
      <c r="C767">
        <v>2.76</v>
      </c>
      <c r="D767">
        <v>3.25</v>
      </c>
      <c r="E767">
        <v>2.2799999999999998</v>
      </c>
      <c r="F767">
        <v>3</v>
      </c>
      <c r="G767">
        <v>3.94</v>
      </c>
      <c r="H767">
        <v>2.14</v>
      </c>
      <c r="I767">
        <v>3.75</v>
      </c>
      <c r="J767">
        <v>4.83</v>
      </c>
      <c r="K767">
        <v>2.7</v>
      </c>
      <c r="U767">
        <v>311</v>
      </c>
      <c r="V767">
        <v>311</v>
      </c>
      <c r="W767">
        <v>339</v>
      </c>
      <c r="X767">
        <v>90</v>
      </c>
      <c r="Y767">
        <v>123</v>
      </c>
      <c r="Z767">
        <v>135</v>
      </c>
      <c r="AA767">
        <f t="shared" si="199"/>
        <v>1309</v>
      </c>
      <c r="AB767">
        <f t="shared" si="204"/>
        <v>2.1812954828853291E-4</v>
      </c>
      <c r="AC767" s="175"/>
    </row>
    <row r="768" spans="1:29">
      <c r="A768" t="s">
        <v>2770</v>
      </c>
      <c r="B768" t="s">
        <v>2771</v>
      </c>
      <c r="C768">
        <v>2.74</v>
      </c>
      <c r="D768">
        <v>3.23</v>
      </c>
      <c r="E768">
        <v>2.27</v>
      </c>
      <c r="F768">
        <v>2.98</v>
      </c>
      <c r="G768">
        <v>3.92</v>
      </c>
      <c r="H768">
        <v>2.14</v>
      </c>
      <c r="I768">
        <v>3.73</v>
      </c>
      <c r="J768">
        <v>4.82</v>
      </c>
      <c r="K768">
        <v>2.7</v>
      </c>
      <c r="U768">
        <v>296</v>
      </c>
      <c r="V768">
        <v>308</v>
      </c>
      <c r="W768">
        <v>335</v>
      </c>
      <c r="X768">
        <v>111</v>
      </c>
      <c r="Y768">
        <v>127</v>
      </c>
      <c r="Z768">
        <v>142</v>
      </c>
      <c r="AA768">
        <f t="shared" si="199"/>
        <v>1319</v>
      </c>
      <c r="AB768">
        <f t="shared" si="204"/>
        <v>2.197959313923414E-4</v>
      </c>
      <c r="AC768" s="175"/>
    </row>
    <row r="769" spans="1:29">
      <c r="A769" t="s">
        <v>2772</v>
      </c>
      <c r="B769" t="s">
        <v>2773</v>
      </c>
      <c r="C769">
        <v>2.72</v>
      </c>
      <c r="D769">
        <v>3.22</v>
      </c>
      <c r="E769">
        <v>2.2599999999999998</v>
      </c>
      <c r="F769">
        <v>2.96</v>
      </c>
      <c r="G769">
        <v>3.91</v>
      </c>
      <c r="H769">
        <v>2.13</v>
      </c>
      <c r="I769">
        <v>3.71</v>
      </c>
      <c r="J769">
        <v>4.8099999999999996</v>
      </c>
      <c r="K769">
        <v>2.7</v>
      </c>
      <c r="U769">
        <v>284</v>
      </c>
      <c r="V769">
        <v>296</v>
      </c>
      <c r="W769">
        <v>320</v>
      </c>
      <c r="X769">
        <v>110</v>
      </c>
      <c r="Y769">
        <v>138</v>
      </c>
      <c r="Z769">
        <v>147</v>
      </c>
      <c r="AA769">
        <f t="shared" si="199"/>
        <v>1295</v>
      </c>
      <c r="AB769">
        <f t="shared" si="204"/>
        <v>2.1579661194320101E-4</v>
      </c>
      <c r="AC769" s="175">
        <f t="shared" ref="AC769" si="215">SUM(AB769:AB772)/4</f>
        <v>1.7609503449496347E-4</v>
      </c>
    </row>
    <row r="770" spans="1:29">
      <c r="A770" t="s">
        <v>2774</v>
      </c>
      <c r="B770" t="s">
        <v>2775</v>
      </c>
      <c r="C770">
        <v>2.71</v>
      </c>
      <c r="D770">
        <v>3.21</v>
      </c>
      <c r="E770">
        <v>2.2599999999999998</v>
      </c>
      <c r="F770">
        <v>2.96</v>
      </c>
      <c r="G770">
        <v>3.91</v>
      </c>
      <c r="H770">
        <v>2.14</v>
      </c>
      <c r="I770">
        <v>3.7</v>
      </c>
      <c r="J770">
        <v>4.8</v>
      </c>
      <c r="K770">
        <v>2.7</v>
      </c>
      <c r="U770">
        <v>265</v>
      </c>
      <c r="V770">
        <v>269</v>
      </c>
      <c r="W770">
        <v>285</v>
      </c>
      <c r="X770">
        <v>105</v>
      </c>
      <c r="Y770">
        <v>134</v>
      </c>
      <c r="Z770">
        <v>126</v>
      </c>
      <c r="AA770">
        <f t="shared" si="199"/>
        <v>1184</v>
      </c>
      <c r="AB770">
        <f t="shared" si="204"/>
        <v>1.9729975949092662E-4</v>
      </c>
      <c r="AC770" s="175"/>
    </row>
    <row r="771" spans="1:29">
      <c r="A771" t="s">
        <v>2776</v>
      </c>
      <c r="B771" t="s">
        <v>2777</v>
      </c>
      <c r="C771">
        <v>2.7</v>
      </c>
      <c r="D771">
        <v>3.2</v>
      </c>
      <c r="E771">
        <v>2.25</v>
      </c>
      <c r="F771">
        <v>2.95</v>
      </c>
      <c r="G771">
        <v>3.91</v>
      </c>
      <c r="H771">
        <v>2.14</v>
      </c>
      <c r="I771">
        <v>3.68</v>
      </c>
      <c r="J771">
        <v>4.79</v>
      </c>
      <c r="K771">
        <v>2.7</v>
      </c>
      <c r="U771">
        <v>237</v>
      </c>
      <c r="V771">
        <v>235</v>
      </c>
      <c r="W771">
        <v>216</v>
      </c>
      <c r="X771">
        <v>95</v>
      </c>
      <c r="Y771">
        <v>122</v>
      </c>
      <c r="Z771">
        <v>73</v>
      </c>
      <c r="AA771">
        <f t="shared" si="199"/>
        <v>978</v>
      </c>
      <c r="AB771">
        <f t="shared" si="204"/>
        <v>1.6297226755247149E-4</v>
      </c>
      <c r="AC771" s="175"/>
    </row>
    <row r="772" spans="1:29">
      <c r="A772" t="s">
        <v>2778</v>
      </c>
      <c r="B772" t="s">
        <v>2779</v>
      </c>
      <c r="C772">
        <v>2.69</v>
      </c>
      <c r="D772">
        <v>3.19</v>
      </c>
      <c r="E772">
        <v>2.25</v>
      </c>
      <c r="F772">
        <v>2.95</v>
      </c>
      <c r="G772">
        <v>3.91</v>
      </c>
      <c r="H772">
        <v>2.14</v>
      </c>
      <c r="I772">
        <v>3.68</v>
      </c>
      <c r="J772">
        <v>4.79</v>
      </c>
      <c r="K772">
        <v>2.7</v>
      </c>
      <c r="U772">
        <v>222</v>
      </c>
      <c r="V772">
        <v>172</v>
      </c>
      <c r="W772">
        <v>184</v>
      </c>
      <c r="X772">
        <v>71</v>
      </c>
      <c r="Y772">
        <v>91</v>
      </c>
      <c r="Z772">
        <v>30</v>
      </c>
      <c r="AA772">
        <f t="shared" si="199"/>
        <v>770</v>
      </c>
      <c r="AB772">
        <f t="shared" si="204"/>
        <v>1.2831149899325466E-4</v>
      </c>
      <c r="AC772" s="175"/>
    </row>
    <row r="773" spans="1:29">
      <c r="A773" t="s">
        <v>2780</v>
      </c>
      <c r="B773" t="s">
        <v>2781</v>
      </c>
      <c r="C773">
        <v>2.69</v>
      </c>
      <c r="D773">
        <v>3.19</v>
      </c>
      <c r="E773">
        <v>2.25</v>
      </c>
      <c r="F773">
        <v>2.95</v>
      </c>
      <c r="G773">
        <v>3.91</v>
      </c>
      <c r="H773">
        <v>2.15</v>
      </c>
      <c r="I773">
        <v>3.68</v>
      </c>
      <c r="J773">
        <v>4.79</v>
      </c>
      <c r="K773">
        <v>2.7</v>
      </c>
      <c r="U773">
        <v>201</v>
      </c>
      <c r="V773">
        <v>147</v>
      </c>
      <c r="W773">
        <v>166</v>
      </c>
      <c r="X773">
        <v>88</v>
      </c>
      <c r="Y773">
        <v>68</v>
      </c>
      <c r="Z773">
        <v>13</v>
      </c>
      <c r="AA773">
        <f t="shared" si="199"/>
        <v>683</v>
      </c>
      <c r="AB773">
        <f t="shared" si="204"/>
        <v>1.1381396599012069E-4</v>
      </c>
      <c r="AC773" s="175">
        <f t="shared" ref="AC773" si="216">SUM(AB773:AB776)/4</f>
        <v>1.1777162586166587E-4</v>
      </c>
    </row>
    <row r="774" spans="1:29">
      <c r="A774" t="s">
        <v>2782</v>
      </c>
      <c r="B774" t="s">
        <v>2783</v>
      </c>
      <c r="C774">
        <v>2.68</v>
      </c>
      <c r="D774">
        <v>3.18</v>
      </c>
      <c r="E774">
        <v>2.25</v>
      </c>
      <c r="F774">
        <v>2.94</v>
      </c>
      <c r="G774">
        <v>3.9</v>
      </c>
      <c r="H774">
        <v>2.15</v>
      </c>
      <c r="I774">
        <v>3.66</v>
      </c>
      <c r="J774">
        <v>4.78</v>
      </c>
      <c r="K774">
        <v>2.7</v>
      </c>
      <c r="U774">
        <v>197</v>
      </c>
      <c r="V774">
        <v>155</v>
      </c>
      <c r="W774">
        <v>170</v>
      </c>
      <c r="X774">
        <v>88</v>
      </c>
      <c r="Y774">
        <v>71</v>
      </c>
      <c r="Z774">
        <v>15</v>
      </c>
      <c r="AA774">
        <f t="shared" ref="AA774:AA837" si="217">SUM(U774:Z774)</f>
        <v>696</v>
      </c>
      <c r="AB774">
        <f t="shared" si="204"/>
        <v>1.1598026402507173E-4</v>
      </c>
      <c r="AC774" s="175"/>
    </row>
    <row r="775" spans="1:29">
      <c r="A775" t="s">
        <v>2784</v>
      </c>
      <c r="B775" t="s">
        <v>2785</v>
      </c>
      <c r="C775">
        <v>2.68</v>
      </c>
      <c r="D775">
        <v>3.18</v>
      </c>
      <c r="E775">
        <v>2.2400000000000002</v>
      </c>
      <c r="F775">
        <v>2.93</v>
      </c>
      <c r="G775">
        <v>3.89</v>
      </c>
      <c r="H775">
        <v>2.14</v>
      </c>
      <c r="I775">
        <v>3.66</v>
      </c>
      <c r="J775">
        <v>4.78</v>
      </c>
      <c r="K775">
        <v>2.7</v>
      </c>
      <c r="U775">
        <v>214</v>
      </c>
      <c r="V775">
        <v>158</v>
      </c>
      <c r="W775">
        <v>175</v>
      </c>
      <c r="X775">
        <v>67</v>
      </c>
      <c r="Y775">
        <v>69</v>
      </c>
      <c r="Z775">
        <v>12</v>
      </c>
      <c r="AA775">
        <f t="shared" si="217"/>
        <v>695</v>
      </c>
      <c r="AB775">
        <f t="shared" si="204"/>
        <v>1.1581362571469089E-4</v>
      </c>
      <c r="AC775" s="175"/>
    </row>
    <row r="776" spans="1:29">
      <c r="A776" t="s">
        <v>2786</v>
      </c>
      <c r="B776" t="s">
        <v>2787</v>
      </c>
      <c r="C776">
        <v>2.67</v>
      </c>
      <c r="D776">
        <v>3.17</v>
      </c>
      <c r="E776">
        <v>2.2400000000000002</v>
      </c>
      <c r="F776">
        <v>2.93</v>
      </c>
      <c r="G776">
        <v>3.89</v>
      </c>
      <c r="H776">
        <v>2.14</v>
      </c>
      <c r="I776">
        <v>3.66</v>
      </c>
      <c r="J776">
        <v>4.78</v>
      </c>
      <c r="K776">
        <v>2.7</v>
      </c>
      <c r="U776">
        <v>222</v>
      </c>
      <c r="V776">
        <v>173</v>
      </c>
      <c r="W776">
        <v>185</v>
      </c>
      <c r="X776">
        <v>84</v>
      </c>
      <c r="Y776">
        <v>66</v>
      </c>
      <c r="Z776">
        <v>23</v>
      </c>
      <c r="AA776">
        <f t="shared" si="217"/>
        <v>753</v>
      </c>
      <c r="AB776">
        <f t="shared" si="204"/>
        <v>1.2547864771678019E-4</v>
      </c>
      <c r="AC776" s="175"/>
    </row>
    <row r="777" spans="1:29">
      <c r="A777" t="s">
        <v>2788</v>
      </c>
      <c r="B777" t="s">
        <v>2789</v>
      </c>
      <c r="C777">
        <v>2.68</v>
      </c>
      <c r="D777">
        <v>3.18</v>
      </c>
      <c r="E777">
        <v>2.25</v>
      </c>
      <c r="F777">
        <v>2.93</v>
      </c>
      <c r="G777">
        <v>3.9</v>
      </c>
      <c r="H777">
        <v>2.14</v>
      </c>
      <c r="I777">
        <v>3.66</v>
      </c>
      <c r="J777">
        <v>4.78</v>
      </c>
      <c r="K777">
        <v>2.7</v>
      </c>
      <c r="U777">
        <v>236</v>
      </c>
      <c r="V777">
        <v>207</v>
      </c>
      <c r="W777">
        <v>214</v>
      </c>
      <c r="X777">
        <v>104</v>
      </c>
      <c r="Y777">
        <v>106</v>
      </c>
      <c r="Z777">
        <v>53</v>
      </c>
      <c r="AA777">
        <f t="shared" si="217"/>
        <v>920</v>
      </c>
      <c r="AB777">
        <f t="shared" si="204"/>
        <v>1.5330724555038218E-4</v>
      </c>
      <c r="AC777" s="175">
        <f t="shared" ref="AC777" si="218">SUM(AB777:AB780)/4</f>
        <v>2.2242048478083979E-4</v>
      </c>
    </row>
    <row r="778" spans="1:29">
      <c r="A778" t="s">
        <v>2790</v>
      </c>
      <c r="B778" t="s">
        <v>2791</v>
      </c>
      <c r="C778">
        <v>2.68</v>
      </c>
      <c r="D778">
        <v>3.18</v>
      </c>
      <c r="E778">
        <v>2.25</v>
      </c>
      <c r="F778">
        <v>2.94</v>
      </c>
      <c r="G778">
        <v>3.9</v>
      </c>
      <c r="H778">
        <v>2.14</v>
      </c>
      <c r="I778">
        <v>3.67</v>
      </c>
      <c r="J778">
        <v>4.78</v>
      </c>
      <c r="K778">
        <v>2.7</v>
      </c>
      <c r="U778">
        <v>291</v>
      </c>
      <c r="V778">
        <v>310</v>
      </c>
      <c r="W778">
        <v>281</v>
      </c>
      <c r="X778">
        <v>125</v>
      </c>
      <c r="Y778">
        <v>144</v>
      </c>
      <c r="Z778">
        <v>168</v>
      </c>
      <c r="AA778">
        <f t="shared" si="217"/>
        <v>1319</v>
      </c>
      <c r="AB778">
        <f t="shared" si="204"/>
        <v>2.197959313923414E-4</v>
      </c>
      <c r="AC778" s="175"/>
    </row>
    <row r="779" spans="1:29">
      <c r="A779" t="s">
        <v>2792</v>
      </c>
      <c r="B779" t="s">
        <v>2793</v>
      </c>
      <c r="C779">
        <v>2.68</v>
      </c>
      <c r="D779">
        <v>3.18</v>
      </c>
      <c r="E779">
        <v>2.25</v>
      </c>
      <c r="F779">
        <v>2.94</v>
      </c>
      <c r="G779">
        <v>3.9</v>
      </c>
      <c r="H779">
        <v>2.14</v>
      </c>
      <c r="I779">
        <v>3.67</v>
      </c>
      <c r="J779">
        <v>4.78</v>
      </c>
      <c r="K779">
        <v>2.7</v>
      </c>
      <c r="U779">
        <v>331</v>
      </c>
      <c r="V779">
        <v>314</v>
      </c>
      <c r="W779">
        <v>352</v>
      </c>
      <c r="X779">
        <v>188</v>
      </c>
      <c r="Y779">
        <v>122</v>
      </c>
      <c r="Z779">
        <v>262</v>
      </c>
      <c r="AA779">
        <f t="shared" si="217"/>
        <v>1569</v>
      </c>
      <c r="AB779">
        <f t="shared" si="204"/>
        <v>2.6145550898755394E-4</v>
      </c>
      <c r="AC779" s="175"/>
    </row>
    <row r="780" spans="1:29">
      <c r="A780" t="s">
        <v>2794</v>
      </c>
      <c r="B780" t="s">
        <v>2795</v>
      </c>
      <c r="C780">
        <v>2.69</v>
      </c>
      <c r="D780">
        <v>3.18</v>
      </c>
      <c r="E780">
        <v>2.25</v>
      </c>
      <c r="F780">
        <v>2.94</v>
      </c>
      <c r="G780">
        <v>3.9</v>
      </c>
      <c r="H780">
        <v>2.14</v>
      </c>
      <c r="I780">
        <v>3.67</v>
      </c>
      <c r="J780">
        <v>4.78</v>
      </c>
      <c r="K780">
        <v>2.7</v>
      </c>
      <c r="U780">
        <v>326</v>
      </c>
      <c r="V780">
        <v>294</v>
      </c>
      <c r="W780">
        <v>331</v>
      </c>
      <c r="X780">
        <v>200</v>
      </c>
      <c r="Y780">
        <v>154</v>
      </c>
      <c r="Z780">
        <v>226</v>
      </c>
      <c r="AA780">
        <f t="shared" si="217"/>
        <v>1531</v>
      </c>
      <c r="AB780">
        <f t="shared" si="204"/>
        <v>2.5512325319308163E-4</v>
      </c>
      <c r="AC780" s="175"/>
    </row>
    <row r="781" spans="1:29">
      <c r="A781" t="s">
        <v>2796</v>
      </c>
      <c r="B781" t="s">
        <v>2797</v>
      </c>
      <c r="C781">
        <v>2.7</v>
      </c>
      <c r="D781">
        <v>3.2</v>
      </c>
      <c r="E781">
        <v>2.25</v>
      </c>
      <c r="F781">
        <v>2.93</v>
      </c>
      <c r="G781">
        <v>3.88</v>
      </c>
      <c r="H781">
        <v>2.12</v>
      </c>
      <c r="I781">
        <v>3.69</v>
      </c>
      <c r="J781">
        <v>4.79</v>
      </c>
      <c r="K781">
        <v>2.7</v>
      </c>
      <c r="U781">
        <v>333</v>
      </c>
      <c r="V781">
        <v>297</v>
      </c>
      <c r="W781">
        <v>325</v>
      </c>
      <c r="X781">
        <v>149</v>
      </c>
      <c r="Y781">
        <v>138</v>
      </c>
      <c r="Z781">
        <v>171</v>
      </c>
      <c r="AA781">
        <f t="shared" si="217"/>
        <v>1413</v>
      </c>
      <c r="AB781">
        <f t="shared" si="204"/>
        <v>2.3545993256814132E-4</v>
      </c>
      <c r="AC781" s="175">
        <f t="shared" ref="AC781" si="219">SUM(AB781:AB784)/4</f>
        <v>2.2183725069450683E-4</v>
      </c>
    </row>
    <row r="782" spans="1:29">
      <c r="A782" t="s">
        <v>2798</v>
      </c>
      <c r="B782" t="s">
        <v>2799</v>
      </c>
      <c r="C782">
        <v>2.73</v>
      </c>
      <c r="D782">
        <v>3.22</v>
      </c>
      <c r="E782">
        <v>2.27</v>
      </c>
      <c r="F782">
        <v>2.93</v>
      </c>
      <c r="G782">
        <v>3.86</v>
      </c>
      <c r="H782">
        <v>2.1</v>
      </c>
      <c r="I782">
        <v>3.72</v>
      </c>
      <c r="J782">
        <v>4.8099999999999996</v>
      </c>
      <c r="K782">
        <v>2.7</v>
      </c>
      <c r="U782">
        <v>319</v>
      </c>
      <c r="V782">
        <v>290</v>
      </c>
      <c r="W782">
        <v>312</v>
      </c>
      <c r="X782">
        <v>130</v>
      </c>
      <c r="Y782">
        <v>140</v>
      </c>
      <c r="Z782">
        <v>164</v>
      </c>
      <c r="AA782">
        <f t="shared" si="217"/>
        <v>1355</v>
      </c>
      <c r="AB782">
        <f t="shared" si="204"/>
        <v>2.25794910566052E-4</v>
      </c>
      <c r="AC782" s="175"/>
    </row>
    <row r="783" spans="1:29">
      <c r="A783" t="s">
        <v>2800</v>
      </c>
      <c r="B783" t="s">
        <v>2801</v>
      </c>
      <c r="C783">
        <v>2.77</v>
      </c>
      <c r="D783">
        <v>3.26</v>
      </c>
      <c r="E783">
        <v>2.2799999999999998</v>
      </c>
      <c r="F783">
        <v>2.98</v>
      </c>
      <c r="G783">
        <v>3.9</v>
      </c>
      <c r="H783">
        <v>2.11</v>
      </c>
      <c r="I783">
        <v>3.76</v>
      </c>
      <c r="J783">
        <v>4.84</v>
      </c>
      <c r="K783">
        <v>2.7</v>
      </c>
      <c r="U783">
        <v>294</v>
      </c>
      <c r="V783">
        <v>282</v>
      </c>
      <c r="W783">
        <v>300</v>
      </c>
      <c r="X783">
        <v>150</v>
      </c>
      <c r="Y783">
        <v>133</v>
      </c>
      <c r="Z783">
        <v>149</v>
      </c>
      <c r="AA783">
        <f t="shared" si="217"/>
        <v>1308</v>
      </c>
      <c r="AB783">
        <f t="shared" si="204"/>
        <v>2.1796290997815206E-4</v>
      </c>
      <c r="AC783" s="175"/>
    </row>
    <row r="784" spans="1:29">
      <c r="A784" t="s">
        <v>2802</v>
      </c>
      <c r="B784" t="s">
        <v>2803</v>
      </c>
      <c r="C784">
        <v>2.8</v>
      </c>
      <c r="D784">
        <v>3.29</v>
      </c>
      <c r="E784">
        <v>2.2999999999999998</v>
      </c>
      <c r="F784">
        <v>3.01</v>
      </c>
      <c r="G784">
        <v>3.92</v>
      </c>
      <c r="H784">
        <v>2.12</v>
      </c>
      <c r="I784">
        <v>3.8</v>
      </c>
      <c r="J784">
        <v>4.8600000000000003</v>
      </c>
      <c r="K784">
        <v>2.7</v>
      </c>
      <c r="U784">
        <v>300</v>
      </c>
      <c r="V784">
        <v>273</v>
      </c>
      <c r="W784">
        <v>287</v>
      </c>
      <c r="X784">
        <v>109</v>
      </c>
      <c r="Y784">
        <v>129</v>
      </c>
      <c r="Z784">
        <v>151</v>
      </c>
      <c r="AA784">
        <f t="shared" si="217"/>
        <v>1249</v>
      </c>
      <c r="AB784">
        <f t="shared" si="204"/>
        <v>2.0813124966568189E-4</v>
      </c>
      <c r="AC784" s="175"/>
    </row>
    <row r="785" spans="1:29">
      <c r="A785" t="s">
        <v>2804</v>
      </c>
      <c r="B785" t="s">
        <v>2805</v>
      </c>
      <c r="C785">
        <v>2.83</v>
      </c>
      <c r="D785">
        <v>3.31</v>
      </c>
      <c r="E785">
        <v>2.31</v>
      </c>
      <c r="F785">
        <v>3.04</v>
      </c>
      <c r="G785">
        <v>3.94</v>
      </c>
      <c r="H785">
        <v>2.12</v>
      </c>
      <c r="I785">
        <v>3.82</v>
      </c>
      <c r="J785">
        <v>4.88</v>
      </c>
      <c r="K785">
        <v>2.7</v>
      </c>
      <c r="U785">
        <v>277</v>
      </c>
      <c r="V785">
        <v>270</v>
      </c>
      <c r="W785">
        <v>281</v>
      </c>
      <c r="X785">
        <v>107</v>
      </c>
      <c r="Y785">
        <v>130</v>
      </c>
      <c r="Z785">
        <v>145</v>
      </c>
      <c r="AA785">
        <f t="shared" si="217"/>
        <v>1210</v>
      </c>
      <c r="AB785">
        <f t="shared" si="204"/>
        <v>2.0163235556082873E-4</v>
      </c>
      <c r="AC785" s="175">
        <f t="shared" ref="AC785" si="220">SUM(AB785:AB788)/4</f>
        <v>1.9484184441280909E-4</v>
      </c>
    </row>
    <row r="786" spans="1:29">
      <c r="A786" t="s">
        <v>2806</v>
      </c>
      <c r="B786" t="s">
        <v>2807</v>
      </c>
      <c r="C786">
        <v>2.85</v>
      </c>
      <c r="D786">
        <v>3.33</v>
      </c>
      <c r="E786">
        <v>2.3199999999999998</v>
      </c>
      <c r="F786">
        <v>3.08</v>
      </c>
      <c r="G786">
        <v>3.98</v>
      </c>
      <c r="H786">
        <v>2.14</v>
      </c>
      <c r="I786">
        <v>3.85</v>
      </c>
      <c r="J786">
        <v>4.8899999999999997</v>
      </c>
      <c r="K786">
        <v>2.7</v>
      </c>
      <c r="U786">
        <v>267</v>
      </c>
      <c r="V786">
        <v>271</v>
      </c>
      <c r="W786">
        <v>286</v>
      </c>
      <c r="X786">
        <v>86</v>
      </c>
      <c r="Y786">
        <v>119</v>
      </c>
      <c r="Z786">
        <v>117</v>
      </c>
      <c r="AA786">
        <f t="shared" si="217"/>
        <v>1146</v>
      </c>
      <c r="AB786">
        <f t="shared" si="204"/>
        <v>1.9096750369645431E-4</v>
      </c>
      <c r="AC786" s="175"/>
    </row>
    <row r="787" spans="1:29">
      <c r="A787" t="s">
        <v>2808</v>
      </c>
      <c r="B787" t="s">
        <v>2809</v>
      </c>
      <c r="C787">
        <v>2.86</v>
      </c>
      <c r="D787">
        <v>3.33</v>
      </c>
      <c r="E787">
        <v>2.3199999999999998</v>
      </c>
      <c r="F787">
        <v>3.1</v>
      </c>
      <c r="G787">
        <v>4.01</v>
      </c>
      <c r="H787">
        <v>2.15</v>
      </c>
      <c r="I787">
        <v>3.85</v>
      </c>
      <c r="J787">
        <v>4.8899999999999997</v>
      </c>
      <c r="K787">
        <v>2.7</v>
      </c>
      <c r="U787">
        <v>247</v>
      </c>
      <c r="V787">
        <v>271</v>
      </c>
      <c r="W787">
        <v>294</v>
      </c>
      <c r="X787">
        <v>122</v>
      </c>
      <c r="Y787">
        <v>122</v>
      </c>
      <c r="Z787">
        <v>112</v>
      </c>
      <c r="AA787">
        <f t="shared" si="217"/>
        <v>1168</v>
      </c>
      <c r="AB787">
        <f t="shared" si="204"/>
        <v>1.9463354652483303E-4</v>
      </c>
      <c r="AC787" s="175"/>
    </row>
    <row r="788" spans="1:29">
      <c r="A788" t="s">
        <v>2810</v>
      </c>
      <c r="B788" t="s">
        <v>2811</v>
      </c>
      <c r="C788">
        <v>2.85</v>
      </c>
      <c r="D788">
        <v>3.33</v>
      </c>
      <c r="E788">
        <v>2.3199999999999998</v>
      </c>
      <c r="F788">
        <v>3.12</v>
      </c>
      <c r="G788">
        <v>4.0199999999999996</v>
      </c>
      <c r="H788">
        <v>2.16</v>
      </c>
      <c r="I788">
        <v>3.85</v>
      </c>
      <c r="J788">
        <v>4.8899999999999997</v>
      </c>
      <c r="K788">
        <v>2.7</v>
      </c>
      <c r="U788">
        <v>251</v>
      </c>
      <c r="V788">
        <v>276</v>
      </c>
      <c r="W788">
        <v>304</v>
      </c>
      <c r="X788">
        <v>111</v>
      </c>
      <c r="Y788">
        <v>111</v>
      </c>
      <c r="Z788">
        <v>100</v>
      </c>
      <c r="AA788">
        <f t="shared" si="217"/>
        <v>1153</v>
      </c>
      <c r="AB788">
        <f t="shared" si="204"/>
        <v>1.9213397186912027E-4</v>
      </c>
      <c r="AC788" s="175"/>
    </row>
    <row r="789" spans="1:29">
      <c r="A789" t="s">
        <v>2812</v>
      </c>
      <c r="B789" t="s">
        <v>2813</v>
      </c>
      <c r="C789">
        <v>2.82</v>
      </c>
      <c r="D789">
        <v>3.3</v>
      </c>
      <c r="E789">
        <v>2.2999999999999998</v>
      </c>
      <c r="F789">
        <v>3.11</v>
      </c>
      <c r="G789">
        <v>4.03</v>
      </c>
      <c r="H789">
        <v>2.1800000000000002</v>
      </c>
      <c r="I789">
        <v>3.82</v>
      </c>
      <c r="J789">
        <v>4.87</v>
      </c>
      <c r="K789">
        <v>2.7</v>
      </c>
      <c r="U789">
        <v>266</v>
      </c>
      <c r="V789">
        <v>290</v>
      </c>
      <c r="W789">
        <v>317</v>
      </c>
      <c r="X789">
        <v>95</v>
      </c>
      <c r="Y789">
        <v>109</v>
      </c>
      <c r="Z789">
        <v>118</v>
      </c>
      <c r="AA789">
        <f t="shared" si="217"/>
        <v>1195</v>
      </c>
      <c r="AB789">
        <f t="shared" si="204"/>
        <v>1.9913278090511599E-4</v>
      </c>
      <c r="AC789" s="175">
        <f t="shared" ref="AC789" si="221">SUM(AB789:AB792)/4</f>
        <v>2.0513176007882656E-4</v>
      </c>
    </row>
    <row r="790" spans="1:29">
      <c r="A790" t="s">
        <v>2814</v>
      </c>
      <c r="B790" t="s">
        <v>2815</v>
      </c>
      <c r="C790">
        <v>2.79</v>
      </c>
      <c r="D790">
        <v>3.27</v>
      </c>
      <c r="E790">
        <v>2.29</v>
      </c>
      <c r="F790">
        <v>3.08</v>
      </c>
      <c r="G790">
        <v>4.01</v>
      </c>
      <c r="H790">
        <v>2.17</v>
      </c>
      <c r="I790">
        <v>3.78</v>
      </c>
      <c r="J790">
        <v>4.8499999999999996</v>
      </c>
      <c r="K790">
        <v>2.7</v>
      </c>
      <c r="U790">
        <v>281</v>
      </c>
      <c r="V790">
        <v>298</v>
      </c>
      <c r="W790">
        <v>325</v>
      </c>
      <c r="X790">
        <v>75</v>
      </c>
      <c r="Y790">
        <v>117</v>
      </c>
      <c r="Z790">
        <v>139</v>
      </c>
      <c r="AA790">
        <f t="shared" si="217"/>
        <v>1235</v>
      </c>
      <c r="AB790">
        <f t="shared" ref="AB790:AB853" si="222">AA790/$AD$4</f>
        <v>2.0579831332034998E-4</v>
      </c>
      <c r="AC790" s="175"/>
    </row>
    <row r="791" spans="1:29">
      <c r="A791" t="s">
        <v>2816</v>
      </c>
      <c r="B791" t="s">
        <v>2817</v>
      </c>
      <c r="C791">
        <v>2.77</v>
      </c>
      <c r="D791">
        <v>3.26</v>
      </c>
      <c r="E791">
        <v>2.2799999999999998</v>
      </c>
      <c r="F791">
        <v>3.06</v>
      </c>
      <c r="G791">
        <v>3.99</v>
      </c>
      <c r="H791">
        <v>2.17</v>
      </c>
      <c r="I791">
        <v>3.77</v>
      </c>
      <c r="J791">
        <v>4.84</v>
      </c>
      <c r="K791">
        <v>2.7</v>
      </c>
      <c r="U791">
        <v>277</v>
      </c>
      <c r="V791">
        <v>303</v>
      </c>
      <c r="W791">
        <v>329</v>
      </c>
      <c r="X791">
        <v>80</v>
      </c>
      <c r="Y791">
        <v>123</v>
      </c>
      <c r="Z791">
        <v>135</v>
      </c>
      <c r="AA791">
        <f t="shared" si="217"/>
        <v>1247</v>
      </c>
      <c r="AB791">
        <f t="shared" si="222"/>
        <v>2.0779797304492018E-4</v>
      </c>
      <c r="AC791" s="175"/>
    </row>
    <row r="792" spans="1:29">
      <c r="A792" t="s">
        <v>2818</v>
      </c>
      <c r="B792" t="s">
        <v>2819</v>
      </c>
      <c r="C792">
        <v>2.77</v>
      </c>
      <c r="D792">
        <v>3.26</v>
      </c>
      <c r="E792">
        <v>2.2799999999999998</v>
      </c>
      <c r="F792">
        <v>3.04</v>
      </c>
      <c r="G792">
        <v>3.98</v>
      </c>
      <c r="H792">
        <v>2.16</v>
      </c>
      <c r="I792">
        <v>3.76</v>
      </c>
      <c r="J792">
        <v>4.84</v>
      </c>
      <c r="K792">
        <v>2.7</v>
      </c>
      <c r="U792">
        <v>266</v>
      </c>
      <c r="V792">
        <v>301</v>
      </c>
      <c r="W792">
        <v>326</v>
      </c>
      <c r="X792">
        <v>85</v>
      </c>
      <c r="Y792">
        <v>127</v>
      </c>
      <c r="Z792">
        <v>142</v>
      </c>
      <c r="AA792">
        <f t="shared" si="217"/>
        <v>1247</v>
      </c>
      <c r="AB792">
        <f t="shared" si="222"/>
        <v>2.0779797304492018E-4</v>
      </c>
      <c r="AC792" s="175"/>
    </row>
    <row r="793" spans="1:29">
      <c r="A793" t="s">
        <v>2820</v>
      </c>
      <c r="B793" t="s">
        <v>2821</v>
      </c>
      <c r="C793">
        <v>2.77</v>
      </c>
      <c r="D793">
        <v>3.25</v>
      </c>
      <c r="E793">
        <v>2.2799999999999998</v>
      </c>
      <c r="F793">
        <v>3.05</v>
      </c>
      <c r="G793">
        <v>3.99</v>
      </c>
      <c r="H793">
        <v>2.17</v>
      </c>
      <c r="I793">
        <v>3.76</v>
      </c>
      <c r="J793">
        <v>4.83</v>
      </c>
      <c r="K793">
        <v>2.7</v>
      </c>
      <c r="U793">
        <v>259</v>
      </c>
      <c r="V793">
        <v>290</v>
      </c>
      <c r="W793">
        <v>311</v>
      </c>
      <c r="X793">
        <v>83</v>
      </c>
      <c r="Y793">
        <v>138</v>
      </c>
      <c r="Z793">
        <v>147</v>
      </c>
      <c r="AA793">
        <f t="shared" si="217"/>
        <v>1228</v>
      </c>
      <c r="AB793">
        <f t="shared" si="222"/>
        <v>2.0463184514768403E-4</v>
      </c>
      <c r="AC793" s="175">
        <f t="shared" ref="AC793" si="223">SUM(AB793:AB796)/4</f>
        <v>1.6830469348465868E-4</v>
      </c>
    </row>
    <row r="794" spans="1:29">
      <c r="A794" t="s">
        <v>2822</v>
      </c>
      <c r="B794" t="s">
        <v>2823</v>
      </c>
      <c r="C794">
        <v>2.76</v>
      </c>
      <c r="D794">
        <v>3.25</v>
      </c>
      <c r="E794">
        <v>2.2799999999999998</v>
      </c>
      <c r="F794">
        <v>3.05</v>
      </c>
      <c r="G794">
        <v>3.99</v>
      </c>
      <c r="H794">
        <v>2.17</v>
      </c>
      <c r="I794">
        <v>3.75</v>
      </c>
      <c r="J794">
        <v>4.83</v>
      </c>
      <c r="K794">
        <v>2.7</v>
      </c>
      <c r="U794">
        <v>251</v>
      </c>
      <c r="V794">
        <v>264</v>
      </c>
      <c r="W794">
        <v>277</v>
      </c>
      <c r="X794">
        <v>93</v>
      </c>
      <c r="Y794">
        <v>134</v>
      </c>
      <c r="Z794">
        <v>126</v>
      </c>
      <c r="AA794">
        <f t="shared" si="217"/>
        <v>1145</v>
      </c>
      <c r="AB794">
        <f t="shared" si="222"/>
        <v>1.9080086538607346E-4</v>
      </c>
      <c r="AC794" s="175"/>
    </row>
    <row r="795" spans="1:29">
      <c r="A795" t="s">
        <v>2824</v>
      </c>
      <c r="B795" t="s">
        <v>2825</v>
      </c>
      <c r="C795">
        <v>2.76</v>
      </c>
      <c r="D795">
        <v>3.25</v>
      </c>
      <c r="E795">
        <v>2.2799999999999998</v>
      </c>
      <c r="F795">
        <v>3.05</v>
      </c>
      <c r="G795">
        <v>3.99</v>
      </c>
      <c r="H795">
        <v>2.17</v>
      </c>
      <c r="I795">
        <v>3.75</v>
      </c>
      <c r="J795">
        <v>4.83</v>
      </c>
      <c r="K795">
        <v>2.7</v>
      </c>
      <c r="U795">
        <v>224</v>
      </c>
      <c r="V795">
        <v>228</v>
      </c>
      <c r="W795">
        <v>206</v>
      </c>
      <c r="X795">
        <v>84</v>
      </c>
      <c r="Y795">
        <v>122</v>
      </c>
      <c r="Z795">
        <v>73</v>
      </c>
      <c r="AA795">
        <f t="shared" si="217"/>
        <v>937</v>
      </c>
      <c r="AB795">
        <f t="shared" si="222"/>
        <v>1.5614009682685662E-4</v>
      </c>
      <c r="AC795" s="175"/>
    </row>
    <row r="796" spans="1:29">
      <c r="A796" t="s">
        <v>2826</v>
      </c>
      <c r="B796" t="s">
        <v>2827</v>
      </c>
      <c r="C796">
        <v>2.74</v>
      </c>
      <c r="D796">
        <v>3.24</v>
      </c>
      <c r="E796">
        <v>2.27</v>
      </c>
      <c r="F796">
        <v>3.04</v>
      </c>
      <c r="G796">
        <v>3.98</v>
      </c>
      <c r="H796">
        <v>2.17</v>
      </c>
      <c r="I796">
        <v>3.73</v>
      </c>
      <c r="J796">
        <v>4.82</v>
      </c>
      <c r="K796">
        <v>2.7</v>
      </c>
      <c r="U796">
        <v>209</v>
      </c>
      <c r="V796">
        <v>167</v>
      </c>
      <c r="W796">
        <v>172</v>
      </c>
      <c r="X796">
        <v>61</v>
      </c>
      <c r="Y796">
        <v>91</v>
      </c>
      <c r="Z796">
        <v>30</v>
      </c>
      <c r="AA796">
        <f t="shared" si="217"/>
        <v>730</v>
      </c>
      <c r="AB796">
        <f t="shared" si="222"/>
        <v>1.2164596657802064E-4</v>
      </c>
      <c r="AC796" s="175"/>
    </row>
    <row r="797" spans="1:29">
      <c r="A797" t="s">
        <v>2828</v>
      </c>
      <c r="B797" t="s">
        <v>2829</v>
      </c>
      <c r="C797">
        <v>2.73</v>
      </c>
      <c r="D797">
        <v>3.22</v>
      </c>
      <c r="E797">
        <v>2.27</v>
      </c>
      <c r="F797">
        <v>3.02</v>
      </c>
      <c r="G797">
        <v>3.97</v>
      </c>
      <c r="H797">
        <v>2.17</v>
      </c>
      <c r="I797">
        <v>3.72</v>
      </c>
      <c r="J797">
        <v>4.8099999999999996</v>
      </c>
      <c r="K797">
        <v>2.7</v>
      </c>
      <c r="U797">
        <v>213</v>
      </c>
      <c r="V797">
        <v>145</v>
      </c>
      <c r="W797">
        <v>163</v>
      </c>
      <c r="X797">
        <v>76</v>
      </c>
      <c r="Y797">
        <v>68</v>
      </c>
      <c r="Z797">
        <v>13</v>
      </c>
      <c r="AA797">
        <f t="shared" si="217"/>
        <v>678</v>
      </c>
      <c r="AB797">
        <f t="shared" si="222"/>
        <v>1.1298077443821643E-4</v>
      </c>
      <c r="AC797" s="175">
        <f t="shared" ref="AC797" si="224">SUM(AB797:AB800)/4</f>
        <v>1.2227086024194883E-4</v>
      </c>
    </row>
    <row r="798" spans="1:29">
      <c r="A798" t="s">
        <v>2830</v>
      </c>
      <c r="B798" t="s">
        <v>2831</v>
      </c>
      <c r="C798">
        <v>2.72</v>
      </c>
      <c r="D798">
        <v>3.22</v>
      </c>
      <c r="E798">
        <v>2.2599999999999998</v>
      </c>
      <c r="F798">
        <v>3.02</v>
      </c>
      <c r="G798">
        <v>3.97</v>
      </c>
      <c r="H798">
        <v>2.17</v>
      </c>
      <c r="I798">
        <v>3.71</v>
      </c>
      <c r="J798">
        <v>4.8099999999999996</v>
      </c>
      <c r="K798">
        <v>2.7</v>
      </c>
      <c r="U798">
        <v>214</v>
      </c>
      <c r="V798">
        <v>153</v>
      </c>
      <c r="W798">
        <v>167</v>
      </c>
      <c r="X798">
        <v>97</v>
      </c>
      <c r="Y798">
        <v>71</v>
      </c>
      <c r="Z798">
        <v>15</v>
      </c>
      <c r="AA798">
        <f t="shared" si="217"/>
        <v>717</v>
      </c>
      <c r="AB798">
        <f t="shared" si="222"/>
        <v>1.1947966854306959E-4</v>
      </c>
      <c r="AC798" s="175"/>
    </row>
    <row r="799" spans="1:29">
      <c r="A799" t="s">
        <v>2832</v>
      </c>
      <c r="B799" t="s">
        <v>2833</v>
      </c>
      <c r="C799">
        <v>2.72</v>
      </c>
      <c r="D799">
        <v>3.21</v>
      </c>
      <c r="E799">
        <v>2.2599999999999998</v>
      </c>
      <c r="F799">
        <v>3.02</v>
      </c>
      <c r="G799">
        <v>3.97</v>
      </c>
      <c r="H799">
        <v>2.1800000000000002</v>
      </c>
      <c r="I799">
        <v>3.71</v>
      </c>
      <c r="J799">
        <v>4.8</v>
      </c>
      <c r="K799">
        <v>2.7</v>
      </c>
      <c r="U799">
        <v>205</v>
      </c>
      <c r="V799">
        <v>157</v>
      </c>
      <c r="W799">
        <v>172</v>
      </c>
      <c r="X799">
        <v>110</v>
      </c>
      <c r="Y799">
        <v>69</v>
      </c>
      <c r="Z799">
        <v>12</v>
      </c>
      <c r="AA799">
        <f t="shared" si="217"/>
        <v>725</v>
      </c>
      <c r="AB799">
        <f t="shared" si="222"/>
        <v>1.2081277502611639E-4</v>
      </c>
      <c r="AC799" s="175"/>
    </row>
    <row r="800" spans="1:29">
      <c r="A800" t="s">
        <v>2834</v>
      </c>
      <c r="B800" t="s">
        <v>2835</v>
      </c>
      <c r="C800">
        <v>2.71</v>
      </c>
      <c r="D800">
        <v>3.21</v>
      </c>
      <c r="E800">
        <v>2.2599999999999998</v>
      </c>
      <c r="F800">
        <v>3.01</v>
      </c>
      <c r="G800">
        <v>3.97</v>
      </c>
      <c r="H800">
        <v>2.1800000000000002</v>
      </c>
      <c r="I800">
        <v>3.7</v>
      </c>
      <c r="J800">
        <v>4.8</v>
      </c>
      <c r="K800">
        <v>2.7</v>
      </c>
      <c r="U800">
        <v>220</v>
      </c>
      <c r="V800">
        <v>171</v>
      </c>
      <c r="W800">
        <v>183</v>
      </c>
      <c r="X800">
        <v>152</v>
      </c>
      <c r="Y800">
        <v>66</v>
      </c>
      <c r="Z800">
        <v>23</v>
      </c>
      <c r="AA800">
        <f t="shared" si="217"/>
        <v>815</v>
      </c>
      <c r="AB800">
        <f t="shared" si="222"/>
        <v>1.3581022296039289E-4</v>
      </c>
      <c r="AC800" s="175"/>
    </row>
    <row r="801" spans="1:29">
      <c r="A801" t="s">
        <v>2836</v>
      </c>
      <c r="B801" t="s">
        <v>2837</v>
      </c>
      <c r="C801">
        <v>2.71</v>
      </c>
      <c r="D801">
        <v>3.2</v>
      </c>
      <c r="E801">
        <v>2.2599999999999998</v>
      </c>
      <c r="F801">
        <v>3.01</v>
      </c>
      <c r="G801">
        <v>3.97</v>
      </c>
      <c r="H801">
        <v>2.1800000000000002</v>
      </c>
      <c r="I801">
        <v>3.69</v>
      </c>
      <c r="J801">
        <v>4.8</v>
      </c>
      <c r="K801">
        <v>2.7</v>
      </c>
      <c r="U801">
        <v>261</v>
      </c>
      <c r="V801">
        <v>205</v>
      </c>
      <c r="W801">
        <v>211</v>
      </c>
      <c r="X801">
        <v>187</v>
      </c>
      <c r="Y801">
        <v>106</v>
      </c>
      <c r="Z801">
        <v>53</v>
      </c>
      <c r="AA801">
        <f t="shared" si="217"/>
        <v>1023</v>
      </c>
      <c r="AB801">
        <f t="shared" si="222"/>
        <v>1.7047099151960976E-4</v>
      </c>
      <c r="AC801" s="175">
        <f t="shared" ref="AC801" si="225">SUM(AB801:AB804)/4</f>
        <v>2.2508669774693341E-4</v>
      </c>
    </row>
    <row r="802" spans="1:29">
      <c r="A802" t="s">
        <v>2838</v>
      </c>
      <c r="B802" t="s">
        <v>2839</v>
      </c>
      <c r="C802">
        <v>2.69</v>
      </c>
      <c r="D802">
        <v>3.19</v>
      </c>
      <c r="E802">
        <v>2.25</v>
      </c>
      <c r="F802">
        <v>2.99</v>
      </c>
      <c r="G802">
        <v>3.96</v>
      </c>
      <c r="H802">
        <v>2.1800000000000002</v>
      </c>
      <c r="I802">
        <v>3.68</v>
      </c>
      <c r="J802">
        <v>4.79</v>
      </c>
      <c r="K802">
        <v>2.7</v>
      </c>
      <c r="U802">
        <v>323</v>
      </c>
      <c r="V802">
        <v>308</v>
      </c>
      <c r="W802">
        <v>280</v>
      </c>
      <c r="X802">
        <v>200</v>
      </c>
      <c r="Y802">
        <v>144</v>
      </c>
      <c r="Z802">
        <v>168</v>
      </c>
      <c r="AA802">
        <f t="shared" si="217"/>
        <v>1423</v>
      </c>
      <c r="AB802">
        <f t="shared" si="222"/>
        <v>2.3712631567194984E-4</v>
      </c>
      <c r="AC802" s="175"/>
    </row>
    <row r="803" spans="1:29">
      <c r="A803" t="s">
        <v>2840</v>
      </c>
      <c r="B803" t="s">
        <v>2841</v>
      </c>
      <c r="C803">
        <v>2.68</v>
      </c>
      <c r="D803">
        <v>3.18</v>
      </c>
      <c r="E803">
        <v>2.25</v>
      </c>
      <c r="F803">
        <v>2.98</v>
      </c>
      <c r="G803">
        <v>3.95</v>
      </c>
      <c r="H803">
        <v>2.17</v>
      </c>
      <c r="I803">
        <v>3.67</v>
      </c>
      <c r="J803">
        <v>4.78</v>
      </c>
      <c r="K803">
        <v>2.7</v>
      </c>
      <c r="U803">
        <v>303</v>
      </c>
      <c r="V803">
        <v>312</v>
      </c>
      <c r="W803">
        <v>351</v>
      </c>
      <c r="X803">
        <v>144</v>
      </c>
      <c r="Y803">
        <v>122</v>
      </c>
      <c r="Z803">
        <v>262</v>
      </c>
      <c r="AA803">
        <f t="shared" si="217"/>
        <v>1494</v>
      </c>
      <c r="AB803">
        <f t="shared" si="222"/>
        <v>2.4895763570899018E-4</v>
      </c>
      <c r="AC803" s="175"/>
    </row>
    <row r="804" spans="1:29">
      <c r="A804" t="s">
        <v>2842</v>
      </c>
      <c r="B804" t="s">
        <v>2843</v>
      </c>
      <c r="C804">
        <v>2.67</v>
      </c>
      <c r="D804">
        <v>3.17</v>
      </c>
      <c r="E804">
        <v>2.2400000000000002</v>
      </c>
      <c r="F804">
        <v>2.96</v>
      </c>
      <c r="G804">
        <v>3.93</v>
      </c>
      <c r="H804">
        <v>2.17</v>
      </c>
      <c r="I804">
        <v>3.65</v>
      </c>
      <c r="J804">
        <v>4.7699999999999996</v>
      </c>
      <c r="K804">
        <v>2.7</v>
      </c>
      <c r="U804">
        <v>286</v>
      </c>
      <c r="V804">
        <v>293</v>
      </c>
      <c r="W804">
        <v>330</v>
      </c>
      <c r="X804">
        <v>174</v>
      </c>
      <c r="Y804">
        <v>154</v>
      </c>
      <c r="Z804">
        <v>226</v>
      </c>
      <c r="AA804">
        <f t="shared" si="217"/>
        <v>1463</v>
      </c>
      <c r="AB804">
        <f t="shared" si="222"/>
        <v>2.4379184808718382E-4</v>
      </c>
      <c r="AC804" s="175"/>
    </row>
    <row r="805" spans="1:29">
      <c r="A805" t="s">
        <v>2844</v>
      </c>
      <c r="B805" t="s">
        <v>2845</v>
      </c>
      <c r="C805">
        <v>2.66</v>
      </c>
      <c r="D805">
        <v>3.16</v>
      </c>
      <c r="E805">
        <v>2.2400000000000002</v>
      </c>
      <c r="F805">
        <v>2.94</v>
      </c>
      <c r="G805">
        <v>3.91</v>
      </c>
      <c r="H805">
        <v>2.16</v>
      </c>
      <c r="I805">
        <v>3.64</v>
      </c>
      <c r="J805">
        <v>4.7699999999999996</v>
      </c>
      <c r="K805">
        <v>2.7</v>
      </c>
      <c r="U805">
        <v>304</v>
      </c>
      <c r="V805">
        <v>295</v>
      </c>
      <c r="W805">
        <v>324</v>
      </c>
      <c r="X805">
        <v>119</v>
      </c>
      <c r="Y805">
        <v>138</v>
      </c>
      <c r="Z805">
        <v>171</v>
      </c>
      <c r="AA805">
        <f t="shared" si="217"/>
        <v>1351</v>
      </c>
      <c r="AB805">
        <f t="shared" si="222"/>
        <v>2.2512835732452861E-4</v>
      </c>
      <c r="AC805" s="175">
        <f t="shared" ref="AC805" si="226">SUM(AB805:AB808)/4</f>
        <v>2.125055053131792E-4</v>
      </c>
    </row>
    <row r="806" spans="1:29">
      <c r="A806" t="s">
        <v>2846</v>
      </c>
      <c r="B806" t="s">
        <v>2847</v>
      </c>
      <c r="C806">
        <v>2.69</v>
      </c>
      <c r="D806">
        <v>3.18</v>
      </c>
      <c r="E806">
        <v>2.25</v>
      </c>
      <c r="F806">
        <v>2.94</v>
      </c>
      <c r="G806">
        <v>3.9</v>
      </c>
      <c r="H806">
        <v>2.14</v>
      </c>
      <c r="I806">
        <v>3.67</v>
      </c>
      <c r="J806">
        <v>4.78</v>
      </c>
      <c r="K806">
        <v>2.7</v>
      </c>
      <c r="U806">
        <v>293</v>
      </c>
      <c r="V806">
        <v>288</v>
      </c>
      <c r="W806">
        <v>310</v>
      </c>
      <c r="X806">
        <v>103</v>
      </c>
      <c r="Y806">
        <v>140</v>
      </c>
      <c r="Z806">
        <v>164</v>
      </c>
      <c r="AA806">
        <f t="shared" si="217"/>
        <v>1298</v>
      </c>
      <c r="AB806">
        <f t="shared" si="222"/>
        <v>2.1629652687434354E-4</v>
      </c>
      <c r="AC806" s="175"/>
    </row>
    <row r="807" spans="1:29">
      <c r="A807" t="s">
        <v>2848</v>
      </c>
      <c r="B807" t="s">
        <v>2849</v>
      </c>
      <c r="C807">
        <v>2.72</v>
      </c>
      <c r="D807">
        <v>3.21</v>
      </c>
      <c r="E807">
        <v>2.2599999999999998</v>
      </c>
      <c r="F807">
        <v>2.98</v>
      </c>
      <c r="G807">
        <v>3.92</v>
      </c>
      <c r="H807">
        <v>2.14</v>
      </c>
      <c r="I807">
        <v>3.71</v>
      </c>
      <c r="J807">
        <v>4.8099999999999996</v>
      </c>
      <c r="K807">
        <v>2.7</v>
      </c>
      <c r="U807">
        <v>276</v>
      </c>
      <c r="V807">
        <v>280</v>
      </c>
      <c r="W807">
        <v>298</v>
      </c>
      <c r="X807">
        <v>108</v>
      </c>
      <c r="Y807">
        <v>133</v>
      </c>
      <c r="Z807">
        <v>149</v>
      </c>
      <c r="AA807">
        <f t="shared" si="217"/>
        <v>1244</v>
      </c>
      <c r="AB807">
        <f t="shared" si="222"/>
        <v>2.0729805811377764E-4</v>
      </c>
      <c r="AC807" s="175"/>
    </row>
    <row r="808" spans="1:29">
      <c r="A808" t="s">
        <v>2850</v>
      </c>
      <c r="B808" t="s">
        <v>2851</v>
      </c>
      <c r="C808">
        <v>2.76</v>
      </c>
      <c r="D808">
        <v>3.25</v>
      </c>
      <c r="E808">
        <v>2.2799999999999998</v>
      </c>
      <c r="F808">
        <v>3.02</v>
      </c>
      <c r="G808">
        <v>3.95</v>
      </c>
      <c r="H808">
        <v>2.15</v>
      </c>
      <c r="I808">
        <v>3.75</v>
      </c>
      <c r="J808">
        <v>4.83</v>
      </c>
      <c r="K808">
        <v>2.7</v>
      </c>
      <c r="U808">
        <v>279</v>
      </c>
      <c r="V808">
        <v>271</v>
      </c>
      <c r="W808">
        <v>285</v>
      </c>
      <c r="X808">
        <v>93</v>
      </c>
      <c r="Y808">
        <v>129</v>
      </c>
      <c r="Z808">
        <v>151</v>
      </c>
      <c r="AA808">
        <f t="shared" si="217"/>
        <v>1208</v>
      </c>
      <c r="AB808">
        <f t="shared" si="222"/>
        <v>2.0129907894006702E-4</v>
      </c>
      <c r="AC808" s="175"/>
    </row>
    <row r="809" spans="1:29">
      <c r="A809" t="s">
        <v>2852</v>
      </c>
      <c r="B809" t="s">
        <v>2853</v>
      </c>
      <c r="C809">
        <v>2.79</v>
      </c>
      <c r="D809">
        <v>3.27</v>
      </c>
      <c r="E809">
        <v>2.29</v>
      </c>
      <c r="F809">
        <v>3.06</v>
      </c>
      <c r="G809">
        <v>3.99</v>
      </c>
      <c r="H809">
        <v>2.16</v>
      </c>
      <c r="I809">
        <v>3.78</v>
      </c>
      <c r="J809">
        <v>4.8499999999999996</v>
      </c>
      <c r="K809">
        <v>2.7</v>
      </c>
      <c r="U809">
        <v>262</v>
      </c>
      <c r="V809">
        <v>268</v>
      </c>
      <c r="W809">
        <v>279</v>
      </c>
      <c r="X809">
        <v>94</v>
      </c>
      <c r="Y809">
        <v>130</v>
      </c>
      <c r="Z809">
        <v>145</v>
      </c>
      <c r="AA809">
        <f t="shared" si="217"/>
        <v>1178</v>
      </c>
      <c r="AB809">
        <f t="shared" si="222"/>
        <v>1.9629992962864152E-4</v>
      </c>
      <c r="AC809" s="175">
        <f t="shared" ref="AC809" si="227">SUM(AB809:AB812)/4</f>
        <v>1.9109248242923997E-4</v>
      </c>
    </row>
    <row r="810" spans="1:29">
      <c r="A810" t="s">
        <v>2854</v>
      </c>
      <c r="B810" t="s">
        <v>2855</v>
      </c>
      <c r="C810">
        <v>2.8</v>
      </c>
      <c r="D810">
        <v>3.29</v>
      </c>
      <c r="E810">
        <v>2.2999999999999998</v>
      </c>
      <c r="F810">
        <v>3.09</v>
      </c>
      <c r="G810">
        <v>4.0199999999999996</v>
      </c>
      <c r="H810">
        <v>2.1800000000000002</v>
      </c>
      <c r="I810">
        <v>3.79</v>
      </c>
      <c r="J810">
        <v>4.8600000000000003</v>
      </c>
      <c r="K810">
        <v>2.7</v>
      </c>
      <c r="U810">
        <v>259</v>
      </c>
      <c r="V810">
        <v>269</v>
      </c>
      <c r="W810">
        <v>284</v>
      </c>
      <c r="X810">
        <v>83</v>
      </c>
      <c r="Y810">
        <v>119</v>
      </c>
      <c r="Z810">
        <v>117</v>
      </c>
      <c r="AA810">
        <f t="shared" si="217"/>
        <v>1131</v>
      </c>
      <c r="AB810">
        <f t="shared" si="222"/>
        <v>1.8846792904074158E-4</v>
      </c>
      <c r="AC810" s="175"/>
    </row>
    <row r="811" spans="1:29">
      <c r="A811" t="s">
        <v>2856</v>
      </c>
      <c r="B811" t="s">
        <v>2857</v>
      </c>
      <c r="C811">
        <v>2.81</v>
      </c>
      <c r="D811">
        <v>3.29</v>
      </c>
      <c r="E811">
        <v>2.2999999999999998</v>
      </c>
      <c r="F811">
        <v>3.11</v>
      </c>
      <c r="G811">
        <v>4.04</v>
      </c>
      <c r="H811">
        <v>2.19</v>
      </c>
      <c r="I811">
        <v>3.81</v>
      </c>
      <c r="J811">
        <v>4.87</v>
      </c>
      <c r="K811">
        <v>2.7</v>
      </c>
      <c r="U811">
        <v>267</v>
      </c>
      <c r="V811">
        <v>270</v>
      </c>
      <c r="W811">
        <v>292</v>
      </c>
      <c r="X811">
        <v>77</v>
      </c>
      <c r="Y811">
        <v>122</v>
      </c>
      <c r="Z811">
        <v>112</v>
      </c>
      <c r="AA811">
        <f t="shared" si="217"/>
        <v>1140</v>
      </c>
      <c r="AB811">
        <f t="shared" si="222"/>
        <v>1.8996767383416921E-4</v>
      </c>
      <c r="AC811" s="175"/>
    </row>
    <row r="812" spans="1:29">
      <c r="A812" t="s">
        <v>2858</v>
      </c>
      <c r="B812" t="s">
        <v>2859</v>
      </c>
      <c r="C812">
        <v>2.8</v>
      </c>
      <c r="D812">
        <v>3.29</v>
      </c>
      <c r="E812">
        <v>2.2999999999999998</v>
      </c>
      <c r="F812">
        <v>3.12</v>
      </c>
      <c r="G812">
        <v>4.05</v>
      </c>
      <c r="H812">
        <v>2.19</v>
      </c>
      <c r="I812">
        <v>3.8</v>
      </c>
      <c r="J812">
        <v>4.8600000000000003</v>
      </c>
      <c r="K812">
        <v>2.7</v>
      </c>
      <c r="U812">
        <v>274</v>
      </c>
      <c r="V812">
        <v>275</v>
      </c>
      <c r="W812">
        <v>302</v>
      </c>
      <c r="X812">
        <v>76</v>
      </c>
      <c r="Y812">
        <v>111</v>
      </c>
      <c r="Z812">
        <v>100</v>
      </c>
      <c r="AA812">
        <f t="shared" si="217"/>
        <v>1138</v>
      </c>
      <c r="AB812">
        <f t="shared" si="222"/>
        <v>1.8963439721340753E-4</v>
      </c>
      <c r="AC812" s="175"/>
    </row>
    <row r="813" spans="1:29">
      <c r="A813" t="s">
        <v>2860</v>
      </c>
      <c r="B813" t="s">
        <v>2861</v>
      </c>
      <c r="C813">
        <v>2.78</v>
      </c>
      <c r="D813">
        <v>3.27</v>
      </c>
      <c r="E813">
        <v>2.29</v>
      </c>
      <c r="F813">
        <v>3.1</v>
      </c>
      <c r="G813">
        <v>4.05</v>
      </c>
      <c r="H813">
        <v>2.2000000000000002</v>
      </c>
      <c r="I813">
        <v>3.77</v>
      </c>
      <c r="J813">
        <v>4.84</v>
      </c>
      <c r="K813">
        <v>2.7</v>
      </c>
      <c r="U813">
        <v>273</v>
      </c>
      <c r="V813">
        <v>289</v>
      </c>
      <c r="W813">
        <v>315</v>
      </c>
      <c r="X813">
        <v>71</v>
      </c>
      <c r="Y813">
        <v>109</v>
      </c>
      <c r="Z813">
        <v>118</v>
      </c>
      <c r="AA813">
        <f t="shared" si="217"/>
        <v>1175</v>
      </c>
      <c r="AB813">
        <f t="shared" si="222"/>
        <v>1.9580001469749898E-4</v>
      </c>
      <c r="AC813" s="175">
        <f t="shared" ref="AC813" si="228">SUM(AB813:AB816)/4</f>
        <v>2.0583997289794518E-4</v>
      </c>
    </row>
    <row r="814" spans="1:29">
      <c r="A814" t="s">
        <v>2862</v>
      </c>
      <c r="B814" t="s">
        <v>2863</v>
      </c>
      <c r="C814">
        <v>2.74</v>
      </c>
      <c r="D814">
        <v>3.23</v>
      </c>
      <c r="E814">
        <v>2.27</v>
      </c>
      <c r="F814">
        <v>3.06</v>
      </c>
      <c r="G814">
        <v>4.0199999999999996</v>
      </c>
      <c r="H814">
        <v>2.2000000000000002</v>
      </c>
      <c r="I814">
        <v>3.73</v>
      </c>
      <c r="J814">
        <v>4.82</v>
      </c>
      <c r="K814">
        <v>2.7</v>
      </c>
      <c r="U814">
        <v>290</v>
      </c>
      <c r="V814">
        <v>297</v>
      </c>
      <c r="W814">
        <v>324</v>
      </c>
      <c r="X814">
        <v>73</v>
      </c>
      <c r="Y814">
        <v>117</v>
      </c>
      <c r="Z814">
        <v>139</v>
      </c>
      <c r="AA814">
        <f t="shared" si="217"/>
        <v>1240</v>
      </c>
      <c r="AB814">
        <f t="shared" si="222"/>
        <v>2.0663150487225423E-4</v>
      </c>
      <c r="AC814" s="175"/>
    </row>
    <row r="815" spans="1:29">
      <c r="A815" t="s">
        <v>2864</v>
      </c>
      <c r="B815" t="s">
        <v>2865</v>
      </c>
      <c r="C815">
        <v>2.7</v>
      </c>
      <c r="D815">
        <v>3.2</v>
      </c>
      <c r="E815">
        <v>2.25</v>
      </c>
      <c r="F815">
        <v>3.01</v>
      </c>
      <c r="G815">
        <v>3.97</v>
      </c>
      <c r="H815">
        <v>2.1800000000000002</v>
      </c>
      <c r="I815">
        <v>3.68</v>
      </c>
      <c r="J815">
        <v>4.79</v>
      </c>
      <c r="K815">
        <v>2.7</v>
      </c>
      <c r="U815">
        <v>288</v>
      </c>
      <c r="V815">
        <v>302</v>
      </c>
      <c r="W815">
        <v>328</v>
      </c>
      <c r="X815">
        <v>84</v>
      </c>
      <c r="Y815">
        <v>123</v>
      </c>
      <c r="Z815">
        <v>135</v>
      </c>
      <c r="AA815">
        <f t="shared" si="217"/>
        <v>1260</v>
      </c>
      <c r="AB815">
        <f t="shared" si="222"/>
        <v>2.0996427107987123E-4</v>
      </c>
      <c r="AC815" s="175"/>
    </row>
    <row r="816" spans="1:29">
      <c r="A816" t="s">
        <v>2866</v>
      </c>
      <c r="B816" t="s">
        <v>2867</v>
      </c>
      <c r="C816">
        <v>2.68</v>
      </c>
      <c r="D816">
        <v>3.18</v>
      </c>
      <c r="E816">
        <v>2.2400000000000002</v>
      </c>
      <c r="F816">
        <v>2.97</v>
      </c>
      <c r="G816">
        <v>3.94</v>
      </c>
      <c r="H816">
        <v>2.17</v>
      </c>
      <c r="I816">
        <v>3.66</v>
      </c>
      <c r="J816">
        <v>4.78</v>
      </c>
      <c r="K816">
        <v>2.7</v>
      </c>
      <c r="U816">
        <v>277</v>
      </c>
      <c r="V816">
        <v>300</v>
      </c>
      <c r="W816">
        <v>325</v>
      </c>
      <c r="X816">
        <v>95</v>
      </c>
      <c r="Y816">
        <v>127</v>
      </c>
      <c r="Z816">
        <v>142</v>
      </c>
      <c r="AA816">
        <f t="shared" si="217"/>
        <v>1266</v>
      </c>
      <c r="AB816">
        <f t="shared" si="222"/>
        <v>2.1096410094215633E-4</v>
      </c>
      <c r="AC816" s="175"/>
    </row>
    <row r="817" spans="1:29">
      <c r="A817" t="s">
        <v>2868</v>
      </c>
      <c r="B817" t="s">
        <v>2869</v>
      </c>
      <c r="C817">
        <v>2.65</v>
      </c>
      <c r="D817">
        <v>3.15</v>
      </c>
      <c r="E817">
        <v>2.23</v>
      </c>
      <c r="F817">
        <v>2.94</v>
      </c>
      <c r="G817">
        <v>3.92</v>
      </c>
      <c r="H817">
        <v>2.17</v>
      </c>
      <c r="I817">
        <v>3.63</v>
      </c>
      <c r="J817">
        <v>4.76</v>
      </c>
      <c r="K817">
        <v>2.7</v>
      </c>
      <c r="U817">
        <v>277</v>
      </c>
      <c r="V817">
        <v>290</v>
      </c>
      <c r="W817">
        <v>310</v>
      </c>
      <c r="X817">
        <v>95</v>
      </c>
      <c r="Y817">
        <v>138</v>
      </c>
      <c r="Z817">
        <v>147</v>
      </c>
      <c r="AA817">
        <f t="shared" si="217"/>
        <v>1257</v>
      </c>
      <c r="AB817">
        <f t="shared" si="222"/>
        <v>2.094643561487287E-4</v>
      </c>
      <c r="AC817" s="175">
        <f t="shared" ref="AC817" si="229">SUM(AB817:AB820)/4</f>
        <v>1.7247065124417998E-4</v>
      </c>
    </row>
    <row r="818" spans="1:29">
      <c r="A818" t="s">
        <v>2870</v>
      </c>
      <c r="B818" t="s">
        <v>2871</v>
      </c>
      <c r="C818">
        <v>2.63</v>
      </c>
      <c r="D818">
        <v>3.13</v>
      </c>
      <c r="E818">
        <v>2.23</v>
      </c>
      <c r="F818">
        <v>2.92</v>
      </c>
      <c r="G818">
        <v>3.91</v>
      </c>
      <c r="H818">
        <v>2.17</v>
      </c>
      <c r="I818">
        <v>3.61</v>
      </c>
      <c r="J818">
        <v>4.75</v>
      </c>
      <c r="K818">
        <v>2.7</v>
      </c>
      <c r="U818">
        <v>263</v>
      </c>
      <c r="V818">
        <v>263</v>
      </c>
      <c r="W818">
        <v>276</v>
      </c>
      <c r="X818">
        <v>108</v>
      </c>
      <c r="Y818">
        <v>134</v>
      </c>
      <c r="Z818">
        <v>126</v>
      </c>
      <c r="AA818">
        <f t="shared" si="217"/>
        <v>1170</v>
      </c>
      <c r="AB818">
        <f t="shared" si="222"/>
        <v>1.9496682314559471E-4</v>
      </c>
      <c r="AC818" s="175"/>
    </row>
    <row r="819" spans="1:29">
      <c r="A819" t="s">
        <v>2872</v>
      </c>
      <c r="B819" t="s">
        <v>2873</v>
      </c>
      <c r="C819">
        <v>2.6</v>
      </c>
      <c r="D819">
        <v>3.11</v>
      </c>
      <c r="E819">
        <v>2.21</v>
      </c>
      <c r="F819">
        <v>2.88</v>
      </c>
      <c r="G819">
        <v>3.88</v>
      </c>
      <c r="H819">
        <v>2.16</v>
      </c>
      <c r="I819">
        <v>3.57</v>
      </c>
      <c r="J819">
        <v>4.7300000000000004</v>
      </c>
      <c r="K819">
        <v>2.7</v>
      </c>
      <c r="U819">
        <v>232</v>
      </c>
      <c r="V819">
        <v>227</v>
      </c>
      <c r="W819">
        <v>204</v>
      </c>
      <c r="X819">
        <v>94</v>
      </c>
      <c r="Y819">
        <v>122</v>
      </c>
      <c r="Z819">
        <v>73</v>
      </c>
      <c r="AA819">
        <f t="shared" si="217"/>
        <v>952</v>
      </c>
      <c r="AB819">
        <f t="shared" si="222"/>
        <v>1.5863967148256939E-4</v>
      </c>
      <c r="AC819" s="175"/>
    </row>
    <row r="820" spans="1:29">
      <c r="A820" t="s">
        <v>2874</v>
      </c>
      <c r="B820" t="s">
        <v>2875</v>
      </c>
      <c r="C820">
        <v>2.58</v>
      </c>
      <c r="D820">
        <v>3.09</v>
      </c>
      <c r="E820">
        <v>2.2000000000000002</v>
      </c>
      <c r="F820">
        <v>2.85</v>
      </c>
      <c r="G820">
        <v>3.85</v>
      </c>
      <c r="H820">
        <v>2.15</v>
      </c>
      <c r="I820">
        <v>3.55</v>
      </c>
      <c r="J820">
        <v>4.71</v>
      </c>
      <c r="K820">
        <v>2.7</v>
      </c>
      <c r="U820">
        <v>225</v>
      </c>
      <c r="V820">
        <v>166</v>
      </c>
      <c r="W820">
        <v>170</v>
      </c>
      <c r="X820">
        <v>79</v>
      </c>
      <c r="Y820">
        <v>91</v>
      </c>
      <c r="Z820">
        <v>30</v>
      </c>
      <c r="AA820">
        <f t="shared" si="217"/>
        <v>761</v>
      </c>
      <c r="AB820">
        <f t="shared" si="222"/>
        <v>1.26811754199827E-4</v>
      </c>
      <c r="AC820" s="175"/>
    </row>
    <row r="821" spans="1:29">
      <c r="A821" t="s">
        <v>2876</v>
      </c>
      <c r="B821" t="s">
        <v>2877</v>
      </c>
      <c r="C821">
        <v>2.56</v>
      </c>
      <c r="D821">
        <v>3.07</v>
      </c>
      <c r="E821">
        <v>2.2000000000000002</v>
      </c>
      <c r="F821">
        <v>2.83</v>
      </c>
      <c r="G821">
        <v>3.84</v>
      </c>
      <c r="H821">
        <v>2.15</v>
      </c>
      <c r="I821">
        <v>3.52</v>
      </c>
      <c r="J821">
        <v>4.6900000000000004</v>
      </c>
      <c r="K821">
        <v>2.7</v>
      </c>
      <c r="U821">
        <v>220</v>
      </c>
      <c r="V821">
        <v>149</v>
      </c>
      <c r="W821">
        <v>169</v>
      </c>
      <c r="X821">
        <v>69</v>
      </c>
      <c r="Y821">
        <v>68</v>
      </c>
      <c r="Z821">
        <v>13</v>
      </c>
      <c r="AA821">
        <f t="shared" si="217"/>
        <v>688</v>
      </c>
      <c r="AB821">
        <f t="shared" si="222"/>
        <v>1.1464715754202493E-4</v>
      </c>
      <c r="AC821" s="175">
        <f t="shared" ref="AC821" si="230">SUM(AB821:AB824)/4</f>
        <v>1.2277077517309137E-4</v>
      </c>
    </row>
    <row r="822" spans="1:29">
      <c r="A822" t="s">
        <v>2878</v>
      </c>
      <c r="B822" t="s">
        <v>2879</v>
      </c>
      <c r="C822">
        <v>2.54</v>
      </c>
      <c r="D822">
        <v>3.06</v>
      </c>
      <c r="E822">
        <v>2.19</v>
      </c>
      <c r="F822">
        <v>2.81</v>
      </c>
      <c r="G822">
        <v>3.83</v>
      </c>
      <c r="H822">
        <v>2.15</v>
      </c>
      <c r="I822">
        <v>3.51</v>
      </c>
      <c r="J822">
        <v>4.6900000000000004</v>
      </c>
      <c r="K822">
        <v>2.7</v>
      </c>
      <c r="U822">
        <v>223</v>
      </c>
      <c r="V822">
        <v>157</v>
      </c>
      <c r="W822">
        <v>173</v>
      </c>
      <c r="X822">
        <v>87</v>
      </c>
      <c r="Y822">
        <v>71</v>
      </c>
      <c r="Z822">
        <v>15</v>
      </c>
      <c r="AA822">
        <f t="shared" si="217"/>
        <v>726</v>
      </c>
      <c r="AB822">
        <f t="shared" si="222"/>
        <v>1.2097941333649724E-4</v>
      </c>
      <c r="AC822" s="175"/>
    </row>
    <row r="823" spans="1:29">
      <c r="A823" t="s">
        <v>2880</v>
      </c>
      <c r="B823" t="s">
        <v>2881</v>
      </c>
      <c r="C823">
        <v>2.52</v>
      </c>
      <c r="D823">
        <v>3.04</v>
      </c>
      <c r="E823">
        <v>2.1800000000000002</v>
      </c>
      <c r="F823">
        <v>2.78</v>
      </c>
      <c r="G823">
        <v>3.79</v>
      </c>
      <c r="H823">
        <v>2.13</v>
      </c>
      <c r="I823">
        <v>3.48</v>
      </c>
      <c r="J823">
        <v>4.67</v>
      </c>
      <c r="K823">
        <v>2.7</v>
      </c>
      <c r="U823">
        <v>229</v>
      </c>
      <c r="V823">
        <v>161</v>
      </c>
      <c r="W823">
        <v>178</v>
      </c>
      <c r="X823">
        <v>90</v>
      </c>
      <c r="Y823">
        <v>69</v>
      </c>
      <c r="Z823">
        <v>12</v>
      </c>
      <c r="AA823">
        <f t="shared" si="217"/>
        <v>739</v>
      </c>
      <c r="AB823">
        <f t="shared" si="222"/>
        <v>1.2314571137144828E-4</v>
      </c>
      <c r="AC823" s="175"/>
    </row>
    <row r="824" spans="1:29">
      <c r="A824" t="s">
        <v>2882</v>
      </c>
      <c r="B824" t="s">
        <v>2883</v>
      </c>
      <c r="C824">
        <v>2.5</v>
      </c>
      <c r="D824">
        <v>3.02</v>
      </c>
      <c r="E824">
        <v>2.17</v>
      </c>
      <c r="F824">
        <v>2.74</v>
      </c>
      <c r="G824">
        <v>3.77</v>
      </c>
      <c r="H824">
        <v>2.13</v>
      </c>
      <c r="I824">
        <v>3.46</v>
      </c>
      <c r="J824">
        <v>4.66</v>
      </c>
      <c r="K824">
        <v>2.7</v>
      </c>
      <c r="U824">
        <v>249</v>
      </c>
      <c r="V824">
        <v>175</v>
      </c>
      <c r="W824">
        <v>189</v>
      </c>
      <c r="X824">
        <v>92</v>
      </c>
      <c r="Y824">
        <v>66</v>
      </c>
      <c r="Z824">
        <v>23</v>
      </c>
      <c r="AA824">
        <f t="shared" si="217"/>
        <v>794</v>
      </c>
      <c r="AB824">
        <f t="shared" si="222"/>
        <v>1.3231081844239506E-4</v>
      </c>
      <c r="AC824" s="175"/>
    </row>
    <row r="825" spans="1:29">
      <c r="A825" t="s">
        <v>2884</v>
      </c>
      <c r="B825" t="s">
        <v>2885</v>
      </c>
      <c r="C825">
        <v>2.4900000000000002</v>
      </c>
      <c r="D825">
        <v>3.01</v>
      </c>
      <c r="E825">
        <v>2.17</v>
      </c>
      <c r="F825">
        <v>2.73</v>
      </c>
      <c r="G825">
        <v>3.75</v>
      </c>
      <c r="H825">
        <v>2.12</v>
      </c>
      <c r="I825">
        <v>3.45</v>
      </c>
      <c r="J825">
        <v>4.6500000000000004</v>
      </c>
      <c r="K825">
        <v>2.7</v>
      </c>
      <c r="U825">
        <v>260</v>
      </c>
      <c r="V825">
        <v>209</v>
      </c>
      <c r="W825">
        <v>217</v>
      </c>
      <c r="X825">
        <v>123</v>
      </c>
      <c r="Y825">
        <v>106</v>
      </c>
      <c r="Z825">
        <v>53</v>
      </c>
      <c r="AA825">
        <f t="shared" si="217"/>
        <v>968</v>
      </c>
      <c r="AB825">
        <f t="shared" si="222"/>
        <v>1.6130588444866298E-4</v>
      </c>
      <c r="AC825" s="175">
        <f t="shared" ref="AC825" si="231">SUM(AB825:AB828)/4</f>
        <v>2.3212716636052431E-4</v>
      </c>
    </row>
    <row r="826" spans="1:29">
      <c r="A826" t="s">
        <v>2886</v>
      </c>
      <c r="B826" t="s">
        <v>2887</v>
      </c>
      <c r="C826">
        <v>2.4700000000000002</v>
      </c>
      <c r="D826">
        <v>2.99</v>
      </c>
      <c r="E826">
        <v>2.16</v>
      </c>
      <c r="F826">
        <v>2.7</v>
      </c>
      <c r="G826">
        <v>3.73</v>
      </c>
      <c r="H826">
        <v>2.11</v>
      </c>
      <c r="I826">
        <v>3.43</v>
      </c>
      <c r="J826">
        <v>4.6399999999999997</v>
      </c>
      <c r="K826">
        <v>2.7</v>
      </c>
      <c r="U826">
        <v>296</v>
      </c>
      <c r="V826">
        <v>312</v>
      </c>
      <c r="W826">
        <v>283</v>
      </c>
      <c r="X826">
        <v>199</v>
      </c>
      <c r="Y826">
        <v>144</v>
      </c>
      <c r="Z826">
        <v>168</v>
      </c>
      <c r="AA826">
        <f t="shared" si="217"/>
        <v>1402</v>
      </c>
      <c r="AB826">
        <f t="shared" si="222"/>
        <v>2.3362691115395197E-4</v>
      </c>
      <c r="AC826" s="175"/>
    </row>
    <row r="827" spans="1:29">
      <c r="A827" t="s">
        <v>2888</v>
      </c>
      <c r="B827" t="s">
        <v>2889</v>
      </c>
      <c r="C827">
        <v>2.46</v>
      </c>
      <c r="D827">
        <v>2.98</v>
      </c>
      <c r="E827">
        <v>2.16</v>
      </c>
      <c r="F827">
        <v>2.68</v>
      </c>
      <c r="G827">
        <v>3.71</v>
      </c>
      <c r="H827">
        <v>2.1</v>
      </c>
      <c r="I827">
        <v>3.42</v>
      </c>
      <c r="J827">
        <v>4.63</v>
      </c>
      <c r="K827">
        <v>2.7</v>
      </c>
      <c r="U827">
        <v>343</v>
      </c>
      <c r="V827">
        <v>316</v>
      </c>
      <c r="W827">
        <v>354</v>
      </c>
      <c r="X827">
        <v>219</v>
      </c>
      <c r="Y827">
        <v>122</v>
      </c>
      <c r="Z827">
        <v>262</v>
      </c>
      <c r="AA827">
        <f t="shared" si="217"/>
        <v>1616</v>
      </c>
      <c r="AB827">
        <f t="shared" si="222"/>
        <v>2.6928750957545393E-4</v>
      </c>
      <c r="AC827" s="175"/>
    </row>
    <row r="828" spans="1:29">
      <c r="A828" t="s">
        <v>2890</v>
      </c>
      <c r="B828" t="s">
        <v>2891</v>
      </c>
      <c r="C828">
        <v>2.4500000000000002</v>
      </c>
      <c r="D828">
        <v>2.97</v>
      </c>
      <c r="E828">
        <v>2.15</v>
      </c>
      <c r="F828">
        <v>2.66</v>
      </c>
      <c r="G828">
        <v>3.69</v>
      </c>
      <c r="H828">
        <v>2.1</v>
      </c>
      <c r="I828">
        <v>3.4</v>
      </c>
      <c r="J828">
        <v>4.62</v>
      </c>
      <c r="K828">
        <v>2.7</v>
      </c>
      <c r="U828">
        <v>359</v>
      </c>
      <c r="V828">
        <v>295</v>
      </c>
      <c r="W828">
        <v>333</v>
      </c>
      <c r="X828">
        <v>219</v>
      </c>
      <c r="Y828">
        <v>154</v>
      </c>
      <c r="Z828">
        <v>226</v>
      </c>
      <c r="AA828">
        <f t="shared" si="217"/>
        <v>1586</v>
      </c>
      <c r="AB828">
        <f t="shared" si="222"/>
        <v>2.6428836026402841E-4</v>
      </c>
      <c r="AC828" s="175"/>
    </row>
    <row r="829" spans="1:29">
      <c r="A829" t="s">
        <v>2892</v>
      </c>
      <c r="B829" t="s">
        <v>2893</v>
      </c>
      <c r="C829">
        <v>2.48</v>
      </c>
      <c r="D829">
        <v>3</v>
      </c>
      <c r="E829">
        <v>2.17</v>
      </c>
      <c r="F829">
        <v>2.68</v>
      </c>
      <c r="G829">
        <v>3.69</v>
      </c>
      <c r="H829">
        <v>2.09</v>
      </c>
      <c r="I829">
        <v>3.44</v>
      </c>
      <c r="J829">
        <v>4.6500000000000004</v>
      </c>
      <c r="K829">
        <v>2.7</v>
      </c>
      <c r="U829">
        <v>377</v>
      </c>
      <c r="V829">
        <v>299</v>
      </c>
      <c r="W829">
        <v>327</v>
      </c>
      <c r="X829">
        <v>155</v>
      </c>
      <c r="Y829">
        <v>138</v>
      </c>
      <c r="Z829">
        <v>171</v>
      </c>
      <c r="AA829">
        <f t="shared" si="217"/>
        <v>1467</v>
      </c>
      <c r="AB829">
        <f t="shared" si="222"/>
        <v>2.4445840132870722E-4</v>
      </c>
      <c r="AC829" s="175">
        <f t="shared" ref="AC829" si="232">SUM(AB829:AB832)/4</f>
        <v>2.3087737903266793E-4</v>
      </c>
    </row>
    <row r="830" spans="1:29">
      <c r="A830" t="s">
        <v>2894</v>
      </c>
      <c r="B830" t="s">
        <v>2895</v>
      </c>
      <c r="C830">
        <v>2.58</v>
      </c>
      <c r="D830">
        <v>3.09</v>
      </c>
      <c r="E830">
        <v>2.21</v>
      </c>
      <c r="F830">
        <v>2.78</v>
      </c>
      <c r="G830">
        <v>3.76</v>
      </c>
      <c r="H830">
        <v>2.09</v>
      </c>
      <c r="I830">
        <v>3.55</v>
      </c>
      <c r="J830">
        <v>4.71</v>
      </c>
      <c r="K830">
        <v>2.7</v>
      </c>
      <c r="U830">
        <v>364</v>
      </c>
      <c r="V830">
        <v>292</v>
      </c>
      <c r="W830">
        <v>315</v>
      </c>
      <c r="X830">
        <v>143</v>
      </c>
      <c r="Y830">
        <v>140</v>
      </c>
      <c r="Z830">
        <v>164</v>
      </c>
      <c r="AA830">
        <f t="shared" si="217"/>
        <v>1418</v>
      </c>
      <c r="AB830">
        <f t="shared" si="222"/>
        <v>2.3629312412004556E-4</v>
      </c>
      <c r="AC830" s="175"/>
    </row>
    <row r="831" spans="1:29">
      <c r="A831" t="s">
        <v>2896</v>
      </c>
      <c r="B831" t="s">
        <v>2897</v>
      </c>
      <c r="C831">
        <v>2.7</v>
      </c>
      <c r="D831">
        <v>3.2</v>
      </c>
      <c r="E831">
        <v>2.2599999999999998</v>
      </c>
      <c r="F831">
        <v>2.88</v>
      </c>
      <c r="G831">
        <v>3.82</v>
      </c>
      <c r="H831">
        <v>2.09</v>
      </c>
      <c r="I831">
        <v>3.68</v>
      </c>
      <c r="J831">
        <v>4.79</v>
      </c>
      <c r="K831">
        <v>2.7</v>
      </c>
      <c r="U831">
        <v>345</v>
      </c>
      <c r="V831">
        <v>285</v>
      </c>
      <c r="W831">
        <v>303</v>
      </c>
      <c r="X831">
        <v>140</v>
      </c>
      <c r="Y831">
        <v>133</v>
      </c>
      <c r="Z831">
        <v>149</v>
      </c>
      <c r="AA831">
        <f t="shared" si="217"/>
        <v>1355</v>
      </c>
      <c r="AB831">
        <f t="shared" si="222"/>
        <v>2.25794910566052E-4</v>
      </c>
      <c r="AC831" s="175"/>
    </row>
    <row r="832" spans="1:29">
      <c r="A832" t="s">
        <v>2898</v>
      </c>
      <c r="B832" t="s">
        <v>2899</v>
      </c>
      <c r="C832">
        <v>2.79</v>
      </c>
      <c r="D832">
        <v>3.27</v>
      </c>
      <c r="E832">
        <v>2.29</v>
      </c>
      <c r="F832">
        <v>2.98</v>
      </c>
      <c r="G832">
        <v>3.89</v>
      </c>
      <c r="H832">
        <v>2.1</v>
      </c>
      <c r="I832">
        <v>3.78</v>
      </c>
      <c r="J832">
        <v>4.8499999999999996</v>
      </c>
      <c r="K832">
        <v>2.7</v>
      </c>
      <c r="U832">
        <v>326</v>
      </c>
      <c r="V832">
        <v>275</v>
      </c>
      <c r="W832">
        <v>290</v>
      </c>
      <c r="X832">
        <v>131</v>
      </c>
      <c r="Y832">
        <v>129</v>
      </c>
      <c r="Z832">
        <v>151</v>
      </c>
      <c r="AA832">
        <f t="shared" si="217"/>
        <v>1302</v>
      </c>
      <c r="AB832">
        <f t="shared" si="222"/>
        <v>2.1696308011586696E-4</v>
      </c>
      <c r="AC832" s="175"/>
    </row>
    <row r="833" spans="1:29">
      <c r="A833" t="s">
        <v>2900</v>
      </c>
      <c r="B833" t="s">
        <v>2901</v>
      </c>
      <c r="C833">
        <v>2.86</v>
      </c>
      <c r="D833">
        <v>3.34</v>
      </c>
      <c r="E833">
        <v>2.3199999999999998</v>
      </c>
      <c r="F833">
        <v>3.08</v>
      </c>
      <c r="G833">
        <v>3.97</v>
      </c>
      <c r="H833">
        <v>2.12</v>
      </c>
      <c r="I833">
        <v>3.86</v>
      </c>
      <c r="J833">
        <v>4.9000000000000004</v>
      </c>
      <c r="K833">
        <v>2.7</v>
      </c>
      <c r="U833">
        <v>310</v>
      </c>
      <c r="V833">
        <v>273</v>
      </c>
      <c r="W833">
        <v>284</v>
      </c>
      <c r="X833">
        <v>124</v>
      </c>
      <c r="Y833">
        <v>130</v>
      </c>
      <c r="Z833">
        <v>145</v>
      </c>
      <c r="AA833">
        <f t="shared" si="217"/>
        <v>1266</v>
      </c>
      <c r="AB833">
        <f t="shared" si="222"/>
        <v>2.1096410094215633E-4</v>
      </c>
      <c r="AC833" s="175">
        <f t="shared" ref="AC833" si="233">SUM(AB833:AB836)/4</f>
        <v>2.0325707908704202E-4</v>
      </c>
    </row>
    <row r="834" spans="1:29">
      <c r="A834" t="s">
        <v>2902</v>
      </c>
      <c r="B834" t="s">
        <v>2903</v>
      </c>
      <c r="C834">
        <v>2.9</v>
      </c>
      <c r="D834">
        <v>3.37</v>
      </c>
      <c r="E834">
        <v>2.34</v>
      </c>
      <c r="F834">
        <v>3.14</v>
      </c>
      <c r="G834">
        <v>4.0199999999999996</v>
      </c>
      <c r="H834">
        <v>2.14</v>
      </c>
      <c r="I834">
        <v>3.91</v>
      </c>
      <c r="J834">
        <v>4.92</v>
      </c>
      <c r="K834">
        <v>2.7</v>
      </c>
      <c r="U834">
        <v>313</v>
      </c>
      <c r="V834">
        <v>273</v>
      </c>
      <c r="W834">
        <v>288</v>
      </c>
      <c r="X834">
        <v>100</v>
      </c>
      <c r="Y834">
        <v>119</v>
      </c>
      <c r="Z834">
        <v>117</v>
      </c>
      <c r="AA834">
        <f t="shared" si="217"/>
        <v>1210</v>
      </c>
      <c r="AB834">
        <f t="shared" si="222"/>
        <v>2.0163235556082873E-4</v>
      </c>
      <c r="AC834" s="175"/>
    </row>
    <row r="835" spans="1:29">
      <c r="A835" t="s">
        <v>2904</v>
      </c>
      <c r="B835" t="s">
        <v>2905</v>
      </c>
      <c r="C835">
        <v>2.91</v>
      </c>
      <c r="D835">
        <v>3.38</v>
      </c>
      <c r="E835">
        <v>2.34</v>
      </c>
      <c r="F835">
        <v>3.17</v>
      </c>
      <c r="G835">
        <v>4.0599999999999996</v>
      </c>
      <c r="H835">
        <v>2.16</v>
      </c>
      <c r="I835">
        <v>3.91</v>
      </c>
      <c r="J835">
        <v>4.93</v>
      </c>
      <c r="K835">
        <v>2.7</v>
      </c>
      <c r="U835">
        <v>309</v>
      </c>
      <c r="V835">
        <v>273</v>
      </c>
      <c r="W835">
        <v>297</v>
      </c>
      <c r="X835">
        <v>93</v>
      </c>
      <c r="Y835">
        <v>122</v>
      </c>
      <c r="Z835">
        <v>112</v>
      </c>
      <c r="AA835">
        <f t="shared" si="217"/>
        <v>1206</v>
      </c>
      <c r="AB835">
        <f t="shared" si="222"/>
        <v>2.0096580231930534E-4</v>
      </c>
      <c r="AC835" s="175"/>
    </row>
    <row r="836" spans="1:29">
      <c r="A836" t="s">
        <v>2906</v>
      </c>
      <c r="B836" t="s">
        <v>2907</v>
      </c>
      <c r="C836">
        <v>2.88</v>
      </c>
      <c r="D836">
        <v>3.35</v>
      </c>
      <c r="E836">
        <v>2.33</v>
      </c>
      <c r="F836">
        <v>3.16</v>
      </c>
      <c r="G836">
        <v>4.07</v>
      </c>
      <c r="H836">
        <v>2.1800000000000002</v>
      </c>
      <c r="I836">
        <v>3.88</v>
      </c>
      <c r="J836">
        <v>4.91</v>
      </c>
      <c r="K836">
        <v>2.7</v>
      </c>
      <c r="U836">
        <v>309</v>
      </c>
      <c r="V836">
        <v>278</v>
      </c>
      <c r="W836">
        <v>307</v>
      </c>
      <c r="X836">
        <v>92</v>
      </c>
      <c r="Y836">
        <v>111</v>
      </c>
      <c r="Z836">
        <v>100</v>
      </c>
      <c r="AA836">
        <f t="shared" si="217"/>
        <v>1197</v>
      </c>
      <c r="AB836">
        <f t="shared" si="222"/>
        <v>1.9946605752587767E-4</v>
      </c>
      <c r="AC836" s="175"/>
    </row>
    <row r="837" spans="1:29">
      <c r="A837" t="s">
        <v>2908</v>
      </c>
      <c r="B837" t="s">
        <v>2909</v>
      </c>
      <c r="C837">
        <v>2.8</v>
      </c>
      <c r="D837">
        <v>3.28</v>
      </c>
      <c r="E837">
        <v>2.2999999999999998</v>
      </c>
      <c r="F837">
        <v>3.11</v>
      </c>
      <c r="G837">
        <v>4.05</v>
      </c>
      <c r="H837">
        <v>2.19</v>
      </c>
      <c r="I837">
        <v>3.79</v>
      </c>
      <c r="J837">
        <v>4.8600000000000003</v>
      </c>
      <c r="K837">
        <v>2.7</v>
      </c>
      <c r="U837">
        <v>313</v>
      </c>
      <c r="V837">
        <v>292</v>
      </c>
      <c r="W837">
        <v>320</v>
      </c>
      <c r="X837">
        <v>83</v>
      </c>
      <c r="Y837">
        <v>109</v>
      </c>
      <c r="Z837">
        <v>118</v>
      </c>
      <c r="AA837">
        <f t="shared" si="217"/>
        <v>1235</v>
      </c>
      <c r="AB837">
        <f t="shared" si="222"/>
        <v>2.0579831332034998E-4</v>
      </c>
      <c r="AC837" s="175">
        <f t="shared" ref="AC837" si="234">SUM(AB837:AB840)/4</f>
        <v>2.1379695221863081E-4</v>
      </c>
    </row>
    <row r="838" spans="1:29">
      <c r="A838" t="s">
        <v>2910</v>
      </c>
      <c r="B838" t="s">
        <v>2911</v>
      </c>
      <c r="C838">
        <v>2.72</v>
      </c>
      <c r="D838">
        <v>3.22</v>
      </c>
      <c r="E838">
        <v>2.27</v>
      </c>
      <c r="F838">
        <v>3.02</v>
      </c>
      <c r="G838">
        <v>3.99</v>
      </c>
      <c r="H838">
        <v>2.1800000000000002</v>
      </c>
      <c r="I838">
        <v>3.71</v>
      </c>
      <c r="J838">
        <v>4.8099999999999996</v>
      </c>
      <c r="K838">
        <v>2.7</v>
      </c>
      <c r="U838">
        <v>319</v>
      </c>
      <c r="V838">
        <v>300</v>
      </c>
      <c r="W838">
        <v>328</v>
      </c>
      <c r="X838">
        <v>86</v>
      </c>
      <c r="Y838">
        <v>117</v>
      </c>
      <c r="Z838">
        <v>139</v>
      </c>
      <c r="AA838">
        <f t="shared" ref="AA838:AA901" si="235">SUM(U838:Z838)</f>
        <v>1289</v>
      </c>
      <c r="AB838">
        <f t="shared" si="222"/>
        <v>2.1479678208091591E-4</v>
      </c>
      <c r="AC838" s="175"/>
    </row>
    <row r="839" spans="1:29">
      <c r="A839" t="s">
        <v>2912</v>
      </c>
      <c r="B839" t="s">
        <v>2913</v>
      </c>
      <c r="C839">
        <v>2.69</v>
      </c>
      <c r="D839">
        <v>3.18</v>
      </c>
      <c r="E839">
        <v>2.25</v>
      </c>
      <c r="F839">
        <v>2.98</v>
      </c>
      <c r="G839">
        <v>3.95</v>
      </c>
      <c r="H839">
        <v>2.17</v>
      </c>
      <c r="I839">
        <v>3.67</v>
      </c>
      <c r="J839">
        <v>4.79</v>
      </c>
      <c r="K839">
        <v>2.7</v>
      </c>
      <c r="U839">
        <v>315</v>
      </c>
      <c r="V839">
        <v>305</v>
      </c>
      <c r="W839">
        <v>332</v>
      </c>
      <c r="X839">
        <v>90</v>
      </c>
      <c r="Y839">
        <v>123</v>
      </c>
      <c r="Z839">
        <v>135</v>
      </c>
      <c r="AA839">
        <f t="shared" si="235"/>
        <v>1300</v>
      </c>
      <c r="AB839">
        <f t="shared" si="222"/>
        <v>2.1662980349510525E-4</v>
      </c>
      <c r="AC839" s="175"/>
    </row>
    <row r="840" spans="1:29">
      <c r="A840" t="s">
        <v>2914</v>
      </c>
      <c r="B840" t="s">
        <v>2915</v>
      </c>
      <c r="C840">
        <v>2.67</v>
      </c>
      <c r="D840">
        <v>3.17</v>
      </c>
      <c r="E840">
        <v>2.25</v>
      </c>
      <c r="F840">
        <v>2.95</v>
      </c>
      <c r="G840">
        <v>3.93</v>
      </c>
      <c r="H840">
        <v>2.17</v>
      </c>
      <c r="I840">
        <v>3.64</v>
      </c>
      <c r="J840">
        <v>4.7699999999999996</v>
      </c>
      <c r="K840">
        <v>2.7</v>
      </c>
      <c r="U840">
        <v>302</v>
      </c>
      <c r="V840">
        <v>303</v>
      </c>
      <c r="W840">
        <v>328</v>
      </c>
      <c r="X840">
        <v>106</v>
      </c>
      <c r="Y840">
        <v>127</v>
      </c>
      <c r="Z840">
        <v>142</v>
      </c>
      <c r="AA840">
        <f t="shared" si="235"/>
        <v>1308</v>
      </c>
      <c r="AB840">
        <f t="shared" si="222"/>
        <v>2.1796290997815206E-4</v>
      </c>
      <c r="AC840" s="175"/>
    </row>
    <row r="841" spans="1:29">
      <c r="A841" t="s">
        <v>2916</v>
      </c>
      <c r="B841" t="s">
        <v>2917</v>
      </c>
      <c r="C841">
        <v>2.65</v>
      </c>
      <c r="D841">
        <v>3.15</v>
      </c>
      <c r="E841">
        <v>2.2400000000000002</v>
      </c>
      <c r="F841">
        <v>2.93</v>
      </c>
      <c r="G841">
        <v>3.91</v>
      </c>
      <c r="H841">
        <v>2.16</v>
      </c>
      <c r="I841">
        <v>3.63</v>
      </c>
      <c r="J841">
        <v>4.76</v>
      </c>
      <c r="K841">
        <v>2.7</v>
      </c>
      <c r="U841">
        <v>281</v>
      </c>
      <c r="V841">
        <v>291</v>
      </c>
      <c r="W841">
        <v>313</v>
      </c>
      <c r="X841">
        <v>114</v>
      </c>
      <c r="Y841">
        <v>138</v>
      </c>
      <c r="Z841">
        <v>147</v>
      </c>
      <c r="AA841">
        <f t="shared" si="235"/>
        <v>1284</v>
      </c>
      <c r="AB841">
        <f t="shared" si="222"/>
        <v>2.1396359052901163E-4</v>
      </c>
      <c r="AC841" s="175">
        <f t="shared" ref="AC841" si="236">SUM(AB841:AB844)/4</f>
        <v>1.7463694927913098E-4</v>
      </c>
    </row>
    <row r="842" spans="1:29">
      <c r="A842" t="s">
        <v>2918</v>
      </c>
      <c r="B842" t="s">
        <v>2919</v>
      </c>
      <c r="C842">
        <v>2.64</v>
      </c>
      <c r="D842">
        <v>3.14</v>
      </c>
      <c r="E842">
        <v>2.2400000000000002</v>
      </c>
      <c r="F842">
        <v>2.91</v>
      </c>
      <c r="G842">
        <v>3.9</v>
      </c>
      <c r="H842">
        <v>2.16</v>
      </c>
      <c r="I842">
        <v>3.61</v>
      </c>
      <c r="J842">
        <v>4.75</v>
      </c>
      <c r="K842">
        <v>2.7</v>
      </c>
      <c r="U842">
        <v>269</v>
      </c>
      <c r="V842">
        <v>265</v>
      </c>
      <c r="W842">
        <v>279</v>
      </c>
      <c r="X842">
        <v>104</v>
      </c>
      <c r="Y842">
        <v>134</v>
      </c>
      <c r="Z842">
        <v>126</v>
      </c>
      <c r="AA842">
        <f t="shared" si="235"/>
        <v>1177</v>
      </c>
      <c r="AB842">
        <f t="shared" si="222"/>
        <v>1.9613329131826067E-4</v>
      </c>
      <c r="AC842" s="175"/>
    </row>
    <row r="843" spans="1:29">
      <c r="A843" t="s">
        <v>2920</v>
      </c>
      <c r="B843" t="s">
        <v>2921</v>
      </c>
      <c r="C843">
        <v>2.62</v>
      </c>
      <c r="D843">
        <v>3.13</v>
      </c>
      <c r="E843">
        <v>2.23</v>
      </c>
      <c r="F843">
        <v>2.89</v>
      </c>
      <c r="G843">
        <v>3.89</v>
      </c>
      <c r="H843">
        <v>2.16</v>
      </c>
      <c r="I843">
        <v>3.59</v>
      </c>
      <c r="J843">
        <v>4.74</v>
      </c>
      <c r="K843">
        <v>2.7</v>
      </c>
      <c r="U843">
        <v>236</v>
      </c>
      <c r="V843">
        <v>230</v>
      </c>
      <c r="W843">
        <v>208</v>
      </c>
      <c r="X843">
        <v>101</v>
      </c>
      <c r="Y843">
        <v>122</v>
      </c>
      <c r="Z843">
        <v>73</v>
      </c>
      <c r="AA843">
        <f t="shared" si="235"/>
        <v>970</v>
      </c>
      <c r="AB843">
        <f t="shared" si="222"/>
        <v>1.6163916106942469E-4</v>
      </c>
      <c r="AC843" s="175"/>
    </row>
    <row r="844" spans="1:29">
      <c r="A844" t="s">
        <v>2922</v>
      </c>
      <c r="B844" t="s">
        <v>2923</v>
      </c>
      <c r="C844">
        <v>2.6</v>
      </c>
      <c r="D844">
        <v>3.11</v>
      </c>
      <c r="E844">
        <v>2.23</v>
      </c>
      <c r="F844">
        <v>2.87</v>
      </c>
      <c r="G844">
        <v>3.88</v>
      </c>
      <c r="H844">
        <v>2.16</v>
      </c>
      <c r="I844">
        <v>3.57</v>
      </c>
      <c r="J844">
        <v>4.7300000000000004</v>
      </c>
      <c r="K844">
        <v>2.7</v>
      </c>
      <c r="U844">
        <v>220</v>
      </c>
      <c r="V844">
        <v>168</v>
      </c>
      <c r="W844">
        <v>176</v>
      </c>
      <c r="X844">
        <v>76</v>
      </c>
      <c r="Y844">
        <v>91</v>
      </c>
      <c r="Z844">
        <v>30</v>
      </c>
      <c r="AA844">
        <f t="shared" si="235"/>
        <v>761</v>
      </c>
      <c r="AB844">
        <f t="shared" si="222"/>
        <v>1.26811754199827E-4</v>
      </c>
      <c r="AC844" s="175"/>
    </row>
    <row r="845" spans="1:29">
      <c r="A845" t="s">
        <v>2924</v>
      </c>
      <c r="B845" t="s">
        <v>2925</v>
      </c>
      <c r="C845">
        <v>2.57</v>
      </c>
      <c r="D845">
        <v>3.08</v>
      </c>
      <c r="E845">
        <v>2.2200000000000002</v>
      </c>
      <c r="F845">
        <v>2.84</v>
      </c>
      <c r="G845">
        <v>3.85</v>
      </c>
      <c r="H845">
        <v>2.16</v>
      </c>
      <c r="I845">
        <v>3.54</v>
      </c>
      <c r="J845">
        <v>4.71</v>
      </c>
      <c r="K845">
        <v>2.7</v>
      </c>
      <c r="U845">
        <v>219</v>
      </c>
      <c r="V845">
        <v>148</v>
      </c>
      <c r="W845">
        <v>168</v>
      </c>
      <c r="X845">
        <v>66</v>
      </c>
      <c r="Y845">
        <v>68</v>
      </c>
      <c r="Z845">
        <v>13</v>
      </c>
      <c r="AA845">
        <f t="shared" si="235"/>
        <v>682</v>
      </c>
      <c r="AB845">
        <f t="shared" si="222"/>
        <v>1.1364732767973983E-4</v>
      </c>
      <c r="AC845" s="175">
        <f t="shared" ref="AC845" si="237">SUM(AB845:AB848)/4</f>
        <v>1.2189592404359191E-4</v>
      </c>
    </row>
    <row r="846" spans="1:29">
      <c r="A846" t="s">
        <v>2926</v>
      </c>
      <c r="B846" t="s">
        <v>2927</v>
      </c>
      <c r="C846">
        <v>2.56</v>
      </c>
      <c r="D846">
        <v>3.08</v>
      </c>
      <c r="E846">
        <v>2.2200000000000002</v>
      </c>
      <c r="F846">
        <v>2.82</v>
      </c>
      <c r="G846">
        <v>3.84</v>
      </c>
      <c r="H846">
        <v>2.15</v>
      </c>
      <c r="I846">
        <v>3.53</v>
      </c>
      <c r="J846">
        <v>4.7</v>
      </c>
      <c r="K846">
        <v>2.7</v>
      </c>
      <c r="U846">
        <v>225</v>
      </c>
      <c r="V846">
        <v>156</v>
      </c>
      <c r="W846">
        <v>172</v>
      </c>
      <c r="X846">
        <v>83</v>
      </c>
      <c r="Y846">
        <v>71</v>
      </c>
      <c r="Z846">
        <v>15</v>
      </c>
      <c r="AA846">
        <f t="shared" si="235"/>
        <v>722</v>
      </c>
      <c r="AB846">
        <f t="shared" si="222"/>
        <v>1.2031286009497384E-4</v>
      </c>
      <c r="AC846" s="175"/>
    </row>
    <row r="847" spans="1:29">
      <c r="A847" t="s">
        <v>2928</v>
      </c>
      <c r="B847" t="s">
        <v>2929</v>
      </c>
      <c r="C847">
        <v>2.5499999999999998</v>
      </c>
      <c r="D847">
        <v>3.06</v>
      </c>
      <c r="E847">
        <v>2.21</v>
      </c>
      <c r="F847">
        <v>2.8</v>
      </c>
      <c r="G847">
        <v>3.82</v>
      </c>
      <c r="H847">
        <v>2.15</v>
      </c>
      <c r="I847">
        <v>3.5</v>
      </c>
      <c r="J847">
        <v>4.6900000000000004</v>
      </c>
      <c r="K847">
        <v>2.7</v>
      </c>
      <c r="U847">
        <v>231</v>
      </c>
      <c r="V847">
        <v>160</v>
      </c>
      <c r="W847">
        <v>177</v>
      </c>
      <c r="X847">
        <v>87</v>
      </c>
      <c r="Y847">
        <v>69</v>
      </c>
      <c r="Z847">
        <v>12</v>
      </c>
      <c r="AA847">
        <f t="shared" si="235"/>
        <v>736</v>
      </c>
      <c r="AB847">
        <f t="shared" si="222"/>
        <v>1.2264579644030574E-4</v>
      </c>
      <c r="AC847" s="175"/>
    </row>
    <row r="848" spans="1:29">
      <c r="A848" t="s">
        <v>2930</v>
      </c>
      <c r="B848" t="s">
        <v>2931</v>
      </c>
      <c r="C848">
        <v>2.52</v>
      </c>
      <c r="D848">
        <v>3.03</v>
      </c>
      <c r="E848">
        <v>2.2000000000000002</v>
      </c>
      <c r="F848">
        <v>2.77</v>
      </c>
      <c r="G848">
        <v>3.8</v>
      </c>
      <c r="H848">
        <v>2.14</v>
      </c>
      <c r="I848">
        <v>3.47</v>
      </c>
      <c r="J848">
        <v>4.67</v>
      </c>
      <c r="K848">
        <v>2.7</v>
      </c>
      <c r="U848">
        <v>247</v>
      </c>
      <c r="V848">
        <v>174</v>
      </c>
      <c r="W848">
        <v>188</v>
      </c>
      <c r="X848">
        <v>88</v>
      </c>
      <c r="Y848">
        <v>66</v>
      </c>
      <c r="Z848">
        <v>23</v>
      </c>
      <c r="AA848">
        <f t="shared" si="235"/>
        <v>786</v>
      </c>
      <c r="AB848">
        <f t="shared" si="222"/>
        <v>1.3097771195934825E-4</v>
      </c>
      <c r="AC848" s="175"/>
    </row>
    <row r="849" spans="1:29">
      <c r="A849" t="s">
        <v>2932</v>
      </c>
      <c r="B849" t="s">
        <v>2933</v>
      </c>
      <c r="C849">
        <v>2.5099999999999998</v>
      </c>
      <c r="D849">
        <v>3.02</v>
      </c>
      <c r="E849">
        <v>2.19</v>
      </c>
      <c r="F849">
        <v>2.75</v>
      </c>
      <c r="G849">
        <v>3.79</v>
      </c>
      <c r="H849">
        <v>2.14</v>
      </c>
      <c r="I849">
        <v>3.46</v>
      </c>
      <c r="J849">
        <v>4.67</v>
      </c>
      <c r="K849">
        <v>2.7</v>
      </c>
      <c r="U849">
        <v>256</v>
      </c>
      <c r="V849">
        <v>207</v>
      </c>
      <c r="W849">
        <v>215</v>
      </c>
      <c r="X849">
        <v>122</v>
      </c>
      <c r="Y849">
        <v>106</v>
      </c>
      <c r="Z849">
        <v>53</v>
      </c>
      <c r="AA849">
        <f t="shared" si="235"/>
        <v>959</v>
      </c>
      <c r="AB849">
        <f t="shared" si="222"/>
        <v>1.5980613965523534E-4</v>
      </c>
      <c r="AC849" s="175">
        <f t="shared" ref="AC849" si="238">SUM(AB849:AB852)/4</f>
        <v>2.3062742156709667E-4</v>
      </c>
    </row>
    <row r="850" spans="1:29">
      <c r="A850" t="s">
        <v>2934</v>
      </c>
      <c r="B850" t="s">
        <v>2935</v>
      </c>
      <c r="C850">
        <v>2.5</v>
      </c>
      <c r="D850">
        <v>3.02</v>
      </c>
      <c r="E850">
        <v>2.19</v>
      </c>
      <c r="F850">
        <v>2.74</v>
      </c>
      <c r="G850">
        <v>3.77</v>
      </c>
      <c r="H850">
        <v>2.13</v>
      </c>
      <c r="I850">
        <v>3.45</v>
      </c>
      <c r="J850">
        <v>4.66</v>
      </c>
      <c r="K850">
        <v>2.7</v>
      </c>
      <c r="U850">
        <v>292</v>
      </c>
      <c r="V850">
        <v>310</v>
      </c>
      <c r="W850">
        <v>279</v>
      </c>
      <c r="X850">
        <v>196</v>
      </c>
      <c r="Y850">
        <v>144</v>
      </c>
      <c r="Z850">
        <v>168</v>
      </c>
      <c r="AA850">
        <f t="shared" si="235"/>
        <v>1389</v>
      </c>
      <c r="AB850">
        <f t="shared" si="222"/>
        <v>2.3146061311900092E-4</v>
      </c>
      <c r="AC850" s="175"/>
    </row>
    <row r="851" spans="1:29">
      <c r="A851" t="s">
        <v>2936</v>
      </c>
      <c r="B851" t="s">
        <v>2937</v>
      </c>
      <c r="C851">
        <v>2.5</v>
      </c>
      <c r="D851">
        <v>3.02</v>
      </c>
      <c r="E851">
        <v>2.19</v>
      </c>
      <c r="F851">
        <v>2.73</v>
      </c>
      <c r="G851">
        <v>3.77</v>
      </c>
      <c r="H851">
        <v>2.13</v>
      </c>
      <c r="I851">
        <v>3.45</v>
      </c>
      <c r="J851">
        <v>4.66</v>
      </c>
      <c r="K851">
        <v>2.7</v>
      </c>
      <c r="U851">
        <v>339</v>
      </c>
      <c r="V851">
        <v>313</v>
      </c>
      <c r="W851">
        <v>350</v>
      </c>
      <c r="X851">
        <v>222</v>
      </c>
      <c r="Y851">
        <v>122</v>
      </c>
      <c r="Z851">
        <v>262</v>
      </c>
      <c r="AA851">
        <f t="shared" si="235"/>
        <v>1608</v>
      </c>
      <c r="AB851">
        <f t="shared" si="222"/>
        <v>2.679544030924071E-4</v>
      </c>
      <c r="AC851" s="175"/>
    </row>
    <row r="852" spans="1:29">
      <c r="A852" t="s">
        <v>2938</v>
      </c>
      <c r="B852" t="s">
        <v>2939</v>
      </c>
      <c r="C852">
        <v>2.5099999999999998</v>
      </c>
      <c r="D852">
        <v>3.02</v>
      </c>
      <c r="E852">
        <v>2.19</v>
      </c>
      <c r="F852">
        <v>2.74</v>
      </c>
      <c r="G852">
        <v>3.77</v>
      </c>
      <c r="H852">
        <v>2.13</v>
      </c>
      <c r="I852">
        <v>3.46</v>
      </c>
      <c r="J852">
        <v>4.66</v>
      </c>
      <c r="K852">
        <v>2.7</v>
      </c>
      <c r="U852">
        <v>359</v>
      </c>
      <c r="V852">
        <v>292</v>
      </c>
      <c r="W852">
        <v>329</v>
      </c>
      <c r="X852">
        <v>220</v>
      </c>
      <c r="Y852">
        <v>154</v>
      </c>
      <c r="Z852">
        <v>226</v>
      </c>
      <c r="AA852">
        <f t="shared" si="235"/>
        <v>1580</v>
      </c>
      <c r="AB852">
        <f t="shared" si="222"/>
        <v>2.6328853040174328E-4</v>
      </c>
      <c r="AC852" s="175"/>
    </row>
    <row r="853" spans="1:29">
      <c r="A853" t="s">
        <v>2940</v>
      </c>
      <c r="B853" t="s">
        <v>2941</v>
      </c>
      <c r="C853">
        <v>2.5499999999999998</v>
      </c>
      <c r="D853">
        <v>3.06</v>
      </c>
      <c r="E853">
        <v>2.21</v>
      </c>
      <c r="F853">
        <v>2.76</v>
      </c>
      <c r="G853">
        <v>3.77</v>
      </c>
      <c r="H853">
        <v>2.12</v>
      </c>
      <c r="I853">
        <v>3.5</v>
      </c>
      <c r="J853">
        <v>4.6900000000000004</v>
      </c>
      <c r="K853">
        <v>2.7</v>
      </c>
      <c r="U853">
        <v>378</v>
      </c>
      <c r="V853">
        <v>296</v>
      </c>
      <c r="W853">
        <v>324</v>
      </c>
      <c r="X853">
        <v>166</v>
      </c>
      <c r="Y853">
        <v>138</v>
      </c>
      <c r="Z853">
        <v>171</v>
      </c>
      <c r="AA853">
        <f t="shared" si="235"/>
        <v>1473</v>
      </c>
      <c r="AB853">
        <f t="shared" si="222"/>
        <v>2.4545823119099234E-4</v>
      </c>
      <c r="AC853" s="175">
        <f t="shared" ref="AC853" si="239">SUM(AB853:AB856)/4</f>
        <v>2.3100235776545358E-4</v>
      </c>
    </row>
    <row r="854" spans="1:29">
      <c r="A854" t="s">
        <v>2942</v>
      </c>
      <c r="B854" t="s">
        <v>2943</v>
      </c>
      <c r="C854">
        <v>2.62</v>
      </c>
      <c r="D854">
        <v>3.13</v>
      </c>
      <c r="E854">
        <v>2.2400000000000002</v>
      </c>
      <c r="F854">
        <v>2.82</v>
      </c>
      <c r="G854">
        <v>3.8</v>
      </c>
      <c r="H854">
        <v>2.1</v>
      </c>
      <c r="I854">
        <v>3.59</v>
      </c>
      <c r="J854">
        <v>4.74</v>
      </c>
      <c r="K854">
        <v>2.7</v>
      </c>
      <c r="U854">
        <v>360</v>
      </c>
      <c r="V854">
        <v>289</v>
      </c>
      <c r="W854">
        <v>311</v>
      </c>
      <c r="X854">
        <v>154</v>
      </c>
      <c r="Y854">
        <v>140</v>
      </c>
      <c r="Z854">
        <v>164</v>
      </c>
      <c r="AA854">
        <f t="shared" si="235"/>
        <v>1418</v>
      </c>
      <c r="AB854">
        <f t="shared" ref="AB854:AB917" si="240">AA854/$AD$4</f>
        <v>2.3629312412004556E-4</v>
      </c>
      <c r="AC854" s="175"/>
    </row>
    <row r="855" spans="1:29">
      <c r="A855" t="s">
        <v>2944</v>
      </c>
      <c r="B855" t="s">
        <v>2945</v>
      </c>
      <c r="C855">
        <v>2.7</v>
      </c>
      <c r="D855">
        <v>3.2</v>
      </c>
      <c r="E855">
        <v>2.27</v>
      </c>
      <c r="F855">
        <v>2.89</v>
      </c>
      <c r="G855">
        <v>3.83</v>
      </c>
      <c r="H855">
        <v>2.1</v>
      </c>
      <c r="I855">
        <v>3.69</v>
      </c>
      <c r="J855">
        <v>4.8</v>
      </c>
      <c r="K855">
        <v>2.7</v>
      </c>
      <c r="U855">
        <v>338</v>
      </c>
      <c r="V855">
        <v>282</v>
      </c>
      <c r="W855">
        <v>300</v>
      </c>
      <c r="X855">
        <v>151</v>
      </c>
      <c r="Y855">
        <v>133</v>
      </c>
      <c r="Z855">
        <v>149</v>
      </c>
      <c r="AA855">
        <f t="shared" si="235"/>
        <v>1353</v>
      </c>
      <c r="AB855">
        <f t="shared" si="240"/>
        <v>2.2546163394529032E-4</v>
      </c>
      <c r="AC855" s="175"/>
    </row>
    <row r="856" spans="1:29">
      <c r="A856" t="s">
        <v>2946</v>
      </c>
      <c r="B856" t="s">
        <v>2947</v>
      </c>
      <c r="C856">
        <v>2.78</v>
      </c>
      <c r="D856">
        <v>3.27</v>
      </c>
      <c r="E856">
        <v>2.2999999999999998</v>
      </c>
      <c r="F856">
        <v>2.95</v>
      </c>
      <c r="G856">
        <v>3.87</v>
      </c>
      <c r="H856">
        <v>2.11</v>
      </c>
      <c r="I856">
        <v>3.77</v>
      </c>
      <c r="J856">
        <v>4.8499999999999996</v>
      </c>
      <c r="K856">
        <v>2.7</v>
      </c>
      <c r="U856">
        <v>321</v>
      </c>
      <c r="V856">
        <v>273</v>
      </c>
      <c r="W856">
        <v>287</v>
      </c>
      <c r="X856">
        <v>140</v>
      </c>
      <c r="Y856">
        <v>129</v>
      </c>
      <c r="Z856">
        <v>151</v>
      </c>
      <c r="AA856">
        <f t="shared" si="235"/>
        <v>1301</v>
      </c>
      <c r="AB856">
        <f t="shared" si="240"/>
        <v>2.1679644180548611E-4</v>
      </c>
      <c r="AC856" s="175"/>
    </row>
    <row r="857" spans="1:29">
      <c r="A857" t="s">
        <v>2948</v>
      </c>
      <c r="B857" t="s">
        <v>2949</v>
      </c>
      <c r="C857">
        <v>2.83</v>
      </c>
      <c r="D857">
        <v>3.31</v>
      </c>
      <c r="E857">
        <v>2.3199999999999998</v>
      </c>
      <c r="F857">
        <v>3.01</v>
      </c>
      <c r="G857">
        <v>3.91</v>
      </c>
      <c r="H857">
        <v>2.11</v>
      </c>
      <c r="I857">
        <v>3.83</v>
      </c>
      <c r="J857">
        <v>4.88</v>
      </c>
      <c r="K857">
        <v>2.7</v>
      </c>
      <c r="U857">
        <v>307</v>
      </c>
      <c r="V857">
        <v>270</v>
      </c>
      <c r="W857">
        <v>281</v>
      </c>
      <c r="X857">
        <v>133</v>
      </c>
      <c r="Y857">
        <v>130</v>
      </c>
      <c r="Z857">
        <v>145</v>
      </c>
      <c r="AA857">
        <f t="shared" si="235"/>
        <v>1266</v>
      </c>
      <c r="AB857">
        <f t="shared" si="240"/>
        <v>2.1096410094215633E-4</v>
      </c>
      <c r="AC857" s="175">
        <f t="shared" ref="AC857" si="241">SUM(AB857:AB860)/4</f>
        <v>2.025072066903282E-4</v>
      </c>
    </row>
    <row r="858" spans="1:29">
      <c r="A858" t="s">
        <v>2950</v>
      </c>
      <c r="B858" t="s">
        <v>2951</v>
      </c>
      <c r="C858">
        <v>2.88</v>
      </c>
      <c r="D858">
        <v>3.35</v>
      </c>
      <c r="E858">
        <v>2.33</v>
      </c>
      <c r="F858">
        <v>3.08</v>
      </c>
      <c r="G858">
        <v>3.97</v>
      </c>
      <c r="H858">
        <v>2.13</v>
      </c>
      <c r="I858">
        <v>3.88</v>
      </c>
      <c r="J858">
        <v>4.91</v>
      </c>
      <c r="K858">
        <v>2.7</v>
      </c>
      <c r="U858">
        <v>307</v>
      </c>
      <c r="V858">
        <v>270</v>
      </c>
      <c r="W858">
        <v>286</v>
      </c>
      <c r="X858">
        <v>106</v>
      </c>
      <c r="Y858">
        <v>119</v>
      </c>
      <c r="Z858">
        <v>117</v>
      </c>
      <c r="AA858">
        <f t="shared" si="235"/>
        <v>1205</v>
      </c>
      <c r="AB858">
        <f t="shared" si="240"/>
        <v>2.0079916400892448E-4</v>
      </c>
      <c r="AC858" s="175"/>
    </row>
    <row r="859" spans="1:29">
      <c r="A859" t="s">
        <v>2952</v>
      </c>
      <c r="B859" t="s">
        <v>2953</v>
      </c>
      <c r="C859">
        <v>2.9</v>
      </c>
      <c r="D859">
        <v>3.37</v>
      </c>
      <c r="E859">
        <v>2.34</v>
      </c>
      <c r="F859">
        <v>3.14</v>
      </c>
      <c r="G859">
        <v>4.03</v>
      </c>
      <c r="H859">
        <v>2.16</v>
      </c>
      <c r="I859">
        <v>3.9</v>
      </c>
      <c r="J859">
        <v>4.92</v>
      </c>
      <c r="K859">
        <v>2.7</v>
      </c>
      <c r="U859">
        <v>307</v>
      </c>
      <c r="V859">
        <v>270</v>
      </c>
      <c r="W859">
        <v>294</v>
      </c>
      <c r="X859">
        <v>94</v>
      </c>
      <c r="Y859">
        <v>122</v>
      </c>
      <c r="Z859">
        <v>112</v>
      </c>
      <c r="AA859">
        <f t="shared" si="235"/>
        <v>1199</v>
      </c>
      <c r="AB859">
        <f t="shared" si="240"/>
        <v>1.9979933414663938E-4</v>
      </c>
      <c r="AC859" s="175"/>
    </row>
    <row r="860" spans="1:29">
      <c r="A860" t="s">
        <v>2954</v>
      </c>
      <c r="B860" t="s">
        <v>2955</v>
      </c>
      <c r="C860">
        <v>2.89</v>
      </c>
      <c r="D860">
        <v>3.36</v>
      </c>
      <c r="E860">
        <v>2.34</v>
      </c>
      <c r="F860">
        <v>3.14</v>
      </c>
      <c r="G860">
        <v>4.04</v>
      </c>
      <c r="H860">
        <v>2.17</v>
      </c>
      <c r="I860">
        <v>3.89</v>
      </c>
      <c r="J860">
        <v>4.92</v>
      </c>
      <c r="K860">
        <v>2.7</v>
      </c>
      <c r="U860">
        <v>310</v>
      </c>
      <c r="V860">
        <v>276</v>
      </c>
      <c r="W860">
        <v>304</v>
      </c>
      <c r="X860">
        <v>90</v>
      </c>
      <c r="Y860">
        <v>111</v>
      </c>
      <c r="Z860">
        <v>100</v>
      </c>
      <c r="AA860">
        <f t="shared" si="235"/>
        <v>1191</v>
      </c>
      <c r="AB860">
        <f t="shared" si="240"/>
        <v>1.9846622766359257E-4</v>
      </c>
      <c r="AC860" s="175"/>
    </row>
    <row r="861" spans="1:29">
      <c r="A861" t="s">
        <v>2956</v>
      </c>
      <c r="B861" t="s">
        <v>2957</v>
      </c>
      <c r="C861">
        <v>2.85</v>
      </c>
      <c r="D861">
        <v>3.33</v>
      </c>
      <c r="E861">
        <v>2.33</v>
      </c>
      <c r="F861">
        <v>3.12</v>
      </c>
      <c r="G861">
        <v>4.03</v>
      </c>
      <c r="H861">
        <v>2.1800000000000002</v>
      </c>
      <c r="I861">
        <v>3.85</v>
      </c>
      <c r="J861">
        <v>4.8899999999999997</v>
      </c>
      <c r="K861">
        <v>2.7</v>
      </c>
      <c r="U861">
        <v>316</v>
      </c>
      <c r="V861">
        <v>289</v>
      </c>
      <c r="W861">
        <v>317</v>
      </c>
      <c r="X861">
        <v>78</v>
      </c>
      <c r="Y861">
        <v>109</v>
      </c>
      <c r="Z861">
        <v>118</v>
      </c>
      <c r="AA861">
        <f t="shared" si="235"/>
        <v>1227</v>
      </c>
      <c r="AB861">
        <f t="shared" si="240"/>
        <v>2.0446520683730317E-4</v>
      </c>
      <c r="AC861" s="175">
        <f t="shared" ref="AC861" si="242">SUM(AB861:AB864)/4</f>
        <v>2.1088078178696591E-4</v>
      </c>
    </row>
    <row r="862" spans="1:29">
      <c r="A862" t="s">
        <v>2958</v>
      </c>
      <c r="B862" t="s">
        <v>2959</v>
      </c>
      <c r="C862">
        <v>2.79</v>
      </c>
      <c r="D862">
        <v>3.28</v>
      </c>
      <c r="E862">
        <v>2.2999999999999998</v>
      </c>
      <c r="F862">
        <v>3.06</v>
      </c>
      <c r="G862">
        <v>4</v>
      </c>
      <c r="H862">
        <v>2.1800000000000002</v>
      </c>
      <c r="I862">
        <v>3.79</v>
      </c>
      <c r="J862">
        <v>4.8600000000000003</v>
      </c>
      <c r="K862">
        <v>2.7</v>
      </c>
      <c r="U862">
        <v>312</v>
      </c>
      <c r="V862">
        <v>297</v>
      </c>
      <c r="W862">
        <v>324</v>
      </c>
      <c r="X862">
        <v>83</v>
      </c>
      <c r="Y862">
        <v>117</v>
      </c>
      <c r="Z862">
        <v>139</v>
      </c>
      <c r="AA862">
        <f t="shared" si="235"/>
        <v>1272</v>
      </c>
      <c r="AB862">
        <f t="shared" si="240"/>
        <v>2.1196393080444143E-4</v>
      </c>
      <c r="AC862" s="175"/>
    </row>
    <row r="863" spans="1:29">
      <c r="A863" t="s">
        <v>2960</v>
      </c>
      <c r="B863" t="s">
        <v>2961</v>
      </c>
      <c r="C863">
        <v>2.75</v>
      </c>
      <c r="D863">
        <v>3.24</v>
      </c>
      <c r="E863">
        <v>2.29</v>
      </c>
      <c r="F863">
        <v>3.02</v>
      </c>
      <c r="G863">
        <v>3.97</v>
      </c>
      <c r="H863">
        <v>2.17</v>
      </c>
      <c r="I863">
        <v>3.74</v>
      </c>
      <c r="J863">
        <v>4.83</v>
      </c>
      <c r="K863">
        <v>2.7</v>
      </c>
      <c r="U863">
        <v>302</v>
      </c>
      <c r="V863">
        <v>302</v>
      </c>
      <c r="W863">
        <v>328</v>
      </c>
      <c r="X863">
        <v>88</v>
      </c>
      <c r="Y863">
        <v>123</v>
      </c>
      <c r="Z863">
        <v>135</v>
      </c>
      <c r="AA863">
        <f t="shared" si="235"/>
        <v>1278</v>
      </c>
      <c r="AB863">
        <f t="shared" si="240"/>
        <v>2.1296376066672653E-4</v>
      </c>
      <c r="AC863" s="175"/>
    </row>
    <row r="864" spans="1:29">
      <c r="A864" t="s">
        <v>2962</v>
      </c>
      <c r="B864" t="s">
        <v>2963</v>
      </c>
      <c r="C864">
        <v>2.71</v>
      </c>
      <c r="D864">
        <v>3.2</v>
      </c>
      <c r="E864">
        <v>2.27</v>
      </c>
      <c r="F864">
        <v>2.97</v>
      </c>
      <c r="G864">
        <v>3.94</v>
      </c>
      <c r="H864">
        <v>2.17</v>
      </c>
      <c r="I864">
        <v>3.69</v>
      </c>
      <c r="J864">
        <v>4.8</v>
      </c>
      <c r="K864">
        <v>2.7</v>
      </c>
      <c r="U864">
        <v>290</v>
      </c>
      <c r="V864">
        <v>300</v>
      </c>
      <c r="W864">
        <v>324</v>
      </c>
      <c r="X864">
        <v>102</v>
      </c>
      <c r="Y864">
        <v>127</v>
      </c>
      <c r="Z864">
        <v>142</v>
      </c>
      <c r="AA864">
        <f t="shared" si="235"/>
        <v>1285</v>
      </c>
      <c r="AB864">
        <f t="shared" si="240"/>
        <v>2.1413022883939249E-4</v>
      </c>
      <c r="AC864" s="175"/>
    </row>
    <row r="865" spans="1:29">
      <c r="A865" t="s">
        <v>2964</v>
      </c>
      <c r="B865" t="s">
        <v>2965</v>
      </c>
      <c r="C865">
        <v>2.67</v>
      </c>
      <c r="D865">
        <v>3.17</v>
      </c>
      <c r="E865">
        <v>2.2599999999999998</v>
      </c>
      <c r="F865">
        <v>2.94</v>
      </c>
      <c r="G865">
        <v>3.92</v>
      </c>
      <c r="H865">
        <v>2.17</v>
      </c>
      <c r="I865">
        <v>3.65</v>
      </c>
      <c r="J865">
        <v>4.78</v>
      </c>
      <c r="K865">
        <v>2.7</v>
      </c>
      <c r="U865">
        <v>281</v>
      </c>
      <c r="V865">
        <v>288</v>
      </c>
      <c r="W865">
        <v>310</v>
      </c>
      <c r="X865">
        <v>106</v>
      </c>
      <c r="Y865">
        <v>138</v>
      </c>
      <c r="Z865">
        <v>147</v>
      </c>
      <c r="AA865">
        <f t="shared" si="235"/>
        <v>1270</v>
      </c>
      <c r="AB865">
        <f t="shared" si="240"/>
        <v>2.1163065418367975E-4</v>
      </c>
      <c r="AC865" s="175">
        <f>SUM(AB865:AB868)/4</f>
        <v>1.7213737462341825E-4</v>
      </c>
    </row>
    <row r="866" spans="1:29">
      <c r="A866" t="s">
        <v>2966</v>
      </c>
      <c r="B866" t="s">
        <v>2967</v>
      </c>
      <c r="C866">
        <v>2.64</v>
      </c>
      <c r="D866">
        <v>3.15</v>
      </c>
      <c r="E866">
        <v>2.2400000000000002</v>
      </c>
      <c r="F866">
        <v>2.91</v>
      </c>
      <c r="G866">
        <v>3.9</v>
      </c>
      <c r="H866">
        <v>2.17</v>
      </c>
      <c r="I866">
        <v>3.62</v>
      </c>
      <c r="J866">
        <v>4.76</v>
      </c>
      <c r="K866">
        <v>2.7</v>
      </c>
      <c r="U866">
        <v>262</v>
      </c>
      <c r="V866">
        <v>262</v>
      </c>
      <c r="W866">
        <v>276</v>
      </c>
      <c r="X866">
        <v>98</v>
      </c>
      <c r="Y866">
        <v>134</v>
      </c>
      <c r="Z866">
        <v>126</v>
      </c>
      <c r="AA866">
        <f t="shared" si="235"/>
        <v>1158</v>
      </c>
      <c r="AB866">
        <f t="shared" si="240"/>
        <v>1.9296716342102451E-4</v>
      </c>
      <c r="AC866" s="175"/>
    </row>
    <row r="867" spans="1:29">
      <c r="A867" t="s">
        <v>2968</v>
      </c>
      <c r="B867" t="s">
        <v>2969</v>
      </c>
      <c r="C867">
        <v>2.61</v>
      </c>
      <c r="D867">
        <v>3.11</v>
      </c>
      <c r="E867">
        <v>2.23</v>
      </c>
      <c r="F867">
        <v>2.87</v>
      </c>
      <c r="G867">
        <v>3.87</v>
      </c>
      <c r="H867">
        <v>2.16</v>
      </c>
      <c r="I867">
        <v>3.58</v>
      </c>
      <c r="J867">
        <v>4.7300000000000004</v>
      </c>
      <c r="K867">
        <v>2.7</v>
      </c>
      <c r="U867">
        <v>229</v>
      </c>
      <c r="V867">
        <v>227</v>
      </c>
      <c r="W867">
        <v>207</v>
      </c>
      <c r="X867">
        <v>95</v>
      </c>
      <c r="Y867">
        <v>122</v>
      </c>
      <c r="Z867">
        <v>73</v>
      </c>
      <c r="AA867">
        <f t="shared" si="235"/>
        <v>953</v>
      </c>
      <c r="AB867">
        <f t="shared" si="240"/>
        <v>1.5880630979295024E-4</v>
      </c>
      <c r="AC867" s="175"/>
    </row>
    <row r="868" spans="1:29">
      <c r="A868" t="s">
        <v>2970</v>
      </c>
      <c r="B868" t="s">
        <v>2971</v>
      </c>
      <c r="C868">
        <v>2.57</v>
      </c>
      <c r="D868">
        <v>3.08</v>
      </c>
      <c r="E868">
        <v>2.2200000000000002</v>
      </c>
      <c r="F868">
        <v>2.83</v>
      </c>
      <c r="G868">
        <v>3.84</v>
      </c>
      <c r="H868">
        <v>2.15</v>
      </c>
      <c r="I868">
        <v>3.54</v>
      </c>
      <c r="J868">
        <v>4.71</v>
      </c>
      <c r="K868">
        <v>2.7</v>
      </c>
      <c r="U868">
        <v>217</v>
      </c>
      <c r="V868">
        <v>167</v>
      </c>
      <c r="W868">
        <v>175</v>
      </c>
      <c r="X868">
        <v>71</v>
      </c>
      <c r="Y868">
        <v>91</v>
      </c>
      <c r="Z868">
        <v>30</v>
      </c>
      <c r="AA868">
        <f t="shared" si="235"/>
        <v>751</v>
      </c>
      <c r="AB868">
        <f t="shared" si="240"/>
        <v>1.2514537109601851E-4</v>
      </c>
      <c r="AC868" s="175"/>
    </row>
    <row r="869" spans="1:29">
      <c r="A869" t="s">
        <v>2972</v>
      </c>
      <c r="B869" t="s">
        <v>2973</v>
      </c>
      <c r="C869">
        <v>2.5299999999999998</v>
      </c>
      <c r="D869">
        <v>3.05</v>
      </c>
      <c r="E869">
        <v>2.21</v>
      </c>
      <c r="F869">
        <v>2.78</v>
      </c>
      <c r="G869">
        <v>3.8</v>
      </c>
      <c r="H869">
        <v>2.15</v>
      </c>
      <c r="I869">
        <v>3.49</v>
      </c>
      <c r="J869">
        <v>4.68</v>
      </c>
      <c r="K869">
        <v>2.7</v>
      </c>
      <c r="U869">
        <v>214</v>
      </c>
      <c r="V869">
        <v>147</v>
      </c>
      <c r="W869">
        <v>167</v>
      </c>
      <c r="X869">
        <v>66</v>
      </c>
      <c r="Y869">
        <v>68</v>
      </c>
      <c r="Z869">
        <v>13</v>
      </c>
      <c r="AA869">
        <f t="shared" si="235"/>
        <v>675</v>
      </c>
      <c r="AB869">
        <f t="shared" si="240"/>
        <v>1.1248085950707388E-4</v>
      </c>
      <c r="AC869" s="175">
        <f t="shared" ref="AC869" si="243">SUM(AB869:AB872)/4</f>
        <v>1.2022954093978341E-4</v>
      </c>
    </row>
    <row r="870" spans="1:29">
      <c r="A870" t="s">
        <v>2974</v>
      </c>
      <c r="B870" t="s">
        <v>2975</v>
      </c>
      <c r="C870">
        <v>2.5099999999999998</v>
      </c>
      <c r="D870">
        <v>3.03</v>
      </c>
      <c r="E870">
        <v>2.2000000000000002</v>
      </c>
      <c r="F870">
        <v>2.76</v>
      </c>
      <c r="G870">
        <v>3.79</v>
      </c>
      <c r="H870">
        <v>2.15</v>
      </c>
      <c r="I870">
        <v>3.47</v>
      </c>
      <c r="J870">
        <v>4.67</v>
      </c>
      <c r="K870">
        <v>2.7</v>
      </c>
      <c r="U870">
        <v>219</v>
      </c>
      <c r="V870">
        <v>155</v>
      </c>
      <c r="W870">
        <v>170</v>
      </c>
      <c r="X870">
        <v>82</v>
      </c>
      <c r="Y870">
        <v>71</v>
      </c>
      <c r="Z870">
        <v>15</v>
      </c>
      <c r="AA870">
        <f t="shared" si="235"/>
        <v>712</v>
      </c>
      <c r="AB870">
        <f t="shared" si="240"/>
        <v>1.1864647699116533E-4</v>
      </c>
      <c r="AC870" s="175"/>
    </row>
    <row r="871" spans="1:29">
      <c r="A871" t="s">
        <v>2976</v>
      </c>
      <c r="B871" t="s">
        <v>2977</v>
      </c>
      <c r="C871">
        <v>2.5</v>
      </c>
      <c r="D871">
        <v>3.02</v>
      </c>
      <c r="E871">
        <v>2.2000000000000002</v>
      </c>
      <c r="F871">
        <v>2.74</v>
      </c>
      <c r="G871">
        <v>3.77</v>
      </c>
      <c r="H871">
        <v>2.15</v>
      </c>
      <c r="I871">
        <v>3.45</v>
      </c>
      <c r="J871">
        <v>4.66</v>
      </c>
      <c r="K871">
        <v>2.7</v>
      </c>
      <c r="U871">
        <v>224</v>
      </c>
      <c r="V871">
        <v>158</v>
      </c>
      <c r="W871">
        <v>175</v>
      </c>
      <c r="X871">
        <v>86</v>
      </c>
      <c r="Y871">
        <v>69</v>
      </c>
      <c r="Z871">
        <v>12</v>
      </c>
      <c r="AA871">
        <f t="shared" si="235"/>
        <v>724</v>
      </c>
      <c r="AB871">
        <f t="shared" si="240"/>
        <v>1.2064613671573554E-4</v>
      </c>
      <c r="AC871" s="175"/>
    </row>
    <row r="872" spans="1:29">
      <c r="A872" t="s">
        <v>2978</v>
      </c>
      <c r="B872" t="s">
        <v>2979</v>
      </c>
      <c r="C872">
        <v>2.4900000000000002</v>
      </c>
      <c r="D872">
        <v>3</v>
      </c>
      <c r="E872">
        <v>2.19</v>
      </c>
      <c r="F872">
        <v>2.72</v>
      </c>
      <c r="G872">
        <v>3.76</v>
      </c>
      <c r="H872">
        <v>2.14</v>
      </c>
      <c r="I872">
        <v>3.43</v>
      </c>
      <c r="J872">
        <v>4.6500000000000004</v>
      </c>
      <c r="K872">
        <v>2.7</v>
      </c>
      <c r="U872">
        <v>241</v>
      </c>
      <c r="V872">
        <v>172</v>
      </c>
      <c r="W872">
        <v>185</v>
      </c>
      <c r="X872">
        <v>88</v>
      </c>
      <c r="Y872">
        <v>66</v>
      </c>
      <c r="Z872">
        <v>23</v>
      </c>
      <c r="AA872">
        <f t="shared" si="235"/>
        <v>775</v>
      </c>
      <c r="AB872">
        <f t="shared" si="240"/>
        <v>1.2914469054515891E-4</v>
      </c>
      <c r="AC872" s="175"/>
    </row>
    <row r="873" spans="1:29">
      <c r="A873" t="s">
        <v>2980</v>
      </c>
      <c r="B873" t="s">
        <v>2981</v>
      </c>
      <c r="C873">
        <v>2.48</v>
      </c>
      <c r="D873">
        <v>3</v>
      </c>
      <c r="E873">
        <v>2.19</v>
      </c>
      <c r="F873">
        <v>2.72</v>
      </c>
      <c r="G873">
        <v>3.76</v>
      </c>
      <c r="H873">
        <v>2.15</v>
      </c>
      <c r="I873">
        <v>3.43</v>
      </c>
      <c r="J873">
        <v>4.6399999999999997</v>
      </c>
      <c r="K873">
        <v>2.7</v>
      </c>
      <c r="U873">
        <v>248</v>
      </c>
      <c r="V873">
        <v>204</v>
      </c>
      <c r="W873">
        <v>211</v>
      </c>
      <c r="X873">
        <v>120</v>
      </c>
      <c r="Y873">
        <v>106</v>
      </c>
      <c r="Z873">
        <v>53</v>
      </c>
      <c r="AA873">
        <f t="shared" si="235"/>
        <v>942</v>
      </c>
      <c r="AB873">
        <f t="shared" si="240"/>
        <v>1.5697328837876087E-4</v>
      </c>
      <c r="AC873" s="175">
        <f t="shared" ref="AC873" si="244">SUM(AB873:AB876)/4</f>
        <v>2.2679474042833713E-4</v>
      </c>
    </row>
    <row r="874" spans="1:29">
      <c r="A874" t="s">
        <v>2982</v>
      </c>
      <c r="B874" t="s">
        <v>2983</v>
      </c>
      <c r="C874">
        <v>2.4700000000000002</v>
      </c>
      <c r="D874">
        <v>2.99</v>
      </c>
      <c r="E874">
        <v>2.1800000000000002</v>
      </c>
      <c r="F874">
        <v>2.71</v>
      </c>
      <c r="G874">
        <v>3.76</v>
      </c>
      <c r="H874">
        <v>2.14</v>
      </c>
      <c r="I874">
        <v>3.42</v>
      </c>
      <c r="J874">
        <v>4.6399999999999997</v>
      </c>
      <c r="K874">
        <v>2.7</v>
      </c>
      <c r="U874">
        <v>282</v>
      </c>
      <c r="V874">
        <v>306</v>
      </c>
      <c r="W874">
        <v>271</v>
      </c>
      <c r="X874">
        <v>194</v>
      </c>
      <c r="Y874">
        <v>144</v>
      </c>
      <c r="Z874">
        <v>168</v>
      </c>
      <c r="AA874">
        <f t="shared" si="235"/>
        <v>1365</v>
      </c>
      <c r="AB874">
        <f t="shared" si="240"/>
        <v>2.2746129366986052E-4</v>
      </c>
      <c r="AC874" s="175"/>
    </row>
    <row r="875" spans="1:29">
      <c r="A875" t="s">
        <v>2984</v>
      </c>
      <c r="B875" t="s">
        <v>2985</v>
      </c>
      <c r="C875">
        <v>2.4700000000000002</v>
      </c>
      <c r="D875">
        <v>2.99</v>
      </c>
      <c r="E875">
        <v>2.1800000000000002</v>
      </c>
      <c r="F875">
        <v>2.71</v>
      </c>
      <c r="G875">
        <v>3.75</v>
      </c>
      <c r="H875">
        <v>2.14</v>
      </c>
      <c r="I875">
        <v>3.42</v>
      </c>
      <c r="J875">
        <v>4.6399999999999997</v>
      </c>
      <c r="K875">
        <v>2.7</v>
      </c>
      <c r="U875">
        <v>327</v>
      </c>
      <c r="V875">
        <v>309</v>
      </c>
      <c r="W875">
        <v>344</v>
      </c>
      <c r="X875">
        <v>220</v>
      </c>
      <c r="Y875">
        <v>122</v>
      </c>
      <c r="Z875">
        <v>262</v>
      </c>
      <c r="AA875">
        <f t="shared" si="235"/>
        <v>1584</v>
      </c>
      <c r="AB875">
        <f t="shared" si="240"/>
        <v>2.639550836432667E-4</v>
      </c>
      <c r="AC875" s="175"/>
    </row>
    <row r="876" spans="1:29">
      <c r="A876" t="s">
        <v>2986</v>
      </c>
      <c r="B876" t="s">
        <v>2987</v>
      </c>
      <c r="C876">
        <v>2.4700000000000002</v>
      </c>
      <c r="D876">
        <v>2.99</v>
      </c>
      <c r="E876">
        <v>2.1800000000000002</v>
      </c>
      <c r="F876">
        <v>2.69</v>
      </c>
      <c r="G876">
        <v>3.73</v>
      </c>
      <c r="H876">
        <v>2.13</v>
      </c>
      <c r="I876">
        <v>3.42</v>
      </c>
      <c r="J876">
        <v>4.6399999999999997</v>
      </c>
      <c r="K876">
        <v>2.7</v>
      </c>
      <c r="U876">
        <v>347</v>
      </c>
      <c r="V876">
        <v>286</v>
      </c>
      <c r="W876">
        <v>322</v>
      </c>
      <c r="X876">
        <v>218</v>
      </c>
      <c r="Y876">
        <v>154</v>
      </c>
      <c r="Z876">
        <v>226</v>
      </c>
      <c r="AA876">
        <f t="shared" si="235"/>
        <v>1553</v>
      </c>
      <c r="AB876">
        <f t="shared" si="240"/>
        <v>2.5878929602146037E-4</v>
      </c>
      <c r="AC876" s="175"/>
    </row>
    <row r="877" spans="1:29">
      <c r="A877" t="s">
        <v>2988</v>
      </c>
      <c r="B877" t="s">
        <v>2989</v>
      </c>
      <c r="C877">
        <v>2.52</v>
      </c>
      <c r="D877">
        <v>3.03</v>
      </c>
      <c r="E877">
        <v>2.2000000000000002</v>
      </c>
      <c r="F877">
        <v>2.71</v>
      </c>
      <c r="G877">
        <v>3.72</v>
      </c>
      <c r="H877">
        <v>2.11</v>
      </c>
      <c r="I877">
        <v>3.47</v>
      </c>
      <c r="J877">
        <v>4.67</v>
      </c>
      <c r="K877">
        <v>2.7</v>
      </c>
      <c r="U877">
        <v>365</v>
      </c>
      <c r="V877">
        <v>290</v>
      </c>
      <c r="W877">
        <v>317</v>
      </c>
      <c r="X877">
        <v>164</v>
      </c>
      <c r="Y877">
        <v>138</v>
      </c>
      <c r="Z877">
        <v>171</v>
      </c>
      <c r="AA877">
        <f t="shared" si="235"/>
        <v>1445</v>
      </c>
      <c r="AB877">
        <f t="shared" si="240"/>
        <v>2.4079235850032853E-4</v>
      </c>
      <c r="AC877" s="175">
        <f t="shared" ref="AC877" si="245">SUM(AB877:AB880)/4</f>
        <v>2.2666976169555145E-4</v>
      </c>
    </row>
    <row r="878" spans="1:29">
      <c r="A878" t="s">
        <v>2990</v>
      </c>
      <c r="B878" t="s">
        <v>2991</v>
      </c>
      <c r="C878">
        <v>2.6</v>
      </c>
      <c r="D878">
        <v>3.11</v>
      </c>
      <c r="E878">
        <v>2.2400000000000002</v>
      </c>
      <c r="F878">
        <v>2.74</v>
      </c>
      <c r="G878">
        <v>3.71</v>
      </c>
      <c r="H878">
        <v>2.0699999999999998</v>
      </c>
      <c r="I878">
        <v>3.57</v>
      </c>
      <c r="J878">
        <v>4.7300000000000004</v>
      </c>
      <c r="K878">
        <v>2.7</v>
      </c>
      <c r="U878">
        <v>346</v>
      </c>
      <c r="V878">
        <v>283</v>
      </c>
      <c r="W878">
        <v>305</v>
      </c>
      <c r="X878">
        <v>153</v>
      </c>
      <c r="Y878">
        <v>140</v>
      </c>
      <c r="Z878">
        <v>164</v>
      </c>
      <c r="AA878">
        <f t="shared" si="235"/>
        <v>1391</v>
      </c>
      <c r="AB878">
        <f t="shared" si="240"/>
        <v>2.3179388973976263E-4</v>
      </c>
      <c r="AC878" s="175"/>
    </row>
    <row r="879" spans="1:29">
      <c r="A879" t="s">
        <v>2992</v>
      </c>
      <c r="B879" t="s">
        <v>2993</v>
      </c>
      <c r="C879">
        <v>2.72</v>
      </c>
      <c r="D879">
        <v>3.22</v>
      </c>
      <c r="E879">
        <v>2.2799999999999998</v>
      </c>
      <c r="F879">
        <v>2.87</v>
      </c>
      <c r="G879">
        <v>3.81</v>
      </c>
      <c r="H879">
        <v>2.1</v>
      </c>
      <c r="I879">
        <v>3.71</v>
      </c>
      <c r="J879">
        <v>4.8099999999999996</v>
      </c>
      <c r="K879">
        <v>2.7</v>
      </c>
      <c r="U879">
        <v>326</v>
      </c>
      <c r="V879">
        <v>275</v>
      </c>
      <c r="W879">
        <v>294</v>
      </c>
      <c r="X879">
        <v>150</v>
      </c>
      <c r="Y879">
        <v>133</v>
      </c>
      <c r="Z879">
        <v>149</v>
      </c>
      <c r="AA879">
        <f t="shared" si="235"/>
        <v>1327</v>
      </c>
      <c r="AB879">
        <f t="shared" si="240"/>
        <v>2.2112903787538821E-4</v>
      </c>
      <c r="AC879" s="175"/>
    </row>
    <row r="880" spans="1:29">
      <c r="A880" t="s">
        <v>2994</v>
      </c>
      <c r="B880" t="s">
        <v>2995</v>
      </c>
      <c r="C880">
        <v>2.83</v>
      </c>
      <c r="D880">
        <v>3.32</v>
      </c>
      <c r="E880">
        <v>2.33</v>
      </c>
      <c r="F880">
        <v>2.98</v>
      </c>
      <c r="G880">
        <v>3.88</v>
      </c>
      <c r="H880">
        <v>2.11</v>
      </c>
      <c r="I880">
        <v>3.83</v>
      </c>
      <c r="J880">
        <v>4.88</v>
      </c>
      <c r="K880">
        <v>2.7</v>
      </c>
      <c r="U880">
        <v>311</v>
      </c>
      <c r="V880">
        <v>268</v>
      </c>
      <c r="W880">
        <v>280</v>
      </c>
      <c r="X880">
        <v>139</v>
      </c>
      <c r="Y880">
        <v>129</v>
      </c>
      <c r="Z880">
        <v>151</v>
      </c>
      <c r="AA880">
        <f t="shared" si="235"/>
        <v>1278</v>
      </c>
      <c r="AB880">
        <f t="shared" si="240"/>
        <v>2.1296376066672653E-4</v>
      </c>
      <c r="AC880" s="175"/>
    </row>
    <row r="881" spans="1:29">
      <c r="A881" t="s">
        <v>2996</v>
      </c>
      <c r="B881" t="s">
        <v>2997</v>
      </c>
      <c r="C881">
        <v>2.92</v>
      </c>
      <c r="D881">
        <v>3.39</v>
      </c>
      <c r="E881">
        <v>2.36</v>
      </c>
      <c r="F881">
        <v>3.08</v>
      </c>
      <c r="G881">
        <v>3.96</v>
      </c>
      <c r="H881">
        <v>2.14</v>
      </c>
      <c r="I881">
        <v>3.92</v>
      </c>
      <c r="J881">
        <v>4.9400000000000004</v>
      </c>
      <c r="K881">
        <v>2.7</v>
      </c>
      <c r="U881">
        <v>297</v>
      </c>
      <c r="V881">
        <v>265</v>
      </c>
      <c r="W881">
        <v>275</v>
      </c>
      <c r="X881">
        <v>131</v>
      </c>
      <c r="Y881">
        <v>130</v>
      </c>
      <c r="Z881">
        <v>145</v>
      </c>
      <c r="AA881">
        <f t="shared" si="235"/>
        <v>1243</v>
      </c>
      <c r="AB881">
        <f t="shared" si="240"/>
        <v>2.0713141980339679E-4</v>
      </c>
      <c r="AC881" s="175">
        <f t="shared" ref="AC881" si="246">SUM(AB881:AB884)/4</f>
        <v>1.9867452555156863E-4</v>
      </c>
    </row>
    <row r="882" spans="1:29">
      <c r="A882" t="s">
        <v>2998</v>
      </c>
      <c r="B882" t="s">
        <v>2999</v>
      </c>
      <c r="C882">
        <v>3</v>
      </c>
      <c r="D882">
        <v>3.46</v>
      </c>
      <c r="E882">
        <v>2.39</v>
      </c>
      <c r="F882">
        <v>3.21</v>
      </c>
      <c r="G882">
        <v>4.07</v>
      </c>
      <c r="H882">
        <v>2.1800000000000002</v>
      </c>
      <c r="I882">
        <v>4.01</v>
      </c>
      <c r="J882">
        <v>4.99</v>
      </c>
      <c r="K882">
        <v>2.7</v>
      </c>
      <c r="U882">
        <v>298</v>
      </c>
      <c r="V882">
        <v>265</v>
      </c>
      <c r="W882">
        <v>279</v>
      </c>
      <c r="X882">
        <v>105</v>
      </c>
      <c r="Y882">
        <v>119</v>
      </c>
      <c r="Z882">
        <v>117</v>
      </c>
      <c r="AA882">
        <f t="shared" si="235"/>
        <v>1183</v>
      </c>
      <c r="AB882">
        <f t="shared" si="240"/>
        <v>1.9713312118054577E-4</v>
      </c>
      <c r="AC882" s="175"/>
    </row>
    <row r="883" spans="1:29">
      <c r="A883" t="s">
        <v>3000</v>
      </c>
      <c r="B883" t="s">
        <v>3001</v>
      </c>
      <c r="C883">
        <v>3.03</v>
      </c>
      <c r="D883">
        <v>3.48</v>
      </c>
      <c r="E883">
        <v>2.4</v>
      </c>
      <c r="F883">
        <v>3.29</v>
      </c>
      <c r="G883">
        <v>4.1500000000000004</v>
      </c>
      <c r="H883">
        <v>2.21</v>
      </c>
      <c r="I883">
        <v>4.04</v>
      </c>
      <c r="J883">
        <v>5</v>
      </c>
      <c r="K883">
        <v>2.7</v>
      </c>
      <c r="U883">
        <v>297</v>
      </c>
      <c r="V883">
        <v>264</v>
      </c>
      <c r="W883">
        <v>287</v>
      </c>
      <c r="X883">
        <v>93</v>
      </c>
      <c r="Y883">
        <v>122</v>
      </c>
      <c r="Z883">
        <v>112</v>
      </c>
      <c r="AA883">
        <f t="shared" si="235"/>
        <v>1175</v>
      </c>
      <c r="AB883">
        <f t="shared" si="240"/>
        <v>1.9580001469749898E-4</v>
      </c>
      <c r="AC883" s="175"/>
    </row>
    <row r="884" spans="1:29">
      <c r="A884" t="s">
        <v>3002</v>
      </c>
      <c r="B884" t="s">
        <v>3003</v>
      </c>
      <c r="C884">
        <v>3</v>
      </c>
      <c r="D884">
        <v>3.46</v>
      </c>
      <c r="E884">
        <v>2.4</v>
      </c>
      <c r="F884">
        <v>3.3</v>
      </c>
      <c r="G884">
        <v>4.18</v>
      </c>
      <c r="H884">
        <v>2.2400000000000002</v>
      </c>
      <c r="I884">
        <v>4.01</v>
      </c>
      <c r="J884">
        <v>4.99</v>
      </c>
      <c r="K884">
        <v>2.7</v>
      </c>
      <c r="U884">
        <v>301</v>
      </c>
      <c r="V884">
        <v>270</v>
      </c>
      <c r="W884">
        <v>297</v>
      </c>
      <c r="X884">
        <v>89</v>
      </c>
      <c r="Y884">
        <v>111</v>
      </c>
      <c r="Z884">
        <v>100</v>
      </c>
      <c r="AA884">
        <f t="shared" si="235"/>
        <v>1168</v>
      </c>
      <c r="AB884">
        <f t="shared" si="240"/>
        <v>1.9463354652483303E-4</v>
      </c>
      <c r="AC884" s="175"/>
    </row>
    <row r="885" spans="1:29">
      <c r="A885" t="s">
        <v>3004</v>
      </c>
      <c r="B885" t="s">
        <v>3005</v>
      </c>
      <c r="C885">
        <v>2.92</v>
      </c>
      <c r="D885">
        <v>3.39</v>
      </c>
      <c r="E885">
        <v>2.37</v>
      </c>
      <c r="F885">
        <v>3.25</v>
      </c>
      <c r="G885">
        <v>4.16</v>
      </c>
      <c r="H885">
        <v>2.25</v>
      </c>
      <c r="I885">
        <v>3.93</v>
      </c>
      <c r="J885">
        <v>4.9400000000000004</v>
      </c>
      <c r="K885">
        <v>2.7</v>
      </c>
      <c r="U885">
        <v>306</v>
      </c>
      <c r="V885">
        <v>283</v>
      </c>
      <c r="W885">
        <v>311</v>
      </c>
      <c r="X885">
        <v>77</v>
      </c>
      <c r="Y885">
        <v>109</v>
      </c>
      <c r="Z885">
        <v>118</v>
      </c>
      <c r="AA885">
        <f t="shared" si="235"/>
        <v>1204</v>
      </c>
      <c r="AB885">
        <f t="shared" si="240"/>
        <v>2.0063252569854363E-4</v>
      </c>
      <c r="AC885" s="175">
        <f t="shared" ref="AC885" si="247">SUM(AB885:AB888)/4</f>
        <v>2.0704810064820636E-4</v>
      </c>
    </row>
    <row r="886" spans="1:29">
      <c r="A886" t="s">
        <v>3006</v>
      </c>
      <c r="B886" t="s">
        <v>3007</v>
      </c>
      <c r="C886">
        <v>2.82</v>
      </c>
      <c r="D886">
        <v>3.31</v>
      </c>
      <c r="E886">
        <v>2.33</v>
      </c>
      <c r="F886">
        <v>3.13</v>
      </c>
      <c r="G886">
        <v>4.08</v>
      </c>
      <c r="H886">
        <v>2.23</v>
      </c>
      <c r="I886">
        <v>3.82</v>
      </c>
      <c r="J886">
        <v>4.88</v>
      </c>
      <c r="K886">
        <v>2.7</v>
      </c>
      <c r="U886">
        <v>303</v>
      </c>
      <c r="V886">
        <v>291</v>
      </c>
      <c r="W886">
        <v>318</v>
      </c>
      <c r="X886">
        <v>82</v>
      </c>
      <c r="Y886">
        <v>117</v>
      </c>
      <c r="Z886">
        <v>139</v>
      </c>
      <c r="AA886">
        <f t="shared" si="235"/>
        <v>1250</v>
      </c>
      <c r="AB886">
        <f t="shared" si="240"/>
        <v>2.0829788797606274E-4</v>
      </c>
      <c r="AC886" s="175"/>
    </row>
    <row r="887" spans="1:29">
      <c r="A887" t="s">
        <v>3008</v>
      </c>
      <c r="B887" t="s">
        <v>3009</v>
      </c>
      <c r="C887">
        <v>2.77</v>
      </c>
      <c r="D887">
        <v>3.26</v>
      </c>
      <c r="E887">
        <v>2.31</v>
      </c>
      <c r="F887">
        <v>3.06</v>
      </c>
      <c r="G887">
        <v>4.0199999999999996</v>
      </c>
      <c r="H887">
        <v>2.21</v>
      </c>
      <c r="I887">
        <v>3.76</v>
      </c>
      <c r="J887">
        <v>4.8499999999999996</v>
      </c>
      <c r="K887">
        <v>2.7</v>
      </c>
      <c r="U887">
        <v>293</v>
      </c>
      <c r="V887">
        <v>295</v>
      </c>
      <c r="W887">
        <v>321</v>
      </c>
      <c r="X887">
        <v>87</v>
      </c>
      <c r="Y887">
        <v>123</v>
      </c>
      <c r="Z887">
        <v>135</v>
      </c>
      <c r="AA887">
        <f t="shared" si="235"/>
        <v>1254</v>
      </c>
      <c r="AB887">
        <f t="shared" si="240"/>
        <v>2.0896444121758614E-4</v>
      </c>
      <c r="AC887" s="175"/>
    </row>
    <row r="888" spans="1:29">
      <c r="A888" t="s">
        <v>3010</v>
      </c>
      <c r="B888" t="s">
        <v>3011</v>
      </c>
      <c r="C888">
        <v>2.73</v>
      </c>
      <c r="D888">
        <v>3.23</v>
      </c>
      <c r="E888">
        <v>2.29</v>
      </c>
      <c r="F888">
        <v>3.01</v>
      </c>
      <c r="G888">
        <v>3.98</v>
      </c>
      <c r="H888">
        <v>2.2000000000000002</v>
      </c>
      <c r="I888">
        <v>3.72</v>
      </c>
      <c r="J888">
        <v>4.82</v>
      </c>
      <c r="K888">
        <v>2.7</v>
      </c>
      <c r="U888">
        <v>281</v>
      </c>
      <c r="V888">
        <v>294</v>
      </c>
      <c r="W888">
        <v>317</v>
      </c>
      <c r="X888">
        <v>101</v>
      </c>
      <c r="Y888">
        <v>127</v>
      </c>
      <c r="Z888">
        <v>142</v>
      </c>
      <c r="AA888">
        <f t="shared" si="235"/>
        <v>1262</v>
      </c>
      <c r="AB888">
        <f t="shared" si="240"/>
        <v>2.1029754770063294E-4</v>
      </c>
      <c r="AC888" s="175"/>
    </row>
    <row r="889" spans="1:29">
      <c r="A889" t="s">
        <v>3012</v>
      </c>
      <c r="B889" t="s">
        <v>3013</v>
      </c>
      <c r="C889">
        <v>2.7</v>
      </c>
      <c r="D889">
        <v>3.2</v>
      </c>
      <c r="E889">
        <v>2.2799999999999998</v>
      </c>
      <c r="F889">
        <v>2.98</v>
      </c>
      <c r="G889">
        <v>3.96</v>
      </c>
      <c r="H889">
        <v>2.19</v>
      </c>
      <c r="I889">
        <v>3.68</v>
      </c>
      <c r="J889">
        <v>4.8</v>
      </c>
      <c r="K889">
        <v>2.7</v>
      </c>
      <c r="U889">
        <v>272</v>
      </c>
      <c r="V889">
        <v>283</v>
      </c>
      <c r="W889">
        <v>303</v>
      </c>
      <c r="X889">
        <v>106</v>
      </c>
      <c r="Y889">
        <v>138</v>
      </c>
      <c r="Z889">
        <v>147</v>
      </c>
      <c r="AA889">
        <f t="shared" si="235"/>
        <v>1249</v>
      </c>
      <c r="AB889">
        <f t="shared" si="240"/>
        <v>2.0813124966568189E-4</v>
      </c>
      <c r="AC889" s="175">
        <f t="shared" ref="AC889" si="248">SUM(AB889:AB892)/4</f>
        <v>1.6955448081251508E-4</v>
      </c>
    </row>
    <row r="890" spans="1:29">
      <c r="A890" t="s">
        <v>3014</v>
      </c>
      <c r="B890" t="s">
        <v>3015</v>
      </c>
      <c r="C890">
        <v>2.68</v>
      </c>
      <c r="D890">
        <v>3.18</v>
      </c>
      <c r="E890">
        <v>2.27</v>
      </c>
      <c r="F890">
        <v>2.94</v>
      </c>
      <c r="G890">
        <v>3.93</v>
      </c>
      <c r="H890">
        <v>2.19</v>
      </c>
      <c r="I890">
        <v>3.65</v>
      </c>
      <c r="J890">
        <v>4.78</v>
      </c>
      <c r="K890">
        <v>2.7</v>
      </c>
      <c r="U890">
        <v>254</v>
      </c>
      <c r="V890">
        <v>258</v>
      </c>
      <c r="W890">
        <v>270</v>
      </c>
      <c r="X890">
        <v>97</v>
      </c>
      <c r="Y890">
        <v>134</v>
      </c>
      <c r="Z890">
        <v>126</v>
      </c>
      <c r="AA890">
        <f t="shared" si="235"/>
        <v>1139</v>
      </c>
      <c r="AB890">
        <f t="shared" si="240"/>
        <v>1.8980103552378836E-4</v>
      </c>
      <c r="AC890" s="175"/>
    </row>
    <row r="891" spans="1:29">
      <c r="A891" t="s">
        <v>3016</v>
      </c>
      <c r="B891" t="s">
        <v>3017</v>
      </c>
      <c r="C891">
        <v>2.64</v>
      </c>
      <c r="D891">
        <v>3.15</v>
      </c>
      <c r="E891">
        <v>2.2599999999999998</v>
      </c>
      <c r="F891">
        <v>2.92</v>
      </c>
      <c r="G891">
        <v>3.93</v>
      </c>
      <c r="H891">
        <v>2.2000000000000002</v>
      </c>
      <c r="I891">
        <v>3.62</v>
      </c>
      <c r="J891">
        <v>4.76</v>
      </c>
      <c r="K891">
        <v>2.7</v>
      </c>
      <c r="U891">
        <v>224</v>
      </c>
      <c r="V891">
        <v>225</v>
      </c>
      <c r="W891">
        <v>204</v>
      </c>
      <c r="X891">
        <v>94</v>
      </c>
      <c r="Y891">
        <v>122</v>
      </c>
      <c r="Z891">
        <v>73</v>
      </c>
      <c r="AA891">
        <f t="shared" si="235"/>
        <v>942</v>
      </c>
      <c r="AB891">
        <f t="shared" si="240"/>
        <v>1.5697328837876087E-4</v>
      </c>
      <c r="AC891" s="175"/>
    </row>
    <row r="892" spans="1:29">
      <c r="A892" t="s">
        <v>3018</v>
      </c>
      <c r="B892" t="s">
        <v>3019</v>
      </c>
      <c r="C892">
        <v>2.62</v>
      </c>
      <c r="D892">
        <v>3.13</v>
      </c>
      <c r="E892">
        <v>2.2599999999999998</v>
      </c>
      <c r="F892">
        <v>2.9</v>
      </c>
      <c r="G892">
        <v>3.91</v>
      </c>
      <c r="H892">
        <v>2.2000000000000002</v>
      </c>
      <c r="I892">
        <v>3.6</v>
      </c>
      <c r="J892">
        <v>4.75</v>
      </c>
      <c r="K892">
        <v>2.7</v>
      </c>
      <c r="U892">
        <v>212</v>
      </c>
      <c r="V892">
        <v>165</v>
      </c>
      <c r="W892">
        <v>172</v>
      </c>
      <c r="X892">
        <v>70</v>
      </c>
      <c r="Y892">
        <v>91</v>
      </c>
      <c r="Z892">
        <v>30</v>
      </c>
      <c r="AA892">
        <f t="shared" si="235"/>
        <v>740</v>
      </c>
      <c r="AB892">
        <f t="shared" si="240"/>
        <v>1.2331234968182913E-4</v>
      </c>
      <c r="AC892" s="175"/>
    </row>
    <row r="893" spans="1:29">
      <c r="A893" t="s">
        <v>3020</v>
      </c>
      <c r="B893" t="s">
        <v>3021</v>
      </c>
      <c r="C893">
        <v>2.59</v>
      </c>
      <c r="D893">
        <v>3.1</v>
      </c>
      <c r="E893">
        <v>2.25</v>
      </c>
      <c r="F893">
        <v>2.85</v>
      </c>
      <c r="G893">
        <v>3.87</v>
      </c>
      <c r="H893">
        <v>2.19</v>
      </c>
      <c r="I893">
        <v>3.56</v>
      </c>
      <c r="J893">
        <v>4.7300000000000004</v>
      </c>
      <c r="K893">
        <v>2.7</v>
      </c>
      <c r="U893">
        <v>200</v>
      </c>
      <c r="V893">
        <v>137</v>
      </c>
      <c r="W893">
        <v>153</v>
      </c>
      <c r="X893">
        <v>66</v>
      </c>
      <c r="Y893">
        <v>68</v>
      </c>
      <c r="Z893">
        <v>13</v>
      </c>
      <c r="AA893">
        <f t="shared" si="235"/>
        <v>637</v>
      </c>
      <c r="AB893">
        <f t="shared" si="240"/>
        <v>1.0614860371260157E-4</v>
      </c>
      <c r="AC893" s="175">
        <f t="shared" ref="AC893" si="249">SUM(AB893:AB896)/4</f>
        <v>1.1406392345569196E-4</v>
      </c>
    </row>
    <row r="894" spans="1:29">
      <c r="A894" t="s">
        <v>3022</v>
      </c>
      <c r="B894" t="s">
        <v>3023</v>
      </c>
      <c r="C894">
        <v>2.59</v>
      </c>
      <c r="D894">
        <v>3.1</v>
      </c>
      <c r="E894">
        <v>2.25</v>
      </c>
      <c r="F894">
        <v>2.85</v>
      </c>
      <c r="G894">
        <v>3.87</v>
      </c>
      <c r="H894">
        <v>2.19</v>
      </c>
      <c r="I894">
        <v>3.55</v>
      </c>
      <c r="J894">
        <v>4.72</v>
      </c>
      <c r="K894">
        <v>2.7</v>
      </c>
      <c r="U894">
        <v>205</v>
      </c>
      <c r="V894">
        <v>145</v>
      </c>
      <c r="W894">
        <v>157</v>
      </c>
      <c r="X894">
        <v>83</v>
      </c>
      <c r="Y894">
        <v>71</v>
      </c>
      <c r="Z894">
        <v>15</v>
      </c>
      <c r="AA894">
        <f t="shared" si="235"/>
        <v>676</v>
      </c>
      <c r="AB894">
        <f t="shared" si="240"/>
        <v>1.1264749781745473E-4</v>
      </c>
      <c r="AC894" s="175"/>
    </row>
    <row r="895" spans="1:29">
      <c r="A895" t="s">
        <v>3024</v>
      </c>
      <c r="B895" t="s">
        <v>3025</v>
      </c>
      <c r="C895">
        <v>2.57</v>
      </c>
      <c r="D895">
        <v>3.08</v>
      </c>
      <c r="E895">
        <v>2.2400000000000002</v>
      </c>
      <c r="F895">
        <v>2.82</v>
      </c>
      <c r="G895">
        <v>3.84</v>
      </c>
      <c r="H895">
        <v>2.1800000000000002</v>
      </c>
      <c r="I895">
        <v>3.53</v>
      </c>
      <c r="J895">
        <v>4.71</v>
      </c>
      <c r="K895">
        <v>2.7</v>
      </c>
      <c r="U895">
        <v>210</v>
      </c>
      <c r="V895">
        <v>147</v>
      </c>
      <c r="W895">
        <v>162</v>
      </c>
      <c r="X895">
        <v>87</v>
      </c>
      <c r="Y895">
        <v>69</v>
      </c>
      <c r="Z895">
        <v>12</v>
      </c>
      <c r="AA895">
        <f t="shared" si="235"/>
        <v>687</v>
      </c>
      <c r="AB895">
        <f t="shared" si="240"/>
        <v>1.1448051923164408E-4</v>
      </c>
      <c r="AC895" s="175"/>
    </row>
    <row r="896" spans="1:29">
      <c r="A896" t="s">
        <v>3026</v>
      </c>
      <c r="B896" t="s">
        <v>3027</v>
      </c>
      <c r="C896">
        <v>2.56</v>
      </c>
      <c r="D896">
        <v>3.07</v>
      </c>
      <c r="E896">
        <v>2.2400000000000002</v>
      </c>
      <c r="F896">
        <v>2.79</v>
      </c>
      <c r="G896">
        <v>3.82</v>
      </c>
      <c r="H896">
        <v>2.16</v>
      </c>
      <c r="I896">
        <v>3.52</v>
      </c>
      <c r="J896">
        <v>4.71</v>
      </c>
      <c r="K896">
        <v>2.7</v>
      </c>
      <c r="U896">
        <v>227</v>
      </c>
      <c r="V896">
        <v>161</v>
      </c>
      <c r="W896">
        <v>173</v>
      </c>
      <c r="X896">
        <v>88</v>
      </c>
      <c r="Y896">
        <v>66</v>
      </c>
      <c r="Z896">
        <v>23</v>
      </c>
      <c r="AA896">
        <f t="shared" si="235"/>
        <v>738</v>
      </c>
      <c r="AB896">
        <f t="shared" si="240"/>
        <v>1.2297907306106745E-4</v>
      </c>
      <c r="AC896" s="175"/>
    </row>
    <row r="897" spans="1:29">
      <c r="A897" t="s">
        <v>3028</v>
      </c>
      <c r="B897" t="s">
        <v>3029</v>
      </c>
      <c r="C897">
        <v>2.58</v>
      </c>
      <c r="D897">
        <v>3.09</v>
      </c>
      <c r="E897">
        <v>2.2400000000000002</v>
      </c>
      <c r="F897">
        <v>2.8</v>
      </c>
      <c r="G897">
        <v>3.81</v>
      </c>
      <c r="H897">
        <v>2.15</v>
      </c>
      <c r="I897">
        <v>3.54</v>
      </c>
      <c r="J897">
        <v>4.72</v>
      </c>
      <c r="K897">
        <v>2.7</v>
      </c>
      <c r="U897">
        <v>235</v>
      </c>
      <c r="V897">
        <v>193</v>
      </c>
      <c r="W897">
        <v>200</v>
      </c>
      <c r="X897">
        <v>122</v>
      </c>
      <c r="Y897">
        <v>106</v>
      </c>
      <c r="Z897">
        <v>53</v>
      </c>
      <c r="AA897">
        <f t="shared" si="235"/>
        <v>909</v>
      </c>
      <c r="AB897">
        <f t="shared" si="240"/>
        <v>1.5147422413619283E-4</v>
      </c>
      <c r="AC897" s="175">
        <f t="shared" ref="AC897" si="250">SUM(AB897:AB900)/4</f>
        <v>2.194626547715797E-4</v>
      </c>
    </row>
    <row r="898" spans="1:29">
      <c r="A898" t="s">
        <v>3030</v>
      </c>
      <c r="B898" t="s">
        <v>3031</v>
      </c>
      <c r="C898">
        <v>2.58</v>
      </c>
      <c r="D898">
        <v>3.09</v>
      </c>
      <c r="E898">
        <v>2.2400000000000002</v>
      </c>
      <c r="F898">
        <v>2.79</v>
      </c>
      <c r="G898">
        <v>3.8</v>
      </c>
      <c r="H898">
        <v>2.14</v>
      </c>
      <c r="I898">
        <v>3.54</v>
      </c>
      <c r="J898">
        <v>4.72</v>
      </c>
      <c r="K898">
        <v>2.7</v>
      </c>
      <c r="U898">
        <v>266</v>
      </c>
      <c r="V898">
        <v>289</v>
      </c>
      <c r="W898">
        <v>258</v>
      </c>
      <c r="X898">
        <v>196</v>
      </c>
      <c r="Y898">
        <v>144</v>
      </c>
      <c r="Z898">
        <v>168</v>
      </c>
      <c r="AA898">
        <f t="shared" si="235"/>
        <v>1321</v>
      </c>
      <c r="AB898">
        <f t="shared" si="240"/>
        <v>2.2012920801310311E-4</v>
      </c>
      <c r="AC898" s="175"/>
    </row>
    <row r="899" spans="1:29">
      <c r="A899" t="s">
        <v>3032</v>
      </c>
      <c r="B899" t="s">
        <v>3033</v>
      </c>
      <c r="C899">
        <v>2.6</v>
      </c>
      <c r="D899">
        <v>3.11</v>
      </c>
      <c r="E899">
        <v>2.25</v>
      </c>
      <c r="F899">
        <v>2.79</v>
      </c>
      <c r="G899">
        <v>3.79</v>
      </c>
      <c r="H899">
        <v>2.14</v>
      </c>
      <c r="I899">
        <v>3.56</v>
      </c>
      <c r="J899">
        <v>4.7300000000000004</v>
      </c>
      <c r="K899">
        <v>2.7</v>
      </c>
      <c r="U899">
        <v>309</v>
      </c>
      <c r="V899">
        <v>293</v>
      </c>
      <c r="W899">
        <v>324</v>
      </c>
      <c r="X899">
        <v>222</v>
      </c>
      <c r="Y899">
        <v>122</v>
      </c>
      <c r="Z899">
        <v>262</v>
      </c>
      <c r="AA899">
        <f t="shared" si="235"/>
        <v>1532</v>
      </c>
      <c r="AB899">
        <f t="shared" si="240"/>
        <v>2.5528989150346248E-4</v>
      </c>
      <c r="AC899" s="175"/>
    </row>
    <row r="900" spans="1:29">
      <c r="A900" t="s">
        <v>3034</v>
      </c>
      <c r="B900" t="s">
        <v>3035</v>
      </c>
      <c r="C900">
        <v>2.62</v>
      </c>
      <c r="D900">
        <v>3.13</v>
      </c>
      <c r="E900">
        <v>2.2599999999999998</v>
      </c>
      <c r="F900">
        <v>2.81</v>
      </c>
      <c r="G900">
        <v>3.8</v>
      </c>
      <c r="H900">
        <v>2.13</v>
      </c>
      <c r="I900">
        <v>3.59</v>
      </c>
      <c r="J900">
        <v>4.75</v>
      </c>
      <c r="K900">
        <v>2.7</v>
      </c>
      <c r="U900">
        <v>329</v>
      </c>
      <c r="V900">
        <v>272</v>
      </c>
      <c r="W900">
        <v>305</v>
      </c>
      <c r="X900">
        <v>220</v>
      </c>
      <c r="Y900">
        <v>154</v>
      </c>
      <c r="Z900">
        <v>226</v>
      </c>
      <c r="AA900">
        <f t="shared" si="235"/>
        <v>1506</v>
      </c>
      <c r="AB900">
        <f t="shared" si="240"/>
        <v>2.5095729543356038E-4</v>
      </c>
      <c r="AC900" s="175"/>
    </row>
    <row r="901" spans="1:29">
      <c r="A901" t="s">
        <v>3036</v>
      </c>
      <c r="B901" t="s">
        <v>3037</v>
      </c>
      <c r="C901">
        <v>2.67</v>
      </c>
      <c r="D901">
        <v>3.18</v>
      </c>
      <c r="E901">
        <v>2.2799999999999998</v>
      </c>
      <c r="F901">
        <v>2.83</v>
      </c>
      <c r="G901">
        <v>3.8</v>
      </c>
      <c r="H901">
        <v>2.12</v>
      </c>
      <c r="I901">
        <v>3.65</v>
      </c>
      <c r="J901">
        <v>4.78</v>
      </c>
      <c r="K901">
        <v>2.7</v>
      </c>
      <c r="U901">
        <v>350</v>
      </c>
      <c r="V901">
        <v>276</v>
      </c>
      <c r="W901">
        <v>299</v>
      </c>
      <c r="X901">
        <v>166</v>
      </c>
      <c r="Y901">
        <v>138</v>
      </c>
      <c r="Z901">
        <v>171</v>
      </c>
      <c r="AA901">
        <f t="shared" si="235"/>
        <v>1400</v>
      </c>
      <c r="AB901">
        <f t="shared" si="240"/>
        <v>2.3329363453319026E-4</v>
      </c>
      <c r="AC901" s="175">
        <f t="shared" ref="AC901" si="251">SUM(AB901:AB904)/4</f>
        <v>2.184628249092946E-4</v>
      </c>
    </row>
    <row r="902" spans="1:29">
      <c r="A902" t="s">
        <v>3038</v>
      </c>
      <c r="B902" t="s">
        <v>3039</v>
      </c>
      <c r="C902">
        <v>2.73</v>
      </c>
      <c r="D902">
        <v>3.23</v>
      </c>
      <c r="E902">
        <v>2.2999999999999998</v>
      </c>
      <c r="F902">
        <v>2.84</v>
      </c>
      <c r="G902">
        <v>3.77</v>
      </c>
      <c r="H902">
        <v>2.09</v>
      </c>
      <c r="I902">
        <v>3.72</v>
      </c>
      <c r="J902">
        <v>4.82</v>
      </c>
      <c r="K902">
        <v>2.7</v>
      </c>
      <c r="U902">
        <v>330</v>
      </c>
      <c r="V902">
        <v>267</v>
      </c>
      <c r="W902">
        <v>286</v>
      </c>
      <c r="X902">
        <v>154</v>
      </c>
      <c r="Y902">
        <v>140</v>
      </c>
      <c r="Z902">
        <v>164</v>
      </c>
      <c r="AA902">
        <f t="shared" ref="AA902:AA965" si="252">SUM(U902:Z902)</f>
        <v>1341</v>
      </c>
      <c r="AB902">
        <f t="shared" si="240"/>
        <v>2.2346197422072009E-4</v>
      </c>
      <c r="AC902" s="175"/>
    </row>
    <row r="903" spans="1:29">
      <c r="A903" t="s">
        <v>3040</v>
      </c>
      <c r="B903" t="s">
        <v>3041</v>
      </c>
      <c r="C903">
        <v>2.81</v>
      </c>
      <c r="D903">
        <v>3.3</v>
      </c>
      <c r="E903">
        <v>2.33</v>
      </c>
      <c r="F903">
        <v>2.9</v>
      </c>
      <c r="G903">
        <v>3.8</v>
      </c>
      <c r="H903">
        <v>2.09</v>
      </c>
      <c r="I903">
        <v>3.8</v>
      </c>
      <c r="J903">
        <v>4.87</v>
      </c>
      <c r="K903">
        <v>2.7</v>
      </c>
      <c r="U903">
        <v>309</v>
      </c>
      <c r="V903">
        <v>260</v>
      </c>
      <c r="W903">
        <v>274</v>
      </c>
      <c r="X903">
        <v>151</v>
      </c>
      <c r="Y903">
        <v>133</v>
      </c>
      <c r="Z903">
        <v>149</v>
      </c>
      <c r="AA903">
        <f t="shared" si="252"/>
        <v>1276</v>
      </c>
      <c r="AB903">
        <f t="shared" si="240"/>
        <v>2.1263048404596485E-4</v>
      </c>
      <c r="AC903" s="175"/>
    </row>
    <row r="904" spans="1:29">
      <c r="A904" t="s">
        <v>3042</v>
      </c>
      <c r="B904" t="s">
        <v>3043</v>
      </c>
      <c r="C904">
        <v>2.88</v>
      </c>
      <c r="D904">
        <v>3.36</v>
      </c>
      <c r="E904">
        <v>2.36</v>
      </c>
      <c r="F904">
        <v>2.96</v>
      </c>
      <c r="G904">
        <v>3.84</v>
      </c>
      <c r="H904">
        <v>2.09</v>
      </c>
      <c r="I904">
        <v>3.88</v>
      </c>
      <c r="J904">
        <v>4.91</v>
      </c>
      <c r="K904">
        <v>2.7</v>
      </c>
      <c r="U904">
        <v>294</v>
      </c>
      <c r="V904">
        <v>252</v>
      </c>
      <c r="W904">
        <v>261</v>
      </c>
      <c r="X904">
        <v>140</v>
      </c>
      <c r="Y904">
        <v>129</v>
      </c>
      <c r="Z904">
        <v>151</v>
      </c>
      <c r="AA904">
        <f t="shared" si="252"/>
        <v>1227</v>
      </c>
      <c r="AB904">
        <f t="shared" si="240"/>
        <v>2.0446520683730317E-4</v>
      </c>
      <c r="AC904" s="175"/>
    </row>
    <row r="905" spans="1:29">
      <c r="A905" t="s">
        <v>3044</v>
      </c>
      <c r="B905" t="s">
        <v>3045</v>
      </c>
      <c r="C905">
        <v>2.94</v>
      </c>
      <c r="D905">
        <v>3.41</v>
      </c>
      <c r="E905">
        <v>2.38</v>
      </c>
      <c r="F905">
        <v>3.04</v>
      </c>
      <c r="G905">
        <v>3.9</v>
      </c>
      <c r="H905">
        <v>2.11</v>
      </c>
      <c r="I905">
        <v>3.95</v>
      </c>
      <c r="J905">
        <v>4.95</v>
      </c>
      <c r="K905">
        <v>2.7</v>
      </c>
      <c r="U905">
        <v>281</v>
      </c>
      <c r="V905">
        <v>249</v>
      </c>
      <c r="W905">
        <v>257</v>
      </c>
      <c r="X905">
        <v>133</v>
      </c>
      <c r="Y905">
        <v>130</v>
      </c>
      <c r="Z905">
        <v>145</v>
      </c>
      <c r="AA905">
        <f t="shared" si="252"/>
        <v>1195</v>
      </c>
      <c r="AB905">
        <f t="shared" si="240"/>
        <v>1.9913278090511599E-4</v>
      </c>
      <c r="AC905" s="175">
        <f t="shared" ref="AC905" si="253">SUM(AB905:AB908)/4</f>
        <v>1.9046758876531178E-4</v>
      </c>
    </row>
    <row r="906" spans="1:29">
      <c r="A906" t="s">
        <v>3046</v>
      </c>
      <c r="B906" t="s">
        <v>3047</v>
      </c>
      <c r="C906">
        <v>3</v>
      </c>
      <c r="D906">
        <v>3.46</v>
      </c>
      <c r="E906">
        <v>2.4</v>
      </c>
      <c r="F906">
        <v>3.14</v>
      </c>
      <c r="G906">
        <v>3.99</v>
      </c>
      <c r="H906">
        <v>2.15</v>
      </c>
      <c r="I906">
        <v>4.01</v>
      </c>
      <c r="J906">
        <v>4.99</v>
      </c>
      <c r="K906">
        <v>2.7</v>
      </c>
      <c r="U906">
        <v>281</v>
      </c>
      <c r="V906">
        <v>248</v>
      </c>
      <c r="W906">
        <v>261</v>
      </c>
      <c r="X906">
        <v>106</v>
      </c>
      <c r="Y906">
        <v>119</v>
      </c>
      <c r="Z906">
        <v>117</v>
      </c>
      <c r="AA906">
        <f t="shared" si="252"/>
        <v>1132</v>
      </c>
      <c r="AB906">
        <f t="shared" si="240"/>
        <v>1.8863456735112241E-4</v>
      </c>
      <c r="AC906" s="175"/>
    </row>
    <row r="907" spans="1:29">
      <c r="A907" t="s">
        <v>3048</v>
      </c>
      <c r="B907" t="s">
        <v>3049</v>
      </c>
      <c r="C907">
        <v>3.03</v>
      </c>
      <c r="D907">
        <v>3.49</v>
      </c>
      <c r="E907">
        <v>2.41</v>
      </c>
      <c r="F907">
        <v>3.22</v>
      </c>
      <c r="G907">
        <v>4.0599999999999996</v>
      </c>
      <c r="H907">
        <v>2.1800000000000002</v>
      </c>
      <c r="I907">
        <v>4.04</v>
      </c>
      <c r="J907">
        <v>5.01</v>
      </c>
      <c r="K907">
        <v>2.7</v>
      </c>
      <c r="U907">
        <v>282</v>
      </c>
      <c r="V907">
        <v>248</v>
      </c>
      <c r="W907">
        <v>269</v>
      </c>
      <c r="X907">
        <v>94</v>
      </c>
      <c r="Y907">
        <v>122</v>
      </c>
      <c r="Z907">
        <v>112</v>
      </c>
      <c r="AA907">
        <f t="shared" si="252"/>
        <v>1127</v>
      </c>
      <c r="AB907">
        <f t="shared" si="240"/>
        <v>1.8780137579921816E-4</v>
      </c>
      <c r="AC907" s="175"/>
    </row>
    <row r="908" spans="1:29">
      <c r="A908" t="s">
        <v>3050</v>
      </c>
      <c r="B908" t="s">
        <v>3051</v>
      </c>
      <c r="C908">
        <v>3.04</v>
      </c>
      <c r="D908">
        <v>3.49</v>
      </c>
      <c r="E908">
        <v>2.41</v>
      </c>
      <c r="F908">
        <v>3.25</v>
      </c>
      <c r="G908">
        <v>4.0999999999999996</v>
      </c>
      <c r="H908">
        <v>2.2000000000000002</v>
      </c>
      <c r="I908">
        <v>4.05</v>
      </c>
      <c r="J908">
        <v>5.01</v>
      </c>
      <c r="K908">
        <v>2.7</v>
      </c>
      <c r="U908">
        <v>284</v>
      </c>
      <c r="V908">
        <v>254</v>
      </c>
      <c r="W908">
        <v>279</v>
      </c>
      <c r="X908">
        <v>90</v>
      </c>
      <c r="Y908">
        <v>111</v>
      </c>
      <c r="Z908">
        <v>100</v>
      </c>
      <c r="AA908">
        <f t="shared" si="252"/>
        <v>1118</v>
      </c>
      <c r="AB908">
        <f t="shared" si="240"/>
        <v>1.8630163100579052E-4</v>
      </c>
      <c r="AC908" s="175"/>
    </row>
    <row r="909" spans="1:29">
      <c r="A909" t="s">
        <v>3052</v>
      </c>
      <c r="B909" t="s">
        <v>3053</v>
      </c>
      <c r="C909">
        <v>3.03</v>
      </c>
      <c r="D909">
        <v>3.48</v>
      </c>
      <c r="E909">
        <v>2.41</v>
      </c>
      <c r="F909">
        <v>3.26</v>
      </c>
      <c r="G909">
        <v>4.12</v>
      </c>
      <c r="H909">
        <v>2.21</v>
      </c>
      <c r="I909">
        <v>4.04</v>
      </c>
      <c r="J909">
        <v>5</v>
      </c>
      <c r="K909">
        <v>2.7</v>
      </c>
      <c r="U909">
        <v>288</v>
      </c>
      <c r="V909">
        <v>267</v>
      </c>
      <c r="W909">
        <v>292</v>
      </c>
      <c r="X909">
        <v>78</v>
      </c>
      <c r="Y909">
        <v>109</v>
      </c>
      <c r="Z909">
        <v>118</v>
      </c>
      <c r="AA909">
        <f t="shared" si="252"/>
        <v>1152</v>
      </c>
      <c r="AB909">
        <f t="shared" si="240"/>
        <v>1.9196733355873941E-4</v>
      </c>
      <c r="AC909" s="175">
        <f t="shared" ref="AC909" si="254">SUM(AB909:AB912)/4</f>
        <v>1.9896614259473514E-4</v>
      </c>
    </row>
    <row r="910" spans="1:29">
      <c r="A910" t="s">
        <v>3054</v>
      </c>
      <c r="B910" t="s">
        <v>3055</v>
      </c>
      <c r="C910">
        <v>3</v>
      </c>
      <c r="D910">
        <v>3.45</v>
      </c>
      <c r="E910">
        <v>2.39</v>
      </c>
      <c r="F910">
        <v>3.24</v>
      </c>
      <c r="G910">
        <v>4.0999999999999996</v>
      </c>
      <c r="H910">
        <v>2.21</v>
      </c>
      <c r="I910">
        <v>4.01</v>
      </c>
      <c r="J910">
        <v>4.9800000000000004</v>
      </c>
      <c r="K910">
        <v>2.7</v>
      </c>
      <c r="U910">
        <v>286</v>
      </c>
      <c r="V910">
        <v>276</v>
      </c>
      <c r="W910">
        <v>299</v>
      </c>
      <c r="X910">
        <v>83</v>
      </c>
      <c r="Y910">
        <v>117</v>
      </c>
      <c r="Z910">
        <v>139</v>
      </c>
      <c r="AA910">
        <f t="shared" si="252"/>
        <v>1200</v>
      </c>
      <c r="AB910">
        <f t="shared" si="240"/>
        <v>1.9996597245702024E-4</v>
      </c>
      <c r="AC910" s="175"/>
    </row>
    <row r="911" spans="1:29">
      <c r="A911" t="s">
        <v>3056</v>
      </c>
      <c r="B911" t="s">
        <v>3057</v>
      </c>
      <c r="C911">
        <v>2.98</v>
      </c>
      <c r="D911">
        <v>3.44</v>
      </c>
      <c r="E911">
        <v>2.38</v>
      </c>
      <c r="F911">
        <v>3.23</v>
      </c>
      <c r="G911">
        <v>4.0999999999999996</v>
      </c>
      <c r="H911">
        <v>2.2000000000000002</v>
      </c>
      <c r="I911">
        <v>3.99</v>
      </c>
      <c r="J911">
        <v>4.97</v>
      </c>
      <c r="K911">
        <v>2.7</v>
      </c>
      <c r="U911">
        <v>277</v>
      </c>
      <c r="V911">
        <v>281</v>
      </c>
      <c r="W911">
        <v>303</v>
      </c>
      <c r="X911">
        <v>88</v>
      </c>
      <c r="Y911">
        <v>123</v>
      </c>
      <c r="Z911">
        <v>135</v>
      </c>
      <c r="AA911">
        <f t="shared" si="252"/>
        <v>1207</v>
      </c>
      <c r="AB911">
        <f t="shared" si="240"/>
        <v>2.0113244062968619E-4</v>
      </c>
      <c r="AC911" s="175"/>
    </row>
    <row r="912" spans="1:29">
      <c r="A912" t="s">
        <v>3058</v>
      </c>
      <c r="B912" t="s">
        <v>3059</v>
      </c>
      <c r="C912">
        <v>2.97</v>
      </c>
      <c r="D912">
        <v>3.43</v>
      </c>
      <c r="E912">
        <v>2.38</v>
      </c>
      <c r="F912">
        <v>3.23</v>
      </c>
      <c r="G912">
        <v>4.0999999999999996</v>
      </c>
      <c r="H912">
        <v>2.2000000000000002</v>
      </c>
      <c r="I912">
        <v>3.98</v>
      </c>
      <c r="J912">
        <v>4.97</v>
      </c>
      <c r="K912">
        <v>2.7</v>
      </c>
      <c r="U912">
        <v>266</v>
      </c>
      <c r="V912">
        <v>280</v>
      </c>
      <c r="W912">
        <v>300</v>
      </c>
      <c r="X912">
        <v>102</v>
      </c>
      <c r="Y912">
        <v>127</v>
      </c>
      <c r="Z912">
        <v>142</v>
      </c>
      <c r="AA912">
        <f t="shared" si="252"/>
        <v>1217</v>
      </c>
      <c r="AB912">
        <f t="shared" si="240"/>
        <v>2.0279882373349468E-4</v>
      </c>
      <c r="AC912" s="175"/>
    </row>
    <row r="913" spans="1:29">
      <c r="A913" t="s">
        <v>3060</v>
      </c>
      <c r="B913" t="s">
        <v>3061</v>
      </c>
      <c r="C913">
        <v>2.96</v>
      </c>
      <c r="D913">
        <v>3.42</v>
      </c>
      <c r="E913">
        <v>2.37</v>
      </c>
      <c r="F913">
        <v>3.22</v>
      </c>
      <c r="G913">
        <v>4.09</v>
      </c>
      <c r="H913">
        <v>2.2000000000000002</v>
      </c>
      <c r="I913">
        <v>3.97</v>
      </c>
      <c r="J913">
        <v>4.96</v>
      </c>
      <c r="K913">
        <v>2.7</v>
      </c>
      <c r="U913">
        <v>258</v>
      </c>
      <c r="V913">
        <v>270</v>
      </c>
      <c r="W913">
        <v>286</v>
      </c>
      <c r="X913">
        <v>106</v>
      </c>
      <c r="Y913">
        <v>138</v>
      </c>
      <c r="Z913">
        <v>147</v>
      </c>
      <c r="AA913">
        <f t="shared" si="252"/>
        <v>1205</v>
      </c>
      <c r="AB913">
        <f t="shared" si="240"/>
        <v>2.0079916400892448E-4</v>
      </c>
      <c r="AC913" s="175">
        <f t="shared" ref="AC913" si="255">SUM(AB913:AB916)/4</f>
        <v>1.6293060797487629E-4</v>
      </c>
    </row>
    <row r="914" spans="1:29">
      <c r="A914" t="s">
        <v>3062</v>
      </c>
      <c r="B914" t="s">
        <v>3063</v>
      </c>
      <c r="C914">
        <v>2.96</v>
      </c>
      <c r="D914">
        <v>3.42</v>
      </c>
      <c r="E914">
        <v>2.37</v>
      </c>
      <c r="F914">
        <v>3.22</v>
      </c>
      <c r="G914">
        <v>4.0999999999999996</v>
      </c>
      <c r="H914">
        <v>2.21</v>
      </c>
      <c r="I914">
        <v>3.96</v>
      </c>
      <c r="J914">
        <v>4.96</v>
      </c>
      <c r="K914">
        <v>2.7</v>
      </c>
      <c r="U914">
        <v>241</v>
      </c>
      <c r="V914">
        <v>245</v>
      </c>
      <c r="W914">
        <v>254</v>
      </c>
      <c r="X914">
        <v>98</v>
      </c>
      <c r="Y914">
        <v>134</v>
      </c>
      <c r="Z914">
        <v>126</v>
      </c>
      <c r="AA914">
        <f t="shared" si="252"/>
        <v>1098</v>
      </c>
      <c r="AB914">
        <f t="shared" si="240"/>
        <v>1.8296886479817352E-4</v>
      </c>
      <c r="AC914" s="175"/>
    </row>
    <row r="915" spans="1:29">
      <c r="A915" t="s">
        <v>3064</v>
      </c>
      <c r="B915" t="s">
        <v>3065</v>
      </c>
      <c r="C915">
        <v>2.94</v>
      </c>
      <c r="D915">
        <v>3.41</v>
      </c>
      <c r="E915">
        <v>2.37</v>
      </c>
      <c r="F915">
        <v>3.2</v>
      </c>
      <c r="G915">
        <v>4.08</v>
      </c>
      <c r="H915">
        <v>2.2000000000000002</v>
      </c>
      <c r="I915">
        <v>3.95</v>
      </c>
      <c r="J915">
        <v>4.95</v>
      </c>
      <c r="K915">
        <v>2.7</v>
      </c>
      <c r="U915">
        <v>210</v>
      </c>
      <c r="V915">
        <v>213</v>
      </c>
      <c r="W915">
        <v>190</v>
      </c>
      <c r="X915">
        <v>95</v>
      </c>
      <c r="Y915">
        <v>122</v>
      </c>
      <c r="Z915">
        <v>73</v>
      </c>
      <c r="AA915">
        <f t="shared" si="252"/>
        <v>903</v>
      </c>
      <c r="AB915">
        <f t="shared" si="240"/>
        <v>1.5047439427390774E-4</v>
      </c>
      <c r="AC915" s="175"/>
    </row>
    <row r="916" spans="1:29">
      <c r="A916" t="s">
        <v>3066</v>
      </c>
      <c r="B916" t="s">
        <v>3067</v>
      </c>
      <c r="C916">
        <v>2.94</v>
      </c>
      <c r="D916">
        <v>3.41</v>
      </c>
      <c r="E916">
        <v>2.37</v>
      </c>
      <c r="F916">
        <v>3.21</v>
      </c>
      <c r="G916">
        <v>4.09</v>
      </c>
      <c r="H916">
        <v>2.21</v>
      </c>
      <c r="I916">
        <v>3.95</v>
      </c>
      <c r="J916">
        <v>4.95</v>
      </c>
      <c r="K916">
        <v>2.7</v>
      </c>
      <c r="U916">
        <v>198</v>
      </c>
      <c r="V916">
        <v>156</v>
      </c>
      <c r="W916">
        <v>159</v>
      </c>
      <c r="X916">
        <v>71</v>
      </c>
      <c r="Y916">
        <v>91</v>
      </c>
      <c r="Z916">
        <v>30</v>
      </c>
      <c r="AA916">
        <f t="shared" si="252"/>
        <v>705</v>
      </c>
      <c r="AB916">
        <f t="shared" si="240"/>
        <v>1.1748000881849939E-4</v>
      </c>
      <c r="AC916" s="175"/>
    </row>
    <row r="917" spans="1:29">
      <c r="A917" t="s">
        <v>3068</v>
      </c>
      <c r="B917" t="s">
        <v>3069</v>
      </c>
      <c r="C917">
        <v>2.94</v>
      </c>
      <c r="D917">
        <v>3.41</v>
      </c>
      <c r="E917">
        <v>2.37</v>
      </c>
      <c r="F917">
        <v>3.22</v>
      </c>
      <c r="G917">
        <v>4.0999999999999996</v>
      </c>
      <c r="H917">
        <v>2.2200000000000002</v>
      </c>
      <c r="I917">
        <v>3.94</v>
      </c>
      <c r="J917">
        <v>4.95</v>
      </c>
      <c r="K917">
        <v>2.7</v>
      </c>
      <c r="U917">
        <v>164</v>
      </c>
      <c r="V917">
        <v>118</v>
      </c>
      <c r="W917">
        <v>128</v>
      </c>
      <c r="X917">
        <v>72</v>
      </c>
      <c r="Y917">
        <v>68</v>
      </c>
      <c r="Z917">
        <v>13</v>
      </c>
      <c r="AA917">
        <f t="shared" si="252"/>
        <v>563</v>
      </c>
      <c r="AB917">
        <f t="shared" si="240"/>
        <v>9.3817368744418653E-5</v>
      </c>
      <c r="AC917" s="175">
        <f t="shared" ref="AC917" si="256">SUM(AB917:AB920)/4</f>
        <v>1.006078798924383E-4</v>
      </c>
    </row>
    <row r="918" spans="1:29">
      <c r="A918" t="s">
        <v>3070</v>
      </c>
      <c r="B918" t="s">
        <v>3071</v>
      </c>
      <c r="C918">
        <v>2.94</v>
      </c>
      <c r="D918">
        <v>3.41</v>
      </c>
      <c r="E918">
        <v>2.37</v>
      </c>
      <c r="F918">
        <v>3.23</v>
      </c>
      <c r="G918">
        <v>4.12</v>
      </c>
      <c r="H918">
        <v>2.2200000000000002</v>
      </c>
      <c r="I918">
        <v>3.95</v>
      </c>
      <c r="J918">
        <v>4.95</v>
      </c>
      <c r="K918">
        <v>2.7</v>
      </c>
      <c r="U918">
        <v>169</v>
      </c>
      <c r="V918">
        <v>127</v>
      </c>
      <c r="W918">
        <v>132</v>
      </c>
      <c r="X918">
        <v>84</v>
      </c>
      <c r="Y918">
        <v>71</v>
      </c>
      <c r="Z918">
        <v>15</v>
      </c>
      <c r="AA918">
        <f t="shared" si="252"/>
        <v>598</v>
      </c>
      <c r="AB918">
        <f t="shared" ref="AB918:AB981" si="257">AA918/$AD$4</f>
        <v>9.964970960774841E-5</v>
      </c>
      <c r="AC918" s="175"/>
    </row>
    <row r="919" spans="1:29">
      <c r="A919" t="s">
        <v>3072</v>
      </c>
      <c r="B919" t="s">
        <v>3073</v>
      </c>
      <c r="C919">
        <v>2.94</v>
      </c>
      <c r="D919">
        <v>3.4</v>
      </c>
      <c r="E919">
        <v>2.37</v>
      </c>
      <c r="F919">
        <v>3.24</v>
      </c>
      <c r="G919">
        <v>4.12</v>
      </c>
      <c r="H919">
        <v>2.23</v>
      </c>
      <c r="I919">
        <v>3.94</v>
      </c>
      <c r="J919">
        <v>4.95</v>
      </c>
      <c r="K919">
        <v>2.7</v>
      </c>
      <c r="U919">
        <v>175</v>
      </c>
      <c r="V919">
        <v>127</v>
      </c>
      <c r="W919">
        <v>137</v>
      </c>
      <c r="X919">
        <v>86</v>
      </c>
      <c r="Y919">
        <v>69</v>
      </c>
      <c r="Z919">
        <v>12</v>
      </c>
      <c r="AA919">
        <f t="shared" si="252"/>
        <v>606</v>
      </c>
      <c r="AB919">
        <f t="shared" si="257"/>
        <v>1.0098281609079522E-4</v>
      </c>
      <c r="AC919" s="175"/>
    </row>
    <row r="920" spans="1:29">
      <c r="A920" t="s">
        <v>3074</v>
      </c>
      <c r="B920" t="s">
        <v>3075</v>
      </c>
      <c r="C920">
        <v>2.94</v>
      </c>
      <c r="D920">
        <v>3.41</v>
      </c>
      <c r="E920">
        <v>2.37</v>
      </c>
      <c r="F920">
        <v>3.25</v>
      </c>
      <c r="G920">
        <v>4.1399999999999997</v>
      </c>
      <c r="H920">
        <v>2.23</v>
      </c>
      <c r="I920">
        <v>3.95</v>
      </c>
      <c r="J920">
        <v>4.95</v>
      </c>
      <c r="K920">
        <v>2.7</v>
      </c>
      <c r="U920">
        <v>186</v>
      </c>
      <c r="V920">
        <v>140</v>
      </c>
      <c r="W920">
        <v>148</v>
      </c>
      <c r="X920">
        <v>85</v>
      </c>
      <c r="Y920">
        <v>66</v>
      </c>
      <c r="Z920">
        <v>23</v>
      </c>
      <c r="AA920">
        <f t="shared" si="252"/>
        <v>648</v>
      </c>
      <c r="AB920">
        <f t="shared" si="257"/>
        <v>1.0798162512679093E-4</v>
      </c>
      <c r="AC920" s="175"/>
    </row>
    <row r="921" spans="1:29">
      <c r="A921" t="s">
        <v>3076</v>
      </c>
      <c r="B921" t="s">
        <v>3077</v>
      </c>
      <c r="C921">
        <v>2.94</v>
      </c>
      <c r="D921">
        <v>3.41</v>
      </c>
      <c r="E921">
        <v>2.37</v>
      </c>
      <c r="F921">
        <v>3.27</v>
      </c>
      <c r="G921">
        <v>4.16</v>
      </c>
      <c r="H921">
        <v>2.2400000000000002</v>
      </c>
      <c r="I921">
        <v>3.95</v>
      </c>
      <c r="J921">
        <v>4.95</v>
      </c>
      <c r="K921">
        <v>2.7</v>
      </c>
      <c r="U921">
        <v>197</v>
      </c>
      <c r="V921">
        <v>170</v>
      </c>
      <c r="W921">
        <v>174</v>
      </c>
      <c r="X921">
        <v>111</v>
      </c>
      <c r="Y921">
        <v>106</v>
      </c>
      <c r="Z921">
        <v>53</v>
      </c>
      <c r="AA921">
        <f t="shared" si="252"/>
        <v>811</v>
      </c>
      <c r="AB921">
        <f t="shared" si="257"/>
        <v>1.351436697188695E-4</v>
      </c>
      <c r="AC921" s="175">
        <f t="shared" ref="AC921" si="258">SUM(AB921:AB924)/4</f>
        <v>2.0013261076740107E-4</v>
      </c>
    </row>
    <row r="922" spans="1:29">
      <c r="A922" t="s">
        <v>3078</v>
      </c>
      <c r="B922" t="s">
        <v>3079</v>
      </c>
      <c r="C922">
        <v>2.94</v>
      </c>
      <c r="D922">
        <v>3.41</v>
      </c>
      <c r="E922">
        <v>2.36</v>
      </c>
      <c r="F922">
        <v>3.27</v>
      </c>
      <c r="G922">
        <v>4.16</v>
      </c>
      <c r="H922">
        <v>2.2400000000000002</v>
      </c>
      <c r="I922">
        <v>3.94</v>
      </c>
      <c r="J922">
        <v>4.95</v>
      </c>
      <c r="K922">
        <v>2.7</v>
      </c>
      <c r="U922">
        <v>217</v>
      </c>
      <c r="V922">
        <v>256</v>
      </c>
      <c r="W922">
        <v>230</v>
      </c>
      <c r="X922">
        <v>181</v>
      </c>
      <c r="Y922">
        <v>144</v>
      </c>
      <c r="Z922">
        <v>168</v>
      </c>
      <c r="AA922">
        <f t="shared" si="252"/>
        <v>1196</v>
      </c>
      <c r="AB922">
        <f t="shared" si="257"/>
        <v>1.9929941921549682E-4</v>
      </c>
      <c r="AC922" s="175"/>
    </row>
    <row r="923" spans="1:29">
      <c r="A923" t="s">
        <v>3080</v>
      </c>
      <c r="B923" t="s">
        <v>3081</v>
      </c>
      <c r="C923">
        <v>2.94</v>
      </c>
      <c r="D923">
        <v>3.41</v>
      </c>
      <c r="E923">
        <v>2.36</v>
      </c>
      <c r="F923">
        <v>3.27</v>
      </c>
      <c r="G923">
        <v>4.16</v>
      </c>
      <c r="H923">
        <v>2.2400000000000002</v>
      </c>
      <c r="I923">
        <v>3.95</v>
      </c>
      <c r="J923">
        <v>4.95</v>
      </c>
      <c r="K923">
        <v>2.7</v>
      </c>
      <c r="U923">
        <v>272</v>
      </c>
      <c r="V923">
        <v>262</v>
      </c>
      <c r="W923">
        <v>286</v>
      </c>
      <c r="X923">
        <v>200</v>
      </c>
      <c r="Y923">
        <v>122</v>
      </c>
      <c r="Z923">
        <v>262</v>
      </c>
      <c r="AA923">
        <f t="shared" si="252"/>
        <v>1404</v>
      </c>
      <c r="AB923">
        <f t="shared" si="257"/>
        <v>2.3396018777471368E-4</v>
      </c>
      <c r="AC923" s="175"/>
    </row>
    <row r="924" spans="1:29">
      <c r="A924" t="s">
        <v>3082</v>
      </c>
      <c r="B924" t="s">
        <v>3083</v>
      </c>
      <c r="C924">
        <v>2.94</v>
      </c>
      <c r="D924">
        <v>3.41</v>
      </c>
      <c r="E924">
        <v>2.36</v>
      </c>
      <c r="F924">
        <v>3.27</v>
      </c>
      <c r="G924">
        <v>4.16</v>
      </c>
      <c r="H924">
        <v>2.2400000000000002</v>
      </c>
      <c r="I924">
        <v>3.95</v>
      </c>
      <c r="J924">
        <v>4.95</v>
      </c>
      <c r="K924">
        <v>2.7</v>
      </c>
      <c r="U924">
        <v>286</v>
      </c>
      <c r="V924">
        <v>244</v>
      </c>
      <c r="W924">
        <v>270</v>
      </c>
      <c r="X924">
        <v>213</v>
      </c>
      <c r="Y924">
        <v>154</v>
      </c>
      <c r="Z924">
        <v>226</v>
      </c>
      <c r="AA924">
        <f t="shared" si="252"/>
        <v>1393</v>
      </c>
      <c r="AB924">
        <f t="shared" si="257"/>
        <v>2.3212716636052431E-4</v>
      </c>
      <c r="AC924" s="175"/>
    </row>
    <row r="925" spans="1:29">
      <c r="A925" t="s">
        <v>3084</v>
      </c>
      <c r="B925" t="s">
        <v>3085</v>
      </c>
      <c r="C925">
        <v>2.98</v>
      </c>
      <c r="D925">
        <v>3.44</v>
      </c>
      <c r="E925">
        <v>2.38</v>
      </c>
      <c r="F925">
        <v>3.29</v>
      </c>
      <c r="G925">
        <v>4.17</v>
      </c>
      <c r="H925">
        <v>2.23</v>
      </c>
      <c r="I925">
        <v>3.99</v>
      </c>
      <c r="J925">
        <v>4.97</v>
      </c>
      <c r="K925">
        <v>2.7</v>
      </c>
      <c r="U925">
        <v>301</v>
      </c>
      <c r="V925">
        <v>246</v>
      </c>
      <c r="W925">
        <v>263</v>
      </c>
      <c r="X925">
        <v>168</v>
      </c>
      <c r="Y925">
        <v>138</v>
      </c>
      <c r="Z925">
        <v>171</v>
      </c>
      <c r="AA925">
        <f t="shared" si="252"/>
        <v>1287</v>
      </c>
      <c r="AB925">
        <f t="shared" si="257"/>
        <v>2.144635054601542E-4</v>
      </c>
      <c r="AC925" s="175">
        <f t="shared" ref="AC925" si="259">SUM(AB925:AB928)/4</f>
        <v>1.9984099372423458E-4</v>
      </c>
    </row>
    <row r="926" spans="1:29">
      <c r="A926" t="s">
        <v>3086</v>
      </c>
      <c r="B926" t="s">
        <v>3087</v>
      </c>
      <c r="C926">
        <v>3.06</v>
      </c>
      <c r="D926">
        <v>3.51</v>
      </c>
      <c r="E926">
        <v>2.41</v>
      </c>
      <c r="F926">
        <v>3.37</v>
      </c>
      <c r="G926">
        <v>4.21</v>
      </c>
      <c r="H926">
        <v>2.2400000000000002</v>
      </c>
      <c r="I926">
        <v>4.08</v>
      </c>
      <c r="J926">
        <v>5.0199999999999996</v>
      </c>
      <c r="K926">
        <v>2.7</v>
      </c>
      <c r="U926">
        <v>284</v>
      </c>
      <c r="V926">
        <v>237</v>
      </c>
      <c r="W926">
        <v>249</v>
      </c>
      <c r="X926">
        <v>156</v>
      </c>
      <c r="Y926">
        <v>140</v>
      </c>
      <c r="Z926">
        <v>164</v>
      </c>
      <c r="AA926">
        <f t="shared" si="252"/>
        <v>1230</v>
      </c>
      <c r="AB926">
        <f t="shared" si="257"/>
        <v>2.0496512176844574E-4</v>
      </c>
      <c r="AC926" s="175"/>
    </row>
    <row r="927" spans="1:29">
      <c r="A927" t="s">
        <v>3088</v>
      </c>
      <c r="B927" t="s">
        <v>3089</v>
      </c>
      <c r="C927">
        <v>3.17</v>
      </c>
      <c r="D927">
        <v>3.6</v>
      </c>
      <c r="E927">
        <v>2.4500000000000002</v>
      </c>
      <c r="F927">
        <v>3.55</v>
      </c>
      <c r="G927">
        <v>4.3600000000000003</v>
      </c>
      <c r="H927">
        <v>2.29</v>
      </c>
      <c r="I927">
        <v>4.1900000000000004</v>
      </c>
      <c r="J927">
        <v>5.08</v>
      </c>
      <c r="K927">
        <v>2.7</v>
      </c>
      <c r="U927">
        <v>269</v>
      </c>
      <c r="V927">
        <v>230</v>
      </c>
      <c r="W927">
        <v>238</v>
      </c>
      <c r="X927">
        <v>145</v>
      </c>
      <c r="Y927">
        <v>133</v>
      </c>
      <c r="Z927">
        <v>149</v>
      </c>
      <c r="AA927">
        <f t="shared" si="252"/>
        <v>1164</v>
      </c>
      <c r="AB927">
        <f t="shared" si="257"/>
        <v>1.9396699328330961E-4</v>
      </c>
      <c r="AC927" s="175"/>
    </row>
    <row r="928" spans="1:29">
      <c r="A928" t="s">
        <v>3090</v>
      </c>
      <c r="B928" t="s">
        <v>3091</v>
      </c>
      <c r="C928">
        <v>3.25</v>
      </c>
      <c r="D928">
        <v>3.66</v>
      </c>
      <c r="E928">
        <v>2.48</v>
      </c>
      <c r="F928">
        <v>3.64</v>
      </c>
      <c r="G928">
        <v>4.43</v>
      </c>
      <c r="H928">
        <v>2.31</v>
      </c>
      <c r="I928">
        <v>4.2699999999999996</v>
      </c>
      <c r="J928">
        <v>5.13</v>
      </c>
      <c r="K928">
        <v>2.7</v>
      </c>
      <c r="U928">
        <v>255</v>
      </c>
      <c r="V928">
        <v>222</v>
      </c>
      <c r="W928">
        <v>226</v>
      </c>
      <c r="X928">
        <v>133</v>
      </c>
      <c r="Y928">
        <v>129</v>
      </c>
      <c r="Z928">
        <v>151</v>
      </c>
      <c r="AA928">
        <f t="shared" si="252"/>
        <v>1116</v>
      </c>
      <c r="AB928">
        <f t="shared" si="257"/>
        <v>1.8596835438502882E-4</v>
      </c>
      <c r="AC928" s="175"/>
    </row>
    <row r="929" spans="1:29">
      <c r="A929" t="s">
        <v>3092</v>
      </c>
      <c r="B929" t="s">
        <v>3093</v>
      </c>
      <c r="C929">
        <v>3.31</v>
      </c>
      <c r="D929">
        <v>3.72</v>
      </c>
      <c r="E929">
        <v>2.5</v>
      </c>
      <c r="F929">
        <v>3.74</v>
      </c>
      <c r="G929">
        <v>4.51</v>
      </c>
      <c r="H929">
        <v>2.34</v>
      </c>
      <c r="I929">
        <v>4.33</v>
      </c>
      <c r="J929">
        <v>5.17</v>
      </c>
      <c r="K929">
        <v>2.7</v>
      </c>
      <c r="U929">
        <v>241</v>
      </c>
      <c r="V929">
        <v>219</v>
      </c>
      <c r="W929">
        <v>222</v>
      </c>
      <c r="X929">
        <v>127</v>
      </c>
      <c r="Y929">
        <v>130</v>
      </c>
      <c r="Z929">
        <v>145</v>
      </c>
      <c r="AA929">
        <f t="shared" si="252"/>
        <v>1084</v>
      </c>
      <c r="AB929">
        <f t="shared" si="257"/>
        <v>1.8063592845284161E-4</v>
      </c>
      <c r="AC929" s="175">
        <f t="shared" ref="AC929" si="260">SUM(AB929:AB932)/4</f>
        <v>1.7259562997696561E-4</v>
      </c>
    </row>
    <row r="930" spans="1:29">
      <c r="A930" t="s">
        <v>3094</v>
      </c>
      <c r="B930" t="s">
        <v>3095</v>
      </c>
      <c r="C930">
        <v>3.35</v>
      </c>
      <c r="D930">
        <v>3.75</v>
      </c>
      <c r="E930">
        <v>2.52</v>
      </c>
      <c r="F930">
        <v>3.81</v>
      </c>
      <c r="G930">
        <v>4.57</v>
      </c>
      <c r="H930">
        <v>2.36</v>
      </c>
      <c r="I930">
        <v>4.37</v>
      </c>
      <c r="J930">
        <v>5.19</v>
      </c>
      <c r="K930">
        <v>2.7</v>
      </c>
      <c r="U930">
        <v>238</v>
      </c>
      <c r="V930">
        <v>220</v>
      </c>
      <c r="W930">
        <v>227</v>
      </c>
      <c r="X930">
        <v>109</v>
      </c>
      <c r="Y930">
        <v>119</v>
      </c>
      <c r="Z930">
        <v>117</v>
      </c>
      <c r="AA930">
        <f t="shared" si="252"/>
        <v>1030</v>
      </c>
      <c r="AB930">
        <f t="shared" si="257"/>
        <v>1.7163745969227571E-4</v>
      </c>
      <c r="AC930" s="175"/>
    </row>
    <row r="931" spans="1:29">
      <c r="A931" t="s">
        <v>3096</v>
      </c>
      <c r="B931" t="s">
        <v>3097</v>
      </c>
      <c r="C931">
        <v>3.36</v>
      </c>
      <c r="D931">
        <v>3.76</v>
      </c>
      <c r="E931">
        <v>2.52</v>
      </c>
      <c r="F931">
        <v>3.85</v>
      </c>
      <c r="G931">
        <v>4.6100000000000003</v>
      </c>
      <c r="H931">
        <v>2.38</v>
      </c>
      <c r="I931">
        <v>4.38</v>
      </c>
      <c r="J931">
        <v>5.19</v>
      </c>
      <c r="K931">
        <v>2.7</v>
      </c>
      <c r="U931">
        <v>242</v>
      </c>
      <c r="V931">
        <v>220</v>
      </c>
      <c r="W931">
        <v>234</v>
      </c>
      <c r="X931">
        <v>90</v>
      </c>
      <c r="Y931">
        <v>122</v>
      </c>
      <c r="Z931">
        <v>112</v>
      </c>
      <c r="AA931">
        <f t="shared" si="252"/>
        <v>1020</v>
      </c>
      <c r="AB931">
        <f t="shared" si="257"/>
        <v>1.6997107658846719E-4</v>
      </c>
      <c r="AC931" s="175"/>
    </row>
    <row r="932" spans="1:29">
      <c r="A932" t="s">
        <v>3098</v>
      </c>
      <c r="B932" t="s">
        <v>3099</v>
      </c>
      <c r="C932">
        <v>3.35</v>
      </c>
      <c r="D932">
        <v>3.75</v>
      </c>
      <c r="E932">
        <v>2.52</v>
      </c>
      <c r="F932">
        <v>3.86</v>
      </c>
      <c r="G932">
        <v>4.62</v>
      </c>
      <c r="H932">
        <v>2.39</v>
      </c>
      <c r="I932">
        <v>4.37</v>
      </c>
      <c r="J932">
        <v>5.19</v>
      </c>
      <c r="K932">
        <v>2.7</v>
      </c>
      <c r="U932">
        <v>242</v>
      </c>
      <c r="V932">
        <v>226</v>
      </c>
      <c r="W932">
        <v>244</v>
      </c>
      <c r="X932">
        <v>86</v>
      </c>
      <c r="Y932">
        <v>111</v>
      </c>
      <c r="Z932">
        <v>100</v>
      </c>
      <c r="AA932">
        <f t="shared" si="252"/>
        <v>1009</v>
      </c>
      <c r="AB932">
        <f t="shared" si="257"/>
        <v>1.6813805517427785E-4</v>
      </c>
      <c r="AC932" s="175"/>
    </row>
    <row r="933" spans="1:29">
      <c r="A933" t="s">
        <v>3100</v>
      </c>
      <c r="B933" t="s">
        <v>3101</v>
      </c>
      <c r="C933">
        <v>3.29</v>
      </c>
      <c r="D933">
        <v>3.7</v>
      </c>
      <c r="E933">
        <v>2.5</v>
      </c>
      <c r="F933">
        <v>3.81</v>
      </c>
      <c r="G933">
        <v>4.5999999999999996</v>
      </c>
      <c r="H933">
        <v>2.4</v>
      </c>
      <c r="I933">
        <v>4.3099999999999996</v>
      </c>
      <c r="J933">
        <v>5.15</v>
      </c>
      <c r="K933">
        <v>2.7</v>
      </c>
      <c r="U933">
        <v>248</v>
      </c>
      <c r="V933">
        <v>238</v>
      </c>
      <c r="W933">
        <v>254</v>
      </c>
      <c r="X933">
        <v>73</v>
      </c>
      <c r="Y933">
        <v>109</v>
      </c>
      <c r="Z933">
        <v>118</v>
      </c>
      <c r="AA933">
        <f t="shared" si="252"/>
        <v>1040</v>
      </c>
      <c r="AB933">
        <f t="shared" si="257"/>
        <v>1.733038427960842E-4</v>
      </c>
      <c r="AC933" s="175">
        <f t="shared" ref="AC933" si="261">SUM(AB933:AB936)/4</f>
        <v>1.8167741789272191E-4</v>
      </c>
    </row>
    <row r="934" spans="1:29">
      <c r="A934" t="s">
        <v>3102</v>
      </c>
      <c r="B934" t="s">
        <v>3103</v>
      </c>
      <c r="C934">
        <v>3.22</v>
      </c>
      <c r="D934">
        <v>3.65</v>
      </c>
      <c r="E934">
        <v>2.48</v>
      </c>
      <c r="F934">
        <v>3.73</v>
      </c>
      <c r="G934">
        <v>4.55</v>
      </c>
      <c r="H934">
        <v>2.39</v>
      </c>
      <c r="I934">
        <v>4.24</v>
      </c>
      <c r="J934">
        <v>5.12</v>
      </c>
      <c r="K934">
        <v>2.7</v>
      </c>
      <c r="U934">
        <v>242</v>
      </c>
      <c r="V934">
        <v>246</v>
      </c>
      <c r="W934">
        <v>263</v>
      </c>
      <c r="X934">
        <v>84</v>
      </c>
      <c r="Y934">
        <v>117</v>
      </c>
      <c r="Z934">
        <v>139</v>
      </c>
      <c r="AA934">
        <f t="shared" si="252"/>
        <v>1091</v>
      </c>
      <c r="AB934">
        <f t="shared" si="257"/>
        <v>1.8180239662550756E-4</v>
      </c>
      <c r="AC934" s="175"/>
    </row>
    <row r="935" spans="1:29">
      <c r="A935" t="s">
        <v>3104</v>
      </c>
      <c r="B935" t="s">
        <v>3105</v>
      </c>
      <c r="C935">
        <v>3.18</v>
      </c>
      <c r="D935">
        <v>3.61</v>
      </c>
      <c r="E935">
        <v>2.46</v>
      </c>
      <c r="F935">
        <v>3.67</v>
      </c>
      <c r="G935">
        <v>4.5</v>
      </c>
      <c r="H935">
        <v>2.37</v>
      </c>
      <c r="I935">
        <v>4.2</v>
      </c>
      <c r="J935">
        <v>5.09</v>
      </c>
      <c r="K935">
        <v>2.7</v>
      </c>
      <c r="U935">
        <v>238</v>
      </c>
      <c r="V935">
        <v>252</v>
      </c>
      <c r="W935">
        <v>267</v>
      </c>
      <c r="X935">
        <v>90</v>
      </c>
      <c r="Y935">
        <v>123</v>
      </c>
      <c r="Z935">
        <v>135</v>
      </c>
      <c r="AA935">
        <f t="shared" si="252"/>
        <v>1105</v>
      </c>
      <c r="AB935">
        <f t="shared" si="257"/>
        <v>1.8413533297083947E-4</v>
      </c>
      <c r="AC935" s="175"/>
    </row>
    <row r="936" spans="1:29">
      <c r="A936" t="s">
        <v>3106</v>
      </c>
      <c r="B936" t="s">
        <v>3107</v>
      </c>
      <c r="C936">
        <v>3.16</v>
      </c>
      <c r="D936">
        <v>3.59</v>
      </c>
      <c r="E936">
        <v>2.46</v>
      </c>
      <c r="F936">
        <v>3.64</v>
      </c>
      <c r="G936">
        <v>4.4800000000000004</v>
      </c>
      <c r="H936">
        <v>2.37</v>
      </c>
      <c r="I936">
        <v>4.18</v>
      </c>
      <c r="J936">
        <v>5.08</v>
      </c>
      <c r="K936">
        <v>2.7</v>
      </c>
      <c r="U936">
        <v>226</v>
      </c>
      <c r="V936">
        <v>253</v>
      </c>
      <c r="W936">
        <v>266</v>
      </c>
      <c r="X936">
        <v>111</v>
      </c>
      <c r="Y936">
        <v>127</v>
      </c>
      <c r="Z936">
        <v>142</v>
      </c>
      <c r="AA936">
        <f t="shared" si="252"/>
        <v>1125</v>
      </c>
      <c r="AB936">
        <f t="shared" si="257"/>
        <v>1.8746809917845648E-4</v>
      </c>
      <c r="AC936" s="175"/>
    </row>
    <row r="937" spans="1:29">
      <c r="A937" t="s">
        <v>3108</v>
      </c>
      <c r="B937" t="s">
        <v>3109</v>
      </c>
      <c r="C937">
        <v>3.15</v>
      </c>
      <c r="D937">
        <v>3.58</v>
      </c>
      <c r="E937">
        <v>2.4500000000000002</v>
      </c>
      <c r="F937">
        <v>3.62</v>
      </c>
      <c r="G937">
        <v>4.46</v>
      </c>
      <c r="H937">
        <v>2.36</v>
      </c>
      <c r="I937">
        <v>4.16</v>
      </c>
      <c r="J937">
        <v>5.07</v>
      </c>
      <c r="K937">
        <v>2.7</v>
      </c>
      <c r="U937">
        <v>220</v>
      </c>
      <c r="V937">
        <v>244</v>
      </c>
      <c r="W937">
        <v>253</v>
      </c>
      <c r="X937">
        <v>110</v>
      </c>
      <c r="Y937">
        <v>138</v>
      </c>
      <c r="Z937">
        <v>147</v>
      </c>
      <c r="AA937">
        <f t="shared" si="252"/>
        <v>1112</v>
      </c>
      <c r="AB937">
        <f t="shared" si="257"/>
        <v>1.8530180114350542E-4</v>
      </c>
      <c r="AC937" s="175">
        <f t="shared" ref="AC937" si="262">SUM(AB937:AB940)/4</f>
        <v>1.4930792610124178E-4</v>
      </c>
    </row>
    <row r="938" spans="1:29">
      <c r="A938" t="s">
        <v>3110</v>
      </c>
      <c r="B938" t="s">
        <v>3111</v>
      </c>
      <c r="C938">
        <v>3.14</v>
      </c>
      <c r="D938">
        <v>3.58</v>
      </c>
      <c r="E938">
        <v>2.4500000000000002</v>
      </c>
      <c r="F938">
        <v>3.61</v>
      </c>
      <c r="G938">
        <v>4.45</v>
      </c>
      <c r="H938">
        <v>2.36</v>
      </c>
      <c r="I938">
        <v>4.16</v>
      </c>
      <c r="J938">
        <v>5.07</v>
      </c>
      <c r="K938">
        <v>2.7</v>
      </c>
      <c r="U938">
        <v>206</v>
      </c>
      <c r="V938">
        <v>222</v>
      </c>
      <c r="W938">
        <v>224</v>
      </c>
      <c r="X938">
        <v>105</v>
      </c>
      <c r="Y938">
        <v>134</v>
      </c>
      <c r="Z938">
        <v>126</v>
      </c>
      <c r="AA938">
        <f t="shared" si="252"/>
        <v>1017</v>
      </c>
      <c r="AB938">
        <f t="shared" si="257"/>
        <v>1.6947116165732466E-4</v>
      </c>
      <c r="AC938" s="175"/>
    </row>
    <row r="939" spans="1:29">
      <c r="A939" t="s">
        <v>3112</v>
      </c>
      <c r="B939" t="s">
        <v>3113</v>
      </c>
      <c r="C939">
        <v>3.12</v>
      </c>
      <c r="D939">
        <v>3.56</v>
      </c>
      <c r="E939">
        <v>2.4500000000000002</v>
      </c>
      <c r="F939">
        <v>3.58</v>
      </c>
      <c r="G939">
        <v>4.4400000000000004</v>
      </c>
      <c r="H939">
        <v>2.36</v>
      </c>
      <c r="I939">
        <v>4.1399999999999997</v>
      </c>
      <c r="J939">
        <v>5.0599999999999996</v>
      </c>
      <c r="K939">
        <v>2.7</v>
      </c>
      <c r="U939">
        <v>180</v>
      </c>
      <c r="V939">
        <v>189</v>
      </c>
      <c r="W939">
        <v>164</v>
      </c>
      <c r="X939">
        <v>95</v>
      </c>
      <c r="Y939">
        <v>122</v>
      </c>
      <c r="Z939">
        <v>73</v>
      </c>
      <c r="AA939">
        <f t="shared" si="252"/>
        <v>823</v>
      </c>
      <c r="AB939">
        <f t="shared" si="257"/>
        <v>1.371433294434397E-4</v>
      </c>
      <c r="AC939" s="175"/>
    </row>
    <row r="940" spans="1:29">
      <c r="A940" t="s">
        <v>3114</v>
      </c>
      <c r="B940" t="s">
        <v>3115</v>
      </c>
      <c r="C940">
        <v>3.11</v>
      </c>
      <c r="D940">
        <v>3.55</v>
      </c>
      <c r="E940">
        <v>2.44</v>
      </c>
      <c r="F940">
        <v>3.55</v>
      </c>
      <c r="G940">
        <v>4.41</v>
      </c>
      <c r="H940">
        <v>2.35</v>
      </c>
      <c r="I940">
        <v>4.12</v>
      </c>
      <c r="J940">
        <v>5.05</v>
      </c>
      <c r="K940">
        <v>2.7</v>
      </c>
      <c r="U940">
        <v>167</v>
      </c>
      <c r="V940">
        <v>139</v>
      </c>
      <c r="W940">
        <v>134</v>
      </c>
      <c r="X940">
        <v>71</v>
      </c>
      <c r="Y940">
        <v>91</v>
      </c>
      <c r="Z940">
        <v>30</v>
      </c>
      <c r="AA940">
        <f t="shared" si="252"/>
        <v>632</v>
      </c>
      <c r="AB940">
        <f t="shared" si="257"/>
        <v>1.0531541216069733E-4</v>
      </c>
      <c r="AC940" s="175"/>
    </row>
    <row r="941" spans="1:29">
      <c r="A941" t="s">
        <v>3116</v>
      </c>
      <c r="B941" t="s">
        <v>3117</v>
      </c>
      <c r="C941">
        <v>3.1</v>
      </c>
      <c r="D941">
        <v>3.54</v>
      </c>
      <c r="E941">
        <v>2.44</v>
      </c>
      <c r="F941">
        <v>3.54</v>
      </c>
      <c r="G941">
        <v>4.4000000000000004</v>
      </c>
      <c r="H941">
        <v>2.34</v>
      </c>
      <c r="I941">
        <v>4.12</v>
      </c>
      <c r="J941">
        <v>5.05</v>
      </c>
      <c r="K941">
        <v>2.7</v>
      </c>
      <c r="U941">
        <v>128</v>
      </c>
      <c r="V941">
        <v>100</v>
      </c>
      <c r="W941">
        <v>104</v>
      </c>
      <c r="X941">
        <v>88</v>
      </c>
      <c r="Y941">
        <v>68</v>
      </c>
      <c r="Z941">
        <v>13</v>
      </c>
      <c r="AA941">
        <f t="shared" si="252"/>
        <v>501</v>
      </c>
      <c r="AB941">
        <f t="shared" si="257"/>
        <v>8.3485793500805947E-5</v>
      </c>
      <c r="AC941" s="175">
        <f t="shared" ref="AC941" si="263">SUM(AB941:AB944)/4</f>
        <v>8.7235155484375077E-5</v>
      </c>
    </row>
    <row r="942" spans="1:29">
      <c r="A942" t="s">
        <v>3118</v>
      </c>
      <c r="B942" t="s">
        <v>3119</v>
      </c>
      <c r="C942">
        <v>3.11</v>
      </c>
      <c r="D942">
        <v>3.55</v>
      </c>
      <c r="E942">
        <v>2.44</v>
      </c>
      <c r="F942">
        <v>3.54</v>
      </c>
      <c r="G942">
        <v>4.4000000000000004</v>
      </c>
      <c r="H942">
        <v>2.34</v>
      </c>
      <c r="I942">
        <v>4.12</v>
      </c>
      <c r="J942">
        <v>5.05</v>
      </c>
      <c r="K942">
        <v>2.7</v>
      </c>
      <c r="U942">
        <v>128</v>
      </c>
      <c r="V942">
        <v>109</v>
      </c>
      <c r="W942">
        <v>108</v>
      </c>
      <c r="X942">
        <v>88</v>
      </c>
      <c r="Y942">
        <v>71</v>
      </c>
      <c r="Z942">
        <v>15</v>
      </c>
      <c r="AA942">
        <f t="shared" si="252"/>
        <v>519</v>
      </c>
      <c r="AB942">
        <f t="shared" si="257"/>
        <v>8.6485283087661246E-5</v>
      </c>
      <c r="AC942" s="175"/>
    </row>
    <row r="943" spans="1:29">
      <c r="A943" t="s">
        <v>3120</v>
      </c>
      <c r="B943" t="s">
        <v>3121</v>
      </c>
      <c r="C943">
        <v>3.1</v>
      </c>
      <c r="D943">
        <v>3.55</v>
      </c>
      <c r="E943">
        <v>2.44</v>
      </c>
      <c r="F943">
        <v>3.54</v>
      </c>
      <c r="G943">
        <v>4.3899999999999997</v>
      </c>
      <c r="H943">
        <v>2.34</v>
      </c>
      <c r="I943">
        <v>4.12</v>
      </c>
      <c r="J943">
        <v>5.05</v>
      </c>
      <c r="K943">
        <v>2.7</v>
      </c>
      <c r="U943">
        <v>140</v>
      </c>
      <c r="V943">
        <v>107</v>
      </c>
      <c r="W943">
        <v>113</v>
      </c>
      <c r="X943">
        <v>67</v>
      </c>
      <c r="Y943">
        <v>69</v>
      </c>
      <c r="Z943">
        <v>12</v>
      </c>
      <c r="AA943">
        <f t="shared" si="252"/>
        <v>508</v>
      </c>
      <c r="AB943">
        <f t="shared" si="257"/>
        <v>8.4652261673471901E-5</v>
      </c>
      <c r="AC943" s="175"/>
    </row>
    <row r="944" spans="1:29">
      <c r="A944" t="s">
        <v>3122</v>
      </c>
      <c r="B944" t="s">
        <v>3123</v>
      </c>
      <c r="C944">
        <v>3.12</v>
      </c>
      <c r="D944">
        <v>3.56</v>
      </c>
      <c r="E944">
        <v>2.44</v>
      </c>
      <c r="F944">
        <v>3.55</v>
      </c>
      <c r="G944">
        <v>4.4000000000000004</v>
      </c>
      <c r="H944">
        <v>2.33</v>
      </c>
      <c r="I944">
        <v>4.13</v>
      </c>
      <c r="J944">
        <v>5.0599999999999996</v>
      </c>
      <c r="K944">
        <v>2.7</v>
      </c>
      <c r="U944">
        <v>150</v>
      </c>
      <c r="V944">
        <v>119</v>
      </c>
      <c r="W944">
        <v>124</v>
      </c>
      <c r="X944">
        <v>84</v>
      </c>
      <c r="Y944">
        <v>66</v>
      </c>
      <c r="Z944">
        <v>23</v>
      </c>
      <c r="AA944">
        <f t="shared" si="252"/>
        <v>566</v>
      </c>
      <c r="AB944">
        <f t="shared" si="257"/>
        <v>9.4317283675561203E-5</v>
      </c>
      <c r="AC944" s="175"/>
    </row>
    <row r="945" spans="1:29">
      <c r="A945" t="s">
        <v>3124</v>
      </c>
      <c r="B945" t="s">
        <v>3125</v>
      </c>
      <c r="C945">
        <v>3.14</v>
      </c>
      <c r="D945">
        <v>3.57</v>
      </c>
      <c r="E945">
        <v>2.44</v>
      </c>
      <c r="F945">
        <v>3.58</v>
      </c>
      <c r="G945">
        <v>4.42</v>
      </c>
      <c r="H945">
        <v>2.33</v>
      </c>
      <c r="I945">
        <v>4.1500000000000004</v>
      </c>
      <c r="J945">
        <v>5.07</v>
      </c>
      <c r="K945">
        <v>2.7</v>
      </c>
      <c r="U945">
        <v>166</v>
      </c>
      <c r="V945">
        <v>149</v>
      </c>
      <c r="W945">
        <v>151</v>
      </c>
      <c r="X945">
        <v>104</v>
      </c>
      <c r="Y945">
        <v>106</v>
      </c>
      <c r="Z945">
        <v>53</v>
      </c>
      <c r="AA945">
        <f t="shared" si="252"/>
        <v>729</v>
      </c>
      <c r="AB945">
        <f t="shared" si="257"/>
        <v>1.2147932826763979E-4</v>
      </c>
      <c r="AC945" s="175">
        <f t="shared" ref="AC945" si="264">SUM(AB945:AB948)/4</f>
        <v>1.8030265183207993E-4</v>
      </c>
    </row>
    <row r="946" spans="1:29">
      <c r="A946" t="s">
        <v>3126</v>
      </c>
      <c r="B946" t="s">
        <v>3127</v>
      </c>
      <c r="C946">
        <v>3.15</v>
      </c>
      <c r="D946">
        <v>3.59</v>
      </c>
      <c r="E946">
        <v>2.4500000000000002</v>
      </c>
      <c r="F946">
        <v>3.61</v>
      </c>
      <c r="G946">
        <v>4.4400000000000004</v>
      </c>
      <c r="H946">
        <v>2.34</v>
      </c>
      <c r="I946">
        <v>4.17</v>
      </c>
      <c r="J946">
        <v>5.08</v>
      </c>
      <c r="K946">
        <v>2.7</v>
      </c>
      <c r="U946">
        <v>200</v>
      </c>
      <c r="V946">
        <v>225</v>
      </c>
      <c r="W946">
        <v>202</v>
      </c>
      <c r="X946">
        <v>125</v>
      </c>
      <c r="Y946">
        <v>144</v>
      </c>
      <c r="Z946">
        <v>168</v>
      </c>
      <c r="AA946">
        <f t="shared" si="252"/>
        <v>1064</v>
      </c>
      <c r="AB946">
        <f t="shared" si="257"/>
        <v>1.773031622452246E-4</v>
      </c>
      <c r="AC946" s="175"/>
    </row>
    <row r="947" spans="1:29">
      <c r="A947" t="s">
        <v>3128</v>
      </c>
      <c r="B947" t="s">
        <v>3129</v>
      </c>
      <c r="C947">
        <v>3.18</v>
      </c>
      <c r="D947">
        <v>3.61</v>
      </c>
      <c r="E947">
        <v>2.4500000000000002</v>
      </c>
      <c r="F947">
        <v>3.63</v>
      </c>
      <c r="G947">
        <v>4.46</v>
      </c>
      <c r="H947">
        <v>2.34</v>
      </c>
      <c r="I947">
        <v>4.1900000000000004</v>
      </c>
      <c r="J947">
        <v>5.09</v>
      </c>
      <c r="K947">
        <v>2.7</v>
      </c>
      <c r="U947">
        <v>223</v>
      </c>
      <c r="V947">
        <v>233</v>
      </c>
      <c r="W947">
        <v>250</v>
      </c>
      <c r="X947">
        <v>188</v>
      </c>
      <c r="Y947">
        <v>122</v>
      </c>
      <c r="Z947">
        <v>262</v>
      </c>
      <c r="AA947">
        <f t="shared" si="252"/>
        <v>1278</v>
      </c>
      <c r="AB947">
        <f t="shared" si="257"/>
        <v>2.1296376066672653E-4</v>
      </c>
      <c r="AC947" s="175"/>
    </row>
    <row r="948" spans="1:29">
      <c r="A948" t="s">
        <v>3130</v>
      </c>
      <c r="B948" t="s">
        <v>3131</v>
      </c>
      <c r="C948">
        <v>3.19</v>
      </c>
      <c r="D948">
        <v>3.62</v>
      </c>
      <c r="E948">
        <v>2.46</v>
      </c>
      <c r="F948">
        <v>3.64</v>
      </c>
      <c r="G948">
        <v>4.46</v>
      </c>
      <c r="H948">
        <v>2.34</v>
      </c>
      <c r="I948">
        <v>4.21</v>
      </c>
      <c r="J948">
        <v>5.0999999999999996</v>
      </c>
      <c r="K948">
        <v>2.7</v>
      </c>
      <c r="U948">
        <v>223</v>
      </c>
      <c r="V948">
        <v>217</v>
      </c>
      <c r="W948">
        <v>237</v>
      </c>
      <c r="X948">
        <v>200</v>
      </c>
      <c r="Y948">
        <v>154</v>
      </c>
      <c r="Z948">
        <v>226</v>
      </c>
      <c r="AA948">
        <f t="shared" si="252"/>
        <v>1257</v>
      </c>
      <c r="AB948">
        <f t="shared" si="257"/>
        <v>2.094643561487287E-4</v>
      </c>
      <c r="AC948" s="175"/>
    </row>
    <row r="949" spans="1:29">
      <c r="A949" t="s">
        <v>3132</v>
      </c>
      <c r="B949" t="s">
        <v>3133</v>
      </c>
      <c r="C949">
        <v>3.23</v>
      </c>
      <c r="D949">
        <v>3.65</v>
      </c>
      <c r="E949">
        <v>2.4700000000000002</v>
      </c>
      <c r="F949">
        <v>3.68</v>
      </c>
      <c r="G949">
        <v>4.4800000000000004</v>
      </c>
      <c r="H949">
        <v>2.34</v>
      </c>
      <c r="I949">
        <v>4.25</v>
      </c>
      <c r="J949">
        <v>5.12</v>
      </c>
      <c r="K949">
        <v>2.7</v>
      </c>
      <c r="U949">
        <v>235</v>
      </c>
      <c r="V949">
        <v>216</v>
      </c>
      <c r="W949">
        <v>228</v>
      </c>
      <c r="X949">
        <v>149</v>
      </c>
      <c r="Y949">
        <v>138</v>
      </c>
      <c r="Z949">
        <v>171</v>
      </c>
      <c r="AA949">
        <f t="shared" si="252"/>
        <v>1137</v>
      </c>
      <c r="AB949">
        <f t="shared" si="257"/>
        <v>1.8946775890302668E-4</v>
      </c>
      <c r="AC949" s="175">
        <f t="shared" ref="AC949" si="265">SUM(AB949:AB952)/4</f>
        <v>1.7563677914141611E-4</v>
      </c>
    </row>
    <row r="950" spans="1:29">
      <c r="A950" t="s">
        <v>3134</v>
      </c>
      <c r="B950" t="s">
        <v>3135</v>
      </c>
      <c r="C950">
        <v>3.31</v>
      </c>
      <c r="D950">
        <v>3.71</v>
      </c>
      <c r="E950">
        <v>2.5</v>
      </c>
      <c r="F950">
        <v>3.77</v>
      </c>
      <c r="G950">
        <v>4.55</v>
      </c>
      <c r="H950">
        <v>2.36</v>
      </c>
      <c r="I950">
        <v>4.33</v>
      </c>
      <c r="J950">
        <v>5.16</v>
      </c>
      <c r="K950">
        <v>2.7</v>
      </c>
      <c r="U950">
        <v>223</v>
      </c>
      <c r="V950">
        <v>205</v>
      </c>
      <c r="W950">
        <v>213</v>
      </c>
      <c r="X950">
        <v>130</v>
      </c>
      <c r="Y950">
        <v>140</v>
      </c>
      <c r="Z950">
        <v>164</v>
      </c>
      <c r="AA950">
        <f t="shared" si="252"/>
        <v>1075</v>
      </c>
      <c r="AB950">
        <f t="shared" si="257"/>
        <v>1.7913618365941394E-4</v>
      </c>
      <c r="AC950" s="175"/>
    </row>
    <row r="951" spans="1:29">
      <c r="A951" t="s">
        <v>3136</v>
      </c>
      <c r="B951" t="s">
        <v>3137</v>
      </c>
      <c r="C951">
        <v>3.4</v>
      </c>
      <c r="D951">
        <v>3.79</v>
      </c>
      <c r="E951">
        <v>2.54</v>
      </c>
      <c r="F951">
        <v>3.93</v>
      </c>
      <c r="G951">
        <v>4.67</v>
      </c>
      <c r="H951">
        <v>2.4</v>
      </c>
      <c r="I951">
        <v>4.43</v>
      </c>
      <c r="J951">
        <v>5.22</v>
      </c>
      <c r="K951">
        <v>2.7</v>
      </c>
      <c r="U951">
        <v>197</v>
      </c>
      <c r="V951">
        <v>199</v>
      </c>
      <c r="W951">
        <v>201</v>
      </c>
      <c r="X951">
        <v>150</v>
      </c>
      <c r="Y951">
        <v>133</v>
      </c>
      <c r="Z951">
        <v>149</v>
      </c>
      <c r="AA951">
        <f t="shared" si="252"/>
        <v>1029</v>
      </c>
      <c r="AB951">
        <f t="shared" si="257"/>
        <v>1.7147082138189486E-4</v>
      </c>
      <c r="AC951" s="175"/>
    </row>
    <row r="952" spans="1:29">
      <c r="A952" t="s">
        <v>3138</v>
      </c>
      <c r="B952" t="s">
        <v>3139</v>
      </c>
      <c r="C952">
        <v>3.48</v>
      </c>
      <c r="D952">
        <v>3.85</v>
      </c>
      <c r="E952">
        <v>2.56</v>
      </c>
      <c r="F952">
        <v>4.05</v>
      </c>
      <c r="G952">
        <v>4.7699999999999996</v>
      </c>
      <c r="H952">
        <v>2.44</v>
      </c>
      <c r="I952">
        <v>4.5</v>
      </c>
      <c r="J952">
        <v>5.26</v>
      </c>
      <c r="K952">
        <v>2.7</v>
      </c>
      <c r="U952">
        <v>204</v>
      </c>
      <c r="V952">
        <v>192</v>
      </c>
      <c r="W952">
        <v>190</v>
      </c>
      <c r="X952">
        <v>109</v>
      </c>
      <c r="Y952">
        <v>129</v>
      </c>
      <c r="Z952">
        <v>151</v>
      </c>
      <c r="AA952">
        <f t="shared" si="252"/>
        <v>975</v>
      </c>
      <c r="AB952">
        <f t="shared" si="257"/>
        <v>1.6247235262132893E-4</v>
      </c>
      <c r="AC952" s="175"/>
    </row>
    <row r="953" spans="1:29">
      <c r="A953" t="s">
        <v>3140</v>
      </c>
      <c r="B953" t="s">
        <v>3141</v>
      </c>
      <c r="C953">
        <v>3.53</v>
      </c>
      <c r="D953">
        <v>3.9</v>
      </c>
      <c r="E953">
        <v>2.58</v>
      </c>
      <c r="F953">
        <v>4.1500000000000004</v>
      </c>
      <c r="G953">
        <v>4.8499999999999996</v>
      </c>
      <c r="H953">
        <v>2.4700000000000002</v>
      </c>
      <c r="I953">
        <v>4.55</v>
      </c>
      <c r="J953">
        <v>5.29</v>
      </c>
      <c r="K953">
        <v>2.7</v>
      </c>
      <c r="U953">
        <v>189</v>
      </c>
      <c r="V953">
        <v>189</v>
      </c>
      <c r="W953">
        <v>188</v>
      </c>
      <c r="X953">
        <v>107</v>
      </c>
      <c r="Y953">
        <v>130</v>
      </c>
      <c r="Z953">
        <v>145</v>
      </c>
      <c r="AA953">
        <f t="shared" si="252"/>
        <v>948</v>
      </c>
      <c r="AB953">
        <f t="shared" si="257"/>
        <v>1.5797311824104597E-4</v>
      </c>
      <c r="AC953" s="175">
        <f t="shared" ref="AC953" si="266">SUM(AB953:AB956)/4</f>
        <v>1.5039107511871728E-4</v>
      </c>
    </row>
    <row r="954" spans="1:29">
      <c r="A954" t="s">
        <v>3142</v>
      </c>
      <c r="B954" t="s">
        <v>3143</v>
      </c>
      <c r="C954">
        <v>3.55</v>
      </c>
      <c r="D954">
        <v>3.91</v>
      </c>
      <c r="E954">
        <v>2.59</v>
      </c>
      <c r="F954">
        <v>4.2</v>
      </c>
      <c r="G954">
        <v>4.9000000000000004</v>
      </c>
      <c r="H954">
        <v>2.5</v>
      </c>
      <c r="I954">
        <v>4.57</v>
      </c>
      <c r="J954">
        <v>5.3</v>
      </c>
      <c r="K954">
        <v>2.7</v>
      </c>
      <c r="U954">
        <v>173</v>
      </c>
      <c r="V954">
        <v>189</v>
      </c>
      <c r="W954">
        <v>192</v>
      </c>
      <c r="X954">
        <v>86</v>
      </c>
      <c r="Y954">
        <v>119</v>
      </c>
      <c r="Z954">
        <v>117</v>
      </c>
      <c r="AA954">
        <f t="shared" si="252"/>
        <v>876</v>
      </c>
      <c r="AB954">
        <f t="shared" si="257"/>
        <v>1.4597515989362477E-4</v>
      </c>
      <c r="AC954" s="175"/>
    </row>
    <row r="955" spans="1:29">
      <c r="A955" t="s">
        <v>3144</v>
      </c>
      <c r="B955" t="s">
        <v>3145</v>
      </c>
      <c r="C955">
        <v>3.54</v>
      </c>
      <c r="D955">
        <v>3.9</v>
      </c>
      <c r="E955">
        <v>2.58</v>
      </c>
      <c r="F955">
        <v>4.21</v>
      </c>
      <c r="G955">
        <v>4.92</v>
      </c>
      <c r="H955">
        <v>2.5099999999999998</v>
      </c>
      <c r="I955">
        <v>4.5599999999999996</v>
      </c>
      <c r="J955">
        <v>5.29</v>
      </c>
      <c r="K955">
        <v>2.7</v>
      </c>
      <c r="U955">
        <v>154</v>
      </c>
      <c r="V955">
        <v>189</v>
      </c>
      <c r="W955">
        <v>199</v>
      </c>
      <c r="X955">
        <v>122</v>
      </c>
      <c r="Y955">
        <v>122</v>
      </c>
      <c r="Z955">
        <v>112</v>
      </c>
      <c r="AA955">
        <f t="shared" si="252"/>
        <v>898</v>
      </c>
      <c r="AB955">
        <f t="shared" si="257"/>
        <v>1.4964120272200346E-4</v>
      </c>
      <c r="AC955" s="175"/>
    </row>
    <row r="956" spans="1:29">
      <c r="A956" t="s">
        <v>3146</v>
      </c>
      <c r="B956" t="s">
        <v>3147</v>
      </c>
      <c r="C956">
        <v>3.5</v>
      </c>
      <c r="D956">
        <v>3.87</v>
      </c>
      <c r="E956">
        <v>2.57</v>
      </c>
      <c r="F956">
        <v>4.18</v>
      </c>
      <c r="G956">
        <v>4.9000000000000004</v>
      </c>
      <c r="H956">
        <v>2.5099999999999998</v>
      </c>
      <c r="I956">
        <v>4.5199999999999996</v>
      </c>
      <c r="J956">
        <v>5.27</v>
      </c>
      <c r="K956">
        <v>2.7</v>
      </c>
      <c r="U956">
        <v>161</v>
      </c>
      <c r="V956">
        <v>196</v>
      </c>
      <c r="W956">
        <v>209</v>
      </c>
      <c r="X956">
        <v>111</v>
      </c>
      <c r="Y956">
        <v>111</v>
      </c>
      <c r="Z956">
        <v>100</v>
      </c>
      <c r="AA956">
        <f t="shared" si="252"/>
        <v>888</v>
      </c>
      <c r="AB956">
        <f t="shared" si="257"/>
        <v>1.4797481961819497E-4</v>
      </c>
      <c r="AC956" s="175"/>
    </row>
    <row r="957" spans="1:29">
      <c r="A957" t="s">
        <v>3148</v>
      </c>
      <c r="B957" t="s">
        <v>3149</v>
      </c>
      <c r="C957">
        <v>3.44</v>
      </c>
      <c r="D957">
        <v>3.82</v>
      </c>
      <c r="E957">
        <v>2.5499999999999998</v>
      </c>
      <c r="F957">
        <v>4.1100000000000003</v>
      </c>
      <c r="G957">
        <v>4.8499999999999996</v>
      </c>
      <c r="H957">
        <v>2.5</v>
      </c>
      <c r="I957">
        <v>4.46</v>
      </c>
      <c r="J957">
        <v>5.24</v>
      </c>
      <c r="K957">
        <v>2.7</v>
      </c>
      <c r="U957">
        <v>174</v>
      </c>
      <c r="V957">
        <v>208</v>
      </c>
      <c r="W957">
        <v>218</v>
      </c>
      <c r="X957">
        <v>95</v>
      </c>
      <c r="Y957">
        <v>109</v>
      </c>
      <c r="Z957">
        <v>118</v>
      </c>
      <c r="AA957">
        <f t="shared" si="252"/>
        <v>922</v>
      </c>
      <c r="AB957">
        <f t="shared" si="257"/>
        <v>1.5364052217114389E-4</v>
      </c>
      <c r="AC957" s="175">
        <f t="shared" ref="AC957" si="267">SUM(AB957:AB960)/4</f>
        <v>1.6084762909511564E-4</v>
      </c>
    </row>
    <row r="958" spans="1:29">
      <c r="A958" t="s">
        <v>3150</v>
      </c>
      <c r="B958" t="s">
        <v>3151</v>
      </c>
      <c r="C958">
        <v>3.38</v>
      </c>
      <c r="D958">
        <v>3.78</v>
      </c>
      <c r="E958">
        <v>2.5299999999999998</v>
      </c>
      <c r="F958">
        <v>4.03</v>
      </c>
      <c r="G958">
        <v>4.79</v>
      </c>
      <c r="H958">
        <v>2.48</v>
      </c>
      <c r="I958">
        <v>4.4000000000000004</v>
      </c>
      <c r="J958">
        <v>5.21</v>
      </c>
      <c r="K958">
        <v>2.7</v>
      </c>
      <c r="U958">
        <v>188</v>
      </c>
      <c r="V958">
        <v>216</v>
      </c>
      <c r="W958">
        <v>227</v>
      </c>
      <c r="X958">
        <v>75</v>
      </c>
      <c r="Y958">
        <v>117</v>
      </c>
      <c r="Z958">
        <v>139</v>
      </c>
      <c r="AA958">
        <f t="shared" si="252"/>
        <v>962</v>
      </c>
      <c r="AB958">
        <f t="shared" si="257"/>
        <v>1.6030605458637788E-4</v>
      </c>
      <c r="AC958" s="175"/>
    </row>
    <row r="959" spans="1:29">
      <c r="A959" t="s">
        <v>3152</v>
      </c>
      <c r="B959" t="s">
        <v>3153</v>
      </c>
      <c r="C959">
        <v>3.35</v>
      </c>
      <c r="D959">
        <v>3.75</v>
      </c>
      <c r="E959">
        <v>2.5099999999999998</v>
      </c>
      <c r="F959">
        <v>3.98</v>
      </c>
      <c r="G959">
        <v>4.76</v>
      </c>
      <c r="H959">
        <v>2.46</v>
      </c>
      <c r="I959">
        <v>4.37</v>
      </c>
      <c r="J959">
        <v>5.19</v>
      </c>
      <c r="K959">
        <v>2.7</v>
      </c>
      <c r="U959">
        <v>190</v>
      </c>
      <c r="V959">
        <v>223</v>
      </c>
      <c r="W959">
        <v>233</v>
      </c>
      <c r="X959">
        <v>80</v>
      </c>
      <c r="Y959">
        <v>123</v>
      </c>
      <c r="Z959">
        <v>135</v>
      </c>
      <c r="AA959">
        <f t="shared" si="252"/>
        <v>984</v>
      </c>
      <c r="AB959">
        <f t="shared" si="257"/>
        <v>1.6397209741475659E-4</v>
      </c>
      <c r="AC959" s="175"/>
    </row>
    <row r="960" spans="1:29">
      <c r="A960" t="s">
        <v>3154</v>
      </c>
      <c r="B960" t="s">
        <v>3155</v>
      </c>
      <c r="C960">
        <v>3.33</v>
      </c>
      <c r="D960">
        <v>3.73</v>
      </c>
      <c r="E960">
        <v>2.5099999999999998</v>
      </c>
      <c r="F960">
        <v>3.95</v>
      </c>
      <c r="G960">
        <v>4.7300000000000004</v>
      </c>
      <c r="H960">
        <v>2.4500000000000002</v>
      </c>
      <c r="I960">
        <v>4.3499999999999996</v>
      </c>
      <c r="J960">
        <v>5.18</v>
      </c>
      <c r="K960">
        <v>2.7</v>
      </c>
      <c r="U960">
        <v>180</v>
      </c>
      <c r="V960">
        <v>226</v>
      </c>
      <c r="W960">
        <v>233</v>
      </c>
      <c r="X960">
        <v>85</v>
      </c>
      <c r="Y960">
        <v>127</v>
      </c>
      <c r="Z960">
        <v>142</v>
      </c>
      <c r="AA960">
        <f t="shared" si="252"/>
        <v>993</v>
      </c>
      <c r="AB960">
        <f t="shared" si="257"/>
        <v>1.6547184220818423E-4</v>
      </c>
      <c r="AC960" s="175"/>
    </row>
    <row r="961" spans="1:29">
      <c r="A961" t="s">
        <v>3156</v>
      </c>
      <c r="B961" t="s">
        <v>3157</v>
      </c>
      <c r="C961">
        <v>3.31</v>
      </c>
      <c r="D961">
        <v>3.72</v>
      </c>
      <c r="E961">
        <v>2.5</v>
      </c>
      <c r="F961">
        <v>3.91</v>
      </c>
      <c r="G961">
        <v>4.7</v>
      </c>
      <c r="H961">
        <v>2.44</v>
      </c>
      <c r="I961">
        <v>4.33</v>
      </c>
      <c r="J961">
        <v>5.16</v>
      </c>
      <c r="K961">
        <v>2.7</v>
      </c>
      <c r="U961">
        <v>181</v>
      </c>
      <c r="V961">
        <v>219</v>
      </c>
      <c r="W961">
        <v>221</v>
      </c>
      <c r="X961">
        <v>83</v>
      </c>
      <c r="Y961">
        <v>138</v>
      </c>
      <c r="Z961">
        <v>147</v>
      </c>
      <c r="AA961">
        <f t="shared" si="252"/>
        <v>989</v>
      </c>
      <c r="AB961">
        <f t="shared" si="257"/>
        <v>1.6480528896666084E-4</v>
      </c>
      <c r="AC961" s="175">
        <f t="shared" ref="AC961" si="268">SUM(AB961:AB964)/4</f>
        <v>1.3339396745987059E-4</v>
      </c>
    </row>
    <row r="962" spans="1:29">
      <c r="A962" t="s">
        <v>3158</v>
      </c>
      <c r="B962" t="s">
        <v>3159</v>
      </c>
      <c r="C962">
        <v>3.28</v>
      </c>
      <c r="D962">
        <v>3.69</v>
      </c>
      <c r="E962">
        <v>2.4900000000000002</v>
      </c>
      <c r="F962">
        <v>3.87</v>
      </c>
      <c r="G962">
        <v>4.66</v>
      </c>
      <c r="H962">
        <v>2.4300000000000002</v>
      </c>
      <c r="I962">
        <v>4.3</v>
      </c>
      <c r="J962">
        <v>5.15</v>
      </c>
      <c r="K962">
        <v>2.7</v>
      </c>
      <c r="U962">
        <v>172</v>
      </c>
      <c r="V962">
        <v>199</v>
      </c>
      <c r="W962">
        <v>194</v>
      </c>
      <c r="X962">
        <v>93</v>
      </c>
      <c r="Y962">
        <v>134</v>
      </c>
      <c r="Z962">
        <v>126</v>
      </c>
      <c r="AA962">
        <f t="shared" si="252"/>
        <v>918</v>
      </c>
      <c r="AB962">
        <f t="shared" si="257"/>
        <v>1.5297396892962047E-4</v>
      </c>
      <c r="AC962" s="175"/>
    </row>
    <row r="963" spans="1:29">
      <c r="A963" t="s">
        <v>3160</v>
      </c>
      <c r="B963" t="s">
        <v>3161</v>
      </c>
      <c r="C963">
        <v>3.26</v>
      </c>
      <c r="D963">
        <v>3.67</v>
      </c>
      <c r="E963">
        <v>2.48</v>
      </c>
      <c r="F963">
        <v>3.85</v>
      </c>
      <c r="G963">
        <v>4.66</v>
      </c>
      <c r="H963">
        <v>2.44</v>
      </c>
      <c r="I963">
        <v>4.28</v>
      </c>
      <c r="J963">
        <v>5.14</v>
      </c>
      <c r="K963">
        <v>2.7</v>
      </c>
      <c r="U963">
        <v>155</v>
      </c>
      <c r="V963">
        <v>167</v>
      </c>
      <c r="W963">
        <v>139</v>
      </c>
      <c r="X963">
        <v>84</v>
      </c>
      <c r="Y963">
        <v>122</v>
      </c>
      <c r="Z963">
        <v>73</v>
      </c>
      <c r="AA963">
        <f t="shared" si="252"/>
        <v>740</v>
      </c>
      <c r="AB963">
        <f t="shared" si="257"/>
        <v>1.2331234968182913E-4</v>
      </c>
      <c r="AC963" s="175"/>
    </row>
    <row r="964" spans="1:29">
      <c r="A964" t="s">
        <v>3162</v>
      </c>
      <c r="B964" t="s">
        <v>3163</v>
      </c>
      <c r="C964">
        <v>3.23</v>
      </c>
      <c r="D964">
        <v>3.65</v>
      </c>
      <c r="E964">
        <v>2.4700000000000002</v>
      </c>
      <c r="F964">
        <v>3.8</v>
      </c>
      <c r="G964">
        <v>4.62</v>
      </c>
      <c r="H964">
        <v>2.4300000000000002</v>
      </c>
      <c r="I964">
        <v>4.25</v>
      </c>
      <c r="J964">
        <v>5.12</v>
      </c>
      <c r="K964">
        <v>2.7</v>
      </c>
      <c r="U964">
        <v>140</v>
      </c>
      <c r="V964">
        <v>123</v>
      </c>
      <c r="W964">
        <v>110</v>
      </c>
      <c r="X964">
        <v>61</v>
      </c>
      <c r="Y964">
        <v>91</v>
      </c>
      <c r="Z964">
        <v>30</v>
      </c>
      <c r="AA964">
        <f t="shared" si="252"/>
        <v>555</v>
      </c>
      <c r="AB964">
        <f t="shared" si="257"/>
        <v>9.2484262261371858E-5</v>
      </c>
      <c r="AC964" s="175"/>
    </row>
    <row r="965" spans="1:29">
      <c r="A965" t="s">
        <v>3164</v>
      </c>
      <c r="B965" t="s">
        <v>3165</v>
      </c>
      <c r="C965">
        <v>3.21</v>
      </c>
      <c r="D965">
        <v>3.64</v>
      </c>
      <c r="E965">
        <v>2.4700000000000002</v>
      </c>
      <c r="F965">
        <v>3.78</v>
      </c>
      <c r="G965">
        <v>4.5999999999999996</v>
      </c>
      <c r="H965">
        <v>2.42</v>
      </c>
      <c r="I965">
        <v>4.2300000000000004</v>
      </c>
      <c r="J965">
        <v>5.1100000000000003</v>
      </c>
      <c r="K965">
        <v>2.7</v>
      </c>
      <c r="U965">
        <v>134</v>
      </c>
      <c r="V965">
        <v>94</v>
      </c>
      <c r="W965">
        <v>95</v>
      </c>
      <c r="X965">
        <v>76</v>
      </c>
      <c r="Y965">
        <v>68</v>
      </c>
      <c r="Z965">
        <v>13</v>
      </c>
      <c r="AA965">
        <f t="shared" si="252"/>
        <v>480</v>
      </c>
      <c r="AB965">
        <f t="shared" si="257"/>
        <v>7.9986388982808098E-5</v>
      </c>
      <c r="AC965" s="175">
        <f t="shared" ref="AC965" si="269">SUM(AB965:AB968)/4</f>
        <v>8.9401453519326131E-5</v>
      </c>
    </row>
    <row r="966" spans="1:29">
      <c r="A966" t="s">
        <v>3166</v>
      </c>
      <c r="B966" t="s">
        <v>3167</v>
      </c>
      <c r="C966">
        <v>3.19</v>
      </c>
      <c r="D966">
        <v>3.62</v>
      </c>
      <c r="E966">
        <v>2.46</v>
      </c>
      <c r="F966">
        <v>3.75</v>
      </c>
      <c r="G966">
        <v>4.58</v>
      </c>
      <c r="H966">
        <v>2.4</v>
      </c>
      <c r="I966">
        <v>4.21</v>
      </c>
      <c r="J966">
        <v>5.0999999999999996</v>
      </c>
      <c r="K966">
        <v>2.7</v>
      </c>
      <c r="U966">
        <v>148</v>
      </c>
      <c r="V966">
        <v>103</v>
      </c>
      <c r="W966">
        <v>100</v>
      </c>
      <c r="X966">
        <v>97</v>
      </c>
      <c r="Y966">
        <v>71</v>
      </c>
      <c r="Z966">
        <v>15</v>
      </c>
      <c r="AA966">
        <f t="shared" ref="AA966:AA1029" si="270">SUM(U966:Z966)</f>
        <v>534</v>
      </c>
      <c r="AB966">
        <f t="shared" si="257"/>
        <v>8.8984857743374009E-5</v>
      </c>
      <c r="AC966" s="175"/>
    </row>
    <row r="967" spans="1:29">
      <c r="A967" t="s">
        <v>3168</v>
      </c>
      <c r="B967" t="s">
        <v>3169</v>
      </c>
      <c r="C967">
        <v>3.17</v>
      </c>
      <c r="D967">
        <v>3.6</v>
      </c>
      <c r="E967">
        <v>2.4500000000000002</v>
      </c>
      <c r="F967">
        <v>3.7</v>
      </c>
      <c r="G967">
        <v>4.54</v>
      </c>
      <c r="H967">
        <v>2.39</v>
      </c>
      <c r="I967">
        <v>4.1900000000000004</v>
      </c>
      <c r="J967">
        <v>5.09</v>
      </c>
      <c r="K967">
        <v>2.7</v>
      </c>
      <c r="U967">
        <v>130</v>
      </c>
      <c r="V967">
        <v>100</v>
      </c>
      <c r="W967">
        <v>104</v>
      </c>
      <c r="X967">
        <v>110</v>
      </c>
      <c r="Y967">
        <v>69</v>
      </c>
      <c r="Z967">
        <v>12</v>
      </c>
      <c r="AA967">
        <f t="shared" si="270"/>
        <v>525</v>
      </c>
      <c r="AB967">
        <f t="shared" si="257"/>
        <v>8.7485112949946346E-5</v>
      </c>
      <c r="AC967" s="175"/>
    </row>
    <row r="968" spans="1:29">
      <c r="A968" t="s">
        <v>3170</v>
      </c>
      <c r="B968" t="s">
        <v>3171</v>
      </c>
      <c r="C968">
        <v>3.16</v>
      </c>
      <c r="D968">
        <v>3.6</v>
      </c>
      <c r="E968">
        <v>2.4500000000000002</v>
      </c>
      <c r="F968">
        <v>3.69</v>
      </c>
      <c r="G968">
        <v>4.53</v>
      </c>
      <c r="H968">
        <v>2.38</v>
      </c>
      <c r="I968">
        <v>4.18</v>
      </c>
      <c r="J968">
        <v>5.08</v>
      </c>
      <c r="K968">
        <v>2.7</v>
      </c>
      <c r="U968">
        <v>139</v>
      </c>
      <c r="V968">
        <v>111</v>
      </c>
      <c r="W968">
        <v>116</v>
      </c>
      <c r="X968">
        <v>152</v>
      </c>
      <c r="Y968">
        <v>66</v>
      </c>
      <c r="Z968">
        <v>23</v>
      </c>
      <c r="AA968">
        <f t="shared" si="270"/>
        <v>607</v>
      </c>
      <c r="AB968">
        <f t="shared" si="257"/>
        <v>1.0114945440117607E-4</v>
      </c>
      <c r="AC968" s="175"/>
    </row>
    <row r="969" spans="1:29">
      <c r="A969" t="s">
        <v>3172</v>
      </c>
      <c r="B969" t="s">
        <v>3173</v>
      </c>
      <c r="C969">
        <v>3.16</v>
      </c>
      <c r="D969">
        <v>3.59</v>
      </c>
      <c r="E969">
        <v>2.44</v>
      </c>
      <c r="F969">
        <v>3.68</v>
      </c>
      <c r="G969">
        <v>4.5199999999999996</v>
      </c>
      <c r="H969">
        <v>2.37</v>
      </c>
      <c r="I969">
        <v>4.18</v>
      </c>
      <c r="J969">
        <v>5.08</v>
      </c>
      <c r="K969">
        <v>2.7</v>
      </c>
      <c r="U969">
        <v>167</v>
      </c>
      <c r="V969">
        <v>141</v>
      </c>
      <c r="W969">
        <v>143</v>
      </c>
      <c r="X969">
        <v>187</v>
      </c>
      <c r="Y969">
        <v>106</v>
      </c>
      <c r="Z969">
        <v>53</v>
      </c>
      <c r="AA969">
        <f t="shared" si="270"/>
        <v>797</v>
      </c>
      <c r="AB969">
        <f t="shared" si="257"/>
        <v>1.328107333735376E-4</v>
      </c>
      <c r="AC969" s="175">
        <f t="shared" ref="AC969" si="271">SUM(AB969:AB972)/4</f>
        <v>1.7817801337472407E-4</v>
      </c>
    </row>
    <row r="970" spans="1:29">
      <c r="A970" t="s">
        <v>3174</v>
      </c>
      <c r="B970" t="s">
        <v>3175</v>
      </c>
      <c r="C970">
        <v>3.17</v>
      </c>
      <c r="D970">
        <v>3.6</v>
      </c>
      <c r="E970">
        <v>2.4500000000000002</v>
      </c>
      <c r="F970">
        <v>3.68</v>
      </c>
      <c r="G970">
        <v>4.51</v>
      </c>
      <c r="H970">
        <v>2.36</v>
      </c>
      <c r="I970">
        <v>4.1900000000000004</v>
      </c>
      <c r="J970">
        <v>5.09</v>
      </c>
      <c r="K970">
        <v>2.7</v>
      </c>
      <c r="U970">
        <v>214</v>
      </c>
      <c r="V970">
        <v>213</v>
      </c>
      <c r="W970">
        <v>192</v>
      </c>
      <c r="X970">
        <v>200</v>
      </c>
      <c r="Y970">
        <v>144</v>
      </c>
      <c r="Z970">
        <v>168</v>
      </c>
      <c r="AA970">
        <f t="shared" si="270"/>
        <v>1131</v>
      </c>
      <c r="AB970">
        <f t="shared" si="257"/>
        <v>1.8846792904074158E-4</v>
      </c>
      <c r="AC970" s="175"/>
    </row>
    <row r="971" spans="1:29">
      <c r="A971" t="s">
        <v>3176</v>
      </c>
      <c r="B971" t="s">
        <v>3177</v>
      </c>
      <c r="C971">
        <v>3.2</v>
      </c>
      <c r="D971">
        <v>3.63</v>
      </c>
      <c r="E971">
        <v>2.46</v>
      </c>
      <c r="F971">
        <v>3.71</v>
      </c>
      <c r="G971">
        <v>4.53</v>
      </c>
      <c r="H971">
        <v>2.37</v>
      </c>
      <c r="I971">
        <v>4.22</v>
      </c>
      <c r="J971">
        <v>5.0999999999999996</v>
      </c>
      <c r="K971">
        <v>2.7</v>
      </c>
      <c r="U971">
        <v>195</v>
      </c>
      <c r="V971">
        <v>223</v>
      </c>
      <c r="W971">
        <v>237</v>
      </c>
      <c r="X971">
        <v>144</v>
      </c>
      <c r="Y971">
        <v>122</v>
      </c>
      <c r="Z971">
        <v>262</v>
      </c>
      <c r="AA971">
        <f t="shared" si="270"/>
        <v>1183</v>
      </c>
      <c r="AB971">
        <f t="shared" si="257"/>
        <v>1.9713312118054577E-4</v>
      </c>
      <c r="AC971" s="175"/>
    </row>
    <row r="972" spans="1:29">
      <c r="A972" t="s">
        <v>3178</v>
      </c>
      <c r="B972" t="s">
        <v>3179</v>
      </c>
      <c r="C972">
        <v>3.23</v>
      </c>
      <c r="D972">
        <v>3.65</v>
      </c>
      <c r="E972">
        <v>2.4700000000000002</v>
      </c>
      <c r="F972">
        <v>3.74</v>
      </c>
      <c r="G972">
        <v>4.55</v>
      </c>
      <c r="H972">
        <v>2.37</v>
      </c>
      <c r="I972">
        <v>4.25</v>
      </c>
      <c r="J972">
        <v>5.12</v>
      </c>
      <c r="K972">
        <v>2.7</v>
      </c>
      <c r="U972">
        <v>180</v>
      </c>
      <c r="V972">
        <v>207</v>
      </c>
      <c r="W972">
        <v>225</v>
      </c>
      <c r="X972">
        <v>174</v>
      </c>
      <c r="Y972">
        <v>154</v>
      </c>
      <c r="Z972">
        <v>226</v>
      </c>
      <c r="AA972">
        <f t="shared" si="270"/>
        <v>1166</v>
      </c>
      <c r="AB972">
        <f t="shared" si="257"/>
        <v>1.9430026990407132E-4</v>
      </c>
      <c r="AC972" s="175"/>
    </row>
    <row r="973" spans="1:29">
      <c r="A973" t="s">
        <v>3180</v>
      </c>
      <c r="B973" t="s">
        <v>3181</v>
      </c>
      <c r="C973">
        <v>3.28</v>
      </c>
      <c r="D973">
        <v>3.69</v>
      </c>
      <c r="E973">
        <v>2.4900000000000002</v>
      </c>
      <c r="F973">
        <v>3.8</v>
      </c>
      <c r="G973">
        <v>4.59</v>
      </c>
      <c r="H973">
        <v>2.38</v>
      </c>
      <c r="I973">
        <v>4.3</v>
      </c>
      <c r="J973">
        <v>5.15</v>
      </c>
      <c r="K973">
        <v>2.7</v>
      </c>
      <c r="U973">
        <v>190</v>
      </c>
      <c r="V973">
        <v>205</v>
      </c>
      <c r="W973">
        <v>215</v>
      </c>
      <c r="X973">
        <v>119</v>
      </c>
      <c r="Y973">
        <v>138</v>
      </c>
      <c r="Z973">
        <v>171</v>
      </c>
      <c r="AA973">
        <f t="shared" si="270"/>
        <v>1038</v>
      </c>
      <c r="AB973">
        <f t="shared" si="257"/>
        <v>1.7297056617532249E-4</v>
      </c>
      <c r="AC973" s="175">
        <f t="shared" ref="AC973" si="272">SUM(AB973:AB976)/4</f>
        <v>1.6101426740549647E-4</v>
      </c>
    </row>
    <row r="974" spans="1:29">
      <c r="A974" t="s">
        <v>3182</v>
      </c>
      <c r="B974" t="s">
        <v>3183</v>
      </c>
      <c r="C974">
        <v>3.34</v>
      </c>
      <c r="D974">
        <v>3.74</v>
      </c>
      <c r="E974">
        <v>2.5099999999999998</v>
      </c>
      <c r="F974">
        <v>3.86</v>
      </c>
      <c r="G974">
        <v>4.63</v>
      </c>
      <c r="H974">
        <v>2.39</v>
      </c>
      <c r="I974">
        <v>4.3600000000000003</v>
      </c>
      <c r="J974">
        <v>5.18</v>
      </c>
      <c r="K974">
        <v>2.7</v>
      </c>
      <c r="U974">
        <v>187</v>
      </c>
      <c r="V974">
        <v>194</v>
      </c>
      <c r="W974">
        <v>199</v>
      </c>
      <c r="X974">
        <v>103</v>
      </c>
      <c r="Y974">
        <v>140</v>
      </c>
      <c r="Z974">
        <v>164</v>
      </c>
      <c r="AA974">
        <f t="shared" si="270"/>
        <v>987</v>
      </c>
      <c r="AB974">
        <f t="shared" si="257"/>
        <v>1.6447201234589913E-4</v>
      </c>
      <c r="AC974" s="175"/>
    </row>
    <row r="975" spans="1:29">
      <c r="A975" t="s">
        <v>3184</v>
      </c>
      <c r="B975" t="s">
        <v>3185</v>
      </c>
      <c r="C975">
        <v>3.41</v>
      </c>
      <c r="D975">
        <v>3.79</v>
      </c>
      <c r="E975">
        <v>2.54</v>
      </c>
      <c r="F975">
        <v>3.97</v>
      </c>
      <c r="G975">
        <v>4.71</v>
      </c>
      <c r="H975">
        <v>2.41</v>
      </c>
      <c r="I975">
        <v>4.43</v>
      </c>
      <c r="J975">
        <v>5.22</v>
      </c>
      <c r="K975">
        <v>2.7</v>
      </c>
      <c r="U975">
        <v>171</v>
      </c>
      <c r="V975">
        <v>188</v>
      </c>
      <c r="W975">
        <v>187</v>
      </c>
      <c r="X975">
        <v>108</v>
      </c>
      <c r="Y975">
        <v>133</v>
      </c>
      <c r="Z975">
        <v>149</v>
      </c>
      <c r="AA975">
        <f t="shared" si="270"/>
        <v>936</v>
      </c>
      <c r="AB975">
        <f t="shared" si="257"/>
        <v>1.5597345851647577E-4</v>
      </c>
      <c r="AC975" s="175"/>
    </row>
    <row r="976" spans="1:29">
      <c r="A976" t="s">
        <v>3186</v>
      </c>
      <c r="B976" t="s">
        <v>3187</v>
      </c>
      <c r="C976">
        <v>3.48</v>
      </c>
      <c r="D976">
        <v>3.84</v>
      </c>
      <c r="E976">
        <v>2.56</v>
      </c>
      <c r="F976">
        <v>4.07</v>
      </c>
      <c r="G976">
        <v>4.79</v>
      </c>
      <c r="H976">
        <v>2.44</v>
      </c>
      <c r="I976">
        <v>4.5</v>
      </c>
      <c r="J976">
        <v>5.26</v>
      </c>
      <c r="K976">
        <v>2.7</v>
      </c>
      <c r="U976">
        <v>173</v>
      </c>
      <c r="V976">
        <v>181</v>
      </c>
      <c r="W976">
        <v>177</v>
      </c>
      <c r="X976">
        <v>93</v>
      </c>
      <c r="Y976">
        <v>129</v>
      </c>
      <c r="Z976">
        <v>151</v>
      </c>
      <c r="AA976">
        <f t="shared" si="270"/>
        <v>904</v>
      </c>
      <c r="AB976">
        <f t="shared" si="257"/>
        <v>1.5064103258428856E-4</v>
      </c>
      <c r="AC976" s="175"/>
    </row>
    <row r="977" spans="1:29">
      <c r="A977" t="s">
        <v>3188</v>
      </c>
      <c r="B977" t="s">
        <v>3189</v>
      </c>
      <c r="C977">
        <v>3.52</v>
      </c>
      <c r="D977">
        <v>3.87</v>
      </c>
      <c r="E977">
        <v>2.57</v>
      </c>
      <c r="F977">
        <v>4.1399999999999997</v>
      </c>
      <c r="G977">
        <v>4.84</v>
      </c>
      <c r="H977">
        <v>2.46</v>
      </c>
      <c r="I977">
        <v>4.54</v>
      </c>
      <c r="J977">
        <v>5.28</v>
      </c>
      <c r="K977">
        <v>2.7</v>
      </c>
      <c r="U977">
        <v>161</v>
      </c>
      <c r="V977">
        <v>177</v>
      </c>
      <c r="W977">
        <v>175</v>
      </c>
      <c r="X977">
        <v>94</v>
      </c>
      <c r="Y977">
        <v>130</v>
      </c>
      <c r="Z977">
        <v>145</v>
      </c>
      <c r="AA977">
        <f t="shared" si="270"/>
        <v>882</v>
      </c>
      <c r="AB977">
        <f t="shared" si="257"/>
        <v>1.4697498975590987E-4</v>
      </c>
      <c r="AC977" s="175">
        <f t="shared" ref="AC977" si="273">SUM(AB977:AB980)/4</f>
        <v>1.4105932973738967E-4</v>
      </c>
    </row>
    <row r="978" spans="1:29">
      <c r="A978" t="s">
        <v>3190</v>
      </c>
      <c r="B978" t="s">
        <v>3191</v>
      </c>
      <c r="C978">
        <v>3.52</v>
      </c>
      <c r="D978">
        <v>3.88</v>
      </c>
      <c r="E978">
        <v>2.57</v>
      </c>
      <c r="F978">
        <v>4.16</v>
      </c>
      <c r="G978">
        <v>4.8600000000000003</v>
      </c>
      <c r="H978">
        <v>2.4700000000000002</v>
      </c>
      <c r="I978">
        <v>4.54</v>
      </c>
      <c r="J978">
        <v>5.28</v>
      </c>
      <c r="K978">
        <v>2.7</v>
      </c>
      <c r="U978">
        <v>157</v>
      </c>
      <c r="V978">
        <v>178</v>
      </c>
      <c r="W978">
        <v>180</v>
      </c>
      <c r="X978">
        <v>83</v>
      </c>
      <c r="Y978">
        <v>119</v>
      </c>
      <c r="Z978">
        <v>117</v>
      </c>
      <c r="AA978">
        <f t="shared" si="270"/>
        <v>834</v>
      </c>
      <c r="AB978">
        <f t="shared" si="257"/>
        <v>1.3897635085762905E-4</v>
      </c>
      <c r="AC978" s="175"/>
    </row>
    <row r="979" spans="1:29">
      <c r="A979" t="s">
        <v>3192</v>
      </c>
      <c r="B979" t="s">
        <v>3193</v>
      </c>
      <c r="C979">
        <v>3.51</v>
      </c>
      <c r="D979">
        <v>3.87</v>
      </c>
      <c r="E979">
        <v>2.57</v>
      </c>
      <c r="F979">
        <v>4.17</v>
      </c>
      <c r="G979">
        <v>4.87</v>
      </c>
      <c r="H979">
        <v>2.48</v>
      </c>
      <c r="I979">
        <v>4.53</v>
      </c>
      <c r="J979">
        <v>5.28</v>
      </c>
      <c r="K979">
        <v>2.7</v>
      </c>
      <c r="U979">
        <v>166</v>
      </c>
      <c r="V979">
        <v>177</v>
      </c>
      <c r="W979">
        <v>186</v>
      </c>
      <c r="X979">
        <v>77</v>
      </c>
      <c r="Y979">
        <v>122</v>
      </c>
      <c r="Z979">
        <v>112</v>
      </c>
      <c r="AA979">
        <f t="shared" si="270"/>
        <v>840</v>
      </c>
      <c r="AB979">
        <f t="shared" si="257"/>
        <v>1.3997618071991417E-4</v>
      </c>
      <c r="AC979" s="175"/>
    </row>
    <row r="980" spans="1:29">
      <c r="A980" t="s">
        <v>3194</v>
      </c>
      <c r="B980" t="s">
        <v>3195</v>
      </c>
      <c r="C980">
        <v>3.48</v>
      </c>
      <c r="D980">
        <v>3.85</v>
      </c>
      <c r="E980">
        <v>2.5499999999999998</v>
      </c>
      <c r="F980">
        <v>4.1399999999999997</v>
      </c>
      <c r="G980">
        <v>4.8600000000000003</v>
      </c>
      <c r="H980">
        <v>2.48</v>
      </c>
      <c r="I980">
        <v>4.5</v>
      </c>
      <c r="J980">
        <v>5.26</v>
      </c>
      <c r="K980">
        <v>2.7</v>
      </c>
      <c r="U980">
        <v>162</v>
      </c>
      <c r="V980">
        <v>185</v>
      </c>
      <c r="W980">
        <v>196</v>
      </c>
      <c r="X980">
        <v>76</v>
      </c>
      <c r="Y980">
        <v>111</v>
      </c>
      <c r="Z980">
        <v>100</v>
      </c>
      <c r="AA980">
        <f t="shared" si="270"/>
        <v>830</v>
      </c>
      <c r="AB980">
        <f t="shared" si="257"/>
        <v>1.3830979761610566E-4</v>
      </c>
      <c r="AC980" s="175"/>
    </row>
    <row r="981" spans="1:29">
      <c r="A981" t="s">
        <v>3196</v>
      </c>
      <c r="B981" t="s">
        <v>3197</v>
      </c>
      <c r="C981">
        <v>3.4</v>
      </c>
      <c r="D981">
        <v>3.79</v>
      </c>
      <c r="E981">
        <v>2.5299999999999998</v>
      </c>
      <c r="F981">
        <v>4.0599999999999996</v>
      </c>
      <c r="G981">
        <v>4.8099999999999996</v>
      </c>
      <c r="H981">
        <v>2.4700000000000002</v>
      </c>
      <c r="I981">
        <v>4.42</v>
      </c>
      <c r="J981">
        <v>5.22</v>
      </c>
      <c r="K981">
        <v>2.7</v>
      </c>
      <c r="U981">
        <v>173</v>
      </c>
      <c r="V981">
        <v>196</v>
      </c>
      <c r="W981">
        <v>205</v>
      </c>
      <c r="X981">
        <v>71</v>
      </c>
      <c r="Y981">
        <v>109</v>
      </c>
      <c r="Z981">
        <v>118</v>
      </c>
      <c r="AA981">
        <f t="shared" si="270"/>
        <v>872</v>
      </c>
      <c r="AB981">
        <f t="shared" si="257"/>
        <v>1.4530860665210135E-4</v>
      </c>
      <c r="AC981" s="175">
        <f t="shared" ref="AC981" si="274">SUM(AB981:AB984)/4</f>
        <v>1.5559852231811889E-4</v>
      </c>
    </row>
    <row r="982" spans="1:29">
      <c r="A982" t="s">
        <v>3198</v>
      </c>
      <c r="B982" t="s">
        <v>3199</v>
      </c>
      <c r="C982">
        <v>3.33</v>
      </c>
      <c r="D982">
        <v>3.73</v>
      </c>
      <c r="E982">
        <v>2.5</v>
      </c>
      <c r="F982">
        <v>3.97</v>
      </c>
      <c r="G982">
        <v>4.75</v>
      </c>
      <c r="H982">
        <v>2.46</v>
      </c>
      <c r="I982">
        <v>4.3499999999999996</v>
      </c>
      <c r="J982">
        <v>5.17</v>
      </c>
      <c r="K982">
        <v>2.7</v>
      </c>
      <c r="U982">
        <v>184</v>
      </c>
      <c r="V982">
        <v>205</v>
      </c>
      <c r="W982">
        <v>214</v>
      </c>
      <c r="X982">
        <v>73</v>
      </c>
      <c r="Y982">
        <v>117</v>
      </c>
      <c r="Z982">
        <v>139</v>
      </c>
      <c r="AA982">
        <f t="shared" si="270"/>
        <v>932</v>
      </c>
      <c r="AB982">
        <f t="shared" ref="AB982:AB1045" si="275">AA982/$AD$4</f>
        <v>1.5530690527495238E-4</v>
      </c>
      <c r="AC982" s="175"/>
    </row>
    <row r="983" spans="1:29">
      <c r="A983" t="s">
        <v>3200</v>
      </c>
      <c r="B983" t="s">
        <v>3201</v>
      </c>
      <c r="C983">
        <v>3.26</v>
      </c>
      <c r="D983">
        <v>3.68</v>
      </c>
      <c r="E983">
        <v>2.4700000000000002</v>
      </c>
      <c r="F983">
        <v>3.89</v>
      </c>
      <c r="G983">
        <v>4.7</v>
      </c>
      <c r="H983">
        <v>2.4500000000000002</v>
      </c>
      <c r="I983">
        <v>4.28</v>
      </c>
      <c r="J983">
        <v>5.14</v>
      </c>
      <c r="K983">
        <v>2.7</v>
      </c>
      <c r="U983">
        <v>181</v>
      </c>
      <c r="V983">
        <v>212</v>
      </c>
      <c r="W983">
        <v>220</v>
      </c>
      <c r="X983">
        <v>84</v>
      </c>
      <c r="Y983">
        <v>123</v>
      </c>
      <c r="Z983">
        <v>135</v>
      </c>
      <c r="AA983">
        <f t="shared" si="270"/>
        <v>955</v>
      </c>
      <c r="AB983">
        <f t="shared" si="275"/>
        <v>1.5913958641371192E-4</v>
      </c>
      <c r="AC983" s="175"/>
    </row>
    <row r="984" spans="1:29">
      <c r="A984" t="s">
        <v>3202</v>
      </c>
      <c r="B984" t="s">
        <v>3203</v>
      </c>
      <c r="C984">
        <v>3.2</v>
      </c>
      <c r="D984">
        <v>3.62</v>
      </c>
      <c r="E984">
        <v>2.4500000000000002</v>
      </c>
      <c r="F984">
        <v>3.81</v>
      </c>
      <c r="G984">
        <v>4.6399999999999997</v>
      </c>
      <c r="H984">
        <v>2.44</v>
      </c>
      <c r="I984">
        <v>4.21</v>
      </c>
      <c r="J984">
        <v>5.0999999999999996</v>
      </c>
      <c r="K984">
        <v>2.7</v>
      </c>
      <c r="U984">
        <v>176</v>
      </c>
      <c r="V984">
        <v>216</v>
      </c>
      <c r="W984">
        <v>220</v>
      </c>
      <c r="X984">
        <v>95</v>
      </c>
      <c r="Y984">
        <v>127</v>
      </c>
      <c r="Z984">
        <v>142</v>
      </c>
      <c r="AA984">
        <f t="shared" si="270"/>
        <v>976</v>
      </c>
      <c r="AB984">
        <f t="shared" si="275"/>
        <v>1.6263899093170979E-4</v>
      </c>
      <c r="AC984" s="175"/>
    </row>
    <row r="985" spans="1:29">
      <c r="A985" t="s">
        <v>3204</v>
      </c>
      <c r="B985" t="s">
        <v>3205</v>
      </c>
      <c r="C985">
        <v>3.14</v>
      </c>
      <c r="D985">
        <v>3.57</v>
      </c>
      <c r="E985">
        <v>2.4300000000000002</v>
      </c>
      <c r="F985">
        <v>3.74</v>
      </c>
      <c r="G985">
        <v>4.59</v>
      </c>
      <c r="H985">
        <v>2.42</v>
      </c>
      <c r="I985">
        <v>4.1500000000000004</v>
      </c>
      <c r="J985">
        <v>5.07</v>
      </c>
      <c r="K985">
        <v>2.7</v>
      </c>
      <c r="U985">
        <v>183</v>
      </c>
      <c r="V985">
        <v>210</v>
      </c>
      <c r="W985">
        <v>209</v>
      </c>
      <c r="X985">
        <v>95</v>
      </c>
      <c r="Y985">
        <v>138</v>
      </c>
      <c r="Z985">
        <v>147</v>
      </c>
      <c r="AA985">
        <f t="shared" si="270"/>
        <v>982</v>
      </c>
      <c r="AB985">
        <f t="shared" si="275"/>
        <v>1.6363882079399489E-4</v>
      </c>
      <c r="AC985" s="175">
        <f t="shared" ref="AC985" si="276">SUM(AB985:AB988)/4</f>
        <v>1.3285239295113282E-4</v>
      </c>
    </row>
    <row r="986" spans="1:29">
      <c r="A986" t="s">
        <v>3206</v>
      </c>
      <c r="B986" t="s">
        <v>3207</v>
      </c>
      <c r="C986">
        <v>3.08</v>
      </c>
      <c r="D986">
        <v>3.53</v>
      </c>
      <c r="E986">
        <v>2.41</v>
      </c>
      <c r="F986">
        <v>3.65</v>
      </c>
      <c r="G986">
        <v>4.53</v>
      </c>
      <c r="H986">
        <v>2.4</v>
      </c>
      <c r="I986">
        <v>4.09</v>
      </c>
      <c r="J986">
        <v>5.03</v>
      </c>
      <c r="K986">
        <v>2.7</v>
      </c>
      <c r="U986">
        <v>169</v>
      </c>
      <c r="V986">
        <v>190</v>
      </c>
      <c r="W986">
        <v>183</v>
      </c>
      <c r="X986">
        <v>108</v>
      </c>
      <c r="Y986">
        <v>134</v>
      </c>
      <c r="Z986">
        <v>126</v>
      </c>
      <c r="AA986">
        <f t="shared" si="270"/>
        <v>910</v>
      </c>
      <c r="AB986">
        <f t="shared" si="275"/>
        <v>1.5164086244657366E-4</v>
      </c>
      <c r="AC986" s="175"/>
    </row>
    <row r="987" spans="1:29">
      <c r="A987" t="s">
        <v>3208</v>
      </c>
      <c r="B987" t="s">
        <v>3209</v>
      </c>
      <c r="C987">
        <v>3.05</v>
      </c>
      <c r="D987">
        <v>3.5</v>
      </c>
      <c r="E987">
        <v>2.39</v>
      </c>
      <c r="F987">
        <v>3.62</v>
      </c>
      <c r="G987">
        <v>4.5</v>
      </c>
      <c r="H987">
        <v>2.39</v>
      </c>
      <c r="I987">
        <v>4.0599999999999996</v>
      </c>
      <c r="J987">
        <v>5.01</v>
      </c>
      <c r="K987">
        <v>2.7</v>
      </c>
      <c r="U987">
        <v>159</v>
      </c>
      <c r="V987">
        <v>160</v>
      </c>
      <c r="W987">
        <v>130</v>
      </c>
      <c r="X987">
        <v>94</v>
      </c>
      <c r="Y987">
        <v>122</v>
      </c>
      <c r="Z987">
        <v>73</v>
      </c>
      <c r="AA987">
        <f t="shared" si="270"/>
        <v>738</v>
      </c>
      <c r="AB987">
        <f t="shared" si="275"/>
        <v>1.2297907306106745E-4</v>
      </c>
      <c r="AC987" s="175"/>
    </row>
    <row r="988" spans="1:29">
      <c r="A988" t="s">
        <v>3210</v>
      </c>
      <c r="B988" t="s">
        <v>3211</v>
      </c>
      <c r="C988">
        <v>3.02</v>
      </c>
      <c r="D988">
        <v>3.48</v>
      </c>
      <c r="E988">
        <v>2.38</v>
      </c>
      <c r="F988">
        <v>3.57</v>
      </c>
      <c r="G988">
        <v>4.47</v>
      </c>
      <c r="H988">
        <v>2.39</v>
      </c>
      <c r="I988">
        <v>4.04</v>
      </c>
      <c r="J988">
        <v>5</v>
      </c>
      <c r="K988">
        <v>2.7</v>
      </c>
      <c r="U988">
        <v>141</v>
      </c>
      <c r="V988">
        <v>117</v>
      </c>
      <c r="W988">
        <v>101</v>
      </c>
      <c r="X988">
        <v>79</v>
      </c>
      <c r="Y988">
        <v>91</v>
      </c>
      <c r="Z988">
        <v>30</v>
      </c>
      <c r="AA988">
        <f t="shared" si="270"/>
        <v>559</v>
      </c>
      <c r="AB988">
        <f t="shared" si="275"/>
        <v>9.3150815502895262E-5</v>
      </c>
      <c r="AC988" s="175"/>
    </row>
    <row r="989" spans="1:29">
      <c r="A989" t="s">
        <v>3212</v>
      </c>
      <c r="B989" t="s">
        <v>3213</v>
      </c>
      <c r="C989">
        <v>3</v>
      </c>
      <c r="D989">
        <v>3.46</v>
      </c>
      <c r="E989">
        <v>2.38</v>
      </c>
      <c r="F989">
        <v>3.54</v>
      </c>
      <c r="G989">
        <v>4.4400000000000004</v>
      </c>
      <c r="H989">
        <v>2.38</v>
      </c>
      <c r="I989">
        <v>4.01</v>
      </c>
      <c r="J989">
        <v>4.9800000000000004</v>
      </c>
      <c r="K989">
        <v>2.7</v>
      </c>
      <c r="U989">
        <v>153</v>
      </c>
      <c r="V989">
        <v>106</v>
      </c>
      <c r="W989">
        <v>111</v>
      </c>
      <c r="X989">
        <v>69</v>
      </c>
      <c r="Y989">
        <v>68</v>
      </c>
      <c r="Z989">
        <v>13</v>
      </c>
      <c r="AA989">
        <f t="shared" si="270"/>
        <v>520</v>
      </c>
      <c r="AB989">
        <f t="shared" si="275"/>
        <v>8.66519213980421E-5</v>
      </c>
      <c r="AC989" s="175">
        <f t="shared" ref="AC989" si="277">SUM(AB989:AB992)/4</f>
        <v>9.4233964520370775E-5</v>
      </c>
    </row>
    <row r="990" spans="1:29">
      <c r="A990" t="s">
        <v>3214</v>
      </c>
      <c r="B990" t="s">
        <v>3215</v>
      </c>
      <c r="C990">
        <v>2.98</v>
      </c>
      <c r="D990">
        <v>3.44</v>
      </c>
      <c r="E990">
        <v>2.37</v>
      </c>
      <c r="F990">
        <v>3.51</v>
      </c>
      <c r="G990">
        <v>4.41</v>
      </c>
      <c r="H990">
        <v>2.37</v>
      </c>
      <c r="I990">
        <v>3.99</v>
      </c>
      <c r="J990">
        <v>4.97</v>
      </c>
      <c r="K990">
        <v>2.7</v>
      </c>
      <c r="U990">
        <v>156</v>
      </c>
      <c r="V990">
        <v>115</v>
      </c>
      <c r="W990">
        <v>115</v>
      </c>
      <c r="X990">
        <v>87</v>
      </c>
      <c r="Y990">
        <v>71</v>
      </c>
      <c r="Z990">
        <v>15</v>
      </c>
      <c r="AA990">
        <f t="shared" si="270"/>
        <v>559</v>
      </c>
      <c r="AB990">
        <f t="shared" si="275"/>
        <v>9.3150815502895262E-5</v>
      </c>
      <c r="AC990" s="175"/>
    </row>
    <row r="991" spans="1:29">
      <c r="A991" t="s">
        <v>3216</v>
      </c>
      <c r="B991" t="s">
        <v>3217</v>
      </c>
      <c r="C991">
        <v>2.96</v>
      </c>
      <c r="D991">
        <v>3.43</v>
      </c>
      <c r="E991">
        <v>2.36</v>
      </c>
      <c r="F991">
        <v>3.48</v>
      </c>
      <c r="G991">
        <v>4.38</v>
      </c>
      <c r="H991">
        <v>2.35</v>
      </c>
      <c r="I991">
        <v>3.97</v>
      </c>
      <c r="J991">
        <v>4.96</v>
      </c>
      <c r="K991">
        <v>2.7</v>
      </c>
      <c r="U991">
        <v>162</v>
      </c>
      <c r="V991">
        <v>113</v>
      </c>
      <c r="W991">
        <v>120</v>
      </c>
      <c r="X991">
        <v>90</v>
      </c>
      <c r="Y991">
        <v>69</v>
      </c>
      <c r="Z991">
        <v>12</v>
      </c>
      <c r="AA991">
        <f t="shared" si="270"/>
        <v>566</v>
      </c>
      <c r="AB991">
        <f t="shared" si="275"/>
        <v>9.4317283675561203E-5</v>
      </c>
      <c r="AC991" s="175"/>
    </row>
    <row r="992" spans="1:29">
      <c r="A992" t="s">
        <v>3218</v>
      </c>
      <c r="B992" t="s">
        <v>3219</v>
      </c>
      <c r="C992">
        <v>2.94</v>
      </c>
      <c r="D992">
        <v>3.41</v>
      </c>
      <c r="E992">
        <v>2.35</v>
      </c>
      <c r="F992">
        <v>3.44</v>
      </c>
      <c r="G992">
        <v>4.3600000000000003</v>
      </c>
      <c r="H992">
        <v>2.34</v>
      </c>
      <c r="I992">
        <v>3.95</v>
      </c>
      <c r="J992">
        <v>4.95</v>
      </c>
      <c r="K992">
        <v>2.7</v>
      </c>
      <c r="U992">
        <v>179</v>
      </c>
      <c r="V992">
        <v>126</v>
      </c>
      <c r="W992">
        <v>131</v>
      </c>
      <c r="X992">
        <v>92</v>
      </c>
      <c r="Y992">
        <v>66</v>
      </c>
      <c r="Z992">
        <v>23</v>
      </c>
      <c r="AA992">
        <f t="shared" si="270"/>
        <v>617</v>
      </c>
      <c r="AB992">
        <f t="shared" si="275"/>
        <v>1.0281583750498456E-4</v>
      </c>
      <c r="AC992" s="175"/>
    </row>
    <row r="993" spans="1:29">
      <c r="A993" t="s">
        <v>3220</v>
      </c>
      <c r="B993" t="s">
        <v>3221</v>
      </c>
      <c r="C993">
        <v>2.94</v>
      </c>
      <c r="D993">
        <v>3.41</v>
      </c>
      <c r="E993">
        <v>2.35</v>
      </c>
      <c r="F993">
        <v>3.43</v>
      </c>
      <c r="G993">
        <v>4.34</v>
      </c>
      <c r="H993">
        <v>2.33</v>
      </c>
      <c r="I993">
        <v>3.95</v>
      </c>
      <c r="J993">
        <v>4.95</v>
      </c>
      <c r="K993">
        <v>2.7</v>
      </c>
      <c r="U993">
        <v>192</v>
      </c>
      <c r="V993">
        <v>156</v>
      </c>
      <c r="W993">
        <v>158</v>
      </c>
      <c r="X993">
        <v>123</v>
      </c>
      <c r="Y993">
        <v>106</v>
      </c>
      <c r="Z993">
        <v>53</v>
      </c>
      <c r="AA993">
        <f t="shared" si="270"/>
        <v>788</v>
      </c>
      <c r="AB993">
        <f t="shared" si="275"/>
        <v>1.3131098858010996E-4</v>
      </c>
      <c r="AC993" s="175">
        <f t="shared" ref="AC993" si="278">SUM(AB993:AB996)/4</f>
        <v>1.9296716342102451E-4</v>
      </c>
    </row>
    <row r="994" spans="1:29">
      <c r="A994" t="s">
        <v>3222</v>
      </c>
      <c r="B994" t="s">
        <v>3223</v>
      </c>
      <c r="C994">
        <v>2.94</v>
      </c>
      <c r="D994">
        <v>3.41</v>
      </c>
      <c r="E994">
        <v>2.35</v>
      </c>
      <c r="F994">
        <v>3.42</v>
      </c>
      <c r="G994">
        <v>4.34</v>
      </c>
      <c r="H994">
        <v>2.33</v>
      </c>
      <c r="I994">
        <v>3.95</v>
      </c>
      <c r="J994">
        <v>4.95</v>
      </c>
      <c r="K994">
        <v>2.7</v>
      </c>
      <c r="U994">
        <v>205</v>
      </c>
      <c r="V994">
        <v>236</v>
      </c>
      <c r="W994">
        <v>213</v>
      </c>
      <c r="X994">
        <v>199</v>
      </c>
      <c r="Y994">
        <v>144</v>
      </c>
      <c r="Z994">
        <v>168</v>
      </c>
      <c r="AA994">
        <f t="shared" si="270"/>
        <v>1165</v>
      </c>
      <c r="AB994">
        <f t="shared" si="275"/>
        <v>1.9413363159369047E-4</v>
      </c>
      <c r="AC994" s="175"/>
    </row>
    <row r="995" spans="1:29">
      <c r="A995" t="s">
        <v>3224</v>
      </c>
      <c r="B995" t="s">
        <v>3225</v>
      </c>
      <c r="C995">
        <v>2.93</v>
      </c>
      <c r="D995">
        <v>3.4</v>
      </c>
      <c r="E995">
        <v>2.35</v>
      </c>
      <c r="F995">
        <v>3.41</v>
      </c>
      <c r="G995">
        <v>4.32</v>
      </c>
      <c r="H995">
        <v>2.3199999999999998</v>
      </c>
      <c r="I995">
        <v>3.94</v>
      </c>
      <c r="J995">
        <v>4.9400000000000004</v>
      </c>
      <c r="K995">
        <v>2.7</v>
      </c>
      <c r="U995">
        <v>239</v>
      </c>
      <c r="V995">
        <v>244</v>
      </c>
      <c r="W995">
        <v>264</v>
      </c>
      <c r="X995">
        <v>219</v>
      </c>
      <c r="Y995">
        <v>122</v>
      </c>
      <c r="Z995">
        <v>262</v>
      </c>
      <c r="AA995">
        <f t="shared" si="270"/>
        <v>1350</v>
      </c>
      <c r="AB995">
        <f t="shared" si="275"/>
        <v>2.2496171901414776E-4</v>
      </c>
      <c r="AC995" s="175"/>
    </row>
    <row r="996" spans="1:29">
      <c r="A996" t="s">
        <v>3226</v>
      </c>
      <c r="B996" t="s">
        <v>3227</v>
      </c>
      <c r="C996">
        <v>2.93</v>
      </c>
      <c r="D996">
        <v>3.4</v>
      </c>
      <c r="E996">
        <v>2.35</v>
      </c>
      <c r="F996">
        <v>3.4</v>
      </c>
      <c r="G996">
        <v>4.32</v>
      </c>
      <c r="H996">
        <v>2.3199999999999998</v>
      </c>
      <c r="I996">
        <v>3.94</v>
      </c>
      <c r="J996">
        <v>4.9400000000000004</v>
      </c>
      <c r="K996">
        <v>2.7</v>
      </c>
      <c r="U996">
        <v>254</v>
      </c>
      <c r="V996">
        <v>227</v>
      </c>
      <c r="W996">
        <v>249</v>
      </c>
      <c r="X996">
        <v>219</v>
      </c>
      <c r="Y996">
        <v>154</v>
      </c>
      <c r="Z996">
        <v>226</v>
      </c>
      <c r="AA996">
        <f t="shared" si="270"/>
        <v>1329</v>
      </c>
      <c r="AB996">
        <f t="shared" si="275"/>
        <v>2.2146231449614989E-4</v>
      </c>
      <c r="AC996" s="175"/>
    </row>
    <row r="997" spans="1:29">
      <c r="A997" t="s">
        <v>3228</v>
      </c>
      <c r="B997" t="s">
        <v>3229</v>
      </c>
      <c r="C997">
        <v>2.94</v>
      </c>
      <c r="D997">
        <v>3.41</v>
      </c>
      <c r="E997">
        <v>2.35</v>
      </c>
      <c r="F997">
        <v>3.39</v>
      </c>
      <c r="G997">
        <v>4.3</v>
      </c>
      <c r="H997">
        <v>2.31</v>
      </c>
      <c r="I997">
        <v>3.94</v>
      </c>
      <c r="J997">
        <v>4.95</v>
      </c>
      <c r="K997">
        <v>2.7</v>
      </c>
      <c r="U997">
        <v>273</v>
      </c>
      <c r="V997">
        <v>227</v>
      </c>
      <c r="W997">
        <v>240</v>
      </c>
      <c r="X997">
        <v>155</v>
      </c>
      <c r="Y997">
        <v>138</v>
      </c>
      <c r="Z997">
        <v>171</v>
      </c>
      <c r="AA997">
        <f t="shared" si="270"/>
        <v>1204</v>
      </c>
      <c r="AB997">
        <f t="shared" si="275"/>
        <v>2.0063252569854363E-4</v>
      </c>
      <c r="AC997" s="175">
        <f t="shared" ref="AC997" si="279">SUM(AB997:AB1000)/4</f>
        <v>1.8680154593693306E-4</v>
      </c>
    </row>
    <row r="998" spans="1:29">
      <c r="A998" t="s">
        <v>3230</v>
      </c>
      <c r="B998" t="s">
        <v>3231</v>
      </c>
      <c r="C998">
        <v>2.97</v>
      </c>
      <c r="D998">
        <v>3.43</v>
      </c>
      <c r="E998">
        <v>2.37</v>
      </c>
      <c r="F998">
        <v>3.42</v>
      </c>
      <c r="G998">
        <v>4.32</v>
      </c>
      <c r="H998">
        <v>2.31</v>
      </c>
      <c r="I998">
        <v>3.97</v>
      </c>
      <c r="J998">
        <v>4.96</v>
      </c>
      <c r="K998">
        <v>2.7</v>
      </c>
      <c r="U998">
        <v>260</v>
      </c>
      <c r="V998">
        <v>216</v>
      </c>
      <c r="W998">
        <v>225</v>
      </c>
      <c r="X998">
        <v>143</v>
      </c>
      <c r="Y998">
        <v>140</v>
      </c>
      <c r="Z998">
        <v>164</v>
      </c>
      <c r="AA998">
        <f t="shared" si="270"/>
        <v>1148</v>
      </c>
      <c r="AB998">
        <f t="shared" si="275"/>
        <v>1.9130078031721602E-4</v>
      </c>
      <c r="AC998" s="175"/>
    </row>
    <row r="999" spans="1:29">
      <c r="A999" t="s">
        <v>3232</v>
      </c>
      <c r="B999" t="s">
        <v>3233</v>
      </c>
      <c r="C999">
        <v>3.01</v>
      </c>
      <c r="D999">
        <v>3.47</v>
      </c>
      <c r="E999">
        <v>2.39</v>
      </c>
      <c r="F999">
        <v>3.49</v>
      </c>
      <c r="G999">
        <v>4.38</v>
      </c>
      <c r="H999">
        <v>2.34</v>
      </c>
      <c r="I999">
        <v>4.0199999999999996</v>
      </c>
      <c r="J999">
        <v>4.99</v>
      </c>
      <c r="K999">
        <v>2.7</v>
      </c>
      <c r="U999">
        <v>244</v>
      </c>
      <c r="V999">
        <v>210</v>
      </c>
      <c r="W999">
        <v>213</v>
      </c>
      <c r="X999">
        <v>140</v>
      </c>
      <c r="Y999">
        <v>133</v>
      </c>
      <c r="Z999">
        <v>149</v>
      </c>
      <c r="AA999">
        <f t="shared" si="270"/>
        <v>1089</v>
      </c>
      <c r="AB999">
        <f t="shared" si="275"/>
        <v>1.8146912000474585E-4</v>
      </c>
      <c r="AC999" s="175"/>
    </row>
    <row r="1000" spans="1:29">
      <c r="A1000" t="s">
        <v>3234</v>
      </c>
      <c r="B1000" t="s">
        <v>3235</v>
      </c>
      <c r="C1000">
        <v>3.05</v>
      </c>
      <c r="D1000">
        <v>3.5</v>
      </c>
      <c r="E1000">
        <v>2.4</v>
      </c>
      <c r="F1000">
        <v>3.54</v>
      </c>
      <c r="G1000">
        <v>4.42</v>
      </c>
      <c r="H1000">
        <v>2.35</v>
      </c>
      <c r="I1000">
        <v>4.0599999999999996</v>
      </c>
      <c r="J1000">
        <v>5.0199999999999996</v>
      </c>
      <c r="K1000">
        <v>2.7</v>
      </c>
      <c r="U1000">
        <v>227</v>
      </c>
      <c r="V1000">
        <v>203</v>
      </c>
      <c r="W1000">
        <v>202</v>
      </c>
      <c r="X1000">
        <v>131</v>
      </c>
      <c r="Y1000">
        <v>129</v>
      </c>
      <c r="Z1000">
        <v>151</v>
      </c>
      <c r="AA1000">
        <f t="shared" si="270"/>
        <v>1043</v>
      </c>
      <c r="AB1000">
        <f t="shared" si="275"/>
        <v>1.7380375772722674E-4</v>
      </c>
      <c r="AC1000" s="175"/>
    </row>
    <row r="1001" spans="1:29">
      <c r="A1001" t="s">
        <v>3236</v>
      </c>
      <c r="B1001" t="s">
        <v>3237</v>
      </c>
      <c r="C1001">
        <v>3.08</v>
      </c>
      <c r="D1001">
        <v>3.53</v>
      </c>
      <c r="E1001">
        <v>2.41</v>
      </c>
      <c r="F1001">
        <v>3.6</v>
      </c>
      <c r="G1001">
        <v>4.46</v>
      </c>
      <c r="H1001">
        <v>2.36</v>
      </c>
      <c r="I1001">
        <v>4.0999999999999996</v>
      </c>
      <c r="J1001">
        <v>5.03</v>
      </c>
      <c r="K1001">
        <v>2.7</v>
      </c>
      <c r="U1001">
        <v>218</v>
      </c>
      <c r="V1001">
        <v>199</v>
      </c>
      <c r="W1001">
        <v>199</v>
      </c>
      <c r="X1001">
        <v>124</v>
      </c>
      <c r="Y1001">
        <v>130</v>
      </c>
      <c r="Z1001">
        <v>145</v>
      </c>
      <c r="AA1001">
        <f t="shared" si="270"/>
        <v>1015</v>
      </c>
      <c r="AB1001">
        <f t="shared" si="275"/>
        <v>1.6913788503656295E-4</v>
      </c>
      <c r="AC1001" s="175">
        <f t="shared" ref="AC1001" si="280">SUM(AB1001:AB1004)/4</f>
        <v>1.6143086318144863E-4</v>
      </c>
    </row>
    <row r="1002" spans="1:29">
      <c r="A1002" t="s">
        <v>3238</v>
      </c>
      <c r="B1002" t="s">
        <v>3239</v>
      </c>
      <c r="C1002">
        <v>3.1</v>
      </c>
      <c r="D1002">
        <v>3.54</v>
      </c>
      <c r="E1002">
        <v>2.42</v>
      </c>
      <c r="F1002">
        <v>3.63</v>
      </c>
      <c r="G1002">
        <v>4.5</v>
      </c>
      <c r="H1002">
        <v>2.38</v>
      </c>
      <c r="I1002">
        <v>4.1100000000000003</v>
      </c>
      <c r="J1002">
        <v>5.04</v>
      </c>
      <c r="K1002">
        <v>2.7</v>
      </c>
      <c r="U1002">
        <v>218</v>
      </c>
      <c r="V1002">
        <v>200</v>
      </c>
      <c r="W1002">
        <v>204</v>
      </c>
      <c r="X1002">
        <v>100</v>
      </c>
      <c r="Y1002">
        <v>119</v>
      </c>
      <c r="Z1002">
        <v>117</v>
      </c>
      <c r="AA1002">
        <f t="shared" si="270"/>
        <v>958</v>
      </c>
      <c r="AB1002">
        <f t="shared" si="275"/>
        <v>1.5963950134485449E-4</v>
      </c>
      <c r="AC1002" s="175"/>
    </row>
    <row r="1003" spans="1:29">
      <c r="A1003" t="s">
        <v>3240</v>
      </c>
      <c r="B1003" t="s">
        <v>3241</v>
      </c>
      <c r="C1003">
        <v>3.1</v>
      </c>
      <c r="D1003">
        <v>3.54</v>
      </c>
      <c r="E1003">
        <v>2.42</v>
      </c>
      <c r="F1003">
        <v>3.66</v>
      </c>
      <c r="G1003">
        <v>4.5199999999999996</v>
      </c>
      <c r="H1003">
        <v>2.4</v>
      </c>
      <c r="I1003">
        <v>4.12</v>
      </c>
      <c r="J1003">
        <v>5.05</v>
      </c>
      <c r="K1003">
        <v>2.7</v>
      </c>
      <c r="U1003">
        <v>217</v>
      </c>
      <c r="V1003">
        <v>200</v>
      </c>
      <c r="W1003">
        <v>210</v>
      </c>
      <c r="X1003">
        <v>93</v>
      </c>
      <c r="Y1003">
        <v>122</v>
      </c>
      <c r="Z1003">
        <v>112</v>
      </c>
      <c r="AA1003">
        <f t="shared" si="270"/>
        <v>954</v>
      </c>
      <c r="AB1003">
        <f t="shared" si="275"/>
        <v>1.589729481033311E-4</v>
      </c>
      <c r="AC1003" s="175"/>
    </row>
    <row r="1004" spans="1:29">
      <c r="A1004" t="s">
        <v>3242</v>
      </c>
      <c r="B1004" t="s">
        <v>3243</v>
      </c>
      <c r="C1004">
        <v>3.1</v>
      </c>
      <c r="D1004">
        <v>3.54</v>
      </c>
      <c r="E1004">
        <v>2.42</v>
      </c>
      <c r="F1004">
        <v>3.67</v>
      </c>
      <c r="G1004">
        <v>4.54</v>
      </c>
      <c r="H1004">
        <v>2.41</v>
      </c>
      <c r="I1004">
        <v>4.12</v>
      </c>
      <c r="J1004">
        <v>5.04</v>
      </c>
      <c r="K1004">
        <v>2.7</v>
      </c>
      <c r="U1004">
        <v>217</v>
      </c>
      <c r="V1004">
        <v>207</v>
      </c>
      <c r="W1004">
        <v>221</v>
      </c>
      <c r="X1004">
        <v>92</v>
      </c>
      <c r="Y1004">
        <v>111</v>
      </c>
      <c r="Z1004">
        <v>100</v>
      </c>
      <c r="AA1004">
        <f t="shared" si="270"/>
        <v>948</v>
      </c>
      <c r="AB1004">
        <f t="shared" si="275"/>
        <v>1.5797311824104597E-4</v>
      </c>
      <c r="AC1004" s="175"/>
    </row>
    <row r="1005" spans="1:29">
      <c r="A1005" t="s">
        <v>3244</v>
      </c>
      <c r="B1005" t="s">
        <v>3245</v>
      </c>
      <c r="C1005">
        <v>3.06</v>
      </c>
      <c r="D1005">
        <v>3.51</v>
      </c>
      <c r="E1005">
        <v>2.4</v>
      </c>
      <c r="F1005">
        <v>3.61</v>
      </c>
      <c r="G1005">
        <v>4.5</v>
      </c>
      <c r="H1005">
        <v>2.39</v>
      </c>
      <c r="I1005">
        <v>4.07</v>
      </c>
      <c r="J1005">
        <v>5.0199999999999996</v>
      </c>
      <c r="K1005">
        <v>2.7</v>
      </c>
      <c r="U1005">
        <v>225</v>
      </c>
      <c r="V1005">
        <v>219</v>
      </c>
      <c r="W1005">
        <v>230</v>
      </c>
      <c r="X1005">
        <v>83</v>
      </c>
      <c r="Y1005">
        <v>109</v>
      </c>
      <c r="Z1005">
        <v>118</v>
      </c>
      <c r="AA1005">
        <f t="shared" si="270"/>
        <v>984</v>
      </c>
      <c r="AB1005">
        <f t="shared" si="275"/>
        <v>1.6397209741475659E-4</v>
      </c>
      <c r="AC1005" s="175">
        <f t="shared" ref="AC1005" si="281">SUM(AB1005:AB1008)/4</f>
        <v>1.7267894913215601E-4</v>
      </c>
    </row>
    <row r="1006" spans="1:29">
      <c r="A1006" t="s">
        <v>3246</v>
      </c>
      <c r="B1006" t="s">
        <v>3247</v>
      </c>
      <c r="C1006">
        <v>3</v>
      </c>
      <c r="D1006">
        <v>3.45</v>
      </c>
      <c r="E1006">
        <v>2.38</v>
      </c>
      <c r="F1006">
        <v>3.51</v>
      </c>
      <c r="G1006">
        <v>4.41</v>
      </c>
      <c r="H1006">
        <v>2.36</v>
      </c>
      <c r="I1006">
        <v>4.01</v>
      </c>
      <c r="J1006">
        <v>4.9800000000000004</v>
      </c>
      <c r="K1006">
        <v>2.7</v>
      </c>
      <c r="U1006">
        <v>226</v>
      </c>
      <c r="V1006">
        <v>227</v>
      </c>
      <c r="W1006">
        <v>239</v>
      </c>
      <c r="X1006">
        <v>86</v>
      </c>
      <c r="Y1006">
        <v>117</v>
      </c>
      <c r="Z1006">
        <v>139</v>
      </c>
      <c r="AA1006">
        <f t="shared" si="270"/>
        <v>1034</v>
      </c>
      <c r="AB1006">
        <f t="shared" si="275"/>
        <v>1.723040129337991E-4</v>
      </c>
      <c r="AC1006" s="175"/>
    </row>
    <row r="1007" spans="1:29">
      <c r="A1007" t="s">
        <v>3248</v>
      </c>
      <c r="B1007" t="s">
        <v>3249</v>
      </c>
      <c r="C1007">
        <v>2.96</v>
      </c>
      <c r="D1007">
        <v>3.42</v>
      </c>
      <c r="E1007">
        <v>2.36</v>
      </c>
      <c r="F1007">
        <v>3.44</v>
      </c>
      <c r="G1007">
        <v>4.3499999999999996</v>
      </c>
      <c r="H1007">
        <v>2.33</v>
      </c>
      <c r="I1007">
        <v>3.97</v>
      </c>
      <c r="J1007">
        <v>4.96</v>
      </c>
      <c r="K1007">
        <v>2.7</v>
      </c>
      <c r="U1007">
        <v>227</v>
      </c>
      <c r="V1007">
        <v>234</v>
      </c>
      <c r="W1007">
        <v>245</v>
      </c>
      <c r="X1007">
        <v>90</v>
      </c>
      <c r="Y1007">
        <v>123</v>
      </c>
      <c r="Z1007">
        <v>135</v>
      </c>
      <c r="AA1007">
        <f t="shared" si="270"/>
        <v>1054</v>
      </c>
      <c r="AB1007">
        <f t="shared" si="275"/>
        <v>1.7563677914141611E-4</v>
      </c>
      <c r="AC1007" s="175"/>
    </row>
    <row r="1008" spans="1:29">
      <c r="A1008" t="s">
        <v>3250</v>
      </c>
      <c r="B1008" t="s">
        <v>3251</v>
      </c>
      <c r="C1008">
        <v>2.93</v>
      </c>
      <c r="D1008">
        <v>3.39</v>
      </c>
      <c r="E1008">
        <v>2.35</v>
      </c>
      <c r="F1008">
        <v>3.38</v>
      </c>
      <c r="G1008">
        <v>4.3</v>
      </c>
      <c r="H1008">
        <v>2.31</v>
      </c>
      <c r="I1008">
        <v>3.93</v>
      </c>
      <c r="J1008">
        <v>4.9400000000000004</v>
      </c>
      <c r="K1008">
        <v>2.7</v>
      </c>
      <c r="U1008">
        <v>217</v>
      </c>
      <c r="V1008">
        <v>236</v>
      </c>
      <c r="W1008">
        <v>245</v>
      </c>
      <c r="X1008">
        <v>106</v>
      </c>
      <c r="Y1008">
        <v>127</v>
      </c>
      <c r="Z1008">
        <v>142</v>
      </c>
      <c r="AA1008">
        <f t="shared" si="270"/>
        <v>1073</v>
      </c>
      <c r="AB1008">
        <f t="shared" si="275"/>
        <v>1.7880290703865226E-4</v>
      </c>
      <c r="AC1008" s="175"/>
    </row>
    <row r="1009" spans="1:29">
      <c r="A1009" t="s">
        <v>3252</v>
      </c>
      <c r="B1009" t="s">
        <v>3253</v>
      </c>
      <c r="C1009">
        <v>2.89</v>
      </c>
      <c r="D1009">
        <v>3.36</v>
      </c>
      <c r="E1009">
        <v>2.33</v>
      </c>
      <c r="F1009">
        <v>3.33</v>
      </c>
      <c r="G1009">
        <v>4.25</v>
      </c>
      <c r="H1009">
        <v>2.29</v>
      </c>
      <c r="I1009">
        <v>3.89</v>
      </c>
      <c r="J1009">
        <v>4.91</v>
      </c>
      <c r="K1009">
        <v>2.7</v>
      </c>
      <c r="U1009">
        <v>206</v>
      </c>
      <c r="V1009">
        <v>229</v>
      </c>
      <c r="W1009">
        <v>232</v>
      </c>
      <c r="X1009">
        <v>114</v>
      </c>
      <c r="Y1009">
        <v>138</v>
      </c>
      <c r="Z1009">
        <v>147</v>
      </c>
      <c r="AA1009">
        <f t="shared" si="270"/>
        <v>1066</v>
      </c>
      <c r="AB1009">
        <f t="shared" si="275"/>
        <v>1.7763643886598631E-4</v>
      </c>
      <c r="AC1009" s="175">
        <f t="shared" ref="AC1009" si="282">SUM(AB1009:AB1012)/4</f>
        <v>1.4243409579803171E-4</v>
      </c>
    </row>
    <row r="1010" spans="1:29">
      <c r="A1010" t="s">
        <v>3254</v>
      </c>
      <c r="B1010" t="s">
        <v>3255</v>
      </c>
      <c r="C1010">
        <v>2.86</v>
      </c>
      <c r="D1010">
        <v>3.34</v>
      </c>
      <c r="E1010">
        <v>2.3199999999999998</v>
      </c>
      <c r="F1010">
        <v>3.29</v>
      </c>
      <c r="G1010">
        <v>4.22</v>
      </c>
      <c r="H1010">
        <v>2.2799999999999998</v>
      </c>
      <c r="I1010">
        <v>3.86</v>
      </c>
      <c r="J1010">
        <v>4.9000000000000004</v>
      </c>
      <c r="K1010">
        <v>2.7</v>
      </c>
      <c r="U1010">
        <v>196</v>
      </c>
      <c r="V1010">
        <v>208</v>
      </c>
      <c r="W1010">
        <v>205</v>
      </c>
      <c r="X1010">
        <v>104</v>
      </c>
      <c r="Y1010">
        <v>134</v>
      </c>
      <c r="Z1010">
        <v>126</v>
      </c>
      <c r="AA1010">
        <f t="shared" si="270"/>
        <v>973</v>
      </c>
      <c r="AB1010">
        <f t="shared" si="275"/>
        <v>1.6213907600056725E-4</v>
      </c>
      <c r="AC1010" s="175"/>
    </row>
    <row r="1011" spans="1:29">
      <c r="A1011" t="s">
        <v>3256</v>
      </c>
      <c r="B1011" t="s">
        <v>3257</v>
      </c>
      <c r="C1011">
        <v>2.83</v>
      </c>
      <c r="D1011">
        <v>3.31</v>
      </c>
      <c r="E1011">
        <v>2.31</v>
      </c>
      <c r="F1011">
        <v>3.22</v>
      </c>
      <c r="G1011">
        <v>4.16</v>
      </c>
      <c r="H1011">
        <v>2.2599999999999998</v>
      </c>
      <c r="I1011">
        <v>3.83</v>
      </c>
      <c r="J1011">
        <v>4.88</v>
      </c>
      <c r="K1011">
        <v>2.7</v>
      </c>
      <c r="U1011">
        <v>166</v>
      </c>
      <c r="V1011">
        <v>175</v>
      </c>
      <c r="W1011">
        <v>147</v>
      </c>
      <c r="X1011">
        <v>101</v>
      </c>
      <c r="Y1011">
        <v>122</v>
      </c>
      <c r="Z1011">
        <v>73</v>
      </c>
      <c r="AA1011">
        <f t="shared" si="270"/>
        <v>784</v>
      </c>
      <c r="AB1011">
        <f t="shared" si="275"/>
        <v>1.3064443533858654E-4</v>
      </c>
      <c r="AC1011" s="175"/>
    </row>
    <row r="1012" spans="1:29">
      <c r="A1012" t="s">
        <v>3258</v>
      </c>
      <c r="B1012" t="s">
        <v>3259</v>
      </c>
      <c r="C1012">
        <v>2.81</v>
      </c>
      <c r="D1012">
        <v>3.29</v>
      </c>
      <c r="E1012">
        <v>2.2999999999999998</v>
      </c>
      <c r="F1012">
        <v>3.18</v>
      </c>
      <c r="G1012">
        <v>4.13</v>
      </c>
      <c r="H1012">
        <v>2.2400000000000002</v>
      </c>
      <c r="I1012">
        <v>3.8</v>
      </c>
      <c r="J1012">
        <v>4.8600000000000003</v>
      </c>
      <c r="K1012">
        <v>2.7</v>
      </c>
      <c r="U1012">
        <v>154</v>
      </c>
      <c r="V1012">
        <v>128</v>
      </c>
      <c r="W1012">
        <v>117</v>
      </c>
      <c r="X1012">
        <v>76</v>
      </c>
      <c r="Y1012">
        <v>91</v>
      </c>
      <c r="Z1012">
        <v>30</v>
      </c>
      <c r="AA1012">
        <f t="shared" si="270"/>
        <v>596</v>
      </c>
      <c r="AB1012">
        <f t="shared" si="275"/>
        <v>9.9316432986986715E-5</v>
      </c>
      <c r="AC1012" s="175"/>
    </row>
    <row r="1013" spans="1:29">
      <c r="A1013" t="s">
        <v>3260</v>
      </c>
      <c r="B1013" t="s">
        <v>3261</v>
      </c>
      <c r="C1013">
        <v>2.81</v>
      </c>
      <c r="D1013">
        <v>3.29</v>
      </c>
      <c r="E1013">
        <v>2.2999999999999998</v>
      </c>
      <c r="F1013">
        <v>3.18</v>
      </c>
      <c r="G1013">
        <v>4.12</v>
      </c>
      <c r="H1013">
        <v>2.2400000000000002</v>
      </c>
      <c r="I1013">
        <v>3.8</v>
      </c>
      <c r="J1013">
        <v>4.8600000000000003</v>
      </c>
      <c r="K1013">
        <v>2.7</v>
      </c>
      <c r="U1013">
        <v>175</v>
      </c>
      <c r="V1013">
        <v>118</v>
      </c>
      <c r="W1013">
        <v>130</v>
      </c>
      <c r="X1013">
        <v>66</v>
      </c>
      <c r="Y1013">
        <v>68</v>
      </c>
      <c r="Z1013">
        <v>13</v>
      </c>
      <c r="AA1013">
        <f t="shared" si="270"/>
        <v>570</v>
      </c>
      <c r="AB1013">
        <f t="shared" si="275"/>
        <v>9.4983836917084607E-5</v>
      </c>
      <c r="AC1013" s="175">
        <f t="shared" ref="AC1013" si="283">SUM(AB1013:AB1016)/4</f>
        <v>1.026075396170085E-4</v>
      </c>
    </row>
    <row r="1014" spans="1:29">
      <c r="A1014" t="s">
        <v>3262</v>
      </c>
      <c r="B1014" t="s">
        <v>3263</v>
      </c>
      <c r="C1014">
        <v>2.8</v>
      </c>
      <c r="D1014">
        <v>3.28</v>
      </c>
      <c r="E1014">
        <v>2.2999999999999998</v>
      </c>
      <c r="F1014">
        <v>3.17</v>
      </c>
      <c r="G1014">
        <v>4.1100000000000003</v>
      </c>
      <c r="H1014">
        <v>2.2400000000000002</v>
      </c>
      <c r="I1014">
        <v>3.79</v>
      </c>
      <c r="J1014">
        <v>4.8600000000000003</v>
      </c>
      <c r="K1014">
        <v>2.7</v>
      </c>
      <c r="U1014">
        <v>180</v>
      </c>
      <c r="V1014">
        <v>127</v>
      </c>
      <c r="W1014">
        <v>133</v>
      </c>
      <c r="X1014">
        <v>83</v>
      </c>
      <c r="Y1014">
        <v>71</v>
      </c>
      <c r="Z1014">
        <v>15</v>
      </c>
      <c r="AA1014">
        <f t="shared" si="270"/>
        <v>609</v>
      </c>
      <c r="AB1014">
        <f t="shared" si="275"/>
        <v>1.0148273102193777E-4</v>
      </c>
      <c r="AC1014" s="175"/>
    </row>
    <row r="1015" spans="1:29">
      <c r="A1015" t="s">
        <v>3264</v>
      </c>
      <c r="B1015" t="s">
        <v>3265</v>
      </c>
      <c r="C1015">
        <v>2.8</v>
      </c>
      <c r="D1015">
        <v>3.28</v>
      </c>
      <c r="E1015">
        <v>2.2999999999999998</v>
      </c>
      <c r="F1015">
        <v>3.16</v>
      </c>
      <c r="G1015">
        <v>4.1100000000000003</v>
      </c>
      <c r="H1015">
        <v>2.2400000000000002</v>
      </c>
      <c r="I1015">
        <v>3.79</v>
      </c>
      <c r="J1015">
        <v>4.8499999999999996</v>
      </c>
      <c r="K1015">
        <v>2.7</v>
      </c>
      <c r="U1015">
        <v>185</v>
      </c>
      <c r="V1015">
        <v>128</v>
      </c>
      <c r="W1015">
        <v>138</v>
      </c>
      <c r="X1015">
        <v>87</v>
      </c>
      <c r="Y1015">
        <v>69</v>
      </c>
      <c r="Z1015">
        <v>12</v>
      </c>
      <c r="AA1015">
        <f t="shared" si="270"/>
        <v>619</v>
      </c>
      <c r="AB1015">
        <f t="shared" si="275"/>
        <v>1.0314911412574627E-4</v>
      </c>
      <c r="AC1015" s="175"/>
    </row>
    <row r="1016" spans="1:29">
      <c r="A1016" t="s">
        <v>3266</v>
      </c>
      <c r="B1016" t="s">
        <v>3267</v>
      </c>
      <c r="C1016">
        <v>2.79</v>
      </c>
      <c r="D1016">
        <v>3.28</v>
      </c>
      <c r="E1016">
        <v>2.29</v>
      </c>
      <c r="F1016">
        <v>3.16</v>
      </c>
      <c r="G1016">
        <v>4.0999999999999996</v>
      </c>
      <c r="H1016">
        <v>2.23</v>
      </c>
      <c r="I1016">
        <v>3.78</v>
      </c>
      <c r="J1016">
        <v>4.8499999999999996</v>
      </c>
      <c r="K1016">
        <v>2.7</v>
      </c>
      <c r="U1016">
        <v>200</v>
      </c>
      <c r="V1016">
        <v>141</v>
      </c>
      <c r="W1016">
        <v>147</v>
      </c>
      <c r="X1016">
        <v>88</v>
      </c>
      <c r="Y1016">
        <v>66</v>
      </c>
      <c r="Z1016">
        <v>23</v>
      </c>
      <c r="AA1016">
        <f t="shared" si="270"/>
        <v>665</v>
      </c>
      <c r="AB1016">
        <f t="shared" si="275"/>
        <v>1.1081447640326537E-4</v>
      </c>
      <c r="AC1016" s="175"/>
    </row>
    <row r="1017" spans="1:29">
      <c r="A1017" t="s">
        <v>3268</v>
      </c>
      <c r="B1017" t="s">
        <v>3269</v>
      </c>
      <c r="C1017">
        <v>2.78</v>
      </c>
      <c r="D1017">
        <v>3.27</v>
      </c>
      <c r="E1017">
        <v>2.29</v>
      </c>
      <c r="F1017">
        <v>3.14</v>
      </c>
      <c r="G1017">
        <v>4.08</v>
      </c>
      <c r="H1017">
        <v>2.23</v>
      </c>
      <c r="I1017">
        <v>3.77</v>
      </c>
      <c r="J1017">
        <v>4.84</v>
      </c>
      <c r="K1017">
        <v>2.7</v>
      </c>
      <c r="U1017">
        <v>209</v>
      </c>
      <c r="V1017">
        <v>170</v>
      </c>
      <c r="W1017">
        <v>172</v>
      </c>
      <c r="X1017">
        <v>122</v>
      </c>
      <c r="Y1017">
        <v>106</v>
      </c>
      <c r="Z1017">
        <v>53</v>
      </c>
      <c r="AA1017">
        <f t="shared" si="270"/>
        <v>832</v>
      </c>
      <c r="AB1017">
        <f t="shared" si="275"/>
        <v>1.3864307423686737E-4</v>
      </c>
      <c r="AC1017" s="175">
        <f t="shared" ref="AC1017" si="284">SUM(AB1017:AB1020)/4</f>
        <v>2.0317375993185159E-4</v>
      </c>
    </row>
    <row r="1018" spans="1:29">
      <c r="A1018" t="s">
        <v>3270</v>
      </c>
      <c r="B1018" t="s">
        <v>3271</v>
      </c>
      <c r="C1018">
        <v>2.77</v>
      </c>
      <c r="D1018">
        <v>3.26</v>
      </c>
      <c r="E1018">
        <v>2.29</v>
      </c>
      <c r="F1018">
        <v>3.13</v>
      </c>
      <c r="G1018">
        <v>4.08</v>
      </c>
      <c r="H1018">
        <v>2.2200000000000002</v>
      </c>
      <c r="I1018">
        <v>3.77</v>
      </c>
      <c r="J1018">
        <v>4.84</v>
      </c>
      <c r="K1018">
        <v>2.7</v>
      </c>
      <c r="U1018">
        <v>231</v>
      </c>
      <c r="V1018">
        <v>256</v>
      </c>
      <c r="W1018">
        <v>229</v>
      </c>
      <c r="X1018">
        <v>196</v>
      </c>
      <c r="Y1018">
        <v>144</v>
      </c>
      <c r="Z1018">
        <v>168</v>
      </c>
      <c r="AA1018">
        <f t="shared" si="270"/>
        <v>1224</v>
      </c>
      <c r="AB1018">
        <f t="shared" si="275"/>
        <v>2.0396529190616064E-4</v>
      </c>
      <c r="AC1018" s="175"/>
    </row>
    <row r="1019" spans="1:29">
      <c r="A1019" t="s">
        <v>3272</v>
      </c>
      <c r="B1019" t="s">
        <v>3273</v>
      </c>
      <c r="C1019">
        <v>2.76</v>
      </c>
      <c r="D1019">
        <v>3.25</v>
      </c>
      <c r="E1019">
        <v>2.2799999999999998</v>
      </c>
      <c r="F1019">
        <v>3.1</v>
      </c>
      <c r="G1019">
        <v>4.05</v>
      </c>
      <c r="H1019">
        <v>2.21</v>
      </c>
      <c r="I1019">
        <v>3.75</v>
      </c>
      <c r="J1019">
        <v>4.83</v>
      </c>
      <c r="K1019">
        <v>2.7</v>
      </c>
      <c r="U1019">
        <v>268</v>
      </c>
      <c r="V1019">
        <v>262</v>
      </c>
      <c r="W1019">
        <v>285</v>
      </c>
      <c r="X1019">
        <v>222</v>
      </c>
      <c r="Y1019">
        <v>122</v>
      </c>
      <c r="Z1019">
        <v>262</v>
      </c>
      <c r="AA1019">
        <f t="shared" si="270"/>
        <v>1421</v>
      </c>
      <c r="AB1019">
        <f t="shared" si="275"/>
        <v>2.3679303905118813E-4</v>
      </c>
      <c r="AC1019" s="175"/>
    </row>
    <row r="1020" spans="1:29">
      <c r="A1020" t="s">
        <v>3274</v>
      </c>
      <c r="B1020" t="s">
        <v>3275</v>
      </c>
      <c r="C1020">
        <v>2.75</v>
      </c>
      <c r="D1020">
        <v>3.24</v>
      </c>
      <c r="E1020">
        <v>2.2799999999999998</v>
      </c>
      <c r="F1020">
        <v>3.09</v>
      </c>
      <c r="G1020">
        <v>4.05</v>
      </c>
      <c r="H1020">
        <v>2.21</v>
      </c>
      <c r="I1020">
        <v>3.74</v>
      </c>
      <c r="J1020">
        <v>4.83</v>
      </c>
      <c r="K1020">
        <v>2.7</v>
      </c>
      <c r="U1020">
        <v>286</v>
      </c>
      <c r="V1020">
        <v>245</v>
      </c>
      <c r="W1020">
        <v>269</v>
      </c>
      <c r="X1020">
        <v>220</v>
      </c>
      <c r="Y1020">
        <v>154</v>
      </c>
      <c r="Z1020">
        <v>226</v>
      </c>
      <c r="AA1020">
        <f t="shared" si="270"/>
        <v>1400</v>
      </c>
      <c r="AB1020">
        <f t="shared" si="275"/>
        <v>2.3329363453319026E-4</v>
      </c>
      <c r="AC1020" s="175"/>
    </row>
    <row r="1021" spans="1:29">
      <c r="A1021" t="s">
        <v>3276</v>
      </c>
      <c r="B1021" t="s">
        <v>3277</v>
      </c>
      <c r="C1021">
        <v>2.77</v>
      </c>
      <c r="D1021">
        <v>3.26</v>
      </c>
      <c r="E1021">
        <v>2.29</v>
      </c>
      <c r="F1021">
        <v>3.1</v>
      </c>
      <c r="G1021">
        <v>4.04</v>
      </c>
      <c r="H1021">
        <v>2.2000000000000002</v>
      </c>
      <c r="I1021">
        <v>3.76</v>
      </c>
      <c r="J1021">
        <v>4.84</v>
      </c>
      <c r="K1021">
        <v>2.7</v>
      </c>
      <c r="U1021">
        <v>301</v>
      </c>
      <c r="V1021">
        <v>246</v>
      </c>
      <c r="W1021">
        <v>263</v>
      </c>
      <c r="X1021">
        <v>166</v>
      </c>
      <c r="Y1021">
        <v>138</v>
      </c>
      <c r="Z1021">
        <v>171</v>
      </c>
      <c r="AA1021">
        <f t="shared" si="270"/>
        <v>1285</v>
      </c>
      <c r="AB1021">
        <f t="shared" si="275"/>
        <v>2.1413022883939249E-4</v>
      </c>
      <c r="AC1021" s="175">
        <f t="shared" ref="AC1021" si="285">SUM(AB1021:AB1024)/4</f>
        <v>2.0100746189690056E-4</v>
      </c>
    </row>
    <row r="1022" spans="1:29">
      <c r="A1022" t="s">
        <v>3278</v>
      </c>
      <c r="B1022" t="s">
        <v>3279</v>
      </c>
      <c r="C1022">
        <v>2.82</v>
      </c>
      <c r="D1022">
        <v>3.31</v>
      </c>
      <c r="E1022">
        <v>2.31</v>
      </c>
      <c r="F1022">
        <v>3.16</v>
      </c>
      <c r="G1022">
        <v>4.08</v>
      </c>
      <c r="H1022">
        <v>2.21</v>
      </c>
      <c r="I1022">
        <v>3.82</v>
      </c>
      <c r="J1022">
        <v>4.87</v>
      </c>
      <c r="K1022">
        <v>2.7</v>
      </c>
      <c r="U1022">
        <v>288</v>
      </c>
      <c r="V1022">
        <v>239</v>
      </c>
      <c r="W1022">
        <v>251</v>
      </c>
      <c r="X1022">
        <v>154</v>
      </c>
      <c r="Y1022">
        <v>140</v>
      </c>
      <c r="Z1022">
        <v>164</v>
      </c>
      <c r="AA1022">
        <f t="shared" si="270"/>
        <v>1236</v>
      </c>
      <c r="AB1022">
        <f t="shared" si="275"/>
        <v>2.0596495163073084E-4</v>
      </c>
      <c r="AC1022" s="175"/>
    </row>
    <row r="1023" spans="1:29">
      <c r="A1023" t="s">
        <v>3280</v>
      </c>
      <c r="B1023" t="s">
        <v>3281</v>
      </c>
      <c r="C1023">
        <v>2.9</v>
      </c>
      <c r="D1023">
        <v>3.37</v>
      </c>
      <c r="E1023">
        <v>2.34</v>
      </c>
      <c r="F1023">
        <v>3.27</v>
      </c>
      <c r="G1023">
        <v>4.1900000000000004</v>
      </c>
      <c r="H1023">
        <v>2.25</v>
      </c>
      <c r="I1023">
        <v>3.9</v>
      </c>
      <c r="J1023">
        <v>4.92</v>
      </c>
      <c r="K1023">
        <v>2.7</v>
      </c>
      <c r="U1023">
        <v>270</v>
      </c>
      <c r="V1023">
        <v>233</v>
      </c>
      <c r="W1023">
        <v>240</v>
      </c>
      <c r="X1023">
        <v>151</v>
      </c>
      <c r="Y1023">
        <v>133</v>
      </c>
      <c r="Z1023">
        <v>149</v>
      </c>
      <c r="AA1023">
        <f t="shared" si="270"/>
        <v>1176</v>
      </c>
      <c r="AB1023">
        <f t="shared" si="275"/>
        <v>1.9596665300787984E-4</v>
      </c>
      <c r="AC1023" s="175"/>
    </row>
    <row r="1024" spans="1:29">
      <c r="A1024" t="s">
        <v>3282</v>
      </c>
      <c r="B1024" t="s">
        <v>3283</v>
      </c>
      <c r="C1024">
        <v>2.96</v>
      </c>
      <c r="D1024">
        <v>3.43</v>
      </c>
      <c r="E1024">
        <v>2.36</v>
      </c>
      <c r="F1024">
        <v>3.38</v>
      </c>
      <c r="G1024">
        <v>4.2699999999999996</v>
      </c>
      <c r="H1024">
        <v>2.2799999999999998</v>
      </c>
      <c r="I1024">
        <v>3.97</v>
      </c>
      <c r="J1024">
        <v>4.96</v>
      </c>
      <c r="K1024">
        <v>2.7</v>
      </c>
      <c r="U1024">
        <v>255</v>
      </c>
      <c r="V1024">
        <v>224</v>
      </c>
      <c r="W1024">
        <v>229</v>
      </c>
      <c r="X1024">
        <v>140</v>
      </c>
      <c r="Y1024">
        <v>129</v>
      </c>
      <c r="Z1024">
        <v>151</v>
      </c>
      <c r="AA1024">
        <f t="shared" si="270"/>
        <v>1128</v>
      </c>
      <c r="AB1024">
        <f t="shared" si="275"/>
        <v>1.8796801410959901E-4</v>
      </c>
      <c r="AC1024" s="175"/>
    </row>
    <row r="1025" spans="1:29">
      <c r="A1025" t="s">
        <v>3284</v>
      </c>
      <c r="B1025" t="s">
        <v>3285</v>
      </c>
      <c r="C1025">
        <v>3.02</v>
      </c>
      <c r="D1025">
        <v>3.47</v>
      </c>
      <c r="E1025">
        <v>2.39</v>
      </c>
      <c r="F1025">
        <v>3.48</v>
      </c>
      <c r="G1025">
        <v>4.3600000000000003</v>
      </c>
      <c r="H1025">
        <v>2.3199999999999998</v>
      </c>
      <c r="I1025">
        <v>4.03</v>
      </c>
      <c r="J1025">
        <v>5</v>
      </c>
      <c r="K1025">
        <v>2.7</v>
      </c>
      <c r="U1025">
        <v>243</v>
      </c>
      <c r="V1025">
        <v>222</v>
      </c>
      <c r="W1025">
        <v>225</v>
      </c>
      <c r="X1025">
        <v>133</v>
      </c>
      <c r="Y1025">
        <v>130</v>
      </c>
      <c r="Z1025">
        <v>145</v>
      </c>
      <c r="AA1025">
        <f t="shared" si="270"/>
        <v>1098</v>
      </c>
      <c r="AB1025">
        <f t="shared" si="275"/>
        <v>1.8296886479817352E-4</v>
      </c>
      <c r="AC1025" s="175">
        <f t="shared" ref="AC1025" si="286">SUM(AB1025:AB1028)/4</f>
        <v>1.7505354505508315E-4</v>
      </c>
    </row>
    <row r="1026" spans="1:29">
      <c r="A1026" t="s">
        <v>3286</v>
      </c>
      <c r="B1026" t="s">
        <v>3287</v>
      </c>
      <c r="C1026">
        <v>3.07</v>
      </c>
      <c r="D1026">
        <v>3.51</v>
      </c>
      <c r="E1026">
        <v>2.41</v>
      </c>
      <c r="F1026">
        <v>3.57</v>
      </c>
      <c r="G1026">
        <v>4.4400000000000004</v>
      </c>
      <c r="H1026">
        <v>2.35</v>
      </c>
      <c r="I1026">
        <v>4.08</v>
      </c>
      <c r="J1026">
        <v>5.0199999999999996</v>
      </c>
      <c r="K1026">
        <v>2.7</v>
      </c>
      <c r="U1026">
        <v>246</v>
      </c>
      <c r="V1026">
        <v>224</v>
      </c>
      <c r="W1026">
        <v>230</v>
      </c>
      <c r="X1026">
        <v>106</v>
      </c>
      <c r="Y1026">
        <v>119</v>
      </c>
      <c r="Z1026">
        <v>117</v>
      </c>
      <c r="AA1026">
        <f t="shared" si="270"/>
        <v>1042</v>
      </c>
      <c r="AB1026">
        <f t="shared" si="275"/>
        <v>1.7363711941684591E-4</v>
      </c>
      <c r="AC1026" s="175"/>
    </row>
    <row r="1027" spans="1:29">
      <c r="A1027" t="s">
        <v>3288</v>
      </c>
      <c r="B1027" t="s">
        <v>3289</v>
      </c>
      <c r="C1027">
        <v>3.1</v>
      </c>
      <c r="D1027">
        <v>3.54</v>
      </c>
      <c r="E1027">
        <v>2.42</v>
      </c>
      <c r="F1027">
        <v>3.62</v>
      </c>
      <c r="G1027">
        <v>4.49</v>
      </c>
      <c r="H1027">
        <v>2.37</v>
      </c>
      <c r="I1027">
        <v>4.1100000000000003</v>
      </c>
      <c r="J1027">
        <v>5.04</v>
      </c>
      <c r="K1027">
        <v>2.7</v>
      </c>
      <c r="U1027">
        <v>247</v>
      </c>
      <c r="V1027">
        <v>224</v>
      </c>
      <c r="W1027">
        <v>236</v>
      </c>
      <c r="X1027">
        <v>94</v>
      </c>
      <c r="Y1027">
        <v>122</v>
      </c>
      <c r="Z1027">
        <v>112</v>
      </c>
      <c r="AA1027">
        <f t="shared" si="270"/>
        <v>1035</v>
      </c>
      <c r="AB1027">
        <f t="shared" si="275"/>
        <v>1.7247065124417996E-4</v>
      </c>
      <c r="AC1027" s="175"/>
    </row>
    <row r="1028" spans="1:29">
      <c r="A1028" t="s">
        <v>3290</v>
      </c>
      <c r="B1028" t="s">
        <v>3291</v>
      </c>
      <c r="C1028">
        <v>3.1</v>
      </c>
      <c r="D1028">
        <v>3.54</v>
      </c>
      <c r="E1028">
        <v>2.42</v>
      </c>
      <c r="F1028">
        <v>3.63</v>
      </c>
      <c r="G1028">
        <v>4.5</v>
      </c>
      <c r="H1028">
        <v>2.38</v>
      </c>
      <c r="I1028">
        <v>4.1100000000000003</v>
      </c>
      <c r="J1028">
        <v>5.04</v>
      </c>
      <c r="K1028">
        <v>2.7</v>
      </c>
      <c r="U1028">
        <v>250</v>
      </c>
      <c r="V1028">
        <v>230</v>
      </c>
      <c r="W1028">
        <v>246</v>
      </c>
      <c r="X1028">
        <v>90</v>
      </c>
      <c r="Y1028">
        <v>111</v>
      </c>
      <c r="Z1028">
        <v>100</v>
      </c>
      <c r="AA1028">
        <f t="shared" si="270"/>
        <v>1027</v>
      </c>
      <c r="AB1028">
        <f t="shared" si="275"/>
        <v>1.7113754476113315E-4</v>
      </c>
      <c r="AC1028" s="175"/>
    </row>
    <row r="1029" spans="1:29">
      <c r="A1029" t="s">
        <v>3292</v>
      </c>
      <c r="B1029" t="s">
        <v>3293</v>
      </c>
      <c r="C1029">
        <v>3.06</v>
      </c>
      <c r="D1029">
        <v>3.5</v>
      </c>
      <c r="E1029">
        <v>2.4</v>
      </c>
      <c r="F1029">
        <v>3.59</v>
      </c>
      <c r="G1029">
        <v>4.47</v>
      </c>
      <c r="H1029">
        <v>2.37</v>
      </c>
      <c r="I1029">
        <v>4.07</v>
      </c>
      <c r="J1029">
        <v>5.0199999999999996</v>
      </c>
      <c r="K1029">
        <v>2.7</v>
      </c>
      <c r="U1029">
        <v>257</v>
      </c>
      <c r="V1029">
        <v>241</v>
      </c>
      <c r="W1029">
        <v>256</v>
      </c>
      <c r="X1029">
        <v>78</v>
      </c>
      <c r="Y1029">
        <v>109</v>
      </c>
      <c r="Z1029">
        <v>118</v>
      </c>
      <c r="AA1029">
        <f t="shared" si="270"/>
        <v>1059</v>
      </c>
      <c r="AB1029">
        <f t="shared" si="275"/>
        <v>1.7646997069332035E-4</v>
      </c>
      <c r="AC1029" s="175">
        <f t="shared" ref="AC1029" si="287">SUM(AB1029:AB1032)/4</f>
        <v>1.8313550310855437E-4</v>
      </c>
    </row>
    <row r="1030" spans="1:29">
      <c r="A1030" t="s">
        <v>3294</v>
      </c>
      <c r="B1030" t="s">
        <v>3295</v>
      </c>
      <c r="C1030">
        <v>2.97</v>
      </c>
      <c r="D1030">
        <v>3.43</v>
      </c>
      <c r="E1030">
        <v>2.37</v>
      </c>
      <c r="F1030">
        <v>3.46</v>
      </c>
      <c r="G1030">
        <v>4.37</v>
      </c>
      <c r="H1030">
        <v>2.34</v>
      </c>
      <c r="I1030">
        <v>3.98</v>
      </c>
      <c r="J1030">
        <v>4.97</v>
      </c>
      <c r="K1030">
        <v>2.7</v>
      </c>
      <c r="U1030">
        <v>252</v>
      </c>
      <c r="V1030">
        <v>249</v>
      </c>
      <c r="W1030">
        <v>264</v>
      </c>
      <c r="X1030">
        <v>83</v>
      </c>
      <c r="Y1030">
        <v>117</v>
      </c>
      <c r="Z1030">
        <v>139</v>
      </c>
      <c r="AA1030">
        <f t="shared" ref="AA1030:AA1093" si="288">SUM(U1030:Z1030)</f>
        <v>1104</v>
      </c>
      <c r="AB1030">
        <f t="shared" si="275"/>
        <v>1.8396869466045862E-4</v>
      </c>
      <c r="AC1030" s="175"/>
    </row>
    <row r="1031" spans="1:29">
      <c r="A1031" t="s">
        <v>3296</v>
      </c>
      <c r="B1031" t="s">
        <v>3297</v>
      </c>
      <c r="C1031">
        <v>2.91</v>
      </c>
      <c r="D1031">
        <v>3.38</v>
      </c>
      <c r="E1031">
        <v>2.34</v>
      </c>
      <c r="F1031">
        <v>3.35</v>
      </c>
      <c r="G1031">
        <v>4.2699999999999996</v>
      </c>
      <c r="H1031">
        <v>2.2999999999999998</v>
      </c>
      <c r="I1031">
        <v>3.91</v>
      </c>
      <c r="J1031">
        <v>4.93</v>
      </c>
      <c r="K1031">
        <v>2.7</v>
      </c>
      <c r="U1031">
        <v>243</v>
      </c>
      <c r="V1031">
        <v>254</v>
      </c>
      <c r="W1031">
        <v>268</v>
      </c>
      <c r="X1031">
        <v>88</v>
      </c>
      <c r="Y1031">
        <v>123</v>
      </c>
      <c r="Z1031">
        <v>135</v>
      </c>
      <c r="AA1031">
        <f t="shared" si="288"/>
        <v>1111</v>
      </c>
      <c r="AB1031">
        <f t="shared" si="275"/>
        <v>1.8513516283312457E-4</v>
      </c>
      <c r="AC1031" s="175"/>
    </row>
    <row r="1032" spans="1:29">
      <c r="A1032" t="s">
        <v>3298</v>
      </c>
      <c r="B1032" t="s">
        <v>3299</v>
      </c>
      <c r="C1032">
        <v>2.87</v>
      </c>
      <c r="D1032">
        <v>3.34</v>
      </c>
      <c r="E1032">
        <v>2.33</v>
      </c>
      <c r="F1032">
        <v>3.29</v>
      </c>
      <c r="G1032">
        <v>4.22</v>
      </c>
      <c r="H1032">
        <v>2.2799999999999998</v>
      </c>
      <c r="I1032">
        <v>3.87</v>
      </c>
      <c r="J1032">
        <v>4.9000000000000004</v>
      </c>
      <c r="K1032">
        <v>2.7</v>
      </c>
      <c r="U1032">
        <v>232</v>
      </c>
      <c r="V1032">
        <v>253</v>
      </c>
      <c r="W1032">
        <v>266</v>
      </c>
      <c r="X1032">
        <v>102</v>
      </c>
      <c r="Y1032">
        <v>127</v>
      </c>
      <c r="Z1032">
        <v>142</v>
      </c>
      <c r="AA1032">
        <f t="shared" si="288"/>
        <v>1122</v>
      </c>
      <c r="AB1032">
        <f t="shared" si="275"/>
        <v>1.8696818424731391E-4</v>
      </c>
      <c r="AC1032" s="175"/>
    </row>
    <row r="1033" spans="1:29">
      <c r="A1033" t="s">
        <v>3300</v>
      </c>
      <c r="B1033" t="s">
        <v>3301</v>
      </c>
      <c r="C1033">
        <v>2.84</v>
      </c>
      <c r="D1033">
        <v>3.32</v>
      </c>
      <c r="E1033">
        <v>2.3199999999999998</v>
      </c>
      <c r="F1033">
        <v>3.24</v>
      </c>
      <c r="G1033">
        <v>4.17</v>
      </c>
      <c r="H1033">
        <v>2.2599999999999998</v>
      </c>
      <c r="I1033">
        <v>3.84</v>
      </c>
      <c r="J1033">
        <v>4.8899999999999997</v>
      </c>
      <c r="K1033">
        <v>2.7</v>
      </c>
      <c r="U1033">
        <v>227</v>
      </c>
      <c r="V1033">
        <v>244</v>
      </c>
      <c r="W1033">
        <v>253</v>
      </c>
      <c r="X1033">
        <v>106</v>
      </c>
      <c r="Y1033">
        <v>138</v>
      </c>
      <c r="Z1033">
        <v>147</v>
      </c>
      <c r="AA1033">
        <f t="shared" si="288"/>
        <v>1115</v>
      </c>
      <c r="AB1033">
        <f t="shared" si="275"/>
        <v>1.8580171607464796E-4</v>
      </c>
      <c r="AC1033" s="175">
        <f t="shared" ref="AC1033" si="289">SUM(AB1033:AB1036)/4</f>
        <v>1.4980784103238432E-4</v>
      </c>
    </row>
    <row r="1034" spans="1:29">
      <c r="A1034" t="s">
        <v>3302</v>
      </c>
      <c r="B1034" t="s">
        <v>3303</v>
      </c>
      <c r="C1034">
        <v>2.83</v>
      </c>
      <c r="D1034">
        <v>3.31</v>
      </c>
      <c r="E1034">
        <v>2.31</v>
      </c>
      <c r="F1034">
        <v>3.21</v>
      </c>
      <c r="G1034">
        <v>4.1500000000000004</v>
      </c>
      <c r="H1034">
        <v>2.25</v>
      </c>
      <c r="I1034">
        <v>3.82</v>
      </c>
      <c r="J1034">
        <v>4.88</v>
      </c>
      <c r="K1034">
        <v>2.7</v>
      </c>
      <c r="U1034">
        <v>213</v>
      </c>
      <c r="V1034">
        <v>221</v>
      </c>
      <c r="W1034">
        <v>225</v>
      </c>
      <c r="X1034">
        <v>98</v>
      </c>
      <c r="Y1034">
        <v>134</v>
      </c>
      <c r="Z1034">
        <v>126</v>
      </c>
      <c r="AA1034">
        <f t="shared" si="288"/>
        <v>1017</v>
      </c>
      <c r="AB1034">
        <f t="shared" si="275"/>
        <v>1.6947116165732466E-4</v>
      </c>
      <c r="AC1034" s="175"/>
    </row>
    <row r="1035" spans="1:29">
      <c r="A1035" t="s">
        <v>3304</v>
      </c>
      <c r="B1035" t="s">
        <v>3305</v>
      </c>
      <c r="C1035">
        <v>2.8</v>
      </c>
      <c r="D1035">
        <v>3.28</v>
      </c>
      <c r="E1035">
        <v>2.2999999999999998</v>
      </c>
      <c r="F1035">
        <v>3.17</v>
      </c>
      <c r="G1035">
        <v>4.12</v>
      </c>
      <c r="H1035">
        <v>2.25</v>
      </c>
      <c r="I1035">
        <v>3.79</v>
      </c>
      <c r="J1035">
        <v>4.8600000000000003</v>
      </c>
      <c r="K1035">
        <v>2.7</v>
      </c>
      <c r="U1035">
        <v>182</v>
      </c>
      <c r="V1035">
        <v>189</v>
      </c>
      <c r="W1035">
        <v>165</v>
      </c>
      <c r="X1035">
        <v>95</v>
      </c>
      <c r="Y1035">
        <v>122</v>
      </c>
      <c r="Z1035">
        <v>73</v>
      </c>
      <c r="AA1035">
        <f t="shared" si="288"/>
        <v>826</v>
      </c>
      <c r="AB1035">
        <f t="shared" si="275"/>
        <v>1.3764324437458227E-4</v>
      </c>
      <c r="AC1035" s="175"/>
    </row>
    <row r="1036" spans="1:29">
      <c r="A1036" t="s">
        <v>3306</v>
      </c>
      <c r="B1036" t="s">
        <v>3307</v>
      </c>
      <c r="C1036">
        <v>2.79</v>
      </c>
      <c r="D1036">
        <v>3.27</v>
      </c>
      <c r="E1036">
        <v>2.2999999999999998</v>
      </c>
      <c r="F1036">
        <v>3.16</v>
      </c>
      <c r="G1036">
        <v>4.12</v>
      </c>
      <c r="H1036">
        <v>2.25</v>
      </c>
      <c r="I1036">
        <v>3.78</v>
      </c>
      <c r="J1036">
        <v>4.8499999999999996</v>
      </c>
      <c r="K1036">
        <v>2.7</v>
      </c>
      <c r="U1036">
        <v>172</v>
      </c>
      <c r="V1036">
        <v>138</v>
      </c>
      <c r="W1036">
        <v>136</v>
      </c>
      <c r="X1036">
        <v>71</v>
      </c>
      <c r="Y1036">
        <v>91</v>
      </c>
      <c r="Z1036">
        <v>30</v>
      </c>
      <c r="AA1036">
        <f t="shared" si="288"/>
        <v>638</v>
      </c>
      <c r="AB1036">
        <f t="shared" si="275"/>
        <v>1.0631524202298243E-4</v>
      </c>
      <c r="AC1036" s="175"/>
    </row>
    <row r="1037" spans="1:29">
      <c r="A1037" t="s">
        <v>3308</v>
      </c>
      <c r="B1037" t="s">
        <v>3309</v>
      </c>
      <c r="C1037">
        <v>2.76</v>
      </c>
      <c r="D1037">
        <v>3.25</v>
      </c>
      <c r="E1037">
        <v>2.2999999999999998</v>
      </c>
      <c r="F1037">
        <v>3.12</v>
      </c>
      <c r="G1037">
        <v>4.08</v>
      </c>
      <c r="H1037">
        <v>2.2400000000000002</v>
      </c>
      <c r="I1037">
        <v>3.75</v>
      </c>
      <c r="J1037">
        <v>4.83</v>
      </c>
      <c r="K1037">
        <v>2.7</v>
      </c>
      <c r="U1037">
        <v>174</v>
      </c>
      <c r="V1037">
        <v>119</v>
      </c>
      <c r="W1037">
        <v>129</v>
      </c>
      <c r="X1037">
        <v>66</v>
      </c>
      <c r="Y1037">
        <v>68</v>
      </c>
      <c r="Z1037">
        <v>13</v>
      </c>
      <c r="AA1037">
        <f t="shared" si="288"/>
        <v>569</v>
      </c>
      <c r="AB1037">
        <f t="shared" si="275"/>
        <v>9.4817198606703766E-5</v>
      </c>
      <c r="AC1037" s="175">
        <f t="shared" ref="AC1037" si="290">SUM(AB1037:AB1040)/4</f>
        <v>1.0252422046181807E-4</v>
      </c>
    </row>
    <row r="1038" spans="1:29">
      <c r="A1038" t="s">
        <v>3310</v>
      </c>
      <c r="B1038" t="s">
        <v>3311</v>
      </c>
      <c r="C1038">
        <v>2.75</v>
      </c>
      <c r="D1038">
        <v>3.24</v>
      </c>
      <c r="E1038">
        <v>2.29</v>
      </c>
      <c r="F1038">
        <v>3.1</v>
      </c>
      <c r="G1038">
        <v>4.07</v>
      </c>
      <c r="H1038">
        <v>2.2400000000000002</v>
      </c>
      <c r="I1038">
        <v>3.74</v>
      </c>
      <c r="J1038">
        <v>4.83</v>
      </c>
      <c r="K1038">
        <v>2.7</v>
      </c>
      <c r="U1038">
        <v>179</v>
      </c>
      <c r="V1038">
        <v>128</v>
      </c>
      <c r="W1038">
        <v>133</v>
      </c>
      <c r="X1038">
        <v>82</v>
      </c>
      <c r="Y1038">
        <v>71</v>
      </c>
      <c r="Z1038">
        <v>15</v>
      </c>
      <c r="AA1038">
        <f t="shared" si="288"/>
        <v>608</v>
      </c>
      <c r="AB1038">
        <f t="shared" si="275"/>
        <v>1.0131609271155691E-4</v>
      </c>
      <c r="AC1038" s="175"/>
    </row>
    <row r="1039" spans="1:29">
      <c r="A1039" t="s">
        <v>3312</v>
      </c>
      <c r="B1039" t="s">
        <v>3313</v>
      </c>
      <c r="C1039">
        <v>2.73</v>
      </c>
      <c r="D1039">
        <v>3.22</v>
      </c>
      <c r="E1039">
        <v>2.29</v>
      </c>
      <c r="F1039">
        <v>3.07</v>
      </c>
      <c r="G1039">
        <v>4.05</v>
      </c>
      <c r="H1039">
        <v>2.23</v>
      </c>
      <c r="I1039">
        <v>3.72</v>
      </c>
      <c r="J1039">
        <v>4.82</v>
      </c>
      <c r="K1039">
        <v>2.7</v>
      </c>
      <c r="U1039">
        <v>184</v>
      </c>
      <c r="V1039">
        <v>129</v>
      </c>
      <c r="W1039">
        <v>138</v>
      </c>
      <c r="X1039">
        <v>86</v>
      </c>
      <c r="Y1039">
        <v>69</v>
      </c>
      <c r="Z1039">
        <v>12</v>
      </c>
      <c r="AA1039">
        <f t="shared" si="288"/>
        <v>618</v>
      </c>
      <c r="AB1039">
        <f t="shared" si="275"/>
        <v>1.0298247581536542E-4</v>
      </c>
      <c r="AC1039" s="175"/>
    </row>
    <row r="1040" spans="1:29">
      <c r="A1040" t="s">
        <v>3314</v>
      </c>
      <c r="B1040" t="s">
        <v>3315</v>
      </c>
      <c r="C1040">
        <v>2.72</v>
      </c>
      <c r="D1040">
        <v>3.21</v>
      </c>
      <c r="E1040">
        <v>2.2799999999999998</v>
      </c>
      <c r="F1040">
        <v>3.05</v>
      </c>
      <c r="G1040">
        <v>4.03</v>
      </c>
      <c r="H1040">
        <v>2.23</v>
      </c>
      <c r="I1040">
        <v>3.7</v>
      </c>
      <c r="J1040">
        <v>4.8099999999999996</v>
      </c>
      <c r="K1040">
        <v>2.7</v>
      </c>
      <c r="U1040">
        <v>200</v>
      </c>
      <c r="V1040">
        <v>141</v>
      </c>
      <c r="W1040">
        <v>148</v>
      </c>
      <c r="X1040">
        <v>88</v>
      </c>
      <c r="Y1040">
        <v>66</v>
      </c>
      <c r="Z1040">
        <v>23</v>
      </c>
      <c r="AA1040">
        <f t="shared" si="288"/>
        <v>666</v>
      </c>
      <c r="AB1040">
        <f t="shared" si="275"/>
        <v>1.1098111471364623E-4</v>
      </c>
      <c r="AC1040" s="175"/>
    </row>
    <row r="1041" spans="1:29">
      <c r="A1041" t="s">
        <v>3316</v>
      </c>
      <c r="B1041" t="s">
        <v>3317</v>
      </c>
      <c r="C1041">
        <v>2.71</v>
      </c>
      <c r="D1041">
        <v>3.21</v>
      </c>
      <c r="E1041">
        <v>2.2799999999999998</v>
      </c>
      <c r="F1041">
        <v>3.05</v>
      </c>
      <c r="G1041">
        <v>4.03</v>
      </c>
      <c r="H1041">
        <v>2.23</v>
      </c>
      <c r="I1041">
        <v>3.69</v>
      </c>
      <c r="J1041">
        <v>4.8</v>
      </c>
      <c r="K1041">
        <v>2.7</v>
      </c>
      <c r="U1041">
        <v>210</v>
      </c>
      <c r="V1041">
        <v>172</v>
      </c>
      <c r="W1041">
        <v>175</v>
      </c>
      <c r="X1041">
        <v>120</v>
      </c>
      <c r="Y1041">
        <v>106</v>
      </c>
      <c r="Z1041">
        <v>53</v>
      </c>
      <c r="AA1041">
        <f t="shared" si="288"/>
        <v>836</v>
      </c>
      <c r="AB1041">
        <f t="shared" si="275"/>
        <v>1.3930962747839076E-4</v>
      </c>
      <c r="AC1041" s="175">
        <f t="shared" ref="AC1041" si="291">SUM(AB1041:AB1044)/4</f>
        <v>2.0413193021654149E-4</v>
      </c>
    </row>
    <row r="1042" spans="1:29">
      <c r="A1042" t="s">
        <v>3318</v>
      </c>
      <c r="B1042" t="s">
        <v>3319</v>
      </c>
      <c r="C1042">
        <v>2.7</v>
      </c>
      <c r="D1042">
        <v>3.2</v>
      </c>
      <c r="E1042">
        <v>2.27</v>
      </c>
      <c r="F1042">
        <v>3.03</v>
      </c>
      <c r="G1042">
        <v>4.01</v>
      </c>
      <c r="H1042">
        <v>2.2200000000000002</v>
      </c>
      <c r="I1042">
        <v>3.68</v>
      </c>
      <c r="J1042">
        <v>4.8</v>
      </c>
      <c r="K1042">
        <v>2.7</v>
      </c>
      <c r="U1042">
        <v>231</v>
      </c>
      <c r="V1042">
        <v>259</v>
      </c>
      <c r="W1042">
        <v>233</v>
      </c>
      <c r="X1042">
        <v>194</v>
      </c>
      <c r="Y1042">
        <v>144</v>
      </c>
      <c r="Z1042">
        <v>168</v>
      </c>
      <c r="AA1042">
        <f t="shared" si="288"/>
        <v>1229</v>
      </c>
      <c r="AB1042">
        <f t="shared" si="275"/>
        <v>2.0479848345806488E-4</v>
      </c>
      <c r="AC1042" s="175"/>
    </row>
    <row r="1043" spans="1:29">
      <c r="A1043" t="s">
        <v>3320</v>
      </c>
      <c r="B1043" t="s">
        <v>3321</v>
      </c>
      <c r="C1043">
        <v>2.7</v>
      </c>
      <c r="D1043">
        <v>3.2</v>
      </c>
      <c r="E1043">
        <v>2.27</v>
      </c>
      <c r="F1043">
        <v>3.04</v>
      </c>
      <c r="G1043">
        <v>4.0199999999999996</v>
      </c>
      <c r="H1043">
        <v>2.23</v>
      </c>
      <c r="I1043">
        <v>3.68</v>
      </c>
      <c r="J1043">
        <v>4.8</v>
      </c>
      <c r="K1043">
        <v>2.7</v>
      </c>
      <c r="U1043">
        <v>269</v>
      </c>
      <c r="V1043">
        <v>265</v>
      </c>
      <c r="W1043">
        <v>290</v>
      </c>
      <c r="X1043">
        <v>220</v>
      </c>
      <c r="Y1043">
        <v>122</v>
      </c>
      <c r="Z1043">
        <v>262</v>
      </c>
      <c r="AA1043">
        <f t="shared" si="288"/>
        <v>1428</v>
      </c>
      <c r="AB1043">
        <f t="shared" si="275"/>
        <v>2.3795950722385408E-4</v>
      </c>
      <c r="AC1043" s="175"/>
    </row>
    <row r="1044" spans="1:29">
      <c r="A1044" t="s">
        <v>3322</v>
      </c>
      <c r="B1044" t="s">
        <v>3323</v>
      </c>
      <c r="C1044">
        <v>2.71</v>
      </c>
      <c r="D1044">
        <v>3.2</v>
      </c>
      <c r="E1044">
        <v>2.2799999999999998</v>
      </c>
      <c r="F1044">
        <v>3.03</v>
      </c>
      <c r="G1044">
        <v>4.0199999999999996</v>
      </c>
      <c r="H1044">
        <v>2.2200000000000002</v>
      </c>
      <c r="I1044">
        <v>3.69</v>
      </c>
      <c r="J1044">
        <v>4.8</v>
      </c>
      <c r="K1044">
        <v>2.7</v>
      </c>
      <c r="U1044">
        <v>287</v>
      </c>
      <c r="V1044">
        <v>248</v>
      </c>
      <c r="W1044">
        <v>274</v>
      </c>
      <c r="X1044">
        <v>218</v>
      </c>
      <c r="Y1044">
        <v>154</v>
      </c>
      <c r="Z1044">
        <v>226</v>
      </c>
      <c r="AA1044">
        <f t="shared" si="288"/>
        <v>1407</v>
      </c>
      <c r="AB1044">
        <f t="shared" si="275"/>
        <v>2.3446010270585622E-4</v>
      </c>
      <c r="AC1044" s="175"/>
    </row>
    <row r="1045" spans="1:29">
      <c r="A1045" t="s">
        <v>3324</v>
      </c>
      <c r="B1045" t="s">
        <v>3325</v>
      </c>
      <c r="C1045">
        <v>2.78</v>
      </c>
      <c r="D1045">
        <v>3.27</v>
      </c>
      <c r="E1045">
        <v>2.2999999999999998</v>
      </c>
      <c r="F1045">
        <v>3.07</v>
      </c>
      <c r="G1045">
        <v>4.0199999999999996</v>
      </c>
      <c r="H1045">
        <v>2.2000000000000002</v>
      </c>
      <c r="I1045">
        <v>3.77</v>
      </c>
      <c r="J1045">
        <v>4.8499999999999996</v>
      </c>
      <c r="K1045">
        <v>2.7</v>
      </c>
      <c r="U1045">
        <v>305</v>
      </c>
      <c r="V1045">
        <v>249</v>
      </c>
      <c r="W1045">
        <v>267</v>
      </c>
      <c r="X1045">
        <v>164</v>
      </c>
      <c r="Y1045">
        <v>138</v>
      </c>
      <c r="Z1045">
        <v>171</v>
      </c>
      <c r="AA1045">
        <f t="shared" si="288"/>
        <v>1294</v>
      </c>
      <c r="AB1045">
        <f t="shared" si="275"/>
        <v>2.1562997363282015E-4</v>
      </c>
      <c r="AC1045" s="175">
        <f t="shared" ref="AC1045" si="292">SUM(AB1045:AB1048)/4</f>
        <v>2.0171567471601916E-4</v>
      </c>
    </row>
    <row r="1046" spans="1:29">
      <c r="A1046" t="s">
        <v>3326</v>
      </c>
      <c r="B1046" t="s">
        <v>3327</v>
      </c>
      <c r="C1046">
        <v>2.89</v>
      </c>
      <c r="D1046">
        <v>3.36</v>
      </c>
      <c r="E1046">
        <v>2.34</v>
      </c>
      <c r="F1046">
        <v>3.16</v>
      </c>
      <c r="G1046">
        <v>4.0599999999999996</v>
      </c>
      <c r="H1046">
        <v>2.19</v>
      </c>
      <c r="I1046">
        <v>3.89</v>
      </c>
      <c r="J1046">
        <v>4.92</v>
      </c>
      <c r="K1046">
        <v>2.7</v>
      </c>
      <c r="U1046">
        <v>289</v>
      </c>
      <c r="V1046">
        <v>240</v>
      </c>
      <c r="W1046">
        <v>253</v>
      </c>
      <c r="X1046">
        <v>153</v>
      </c>
      <c r="Y1046">
        <v>140</v>
      </c>
      <c r="Z1046">
        <v>164</v>
      </c>
      <c r="AA1046">
        <f t="shared" si="288"/>
        <v>1239</v>
      </c>
      <c r="AB1046">
        <f t="shared" ref="AB1046:AB1109" si="293">AA1046/$AD$4</f>
        <v>2.064648665618734E-4</v>
      </c>
      <c r="AC1046" s="175"/>
    </row>
    <row r="1047" spans="1:29">
      <c r="A1047" t="s">
        <v>3328</v>
      </c>
      <c r="B1047" t="s">
        <v>3329</v>
      </c>
      <c r="C1047">
        <v>3.03</v>
      </c>
      <c r="D1047">
        <v>3.48</v>
      </c>
      <c r="E1047">
        <v>2.39</v>
      </c>
      <c r="F1047">
        <v>3.38</v>
      </c>
      <c r="G1047">
        <v>4.24</v>
      </c>
      <c r="H1047">
        <v>2.25</v>
      </c>
      <c r="I1047">
        <v>4.04</v>
      </c>
      <c r="J1047">
        <v>5</v>
      </c>
      <c r="K1047">
        <v>2.7</v>
      </c>
      <c r="U1047">
        <v>271</v>
      </c>
      <c r="V1047">
        <v>234</v>
      </c>
      <c r="W1047">
        <v>242</v>
      </c>
      <c r="X1047">
        <v>150</v>
      </c>
      <c r="Y1047">
        <v>133</v>
      </c>
      <c r="Z1047">
        <v>149</v>
      </c>
      <c r="AA1047">
        <f t="shared" si="288"/>
        <v>1179</v>
      </c>
      <c r="AB1047">
        <f t="shared" si="293"/>
        <v>1.9646656793902238E-4</v>
      </c>
      <c r="AC1047" s="175"/>
    </row>
    <row r="1048" spans="1:29">
      <c r="A1048" t="s">
        <v>3330</v>
      </c>
      <c r="B1048" t="s">
        <v>3331</v>
      </c>
      <c r="C1048">
        <v>3.14</v>
      </c>
      <c r="D1048">
        <v>3.58</v>
      </c>
      <c r="E1048">
        <v>2.44</v>
      </c>
      <c r="F1048">
        <v>3.55</v>
      </c>
      <c r="G1048">
        <v>4.38</v>
      </c>
      <c r="H1048">
        <v>2.2999999999999998</v>
      </c>
      <c r="I1048">
        <v>4.16</v>
      </c>
      <c r="J1048">
        <v>5.07</v>
      </c>
      <c r="K1048">
        <v>2.7</v>
      </c>
      <c r="U1048">
        <v>255</v>
      </c>
      <c r="V1048">
        <v>226</v>
      </c>
      <c r="W1048">
        <v>230</v>
      </c>
      <c r="X1048">
        <v>139</v>
      </c>
      <c r="Y1048">
        <v>129</v>
      </c>
      <c r="Z1048">
        <v>151</v>
      </c>
      <c r="AA1048">
        <f t="shared" si="288"/>
        <v>1130</v>
      </c>
      <c r="AB1048">
        <f t="shared" si="293"/>
        <v>1.8830129073036072E-4</v>
      </c>
      <c r="AC1048" s="175"/>
    </row>
    <row r="1049" spans="1:29">
      <c r="A1049" t="s">
        <v>3332</v>
      </c>
      <c r="B1049" t="s">
        <v>3333</v>
      </c>
      <c r="C1049">
        <v>3.24</v>
      </c>
      <c r="D1049">
        <v>3.66</v>
      </c>
      <c r="E1049">
        <v>2.4700000000000002</v>
      </c>
      <c r="F1049">
        <v>3.73</v>
      </c>
      <c r="G1049">
        <v>4.53</v>
      </c>
      <c r="H1049">
        <v>2.35</v>
      </c>
      <c r="I1049">
        <v>4.26</v>
      </c>
      <c r="J1049">
        <v>5.13</v>
      </c>
      <c r="K1049">
        <v>2.7</v>
      </c>
      <c r="U1049">
        <v>244</v>
      </c>
      <c r="V1049">
        <v>223</v>
      </c>
      <c r="W1049">
        <v>226</v>
      </c>
      <c r="X1049">
        <v>131</v>
      </c>
      <c r="Y1049">
        <v>130</v>
      </c>
      <c r="Z1049">
        <v>145</v>
      </c>
      <c r="AA1049">
        <f t="shared" si="288"/>
        <v>1099</v>
      </c>
      <c r="AB1049">
        <f t="shared" si="293"/>
        <v>1.8313550310855437E-4</v>
      </c>
      <c r="AC1049" s="175">
        <f t="shared" ref="AC1049" si="294">SUM(AB1049:AB1052)/4</f>
        <v>1.7509520463267835E-4</v>
      </c>
    </row>
    <row r="1050" spans="1:29">
      <c r="A1050" t="s">
        <v>3334</v>
      </c>
      <c r="B1050" t="s">
        <v>3335</v>
      </c>
      <c r="C1050">
        <v>3.31</v>
      </c>
      <c r="D1050">
        <v>3.72</v>
      </c>
      <c r="E1050">
        <v>2.5</v>
      </c>
      <c r="F1050">
        <v>3.87</v>
      </c>
      <c r="G1050">
        <v>4.6500000000000004</v>
      </c>
      <c r="H1050">
        <v>2.4</v>
      </c>
      <c r="I1050">
        <v>4.34</v>
      </c>
      <c r="J1050">
        <v>5.17</v>
      </c>
      <c r="K1050">
        <v>2.7</v>
      </c>
      <c r="U1050">
        <v>246</v>
      </c>
      <c r="V1050">
        <v>224</v>
      </c>
      <c r="W1050">
        <v>231</v>
      </c>
      <c r="X1050">
        <v>105</v>
      </c>
      <c r="Y1050">
        <v>119</v>
      </c>
      <c r="Z1050">
        <v>117</v>
      </c>
      <c r="AA1050">
        <f t="shared" si="288"/>
        <v>1042</v>
      </c>
      <c r="AB1050">
        <f t="shared" si="293"/>
        <v>1.7363711941684591E-4</v>
      </c>
      <c r="AC1050" s="175"/>
    </row>
    <row r="1051" spans="1:29">
      <c r="A1051" t="s">
        <v>3336</v>
      </c>
      <c r="B1051" t="s">
        <v>3337</v>
      </c>
      <c r="C1051">
        <v>3.36</v>
      </c>
      <c r="D1051">
        <v>3.76</v>
      </c>
      <c r="E1051">
        <v>2.5099999999999998</v>
      </c>
      <c r="F1051">
        <v>3.97</v>
      </c>
      <c r="G1051">
        <v>4.7300000000000004</v>
      </c>
      <c r="H1051">
        <v>2.44</v>
      </c>
      <c r="I1051">
        <v>4.38</v>
      </c>
      <c r="J1051">
        <v>5.19</v>
      </c>
      <c r="K1051">
        <v>2.7</v>
      </c>
      <c r="U1051">
        <v>246</v>
      </c>
      <c r="V1051">
        <v>224</v>
      </c>
      <c r="W1051">
        <v>238</v>
      </c>
      <c r="X1051">
        <v>93</v>
      </c>
      <c r="Y1051">
        <v>122</v>
      </c>
      <c r="Z1051">
        <v>112</v>
      </c>
      <c r="AA1051">
        <f t="shared" si="288"/>
        <v>1035</v>
      </c>
      <c r="AB1051">
        <f t="shared" si="293"/>
        <v>1.7247065124417996E-4</v>
      </c>
      <c r="AC1051" s="175"/>
    </row>
    <row r="1052" spans="1:29">
      <c r="A1052" t="s">
        <v>3338</v>
      </c>
      <c r="B1052" t="s">
        <v>3339</v>
      </c>
      <c r="C1052">
        <v>3.37</v>
      </c>
      <c r="D1052">
        <v>3.77</v>
      </c>
      <c r="E1052">
        <v>2.52</v>
      </c>
      <c r="F1052">
        <v>4</v>
      </c>
      <c r="G1052">
        <v>4.7699999999999996</v>
      </c>
      <c r="H1052">
        <v>2.4500000000000002</v>
      </c>
      <c r="I1052">
        <v>4.3899999999999997</v>
      </c>
      <c r="J1052">
        <v>5.2</v>
      </c>
      <c r="K1052">
        <v>2.7</v>
      </c>
      <c r="U1052">
        <v>248</v>
      </c>
      <c r="V1052">
        <v>231</v>
      </c>
      <c r="W1052">
        <v>248</v>
      </c>
      <c r="X1052">
        <v>89</v>
      </c>
      <c r="Y1052">
        <v>111</v>
      </c>
      <c r="Z1052">
        <v>100</v>
      </c>
      <c r="AA1052">
        <f t="shared" si="288"/>
        <v>1027</v>
      </c>
      <c r="AB1052">
        <f t="shared" si="293"/>
        <v>1.7113754476113315E-4</v>
      </c>
      <c r="AC1052" s="175"/>
    </row>
    <row r="1053" spans="1:29">
      <c r="A1053" t="s">
        <v>3340</v>
      </c>
      <c r="B1053" t="s">
        <v>3341</v>
      </c>
      <c r="C1053">
        <v>3.3</v>
      </c>
      <c r="D1053">
        <v>3.71</v>
      </c>
      <c r="E1053">
        <v>2.4900000000000002</v>
      </c>
      <c r="F1053">
        <v>3.94</v>
      </c>
      <c r="G1053">
        <v>4.7300000000000004</v>
      </c>
      <c r="H1053">
        <v>2.4500000000000002</v>
      </c>
      <c r="I1053">
        <v>4.32</v>
      </c>
      <c r="J1053">
        <v>5.16</v>
      </c>
      <c r="K1053">
        <v>2.7</v>
      </c>
      <c r="U1053">
        <v>255</v>
      </c>
      <c r="V1053">
        <v>243</v>
      </c>
      <c r="W1053">
        <v>258</v>
      </c>
      <c r="X1053">
        <v>77</v>
      </c>
      <c r="Y1053">
        <v>109</v>
      </c>
      <c r="Z1053">
        <v>118</v>
      </c>
      <c r="AA1053">
        <f t="shared" si="288"/>
        <v>1060</v>
      </c>
      <c r="AB1053">
        <f t="shared" si="293"/>
        <v>1.7663660900370121E-4</v>
      </c>
      <c r="AC1053" s="175">
        <f t="shared" ref="AC1053" si="295">SUM(AB1053:AB1056)/4</f>
        <v>1.8380205635007776E-4</v>
      </c>
    </row>
    <row r="1054" spans="1:29">
      <c r="A1054" t="s">
        <v>3342</v>
      </c>
      <c r="B1054" t="s">
        <v>3343</v>
      </c>
      <c r="C1054">
        <v>3.17</v>
      </c>
      <c r="D1054">
        <v>3.6</v>
      </c>
      <c r="E1054">
        <v>2.4500000000000002</v>
      </c>
      <c r="F1054">
        <v>3.73</v>
      </c>
      <c r="G1054">
        <v>4.57</v>
      </c>
      <c r="H1054">
        <v>2.4</v>
      </c>
      <c r="I1054">
        <v>4.1900000000000004</v>
      </c>
      <c r="J1054">
        <v>5.09</v>
      </c>
      <c r="K1054">
        <v>2.7</v>
      </c>
      <c r="U1054">
        <v>251</v>
      </c>
      <c r="V1054">
        <v>251</v>
      </c>
      <c r="W1054">
        <v>267</v>
      </c>
      <c r="X1054">
        <v>82</v>
      </c>
      <c r="Y1054">
        <v>117</v>
      </c>
      <c r="Z1054">
        <v>139</v>
      </c>
      <c r="AA1054">
        <f t="shared" si="288"/>
        <v>1107</v>
      </c>
      <c r="AB1054">
        <f t="shared" si="293"/>
        <v>1.8446860959160115E-4</v>
      </c>
      <c r="AC1054" s="175"/>
    </row>
    <row r="1055" spans="1:29">
      <c r="A1055" t="s">
        <v>3344</v>
      </c>
      <c r="B1055" t="s">
        <v>3345</v>
      </c>
      <c r="C1055">
        <v>3.06</v>
      </c>
      <c r="D1055">
        <v>3.51</v>
      </c>
      <c r="E1055">
        <v>2.41</v>
      </c>
      <c r="F1055">
        <v>3.54</v>
      </c>
      <c r="G1055">
        <v>4.41</v>
      </c>
      <c r="H1055">
        <v>2.35</v>
      </c>
      <c r="I1055">
        <v>4.07</v>
      </c>
      <c r="J1055">
        <v>5.0199999999999996</v>
      </c>
      <c r="K1055">
        <v>2.7</v>
      </c>
      <c r="U1055">
        <v>243</v>
      </c>
      <c r="V1055">
        <v>256</v>
      </c>
      <c r="W1055">
        <v>272</v>
      </c>
      <c r="X1055">
        <v>87</v>
      </c>
      <c r="Y1055">
        <v>123</v>
      </c>
      <c r="Z1055">
        <v>135</v>
      </c>
      <c r="AA1055">
        <f t="shared" si="288"/>
        <v>1116</v>
      </c>
      <c r="AB1055">
        <f t="shared" si="293"/>
        <v>1.8596835438502882E-4</v>
      </c>
      <c r="AC1055" s="175"/>
    </row>
    <row r="1056" spans="1:29">
      <c r="A1056" t="s">
        <v>3346</v>
      </c>
      <c r="B1056" t="s">
        <v>3347</v>
      </c>
      <c r="C1056">
        <v>3</v>
      </c>
      <c r="D1056">
        <v>3.45</v>
      </c>
      <c r="E1056">
        <v>2.39</v>
      </c>
      <c r="F1056">
        <v>3.44</v>
      </c>
      <c r="G1056">
        <v>4.33</v>
      </c>
      <c r="H1056">
        <v>2.3199999999999998</v>
      </c>
      <c r="I1056">
        <v>4</v>
      </c>
      <c r="J1056">
        <v>4.9800000000000004</v>
      </c>
      <c r="K1056">
        <v>2.7</v>
      </c>
      <c r="U1056">
        <v>233</v>
      </c>
      <c r="V1056">
        <v>256</v>
      </c>
      <c r="W1056">
        <v>270</v>
      </c>
      <c r="X1056">
        <v>101</v>
      </c>
      <c r="Y1056">
        <v>127</v>
      </c>
      <c r="Z1056">
        <v>142</v>
      </c>
      <c r="AA1056">
        <f t="shared" si="288"/>
        <v>1129</v>
      </c>
      <c r="AB1056">
        <f t="shared" si="293"/>
        <v>1.8813465241997987E-4</v>
      </c>
      <c r="AC1056" s="175"/>
    </row>
    <row r="1057" spans="1:29">
      <c r="A1057" t="s">
        <v>3348</v>
      </c>
      <c r="B1057" t="s">
        <v>3349</v>
      </c>
      <c r="C1057">
        <v>2.94</v>
      </c>
      <c r="D1057">
        <v>3.4</v>
      </c>
      <c r="E1057">
        <v>2.36</v>
      </c>
      <c r="F1057">
        <v>3.36</v>
      </c>
      <c r="G1057">
        <v>4.2699999999999996</v>
      </c>
      <c r="H1057">
        <v>2.2999999999999998</v>
      </c>
      <c r="I1057">
        <v>3.94</v>
      </c>
      <c r="J1057">
        <v>4.95</v>
      </c>
      <c r="K1057">
        <v>2.7</v>
      </c>
      <c r="U1057">
        <v>227</v>
      </c>
      <c r="V1057">
        <v>248</v>
      </c>
      <c r="W1057">
        <v>257</v>
      </c>
      <c r="X1057">
        <v>106</v>
      </c>
      <c r="Y1057">
        <v>138</v>
      </c>
      <c r="Z1057">
        <v>147</v>
      </c>
      <c r="AA1057">
        <f t="shared" si="288"/>
        <v>1123</v>
      </c>
      <c r="AB1057">
        <f t="shared" si="293"/>
        <v>1.8713482255769477E-4</v>
      </c>
      <c r="AC1057" s="175">
        <f t="shared" ref="AC1057" si="296">SUM(AB1057:AB1060)/4</f>
        <v>1.5055771342909814E-4</v>
      </c>
    </row>
    <row r="1058" spans="1:29">
      <c r="A1058" t="s">
        <v>3350</v>
      </c>
      <c r="B1058" t="s">
        <v>3351</v>
      </c>
      <c r="C1058">
        <v>2.89</v>
      </c>
      <c r="D1058">
        <v>3.37</v>
      </c>
      <c r="E1058">
        <v>2.35</v>
      </c>
      <c r="F1058">
        <v>3.31</v>
      </c>
      <c r="G1058">
        <v>4.24</v>
      </c>
      <c r="H1058">
        <v>2.2999999999999998</v>
      </c>
      <c r="I1058">
        <v>3.9</v>
      </c>
      <c r="J1058">
        <v>4.92</v>
      </c>
      <c r="K1058">
        <v>2.7</v>
      </c>
      <c r="U1058">
        <v>213</v>
      </c>
      <c r="V1058">
        <v>225</v>
      </c>
      <c r="W1058">
        <v>228</v>
      </c>
      <c r="X1058">
        <v>97</v>
      </c>
      <c r="Y1058">
        <v>134</v>
      </c>
      <c r="Z1058">
        <v>126</v>
      </c>
      <c r="AA1058">
        <f t="shared" si="288"/>
        <v>1023</v>
      </c>
      <c r="AB1058">
        <f t="shared" si="293"/>
        <v>1.7047099151960976E-4</v>
      </c>
      <c r="AC1058" s="175"/>
    </row>
    <row r="1059" spans="1:29">
      <c r="A1059" t="s">
        <v>3352</v>
      </c>
      <c r="B1059" t="s">
        <v>3353</v>
      </c>
      <c r="C1059">
        <v>2.85</v>
      </c>
      <c r="D1059">
        <v>3.33</v>
      </c>
      <c r="E1059">
        <v>2.33</v>
      </c>
      <c r="F1059">
        <v>3.25</v>
      </c>
      <c r="G1059">
        <v>4.2</v>
      </c>
      <c r="H1059">
        <v>2.29</v>
      </c>
      <c r="I1059">
        <v>3.85</v>
      </c>
      <c r="J1059">
        <v>4.9000000000000004</v>
      </c>
      <c r="K1059">
        <v>2.7</v>
      </c>
      <c r="U1059">
        <v>182</v>
      </c>
      <c r="V1059">
        <v>192</v>
      </c>
      <c r="W1059">
        <v>166</v>
      </c>
      <c r="X1059">
        <v>94</v>
      </c>
      <c r="Y1059">
        <v>122</v>
      </c>
      <c r="Z1059">
        <v>73</v>
      </c>
      <c r="AA1059">
        <f t="shared" si="288"/>
        <v>829</v>
      </c>
      <c r="AB1059">
        <f t="shared" si="293"/>
        <v>1.381431593057248E-4</v>
      </c>
      <c r="AC1059" s="175"/>
    </row>
    <row r="1060" spans="1:29">
      <c r="A1060" t="s">
        <v>3354</v>
      </c>
      <c r="B1060" t="s">
        <v>3355</v>
      </c>
      <c r="C1060">
        <v>2.82</v>
      </c>
      <c r="D1060">
        <v>3.3</v>
      </c>
      <c r="E1060">
        <v>2.3199999999999998</v>
      </c>
      <c r="F1060">
        <v>3.2</v>
      </c>
      <c r="G1060">
        <v>4.16</v>
      </c>
      <c r="H1060">
        <v>2.2799999999999998</v>
      </c>
      <c r="I1060">
        <v>3.81</v>
      </c>
      <c r="J1060">
        <v>4.87</v>
      </c>
      <c r="K1060">
        <v>2.7</v>
      </c>
      <c r="U1060">
        <v>172</v>
      </c>
      <c r="V1060">
        <v>140</v>
      </c>
      <c r="W1060">
        <v>136</v>
      </c>
      <c r="X1060">
        <v>70</v>
      </c>
      <c r="Y1060">
        <v>91</v>
      </c>
      <c r="Z1060">
        <v>30</v>
      </c>
      <c r="AA1060">
        <f t="shared" si="288"/>
        <v>639</v>
      </c>
      <c r="AB1060">
        <f t="shared" si="293"/>
        <v>1.0648188033336327E-4</v>
      </c>
      <c r="AC1060" s="175"/>
    </row>
    <row r="1061" spans="1:29">
      <c r="A1061" t="s">
        <v>3356</v>
      </c>
      <c r="B1061" t="s">
        <v>3357</v>
      </c>
      <c r="C1061">
        <v>2.77</v>
      </c>
      <c r="D1061">
        <v>3.26</v>
      </c>
      <c r="E1061">
        <v>2.2999999999999998</v>
      </c>
      <c r="F1061">
        <v>3.14</v>
      </c>
      <c r="G1061">
        <v>4.1100000000000003</v>
      </c>
      <c r="H1061">
        <v>2.2599999999999998</v>
      </c>
      <c r="I1061">
        <v>3.77</v>
      </c>
      <c r="J1061">
        <v>4.84</v>
      </c>
      <c r="K1061">
        <v>2.7</v>
      </c>
      <c r="U1061">
        <v>171</v>
      </c>
      <c r="V1061">
        <v>116</v>
      </c>
      <c r="W1061">
        <v>125</v>
      </c>
      <c r="X1061">
        <v>66</v>
      </c>
      <c r="Y1061">
        <v>68</v>
      </c>
      <c r="Z1061">
        <v>13</v>
      </c>
      <c r="AA1061">
        <f t="shared" si="288"/>
        <v>559</v>
      </c>
      <c r="AB1061">
        <f t="shared" si="293"/>
        <v>9.3150815502895262E-5</v>
      </c>
      <c r="AC1061" s="175">
        <f t="shared" ref="AC1061" si="297">SUM(AB1061:AB1064)/4</f>
        <v>1.0098281609079522E-4</v>
      </c>
    </row>
    <row r="1062" spans="1:29">
      <c r="A1062" t="s">
        <v>3358</v>
      </c>
      <c r="B1062" t="s">
        <v>3359</v>
      </c>
      <c r="C1062">
        <v>2.74</v>
      </c>
      <c r="D1062">
        <v>3.24</v>
      </c>
      <c r="E1062">
        <v>2.29</v>
      </c>
      <c r="F1062">
        <v>3.1</v>
      </c>
      <c r="G1062">
        <v>4.07</v>
      </c>
      <c r="H1062">
        <v>2.25</v>
      </c>
      <c r="I1062">
        <v>3.73</v>
      </c>
      <c r="J1062">
        <v>4.82</v>
      </c>
      <c r="K1062">
        <v>2.7</v>
      </c>
      <c r="U1062">
        <v>176</v>
      </c>
      <c r="V1062">
        <v>125</v>
      </c>
      <c r="W1062">
        <v>130</v>
      </c>
      <c r="X1062">
        <v>83</v>
      </c>
      <c r="Y1062">
        <v>71</v>
      </c>
      <c r="Z1062">
        <v>15</v>
      </c>
      <c r="AA1062">
        <f t="shared" si="288"/>
        <v>600</v>
      </c>
      <c r="AB1062">
        <f t="shared" si="293"/>
        <v>9.9982986228510119E-5</v>
      </c>
      <c r="AC1062" s="175"/>
    </row>
    <row r="1063" spans="1:29">
      <c r="A1063" t="s">
        <v>3360</v>
      </c>
      <c r="B1063" t="s">
        <v>3361</v>
      </c>
      <c r="C1063">
        <v>2.71</v>
      </c>
      <c r="D1063">
        <v>3.21</v>
      </c>
      <c r="E1063">
        <v>2.2799999999999998</v>
      </c>
      <c r="F1063">
        <v>3.05</v>
      </c>
      <c r="G1063">
        <v>4.03</v>
      </c>
      <c r="H1063">
        <v>2.23</v>
      </c>
      <c r="I1063">
        <v>3.7</v>
      </c>
      <c r="J1063">
        <v>4.8099999999999996</v>
      </c>
      <c r="K1063">
        <v>2.7</v>
      </c>
      <c r="U1063">
        <v>181</v>
      </c>
      <c r="V1063">
        <v>125</v>
      </c>
      <c r="W1063">
        <v>134</v>
      </c>
      <c r="X1063">
        <v>87</v>
      </c>
      <c r="Y1063">
        <v>69</v>
      </c>
      <c r="Z1063">
        <v>12</v>
      </c>
      <c r="AA1063">
        <f t="shared" si="288"/>
        <v>608</v>
      </c>
      <c r="AB1063">
        <f t="shared" si="293"/>
        <v>1.0131609271155691E-4</v>
      </c>
      <c r="AC1063" s="175"/>
    </row>
    <row r="1064" spans="1:29">
      <c r="A1064" t="s">
        <v>3362</v>
      </c>
      <c r="B1064" t="s">
        <v>3363</v>
      </c>
      <c r="C1064">
        <v>2.7</v>
      </c>
      <c r="D1064">
        <v>3.2</v>
      </c>
      <c r="E1064">
        <v>2.27</v>
      </c>
      <c r="F1064">
        <v>3.02</v>
      </c>
      <c r="G1064">
        <v>4.01</v>
      </c>
      <c r="H1064">
        <v>2.2200000000000002</v>
      </c>
      <c r="I1064">
        <v>3.68</v>
      </c>
      <c r="J1064">
        <v>4.8</v>
      </c>
      <c r="K1064">
        <v>2.7</v>
      </c>
      <c r="U1064">
        <v>197</v>
      </c>
      <c r="V1064">
        <v>138</v>
      </c>
      <c r="W1064">
        <v>145</v>
      </c>
      <c r="X1064">
        <v>88</v>
      </c>
      <c r="Y1064">
        <v>66</v>
      </c>
      <c r="Z1064">
        <v>23</v>
      </c>
      <c r="AA1064">
        <f t="shared" si="288"/>
        <v>657</v>
      </c>
      <c r="AB1064">
        <f t="shared" si="293"/>
        <v>1.0948136992021858E-4</v>
      </c>
      <c r="AC1064" s="175"/>
    </row>
    <row r="1065" spans="1:29">
      <c r="A1065" t="s">
        <v>3364</v>
      </c>
      <c r="B1065" t="s">
        <v>3365</v>
      </c>
      <c r="C1065">
        <v>2.69</v>
      </c>
      <c r="D1065">
        <v>3.19</v>
      </c>
      <c r="E1065">
        <v>2.2599999999999998</v>
      </c>
      <c r="F1065">
        <v>3</v>
      </c>
      <c r="G1065">
        <v>3.98</v>
      </c>
      <c r="H1065">
        <v>2.21</v>
      </c>
      <c r="I1065">
        <v>3.67</v>
      </c>
      <c r="J1065">
        <v>4.79</v>
      </c>
      <c r="K1065">
        <v>2.7</v>
      </c>
      <c r="U1065">
        <v>208</v>
      </c>
      <c r="V1065">
        <v>168</v>
      </c>
      <c r="W1065">
        <v>171</v>
      </c>
      <c r="X1065">
        <v>122</v>
      </c>
      <c r="Y1065">
        <v>106</v>
      </c>
      <c r="Z1065">
        <v>53</v>
      </c>
      <c r="AA1065">
        <f t="shared" si="288"/>
        <v>828</v>
      </c>
      <c r="AB1065">
        <f t="shared" si="293"/>
        <v>1.3797652099534395E-4</v>
      </c>
      <c r="AC1065" s="175">
        <f t="shared" ref="AC1065" si="298">SUM(AB1065:AB1068)/4</f>
        <v>2.0234056837994735E-4</v>
      </c>
    </row>
    <row r="1066" spans="1:29">
      <c r="A1066" t="s">
        <v>3366</v>
      </c>
      <c r="B1066" t="s">
        <v>3367</v>
      </c>
      <c r="C1066">
        <v>2.67</v>
      </c>
      <c r="D1066">
        <v>3.17</v>
      </c>
      <c r="E1066">
        <v>2.25</v>
      </c>
      <c r="F1066">
        <v>2.96</v>
      </c>
      <c r="G1066">
        <v>3.95</v>
      </c>
      <c r="H1066">
        <v>2.2000000000000002</v>
      </c>
      <c r="I1066">
        <v>3.65</v>
      </c>
      <c r="J1066">
        <v>4.7699999999999996</v>
      </c>
      <c r="K1066">
        <v>2.7</v>
      </c>
      <c r="U1066">
        <v>228</v>
      </c>
      <c r="V1066">
        <v>254</v>
      </c>
      <c r="W1066">
        <v>228</v>
      </c>
      <c r="X1066">
        <v>196</v>
      </c>
      <c r="Y1066">
        <v>144</v>
      </c>
      <c r="Z1066">
        <v>168</v>
      </c>
      <c r="AA1066">
        <f t="shared" si="288"/>
        <v>1218</v>
      </c>
      <c r="AB1066">
        <f t="shared" si="293"/>
        <v>2.0296546204387554E-4</v>
      </c>
      <c r="AC1066" s="175"/>
    </row>
    <row r="1067" spans="1:29">
      <c r="A1067" t="s">
        <v>3368</v>
      </c>
      <c r="B1067" t="s">
        <v>3369</v>
      </c>
      <c r="C1067">
        <v>2.65</v>
      </c>
      <c r="D1067">
        <v>3.16</v>
      </c>
      <c r="E1067">
        <v>2.25</v>
      </c>
      <c r="F1067">
        <v>2.95</v>
      </c>
      <c r="G1067">
        <v>3.94</v>
      </c>
      <c r="H1067">
        <v>2.19</v>
      </c>
      <c r="I1067">
        <v>3.63</v>
      </c>
      <c r="J1067">
        <v>4.7699999999999996</v>
      </c>
      <c r="K1067">
        <v>2.7</v>
      </c>
      <c r="U1067">
        <v>265</v>
      </c>
      <c r="V1067">
        <v>260</v>
      </c>
      <c r="W1067">
        <v>284</v>
      </c>
      <c r="X1067">
        <v>222</v>
      </c>
      <c r="Y1067">
        <v>122</v>
      </c>
      <c r="Z1067">
        <v>262</v>
      </c>
      <c r="AA1067">
        <f t="shared" si="288"/>
        <v>1415</v>
      </c>
      <c r="AB1067">
        <f t="shared" si="293"/>
        <v>2.3579320918890303E-4</v>
      </c>
      <c r="AC1067" s="175"/>
    </row>
    <row r="1068" spans="1:29">
      <c r="A1068" t="s">
        <v>3370</v>
      </c>
      <c r="B1068" t="s">
        <v>3371</v>
      </c>
      <c r="C1068">
        <v>2.65</v>
      </c>
      <c r="D1068">
        <v>3.15</v>
      </c>
      <c r="E1068">
        <v>2.2400000000000002</v>
      </c>
      <c r="F1068">
        <v>2.92</v>
      </c>
      <c r="G1068">
        <v>3.91</v>
      </c>
      <c r="H1068">
        <v>2.1800000000000002</v>
      </c>
      <c r="I1068">
        <v>3.62</v>
      </c>
      <c r="J1068">
        <v>4.76</v>
      </c>
      <c r="K1068">
        <v>2.7</v>
      </c>
      <c r="U1068">
        <v>283</v>
      </c>
      <c r="V1068">
        <v>244</v>
      </c>
      <c r="W1068">
        <v>269</v>
      </c>
      <c r="X1068">
        <v>220</v>
      </c>
      <c r="Y1068">
        <v>154</v>
      </c>
      <c r="Z1068">
        <v>226</v>
      </c>
      <c r="AA1068">
        <f t="shared" si="288"/>
        <v>1396</v>
      </c>
      <c r="AB1068">
        <f t="shared" si="293"/>
        <v>2.3262708129166687E-4</v>
      </c>
      <c r="AC1068" s="175"/>
    </row>
    <row r="1069" spans="1:29">
      <c r="A1069" t="s">
        <v>3372</v>
      </c>
      <c r="B1069" t="s">
        <v>3373</v>
      </c>
      <c r="C1069">
        <v>2.75</v>
      </c>
      <c r="D1069">
        <v>3.24</v>
      </c>
      <c r="E1069">
        <v>2.2799999999999998</v>
      </c>
      <c r="F1069">
        <v>2.99</v>
      </c>
      <c r="G1069">
        <v>3.94</v>
      </c>
      <c r="H1069">
        <v>2.16</v>
      </c>
      <c r="I1069">
        <v>3.74</v>
      </c>
      <c r="J1069">
        <v>4.83</v>
      </c>
      <c r="K1069">
        <v>2.7</v>
      </c>
      <c r="U1069">
        <v>301</v>
      </c>
      <c r="V1069">
        <v>244</v>
      </c>
      <c r="W1069">
        <v>261</v>
      </c>
      <c r="X1069">
        <v>166</v>
      </c>
      <c r="Y1069">
        <v>138</v>
      </c>
      <c r="Z1069">
        <v>171</v>
      </c>
      <c r="AA1069">
        <f t="shared" si="288"/>
        <v>1281</v>
      </c>
      <c r="AB1069">
        <f t="shared" si="293"/>
        <v>2.134636755978691E-4</v>
      </c>
      <c r="AC1069" s="175">
        <f t="shared" ref="AC1069" si="299">SUM(AB1069:AB1072)/4</f>
        <v>1.9950771710347293E-4</v>
      </c>
    </row>
    <row r="1070" spans="1:29">
      <c r="A1070" t="s">
        <v>3374</v>
      </c>
      <c r="B1070" t="s">
        <v>3375</v>
      </c>
      <c r="C1070">
        <v>2.93</v>
      </c>
      <c r="D1070">
        <v>3.4</v>
      </c>
      <c r="E1070">
        <v>2.35</v>
      </c>
      <c r="F1070">
        <v>3.15</v>
      </c>
      <c r="G1070">
        <v>4.0199999999999996</v>
      </c>
      <c r="H1070">
        <v>2.16</v>
      </c>
      <c r="I1070">
        <v>3.93</v>
      </c>
      <c r="J1070">
        <v>4.9400000000000004</v>
      </c>
      <c r="K1070">
        <v>2.7</v>
      </c>
      <c r="U1070">
        <v>286</v>
      </c>
      <c r="V1070">
        <v>235</v>
      </c>
      <c r="W1070">
        <v>247</v>
      </c>
      <c r="X1070">
        <v>154</v>
      </c>
      <c r="Y1070">
        <v>140</v>
      </c>
      <c r="Z1070">
        <v>164</v>
      </c>
      <c r="AA1070">
        <f t="shared" si="288"/>
        <v>1226</v>
      </c>
      <c r="AB1070">
        <f t="shared" si="293"/>
        <v>2.0429856852692235E-4</v>
      </c>
      <c r="AC1070" s="175"/>
    </row>
    <row r="1071" spans="1:29">
      <c r="A1071" t="s">
        <v>3376</v>
      </c>
      <c r="B1071" t="s">
        <v>3377</v>
      </c>
      <c r="C1071">
        <v>3.13</v>
      </c>
      <c r="D1071">
        <v>3.57</v>
      </c>
      <c r="E1071">
        <v>2.4300000000000002</v>
      </c>
      <c r="F1071">
        <v>3.39</v>
      </c>
      <c r="G1071">
        <v>4.2</v>
      </c>
      <c r="H1071">
        <v>2.2000000000000002</v>
      </c>
      <c r="I1071">
        <v>4.1500000000000004</v>
      </c>
      <c r="J1071">
        <v>5.0599999999999996</v>
      </c>
      <c r="K1071">
        <v>2.7</v>
      </c>
      <c r="U1071">
        <v>267</v>
      </c>
      <c r="V1071">
        <v>229</v>
      </c>
      <c r="W1071">
        <v>236</v>
      </c>
      <c r="X1071">
        <v>151</v>
      </c>
      <c r="Y1071">
        <v>133</v>
      </c>
      <c r="Z1071">
        <v>149</v>
      </c>
      <c r="AA1071">
        <f t="shared" si="288"/>
        <v>1165</v>
      </c>
      <c r="AB1071">
        <f t="shared" si="293"/>
        <v>1.9413363159369047E-4</v>
      </c>
      <c r="AC1071" s="175"/>
    </row>
    <row r="1072" spans="1:29">
      <c r="A1072" t="s">
        <v>3378</v>
      </c>
      <c r="B1072" t="s">
        <v>3379</v>
      </c>
      <c r="C1072">
        <v>3.34</v>
      </c>
      <c r="D1072">
        <v>3.74</v>
      </c>
      <c r="E1072">
        <v>2.5099999999999998</v>
      </c>
      <c r="F1072">
        <v>3.67</v>
      </c>
      <c r="G1072">
        <v>4.42</v>
      </c>
      <c r="H1072">
        <v>2.27</v>
      </c>
      <c r="I1072">
        <v>4.3600000000000003</v>
      </c>
      <c r="J1072">
        <v>5.18</v>
      </c>
      <c r="K1072">
        <v>2.7</v>
      </c>
      <c r="U1072">
        <v>251</v>
      </c>
      <c r="V1072">
        <v>221</v>
      </c>
      <c r="W1072">
        <v>225</v>
      </c>
      <c r="X1072">
        <v>140</v>
      </c>
      <c r="Y1072">
        <v>129</v>
      </c>
      <c r="Z1072">
        <v>151</v>
      </c>
      <c r="AA1072">
        <f t="shared" si="288"/>
        <v>1117</v>
      </c>
      <c r="AB1072">
        <f t="shared" si="293"/>
        <v>1.8613499269540967E-4</v>
      </c>
      <c r="AC1072" s="175"/>
    </row>
    <row r="1073" spans="1:29">
      <c r="A1073" t="s">
        <v>3380</v>
      </c>
      <c r="B1073" t="s">
        <v>3381</v>
      </c>
      <c r="C1073">
        <v>3.52</v>
      </c>
      <c r="D1073">
        <v>3.88</v>
      </c>
      <c r="E1073">
        <v>2.58</v>
      </c>
      <c r="F1073">
        <v>3.99</v>
      </c>
      <c r="G1073">
        <v>4.68</v>
      </c>
      <c r="H1073">
        <v>2.37</v>
      </c>
      <c r="I1073">
        <v>4.55</v>
      </c>
      <c r="J1073">
        <v>5.29</v>
      </c>
      <c r="K1073">
        <v>2.7</v>
      </c>
      <c r="U1073">
        <v>240</v>
      </c>
      <c r="V1073">
        <v>218</v>
      </c>
      <c r="W1073">
        <v>221</v>
      </c>
      <c r="X1073">
        <v>133</v>
      </c>
      <c r="Y1073">
        <v>130</v>
      </c>
      <c r="Z1073">
        <v>145</v>
      </c>
      <c r="AA1073">
        <f t="shared" si="288"/>
        <v>1087</v>
      </c>
      <c r="AB1073">
        <f t="shared" si="293"/>
        <v>1.8113584338398417E-4</v>
      </c>
      <c r="AC1073" s="175">
        <f t="shared" ref="AC1073" si="300">SUM(AB1073:AB1076)/4</f>
        <v>1.7297056617532252E-4</v>
      </c>
    </row>
    <row r="1074" spans="1:29">
      <c r="A1074" t="s">
        <v>3382</v>
      </c>
      <c r="B1074" t="s">
        <v>3383</v>
      </c>
      <c r="C1074">
        <v>3.67</v>
      </c>
      <c r="D1074">
        <v>3.96</v>
      </c>
      <c r="E1074">
        <v>2.63</v>
      </c>
      <c r="F1074">
        <v>4.2699999999999996</v>
      </c>
      <c r="G1074">
        <v>4.91</v>
      </c>
      <c r="H1074">
        <v>2.4700000000000002</v>
      </c>
      <c r="I1074">
        <v>4.6900000000000004</v>
      </c>
      <c r="J1074">
        <v>5.36</v>
      </c>
      <c r="K1074">
        <v>2.7</v>
      </c>
      <c r="U1074">
        <v>242</v>
      </c>
      <c r="V1074">
        <v>219</v>
      </c>
      <c r="W1074">
        <v>226</v>
      </c>
      <c r="X1074">
        <v>106</v>
      </c>
      <c r="Y1074">
        <v>119</v>
      </c>
      <c r="Z1074">
        <v>117</v>
      </c>
      <c r="AA1074">
        <f t="shared" si="288"/>
        <v>1029</v>
      </c>
      <c r="AB1074">
        <f t="shared" si="293"/>
        <v>1.7147082138189486E-4</v>
      </c>
      <c r="AC1074" s="175"/>
    </row>
    <row r="1075" spans="1:29">
      <c r="A1075" t="s">
        <v>3384</v>
      </c>
      <c r="B1075" t="s">
        <v>3385</v>
      </c>
      <c r="C1075">
        <v>3.76</v>
      </c>
      <c r="D1075">
        <v>4.01</v>
      </c>
      <c r="E1075">
        <v>2.67</v>
      </c>
      <c r="F1075">
        <v>4.47</v>
      </c>
      <c r="G1075">
        <v>5.09</v>
      </c>
      <c r="H1075">
        <v>2.54</v>
      </c>
      <c r="I1075">
        <v>4.78</v>
      </c>
      <c r="J1075">
        <v>5.42</v>
      </c>
      <c r="K1075">
        <v>2.7</v>
      </c>
      <c r="U1075">
        <v>243</v>
      </c>
      <c r="V1075">
        <v>219</v>
      </c>
      <c r="W1075">
        <v>232</v>
      </c>
      <c r="X1075">
        <v>94</v>
      </c>
      <c r="Y1075">
        <v>122</v>
      </c>
      <c r="Z1075">
        <v>112</v>
      </c>
      <c r="AA1075">
        <f t="shared" si="288"/>
        <v>1022</v>
      </c>
      <c r="AB1075">
        <f t="shared" si="293"/>
        <v>1.703043532092289E-4</v>
      </c>
      <c r="AC1075" s="175"/>
    </row>
    <row r="1076" spans="1:29">
      <c r="A1076" t="s">
        <v>3386</v>
      </c>
      <c r="B1076" t="s">
        <v>3387</v>
      </c>
      <c r="C1076">
        <v>3.76</v>
      </c>
      <c r="D1076">
        <v>4.01</v>
      </c>
      <c r="E1076">
        <v>2.67</v>
      </c>
      <c r="F1076">
        <v>4.54</v>
      </c>
      <c r="G1076">
        <v>5.16</v>
      </c>
      <c r="H1076">
        <v>2.58</v>
      </c>
      <c r="I1076">
        <v>4.79</v>
      </c>
      <c r="J1076">
        <v>5.42</v>
      </c>
      <c r="K1076">
        <v>2.7</v>
      </c>
      <c r="U1076">
        <v>245</v>
      </c>
      <c r="V1076">
        <v>226</v>
      </c>
      <c r="W1076">
        <v>242</v>
      </c>
      <c r="X1076">
        <v>90</v>
      </c>
      <c r="Y1076">
        <v>111</v>
      </c>
      <c r="Z1076">
        <v>100</v>
      </c>
      <c r="AA1076">
        <f t="shared" si="288"/>
        <v>1014</v>
      </c>
      <c r="AB1076">
        <f t="shared" si="293"/>
        <v>1.6897124672618209E-4</v>
      </c>
      <c r="AC1076" s="175"/>
    </row>
    <row r="1077" spans="1:29">
      <c r="A1077" t="s">
        <v>3388</v>
      </c>
      <c r="B1077" t="s">
        <v>3389</v>
      </c>
      <c r="C1077">
        <v>3.64</v>
      </c>
      <c r="D1077">
        <v>3.95</v>
      </c>
      <c r="E1077">
        <v>2.62</v>
      </c>
      <c r="F1077">
        <v>4.46</v>
      </c>
      <c r="G1077">
        <v>5.13</v>
      </c>
      <c r="H1077">
        <v>2.6</v>
      </c>
      <c r="I1077">
        <v>4.67</v>
      </c>
      <c r="J1077">
        <v>5.35</v>
      </c>
      <c r="K1077">
        <v>2.7</v>
      </c>
      <c r="U1077">
        <v>252</v>
      </c>
      <c r="V1077">
        <v>238</v>
      </c>
      <c r="W1077">
        <v>252</v>
      </c>
      <c r="X1077">
        <v>78</v>
      </c>
      <c r="Y1077">
        <v>109</v>
      </c>
      <c r="Z1077">
        <v>118</v>
      </c>
      <c r="AA1077">
        <f t="shared" si="288"/>
        <v>1047</v>
      </c>
      <c r="AB1077">
        <f t="shared" si="293"/>
        <v>1.7447031096875015E-4</v>
      </c>
      <c r="AC1077" s="175">
        <f t="shared" ref="AC1077" si="301">SUM(AB1077:AB1080)/4</f>
        <v>1.8167741789272193E-4</v>
      </c>
    </row>
    <row r="1078" spans="1:29">
      <c r="A1078" t="s">
        <v>3390</v>
      </c>
      <c r="B1078" t="s">
        <v>3391</v>
      </c>
      <c r="C1078">
        <v>3.35</v>
      </c>
      <c r="D1078">
        <v>3.75</v>
      </c>
      <c r="E1078">
        <v>2.5099999999999998</v>
      </c>
      <c r="F1078">
        <v>4.0599999999999996</v>
      </c>
      <c r="G1078">
        <v>4.8499999999999996</v>
      </c>
      <c r="H1078">
        <v>2.52</v>
      </c>
      <c r="I1078">
        <v>4.38</v>
      </c>
      <c r="J1078">
        <v>5.19</v>
      </c>
      <c r="K1078">
        <v>2.7</v>
      </c>
      <c r="U1078">
        <v>248</v>
      </c>
      <c r="V1078">
        <v>246</v>
      </c>
      <c r="W1078">
        <v>261</v>
      </c>
      <c r="X1078">
        <v>83</v>
      </c>
      <c r="Y1078">
        <v>117</v>
      </c>
      <c r="Z1078">
        <v>139</v>
      </c>
      <c r="AA1078">
        <f t="shared" si="288"/>
        <v>1094</v>
      </c>
      <c r="AB1078">
        <f t="shared" si="293"/>
        <v>1.823023115566501E-4</v>
      </c>
      <c r="AC1078" s="175"/>
    </row>
    <row r="1079" spans="1:29">
      <c r="A1079" t="s">
        <v>3392</v>
      </c>
      <c r="B1079" t="s">
        <v>3393</v>
      </c>
      <c r="C1079">
        <v>3.15</v>
      </c>
      <c r="D1079">
        <v>3.59</v>
      </c>
      <c r="E1079">
        <v>2.44</v>
      </c>
      <c r="F1079">
        <v>3.73</v>
      </c>
      <c r="G1079">
        <v>4.58</v>
      </c>
      <c r="H1079">
        <v>2.42</v>
      </c>
      <c r="I1079">
        <v>4.17</v>
      </c>
      <c r="J1079">
        <v>5.07</v>
      </c>
      <c r="K1079">
        <v>2.7</v>
      </c>
      <c r="U1079">
        <v>240</v>
      </c>
      <c r="V1079">
        <v>251</v>
      </c>
      <c r="W1079">
        <v>266</v>
      </c>
      <c r="X1079">
        <v>88</v>
      </c>
      <c r="Y1079">
        <v>123</v>
      </c>
      <c r="Z1079">
        <v>135</v>
      </c>
      <c r="AA1079">
        <f t="shared" si="288"/>
        <v>1103</v>
      </c>
      <c r="AB1079">
        <f t="shared" si="293"/>
        <v>1.8380205635007776E-4</v>
      </c>
      <c r="AC1079" s="175"/>
    </row>
    <row r="1080" spans="1:29">
      <c r="A1080" t="s">
        <v>3394</v>
      </c>
      <c r="B1080" t="s">
        <v>3395</v>
      </c>
      <c r="C1080">
        <v>3.03</v>
      </c>
      <c r="D1080">
        <v>3.48</v>
      </c>
      <c r="E1080">
        <v>2.39</v>
      </c>
      <c r="F1080">
        <v>3.53</v>
      </c>
      <c r="G1080">
        <v>4.41</v>
      </c>
      <c r="H1080">
        <v>2.35</v>
      </c>
      <c r="I1080">
        <v>4.04</v>
      </c>
      <c r="J1080">
        <v>5</v>
      </c>
      <c r="K1080">
        <v>2.7</v>
      </c>
      <c r="U1080">
        <v>229</v>
      </c>
      <c r="V1080">
        <v>252</v>
      </c>
      <c r="W1080">
        <v>265</v>
      </c>
      <c r="X1080">
        <v>102</v>
      </c>
      <c r="Y1080">
        <v>127</v>
      </c>
      <c r="Z1080">
        <v>142</v>
      </c>
      <c r="AA1080">
        <f t="shared" si="288"/>
        <v>1117</v>
      </c>
      <c r="AB1080">
        <f t="shared" si="293"/>
        <v>1.8613499269540967E-4</v>
      </c>
      <c r="AC1080" s="175"/>
    </row>
    <row r="1081" spans="1:29">
      <c r="A1081" t="s">
        <v>3396</v>
      </c>
      <c r="B1081" t="s">
        <v>3397</v>
      </c>
      <c r="C1081">
        <v>2.95</v>
      </c>
      <c r="D1081">
        <v>3.41</v>
      </c>
      <c r="E1081">
        <v>2.36</v>
      </c>
      <c r="F1081">
        <v>3.39</v>
      </c>
      <c r="G1081">
        <v>4.29</v>
      </c>
      <c r="H1081">
        <v>2.2999999999999998</v>
      </c>
      <c r="I1081">
        <v>3.95</v>
      </c>
      <c r="J1081">
        <v>4.95</v>
      </c>
      <c r="K1081">
        <v>2.7</v>
      </c>
      <c r="U1081">
        <v>224</v>
      </c>
      <c r="V1081">
        <v>244</v>
      </c>
      <c r="W1081">
        <v>252</v>
      </c>
      <c r="X1081">
        <v>106</v>
      </c>
      <c r="Y1081">
        <v>138</v>
      </c>
      <c r="Z1081">
        <v>147</v>
      </c>
      <c r="AA1081">
        <f t="shared" si="288"/>
        <v>1111</v>
      </c>
      <c r="AB1081">
        <f t="shared" si="293"/>
        <v>1.8513516283312457E-4</v>
      </c>
      <c r="AC1081" s="175">
        <f t="shared" ref="AC1081" si="302">SUM(AB1081:AB1084)/4</f>
        <v>1.4889133032528964E-4</v>
      </c>
    </row>
    <row r="1082" spans="1:29">
      <c r="A1082" t="s">
        <v>3398</v>
      </c>
      <c r="B1082" t="s">
        <v>3399</v>
      </c>
      <c r="C1082">
        <v>2.88</v>
      </c>
      <c r="D1082">
        <v>3.36</v>
      </c>
      <c r="E1082">
        <v>2.33</v>
      </c>
      <c r="F1082">
        <v>3.29</v>
      </c>
      <c r="G1082">
        <v>4.22</v>
      </c>
      <c r="H1082">
        <v>2.2799999999999998</v>
      </c>
      <c r="I1082">
        <v>3.88</v>
      </c>
      <c r="J1082">
        <v>4.91</v>
      </c>
      <c r="K1082">
        <v>2.7</v>
      </c>
      <c r="U1082">
        <v>211</v>
      </c>
      <c r="V1082">
        <v>221</v>
      </c>
      <c r="W1082">
        <v>223</v>
      </c>
      <c r="X1082">
        <v>98</v>
      </c>
      <c r="Y1082">
        <v>134</v>
      </c>
      <c r="Z1082">
        <v>126</v>
      </c>
      <c r="AA1082">
        <f t="shared" si="288"/>
        <v>1013</v>
      </c>
      <c r="AB1082">
        <f t="shared" si="293"/>
        <v>1.6880460841580124E-4</v>
      </c>
      <c r="AC1082" s="175"/>
    </row>
    <row r="1083" spans="1:29">
      <c r="A1083" t="s">
        <v>3400</v>
      </c>
      <c r="B1083" t="s">
        <v>3401</v>
      </c>
      <c r="C1083">
        <v>2.82</v>
      </c>
      <c r="D1083">
        <v>3.3</v>
      </c>
      <c r="E1083">
        <v>2.31</v>
      </c>
      <c r="F1083">
        <v>3.21</v>
      </c>
      <c r="G1083">
        <v>4.1500000000000004</v>
      </c>
      <c r="H1083">
        <v>2.2599999999999998</v>
      </c>
      <c r="I1083">
        <v>3.81</v>
      </c>
      <c r="J1083">
        <v>4.87</v>
      </c>
      <c r="K1083">
        <v>2.7</v>
      </c>
      <c r="U1083">
        <v>179</v>
      </c>
      <c r="V1083">
        <v>188</v>
      </c>
      <c r="W1083">
        <v>162</v>
      </c>
      <c r="X1083">
        <v>95</v>
      </c>
      <c r="Y1083">
        <v>122</v>
      </c>
      <c r="Z1083">
        <v>73</v>
      </c>
      <c r="AA1083">
        <f t="shared" si="288"/>
        <v>819</v>
      </c>
      <c r="AB1083">
        <f t="shared" si="293"/>
        <v>1.3647677620191631E-4</v>
      </c>
      <c r="AC1083" s="175"/>
    </row>
    <row r="1084" spans="1:29">
      <c r="A1084" t="s">
        <v>3402</v>
      </c>
      <c r="B1084" t="s">
        <v>3403</v>
      </c>
      <c r="C1084">
        <v>2.78</v>
      </c>
      <c r="D1084">
        <v>3.26</v>
      </c>
      <c r="E1084">
        <v>2.29</v>
      </c>
      <c r="F1084">
        <v>3.14</v>
      </c>
      <c r="G1084">
        <v>4.09</v>
      </c>
      <c r="H1084">
        <v>2.2400000000000002</v>
      </c>
      <c r="I1084">
        <v>3.77</v>
      </c>
      <c r="J1084">
        <v>4.84</v>
      </c>
      <c r="K1084">
        <v>2.7</v>
      </c>
      <c r="U1084">
        <v>169</v>
      </c>
      <c r="V1084">
        <v>138</v>
      </c>
      <c r="W1084">
        <v>132</v>
      </c>
      <c r="X1084">
        <v>71</v>
      </c>
      <c r="Y1084">
        <v>91</v>
      </c>
      <c r="Z1084">
        <v>30</v>
      </c>
      <c r="AA1084">
        <f t="shared" si="288"/>
        <v>631</v>
      </c>
      <c r="AB1084">
        <f t="shared" si="293"/>
        <v>1.0514877385031647E-4</v>
      </c>
      <c r="AC1084" s="175"/>
    </row>
    <row r="1085" spans="1:29">
      <c r="A1085" t="s">
        <v>3404</v>
      </c>
      <c r="B1085" t="s">
        <v>3405</v>
      </c>
      <c r="C1085">
        <v>2.73</v>
      </c>
      <c r="D1085">
        <v>3.23</v>
      </c>
      <c r="E1085">
        <v>2.2799999999999998</v>
      </c>
      <c r="F1085">
        <v>3.07</v>
      </c>
      <c r="G1085">
        <v>4.04</v>
      </c>
      <c r="H1085">
        <v>2.2200000000000002</v>
      </c>
      <c r="I1085">
        <v>3.72</v>
      </c>
      <c r="J1085">
        <v>4.82</v>
      </c>
      <c r="K1085">
        <v>2.7</v>
      </c>
      <c r="U1085">
        <v>149</v>
      </c>
      <c r="V1085">
        <v>108</v>
      </c>
      <c r="W1085">
        <v>114</v>
      </c>
      <c r="X1085">
        <v>72</v>
      </c>
      <c r="Y1085">
        <v>68</v>
      </c>
      <c r="Z1085">
        <v>13</v>
      </c>
      <c r="AA1085">
        <f t="shared" si="288"/>
        <v>524</v>
      </c>
      <c r="AB1085">
        <f t="shared" si="293"/>
        <v>8.7318474639565505E-5</v>
      </c>
      <c r="AC1085" s="175">
        <f t="shared" ref="AC1085" si="303">SUM(AB1085:AB1088)/4</f>
        <v>9.3984007054799507E-5</v>
      </c>
    </row>
    <row r="1086" spans="1:29">
      <c r="A1086" t="s">
        <v>3406</v>
      </c>
      <c r="B1086" t="s">
        <v>3407</v>
      </c>
      <c r="C1086">
        <v>2.7</v>
      </c>
      <c r="D1086">
        <v>3.2</v>
      </c>
      <c r="E1086">
        <v>2.2599999999999998</v>
      </c>
      <c r="F1086">
        <v>3.02</v>
      </c>
      <c r="G1086">
        <v>3.99</v>
      </c>
      <c r="H1086">
        <v>2.2000000000000002</v>
      </c>
      <c r="I1086">
        <v>3.68</v>
      </c>
      <c r="J1086">
        <v>4.79</v>
      </c>
      <c r="K1086">
        <v>2.7</v>
      </c>
      <c r="U1086">
        <v>154</v>
      </c>
      <c r="V1086">
        <v>117</v>
      </c>
      <c r="W1086">
        <v>118</v>
      </c>
      <c r="X1086">
        <v>84</v>
      </c>
      <c r="Y1086">
        <v>71</v>
      </c>
      <c r="Z1086">
        <v>15</v>
      </c>
      <c r="AA1086">
        <f t="shared" si="288"/>
        <v>559</v>
      </c>
      <c r="AB1086">
        <f t="shared" si="293"/>
        <v>9.3150815502895262E-5</v>
      </c>
      <c r="AC1086" s="175"/>
    </row>
    <row r="1087" spans="1:29">
      <c r="A1087" t="s">
        <v>3408</v>
      </c>
      <c r="B1087" t="s">
        <v>3409</v>
      </c>
      <c r="C1087">
        <v>2.66</v>
      </c>
      <c r="D1087">
        <v>3.17</v>
      </c>
      <c r="E1087">
        <v>2.25</v>
      </c>
      <c r="F1087">
        <v>2.96</v>
      </c>
      <c r="G1087">
        <v>3.94</v>
      </c>
      <c r="H1087">
        <v>2.1800000000000002</v>
      </c>
      <c r="I1087">
        <v>3.64</v>
      </c>
      <c r="J1087">
        <v>4.7699999999999996</v>
      </c>
      <c r="K1087">
        <v>2.7</v>
      </c>
      <c r="U1087">
        <v>160</v>
      </c>
      <c r="V1087">
        <v>116</v>
      </c>
      <c r="W1087">
        <v>123</v>
      </c>
      <c r="X1087">
        <v>86</v>
      </c>
      <c r="Y1087">
        <v>69</v>
      </c>
      <c r="Z1087">
        <v>12</v>
      </c>
      <c r="AA1087">
        <f t="shared" si="288"/>
        <v>566</v>
      </c>
      <c r="AB1087">
        <f t="shared" si="293"/>
        <v>9.4317283675561203E-5</v>
      </c>
      <c r="AC1087" s="175"/>
    </row>
    <row r="1088" spans="1:29">
      <c r="A1088" t="s">
        <v>3410</v>
      </c>
      <c r="B1088" t="s">
        <v>3411</v>
      </c>
      <c r="C1088">
        <v>2.64</v>
      </c>
      <c r="D1088">
        <v>3.14</v>
      </c>
      <c r="E1088">
        <v>2.2400000000000002</v>
      </c>
      <c r="F1088">
        <v>2.91</v>
      </c>
      <c r="G1088">
        <v>3.9</v>
      </c>
      <c r="H1088">
        <v>2.16</v>
      </c>
      <c r="I1088">
        <v>3.61</v>
      </c>
      <c r="J1088">
        <v>4.75</v>
      </c>
      <c r="K1088">
        <v>2.7</v>
      </c>
      <c r="U1088">
        <v>171</v>
      </c>
      <c r="V1088">
        <v>128</v>
      </c>
      <c r="W1088">
        <v>134</v>
      </c>
      <c r="X1088">
        <v>85</v>
      </c>
      <c r="Y1088">
        <v>66</v>
      </c>
      <c r="Z1088">
        <v>23</v>
      </c>
      <c r="AA1088">
        <f t="shared" si="288"/>
        <v>607</v>
      </c>
      <c r="AB1088">
        <f t="shared" si="293"/>
        <v>1.0114945440117607E-4</v>
      </c>
      <c r="AC1088" s="175"/>
    </row>
    <row r="1089" spans="1:29">
      <c r="A1089" t="s">
        <v>3412</v>
      </c>
      <c r="B1089" t="s">
        <v>3413</v>
      </c>
      <c r="C1089">
        <v>2.62</v>
      </c>
      <c r="D1089">
        <v>3.12</v>
      </c>
      <c r="E1089">
        <v>2.23</v>
      </c>
      <c r="F1089">
        <v>2.87</v>
      </c>
      <c r="G1089">
        <v>3.86</v>
      </c>
      <c r="H1089">
        <v>2.15</v>
      </c>
      <c r="I1089">
        <v>3.59</v>
      </c>
      <c r="J1089">
        <v>4.74</v>
      </c>
      <c r="K1089">
        <v>2.7</v>
      </c>
      <c r="U1089">
        <v>183</v>
      </c>
      <c r="V1089">
        <v>158</v>
      </c>
      <c r="W1089">
        <v>161</v>
      </c>
      <c r="X1089">
        <v>111</v>
      </c>
      <c r="Y1089">
        <v>106</v>
      </c>
      <c r="Z1089">
        <v>53</v>
      </c>
      <c r="AA1089">
        <f t="shared" si="288"/>
        <v>772</v>
      </c>
      <c r="AB1089">
        <f t="shared" si="293"/>
        <v>1.2864477561401634E-4</v>
      </c>
      <c r="AC1089" s="175">
        <f t="shared" ref="AC1089" si="304">SUM(AB1089:AB1092)/4</f>
        <v>1.9184235482595379E-4</v>
      </c>
    </row>
    <row r="1090" spans="1:29">
      <c r="A1090" t="s">
        <v>3414</v>
      </c>
      <c r="B1090" t="s">
        <v>3415</v>
      </c>
      <c r="C1090">
        <v>2.6</v>
      </c>
      <c r="D1090">
        <v>3.11</v>
      </c>
      <c r="E1090">
        <v>2.2200000000000002</v>
      </c>
      <c r="F1090">
        <v>2.85</v>
      </c>
      <c r="G1090">
        <v>3.84</v>
      </c>
      <c r="H1090">
        <v>2.14</v>
      </c>
      <c r="I1090">
        <v>3.57</v>
      </c>
      <c r="J1090">
        <v>4.7300000000000004</v>
      </c>
      <c r="K1090">
        <v>2.7</v>
      </c>
      <c r="U1090">
        <v>198</v>
      </c>
      <c r="V1090">
        <v>239</v>
      </c>
      <c r="W1090">
        <v>215</v>
      </c>
      <c r="X1090">
        <v>181</v>
      </c>
      <c r="Y1090">
        <v>144</v>
      </c>
      <c r="Z1090">
        <v>168</v>
      </c>
      <c r="AA1090">
        <f t="shared" si="288"/>
        <v>1145</v>
      </c>
      <c r="AB1090">
        <f t="shared" si="293"/>
        <v>1.9080086538607346E-4</v>
      </c>
      <c r="AC1090" s="175"/>
    </row>
    <row r="1091" spans="1:29">
      <c r="A1091" t="s">
        <v>3416</v>
      </c>
      <c r="B1091" t="s">
        <v>3417</v>
      </c>
      <c r="C1091">
        <v>2.59</v>
      </c>
      <c r="D1091">
        <v>3.1</v>
      </c>
      <c r="E1091">
        <v>2.2200000000000002</v>
      </c>
      <c r="F1091">
        <v>2.84</v>
      </c>
      <c r="G1091">
        <v>3.83</v>
      </c>
      <c r="H1091">
        <v>2.14</v>
      </c>
      <c r="I1091">
        <v>3.56</v>
      </c>
      <c r="J1091">
        <v>4.72</v>
      </c>
      <c r="K1091">
        <v>2.7</v>
      </c>
      <c r="U1091">
        <v>250</v>
      </c>
      <c r="V1091">
        <v>247</v>
      </c>
      <c r="W1091">
        <v>267</v>
      </c>
      <c r="X1091">
        <v>200</v>
      </c>
      <c r="Y1091">
        <v>122</v>
      </c>
      <c r="Z1091">
        <v>262</v>
      </c>
      <c r="AA1091">
        <f t="shared" si="288"/>
        <v>1348</v>
      </c>
      <c r="AB1091">
        <f t="shared" si="293"/>
        <v>2.2462844239338605E-4</v>
      </c>
      <c r="AC1091" s="175"/>
    </row>
    <row r="1092" spans="1:29">
      <c r="A1092" t="s">
        <v>3418</v>
      </c>
      <c r="B1092" t="s">
        <v>3419</v>
      </c>
      <c r="C1092">
        <v>2.6</v>
      </c>
      <c r="D1092">
        <v>3.11</v>
      </c>
      <c r="E1092">
        <v>2.2200000000000002</v>
      </c>
      <c r="F1092">
        <v>2.82</v>
      </c>
      <c r="G1092">
        <v>3.8</v>
      </c>
      <c r="H1092">
        <v>2.12</v>
      </c>
      <c r="I1092">
        <v>3.57</v>
      </c>
      <c r="J1092">
        <v>4.72</v>
      </c>
      <c r="K1092">
        <v>2.7</v>
      </c>
      <c r="U1092">
        <v>264</v>
      </c>
      <c r="V1092">
        <v>230</v>
      </c>
      <c r="W1092">
        <v>253</v>
      </c>
      <c r="X1092">
        <v>213</v>
      </c>
      <c r="Y1092">
        <v>154</v>
      </c>
      <c r="Z1092">
        <v>226</v>
      </c>
      <c r="AA1092">
        <f t="shared" si="288"/>
        <v>1340</v>
      </c>
      <c r="AB1092">
        <f t="shared" si="293"/>
        <v>2.2329533591033927E-4</v>
      </c>
      <c r="AC1092" s="175"/>
    </row>
    <row r="1093" spans="1:29">
      <c r="A1093" t="s">
        <v>3420</v>
      </c>
      <c r="B1093" t="s">
        <v>3421</v>
      </c>
      <c r="C1093">
        <v>2.79</v>
      </c>
      <c r="D1093">
        <v>3.28</v>
      </c>
      <c r="E1093">
        <v>2.2999999999999998</v>
      </c>
      <c r="F1093">
        <v>3</v>
      </c>
      <c r="G1093">
        <v>3.92</v>
      </c>
      <c r="H1093">
        <v>2.12</v>
      </c>
      <c r="I1093">
        <v>3.78</v>
      </c>
      <c r="J1093">
        <v>4.8499999999999996</v>
      </c>
      <c r="K1093">
        <v>2.7</v>
      </c>
      <c r="U1093">
        <v>279</v>
      </c>
      <c r="V1093">
        <v>230</v>
      </c>
      <c r="W1093">
        <v>244</v>
      </c>
      <c r="X1093">
        <v>168</v>
      </c>
      <c r="Y1093">
        <v>138</v>
      </c>
      <c r="Z1093">
        <v>171</v>
      </c>
      <c r="AA1093">
        <f t="shared" si="288"/>
        <v>1230</v>
      </c>
      <c r="AB1093">
        <f t="shared" si="293"/>
        <v>2.0496512176844574E-4</v>
      </c>
      <c r="AC1093" s="175">
        <f t="shared" ref="AC1093" si="305">SUM(AB1093:AB1096)/4</f>
        <v>1.902176312997405E-4</v>
      </c>
    </row>
    <row r="1094" spans="1:29">
      <c r="A1094" t="s">
        <v>3422</v>
      </c>
      <c r="B1094" t="s">
        <v>3423</v>
      </c>
      <c r="C1094">
        <v>3.06</v>
      </c>
      <c r="D1094">
        <v>3.51</v>
      </c>
      <c r="E1094">
        <v>2.41</v>
      </c>
      <c r="F1094">
        <v>3.27</v>
      </c>
      <c r="G1094">
        <v>4.0999999999999996</v>
      </c>
      <c r="H1094">
        <v>2.15</v>
      </c>
      <c r="I1094">
        <v>4.07</v>
      </c>
      <c r="J1094">
        <v>5.0199999999999996</v>
      </c>
      <c r="K1094">
        <v>2.7</v>
      </c>
      <c r="U1094">
        <v>262</v>
      </c>
      <c r="V1094">
        <v>220</v>
      </c>
      <c r="W1094">
        <v>229</v>
      </c>
      <c r="X1094">
        <v>156</v>
      </c>
      <c r="Y1094">
        <v>140</v>
      </c>
      <c r="Z1094">
        <v>164</v>
      </c>
      <c r="AA1094">
        <f t="shared" ref="AA1094:AA1157" si="306">SUM(U1094:Z1094)</f>
        <v>1171</v>
      </c>
      <c r="AB1094">
        <f t="shared" si="293"/>
        <v>1.9513346145597557E-4</v>
      </c>
      <c r="AC1094" s="175"/>
    </row>
    <row r="1095" spans="1:29">
      <c r="A1095" t="s">
        <v>3424</v>
      </c>
      <c r="B1095" t="s">
        <v>3425</v>
      </c>
      <c r="C1095">
        <v>3.35</v>
      </c>
      <c r="D1095">
        <v>3.75</v>
      </c>
      <c r="E1095">
        <v>2.52</v>
      </c>
      <c r="F1095">
        <v>3.64</v>
      </c>
      <c r="G1095">
        <v>4.38</v>
      </c>
      <c r="H1095">
        <v>2.2400000000000002</v>
      </c>
      <c r="I1095">
        <v>4.37</v>
      </c>
      <c r="J1095">
        <v>5.19</v>
      </c>
      <c r="K1095">
        <v>2.7</v>
      </c>
      <c r="U1095">
        <v>248</v>
      </c>
      <c r="V1095">
        <v>214</v>
      </c>
      <c r="W1095">
        <v>217</v>
      </c>
      <c r="X1095">
        <v>145</v>
      </c>
      <c r="Y1095">
        <v>133</v>
      </c>
      <c r="Z1095">
        <v>149</v>
      </c>
      <c r="AA1095">
        <f t="shared" si="306"/>
        <v>1106</v>
      </c>
      <c r="AB1095">
        <f t="shared" si="293"/>
        <v>1.8430197128122032E-4</v>
      </c>
      <c r="AC1095" s="175"/>
    </row>
    <row r="1096" spans="1:29">
      <c r="A1096" t="s">
        <v>3426</v>
      </c>
      <c r="B1096" t="s">
        <v>3427</v>
      </c>
      <c r="C1096">
        <v>3.61</v>
      </c>
      <c r="D1096">
        <v>3.92</v>
      </c>
      <c r="E1096">
        <v>2.62</v>
      </c>
      <c r="F1096">
        <v>4.0199999999999996</v>
      </c>
      <c r="G1096">
        <v>4.67</v>
      </c>
      <c r="H1096">
        <v>2.34</v>
      </c>
      <c r="I1096">
        <v>4.63</v>
      </c>
      <c r="J1096">
        <v>5.33</v>
      </c>
      <c r="K1096">
        <v>2.7</v>
      </c>
      <c r="U1096">
        <v>234</v>
      </c>
      <c r="V1096">
        <v>206</v>
      </c>
      <c r="W1096">
        <v>206</v>
      </c>
      <c r="X1096">
        <v>133</v>
      </c>
      <c r="Y1096">
        <v>129</v>
      </c>
      <c r="Z1096">
        <v>151</v>
      </c>
      <c r="AA1096">
        <f t="shared" si="306"/>
        <v>1059</v>
      </c>
      <c r="AB1096">
        <f t="shared" si="293"/>
        <v>1.7646997069332035E-4</v>
      </c>
      <c r="AC1096" s="175"/>
    </row>
    <row r="1097" spans="1:29">
      <c r="A1097" t="s">
        <v>3428</v>
      </c>
      <c r="B1097" t="s">
        <v>3429</v>
      </c>
      <c r="C1097">
        <v>3.82</v>
      </c>
      <c r="D1097">
        <v>4.0199999999999996</v>
      </c>
      <c r="E1097">
        <v>2.7</v>
      </c>
      <c r="F1097">
        <v>4.41</v>
      </c>
      <c r="G1097">
        <v>4.9800000000000004</v>
      </c>
      <c r="H1097">
        <v>2.46</v>
      </c>
      <c r="I1097">
        <v>4.8600000000000003</v>
      </c>
      <c r="J1097">
        <v>5.46</v>
      </c>
      <c r="K1097">
        <v>2.7</v>
      </c>
      <c r="U1097">
        <v>220</v>
      </c>
      <c r="V1097">
        <v>203</v>
      </c>
      <c r="W1097">
        <v>203</v>
      </c>
      <c r="X1097">
        <v>127</v>
      </c>
      <c r="Y1097">
        <v>130</v>
      </c>
      <c r="Z1097">
        <v>145</v>
      </c>
      <c r="AA1097">
        <f t="shared" si="306"/>
        <v>1028</v>
      </c>
      <c r="AB1097">
        <f t="shared" si="293"/>
        <v>1.71304183071514E-4</v>
      </c>
      <c r="AC1097" s="175">
        <f t="shared" ref="AC1097" si="307">SUM(AB1097:AB1100)/4</f>
        <v>1.633055441732332E-4</v>
      </c>
    </row>
    <row r="1098" spans="1:29">
      <c r="A1098" t="s">
        <v>3430</v>
      </c>
      <c r="B1098" t="s">
        <v>3431</v>
      </c>
      <c r="C1098">
        <v>3.94</v>
      </c>
      <c r="D1098">
        <v>4.04</v>
      </c>
      <c r="E1098">
        <v>2.77</v>
      </c>
      <c r="F1098">
        <v>4.74</v>
      </c>
      <c r="G1098">
        <v>5.25</v>
      </c>
      <c r="H1098">
        <v>2.57</v>
      </c>
      <c r="I1098">
        <v>5.03</v>
      </c>
      <c r="J1098">
        <v>5.55</v>
      </c>
      <c r="K1098">
        <v>2.7</v>
      </c>
      <c r="U1098">
        <v>218</v>
      </c>
      <c r="V1098">
        <v>204</v>
      </c>
      <c r="W1098">
        <v>208</v>
      </c>
      <c r="X1098">
        <v>109</v>
      </c>
      <c r="Y1098">
        <v>119</v>
      </c>
      <c r="Z1098">
        <v>117</v>
      </c>
      <c r="AA1098">
        <f t="shared" si="306"/>
        <v>975</v>
      </c>
      <c r="AB1098">
        <f t="shared" si="293"/>
        <v>1.6247235262132893E-4</v>
      </c>
      <c r="AC1098" s="175"/>
    </row>
    <row r="1099" spans="1:29">
      <c r="A1099" t="s">
        <v>3432</v>
      </c>
      <c r="B1099" t="s">
        <v>3433</v>
      </c>
      <c r="C1099">
        <v>3.98</v>
      </c>
      <c r="D1099">
        <v>4.05</v>
      </c>
      <c r="E1099">
        <v>2.8</v>
      </c>
      <c r="F1099">
        <v>4.95</v>
      </c>
      <c r="G1099">
        <v>5.43</v>
      </c>
      <c r="H1099">
        <v>2.65</v>
      </c>
      <c r="I1099">
        <v>5.13</v>
      </c>
      <c r="J1099">
        <v>5.6</v>
      </c>
      <c r="K1099">
        <v>2.7</v>
      </c>
      <c r="U1099">
        <v>222</v>
      </c>
      <c r="V1099">
        <v>203</v>
      </c>
      <c r="W1099">
        <v>214</v>
      </c>
      <c r="X1099">
        <v>90</v>
      </c>
      <c r="Y1099">
        <v>122</v>
      </c>
      <c r="Z1099">
        <v>112</v>
      </c>
      <c r="AA1099">
        <f t="shared" si="306"/>
        <v>963</v>
      </c>
      <c r="AB1099">
        <f t="shared" si="293"/>
        <v>1.6047269289675873E-4</v>
      </c>
      <c r="AC1099" s="175"/>
    </row>
    <row r="1100" spans="1:29">
      <c r="A1100" t="s">
        <v>3434</v>
      </c>
      <c r="B1100" t="s">
        <v>3435</v>
      </c>
      <c r="C1100">
        <v>3.98</v>
      </c>
      <c r="D1100">
        <v>4.05</v>
      </c>
      <c r="E1100">
        <v>2.8</v>
      </c>
      <c r="F1100">
        <v>5.04</v>
      </c>
      <c r="G1100">
        <v>5.52</v>
      </c>
      <c r="H1100">
        <v>2.7</v>
      </c>
      <c r="I1100">
        <v>5.13</v>
      </c>
      <c r="J1100">
        <v>5.6</v>
      </c>
      <c r="K1100">
        <v>2.7</v>
      </c>
      <c r="U1100">
        <v>222</v>
      </c>
      <c r="V1100">
        <v>210</v>
      </c>
      <c r="W1100">
        <v>225</v>
      </c>
      <c r="X1100">
        <v>86</v>
      </c>
      <c r="Y1100">
        <v>111</v>
      </c>
      <c r="Z1100">
        <v>100</v>
      </c>
      <c r="AA1100">
        <f t="shared" si="306"/>
        <v>954</v>
      </c>
      <c r="AB1100">
        <f t="shared" si="293"/>
        <v>1.589729481033311E-4</v>
      </c>
      <c r="AC1100" s="175"/>
    </row>
    <row r="1101" spans="1:29">
      <c r="A1101" t="s">
        <v>3436</v>
      </c>
      <c r="B1101" t="s">
        <v>3437</v>
      </c>
      <c r="C1101">
        <v>3.88</v>
      </c>
      <c r="D1101">
        <v>4.03</v>
      </c>
      <c r="E1101">
        <v>2.74</v>
      </c>
      <c r="F1101">
        <v>4.93</v>
      </c>
      <c r="G1101">
        <v>5.49</v>
      </c>
      <c r="H1101">
        <v>2.74</v>
      </c>
      <c r="I1101">
        <v>4.97</v>
      </c>
      <c r="J1101">
        <v>5.51</v>
      </c>
      <c r="K1101">
        <v>2.7</v>
      </c>
      <c r="U1101">
        <v>227</v>
      </c>
      <c r="V1101">
        <v>222</v>
      </c>
      <c r="W1101">
        <v>234</v>
      </c>
      <c r="X1101">
        <v>73</v>
      </c>
      <c r="Y1101">
        <v>109</v>
      </c>
      <c r="Z1101">
        <v>118</v>
      </c>
      <c r="AA1101">
        <f t="shared" si="306"/>
        <v>983</v>
      </c>
      <c r="AB1101">
        <f t="shared" si="293"/>
        <v>1.6380545910437574E-4</v>
      </c>
      <c r="AC1101" s="175">
        <f t="shared" ref="AC1101" si="308">SUM(AB1101:AB1104)/4</f>
        <v>1.7280392786494164E-4</v>
      </c>
    </row>
    <row r="1102" spans="1:29">
      <c r="A1102" t="s">
        <v>3438</v>
      </c>
      <c r="B1102" t="s">
        <v>3439</v>
      </c>
      <c r="C1102">
        <v>3.59</v>
      </c>
      <c r="D1102">
        <v>3.9</v>
      </c>
      <c r="E1102">
        <v>2.61</v>
      </c>
      <c r="F1102">
        <v>4.46</v>
      </c>
      <c r="G1102">
        <v>5.17</v>
      </c>
      <c r="H1102">
        <v>2.64</v>
      </c>
      <c r="I1102">
        <v>4.62</v>
      </c>
      <c r="J1102">
        <v>5.33</v>
      </c>
      <c r="K1102">
        <v>2.7</v>
      </c>
      <c r="U1102">
        <v>223</v>
      </c>
      <c r="V1102">
        <v>230</v>
      </c>
      <c r="W1102">
        <v>244</v>
      </c>
      <c r="X1102">
        <v>84</v>
      </c>
      <c r="Y1102">
        <v>117</v>
      </c>
      <c r="Z1102">
        <v>139</v>
      </c>
      <c r="AA1102">
        <f t="shared" si="306"/>
        <v>1037</v>
      </c>
      <c r="AB1102">
        <f t="shared" si="293"/>
        <v>1.7280392786494164E-4</v>
      </c>
      <c r="AC1102" s="175"/>
    </row>
    <row r="1103" spans="1:29">
      <c r="A1103" t="s">
        <v>3440</v>
      </c>
      <c r="B1103" t="s">
        <v>3441</v>
      </c>
      <c r="C1103">
        <v>3.36</v>
      </c>
      <c r="D1103">
        <v>3.75</v>
      </c>
      <c r="E1103">
        <v>2.52</v>
      </c>
      <c r="F1103">
        <v>4.07</v>
      </c>
      <c r="G1103">
        <v>4.8600000000000003</v>
      </c>
      <c r="H1103">
        <v>2.52</v>
      </c>
      <c r="I1103">
        <v>4.38</v>
      </c>
      <c r="J1103">
        <v>5.2</v>
      </c>
      <c r="K1103">
        <v>2.7</v>
      </c>
      <c r="U1103">
        <v>219</v>
      </c>
      <c r="V1103">
        <v>237</v>
      </c>
      <c r="W1103">
        <v>249</v>
      </c>
      <c r="X1103">
        <v>90</v>
      </c>
      <c r="Y1103">
        <v>123</v>
      </c>
      <c r="Z1103">
        <v>135</v>
      </c>
      <c r="AA1103">
        <f t="shared" si="306"/>
        <v>1053</v>
      </c>
      <c r="AB1103">
        <f t="shared" si="293"/>
        <v>1.7547014083103525E-4</v>
      </c>
      <c r="AC1103" s="175"/>
    </row>
    <row r="1104" spans="1:29">
      <c r="A1104" t="s">
        <v>3442</v>
      </c>
      <c r="B1104" t="s">
        <v>3443</v>
      </c>
      <c r="C1104">
        <v>3.24</v>
      </c>
      <c r="D1104">
        <v>3.66</v>
      </c>
      <c r="E1104">
        <v>2.48</v>
      </c>
      <c r="F1104">
        <v>3.85</v>
      </c>
      <c r="G1104">
        <v>4.68</v>
      </c>
      <c r="H1104">
        <v>2.4500000000000002</v>
      </c>
      <c r="I1104">
        <v>4.26</v>
      </c>
      <c r="J1104">
        <v>5.12</v>
      </c>
      <c r="K1104">
        <v>2.7</v>
      </c>
      <c r="U1104">
        <v>208</v>
      </c>
      <c r="V1104">
        <v>239</v>
      </c>
      <c r="W1104">
        <v>248</v>
      </c>
      <c r="X1104">
        <v>111</v>
      </c>
      <c r="Y1104">
        <v>127</v>
      </c>
      <c r="Z1104">
        <v>142</v>
      </c>
      <c r="AA1104">
        <f t="shared" si="306"/>
        <v>1075</v>
      </c>
      <c r="AB1104">
        <f t="shared" si="293"/>
        <v>1.7913618365941394E-4</v>
      </c>
      <c r="AC1104" s="175"/>
    </row>
    <row r="1105" spans="1:29">
      <c r="A1105" t="s">
        <v>3444</v>
      </c>
      <c r="B1105" t="s">
        <v>3445</v>
      </c>
      <c r="C1105">
        <v>3.13</v>
      </c>
      <c r="D1105">
        <v>3.57</v>
      </c>
      <c r="E1105">
        <v>2.44</v>
      </c>
      <c r="F1105">
        <v>3.67</v>
      </c>
      <c r="G1105">
        <v>4.53</v>
      </c>
      <c r="H1105">
        <v>2.39</v>
      </c>
      <c r="I1105">
        <v>4.1500000000000004</v>
      </c>
      <c r="J1105">
        <v>5.07</v>
      </c>
      <c r="K1105">
        <v>2.7</v>
      </c>
      <c r="U1105">
        <v>203</v>
      </c>
      <c r="V1105">
        <v>232</v>
      </c>
      <c r="W1105">
        <v>236</v>
      </c>
      <c r="X1105">
        <v>110</v>
      </c>
      <c r="Y1105">
        <v>138</v>
      </c>
      <c r="Z1105">
        <v>147</v>
      </c>
      <c r="AA1105">
        <f t="shared" si="306"/>
        <v>1066</v>
      </c>
      <c r="AB1105">
        <f t="shared" si="293"/>
        <v>1.7763643886598631E-4</v>
      </c>
      <c r="AC1105" s="175">
        <f t="shared" ref="AC1105" si="309">SUM(AB1105:AB1108)/4</f>
        <v>1.4235077664284128E-4</v>
      </c>
    </row>
    <row r="1106" spans="1:29">
      <c r="A1106" t="s">
        <v>3446</v>
      </c>
      <c r="B1106" t="s">
        <v>3447</v>
      </c>
      <c r="C1106">
        <v>3.07</v>
      </c>
      <c r="D1106">
        <v>3.51</v>
      </c>
      <c r="E1106">
        <v>2.41</v>
      </c>
      <c r="F1106">
        <v>3.56</v>
      </c>
      <c r="G1106">
        <v>4.4400000000000004</v>
      </c>
      <c r="H1106">
        <v>2.36</v>
      </c>
      <c r="I1106">
        <v>4.08</v>
      </c>
      <c r="J1106">
        <v>5.03</v>
      </c>
      <c r="K1106">
        <v>2.7</v>
      </c>
      <c r="U1106">
        <v>191</v>
      </c>
      <c r="V1106">
        <v>210</v>
      </c>
      <c r="W1106">
        <v>208</v>
      </c>
      <c r="X1106">
        <v>105</v>
      </c>
      <c r="Y1106">
        <v>134</v>
      </c>
      <c r="Z1106">
        <v>126</v>
      </c>
      <c r="AA1106">
        <f t="shared" si="306"/>
        <v>974</v>
      </c>
      <c r="AB1106">
        <f t="shared" si="293"/>
        <v>1.6230571431094808E-4</v>
      </c>
      <c r="AC1106" s="175"/>
    </row>
    <row r="1107" spans="1:29">
      <c r="A1107" t="s">
        <v>3448</v>
      </c>
      <c r="B1107" t="s">
        <v>3449</v>
      </c>
      <c r="C1107">
        <v>3</v>
      </c>
      <c r="D1107">
        <v>3.45</v>
      </c>
      <c r="E1107">
        <v>2.39</v>
      </c>
      <c r="F1107">
        <v>3.45</v>
      </c>
      <c r="G1107">
        <v>4.3499999999999996</v>
      </c>
      <c r="H1107">
        <v>2.33</v>
      </c>
      <c r="I1107">
        <v>4</v>
      </c>
      <c r="J1107">
        <v>4.9800000000000004</v>
      </c>
      <c r="K1107">
        <v>2.7</v>
      </c>
      <c r="U1107">
        <v>164</v>
      </c>
      <c r="V1107">
        <v>178</v>
      </c>
      <c r="W1107">
        <v>150</v>
      </c>
      <c r="X1107">
        <v>95</v>
      </c>
      <c r="Y1107">
        <v>122</v>
      </c>
      <c r="Z1107">
        <v>73</v>
      </c>
      <c r="AA1107">
        <f t="shared" si="306"/>
        <v>782</v>
      </c>
      <c r="AB1107">
        <f t="shared" si="293"/>
        <v>1.3031115871782486E-4</v>
      </c>
      <c r="AC1107" s="175"/>
    </row>
    <row r="1108" spans="1:29">
      <c r="A1108" t="s">
        <v>3450</v>
      </c>
      <c r="B1108" t="s">
        <v>3451</v>
      </c>
      <c r="C1108">
        <v>2.95</v>
      </c>
      <c r="D1108">
        <v>3.41</v>
      </c>
      <c r="E1108">
        <v>2.37</v>
      </c>
      <c r="F1108">
        <v>3.37</v>
      </c>
      <c r="G1108">
        <v>4.28</v>
      </c>
      <c r="H1108">
        <v>2.2999999999999998</v>
      </c>
      <c r="I1108">
        <v>3.95</v>
      </c>
      <c r="J1108">
        <v>4.95</v>
      </c>
      <c r="K1108">
        <v>2.7</v>
      </c>
      <c r="U1108">
        <v>153</v>
      </c>
      <c r="V1108">
        <v>130</v>
      </c>
      <c r="W1108">
        <v>120</v>
      </c>
      <c r="X1108">
        <v>71</v>
      </c>
      <c r="Y1108">
        <v>91</v>
      </c>
      <c r="Z1108">
        <v>30</v>
      </c>
      <c r="AA1108">
        <f t="shared" si="306"/>
        <v>595</v>
      </c>
      <c r="AB1108">
        <f t="shared" si="293"/>
        <v>9.914979467660586E-5</v>
      </c>
      <c r="AC1108" s="175"/>
    </row>
    <row r="1109" spans="1:29">
      <c r="A1109" t="s">
        <v>3452</v>
      </c>
      <c r="B1109" t="s">
        <v>3453</v>
      </c>
      <c r="C1109">
        <v>2.89</v>
      </c>
      <c r="D1109">
        <v>3.36</v>
      </c>
      <c r="E1109">
        <v>2.35</v>
      </c>
      <c r="F1109">
        <v>3.28</v>
      </c>
      <c r="G1109">
        <v>4.2</v>
      </c>
      <c r="H1109">
        <v>2.2799999999999998</v>
      </c>
      <c r="I1109">
        <v>3.89</v>
      </c>
      <c r="J1109">
        <v>4.92</v>
      </c>
      <c r="K1109">
        <v>2.7</v>
      </c>
      <c r="U1109">
        <v>127</v>
      </c>
      <c r="V1109">
        <v>99</v>
      </c>
      <c r="W1109">
        <v>103</v>
      </c>
      <c r="X1109">
        <v>88</v>
      </c>
      <c r="Y1109">
        <v>68</v>
      </c>
      <c r="Z1109">
        <v>13</v>
      </c>
      <c r="AA1109">
        <f t="shared" si="306"/>
        <v>498</v>
      </c>
      <c r="AB1109">
        <f t="shared" si="293"/>
        <v>8.2985878569663397E-5</v>
      </c>
      <c r="AC1109" s="175">
        <f t="shared" ref="AC1109" si="310">SUM(AB1109:AB1112)/4</f>
        <v>8.6693580975637314E-5</v>
      </c>
    </row>
    <row r="1110" spans="1:29">
      <c r="A1110" t="s">
        <v>3454</v>
      </c>
      <c r="B1110" t="s">
        <v>3455</v>
      </c>
      <c r="C1110">
        <v>2.85</v>
      </c>
      <c r="D1110">
        <v>3.33</v>
      </c>
      <c r="E1110">
        <v>2.34</v>
      </c>
      <c r="F1110">
        <v>3.21</v>
      </c>
      <c r="G1110">
        <v>4.1500000000000004</v>
      </c>
      <c r="H1110">
        <v>2.2599999999999998</v>
      </c>
      <c r="I1110">
        <v>3.85</v>
      </c>
      <c r="J1110">
        <v>4.8899999999999997</v>
      </c>
      <c r="K1110">
        <v>2.7</v>
      </c>
      <c r="U1110">
        <v>127</v>
      </c>
      <c r="V1110">
        <v>108</v>
      </c>
      <c r="W1110">
        <v>107</v>
      </c>
      <c r="X1110">
        <v>88</v>
      </c>
      <c r="Y1110">
        <v>71</v>
      </c>
      <c r="Z1110">
        <v>15</v>
      </c>
      <c r="AA1110">
        <f t="shared" si="306"/>
        <v>516</v>
      </c>
      <c r="AB1110">
        <f t="shared" ref="AB1110:AB1173" si="311">AA1110/$AD$4</f>
        <v>8.5985368156518696E-5</v>
      </c>
      <c r="AC1110" s="175"/>
    </row>
    <row r="1111" spans="1:29">
      <c r="A1111" t="s">
        <v>3456</v>
      </c>
      <c r="B1111" t="s">
        <v>3457</v>
      </c>
      <c r="C1111">
        <v>2.8</v>
      </c>
      <c r="D1111">
        <v>3.29</v>
      </c>
      <c r="E1111">
        <v>2.3199999999999998</v>
      </c>
      <c r="F1111">
        <v>3.13</v>
      </c>
      <c r="G1111">
        <v>4.08</v>
      </c>
      <c r="H1111">
        <v>2.23</v>
      </c>
      <c r="I1111">
        <v>3.8</v>
      </c>
      <c r="J1111">
        <v>4.8600000000000003</v>
      </c>
      <c r="K1111">
        <v>2.7</v>
      </c>
      <c r="U1111">
        <v>139</v>
      </c>
      <c r="V1111">
        <v>106</v>
      </c>
      <c r="W1111">
        <v>112</v>
      </c>
      <c r="X1111">
        <v>67</v>
      </c>
      <c r="Y1111">
        <v>69</v>
      </c>
      <c r="Z1111">
        <v>12</v>
      </c>
      <c r="AA1111">
        <f t="shared" si="306"/>
        <v>505</v>
      </c>
      <c r="AB1111">
        <f t="shared" si="311"/>
        <v>8.4152346742329351E-5</v>
      </c>
      <c r="AC1111" s="175"/>
    </row>
    <row r="1112" spans="1:29">
      <c r="A1112" t="s">
        <v>3458</v>
      </c>
      <c r="B1112" t="s">
        <v>3459</v>
      </c>
      <c r="C1112">
        <v>2.77</v>
      </c>
      <c r="D1112">
        <v>3.26</v>
      </c>
      <c r="E1112">
        <v>2.2999999999999998</v>
      </c>
      <c r="F1112">
        <v>3.09</v>
      </c>
      <c r="G1112">
        <v>4.04</v>
      </c>
      <c r="H1112">
        <v>2.21</v>
      </c>
      <c r="I1112">
        <v>3.76</v>
      </c>
      <c r="J1112">
        <v>4.84</v>
      </c>
      <c r="K1112">
        <v>2.7</v>
      </c>
      <c r="U1112">
        <v>148</v>
      </c>
      <c r="V1112">
        <v>118</v>
      </c>
      <c r="W1112">
        <v>123</v>
      </c>
      <c r="X1112">
        <v>84</v>
      </c>
      <c r="Y1112">
        <v>66</v>
      </c>
      <c r="Z1112">
        <v>23</v>
      </c>
      <c r="AA1112">
        <f t="shared" si="306"/>
        <v>562</v>
      </c>
      <c r="AB1112">
        <f t="shared" si="311"/>
        <v>9.3650730434037812E-5</v>
      </c>
      <c r="AC1112" s="175"/>
    </row>
    <row r="1113" spans="1:29">
      <c r="A1113" t="s">
        <v>3460</v>
      </c>
      <c r="B1113" t="s">
        <v>3461</v>
      </c>
      <c r="C1113">
        <v>2.76</v>
      </c>
      <c r="D1113">
        <v>3.25</v>
      </c>
      <c r="E1113">
        <v>2.29</v>
      </c>
      <c r="F1113">
        <v>3.06</v>
      </c>
      <c r="G1113">
        <v>4.0199999999999996</v>
      </c>
      <c r="H1113">
        <v>2.21</v>
      </c>
      <c r="I1113">
        <v>3.75</v>
      </c>
      <c r="J1113">
        <v>4.83</v>
      </c>
      <c r="K1113">
        <v>2.7</v>
      </c>
      <c r="U1113">
        <v>164</v>
      </c>
      <c r="V1113">
        <v>147</v>
      </c>
      <c r="W1113">
        <v>149</v>
      </c>
      <c r="X1113">
        <v>104</v>
      </c>
      <c r="Y1113">
        <v>106</v>
      </c>
      <c r="Z1113">
        <v>53</v>
      </c>
      <c r="AA1113">
        <f t="shared" si="306"/>
        <v>723</v>
      </c>
      <c r="AB1113">
        <f t="shared" si="311"/>
        <v>1.2047949840535469E-4</v>
      </c>
      <c r="AC1113" s="175">
        <f t="shared" ref="AC1113" si="312">SUM(AB1113:AB1116)/4</f>
        <v>1.7905286450422352E-4</v>
      </c>
    </row>
    <row r="1114" spans="1:29">
      <c r="A1114" t="s">
        <v>3462</v>
      </c>
      <c r="B1114" t="s">
        <v>3463</v>
      </c>
      <c r="C1114">
        <v>2.73</v>
      </c>
      <c r="D1114">
        <v>3.22</v>
      </c>
      <c r="E1114">
        <v>2.2799999999999998</v>
      </c>
      <c r="F1114">
        <v>3.02</v>
      </c>
      <c r="G1114">
        <v>3.98</v>
      </c>
      <c r="H1114">
        <v>2.19</v>
      </c>
      <c r="I1114">
        <v>3.72</v>
      </c>
      <c r="J1114">
        <v>4.82</v>
      </c>
      <c r="K1114">
        <v>2.7</v>
      </c>
      <c r="U1114">
        <v>197</v>
      </c>
      <c r="V1114">
        <v>222</v>
      </c>
      <c r="W1114">
        <v>200</v>
      </c>
      <c r="X1114">
        <v>125</v>
      </c>
      <c r="Y1114">
        <v>144</v>
      </c>
      <c r="Z1114">
        <v>168</v>
      </c>
      <c r="AA1114">
        <f t="shared" si="306"/>
        <v>1056</v>
      </c>
      <c r="AB1114">
        <f t="shared" si="311"/>
        <v>1.7597005576217779E-4</v>
      </c>
      <c r="AC1114" s="175"/>
    </row>
    <row r="1115" spans="1:29">
      <c r="A1115" t="s">
        <v>3464</v>
      </c>
      <c r="B1115" t="s">
        <v>3465</v>
      </c>
      <c r="C1115">
        <v>2.71</v>
      </c>
      <c r="D1115">
        <v>3.2</v>
      </c>
      <c r="E1115">
        <v>2.27</v>
      </c>
      <c r="F1115">
        <v>2.98</v>
      </c>
      <c r="G1115">
        <v>3.94</v>
      </c>
      <c r="H1115">
        <v>2.1800000000000002</v>
      </c>
      <c r="I1115">
        <v>3.69</v>
      </c>
      <c r="J1115">
        <v>4.8</v>
      </c>
      <c r="K1115">
        <v>2.7</v>
      </c>
      <c r="U1115">
        <v>220</v>
      </c>
      <c r="V1115">
        <v>231</v>
      </c>
      <c r="W1115">
        <v>247</v>
      </c>
      <c r="X1115">
        <v>188</v>
      </c>
      <c r="Y1115">
        <v>122</v>
      </c>
      <c r="Z1115">
        <v>262</v>
      </c>
      <c r="AA1115">
        <f t="shared" si="306"/>
        <v>1270</v>
      </c>
      <c r="AB1115">
        <f t="shared" si="311"/>
        <v>2.1163065418367975E-4</v>
      </c>
      <c r="AC1115" s="175"/>
    </row>
    <row r="1116" spans="1:29">
      <c r="A1116" t="s">
        <v>3466</v>
      </c>
      <c r="B1116" t="s">
        <v>3467</v>
      </c>
      <c r="C1116">
        <v>2.71</v>
      </c>
      <c r="D1116">
        <v>3.2</v>
      </c>
      <c r="E1116">
        <v>2.27</v>
      </c>
      <c r="F1116">
        <v>2.95</v>
      </c>
      <c r="G1116">
        <v>3.91</v>
      </c>
      <c r="H1116">
        <v>2.16</v>
      </c>
      <c r="I1116">
        <v>3.69</v>
      </c>
      <c r="J1116">
        <v>4.8</v>
      </c>
      <c r="K1116">
        <v>2.7</v>
      </c>
      <c r="U1116">
        <v>220</v>
      </c>
      <c r="V1116">
        <v>215</v>
      </c>
      <c r="W1116">
        <v>234</v>
      </c>
      <c r="X1116">
        <v>200</v>
      </c>
      <c r="Y1116">
        <v>154</v>
      </c>
      <c r="Z1116">
        <v>226</v>
      </c>
      <c r="AA1116">
        <f t="shared" si="306"/>
        <v>1249</v>
      </c>
      <c r="AB1116">
        <f t="shared" si="311"/>
        <v>2.0813124966568189E-4</v>
      </c>
      <c r="AC1116" s="175"/>
    </row>
    <row r="1117" spans="1:29">
      <c r="A1117" t="s">
        <v>3468</v>
      </c>
      <c r="B1117" t="s">
        <v>3469</v>
      </c>
      <c r="C1117">
        <v>2.9</v>
      </c>
      <c r="D1117">
        <v>3.37</v>
      </c>
      <c r="E1117">
        <v>2.35</v>
      </c>
      <c r="F1117">
        <v>3.14</v>
      </c>
      <c r="G1117">
        <v>4.03</v>
      </c>
      <c r="H1117">
        <v>2.17</v>
      </c>
      <c r="I1117">
        <v>3.9</v>
      </c>
      <c r="J1117">
        <v>4.92</v>
      </c>
      <c r="K1117">
        <v>2.7</v>
      </c>
      <c r="U1117">
        <v>232</v>
      </c>
      <c r="V1117">
        <v>214</v>
      </c>
      <c r="W1117">
        <v>225</v>
      </c>
      <c r="X1117">
        <v>149</v>
      </c>
      <c r="Y1117">
        <v>138</v>
      </c>
      <c r="Z1117">
        <v>171</v>
      </c>
      <c r="AA1117">
        <f t="shared" si="306"/>
        <v>1129</v>
      </c>
      <c r="AB1117">
        <f t="shared" si="311"/>
        <v>1.8813465241997987E-4</v>
      </c>
      <c r="AC1117" s="175">
        <f t="shared" ref="AC1117" si="313">SUM(AB1117:AB1120)/4</f>
        <v>1.7442865139115493E-4</v>
      </c>
    </row>
    <row r="1118" spans="1:29">
      <c r="A1118" t="s">
        <v>3470</v>
      </c>
      <c r="B1118" t="s">
        <v>3471</v>
      </c>
      <c r="C1118">
        <v>3.18</v>
      </c>
      <c r="D1118">
        <v>3.61</v>
      </c>
      <c r="E1118">
        <v>2.46</v>
      </c>
      <c r="F1118">
        <v>3.45</v>
      </c>
      <c r="G1118">
        <v>4.25</v>
      </c>
      <c r="H1118">
        <v>2.2200000000000002</v>
      </c>
      <c r="I1118">
        <v>4.2</v>
      </c>
      <c r="J1118">
        <v>5.09</v>
      </c>
      <c r="K1118">
        <v>2.7</v>
      </c>
      <c r="U1118">
        <v>220</v>
      </c>
      <c r="V1118">
        <v>203</v>
      </c>
      <c r="W1118">
        <v>210</v>
      </c>
      <c r="X1118">
        <v>130</v>
      </c>
      <c r="Y1118">
        <v>140</v>
      </c>
      <c r="Z1118">
        <v>164</v>
      </c>
      <c r="AA1118">
        <f t="shared" si="306"/>
        <v>1067</v>
      </c>
      <c r="AB1118">
        <f t="shared" si="311"/>
        <v>1.7780307717636716E-4</v>
      </c>
      <c r="AC1118" s="175"/>
    </row>
    <row r="1119" spans="1:29">
      <c r="A1119" t="s">
        <v>3472</v>
      </c>
      <c r="B1119" t="s">
        <v>3473</v>
      </c>
      <c r="C1119">
        <v>3.47</v>
      </c>
      <c r="D1119">
        <v>3.84</v>
      </c>
      <c r="E1119">
        <v>2.57</v>
      </c>
      <c r="F1119">
        <v>3.81</v>
      </c>
      <c r="G1119">
        <v>4.51</v>
      </c>
      <c r="H1119">
        <v>2.2999999999999998</v>
      </c>
      <c r="I1119">
        <v>4.5</v>
      </c>
      <c r="J1119">
        <v>5.26</v>
      </c>
      <c r="K1119">
        <v>2.7</v>
      </c>
      <c r="U1119">
        <v>195</v>
      </c>
      <c r="V1119">
        <v>197</v>
      </c>
      <c r="W1119">
        <v>198</v>
      </c>
      <c r="X1119">
        <v>150</v>
      </c>
      <c r="Y1119">
        <v>133</v>
      </c>
      <c r="Z1119">
        <v>149</v>
      </c>
      <c r="AA1119">
        <f t="shared" si="306"/>
        <v>1022</v>
      </c>
      <c r="AB1119">
        <f t="shared" si="311"/>
        <v>1.703043532092289E-4</v>
      </c>
      <c r="AC1119" s="175"/>
    </row>
    <row r="1120" spans="1:29">
      <c r="A1120" t="s">
        <v>3474</v>
      </c>
      <c r="B1120" t="s">
        <v>3475</v>
      </c>
      <c r="C1120">
        <v>3.73</v>
      </c>
      <c r="D1120">
        <v>3.98</v>
      </c>
      <c r="E1120">
        <v>2.67</v>
      </c>
      <c r="F1120">
        <v>4.21</v>
      </c>
      <c r="G1120">
        <v>4.8099999999999996</v>
      </c>
      <c r="H1120">
        <v>2.41</v>
      </c>
      <c r="I1120">
        <v>4.76</v>
      </c>
      <c r="J1120">
        <v>5.4</v>
      </c>
      <c r="K1120">
        <v>2.7</v>
      </c>
      <c r="U1120">
        <v>202</v>
      </c>
      <c r="V1120">
        <v>190</v>
      </c>
      <c r="W1120">
        <v>188</v>
      </c>
      <c r="X1120">
        <v>109</v>
      </c>
      <c r="Y1120">
        <v>129</v>
      </c>
      <c r="Z1120">
        <v>151</v>
      </c>
      <c r="AA1120">
        <f t="shared" si="306"/>
        <v>969</v>
      </c>
      <c r="AB1120">
        <f t="shared" si="311"/>
        <v>1.6147252275904383E-4</v>
      </c>
      <c r="AC1120" s="175"/>
    </row>
    <row r="1121" spans="1:29">
      <c r="A1121" t="s">
        <v>3476</v>
      </c>
      <c r="B1121" t="s">
        <v>3477</v>
      </c>
      <c r="C1121">
        <v>3.9</v>
      </c>
      <c r="D1121">
        <v>4.04</v>
      </c>
      <c r="E1121">
        <v>2.74</v>
      </c>
      <c r="F1121">
        <v>4.5599999999999996</v>
      </c>
      <c r="G1121">
        <v>5.09</v>
      </c>
      <c r="H1121">
        <v>2.5099999999999998</v>
      </c>
      <c r="I1121">
        <v>4.97</v>
      </c>
      <c r="J1121">
        <v>5.51</v>
      </c>
      <c r="K1121">
        <v>2.7</v>
      </c>
      <c r="U1121">
        <v>186</v>
      </c>
      <c r="V1121">
        <v>187</v>
      </c>
      <c r="W1121">
        <v>185</v>
      </c>
      <c r="X1121">
        <v>107</v>
      </c>
      <c r="Y1121">
        <v>130</v>
      </c>
      <c r="Z1121">
        <v>145</v>
      </c>
      <c r="AA1121">
        <f t="shared" si="306"/>
        <v>940</v>
      </c>
      <c r="AB1121">
        <f t="shared" si="311"/>
        <v>1.5664001175799919E-4</v>
      </c>
      <c r="AC1121" s="175">
        <f t="shared" ref="AC1121" si="314">SUM(AB1121:AB1124)/4</f>
        <v>1.4926626652364655E-4</v>
      </c>
    </row>
    <row r="1122" spans="1:29">
      <c r="A1122" t="s">
        <v>3478</v>
      </c>
      <c r="B1122" t="s">
        <v>3479</v>
      </c>
      <c r="C1122">
        <v>3.98</v>
      </c>
      <c r="D1122">
        <v>4.05</v>
      </c>
      <c r="E1122">
        <v>2.8</v>
      </c>
      <c r="F1122">
        <v>4.83</v>
      </c>
      <c r="G1122">
        <v>5.31</v>
      </c>
      <c r="H1122">
        <v>2.6</v>
      </c>
      <c r="I1122">
        <v>5.12</v>
      </c>
      <c r="J1122">
        <v>5.59</v>
      </c>
      <c r="K1122">
        <v>2.7</v>
      </c>
      <c r="U1122">
        <v>171</v>
      </c>
      <c r="V1122">
        <v>187</v>
      </c>
      <c r="W1122">
        <v>190</v>
      </c>
      <c r="X1122">
        <v>86</v>
      </c>
      <c r="Y1122">
        <v>119</v>
      </c>
      <c r="Z1122">
        <v>117</v>
      </c>
      <c r="AA1122">
        <f t="shared" si="306"/>
        <v>870</v>
      </c>
      <c r="AB1122">
        <f t="shared" si="311"/>
        <v>1.4497533003133967E-4</v>
      </c>
      <c r="AC1122" s="175"/>
    </row>
    <row r="1123" spans="1:29">
      <c r="A1123" t="s">
        <v>3480</v>
      </c>
      <c r="B1123" t="s">
        <v>3481</v>
      </c>
      <c r="C1123">
        <v>4</v>
      </c>
      <c r="D1123">
        <v>4.0599999999999996</v>
      </c>
      <c r="E1123">
        <v>2.83</v>
      </c>
      <c r="F1123">
        <v>5.03</v>
      </c>
      <c r="G1123">
        <v>5.47</v>
      </c>
      <c r="H1123">
        <v>2.67</v>
      </c>
      <c r="I1123">
        <v>5.2</v>
      </c>
      <c r="J1123">
        <v>5.64</v>
      </c>
      <c r="K1123">
        <v>2.7</v>
      </c>
      <c r="U1123">
        <v>152</v>
      </c>
      <c r="V1123">
        <v>187</v>
      </c>
      <c r="W1123">
        <v>196</v>
      </c>
      <c r="X1123">
        <v>122</v>
      </c>
      <c r="Y1123">
        <v>122</v>
      </c>
      <c r="Z1123">
        <v>112</v>
      </c>
      <c r="AA1123">
        <f t="shared" si="306"/>
        <v>891</v>
      </c>
      <c r="AB1123">
        <f t="shared" si="311"/>
        <v>1.4847473454933751E-4</v>
      </c>
      <c r="AC1123" s="175"/>
    </row>
    <row r="1124" spans="1:29">
      <c r="A1124" t="s">
        <v>3482</v>
      </c>
      <c r="B1124" t="s">
        <v>3483</v>
      </c>
      <c r="C1124">
        <v>3.99</v>
      </c>
      <c r="D1124">
        <v>4.05</v>
      </c>
      <c r="E1124">
        <v>2.82</v>
      </c>
      <c r="F1124">
        <v>5.0999999999999996</v>
      </c>
      <c r="G1124">
        <v>5.55</v>
      </c>
      <c r="H1124">
        <v>2.72</v>
      </c>
      <c r="I1124">
        <v>5.18</v>
      </c>
      <c r="J1124">
        <v>5.63</v>
      </c>
      <c r="K1124">
        <v>2.7</v>
      </c>
      <c r="U1124">
        <v>159</v>
      </c>
      <c r="V1124">
        <v>194</v>
      </c>
      <c r="W1124">
        <v>207</v>
      </c>
      <c r="X1124">
        <v>111</v>
      </c>
      <c r="Y1124">
        <v>111</v>
      </c>
      <c r="Z1124">
        <v>100</v>
      </c>
      <c r="AA1124">
        <f t="shared" si="306"/>
        <v>882</v>
      </c>
      <c r="AB1124">
        <f t="shared" si="311"/>
        <v>1.4697498975590987E-4</v>
      </c>
      <c r="AC1124" s="175"/>
    </row>
    <row r="1125" spans="1:29">
      <c r="A1125" t="s">
        <v>3484</v>
      </c>
      <c r="B1125" t="s">
        <v>3485</v>
      </c>
      <c r="C1125">
        <v>3.91</v>
      </c>
      <c r="D1125">
        <v>4.03</v>
      </c>
      <c r="E1125">
        <v>2.75</v>
      </c>
      <c r="F1125">
        <v>4.96</v>
      </c>
      <c r="G1125">
        <v>5.51</v>
      </c>
      <c r="H1125">
        <v>2.75</v>
      </c>
      <c r="I1125">
        <v>4.99</v>
      </c>
      <c r="J1125">
        <v>5.53</v>
      </c>
      <c r="K1125">
        <v>2.7</v>
      </c>
      <c r="U1125">
        <v>172</v>
      </c>
      <c r="V1125">
        <v>206</v>
      </c>
      <c r="W1125">
        <v>215</v>
      </c>
      <c r="X1125">
        <v>95</v>
      </c>
      <c r="Y1125">
        <v>109</v>
      </c>
      <c r="Z1125">
        <v>118</v>
      </c>
      <c r="AA1125">
        <f t="shared" si="306"/>
        <v>915</v>
      </c>
      <c r="AB1125">
        <f t="shared" si="311"/>
        <v>1.5247405399847793E-4</v>
      </c>
      <c r="AC1125" s="175">
        <f t="shared" ref="AC1125" si="315">SUM(AB1125:AB1128)/4</f>
        <v>1.5968116092244969E-4</v>
      </c>
    </row>
    <row r="1126" spans="1:29">
      <c r="A1126" t="s">
        <v>3486</v>
      </c>
      <c r="B1126" t="s">
        <v>3487</v>
      </c>
      <c r="C1126">
        <v>3.61</v>
      </c>
      <c r="D1126">
        <v>3.93</v>
      </c>
      <c r="E1126">
        <v>2.62</v>
      </c>
      <c r="F1126">
        <v>4.49</v>
      </c>
      <c r="G1126">
        <v>5.19</v>
      </c>
      <c r="H1126">
        <v>2.67</v>
      </c>
      <c r="I1126">
        <v>4.63</v>
      </c>
      <c r="J1126">
        <v>5.34</v>
      </c>
      <c r="K1126">
        <v>2.7</v>
      </c>
      <c r="U1126">
        <v>186</v>
      </c>
      <c r="V1126">
        <v>214</v>
      </c>
      <c r="W1126">
        <v>224</v>
      </c>
      <c r="X1126">
        <v>75</v>
      </c>
      <c r="Y1126">
        <v>117</v>
      </c>
      <c r="Z1126">
        <v>139</v>
      </c>
      <c r="AA1126">
        <f t="shared" si="306"/>
        <v>955</v>
      </c>
      <c r="AB1126">
        <f t="shared" si="311"/>
        <v>1.5913958641371192E-4</v>
      </c>
      <c r="AC1126" s="175"/>
    </row>
    <row r="1127" spans="1:29">
      <c r="A1127" t="s">
        <v>3488</v>
      </c>
      <c r="B1127" t="s">
        <v>3489</v>
      </c>
      <c r="C1127">
        <v>3.37</v>
      </c>
      <c r="D1127">
        <v>3.77</v>
      </c>
      <c r="E1127">
        <v>2.5299999999999998</v>
      </c>
      <c r="F1127">
        <v>4.0999999999999996</v>
      </c>
      <c r="G1127">
        <v>4.88</v>
      </c>
      <c r="H1127">
        <v>2.54</v>
      </c>
      <c r="I1127">
        <v>4.4000000000000004</v>
      </c>
      <c r="J1127">
        <v>5.2</v>
      </c>
      <c r="K1127">
        <v>2.7</v>
      </c>
      <c r="U1127">
        <v>188</v>
      </c>
      <c r="V1127">
        <v>221</v>
      </c>
      <c r="W1127">
        <v>230</v>
      </c>
      <c r="X1127">
        <v>80</v>
      </c>
      <c r="Y1127">
        <v>123</v>
      </c>
      <c r="Z1127">
        <v>135</v>
      </c>
      <c r="AA1127">
        <f t="shared" si="306"/>
        <v>977</v>
      </c>
      <c r="AB1127">
        <f t="shared" si="311"/>
        <v>1.6280562924209064E-4</v>
      </c>
      <c r="AC1127" s="175"/>
    </row>
    <row r="1128" spans="1:29">
      <c r="A1128" t="s">
        <v>3490</v>
      </c>
      <c r="B1128" t="s">
        <v>3491</v>
      </c>
      <c r="C1128">
        <v>3.23</v>
      </c>
      <c r="D1128">
        <v>3.65</v>
      </c>
      <c r="E1128">
        <v>2.4700000000000002</v>
      </c>
      <c r="F1128">
        <v>3.85</v>
      </c>
      <c r="G1128">
        <v>4.68</v>
      </c>
      <c r="H1128">
        <v>2.46</v>
      </c>
      <c r="I1128">
        <v>4.25</v>
      </c>
      <c r="J1128">
        <v>5.12</v>
      </c>
      <c r="K1128">
        <v>2.7</v>
      </c>
      <c r="U1128">
        <v>178</v>
      </c>
      <c r="V1128">
        <v>224</v>
      </c>
      <c r="W1128">
        <v>230</v>
      </c>
      <c r="X1128">
        <v>85</v>
      </c>
      <c r="Y1128">
        <v>127</v>
      </c>
      <c r="Z1128">
        <v>142</v>
      </c>
      <c r="AA1128">
        <f t="shared" si="306"/>
        <v>986</v>
      </c>
      <c r="AB1128">
        <f t="shared" si="311"/>
        <v>1.6430537403551828E-4</v>
      </c>
      <c r="AC1128" s="175"/>
    </row>
    <row r="1129" spans="1:29">
      <c r="A1129" t="s">
        <v>3492</v>
      </c>
      <c r="B1129" t="s">
        <v>3493</v>
      </c>
      <c r="C1129">
        <v>3.11</v>
      </c>
      <c r="D1129">
        <v>3.55</v>
      </c>
      <c r="E1129">
        <v>2.4300000000000002</v>
      </c>
      <c r="F1129">
        <v>3.65</v>
      </c>
      <c r="G1129">
        <v>4.51</v>
      </c>
      <c r="H1129">
        <v>2.39</v>
      </c>
      <c r="I1129">
        <v>4.12</v>
      </c>
      <c r="J1129">
        <v>5.05</v>
      </c>
      <c r="K1129">
        <v>2.7</v>
      </c>
      <c r="U1129">
        <v>178</v>
      </c>
      <c r="V1129">
        <v>217</v>
      </c>
      <c r="W1129">
        <v>218</v>
      </c>
      <c r="X1129">
        <v>83</v>
      </c>
      <c r="Y1129">
        <v>138</v>
      </c>
      <c r="Z1129">
        <v>147</v>
      </c>
      <c r="AA1129">
        <f t="shared" si="306"/>
        <v>981</v>
      </c>
      <c r="AB1129">
        <f t="shared" si="311"/>
        <v>1.6347218248361403E-4</v>
      </c>
      <c r="AC1129" s="175">
        <f t="shared" ref="AC1129" si="316">SUM(AB1129:AB1132)/4</f>
        <v>1.3235247801999026E-4</v>
      </c>
    </row>
    <row r="1130" spans="1:29">
      <c r="A1130" t="s">
        <v>3494</v>
      </c>
      <c r="B1130" t="s">
        <v>3495</v>
      </c>
      <c r="C1130">
        <v>3.02</v>
      </c>
      <c r="D1130">
        <v>3.47</v>
      </c>
      <c r="E1130">
        <v>2.39</v>
      </c>
      <c r="F1130">
        <v>3.5</v>
      </c>
      <c r="G1130">
        <v>4.38</v>
      </c>
      <c r="H1130">
        <v>2.34</v>
      </c>
      <c r="I1130">
        <v>4.03</v>
      </c>
      <c r="J1130">
        <v>5</v>
      </c>
      <c r="K1130">
        <v>2.7</v>
      </c>
      <c r="U1130">
        <v>169</v>
      </c>
      <c r="V1130">
        <v>197</v>
      </c>
      <c r="W1130">
        <v>192</v>
      </c>
      <c r="X1130">
        <v>93</v>
      </c>
      <c r="Y1130">
        <v>134</v>
      </c>
      <c r="Z1130">
        <v>126</v>
      </c>
      <c r="AA1130">
        <f t="shared" si="306"/>
        <v>911</v>
      </c>
      <c r="AB1130">
        <f t="shared" si="311"/>
        <v>1.5180750075695452E-4</v>
      </c>
      <c r="AC1130" s="175"/>
    </row>
    <row r="1131" spans="1:29">
      <c r="A1131" t="s">
        <v>3496</v>
      </c>
      <c r="B1131" t="s">
        <v>3497</v>
      </c>
      <c r="C1131">
        <v>2.97</v>
      </c>
      <c r="D1131">
        <v>3.43</v>
      </c>
      <c r="E1131">
        <v>2.37</v>
      </c>
      <c r="F1131">
        <v>3.43</v>
      </c>
      <c r="G1131">
        <v>4.34</v>
      </c>
      <c r="H1131">
        <v>2.33</v>
      </c>
      <c r="I1131">
        <v>3.97</v>
      </c>
      <c r="J1131">
        <v>4.96</v>
      </c>
      <c r="K1131">
        <v>2.7</v>
      </c>
      <c r="U1131">
        <v>153</v>
      </c>
      <c r="V1131">
        <v>166</v>
      </c>
      <c r="W1131">
        <v>137</v>
      </c>
      <c r="X1131">
        <v>84</v>
      </c>
      <c r="Y1131">
        <v>122</v>
      </c>
      <c r="Z1131">
        <v>73</v>
      </c>
      <c r="AA1131">
        <f t="shared" si="306"/>
        <v>735</v>
      </c>
      <c r="AB1131">
        <f t="shared" si="311"/>
        <v>1.2247915812992489E-4</v>
      </c>
      <c r="AC1131" s="175"/>
    </row>
    <row r="1132" spans="1:29">
      <c r="A1132" t="s">
        <v>3498</v>
      </c>
      <c r="B1132" t="s">
        <v>3499</v>
      </c>
      <c r="C1132">
        <v>2.91</v>
      </c>
      <c r="D1132">
        <v>3.38</v>
      </c>
      <c r="E1132">
        <v>2.35</v>
      </c>
      <c r="F1132">
        <v>3.33</v>
      </c>
      <c r="G1132">
        <v>4.25</v>
      </c>
      <c r="H1132">
        <v>2.2999999999999998</v>
      </c>
      <c r="I1132">
        <v>3.91</v>
      </c>
      <c r="J1132">
        <v>4.93</v>
      </c>
      <c r="K1132">
        <v>2.7</v>
      </c>
      <c r="U1132">
        <v>138</v>
      </c>
      <c r="V1132">
        <v>121</v>
      </c>
      <c r="W1132">
        <v>109</v>
      </c>
      <c r="X1132">
        <v>61</v>
      </c>
      <c r="Y1132">
        <v>91</v>
      </c>
      <c r="Z1132">
        <v>30</v>
      </c>
      <c r="AA1132">
        <f t="shared" si="306"/>
        <v>550</v>
      </c>
      <c r="AB1132">
        <f t="shared" si="311"/>
        <v>9.1651070709467599E-5</v>
      </c>
      <c r="AC1132" s="175"/>
    </row>
    <row r="1133" spans="1:29">
      <c r="A1133" t="s">
        <v>3500</v>
      </c>
      <c r="B1133" t="s">
        <v>3501</v>
      </c>
      <c r="C1133">
        <v>2.85</v>
      </c>
      <c r="D1133">
        <v>3.33</v>
      </c>
      <c r="E1133">
        <v>2.33</v>
      </c>
      <c r="F1133">
        <v>3.24</v>
      </c>
      <c r="G1133">
        <v>4.17</v>
      </c>
      <c r="H1133">
        <v>2.27</v>
      </c>
      <c r="I1133">
        <v>3.85</v>
      </c>
      <c r="J1133">
        <v>4.8899999999999997</v>
      </c>
      <c r="K1133">
        <v>2.7</v>
      </c>
      <c r="U1133">
        <v>135</v>
      </c>
      <c r="V1133">
        <v>95</v>
      </c>
      <c r="W1133">
        <v>98</v>
      </c>
      <c r="X1133">
        <v>76</v>
      </c>
      <c r="Y1133">
        <v>68</v>
      </c>
      <c r="Z1133">
        <v>13</v>
      </c>
      <c r="AA1133">
        <f t="shared" si="306"/>
        <v>485</v>
      </c>
      <c r="AB1133">
        <f t="shared" si="311"/>
        <v>8.0819580534712343E-5</v>
      </c>
      <c r="AC1133" s="175">
        <f t="shared" ref="AC1133" si="317">SUM(AB1133:AB1136)/4</f>
        <v>8.9943028028063895E-5</v>
      </c>
    </row>
    <row r="1134" spans="1:29">
      <c r="A1134" t="s">
        <v>3502</v>
      </c>
      <c r="B1134" t="s">
        <v>3503</v>
      </c>
      <c r="C1134">
        <v>2.82</v>
      </c>
      <c r="D1134">
        <v>3.3</v>
      </c>
      <c r="E1134">
        <v>2.3199999999999998</v>
      </c>
      <c r="F1134">
        <v>3.19</v>
      </c>
      <c r="G1134">
        <v>4.13</v>
      </c>
      <c r="H1134">
        <v>2.2599999999999998</v>
      </c>
      <c r="I1134">
        <v>3.81</v>
      </c>
      <c r="J1134">
        <v>4.87</v>
      </c>
      <c r="K1134">
        <v>2.7</v>
      </c>
      <c r="U1134">
        <v>147</v>
      </c>
      <c r="V1134">
        <v>104</v>
      </c>
      <c r="W1134">
        <v>102</v>
      </c>
      <c r="X1134">
        <v>97</v>
      </c>
      <c r="Y1134">
        <v>71</v>
      </c>
      <c r="Z1134">
        <v>15</v>
      </c>
      <c r="AA1134">
        <f t="shared" si="306"/>
        <v>536</v>
      </c>
      <c r="AB1134">
        <f t="shared" si="311"/>
        <v>8.9318134364135704E-5</v>
      </c>
      <c r="AC1134" s="175"/>
    </row>
    <row r="1135" spans="1:29">
      <c r="A1135" t="s">
        <v>3504</v>
      </c>
      <c r="B1135" t="s">
        <v>3505</v>
      </c>
      <c r="C1135">
        <v>2.77</v>
      </c>
      <c r="D1135">
        <v>3.26</v>
      </c>
      <c r="E1135">
        <v>2.2999999999999998</v>
      </c>
      <c r="F1135">
        <v>3.12</v>
      </c>
      <c r="G1135">
        <v>4.07</v>
      </c>
      <c r="H1135">
        <v>2.2400000000000002</v>
      </c>
      <c r="I1135">
        <v>3.76</v>
      </c>
      <c r="J1135">
        <v>4.84</v>
      </c>
      <c r="K1135">
        <v>2.7</v>
      </c>
      <c r="U1135">
        <v>130</v>
      </c>
      <c r="V1135">
        <v>101</v>
      </c>
      <c r="W1135">
        <v>106</v>
      </c>
      <c r="X1135">
        <v>110</v>
      </c>
      <c r="Y1135">
        <v>69</v>
      </c>
      <c r="Z1135">
        <v>12</v>
      </c>
      <c r="AA1135">
        <f t="shared" si="306"/>
        <v>528</v>
      </c>
      <c r="AB1135">
        <f t="shared" si="311"/>
        <v>8.7985027881088895E-5</v>
      </c>
      <c r="AC1135" s="175"/>
    </row>
    <row r="1136" spans="1:29">
      <c r="A1136" t="s">
        <v>3506</v>
      </c>
      <c r="B1136" t="s">
        <v>3507</v>
      </c>
      <c r="C1136">
        <v>2.75</v>
      </c>
      <c r="D1136">
        <v>3.24</v>
      </c>
      <c r="E1136">
        <v>2.29</v>
      </c>
      <c r="F1136">
        <v>3.08</v>
      </c>
      <c r="G1136">
        <v>4.04</v>
      </c>
      <c r="H1136">
        <v>2.2200000000000002</v>
      </c>
      <c r="I1136">
        <v>3.74</v>
      </c>
      <c r="J1136">
        <v>4.83</v>
      </c>
      <c r="K1136">
        <v>2.7</v>
      </c>
      <c r="U1136">
        <v>139</v>
      </c>
      <c r="V1136">
        <v>113</v>
      </c>
      <c r="W1136">
        <v>117</v>
      </c>
      <c r="X1136">
        <v>152</v>
      </c>
      <c r="Y1136">
        <v>66</v>
      </c>
      <c r="Z1136">
        <v>23</v>
      </c>
      <c r="AA1136">
        <f t="shared" si="306"/>
        <v>610</v>
      </c>
      <c r="AB1136">
        <f t="shared" si="311"/>
        <v>1.0164936933231862E-4</v>
      </c>
      <c r="AC1136" s="175"/>
    </row>
    <row r="1137" spans="1:29">
      <c r="A1137" t="s">
        <v>3508</v>
      </c>
      <c r="B1137" t="s">
        <v>3509</v>
      </c>
      <c r="C1137">
        <v>2.73</v>
      </c>
      <c r="D1137">
        <v>3.22</v>
      </c>
      <c r="E1137">
        <v>2.2799999999999998</v>
      </c>
      <c r="F1137">
        <v>3.04</v>
      </c>
      <c r="G1137">
        <v>4.01</v>
      </c>
      <c r="H1137">
        <v>2.21</v>
      </c>
      <c r="I1137">
        <v>3.71</v>
      </c>
      <c r="J1137">
        <v>4.8099999999999996</v>
      </c>
      <c r="K1137">
        <v>2.7</v>
      </c>
      <c r="U1137">
        <v>167</v>
      </c>
      <c r="V1137">
        <v>142</v>
      </c>
      <c r="W1137">
        <v>144</v>
      </c>
      <c r="X1137">
        <v>187</v>
      </c>
      <c r="Y1137">
        <v>106</v>
      </c>
      <c r="Z1137">
        <v>53</v>
      </c>
      <c r="AA1137">
        <f t="shared" si="306"/>
        <v>799</v>
      </c>
      <c r="AB1137">
        <f t="shared" si="311"/>
        <v>1.331440099942993E-4</v>
      </c>
      <c r="AC1137" s="175">
        <f t="shared" ref="AC1137" si="318">SUM(AB1137:AB1140)/4</f>
        <v>1.783446516851049E-4</v>
      </c>
    </row>
    <row r="1138" spans="1:29">
      <c r="A1138" t="s">
        <v>3510</v>
      </c>
      <c r="B1138" t="s">
        <v>3511</v>
      </c>
      <c r="C1138">
        <v>2.7</v>
      </c>
      <c r="D1138">
        <v>3.19</v>
      </c>
      <c r="E1138">
        <v>2.27</v>
      </c>
      <c r="F1138">
        <v>2.99</v>
      </c>
      <c r="G1138">
        <v>3.96</v>
      </c>
      <c r="H1138">
        <v>2.19</v>
      </c>
      <c r="I1138">
        <v>3.68</v>
      </c>
      <c r="J1138">
        <v>4.79</v>
      </c>
      <c r="K1138">
        <v>2.7</v>
      </c>
      <c r="U1138">
        <v>214</v>
      </c>
      <c r="V1138">
        <v>214</v>
      </c>
      <c r="W1138">
        <v>192</v>
      </c>
      <c r="X1138">
        <v>200</v>
      </c>
      <c r="Y1138">
        <v>144</v>
      </c>
      <c r="Z1138">
        <v>168</v>
      </c>
      <c r="AA1138">
        <f t="shared" si="306"/>
        <v>1132</v>
      </c>
      <c r="AB1138">
        <f t="shared" si="311"/>
        <v>1.8863456735112241E-4</v>
      </c>
      <c r="AC1138" s="175"/>
    </row>
    <row r="1139" spans="1:29">
      <c r="A1139" t="s">
        <v>3512</v>
      </c>
      <c r="B1139" t="s">
        <v>3513</v>
      </c>
      <c r="C1139">
        <v>2.68</v>
      </c>
      <c r="D1139">
        <v>3.18</v>
      </c>
      <c r="E1139">
        <v>2.2599999999999998</v>
      </c>
      <c r="F1139">
        <v>2.95</v>
      </c>
      <c r="G1139">
        <v>3.93</v>
      </c>
      <c r="H1139">
        <v>2.1800000000000002</v>
      </c>
      <c r="I1139">
        <v>3.66</v>
      </c>
      <c r="J1139">
        <v>4.78</v>
      </c>
      <c r="K1139">
        <v>2.7</v>
      </c>
      <c r="U1139">
        <v>196</v>
      </c>
      <c r="V1139">
        <v>223</v>
      </c>
      <c r="W1139">
        <v>237</v>
      </c>
      <c r="X1139">
        <v>144</v>
      </c>
      <c r="Y1139">
        <v>122</v>
      </c>
      <c r="Z1139">
        <v>262</v>
      </c>
      <c r="AA1139">
        <f t="shared" si="306"/>
        <v>1184</v>
      </c>
      <c r="AB1139">
        <f t="shared" si="311"/>
        <v>1.9729975949092662E-4</v>
      </c>
      <c r="AC1139" s="175"/>
    </row>
    <row r="1140" spans="1:29">
      <c r="A1140" t="s">
        <v>3514</v>
      </c>
      <c r="B1140" t="s">
        <v>3515</v>
      </c>
      <c r="C1140">
        <v>2.7</v>
      </c>
      <c r="D1140">
        <v>3.2</v>
      </c>
      <c r="E1140">
        <v>2.27</v>
      </c>
      <c r="F1140">
        <v>2.95</v>
      </c>
      <c r="G1140">
        <v>3.92</v>
      </c>
      <c r="H1140">
        <v>2.16</v>
      </c>
      <c r="I1140">
        <v>3.68</v>
      </c>
      <c r="J1140">
        <v>4.79</v>
      </c>
      <c r="K1140">
        <v>2.7</v>
      </c>
      <c r="U1140">
        <v>180</v>
      </c>
      <c r="V1140">
        <v>207</v>
      </c>
      <c r="W1140">
        <v>225</v>
      </c>
      <c r="X1140">
        <v>174</v>
      </c>
      <c r="Y1140">
        <v>154</v>
      </c>
      <c r="Z1140">
        <v>226</v>
      </c>
      <c r="AA1140">
        <f t="shared" si="306"/>
        <v>1166</v>
      </c>
      <c r="AB1140">
        <f t="shared" si="311"/>
        <v>1.9430026990407132E-4</v>
      </c>
      <c r="AC1140" s="175"/>
    </row>
    <row r="1141" spans="1:29">
      <c r="A1141" t="s">
        <v>3516</v>
      </c>
      <c r="B1141" t="s">
        <v>3517</v>
      </c>
      <c r="C1141">
        <v>2.87</v>
      </c>
      <c r="D1141">
        <v>3.35</v>
      </c>
      <c r="E1141">
        <v>2.33</v>
      </c>
      <c r="F1141">
        <v>3.11</v>
      </c>
      <c r="G1141">
        <v>4</v>
      </c>
      <c r="H1141">
        <v>2.16</v>
      </c>
      <c r="I1141">
        <v>3.87</v>
      </c>
      <c r="J1141">
        <v>4.91</v>
      </c>
      <c r="K1141">
        <v>2.7</v>
      </c>
      <c r="U1141">
        <v>192</v>
      </c>
      <c r="V1141">
        <v>206</v>
      </c>
      <c r="W1141">
        <v>216</v>
      </c>
      <c r="X1141">
        <v>119</v>
      </c>
      <c r="Y1141">
        <v>138</v>
      </c>
      <c r="Z1141">
        <v>171</v>
      </c>
      <c r="AA1141">
        <f t="shared" si="306"/>
        <v>1042</v>
      </c>
      <c r="AB1141">
        <f t="shared" si="311"/>
        <v>1.7363711941684591E-4</v>
      </c>
      <c r="AC1141" s="175">
        <f t="shared" ref="AC1141" si="319">SUM(AB1141:AB1144)/4</f>
        <v>1.6184745895740077E-4</v>
      </c>
    </row>
    <row r="1142" spans="1:29">
      <c r="A1142" t="s">
        <v>3518</v>
      </c>
      <c r="B1142" t="s">
        <v>3519</v>
      </c>
      <c r="C1142">
        <v>3.16</v>
      </c>
      <c r="D1142">
        <v>3.59</v>
      </c>
      <c r="E1142">
        <v>2.44</v>
      </c>
      <c r="F1142">
        <v>3.42</v>
      </c>
      <c r="G1142">
        <v>4.22</v>
      </c>
      <c r="H1142">
        <v>2.21</v>
      </c>
      <c r="I1142">
        <v>4.17</v>
      </c>
      <c r="J1142">
        <v>5.08</v>
      </c>
      <c r="K1142">
        <v>2.7</v>
      </c>
      <c r="U1142">
        <v>189</v>
      </c>
      <c r="V1142">
        <v>195</v>
      </c>
      <c r="W1142">
        <v>201</v>
      </c>
      <c r="X1142">
        <v>103</v>
      </c>
      <c r="Y1142">
        <v>140</v>
      </c>
      <c r="Z1142">
        <v>164</v>
      </c>
      <c r="AA1142">
        <f t="shared" si="306"/>
        <v>992</v>
      </c>
      <c r="AB1142">
        <f t="shared" si="311"/>
        <v>1.653052038978034E-4</v>
      </c>
      <c r="AC1142" s="175"/>
    </row>
    <row r="1143" spans="1:29">
      <c r="A1143" t="s">
        <v>3520</v>
      </c>
      <c r="B1143" t="s">
        <v>3521</v>
      </c>
      <c r="C1143">
        <v>3.45</v>
      </c>
      <c r="D1143">
        <v>3.83</v>
      </c>
      <c r="E1143">
        <v>2.5499999999999998</v>
      </c>
      <c r="F1143">
        <v>3.77</v>
      </c>
      <c r="G1143">
        <v>4.47</v>
      </c>
      <c r="H1143">
        <v>2.27</v>
      </c>
      <c r="I1143">
        <v>4.47</v>
      </c>
      <c r="J1143">
        <v>5.24</v>
      </c>
      <c r="K1143">
        <v>2.7</v>
      </c>
      <c r="U1143">
        <v>173</v>
      </c>
      <c r="V1143">
        <v>189</v>
      </c>
      <c r="W1143">
        <v>189</v>
      </c>
      <c r="X1143">
        <v>108</v>
      </c>
      <c r="Y1143">
        <v>133</v>
      </c>
      <c r="Z1143">
        <v>149</v>
      </c>
      <c r="AA1143">
        <f t="shared" si="306"/>
        <v>941</v>
      </c>
      <c r="AB1143">
        <f t="shared" si="311"/>
        <v>1.5680665006838004E-4</v>
      </c>
      <c r="AC1143" s="175"/>
    </row>
    <row r="1144" spans="1:29">
      <c r="A1144" t="s">
        <v>3522</v>
      </c>
      <c r="B1144" t="s">
        <v>3523</v>
      </c>
      <c r="C1144">
        <v>3.73</v>
      </c>
      <c r="D1144">
        <v>4</v>
      </c>
      <c r="E1144">
        <v>2.66</v>
      </c>
      <c r="F1144">
        <v>4.18</v>
      </c>
      <c r="G1144">
        <v>4.78</v>
      </c>
      <c r="H1144">
        <v>2.38</v>
      </c>
      <c r="I1144">
        <v>4.76</v>
      </c>
      <c r="J1144">
        <v>5.4</v>
      </c>
      <c r="K1144">
        <v>2.7</v>
      </c>
      <c r="U1144">
        <v>175</v>
      </c>
      <c r="V1144">
        <v>183</v>
      </c>
      <c r="W1144">
        <v>179</v>
      </c>
      <c r="X1144">
        <v>93</v>
      </c>
      <c r="Y1144">
        <v>129</v>
      </c>
      <c r="Z1144">
        <v>151</v>
      </c>
      <c r="AA1144">
        <f t="shared" si="306"/>
        <v>910</v>
      </c>
      <c r="AB1144">
        <f t="shared" si="311"/>
        <v>1.5164086244657366E-4</v>
      </c>
      <c r="AC1144" s="175"/>
    </row>
    <row r="1145" spans="1:29">
      <c r="A1145" t="s">
        <v>3524</v>
      </c>
      <c r="B1145" t="s">
        <v>3525</v>
      </c>
      <c r="C1145">
        <v>3.93</v>
      </c>
      <c r="D1145">
        <v>4.05</v>
      </c>
      <c r="E1145">
        <v>2.74</v>
      </c>
      <c r="F1145">
        <v>4.5599999999999996</v>
      </c>
      <c r="G1145">
        <v>5.09</v>
      </c>
      <c r="H1145">
        <v>2.5</v>
      </c>
      <c r="I1145">
        <v>4.9800000000000004</v>
      </c>
      <c r="J1145">
        <v>5.52</v>
      </c>
      <c r="K1145">
        <v>2.7</v>
      </c>
      <c r="U1145">
        <v>163</v>
      </c>
      <c r="V1145">
        <v>179</v>
      </c>
      <c r="W1145">
        <v>177</v>
      </c>
      <c r="X1145">
        <v>94</v>
      </c>
      <c r="Y1145">
        <v>130</v>
      </c>
      <c r="Z1145">
        <v>145</v>
      </c>
      <c r="AA1145">
        <f t="shared" si="306"/>
        <v>888</v>
      </c>
      <c r="AB1145">
        <f t="shared" si="311"/>
        <v>1.4797481961819497E-4</v>
      </c>
      <c r="AC1145" s="175">
        <f t="shared" ref="AC1145" si="320">SUM(AB1145:AB1148)/4</f>
        <v>1.4214247875486523E-4</v>
      </c>
    </row>
    <row r="1146" spans="1:29">
      <c r="A1146" t="s">
        <v>3526</v>
      </c>
      <c r="B1146" t="s">
        <v>3527</v>
      </c>
      <c r="C1146">
        <v>4.01</v>
      </c>
      <c r="D1146">
        <v>4.0599999999999996</v>
      </c>
      <c r="E1146">
        <v>2.81</v>
      </c>
      <c r="F1146">
        <v>4.9000000000000004</v>
      </c>
      <c r="G1146">
        <v>5.35</v>
      </c>
      <c r="H1146">
        <v>2.61</v>
      </c>
      <c r="I1146">
        <v>5.15</v>
      </c>
      <c r="J1146">
        <v>5.61</v>
      </c>
      <c r="K1146">
        <v>2.7</v>
      </c>
      <c r="U1146">
        <v>160</v>
      </c>
      <c r="V1146">
        <v>180</v>
      </c>
      <c r="W1146">
        <v>182</v>
      </c>
      <c r="X1146">
        <v>83</v>
      </c>
      <c r="Y1146">
        <v>119</v>
      </c>
      <c r="Z1146">
        <v>117</v>
      </c>
      <c r="AA1146">
        <f t="shared" si="306"/>
        <v>841</v>
      </c>
      <c r="AB1146">
        <f t="shared" si="311"/>
        <v>1.40142819030295E-4</v>
      </c>
      <c r="AC1146" s="175"/>
    </row>
    <row r="1147" spans="1:29">
      <c r="A1147" t="s">
        <v>3528</v>
      </c>
      <c r="B1147" t="s">
        <v>3529</v>
      </c>
      <c r="C1147">
        <v>4.03</v>
      </c>
      <c r="D1147">
        <v>4.0599999999999996</v>
      </c>
      <c r="E1147">
        <v>2.84</v>
      </c>
      <c r="F1147">
        <v>5.1100000000000003</v>
      </c>
      <c r="G1147">
        <v>5.53</v>
      </c>
      <c r="H1147">
        <v>2.68</v>
      </c>
      <c r="I1147">
        <v>5.25</v>
      </c>
      <c r="J1147">
        <v>5.66</v>
      </c>
      <c r="K1147">
        <v>2.7</v>
      </c>
      <c r="U1147">
        <v>168</v>
      </c>
      <c r="V1147">
        <v>179</v>
      </c>
      <c r="W1147">
        <v>188</v>
      </c>
      <c r="X1147">
        <v>77</v>
      </c>
      <c r="Y1147">
        <v>122</v>
      </c>
      <c r="Z1147">
        <v>112</v>
      </c>
      <c r="AA1147">
        <f t="shared" si="306"/>
        <v>846</v>
      </c>
      <c r="AB1147">
        <f t="shared" si="311"/>
        <v>1.4097601058219927E-4</v>
      </c>
      <c r="AC1147" s="175"/>
    </row>
    <row r="1148" spans="1:29">
      <c r="A1148" t="s">
        <v>3530</v>
      </c>
      <c r="B1148" t="s">
        <v>3531</v>
      </c>
      <c r="C1148">
        <v>4.0199999999999996</v>
      </c>
      <c r="D1148">
        <v>4.0599999999999996</v>
      </c>
      <c r="E1148">
        <v>2.84</v>
      </c>
      <c r="F1148">
        <v>5.17</v>
      </c>
      <c r="G1148">
        <v>5.6</v>
      </c>
      <c r="H1148">
        <v>2.73</v>
      </c>
      <c r="I1148">
        <v>5.23</v>
      </c>
      <c r="J1148">
        <v>5.65</v>
      </c>
      <c r="K1148">
        <v>2.7</v>
      </c>
      <c r="U1148">
        <v>165</v>
      </c>
      <c r="V1148">
        <v>187</v>
      </c>
      <c r="W1148">
        <v>198</v>
      </c>
      <c r="X1148">
        <v>76</v>
      </c>
      <c r="Y1148">
        <v>111</v>
      </c>
      <c r="Z1148">
        <v>100</v>
      </c>
      <c r="AA1148">
        <f t="shared" si="306"/>
        <v>837</v>
      </c>
      <c r="AB1148">
        <f t="shared" si="311"/>
        <v>1.3947626578877161E-4</v>
      </c>
      <c r="AC1148" s="175"/>
    </row>
    <row r="1149" spans="1:29">
      <c r="A1149" t="s">
        <v>3532</v>
      </c>
      <c r="B1149" t="s">
        <v>3533</v>
      </c>
      <c r="C1149">
        <v>3.93</v>
      </c>
      <c r="D1149">
        <v>4.04</v>
      </c>
      <c r="E1149">
        <v>2.76</v>
      </c>
      <c r="F1149">
        <v>5.01</v>
      </c>
      <c r="G1149">
        <v>5.54</v>
      </c>
      <c r="H1149">
        <v>2.75</v>
      </c>
      <c r="I1149">
        <v>5.0199999999999996</v>
      </c>
      <c r="J1149">
        <v>5.54</v>
      </c>
      <c r="K1149">
        <v>2.7</v>
      </c>
      <c r="U1149">
        <v>175</v>
      </c>
      <c r="V1149">
        <v>198</v>
      </c>
      <c r="W1149">
        <v>206</v>
      </c>
      <c r="X1149">
        <v>71</v>
      </c>
      <c r="Y1149">
        <v>109</v>
      </c>
      <c r="Z1149">
        <v>118</v>
      </c>
      <c r="AA1149">
        <f t="shared" si="306"/>
        <v>877</v>
      </c>
      <c r="AB1149">
        <f t="shared" si="311"/>
        <v>1.4614179820400563E-4</v>
      </c>
      <c r="AC1149" s="175">
        <f t="shared" ref="AC1149" si="321">SUM(AB1149:AB1152)/4</f>
        <v>1.5626507555964228E-4</v>
      </c>
    </row>
    <row r="1150" spans="1:29">
      <c r="A1150" t="s">
        <v>3534</v>
      </c>
      <c r="B1150" t="s">
        <v>3535</v>
      </c>
      <c r="C1150">
        <v>3.65</v>
      </c>
      <c r="D1150">
        <v>3.93</v>
      </c>
      <c r="E1150">
        <v>2.63</v>
      </c>
      <c r="F1150">
        <v>4.55</v>
      </c>
      <c r="G1150">
        <v>5.24</v>
      </c>
      <c r="H1150">
        <v>2.68</v>
      </c>
      <c r="I1150">
        <v>4.67</v>
      </c>
      <c r="J1150">
        <v>5.36</v>
      </c>
      <c r="K1150">
        <v>2.7</v>
      </c>
      <c r="U1150">
        <v>186</v>
      </c>
      <c r="V1150">
        <v>206</v>
      </c>
      <c r="W1150">
        <v>215</v>
      </c>
      <c r="X1150">
        <v>73</v>
      </c>
      <c r="Y1150">
        <v>117</v>
      </c>
      <c r="Z1150">
        <v>139</v>
      </c>
      <c r="AA1150">
        <f t="shared" si="306"/>
        <v>936</v>
      </c>
      <c r="AB1150">
        <f t="shared" si="311"/>
        <v>1.5597345851647577E-4</v>
      </c>
      <c r="AC1150" s="175"/>
    </row>
    <row r="1151" spans="1:29">
      <c r="A1151" t="s">
        <v>3536</v>
      </c>
      <c r="B1151" t="s">
        <v>3537</v>
      </c>
      <c r="C1151">
        <v>3.42</v>
      </c>
      <c r="D1151">
        <v>3.8</v>
      </c>
      <c r="E1151">
        <v>2.5499999999999998</v>
      </c>
      <c r="F1151">
        <v>4.18</v>
      </c>
      <c r="G1151">
        <v>4.95</v>
      </c>
      <c r="H1151">
        <v>2.57</v>
      </c>
      <c r="I1151">
        <v>4.45</v>
      </c>
      <c r="J1151">
        <v>5.23</v>
      </c>
      <c r="K1151">
        <v>2.7</v>
      </c>
      <c r="U1151">
        <v>183</v>
      </c>
      <c r="V1151">
        <v>213</v>
      </c>
      <c r="W1151">
        <v>221</v>
      </c>
      <c r="X1151">
        <v>84</v>
      </c>
      <c r="Y1151">
        <v>123</v>
      </c>
      <c r="Z1151">
        <v>135</v>
      </c>
      <c r="AA1151">
        <f t="shared" si="306"/>
        <v>959</v>
      </c>
      <c r="AB1151">
        <f t="shared" si="311"/>
        <v>1.5980613965523534E-4</v>
      </c>
      <c r="AC1151" s="175"/>
    </row>
    <row r="1152" spans="1:29">
      <c r="A1152" t="s">
        <v>3538</v>
      </c>
      <c r="B1152" t="s">
        <v>3539</v>
      </c>
      <c r="C1152">
        <v>3.27</v>
      </c>
      <c r="D1152">
        <v>3.68</v>
      </c>
      <c r="E1152">
        <v>2.4900000000000002</v>
      </c>
      <c r="F1152">
        <v>3.92</v>
      </c>
      <c r="G1152">
        <v>4.74</v>
      </c>
      <c r="H1152">
        <v>2.4900000000000002</v>
      </c>
      <c r="I1152">
        <v>4.29</v>
      </c>
      <c r="J1152">
        <v>5.15</v>
      </c>
      <c r="K1152">
        <v>2.7</v>
      </c>
      <c r="U1152">
        <v>178</v>
      </c>
      <c r="V1152">
        <v>216</v>
      </c>
      <c r="W1152">
        <v>221</v>
      </c>
      <c r="X1152">
        <v>95</v>
      </c>
      <c r="Y1152">
        <v>127</v>
      </c>
      <c r="Z1152">
        <v>142</v>
      </c>
      <c r="AA1152">
        <f t="shared" si="306"/>
        <v>979</v>
      </c>
      <c r="AB1152">
        <f t="shared" si="311"/>
        <v>1.6313890586285235E-4</v>
      </c>
      <c r="AC1152" s="175"/>
    </row>
    <row r="1153" spans="1:29">
      <c r="A1153" t="s">
        <v>3540</v>
      </c>
      <c r="B1153" t="s">
        <v>3541</v>
      </c>
      <c r="C1153">
        <v>3.17</v>
      </c>
      <c r="D1153">
        <v>3.6</v>
      </c>
      <c r="E1153">
        <v>2.4500000000000002</v>
      </c>
      <c r="F1153">
        <v>3.75</v>
      </c>
      <c r="G1153">
        <v>4.5999999999999996</v>
      </c>
      <c r="H1153">
        <v>2.44</v>
      </c>
      <c r="I1153">
        <v>4.18</v>
      </c>
      <c r="J1153">
        <v>5.09</v>
      </c>
      <c r="K1153">
        <v>2.7</v>
      </c>
      <c r="U1153">
        <v>184</v>
      </c>
      <c r="V1153">
        <v>210</v>
      </c>
      <c r="W1153">
        <v>209</v>
      </c>
      <c r="X1153">
        <v>95</v>
      </c>
      <c r="Y1153">
        <v>138</v>
      </c>
      <c r="Z1153">
        <v>147</v>
      </c>
      <c r="AA1153">
        <f t="shared" si="306"/>
        <v>983</v>
      </c>
      <c r="AB1153">
        <f t="shared" si="311"/>
        <v>1.6380545910437574E-4</v>
      </c>
      <c r="AC1153" s="175">
        <f t="shared" ref="AC1153" si="322">SUM(AB1153:AB1156)/4</f>
        <v>1.331440099942993E-4</v>
      </c>
    </row>
    <row r="1154" spans="1:29">
      <c r="A1154" t="s">
        <v>3542</v>
      </c>
      <c r="B1154" t="s">
        <v>3543</v>
      </c>
      <c r="C1154">
        <v>3.08</v>
      </c>
      <c r="D1154">
        <v>3.53</v>
      </c>
      <c r="E1154">
        <v>2.42</v>
      </c>
      <c r="F1154">
        <v>3.61</v>
      </c>
      <c r="G1154">
        <v>4.49</v>
      </c>
      <c r="H1154">
        <v>2.39</v>
      </c>
      <c r="I1154">
        <v>4.0999999999999996</v>
      </c>
      <c r="J1154">
        <v>5.04</v>
      </c>
      <c r="K1154">
        <v>2.7</v>
      </c>
      <c r="U1154">
        <v>170</v>
      </c>
      <c r="V1154">
        <v>190</v>
      </c>
      <c r="W1154">
        <v>184</v>
      </c>
      <c r="X1154">
        <v>108</v>
      </c>
      <c r="Y1154">
        <v>134</v>
      </c>
      <c r="Z1154">
        <v>126</v>
      </c>
      <c r="AA1154">
        <f t="shared" si="306"/>
        <v>912</v>
      </c>
      <c r="AB1154">
        <f t="shared" si="311"/>
        <v>1.5197413906733537E-4</v>
      </c>
      <c r="AC1154" s="175"/>
    </row>
    <row r="1155" spans="1:29">
      <c r="A1155" t="s">
        <v>3544</v>
      </c>
      <c r="B1155" t="s">
        <v>3545</v>
      </c>
      <c r="C1155">
        <v>3.03</v>
      </c>
      <c r="D1155">
        <v>3.48</v>
      </c>
      <c r="E1155">
        <v>2.4</v>
      </c>
      <c r="F1155">
        <v>3.53</v>
      </c>
      <c r="G1155">
        <v>4.42</v>
      </c>
      <c r="H1155">
        <v>2.37</v>
      </c>
      <c r="I1155">
        <v>4.04</v>
      </c>
      <c r="J1155">
        <v>5</v>
      </c>
      <c r="K1155">
        <v>2.7</v>
      </c>
      <c r="U1155">
        <v>158</v>
      </c>
      <c r="V1155">
        <v>160</v>
      </c>
      <c r="W1155">
        <v>131</v>
      </c>
      <c r="X1155">
        <v>94</v>
      </c>
      <c r="Y1155">
        <v>122</v>
      </c>
      <c r="Z1155">
        <v>73</v>
      </c>
      <c r="AA1155">
        <f t="shared" si="306"/>
        <v>738</v>
      </c>
      <c r="AB1155">
        <f t="shared" si="311"/>
        <v>1.2297907306106745E-4</v>
      </c>
      <c r="AC1155" s="175"/>
    </row>
    <row r="1156" spans="1:29">
      <c r="A1156" t="s">
        <v>3546</v>
      </c>
      <c r="B1156" t="s">
        <v>3547</v>
      </c>
      <c r="C1156">
        <v>2.96</v>
      </c>
      <c r="D1156">
        <v>3.42</v>
      </c>
      <c r="E1156">
        <v>2.38</v>
      </c>
      <c r="F1156">
        <v>3.42</v>
      </c>
      <c r="G1156">
        <v>4.33</v>
      </c>
      <c r="H1156">
        <v>2.34</v>
      </c>
      <c r="I1156">
        <v>3.96</v>
      </c>
      <c r="J1156">
        <v>4.96</v>
      </c>
      <c r="K1156">
        <v>2.7</v>
      </c>
      <c r="U1156">
        <v>142</v>
      </c>
      <c r="V1156">
        <v>117</v>
      </c>
      <c r="W1156">
        <v>104</v>
      </c>
      <c r="X1156">
        <v>79</v>
      </c>
      <c r="Y1156">
        <v>91</v>
      </c>
      <c r="Z1156">
        <v>30</v>
      </c>
      <c r="AA1156">
        <f t="shared" si="306"/>
        <v>563</v>
      </c>
      <c r="AB1156">
        <f t="shared" si="311"/>
        <v>9.3817368744418653E-5</v>
      </c>
      <c r="AC1156" s="175"/>
    </row>
    <row r="1157" spans="1:29">
      <c r="A1157" t="s">
        <v>3548</v>
      </c>
      <c r="B1157" t="s">
        <v>3549</v>
      </c>
      <c r="C1157">
        <v>2.9</v>
      </c>
      <c r="D1157">
        <v>3.37</v>
      </c>
      <c r="E1157">
        <v>2.36</v>
      </c>
      <c r="F1157">
        <v>3.32</v>
      </c>
      <c r="G1157">
        <v>4.25</v>
      </c>
      <c r="H1157">
        <v>2.31</v>
      </c>
      <c r="I1157">
        <v>3.9</v>
      </c>
      <c r="J1157">
        <v>4.92</v>
      </c>
      <c r="K1157">
        <v>2.7</v>
      </c>
      <c r="U1157">
        <v>130</v>
      </c>
      <c r="V1157">
        <v>92</v>
      </c>
      <c r="W1157">
        <v>95</v>
      </c>
      <c r="X1157">
        <v>69</v>
      </c>
      <c r="Y1157">
        <v>68</v>
      </c>
      <c r="Z1157">
        <v>13</v>
      </c>
      <c r="AA1157">
        <f t="shared" si="306"/>
        <v>467</v>
      </c>
      <c r="AB1157">
        <f t="shared" si="311"/>
        <v>7.7820090947857044E-5</v>
      </c>
      <c r="AC1157" s="175">
        <f t="shared" ref="AC1157" si="323">SUM(AB1157:AB1160)/4</f>
        <v>8.5152176604614451E-5</v>
      </c>
    </row>
    <row r="1158" spans="1:29">
      <c r="A1158" t="s">
        <v>3550</v>
      </c>
      <c r="B1158" t="s">
        <v>3551</v>
      </c>
      <c r="C1158">
        <v>2.85</v>
      </c>
      <c r="D1158">
        <v>3.33</v>
      </c>
      <c r="E1158">
        <v>2.34</v>
      </c>
      <c r="F1158">
        <v>3.25</v>
      </c>
      <c r="G1158">
        <v>4.1900000000000004</v>
      </c>
      <c r="H1158">
        <v>2.29</v>
      </c>
      <c r="I1158">
        <v>3.85</v>
      </c>
      <c r="J1158">
        <v>4.8899999999999997</v>
      </c>
      <c r="K1158">
        <v>2.7</v>
      </c>
      <c r="U1158">
        <v>134</v>
      </c>
      <c r="V1158">
        <v>101</v>
      </c>
      <c r="W1158">
        <v>99</v>
      </c>
      <c r="X1158">
        <v>87</v>
      </c>
      <c r="Y1158">
        <v>71</v>
      </c>
      <c r="Z1158">
        <v>15</v>
      </c>
      <c r="AA1158">
        <f t="shared" ref="AA1158:AA1221" si="324">SUM(U1158:Z1158)</f>
        <v>507</v>
      </c>
      <c r="AB1158">
        <f t="shared" si="311"/>
        <v>8.4485623363091047E-5</v>
      </c>
      <c r="AC1158" s="175"/>
    </row>
    <row r="1159" spans="1:29">
      <c r="A1159" t="s">
        <v>3552</v>
      </c>
      <c r="B1159" t="s">
        <v>3553</v>
      </c>
      <c r="C1159">
        <v>2.8</v>
      </c>
      <c r="D1159">
        <v>3.29</v>
      </c>
      <c r="E1159">
        <v>2.3199999999999998</v>
      </c>
      <c r="F1159">
        <v>3.17</v>
      </c>
      <c r="G1159">
        <v>4.12</v>
      </c>
      <c r="H1159">
        <v>2.2599999999999998</v>
      </c>
      <c r="I1159">
        <v>3.79</v>
      </c>
      <c r="J1159">
        <v>4.8600000000000003</v>
      </c>
      <c r="K1159">
        <v>2.7</v>
      </c>
      <c r="U1159">
        <v>139</v>
      </c>
      <c r="V1159">
        <v>98</v>
      </c>
      <c r="W1159">
        <v>103</v>
      </c>
      <c r="X1159">
        <v>90</v>
      </c>
      <c r="Y1159">
        <v>69</v>
      </c>
      <c r="Z1159">
        <v>12</v>
      </c>
      <c r="AA1159">
        <f t="shared" si="324"/>
        <v>511</v>
      </c>
      <c r="AB1159">
        <f t="shared" si="311"/>
        <v>8.5152176604614451E-5</v>
      </c>
      <c r="AC1159" s="175"/>
    </row>
    <row r="1160" spans="1:29">
      <c r="A1160" t="s">
        <v>3554</v>
      </c>
      <c r="B1160" t="s">
        <v>3555</v>
      </c>
      <c r="C1160">
        <v>2.76</v>
      </c>
      <c r="D1160">
        <v>3.25</v>
      </c>
      <c r="E1160">
        <v>2.2999999999999998</v>
      </c>
      <c r="F1160">
        <v>3.1</v>
      </c>
      <c r="G1160">
        <v>4.07</v>
      </c>
      <c r="H1160">
        <v>2.2400000000000002</v>
      </c>
      <c r="I1160">
        <v>3.75</v>
      </c>
      <c r="J1160">
        <v>4.83</v>
      </c>
      <c r="K1160">
        <v>2.7</v>
      </c>
      <c r="U1160">
        <v>154</v>
      </c>
      <c r="V1160">
        <v>110</v>
      </c>
      <c r="W1160">
        <v>114</v>
      </c>
      <c r="X1160">
        <v>92</v>
      </c>
      <c r="Y1160">
        <v>66</v>
      </c>
      <c r="Z1160">
        <v>23</v>
      </c>
      <c r="AA1160">
        <f t="shared" si="324"/>
        <v>559</v>
      </c>
      <c r="AB1160">
        <f t="shared" si="311"/>
        <v>9.3150815502895262E-5</v>
      </c>
      <c r="AC1160" s="175"/>
    </row>
    <row r="1161" spans="1:29">
      <c r="A1161" t="s">
        <v>3556</v>
      </c>
      <c r="B1161" t="s">
        <v>3557</v>
      </c>
      <c r="C1161">
        <v>2.73</v>
      </c>
      <c r="D1161">
        <v>3.22</v>
      </c>
      <c r="E1161">
        <v>2.2799999999999998</v>
      </c>
      <c r="F1161">
        <v>3.05</v>
      </c>
      <c r="G1161">
        <v>4.0199999999999996</v>
      </c>
      <c r="H1161">
        <v>2.2200000000000002</v>
      </c>
      <c r="I1161">
        <v>3.71</v>
      </c>
      <c r="J1161">
        <v>4.8099999999999996</v>
      </c>
      <c r="K1161">
        <v>2.7</v>
      </c>
      <c r="U1161">
        <v>166</v>
      </c>
      <c r="V1161">
        <v>138</v>
      </c>
      <c r="W1161">
        <v>140</v>
      </c>
      <c r="X1161">
        <v>123</v>
      </c>
      <c r="Y1161">
        <v>106</v>
      </c>
      <c r="Z1161">
        <v>53</v>
      </c>
      <c r="AA1161">
        <f t="shared" si="324"/>
        <v>726</v>
      </c>
      <c r="AB1161">
        <f t="shared" si="311"/>
        <v>1.2097941333649724E-4</v>
      </c>
      <c r="AC1161" s="175">
        <f t="shared" ref="AC1161" si="325">SUM(AB1161:AB1164)/4</f>
        <v>1.7888622619384266E-4</v>
      </c>
    </row>
    <row r="1162" spans="1:29">
      <c r="A1162" t="s">
        <v>3558</v>
      </c>
      <c r="B1162" t="s">
        <v>3559</v>
      </c>
      <c r="C1162">
        <v>2.7</v>
      </c>
      <c r="D1162">
        <v>3.19</v>
      </c>
      <c r="E1162">
        <v>2.27</v>
      </c>
      <c r="F1162">
        <v>3</v>
      </c>
      <c r="G1162">
        <v>3.98</v>
      </c>
      <c r="H1162">
        <v>2.2000000000000002</v>
      </c>
      <c r="I1162">
        <v>3.68</v>
      </c>
      <c r="J1162">
        <v>4.79</v>
      </c>
      <c r="K1162">
        <v>2.7</v>
      </c>
      <c r="U1162">
        <v>172</v>
      </c>
      <c r="V1162">
        <v>209</v>
      </c>
      <c r="W1162">
        <v>187</v>
      </c>
      <c r="X1162">
        <v>199</v>
      </c>
      <c r="Y1162">
        <v>144</v>
      </c>
      <c r="Z1162">
        <v>168</v>
      </c>
      <c r="AA1162">
        <f t="shared" si="324"/>
        <v>1079</v>
      </c>
      <c r="AB1162">
        <f t="shared" si="311"/>
        <v>1.7980273690093736E-4</v>
      </c>
      <c r="AC1162" s="175"/>
    </row>
    <row r="1163" spans="1:29">
      <c r="A1163" t="s">
        <v>3560</v>
      </c>
      <c r="B1163" t="s">
        <v>3561</v>
      </c>
      <c r="C1163">
        <v>2.68</v>
      </c>
      <c r="D1163">
        <v>3.18</v>
      </c>
      <c r="E1163">
        <v>2.2599999999999998</v>
      </c>
      <c r="F1163">
        <v>2.97</v>
      </c>
      <c r="G1163">
        <v>3.95</v>
      </c>
      <c r="H1163">
        <v>2.19</v>
      </c>
      <c r="I1163">
        <v>3.66</v>
      </c>
      <c r="J1163">
        <v>4.78</v>
      </c>
      <c r="K1163">
        <v>2.7</v>
      </c>
      <c r="U1163">
        <v>202</v>
      </c>
      <c r="V1163">
        <v>218</v>
      </c>
      <c r="W1163">
        <v>230</v>
      </c>
      <c r="X1163">
        <v>219</v>
      </c>
      <c r="Y1163">
        <v>122</v>
      </c>
      <c r="Z1163">
        <v>262</v>
      </c>
      <c r="AA1163">
        <f t="shared" si="324"/>
        <v>1253</v>
      </c>
      <c r="AB1163">
        <f t="shared" si="311"/>
        <v>2.0879780290720528E-4</v>
      </c>
      <c r="AC1163" s="175"/>
    </row>
    <row r="1164" spans="1:29">
      <c r="A1164" t="s">
        <v>3562</v>
      </c>
      <c r="B1164" t="s">
        <v>3563</v>
      </c>
      <c r="C1164">
        <v>2.67</v>
      </c>
      <c r="D1164">
        <v>3.17</v>
      </c>
      <c r="E1164">
        <v>2.2599999999999998</v>
      </c>
      <c r="F1164">
        <v>2.93</v>
      </c>
      <c r="G1164">
        <v>3.9</v>
      </c>
      <c r="H1164">
        <v>2.16</v>
      </c>
      <c r="I1164">
        <v>3.65</v>
      </c>
      <c r="J1164">
        <v>4.78</v>
      </c>
      <c r="K1164">
        <v>2.7</v>
      </c>
      <c r="U1164">
        <v>217</v>
      </c>
      <c r="V1164">
        <v>202</v>
      </c>
      <c r="W1164">
        <v>218</v>
      </c>
      <c r="X1164">
        <v>219</v>
      </c>
      <c r="Y1164">
        <v>154</v>
      </c>
      <c r="Z1164">
        <v>226</v>
      </c>
      <c r="AA1164">
        <f t="shared" si="324"/>
        <v>1236</v>
      </c>
      <c r="AB1164">
        <f t="shared" si="311"/>
        <v>2.0596495163073084E-4</v>
      </c>
      <c r="AC1164" s="175"/>
    </row>
    <row r="1165" spans="1:29">
      <c r="A1165" t="s">
        <v>3564</v>
      </c>
      <c r="B1165" t="s">
        <v>3565</v>
      </c>
      <c r="C1165">
        <v>2.87</v>
      </c>
      <c r="D1165">
        <v>3.35</v>
      </c>
      <c r="E1165">
        <v>2.33</v>
      </c>
      <c r="F1165">
        <v>3.12</v>
      </c>
      <c r="G1165">
        <v>4.0199999999999996</v>
      </c>
      <c r="H1165">
        <v>2.17</v>
      </c>
      <c r="I1165">
        <v>3.87</v>
      </c>
      <c r="J1165">
        <v>4.9000000000000004</v>
      </c>
      <c r="K1165">
        <v>2.7</v>
      </c>
      <c r="U1165">
        <v>237</v>
      </c>
      <c r="V1165">
        <v>201</v>
      </c>
      <c r="W1165">
        <v>209</v>
      </c>
      <c r="X1165">
        <v>155</v>
      </c>
      <c r="Y1165">
        <v>138</v>
      </c>
      <c r="Z1165">
        <v>171</v>
      </c>
      <c r="AA1165">
        <f t="shared" si="324"/>
        <v>1111</v>
      </c>
      <c r="AB1165">
        <f t="shared" si="311"/>
        <v>1.8513516283312457E-4</v>
      </c>
      <c r="AC1165" s="175">
        <f t="shared" ref="AC1165" si="326">SUM(AB1165:AB1168)/4</f>
        <v>1.7163745969227571E-4</v>
      </c>
    </row>
    <row r="1166" spans="1:29">
      <c r="A1166" t="s">
        <v>3566</v>
      </c>
      <c r="B1166" t="s">
        <v>3567</v>
      </c>
      <c r="C1166">
        <v>3.19</v>
      </c>
      <c r="D1166">
        <v>3.62</v>
      </c>
      <c r="E1166">
        <v>2.46</v>
      </c>
      <c r="F1166">
        <v>3.49</v>
      </c>
      <c r="G1166">
        <v>4.29</v>
      </c>
      <c r="H1166">
        <v>2.2400000000000002</v>
      </c>
      <c r="I1166">
        <v>4.21</v>
      </c>
      <c r="J1166">
        <v>5.0999999999999996</v>
      </c>
      <c r="K1166">
        <v>2.7</v>
      </c>
      <c r="U1166">
        <v>224</v>
      </c>
      <c r="V1166">
        <v>190</v>
      </c>
      <c r="W1166">
        <v>195</v>
      </c>
      <c r="X1166">
        <v>143</v>
      </c>
      <c r="Y1166">
        <v>140</v>
      </c>
      <c r="Z1166">
        <v>164</v>
      </c>
      <c r="AA1166">
        <f t="shared" si="324"/>
        <v>1056</v>
      </c>
      <c r="AB1166">
        <f t="shared" si="311"/>
        <v>1.7597005576217779E-4</v>
      </c>
      <c r="AC1166" s="175"/>
    </row>
    <row r="1167" spans="1:29">
      <c r="A1167" t="s">
        <v>3568</v>
      </c>
      <c r="B1167" t="s">
        <v>3569</v>
      </c>
      <c r="C1167">
        <v>3.5</v>
      </c>
      <c r="D1167">
        <v>3.86</v>
      </c>
      <c r="E1167">
        <v>2.58</v>
      </c>
      <c r="F1167">
        <v>3.9</v>
      </c>
      <c r="G1167">
        <v>4.59</v>
      </c>
      <c r="H1167">
        <v>2.34</v>
      </c>
      <c r="I1167">
        <v>4.5199999999999996</v>
      </c>
      <c r="J1167">
        <v>5.27</v>
      </c>
      <c r="K1167">
        <v>2.7</v>
      </c>
      <c r="U1167">
        <v>210</v>
      </c>
      <c r="V1167">
        <v>184</v>
      </c>
      <c r="W1167">
        <v>183</v>
      </c>
      <c r="X1167">
        <v>140</v>
      </c>
      <c r="Y1167">
        <v>133</v>
      </c>
      <c r="Z1167">
        <v>149</v>
      </c>
      <c r="AA1167">
        <f t="shared" si="324"/>
        <v>999</v>
      </c>
      <c r="AB1167">
        <f t="shared" si="311"/>
        <v>1.6647167207046933E-4</v>
      </c>
      <c r="AC1167" s="175"/>
    </row>
    <row r="1168" spans="1:29">
      <c r="A1168" t="s">
        <v>3570</v>
      </c>
      <c r="B1168" t="s">
        <v>3571</v>
      </c>
      <c r="C1168">
        <v>3.76</v>
      </c>
      <c r="D1168">
        <v>4</v>
      </c>
      <c r="E1168">
        <v>2.68</v>
      </c>
      <c r="F1168">
        <v>4.3</v>
      </c>
      <c r="G1168">
        <v>4.9000000000000004</v>
      </c>
      <c r="H1168">
        <v>2.46</v>
      </c>
      <c r="I1168">
        <v>4.79</v>
      </c>
      <c r="J1168">
        <v>5.42</v>
      </c>
      <c r="K1168">
        <v>2.7</v>
      </c>
      <c r="U1168">
        <v>193</v>
      </c>
      <c r="V1168">
        <v>177</v>
      </c>
      <c r="W1168">
        <v>173</v>
      </c>
      <c r="X1168">
        <v>131</v>
      </c>
      <c r="Y1168">
        <v>129</v>
      </c>
      <c r="Z1168">
        <v>151</v>
      </c>
      <c r="AA1168">
        <f t="shared" si="324"/>
        <v>954</v>
      </c>
      <c r="AB1168">
        <f t="shared" si="311"/>
        <v>1.589729481033311E-4</v>
      </c>
      <c r="AC1168" s="175"/>
    </row>
    <row r="1169" spans="1:29">
      <c r="A1169" t="s">
        <v>3572</v>
      </c>
      <c r="B1169" t="s">
        <v>3573</v>
      </c>
      <c r="C1169">
        <v>3.93</v>
      </c>
      <c r="D1169">
        <v>4.05</v>
      </c>
      <c r="E1169">
        <v>2.76</v>
      </c>
      <c r="F1169">
        <v>4.6900000000000004</v>
      </c>
      <c r="G1169">
        <v>5.21</v>
      </c>
      <c r="H1169">
        <v>2.58</v>
      </c>
      <c r="I1169">
        <v>5.01</v>
      </c>
      <c r="J1169">
        <v>5.53</v>
      </c>
      <c r="K1169">
        <v>2.7</v>
      </c>
      <c r="U1169">
        <v>187</v>
      </c>
      <c r="V1169">
        <v>174</v>
      </c>
      <c r="W1169">
        <v>171</v>
      </c>
      <c r="X1169">
        <v>124</v>
      </c>
      <c r="Y1169">
        <v>130</v>
      </c>
      <c r="Z1169">
        <v>145</v>
      </c>
      <c r="AA1169">
        <f t="shared" si="324"/>
        <v>931</v>
      </c>
      <c r="AB1169">
        <f t="shared" si="311"/>
        <v>1.5514026696457152E-4</v>
      </c>
      <c r="AC1169" s="175">
        <f t="shared" ref="AC1169" si="327">SUM(AB1169:AB1172)/4</f>
        <v>1.4730826637667155E-4</v>
      </c>
    </row>
    <row r="1170" spans="1:29">
      <c r="A1170" t="s">
        <v>3574</v>
      </c>
      <c r="B1170" t="s">
        <v>3575</v>
      </c>
      <c r="C1170">
        <v>4</v>
      </c>
      <c r="D1170">
        <v>4.0599999999999996</v>
      </c>
      <c r="E1170">
        <v>2.81</v>
      </c>
      <c r="F1170">
        <v>5</v>
      </c>
      <c r="G1170">
        <v>5.46</v>
      </c>
      <c r="H1170">
        <v>2.68</v>
      </c>
      <c r="I1170">
        <v>5.15</v>
      </c>
      <c r="J1170">
        <v>5.61</v>
      </c>
      <c r="K1170">
        <v>2.7</v>
      </c>
      <c r="U1170">
        <v>187</v>
      </c>
      <c r="V1170">
        <v>175</v>
      </c>
      <c r="W1170">
        <v>176</v>
      </c>
      <c r="X1170">
        <v>100</v>
      </c>
      <c r="Y1170">
        <v>119</v>
      </c>
      <c r="Z1170">
        <v>117</v>
      </c>
      <c r="AA1170">
        <f t="shared" si="324"/>
        <v>874</v>
      </c>
      <c r="AB1170">
        <f t="shared" si="311"/>
        <v>1.4564188327286306E-4</v>
      </c>
      <c r="AC1170" s="175"/>
    </row>
    <row r="1171" spans="1:29">
      <c r="A1171" t="s">
        <v>3576</v>
      </c>
      <c r="B1171" t="s">
        <v>3577</v>
      </c>
      <c r="C1171">
        <v>4.0199999999999996</v>
      </c>
      <c r="D1171">
        <v>4.0599999999999996</v>
      </c>
      <c r="E1171">
        <v>2.84</v>
      </c>
      <c r="F1171">
        <v>5.17</v>
      </c>
      <c r="G1171">
        <v>5.61</v>
      </c>
      <c r="H1171">
        <v>2.74</v>
      </c>
      <c r="I1171">
        <v>5.23</v>
      </c>
      <c r="J1171">
        <v>5.65</v>
      </c>
      <c r="K1171">
        <v>2.7</v>
      </c>
      <c r="U1171">
        <v>186</v>
      </c>
      <c r="V1171">
        <v>174</v>
      </c>
      <c r="W1171">
        <v>182</v>
      </c>
      <c r="X1171">
        <v>93</v>
      </c>
      <c r="Y1171">
        <v>122</v>
      </c>
      <c r="Z1171">
        <v>112</v>
      </c>
      <c r="AA1171">
        <f t="shared" si="324"/>
        <v>869</v>
      </c>
      <c r="AB1171">
        <f t="shared" si="311"/>
        <v>1.4480869172095882E-4</v>
      </c>
      <c r="AC1171" s="175"/>
    </row>
    <row r="1172" spans="1:29">
      <c r="A1172" t="s">
        <v>3578</v>
      </c>
      <c r="B1172" t="s">
        <v>3579</v>
      </c>
      <c r="C1172">
        <v>4.0199999999999996</v>
      </c>
      <c r="D1172">
        <v>4.0599999999999996</v>
      </c>
      <c r="E1172">
        <v>2.83</v>
      </c>
      <c r="F1172">
        <v>5.23</v>
      </c>
      <c r="G1172">
        <v>5.67</v>
      </c>
      <c r="H1172">
        <v>2.77</v>
      </c>
      <c r="I1172">
        <v>5.22</v>
      </c>
      <c r="J1172">
        <v>5.65</v>
      </c>
      <c r="K1172">
        <v>2.7</v>
      </c>
      <c r="U1172">
        <v>185</v>
      </c>
      <c r="V1172">
        <v>182</v>
      </c>
      <c r="W1172">
        <v>192</v>
      </c>
      <c r="X1172">
        <v>92</v>
      </c>
      <c r="Y1172">
        <v>111</v>
      </c>
      <c r="Z1172">
        <v>100</v>
      </c>
      <c r="AA1172">
        <f t="shared" si="324"/>
        <v>862</v>
      </c>
      <c r="AB1172">
        <f t="shared" si="311"/>
        <v>1.4364222354829286E-4</v>
      </c>
      <c r="AC1172" s="175"/>
    </row>
    <row r="1173" spans="1:29">
      <c r="A1173" t="s">
        <v>3580</v>
      </c>
      <c r="B1173" t="s">
        <v>3581</v>
      </c>
      <c r="C1173">
        <v>3.96</v>
      </c>
      <c r="D1173">
        <v>4.05</v>
      </c>
      <c r="E1173">
        <v>2.77</v>
      </c>
      <c r="F1173">
        <v>5.07</v>
      </c>
      <c r="G1173">
        <v>5.6</v>
      </c>
      <c r="H1173">
        <v>2.79</v>
      </c>
      <c r="I1173">
        <v>5.04</v>
      </c>
      <c r="J1173">
        <v>5.55</v>
      </c>
      <c r="K1173">
        <v>2.7</v>
      </c>
      <c r="U1173">
        <v>194</v>
      </c>
      <c r="V1173">
        <v>193</v>
      </c>
      <c r="W1173">
        <v>200</v>
      </c>
      <c r="X1173">
        <v>83</v>
      </c>
      <c r="Y1173">
        <v>109</v>
      </c>
      <c r="Z1173">
        <v>118</v>
      </c>
      <c r="AA1173">
        <f t="shared" si="324"/>
        <v>897</v>
      </c>
      <c r="AB1173">
        <f t="shared" si="311"/>
        <v>1.4947456441162264E-4</v>
      </c>
      <c r="AC1173" s="175">
        <f t="shared" ref="AC1173" si="328">SUM(AB1173:AB1176)/4</f>
        <v>1.5818141612902205E-4</v>
      </c>
    </row>
    <row r="1174" spans="1:29">
      <c r="A1174" t="s">
        <v>3582</v>
      </c>
      <c r="B1174" t="s">
        <v>3583</v>
      </c>
      <c r="C1174">
        <v>3.66</v>
      </c>
      <c r="D1174">
        <v>3.96</v>
      </c>
      <c r="E1174">
        <v>2.64</v>
      </c>
      <c r="F1174">
        <v>4.57</v>
      </c>
      <c r="G1174">
        <v>5.25</v>
      </c>
      <c r="H1174">
        <v>2.68</v>
      </c>
      <c r="I1174">
        <v>4.6900000000000004</v>
      </c>
      <c r="J1174">
        <v>5.36</v>
      </c>
      <c r="K1174">
        <v>2.7</v>
      </c>
      <c r="U1174">
        <v>194</v>
      </c>
      <c r="V1174">
        <v>201</v>
      </c>
      <c r="W1174">
        <v>209</v>
      </c>
      <c r="X1174">
        <v>86</v>
      </c>
      <c r="Y1174">
        <v>117</v>
      </c>
      <c r="Z1174">
        <v>139</v>
      </c>
      <c r="AA1174">
        <f t="shared" si="324"/>
        <v>946</v>
      </c>
      <c r="AB1174">
        <f t="shared" ref="AB1174:AB1237" si="329">AA1174/$AD$4</f>
        <v>1.5763984162028429E-4</v>
      </c>
      <c r="AC1174" s="175"/>
    </row>
    <row r="1175" spans="1:29">
      <c r="A1175" t="s">
        <v>3584</v>
      </c>
      <c r="B1175" t="s">
        <v>3585</v>
      </c>
      <c r="C1175">
        <v>3.41</v>
      </c>
      <c r="D1175">
        <v>3.8</v>
      </c>
      <c r="E1175">
        <v>2.54</v>
      </c>
      <c r="F1175">
        <v>4.1500000000000004</v>
      </c>
      <c r="G1175">
        <v>4.92</v>
      </c>
      <c r="H1175">
        <v>2.56</v>
      </c>
      <c r="I1175">
        <v>4.43</v>
      </c>
      <c r="J1175">
        <v>5.22</v>
      </c>
      <c r="K1175">
        <v>2.7</v>
      </c>
      <c r="U1175">
        <v>196</v>
      </c>
      <c r="V1175">
        <v>207</v>
      </c>
      <c r="W1175">
        <v>215</v>
      </c>
      <c r="X1175">
        <v>90</v>
      </c>
      <c r="Y1175">
        <v>123</v>
      </c>
      <c r="Z1175">
        <v>135</v>
      </c>
      <c r="AA1175">
        <f t="shared" si="324"/>
        <v>966</v>
      </c>
      <c r="AB1175">
        <f t="shared" si="329"/>
        <v>1.609726078279013E-4</v>
      </c>
      <c r="AC1175" s="175"/>
    </row>
    <row r="1176" spans="1:29">
      <c r="A1176" t="s">
        <v>3586</v>
      </c>
      <c r="B1176" t="s">
        <v>3587</v>
      </c>
      <c r="C1176">
        <v>3.26</v>
      </c>
      <c r="D1176">
        <v>3.68</v>
      </c>
      <c r="E1176">
        <v>2.4900000000000002</v>
      </c>
      <c r="F1176">
        <v>3.89</v>
      </c>
      <c r="G1176">
        <v>4.71</v>
      </c>
      <c r="H1176">
        <v>2.48</v>
      </c>
      <c r="I1176">
        <v>4.28</v>
      </c>
      <c r="J1176">
        <v>5.14</v>
      </c>
      <c r="K1176">
        <v>2.7</v>
      </c>
      <c r="U1176">
        <v>187</v>
      </c>
      <c r="V1176">
        <v>211</v>
      </c>
      <c r="W1176">
        <v>215</v>
      </c>
      <c r="X1176">
        <v>106</v>
      </c>
      <c r="Y1176">
        <v>127</v>
      </c>
      <c r="Z1176">
        <v>142</v>
      </c>
      <c r="AA1176">
        <f t="shared" si="324"/>
        <v>988</v>
      </c>
      <c r="AB1176">
        <f t="shared" si="329"/>
        <v>1.6463865065627999E-4</v>
      </c>
      <c r="AC1176" s="175"/>
    </row>
    <row r="1177" spans="1:29">
      <c r="A1177" t="s">
        <v>3588</v>
      </c>
      <c r="B1177" t="s">
        <v>3589</v>
      </c>
      <c r="C1177">
        <v>3.18</v>
      </c>
      <c r="D1177">
        <v>3.61</v>
      </c>
      <c r="E1177">
        <v>2.46</v>
      </c>
      <c r="F1177">
        <v>3.75</v>
      </c>
      <c r="G1177">
        <v>4.59</v>
      </c>
      <c r="H1177">
        <v>2.4300000000000002</v>
      </c>
      <c r="I1177">
        <v>4.1900000000000004</v>
      </c>
      <c r="J1177">
        <v>5.09</v>
      </c>
      <c r="K1177">
        <v>2.7</v>
      </c>
      <c r="U1177">
        <v>179</v>
      </c>
      <c r="V1177">
        <v>205</v>
      </c>
      <c r="W1177">
        <v>203</v>
      </c>
      <c r="X1177">
        <v>114</v>
      </c>
      <c r="Y1177">
        <v>138</v>
      </c>
      <c r="Z1177">
        <v>147</v>
      </c>
      <c r="AA1177">
        <f t="shared" si="324"/>
        <v>986</v>
      </c>
      <c r="AB1177">
        <f t="shared" si="329"/>
        <v>1.6430537403551828E-4</v>
      </c>
      <c r="AC1177" s="175">
        <f t="shared" ref="AC1177" si="330">SUM(AB1177:AB1180)/4</f>
        <v>1.311443502697291E-4</v>
      </c>
    </row>
    <row r="1178" spans="1:29">
      <c r="A1178" t="s">
        <v>3590</v>
      </c>
      <c r="B1178" t="s">
        <v>3591</v>
      </c>
      <c r="C1178">
        <v>3.11</v>
      </c>
      <c r="D1178">
        <v>3.55</v>
      </c>
      <c r="E1178">
        <v>2.4300000000000002</v>
      </c>
      <c r="F1178">
        <v>3.64</v>
      </c>
      <c r="G1178">
        <v>4.5</v>
      </c>
      <c r="H1178">
        <v>2.4</v>
      </c>
      <c r="I1178">
        <v>4.13</v>
      </c>
      <c r="J1178">
        <v>5.05</v>
      </c>
      <c r="K1178">
        <v>2.7</v>
      </c>
      <c r="U1178">
        <v>169</v>
      </c>
      <c r="V1178">
        <v>185</v>
      </c>
      <c r="W1178">
        <v>179</v>
      </c>
      <c r="X1178">
        <v>104</v>
      </c>
      <c r="Y1178">
        <v>134</v>
      </c>
      <c r="Z1178">
        <v>126</v>
      </c>
      <c r="AA1178">
        <f t="shared" si="324"/>
        <v>897</v>
      </c>
      <c r="AB1178">
        <f t="shared" si="329"/>
        <v>1.4947456441162264E-4</v>
      </c>
      <c r="AC1178" s="175"/>
    </row>
    <row r="1179" spans="1:29">
      <c r="A1179" t="s">
        <v>3592</v>
      </c>
      <c r="B1179" t="s">
        <v>3593</v>
      </c>
      <c r="C1179">
        <v>3.05</v>
      </c>
      <c r="D1179">
        <v>3.5</v>
      </c>
      <c r="E1179">
        <v>2.41</v>
      </c>
      <c r="F1179">
        <v>3.55</v>
      </c>
      <c r="G1179">
        <v>4.43</v>
      </c>
      <c r="H1179">
        <v>2.37</v>
      </c>
      <c r="I1179">
        <v>4.0599999999999996</v>
      </c>
      <c r="J1179">
        <v>5.0199999999999996</v>
      </c>
      <c r="K1179">
        <v>2.7</v>
      </c>
      <c r="U1179">
        <v>143</v>
      </c>
      <c r="V1179">
        <v>156</v>
      </c>
      <c r="W1179">
        <v>127</v>
      </c>
      <c r="X1179">
        <v>101</v>
      </c>
      <c r="Y1179">
        <v>122</v>
      </c>
      <c r="Z1179">
        <v>73</v>
      </c>
      <c r="AA1179">
        <f t="shared" si="324"/>
        <v>722</v>
      </c>
      <c r="AB1179">
        <f t="shared" si="329"/>
        <v>1.2031286009497384E-4</v>
      </c>
      <c r="AC1179" s="175"/>
    </row>
    <row r="1180" spans="1:29">
      <c r="A1180" t="s">
        <v>3594</v>
      </c>
      <c r="B1180" t="s">
        <v>3595</v>
      </c>
      <c r="C1180">
        <v>3</v>
      </c>
      <c r="D1180">
        <v>3.46</v>
      </c>
      <c r="E1180">
        <v>2.39</v>
      </c>
      <c r="F1180">
        <v>3.46</v>
      </c>
      <c r="G1180">
        <v>4.3499999999999996</v>
      </c>
      <c r="H1180">
        <v>2.34</v>
      </c>
      <c r="I1180">
        <v>4.01</v>
      </c>
      <c r="J1180">
        <v>4.99</v>
      </c>
      <c r="K1180">
        <v>2.7</v>
      </c>
      <c r="U1180">
        <v>132</v>
      </c>
      <c r="V1180">
        <v>114</v>
      </c>
      <c r="W1180">
        <v>100</v>
      </c>
      <c r="X1180">
        <v>76</v>
      </c>
      <c r="Y1180">
        <v>91</v>
      </c>
      <c r="Z1180">
        <v>30</v>
      </c>
      <c r="AA1180">
        <f t="shared" si="324"/>
        <v>543</v>
      </c>
      <c r="AB1180">
        <f t="shared" si="329"/>
        <v>9.0484602536801658E-5</v>
      </c>
      <c r="AC1180" s="175"/>
    </row>
    <row r="1181" spans="1:29">
      <c r="A1181" t="s">
        <v>3596</v>
      </c>
      <c r="B1181" t="s">
        <v>3597</v>
      </c>
      <c r="C1181">
        <v>3</v>
      </c>
      <c r="D1181">
        <v>3.46</v>
      </c>
      <c r="E1181">
        <v>2.39</v>
      </c>
      <c r="F1181">
        <v>3.46</v>
      </c>
      <c r="G1181">
        <v>4.3600000000000003</v>
      </c>
      <c r="H1181">
        <v>2.34</v>
      </c>
      <c r="I1181">
        <v>4.01</v>
      </c>
      <c r="J1181">
        <v>4.99</v>
      </c>
      <c r="K1181">
        <v>2.7</v>
      </c>
      <c r="U1181">
        <v>134</v>
      </c>
      <c r="V1181">
        <v>94</v>
      </c>
      <c r="W1181">
        <v>96</v>
      </c>
      <c r="X1181">
        <v>66</v>
      </c>
      <c r="Y1181">
        <v>68</v>
      </c>
      <c r="Z1181">
        <v>13</v>
      </c>
      <c r="AA1181">
        <f t="shared" si="324"/>
        <v>471</v>
      </c>
      <c r="AB1181">
        <f t="shared" si="329"/>
        <v>7.8486644189380435E-5</v>
      </c>
      <c r="AC1181" s="175">
        <f t="shared" ref="AC1181" si="331">SUM(AB1181:AB1184)/4</f>
        <v>8.552711280297136E-5</v>
      </c>
    </row>
    <row r="1182" spans="1:29">
      <c r="A1182" t="s">
        <v>3598</v>
      </c>
      <c r="B1182" t="s">
        <v>3599</v>
      </c>
      <c r="C1182">
        <v>2.99</v>
      </c>
      <c r="D1182">
        <v>3.45</v>
      </c>
      <c r="E1182">
        <v>2.39</v>
      </c>
      <c r="F1182">
        <v>3.43</v>
      </c>
      <c r="G1182">
        <v>4.32</v>
      </c>
      <c r="H1182">
        <v>2.33</v>
      </c>
      <c r="I1182">
        <v>4</v>
      </c>
      <c r="J1182">
        <v>4.9800000000000004</v>
      </c>
      <c r="K1182">
        <v>2.7</v>
      </c>
      <c r="U1182">
        <v>137</v>
      </c>
      <c r="V1182">
        <v>103</v>
      </c>
      <c r="W1182">
        <v>100</v>
      </c>
      <c r="X1182">
        <v>83</v>
      </c>
      <c r="Y1182">
        <v>71</v>
      </c>
      <c r="Z1182">
        <v>15</v>
      </c>
      <c r="AA1182">
        <f t="shared" si="324"/>
        <v>509</v>
      </c>
      <c r="AB1182">
        <f t="shared" si="329"/>
        <v>8.4818899983852742E-5</v>
      </c>
      <c r="AC1182" s="175"/>
    </row>
    <row r="1183" spans="1:29">
      <c r="A1183" t="s">
        <v>3600</v>
      </c>
      <c r="B1183" t="s">
        <v>3601</v>
      </c>
      <c r="C1183">
        <v>2.96</v>
      </c>
      <c r="D1183">
        <v>3.43</v>
      </c>
      <c r="E1183">
        <v>2.38</v>
      </c>
      <c r="F1183">
        <v>3.38</v>
      </c>
      <c r="G1183">
        <v>4.29</v>
      </c>
      <c r="H1183">
        <v>2.31</v>
      </c>
      <c r="I1183">
        <v>3.97</v>
      </c>
      <c r="J1183">
        <v>4.96</v>
      </c>
      <c r="K1183">
        <v>2.7</v>
      </c>
      <c r="U1183">
        <v>141</v>
      </c>
      <c r="V1183">
        <v>100</v>
      </c>
      <c r="W1183">
        <v>104</v>
      </c>
      <c r="X1183">
        <v>87</v>
      </c>
      <c r="Y1183">
        <v>69</v>
      </c>
      <c r="Z1183">
        <v>12</v>
      </c>
      <c r="AA1183">
        <f t="shared" si="324"/>
        <v>513</v>
      </c>
      <c r="AB1183">
        <f t="shared" si="329"/>
        <v>8.5485453225376146E-5</v>
      </c>
      <c r="AC1183" s="175"/>
    </row>
    <row r="1184" spans="1:29">
      <c r="A1184" t="s">
        <v>3602</v>
      </c>
      <c r="B1184" t="s">
        <v>3603</v>
      </c>
      <c r="C1184">
        <v>2.96</v>
      </c>
      <c r="D1184">
        <v>3.42</v>
      </c>
      <c r="E1184">
        <v>2.37</v>
      </c>
      <c r="F1184">
        <v>3.37</v>
      </c>
      <c r="G1184">
        <v>4.28</v>
      </c>
      <c r="H1184">
        <v>2.31</v>
      </c>
      <c r="I1184">
        <v>3.96</v>
      </c>
      <c r="J1184">
        <v>4.96</v>
      </c>
      <c r="K1184">
        <v>2.7</v>
      </c>
      <c r="U1184">
        <v>156</v>
      </c>
      <c r="V1184">
        <v>111</v>
      </c>
      <c r="W1184">
        <v>116</v>
      </c>
      <c r="X1184">
        <v>88</v>
      </c>
      <c r="Y1184">
        <v>66</v>
      </c>
      <c r="Z1184">
        <v>23</v>
      </c>
      <c r="AA1184">
        <f t="shared" si="324"/>
        <v>560</v>
      </c>
      <c r="AB1184">
        <f t="shared" si="329"/>
        <v>9.3317453813276103E-5</v>
      </c>
      <c r="AC1184" s="175"/>
    </row>
    <row r="1185" spans="1:29">
      <c r="A1185" t="s">
        <v>3604</v>
      </c>
      <c r="B1185" t="s">
        <v>3605</v>
      </c>
      <c r="C1185">
        <v>2.96</v>
      </c>
      <c r="D1185">
        <v>3.42</v>
      </c>
      <c r="E1185">
        <v>2.37</v>
      </c>
      <c r="F1185">
        <v>3.37</v>
      </c>
      <c r="G1185">
        <v>4.28</v>
      </c>
      <c r="H1185">
        <v>2.2999999999999998</v>
      </c>
      <c r="I1185">
        <v>3.97</v>
      </c>
      <c r="J1185">
        <v>4.96</v>
      </c>
      <c r="K1185">
        <v>2.7</v>
      </c>
      <c r="U1185">
        <v>168</v>
      </c>
      <c r="V1185">
        <v>140</v>
      </c>
      <c r="W1185">
        <v>142</v>
      </c>
      <c r="X1185">
        <v>122</v>
      </c>
      <c r="Y1185">
        <v>106</v>
      </c>
      <c r="Z1185">
        <v>53</v>
      </c>
      <c r="AA1185">
        <f t="shared" si="324"/>
        <v>731</v>
      </c>
      <c r="AB1185">
        <f t="shared" si="329"/>
        <v>1.2181260488840148E-4</v>
      </c>
      <c r="AC1185" s="175">
        <f t="shared" ref="AC1185" si="332">SUM(AB1185:AB1188)/4</f>
        <v>1.8080256676322246E-4</v>
      </c>
    </row>
    <row r="1186" spans="1:29">
      <c r="A1186" t="s">
        <v>3606</v>
      </c>
      <c r="B1186" t="s">
        <v>3607</v>
      </c>
      <c r="C1186">
        <v>2.95</v>
      </c>
      <c r="D1186">
        <v>3.42</v>
      </c>
      <c r="E1186">
        <v>2.37</v>
      </c>
      <c r="F1186">
        <v>3.36</v>
      </c>
      <c r="G1186">
        <v>4.2699999999999996</v>
      </c>
      <c r="H1186">
        <v>2.2999999999999998</v>
      </c>
      <c r="I1186">
        <v>3.96</v>
      </c>
      <c r="J1186">
        <v>4.96</v>
      </c>
      <c r="K1186">
        <v>2.7</v>
      </c>
      <c r="U1186">
        <v>176</v>
      </c>
      <c r="V1186">
        <v>212</v>
      </c>
      <c r="W1186">
        <v>190</v>
      </c>
      <c r="X1186">
        <v>196</v>
      </c>
      <c r="Y1186">
        <v>144</v>
      </c>
      <c r="Z1186">
        <v>168</v>
      </c>
      <c r="AA1186">
        <f t="shared" si="324"/>
        <v>1086</v>
      </c>
      <c r="AB1186">
        <f t="shared" si="329"/>
        <v>1.8096920507360332E-4</v>
      </c>
      <c r="AC1186" s="175"/>
    </row>
    <row r="1187" spans="1:29">
      <c r="A1187" t="s">
        <v>3608</v>
      </c>
      <c r="B1187" t="s">
        <v>3609</v>
      </c>
      <c r="C1187">
        <v>2.96</v>
      </c>
      <c r="D1187">
        <v>3.43</v>
      </c>
      <c r="E1187">
        <v>2.37</v>
      </c>
      <c r="F1187">
        <v>3.37</v>
      </c>
      <c r="G1187">
        <v>4.28</v>
      </c>
      <c r="H1187">
        <v>2.2999999999999998</v>
      </c>
      <c r="I1187">
        <v>3.97</v>
      </c>
      <c r="J1187">
        <v>4.96</v>
      </c>
      <c r="K1187">
        <v>2.7</v>
      </c>
      <c r="U1187">
        <v>208</v>
      </c>
      <c r="V1187">
        <v>221</v>
      </c>
      <c r="W1187">
        <v>235</v>
      </c>
      <c r="X1187">
        <v>222</v>
      </c>
      <c r="Y1187">
        <v>122</v>
      </c>
      <c r="Z1187">
        <v>262</v>
      </c>
      <c r="AA1187">
        <f t="shared" si="324"/>
        <v>1270</v>
      </c>
      <c r="AB1187">
        <f t="shared" si="329"/>
        <v>2.1163065418367975E-4</v>
      </c>
      <c r="AC1187" s="175"/>
    </row>
    <row r="1188" spans="1:29">
      <c r="A1188" t="s">
        <v>3610</v>
      </c>
      <c r="B1188" t="s">
        <v>3611</v>
      </c>
      <c r="C1188">
        <v>2.98</v>
      </c>
      <c r="D1188">
        <v>3.44</v>
      </c>
      <c r="E1188">
        <v>2.38</v>
      </c>
      <c r="F1188">
        <v>3.38</v>
      </c>
      <c r="G1188">
        <v>4.28</v>
      </c>
      <c r="H1188">
        <v>2.2999999999999998</v>
      </c>
      <c r="I1188">
        <v>3.99</v>
      </c>
      <c r="J1188">
        <v>4.97</v>
      </c>
      <c r="K1188">
        <v>2.7</v>
      </c>
      <c r="U1188">
        <v>225</v>
      </c>
      <c r="V1188">
        <v>205</v>
      </c>
      <c r="W1188">
        <v>223</v>
      </c>
      <c r="X1188">
        <v>220</v>
      </c>
      <c r="Y1188">
        <v>154</v>
      </c>
      <c r="Z1188">
        <v>226</v>
      </c>
      <c r="AA1188">
        <f t="shared" si="324"/>
        <v>1253</v>
      </c>
      <c r="AB1188">
        <f t="shared" si="329"/>
        <v>2.0879780290720528E-4</v>
      </c>
      <c r="AC1188" s="175"/>
    </row>
    <row r="1189" spans="1:29">
      <c r="A1189" t="s">
        <v>3612</v>
      </c>
      <c r="B1189" t="s">
        <v>3613</v>
      </c>
      <c r="C1189">
        <v>3.1</v>
      </c>
      <c r="D1189">
        <v>3.54</v>
      </c>
      <c r="E1189">
        <v>2.42</v>
      </c>
      <c r="F1189">
        <v>3.51</v>
      </c>
      <c r="G1189">
        <v>4.3600000000000003</v>
      </c>
      <c r="H1189">
        <v>2.2999999999999998</v>
      </c>
      <c r="I1189">
        <v>4.12</v>
      </c>
      <c r="J1189">
        <v>5.04</v>
      </c>
      <c r="K1189">
        <v>2.7</v>
      </c>
      <c r="U1189">
        <v>248</v>
      </c>
      <c r="V1189">
        <v>204</v>
      </c>
      <c r="W1189">
        <v>213</v>
      </c>
      <c r="X1189">
        <v>166</v>
      </c>
      <c r="Y1189">
        <v>138</v>
      </c>
      <c r="Z1189">
        <v>171</v>
      </c>
      <c r="AA1189">
        <f t="shared" si="324"/>
        <v>1140</v>
      </c>
      <c r="AB1189">
        <f t="shared" si="329"/>
        <v>1.8996767383416921E-4</v>
      </c>
      <c r="AC1189" s="175">
        <f t="shared" ref="AC1189" si="333">SUM(AB1189:AB1192)/4</f>
        <v>1.7542848125344003E-4</v>
      </c>
    </row>
    <row r="1190" spans="1:29">
      <c r="A1190" t="s">
        <v>3614</v>
      </c>
      <c r="B1190" t="s">
        <v>3615</v>
      </c>
      <c r="C1190">
        <v>3.24</v>
      </c>
      <c r="D1190">
        <v>3.66</v>
      </c>
      <c r="E1190">
        <v>2.4700000000000002</v>
      </c>
      <c r="F1190">
        <v>3.67</v>
      </c>
      <c r="G1190">
        <v>4.47</v>
      </c>
      <c r="H1190">
        <v>2.33</v>
      </c>
      <c r="I1190">
        <v>4.26</v>
      </c>
      <c r="J1190">
        <v>5.12</v>
      </c>
      <c r="K1190">
        <v>2.7</v>
      </c>
      <c r="U1190">
        <v>230</v>
      </c>
      <c r="V1190">
        <v>193</v>
      </c>
      <c r="W1190">
        <v>198</v>
      </c>
      <c r="X1190">
        <v>154</v>
      </c>
      <c r="Y1190">
        <v>140</v>
      </c>
      <c r="Z1190">
        <v>164</v>
      </c>
      <c r="AA1190">
        <f t="shared" si="324"/>
        <v>1079</v>
      </c>
      <c r="AB1190">
        <f t="shared" si="329"/>
        <v>1.7980273690093736E-4</v>
      </c>
      <c r="AC1190" s="175"/>
    </row>
    <row r="1191" spans="1:29">
      <c r="A1191" t="s">
        <v>3616</v>
      </c>
      <c r="B1191" t="s">
        <v>3617</v>
      </c>
      <c r="C1191">
        <v>3.38</v>
      </c>
      <c r="D1191">
        <v>3.77</v>
      </c>
      <c r="E1191">
        <v>2.52</v>
      </c>
      <c r="F1191">
        <v>3.88</v>
      </c>
      <c r="G1191">
        <v>4.63</v>
      </c>
      <c r="H1191">
        <v>2.38</v>
      </c>
      <c r="I1191">
        <v>4.4000000000000004</v>
      </c>
      <c r="J1191">
        <v>5.2</v>
      </c>
      <c r="K1191">
        <v>2.7</v>
      </c>
      <c r="U1191">
        <v>212</v>
      </c>
      <c r="V1191">
        <v>187</v>
      </c>
      <c r="W1191">
        <v>186</v>
      </c>
      <c r="X1191">
        <v>151</v>
      </c>
      <c r="Y1191">
        <v>133</v>
      </c>
      <c r="Z1191">
        <v>149</v>
      </c>
      <c r="AA1191">
        <f t="shared" si="324"/>
        <v>1018</v>
      </c>
      <c r="AB1191">
        <f t="shared" si="329"/>
        <v>1.6963779996770548E-4</v>
      </c>
      <c r="AC1191" s="175"/>
    </row>
    <row r="1192" spans="1:29">
      <c r="A1192" t="s">
        <v>3618</v>
      </c>
      <c r="B1192" t="s">
        <v>3619</v>
      </c>
      <c r="C1192">
        <v>3.49</v>
      </c>
      <c r="D1192">
        <v>3.86</v>
      </c>
      <c r="E1192">
        <v>2.56</v>
      </c>
      <c r="F1192">
        <v>4.08</v>
      </c>
      <c r="G1192">
        <v>4.79</v>
      </c>
      <c r="H1192">
        <v>2.4500000000000002</v>
      </c>
      <c r="I1192">
        <v>4.51</v>
      </c>
      <c r="J1192">
        <v>5.27</v>
      </c>
      <c r="K1192">
        <v>2.7</v>
      </c>
      <c r="U1192">
        <v>198</v>
      </c>
      <c r="V1192">
        <v>180</v>
      </c>
      <c r="W1192">
        <v>176</v>
      </c>
      <c r="X1192">
        <v>140</v>
      </c>
      <c r="Y1192">
        <v>129</v>
      </c>
      <c r="Z1192">
        <v>151</v>
      </c>
      <c r="AA1192">
        <f t="shared" si="324"/>
        <v>974</v>
      </c>
      <c r="AB1192">
        <f t="shared" si="329"/>
        <v>1.6230571431094808E-4</v>
      </c>
      <c r="AC1192" s="175"/>
    </row>
    <row r="1193" spans="1:29">
      <c r="A1193" t="s">
        <v>3620</v>
      </c>
      <c r="B1193" t="s">
        <v>3621</v>
      </c>
      <c r="C1193">
        <v>3.55</v>
      </c>
      <c r="D1193">
        <v>3.91</v>
      </c>
      <c r="E1193">
        <v>2.58</v>
      </c>
      <c r="F1193">
        <v>4.21</v>
      </c>
      <c r="G1193">
        <v>4.9000000000000004</v>
      </c>
      <c r="H1193">
        <v>2.4900000000000002</v>
      </c>
      <c r="I1193">
        <v>4.58</v>
      </c>
      <c r="J1193">
        <v>5.3</v>
      </c>
      <c r="K1193">
        <v>2.7</v>
      </c>
      <c r="U1193">
        <v>189</v>
      </c>
      <c r="V1193">
        <v>177</v>
      </c>
      <c r="W1193">
        <v>174</v>
      </c>
      <c r="X1193">
        <v>133</v>
      </c>
      <c r="Y1193">
        <v>130</v>
      </c>
      <c r="Z1193">
        <v>145</v>
      </c>
      <c r="AA1193">
        <f t="shared" si="324"/>
        <v>948</v>
      </c>
      <c r="AB1193">
        <f t="shared" si="329"/>
        <v>1.5797311824104597E-4</v>
      </c>
      <c r="AC1193" s="175">
        <f t="shared" ref="AC1193" si="334">SUM(AB1193:AB1196)/4</f>
        <v>1.4976618145478912E-4</v>
      </c>
    </row>
    <row r="1194" spans="1:29">
      <c r="A1194" t="s">
        <v>3622</v>
      </c>
      <c r="B1194" t="s">
        <v>3623</v>
      </c>
      <c r="C1194">
        <v>3.6</v>
      </c>
      <c r="D1194">
        <v>3.94</v>
      </c>
      <c r="E1194">
        <v>2.6</v>
      </c>
      <c r="F1194">
        <v>4.33</v>
      </c>
      <c r="G1194">
        <v>5.01</v>
      </c>
      <c r="H1194">
        <v>2.54</v>
      </c>
      <c r="I1194">
        <v>4.63</v>
      </c>
      <c r="J1194">
        <v>5.33</v>
      </c>
      <c r="K1194">
        <v>2.7</v>
      </c>
      <c r="U1194">
        <v>192</v>
      </c>
      <c r="V1194">
        <v>177</v>
      </c>
      <c r="W1194">
        <v>179</v>
      </c>
      <c r="X1194">
        <v>106</v>
      </c>
      <c r="Y1194">
        <v>119</v>
      </c>
      <c r="Z1194">
        <v>117</v>
      </c>
      <c r="AA1194">
        <f t="shared" si="324"/>
        <v>890</v>
      </c>
      <c r="AB1194">
        <f t="shared" si="329"/>
        <v>1.4830809623895668E-4</v>
      </c>
      <c r="AC1194" s="175"/>
    </row>
    <row r="1195" spans="1:29">
      <c r="A1195" t="s">
        <v>3624</v>
      </c>
      <c r="B1195" t="s">
        <v>3625</v>
      </c>
      <c r="C1195">
        <v>3.62</v>
      </c>
      <c r="D1195">
        <v>3.95</v>
      </c>
      <c r="E1195">
        <v>2.61</v>
      </c>
      <c r="F1195">
        <v>4.38</v>
      </c>
      <c r="G1195">
        <v>5.0599999999999996</v>
      </c>
      <c r="H1195">
        <v>2.57</v>
      </c>
      <c r="I1195">
        <v>4.6399999999999997</v>
      </c>
      <c r="J1195">
        <v>5.34</v>
      </c>
      <c r="K1195">
        <v>2.7</v>
      </c>
      <c r="U1195">
        <v>194</v>
      </c>
      <c r="V1195">
        <v>177</v>
      </c>
      <c r="W1195">
        <v>185</v>
      </c>
      <c r="X1195">
        <v>94</v>
      </c>
      <c r="Y1195">
        <v>122</v>
      </c>
      <c r="Z1195">
        <v>112</v>
      </c>
      <c r="AA1195">
        <f t="shared" si="324"/>
        <v>884</v>
      </c>
      <c r="AB1195">
        <f t="shared" si="329"/>
        <v>1.4730826637667158E-4</v>
      </c>
      <c r="AC1195" s="175"/>
    </row>
    <row r="1196" spans="1:29">
      <c r="A1196" t="s">
        <v>3626</v>
      </c>
      <c r="B1196" t="s">
        <v>3627</v>
      </c>
      <c r="C1196">
        <v>3.61</v>
      </c>
      <c r="D1196">
        <v>3.94</v>
      </c>
      <c r="E1196">
        <v>2.61</v>
      </c>
      <c r="F1196">
        <v>4.4000000000000004</v>
      </c>
      <c r="G1196">
        <v>5.08</v>
      </c>
      <c r="H1196">
        <v>2.58</v>
      </c>
      <c r="I1196">
        <v>4.63</v>
      </c>
      <c r="J1196">
        <v>5.33</v>
      </c>
      <c r="K1196">
        <v>2.7</v>
      </c>
      <c r="U1196">
        <v>193</v>
      </c>
      <c r="V1196">
        <v>184</v>
      </c>
      <c r="W1196">
        <v>195</v>
      </c>
      <c r="X1196">
        <v>90</v>
      </c>
      <c r="Y1196">
        <v>111</v>
      </c>
      <c r="Z1196">
        <v>100</v>
      </c>
      <c r="AA1196">
        <f t="shared" si="324"/>
        <v>873</v>
      </c>
      <c r="AB1196">
        <f t="shared" si="329"/>
        <v>1.4547524496248221E-4</v>
      </c>
      <c r="AC1196" s="175"/>
    </row>
    <row r="1197" spans="1:29">
      <c r="A1197" t="s">
        <v>3628</v>
      </c>
      <c r="B1197" t="s">
        <v>3629</v>
      </c>
      <c r="C1197">
        <v>3.54</v>
      </c>
      <c r="D1197">
        <v>3.9</v>
      </c>
      <c r="E1197">
        <v>2.58</v>
      </c>
      <c r="F1197">
        <v>4.34</v>
      </c>
      <c r="G1197">
        <v>5.05</v>
      </c>
      <c r="H1197">
        <v>2.58</v>
      </c>
      <c r="I1197">
        <v>4.57</v>
      </c>
      <c r="J1197">
        <v>5.3</v>
      </c>
      <c r="K1197">
        <v>2.7</v>
      </c>
      <c r="U1197">
        <v>198</v>
      </c>
      <c r="V1197">
        <v>195</v>
      </c>
      <c r="W1197">
        <v>203</v>
      </c>
      <c r="X1197">
        <v>78</v>
      </c>
      <c r="Y1197">
        <v>109</v>
      </c>
      <c r="Z1197">
        <v>118</v>
      </c>
      <c r="AA1197">
        <f t="shared" si="324"/>
        <v>901</v>
      </c>
      <c r="AB1197">
        <f t="shared" si="329"/>
        <v>1.5014111765314603E-4</v>
      </c>
      <c r="AC1197" s="175">
        <f t="shared" ref="AC1197" si="335">SUM(AB1197:AB1200)/4</f>
        <v>1.5855635232737896E-4</v>
      </c>
    </row>
    <row r="1198" spans="1:29">
      <c r="A1198" t="s">
        <v>3630</v>
      </c>
      <c r="B1198" t="s">
        <v>3631</v>
      </c>
      <c r="C1198">
        <v>3.41</v>
      </c>
      <c r="D1198">
        <v>3.8</v>
      </c>
      <c r="E1198">
        <v>2.54</v>
      </c>
      <c r="F1198">
        <v>4.18</v>
      </c>
      <c r="G1198">
        <v>4.9400000000000004</v>
      </c>
      <c r="H1198">
        <v>2.5499999999999998</v>
      </c>
      <c r="I1198">
        <v>4.4400000000000004</v>
      </c>
      <c r="J1198">
        <v>5.22</v>
      </c>
      <c r="K1198">
        <v>2.7</v>
      </c>
      <c r="U1198">
        <v>198</v>
      </c>
      <c r="V1198">
        <v>203</v>
      </c>
      <c r="W1198">
        <v>212</v>
      </c>
      <c r="X1198">
        <v>83</v>
      </c>
      <c r="Y1198">
        <v>117</v>
      </c>
      <c r="Z1198">
        <v>139</v>
      </c>
      <c r="AA1198">
        <f t="shared" si="324"/>
        <v>952</v>
      </c>
      <c r="AB1198">
        <f t="shared" si="329"/>
        <v>1.5863967148256939E-4</v>
      </c>
      <c r="AC1198" s="175"/>
    </row>
    <row r="1199" spans="1:29">
      <c r="A1199" t="s">
        <v>3632</v>
      </c>
      <c r="B1199" t="s">
        <v>3633</v>
      </c>
      <c r="C1199">
        <v>3.31</v>
      </c>
      <c r="D1199">
        <v>3.72</v>
      </c>
      <c r="E1199">
        <v>2.5</v>
      </c>
      <c r="F1199">
        <v>4.0199999999999996</v>
      </c>
      <c r="G1199">
        <v>4.82</v>
      </c>
      <c r="H1199">
        <v>2.5099999999999998</v>
      </c>
      <c r="I1199">
        <v>4.33</v>
      </c>
      <c r="J1199">
        <v>5.17</v>
      </c>
      <c r="K1199">
        <v>2.7</v>
      </c>
      <c r="U1199">
        <v>191</v>
      </c>
      <c r="V1199">
        <v>210</v>
      </c>
      <c r="W1199">
        <v>219</v>
      </c>
      <c r="X1199">
        <v>88</v>
      </c>
      <c r="Y1199">
        <v>123</v>
      </c>
      <c r="Z1199">
        <v>135</v>
      </c>
      <c r="AA1199">
        <f t="shared" si="324"/>
        <v>966</v>
      </c>
      <c r="AB1199">
        <f t="shared" si="329"/>
        <v>1.609726078279013E-4</v>
      </c>
      <c r="AC1199" s="175"/>
    </row>
    <row r="1200" spans="1:29">
      <c r="A1200" t="s">
        <v>3634</v>
      </c>
      <c r="B1200" t="s">
        <v>3635</v>
      </c>
      <c r="C1200">
        <v>3.24</v>
      </c>
      <c r="D1200">
        <v>3.66</v>
      </c>
      <c r="E1200">
        <v>2.4700000000000002</v>
      </c>
      <c r="F1200">
        <v>3.9</v>
      </c>
      <c r="G1200">
        <v>4.72</v>
      </c>
      <c r="H1200">
        <v>2.4700000000000002</v>
      </c>
      <c r="I1200">
        <v>4.26</v>
      </c>
      <c r="J1200">
        <v>5.13</v>
      </c>
      <c r="K1200">
        <v>2.7</v>
      </c>
      <c r="U1200">
        <v>184</v>
      </c>
      <c r="V1200">
        <v>214</v>
      </c>
      <c r="W1200">
        <v>218</v>
      </c>
      <c r="X1200">
        <v>102</v>
      </c>
      <c r="Y1200">
        <v>127</v>
      </c>
      <c r="Z1200">
        <v>142</v>
      </c>
      <c r="AA1200">
        <f t="shared" si="324"/>
        <v>987</v>
      </c>
      <c r="AB1200">
        <f t="shared" si="329"/>
        <v>1.6447201234589913E-4</v>
      </c>
      <c r="AC1200" s="175"/>
    </row>
    <row r="1201" spans="1:29">
      <c r="A1201" t="s">
        <v>3636</v>
      </c>
      <c r="B1201" t="s">
        <v>3637</v>
      </c>
      <c r="C1201">
        <v>3.17</v>
      </c>
      <c r="D1201">
        <v>3.6</v>
      </c>
      <c r="E1201">
        <v>2.44</v>
      </c>
      <c r="F1201">
        <v>3.78</v>
      </c>
      <c r="G1201">
        <v>4.63</v>
      </c>
      <c r="H1201">
        <v>2.44</v>
      </c>
      <c r="I1201">
        <v>4.1900000000000004</v>
      </c>
      <c r="J1201">
        <v>5.09</v>
      </c>
      <c r="K1201">
        <v>2.7</v>
      </c>
      <c r="U1201">
        <v>180</v>
      </c>
      <c r="V1201">
        <v>208</v>
      </c>
      <c r="W1201">
        <v>207</v>
      </c>
      <c r="X1201">
        <v>106</v>
      </c>
      <c r="Y1201">
        <v>138</v>
      </c>
      <c r="Z1201">
        <v>147</v>
      </c>
      <c r="AA1201">
        <f t="shared" si="324"/>
        <v>986</v>
      </c>
      <c r="AB1201">
        <f t="shared" si="329"/>
        <v>1.6430537403551828E-4</v>
      </c>
      <c r="AC1201" s="175">
        <f t="shared" ref="AC1201" si="336">SUM(AB1201:AB1204)/4</f>
        <v>1.3097771195934825E-4</v>
      </c>
    </row>
    <row r="1202" spans="1:29">
      <c r="A1202" t="s">
        <v>3638</v>
      </c>
      <c r="B1202" t="s">
        <v>3639</v>
      </c>
      <c r="C1202">
        <v>3.13</v>
      </c>
      <c r="D1202">
        <v>3.57</v>
      </c>
      <c r="E1202">
        <v>2.4300000000000002</v>
      </c>
      <c r="F1202">
        <v>3.7</v>
      </c>
      <c r="G1202">
        <v>4.5599999999999996</v>
      </c>
      <c r="H1202">
        <v>2.41</v>
      </c>
      <c r="I1202">
        <v>4.1500000000000004</v>
      </c>
      <c r="J1202">
        <v>5.0599999999999996</v>
      </c>
      <c r="K1202">
        <v>2.7</v>
      </c>
      <c r="U1202">
        <v>170</v>
      </c>
      <c r="V1202">
        <v>188</v>
      </c>
      <c r="W1202">
        <v>182</v>
      </c>
      <c r="X1202">
        <v>98</v>
      </c>
      <c r="Y1202">
        <v>134</v>
      </c>
      <c r="Z1202">
        <v>126</v>
      </c>
      <c r="AA1202">
        <f t="shared" si="324"/>
        <v>898</v>
      </c>
      <c r="AB1202">
        <f t="shared" si="329"/>
        <v>1.4964120272200346E-4</v>
      </c>
      <c r="AC1202" s="175"/>
    </row>
    <row r="1203" spans="1:29">
      <c r="A1203" t="s">
        <v>3640</v>
      </c>
      <c r="B1203" t="s">
        <v>3641</v>
      </c>
      <c r="C1203">
        <v>3.07</v>
      </c>
      <c r="D1203">
        <v>3.51</v>
      </c>
      <c r="E1203">
        <v>2.41</v>
      </c>
      <c r="F1203">
        <v>3.61</v>
      </c>
      <c r="G1203">
        <v>4.4800000000000004</v>
      </c>
      <c r="H1203">
        <v>2.39</v>
      </c>
      <c r="I1203">
        <v>4.08</v>
      </c>
      <c r="J1203">
        <v>5.0199999999999996</v>
      </c>
      <c r="K1203">
        <v>2.7</v>
      </c>
      <c r="U1203">
        <v>141</v>
      </c>
      <c r="V1203">
        <v>158</v>
      </c>
      <c r="W1203">
        <v>129</v>
      </c>
      <c r="X1203">
        <v>95</v>
      </c>
      <c r="Y1203">
        <v>122</v>
      </c>
      <c r="Z1203">
        <v>73</v>
      </c>
      <c r="AA1203">
        <f t="shared" si="324"/>
        <v>718</v>
      </c>
      <c r="AB1203">
        <f t="shared" si="329"/>
        <v>1.1964630685345043E-4</v>
      </c>
      <c r="AC1203" s="175"/>
    </row>
    <row r="1204" spans="1:29">
      <c r="A1204" t="s">
        <v>3642</v>
      </c>
      <c r="B1204" t="s">
        <v>3643</v>
      </c>
      <c r="C1204">
        <v>3.02</v>
      </c>
      <c r="D1204">
        <v>3.47</v>
      </c>
      <c r="E1204">
        <v>2.39</v>
      </c>
      <c r="F1204">
        <v>3.52</v>
      </c>
      <c r="G1204">
        <v>4.41</v>
      </c>
      <c r="H1204">
        <v>2.36</v>
      </c>
      <c r="I1204">
        <v>4.03</v>
      </c>
      <c r="J1204">
        <v>5</v>
      </c>
      <c r="K1204">
        <v>2.7</v>
      </c>
      <c r="U1204">
        <v>132</v>
      </c>
      <c r="V1204">
        <v>116</v>
      </c>
      <c r="W1204">
        <v>102</v>
      </c>
      <c r="X1204">
        <v>71</v>
      </c>
      <c r="Y1204">
        <v>91</v>
      </c>
      <c r="Z1204">
        <v>30</v>
      </c>
      <c r="AA1204">
        <f t="shared" si="324"/>
        <v>542</v>
      </c>
      <c r="AB1204">
        <f t="shared" si="329"/>
        <v>9.0317964226420804E-5</v>
      </c>
      <c r="AC1204" s="175"/>
    </row>
    <row r="1205" spans="1:29">
      <c r="A1205" t="s">
        <v>3644</v>
      </c>
      <c r="B1205" t="s">
        <v>3645</v>
      </c>
      <c r="C1205">
        <v>2.98</v>
      </c>
      <c r="D1205">
        <v>3.44</v>
      </c>
      <c r="E1205">
        <v>2.38</v>
      </c>
      <c r="F1205">
        <v>3.45</v>
      </c>
      <c r="G1205">
        <v>4.3499999999999996</v>
      </c>
      <c r="H1205">
        <v>2.34</v>
      </c>
      <c r="I1205">
        <v>3.99</v>
      </c>
      <c r="J1205">
        <v>4.97</v>
      </c>
      <c r="K1205">
        <v>2.7</v>
      </c>
      <c r="U1205">
        <v>136</v>
      </c>
      <c r="V1205">
        <v>96</v>
      </c>
      <c r="W1205">
        <v>98</v>
      </c>
      <c r="X1205">
        <v>66</v>
      </c>
      <c r="Y1205">
        <v>68</v>
      </c>
      <c r="Z1205">
        <v>13</v>
      </c>
      <c r="AA1205">
        <f t="shared" si="324"/>
        <v>477</v>
      </c>
      <c r="AB1205">
        <f t="shared" si="329"/>
        <v>7.9486474051665548E-5</v>
      </c>
      <c r="AC1205" s="175">
        <f t="shared" ref="AC1205" si="337">SUM(AB1205:AB1208)/4</f>
        <v>8.66519213980421E-5</v>
      </c>
    </row>
    <row r="1206" spans="1:29">
      <c r="A1206" t="s">
        <v>3646</v>
      </c>
      <c r="B1206" t="s">
        <v>3647</v>
      </c>
      <c r="C1206">
        <v>2.95</v>
      </c>
      <c r="D1206">
        <v>3.42</v>
      </c>
      <c r="E1206">
        <v>2.37</v>
      </c>
      <c r="F1206">
        <v>3.41</v>
      </c>
      <c r="G1206">
        <v>4.32</v>
      </c>
      <c r="H1206">
        <v>2.33</v>
      </c>
      <c r="I1206">
        <v>3.96</v>
      </c>
      <c r="J1206">
        <v>4.95</v>
      </c>
      <c r="K1206">
        <v>2.7</v>
      </c>
      <c r="U1206">
        <v>139</v>
      </c>
      <c r="V1206">
        <v>105</v>
      </c>
      <c r="W1206">
        <v>103</v>
      </c>
      <c r="X1206">
        <v>82</v>
      </c>
      <c r="Y1206">
        <v>71</v>
      </c>
      <c r="Z1206">
        <v>15</v>
      </c>
      <c r="AA1206">
        <f t="shared" si="324"/>
        <v>515</v>
      </c>
      <c r="AB1206">
        <f t="shared" si="329"/>
        <v>8.5818729846137855E-5</v>
      </c>
      <c r="AC1206" s="175"/>
    </row>
    <row r="1207" spans="1:29">
      <c r="A1207" t="s">
        <v>3648</v>
      </c>
      <c r="B1207" t="s">
        <v>3649</v>
      </c>
      <c r="C1207">
        <v>2.91</v>
      </c>
      <c r="D1207">
        <v>3.38</v>
      </c>
      <c r="E1207">
        <v>2.35</v>
      </c>
      <c r="F1207">
        <v>3.34</v>
      </c>
      <c r="G1207">
        <v>4.2699999999999996</v>
      </c>
      <c r="H1207">
        <v>2.31</v>
      </c>
      <c r="I1207">
        <v>3.91</v>
      </c>
      <c r="J1207">
        <v>4.93</v>
      </c>
      <c r="K1207">
        <v>2.7</v>
      </c>
      <c r="U1207">
        <v>144</v>
      </c>
      <c r="V1207">
        <v>102</v>
      </c>
      <c r="W1207">
        <v>107</v>
      </c>
      <c r="X1207">
        <v>86</v>
      </c>
      <c r="Y1207">
        <v>69</v>
      </c>
      <c r="Z1207">
        <v>12</v>
      </c>
      <c r="AA1207">
        <f t="shared" si="324"/>
        <v>520</v>
      </c>
      <c r="AB1207">
        <f t="shared" si="329"/>
        <v>8.66519213980421E-5</v>
      </c>
      <c r="AC1207" s="175"/>
    </row>
    <row r="1208" spans="1:29">
      <c r="A1208" t="s">
        <v>3650</v>
      </c>
      <c r="B1208" t="s">
        <v>3651</v>
      </c>
      <c r="C1208">
        <v>2.88</v>
      </c>
      <c r="D1208">
        <v>3.36</v>
      </c>
      <c r="E1208">
        <v>2.34</v>
      </c>
      <c r="F1208">
        <v>3.3</v>
      </c>
      <c r="G1208">
        <v>4.2300000000000004</v>
      </c>
      <c r="H1208">
        <v>2.2999999999999998</v>
      </c>
      <c r="I1208">
        <v>3.88</v>
      </c>
      <c r="J1208">
        <v>4.91</v>
      </c>
      <c r="K1208">
        <v>2.7</v>
      </c>
      <c r="U1208">
        <v>159</v>
      </c>
      <c r="V1208">
        <v>114</v>
      </c>
      <c r="W1208">
        <v>118</v>
      </c>
      <c r="X1208">
        <v>88</v>
      </c>
      <c r="Y1208">
        <v>66</v>
      </c>
      <c r="Z1208">
        <v>23</v>
      </c>
      <c r="AA1208">
        <f t="shared" si="324"/>
        <v>568</v>
      </c>
      <c r="AB1208">
        <f t="shared" si="329"/>
        <v>9.4650560296322912E-5</v>
      </c>
      <c r="AC1208" s="175"/>
    </row>
    <row r="1209" spans="1:29">
      <c r="A1209" t="s">
        <v>3652</v>
      </c>
      <c r="B1209" t="s">
        <v>3653</v>
      </c>
      <c r="C1209">
        <v>2.88</v>
      </c>
      <c r="D1209">
        <v>3.35</v>
      </c>
      <c r="E1209">
        <v>2.34</v>
      </c>
      <c r="F1209">
        <v>3.29</v>
      </c>
      <c r="G1209">
        <v>4.22</v>
      </c>
      <c r="H1209">
        <v>2.29</v>
      </c>
      <c r="I1209">
        <v>3.88</v>
      </c>
      <c r="J1209">
        <v>4.91</v>
      </c>
      <c r="K1209">
        <v>2.7</v>
      </c>
      <c r="U1209">
        <v>170</v>
      </c>
      <c r="V1209">
        <v>143</v>
      </c>
      <c r="W1209">
        <v>145</v>
      </c>
      <c r="X1209">
        <v>120</v>
      </c>
      <c r="Y1209">
        <v>106</v>
      </c>
      <c r="Z1209">
        <v>53</v>
      </c>
      <c r="AA1209">
        <f t="shared" si="324"/>
        <v>737</v>
      </c>
      <c r="AB1209">
        <f t="shared" si="329"/>
        <v>1.228124347506866E-4</v>
      </c>
      <c r="AC1209" s="175">
        <f t="shared" ref="AC1209" si="338">SUM(AB1209:AB1212)/4</f>
        <v>1.822189924014597E-4</v>
      </c>
    </row>
    <row r="1210" spans="1:29">
      <c r="A1210" t="s">
        <v>3654</v>
      </c>
      <c r="B1210" t="s">
        <v>3655</v>
      </c>
      <c r="C1210">
        <v>2.87</v>
      </c>
      <c r="D1210">
        <v>3.34</v>
      </c>
      <c r="E1210">
        <v>2.33</v>
      </c>
      <c r="F1210">
        <v>3.28</v>
      </c>
      <c r="G1210">
        <v>4.22</v>
      </c>
      <c r="H1210">
        <v>2.29</v>
      </c>
      <c r="I1210">
        <v>3.87</v>
      </c>
      <c r="J1210">
        <v>4.9000000000000004</v>
      </c>
      <c r="K1210">
        <v>2.7</v>
      </c>
      <c r="U1210">
        <v>179</v>
      </c>
      <c r="V1210">
        <v>216</v>
      </c>
      <c r="W1210">
        <v>194</v>
      </c>
      <c r="X1210">
        <v>194</v>
      </c>
      <c r="Y1210">
        <v>144</v>
      </c>
      <c r="Z1210">
        <v>168</v>
      </c>
      <c r="AA1210">
        <f t="shared" si="324"/>
        <v>1095</v>
      </c>
      <c r="AB1210">
        <f t="shared" si="329"/>
        <v>1.8246894986703095E-4</v>
      </c>
      <c r="AC1210" s="175"/>
    </row>
    <row r="1211" spans="1:29">
      <c r="A1211" t="s">
        <v>3656</v>
      </c>
      <c r="B1211" t="s">
        <v>3657</v>
      </c>
      <c r="C1211">
        <v>2.87</v>
      </c>
      <c r="D1211">
        <v>3.34</v>
      </c>
      <c r="E1211">
        <v>2.33</v>
      </c>
      <c r="F1211">
        <v>3.27</v>
      </c>
      <c r="G1211">
        <v>4.21</v>
      </c>
      <c r="H1211">
        <v>2.29</v>
      </c>
      <c r="I1211">
        <v>3.87</v>
      </c>
      <c r="J1211">
        <v>4.9000000000000004</v>
      </c>
      <c r="K1211">
        <v>2.7</v>
      </c>
      <c r="U1211">
        <v>211</v>
      </c>
      <c r="V1211">
        <v>225</v>
      </c>
      <c r="W1211">
        <v>239</v>
      </c>
      <c r="X1211">
        <v>220</v>
      </c>
      <c r="Y1211">
        <v>122</v>
      </c>
      <c r="Z1211">
        <v>262</v>
      </c>
      <c r="AA1211">
        <f t="shared" si="324"/>
        <v>1279</v>
      </c>
      <c r="AB1211">
        <f t="shared" si="329"/>
        <v>2.1313039897710739E-4</v>
      </c>
      <c r="AC1211" s="175"/>
    </row>
    <row r="1212" spans="1:29">
      <c r="A1212" t="s">
        <v>3658</v>
      </c>
      <c r="B1212" t="s">
        <v>3659</v>
      </c>
      <c r="C1212">
        <v>2.87</v>
      </c>
      <c r="D1212">
        <v>3.35</v>
      </c>
      <c r="E1212">
        <v>2.33</v>
      </c>
      <c r="F1212">
        <v>3.25</v>
      </c>
      <c r="G1212">
        <v>4.18</v>
      </c>
      <c r="H1212">
        <v>2.27</v>
      </c>
      <c r="I1212">
        <v>3.88</v>
      </c>
      <c r="J1212">
        <v>4.91</v>
      </c>
      <c r="K1212">
        <v>2.7</v>
      </c>
      <c r="U1212">
        <v>229</v>
      </c>
      <c r="V1212">
        <v>209</v>
      </c>
      <c r="W1212">
        <v>227</v>
      </c>
      <c r="X1212">
        <v>218</v>
      </c>
      <c r="Y1212">
        <v>154</v>
      </c>
      <c r="Z1212">
        <v>226</v>
      </c>
      <c r="AA1212">
        <f t="shared" si="324"/>
        <v>1263</v>
      </c>
      <c r="AB1212">
        <f t="shared" si="329"/>
        <v>2.104641860110138E-4</v>
      </c>
      <c r="AC1212" s="175"/>
    </row>
    <row r="1213" spans="1:29">
      <c r="A1213" t="s">
        <v>3660</v>
      </c>
      <c r="B1213" t="s">
        <v>3661</v>
      </c>
      <c r="C1213">
        <v>2.97</v>
      </c>
      <c r="D1213">
        <v>3.43</v>
      </c>
      <c r="E1213">
        <v>2.37</v>
      </c>
      <c r="F1213">
        <v>3.33</v>
      </c>
      <c r="G1213">
        <v>4.22</v>
      </c>
      <c r="H1213">
        <v>2.2599999999999998</v>
      </c>
      <c r="I1213">
        <v>3.97</v>
      </c>
      <c r="J1213">
        <v>4.96</v>
      </c>
      <c r="K1213">
        <v>2.7</v>
      </c>
      <c r="U1213">
        <v>251</v>
      </c>
      <c r="V1213">
        <v>208</v>
      </c>
      <c r="W1213">
        <v>217</v>
      </c>
      <c r="X1213">
        <v>164</v>
      </c>
      <c r="Y1213">
        <v>138</v>
      </c>
      <c r="Z1213">
        <v>171</v>
      </c>
      <c r="AA1213">
        <f t="shared" si="324"/>
        <v>1149</v>
      </c>
      <c r="AB1213">
        <f t="shared" si="329"/>
        <v>1.9146741862759688E-4</v>
      </c>
      <c r="AC1213" s="175">
        <f t="shared" ref="AC1213" si="339">SUM(AB1213:AB1216)/4</f>
        <v>1.7713652393484377E-4</v>
      </c>
    </row>
    <row r="1214" spans="1:29">
      <c r="A1214" t="s">
        <v>3662</v>
      </c>
      <c r="B1214" t="s">
        <v>3663</v>
      </c>
      <c r="C1214">
        <v>3.11</v>
      </c>
      <c r="D1214">
        <v>3.55</v>
      </c>
      <c r="E1214">
        <v>2.42</v>
      </c>
      <c r="F1214">
        <v>3.51</v>
      </c>
      <c r="G1214">
        <v>4.3499999999999996</v>
      </c>
      <c r="H1214">
        <v>2.2999999999999998</v>
      </c>
      <c r="I1214">
        <v>4.13</v>
      </c>
      <c r="J1214">
        <v>5.05</v>
      </c>
      <c r="K1214">
        <v>2.7</v>
      </c>
      <c r="U1214">
        <v>233</v>
      </c>
      <c r="V1214">
        <v>197</v>
      </c>
      <c r="W1214">
        <v>202</v>
      </c>
      <c r="X1214">
        <v>153</v>
      </c>
      <c r="Y1214">
        <v>140</v>
      </c>
      <c r="Z1214">
        <v>164</v>
      </c>
      <c r="AA1214">
        <f t="shared" si="324"/>
        <v>1089</v>
      </c>
      <c r="AB1214">
        <f t="shared" si="329"/>
        <v>1.8146912000474585E-4</v>
      </c>
      <c r="AC1214" s="175"/>
    </row>
    <row r="1215" spans="1:29">
      <c r="A1215" t="s">
        <v>3664</v>
      </c>
      <c r="B1215" t="s">
        <v>3665</v>
      </c>
      <c r="C1215">
        <v>3.27</v>
      </c>
      <c r="D1215">
        <v>3.69</v>
      </c>
      <c r="E1215">
        <v>2.4900000000000002</v>
      </c>
      <c r="F1215">
        <v>3.77</v>
      </c>
      <c r="G1215">
        <v>4.55</v>
      </c>
      <c r="H1215">
        <v>2.37</v>
      </c>
      <c r="I1215">
        <v>4.29</v>
      </c>
      <c r="J1215">
        <v>5.14</v>
      </c>
      <c r="K1215">
        <v>2.7</v>
      </c>
      <c r="U1215">
        <v>215</v>
      </c>
      <c r="V1215">
        <v>191</v>
      </c>
      <c r="W1215">
        <v>191</v>
      </c>
      <c r="X1215">
        <v>150</v>
      </c>
      <c r="Y1215">
        <v>133</v>
      </c>
      <c r="Z1215">
        <v>149</v>
      </c>
      <c r="AA1215">
        <f t="shared" si="324"/>
        <v>1029</v>
      </c>
      <c r="AB1215">
        <f t="shared" si="329"/>
        <v>1.7147082138189486E-4</v>
      </c>
      <c r="AC1215" s="175"/>
    </row>
    <row r="1216" spans="1:29">
      <c r="A1216" t="s">
        <v>3666</v>
      </c>
      <c r="B1216" t="s">
        <v>3667</v>
      </c>
      <c r="C1216">
        <v>3.43</v>
      </c>
      <c r="D1216">
        <v>3.81</v>
      </c>
      <c r="E1216">
        <v>2.54</v>
      </c>
      <c r="F1216">
        <v>4.04</v>
      </c>
      <c r="G1216">
        <v>4.78</v>
      </c>
      <c r="H1216">
        <v>2.46</v>
      </c>
      <c r="I1216">
        <v>4.45</v>
      </c>
      <c r="J1216">
        <v>5.23</v>
      </c>
      <c r="K1216">
        <v>2.7</v>
      </c>
      <c r="U1216">
        <v>201</v>
      </c>
      <c r="V1216">
        <v>184</v>
      </c>
      <c r="W1216">
        <v>181</v>
      </c>
      <c r="X1216">
        <v>139</v>
      </c>
      <c r="Y1216">
        <v>129</v>
      </c>
      <c r="Z1216">
        <v>151</v>
      </c>
      <c r="AA1216">
        <f t="shared" si="324"/>
        <v>985</v>
      </c>
      <c r="AB1216">
        <f t="shared" si="329"/>
        <v>1.6413873572513745E-4</v>
      </c>
      <c r="AC1216" s="175"/>
    </row>
    <row r="1217" spans="1:29">
      <c r="A1217" t="s">
        <v>3668</v>
      </c>
      <c r="B1217" t="s">
        <v>3669</v>
      </c>
      <c r="C1217">
        <v>3.54</v>
      </c>
      <c r="D1217">
        <v>3.9</v>
      </c>
      <c r="E1217">
        <v>2.58</v>
      </c>
      <c r="F1217">
        <v>4.26</v>
      </c>
      <c r="G1217">
        <v>4.97</v>
      </c>
      <c r="H1217">
        <v>2.5299999999999998</v>
      </c>
      <c r="I1217">
        <v>4.5599999999999996</v>
      </c>
      <c r="J1217">
        <v>5.29</v>
      </c>
      <c r="K1217">
        <v>2.7</v>
      </c>
      <c r="U1217">
        <v>192</v>
      </c>
      <c r="V1217">
        <v>181</v>
      </c>
      <c r="W1217">
        <v>178</v>
      </c>
      <c r="X1217">
        <v>131</v>
      </c>
      <c r="Y1217">
        <v>130</v>
      </c>
      <c r="Z1217">
        <v>145</v>
      </c>
      <c r="AA1217">
        <f t="shared" si="324"/>
        <v>957</v>
      </c>
      <c r="AB1217">
        <f t="shared" si="329"/>
        <v>1.5947286303447363E-4</v>
      </c>
      <c r="AC1217" s="175">
        <f t="shared" ref="AC1217" si="340">SUM(AB1217:AB1220)/4</f>
        <v>1.5139090498100238E-4</v>
      </c>
    </row>
    <row r="1218" spans="1:29">
      <c r="A1218" t="s">
        <v>3670</v>
      </c>
      <c r="B1218" t="s">
        <v>3671</v>
      </c>
      <c r="C1218">
        <v>3.61</v>
      </c>
      <c r="D1218">
        <v>3.95</v>
      </c>
      <c r="E1218">
        <v>2.61</v>
      </c>
      <c r="F1218">
        <v>4.42</v>
      </c>
      <c r="G1218">
        <v>5.0999999999999996</v>
      </c>
      <c r="H1218">
        <v>2.58</v>
      </c>
      <c r="I1218">
        <v>4.63</v>
      </c>
      <c r="J1218">
        <v>5.33</v>
      </c>
      <c r="K1218">
        <v>2.7</v>
      </c>
      <c r="U1218">
        <v>195</v>
      </c>
      <c r="V1218">
        <v>181</v>
      </c>
      <c r="W1218">
        <v>183</v>
      </c>
      <c r="X1218">
        <v>105</v>
      </c>
      <c r="Y1218">
        <v>119</v>
      </c>
      <c r="Z1218">
        <v>117</v>
      </c>
      <c r="AA1218">
        <f t="shared" si="324"/>
        <v>900</v>
      </c>
      <c r="AB1218">
        <f t="shared" si="329"/>
        <v>1.4997447934276517E-4</v>
      </c>
      <c r="AC1218" s="175"/>
    </row>
    <row r="1219" spans="1:29">
      <c r="A1219" t="s">
        <v>3672</v>
      </c>
      <c r="B1219" t="s">
        <v>3673</v>
      </c>
      <c r="C1219">
        <v>3.65</v>
      </c>
      <c r="D1219">
        <v>3.98</v>
      </c>
      <c r="E1219">
        <v>2.62</v>
      </c>
      <c r="F1219">
        <v>4.49</v>
      </c>
      <c r="G1219">
        <v>5.16</v>
      </c>
      <c r="H1219">
        <v>2.61</v>
      </c>
      <c r="I1219">
        <v>4.67</v>
      </c>
      <c r="J1219">
        <v>5.35</v>
      </c>
      <c r="K1219">
        <v>2.7</v>
      </c>
      <c r="U1219">
        <v>196</v>
      </c>
      <c r="V1219">
        <v>181</v>
      </c>
      <c r="W1219">
        <v>189</v>
      </c>
      <c r="X1219">
        <v>93</v>
      </c>
      <c r="Y1219">
        <v>122</v>
      </c>
      <c r="Z1219">
        <v>112</v>
      </c>
      <c r="AA1219">
        <f t="shared" si="324"/>
        <v>893</v>
      </c>
      <c r="AB1219">
        <f t="shared" si="329"/>
        <v>1.4880801117009922E-4</v>
      </c>
      <c r="AC1219" s="175"/>
    </row>
    <row r="1220" spans="1:29">
      <c r="A1220" t="s">
        <v>3674</v>
      </c>
      <c r="B1220" t="s">
        <v>3675</v>
      </c>
      <c r="C1220">
        <v>3.66</v>
      </c>
      <c r="D1220">
        <v>3.97</v>
      </c>
      <c r="E1220">
        <v>2.62</v>
      </c>
      <c r="F1220">
        <v>4.51</v>
      </c>
      <c r="G1220">
        <v>5.18</v>
      </c>
      <c r="H1220">
        <v>2.62</v>
      </c>
      <c r="I1220">
        <v>4.68</v>
      </c>
      <c r="J1220">
        <v>5.36</v>
      </c>
      <c r="K1220">
        <v>2.7</v>
      </c>
      <c r="U1220">
        <v>196</v>
      </c>
      <c r="V1220">
        <v>188</v>
      </c>
      <c r="W1220">
        <v>200</v>
      </c>
      <c r="X1220">
        <v>89</v>
      </c>
      <c r="Y1220">
        <v>111</v>
      </c>
      <c r="Z1220">
        <v>100</v>
      </c>
      <c r="AA1220">
        <f t="shared" si="324"/>
        <v>884</v>
      </c>
      <c r="AB1220">
        <f t="shared" si="329"/>
        <v>1.4730826637667158E-4</v>
      </c>
      <c r="AC1220" s="175"/>
    </row>
    <row r="1221" spans="1:29">
      <c r="A1221" t="s">
        <v>3676</v>
      </c>
      <c r="B1221" t="s">
        <v>3677</v>
      </c>
      <c r="C1221">
        <v>3.6</v>
      </c>
      <c r="D1221">
        <v>3.94</v>
      </c>
      <c r="E1221">
        <v>2.6</v>
      </c>
      <c r="F1221">
        <v>4.47</v>
      </c>
      <c r="G1221">
        <v>5.16</v>
      </c>
      <c r="H1221">
        <v>2.63</v>
      </c>
      <c r="I1221">
        <v>4.62</v>
      </c>
      <c r="J1221">
        <v>5.33</v>
      </c>
      <c r="K1221">
        <v>2.7</v>
      </c>
      <c r="U1221">
        <v>202</v>
      </c>
      <c r="V1221">
        <v>199</v>
      </c>
      <c r="W1221">
        <v>208</v>
      </c>
      <c r="X1221">
        <v>77</v>
      </c>
      <c r="Y1221">
        <v>109</v>
      </c>
      <c r="Z1221">
        <v>118</v>
      </c>
      <c r="AA1221">
        <f t="shared" si="324"/>
        <v>913</v>
      </c>
      <c r="AB1221">
        <f t="shared" si="329"/>
        <v>1.5214077737771623E-4</v>
      </c>
      <c r="AC1221" s="175">
        <f t="shared" ref="AC1221" si="341">SUM(AB1221:AB1224)/4</f>
        <v>1.603893737415683E-4</v>
      </c>
    </row>
    <row r="1222" spans="1:29">
      <c r="A1222" t="s">
        <v>3678</v>
      </c>
      <c r="B1222" t="s">
        <v>3679</v>
      </c>
      <c r="C1222">
        <v>3.47</v>
      </c>
      <c r="D1222">
        <v>3.85</v>
      </c>
      <c r="E1222">
        <v>2.56</v>
      </c>
      <c r="F1222">
        <v>4.33</v>
      </c>
      <c r="G1222">
        <v>5.08</v>
      </c>
      <c r="H1222">
        <v>2.61</v>
      </c>
      <c r="I1222">
        <v>4.5</v>
      </c>
      <c r="J1222">
        <v>5.26</v>
      </c>
      <c r="K1222">
        <v>2.7</v>
      </c>
      <c r="U1222">
        <v>201</v>
      </c>
      <c r="V1222">
        <v>208</v>
      </c>
      <c r="W1222">
        <v>217</v>
      </c>
      <c r="X1222">
        <v>82</v>
      </c>
      <c r="Y1222">
        <v>117</v>
      </c>
      <c r="Z1222">
        <v>139</v>
      </c>
      <c r="AA1222">
        <f t="shared" ref="AA1222:AA1285" si="342">SUM(U1222:Z1222)</f>
        <v>964</v>
      </c>
      <c r="AB1222">
        <f t="shared" si="329"/>
        <v>1.6063933120713959E-4</v>
      </c>
      <c r="AC1222" s="175"/>
    </row>
    <row r="1223" spans="1:29">
      <c r="A1223" t="s">
        <v>3680</v>
      </c>
      <c r="B1223" t="s">
        <v>3681</v>
      </c>
      <c r="C1223">
        <v>3.37</v>
      </c>
      <c r="D1223">
        <v>3.77</v>
      </c>
      <c r="E1223">
        <v>2.52</v>
      </c>
      <c r="F1223">
        <v>4.13</v>
      </c>
      <c r="G1223">
        <v>4.92</v>
      </c>
      <c r="H1223">
        <v>2.5499999999999998</v>
      </c>
      <c r="I1223">
        <v>4.3899999999999997</v>
      </c>
      <c r="J1223">
        <v>5.2</v>
      </c>
      <c r="K1223">
        <v>2.7</v>
      </c>
      <c r="U1223">
        <v>194</v>
      </c>
      <c r="V1223">
        <v>214</v>
      </c>
      <c r="W1223">
        <v>223</v>
      </c>
      <c r="X1223">
        <v>87</v>
      </c>
      <c r="Y1223">
        <v>123</v>
      </c>
      <c r="Z1223">
        <v>135</v>
      </c>
      <c r="AA1223">
        <f t="shared" si="342"/>
        <v>976</v>
      </c>
      <c r="AB1223">
        <f t="shared" si="329"/>
        <v>1.6263899093170979E-4</v>
      </c>
      <c r="AC1223" s="175"/>
    </row>
    <row r="1224" spans="1:29">
      <c r="A1224" t="s">
        <v>3682</v>
      </c>
      <c r="B1224" t="s">
        <v>3683</v>
      </c>
      <c r="C1224">
        <v>3.28</v>
      </c>
      <c r="D1224">
        <v>3.7</v>
      </c>
      <c r="E1224">
        <v>2.4900000000000002</v>
      </c>
      <c r="F1224">
        <v>3.97</v>
      </c>
      <c r="G1224">
        <v>4.78</v>
      </c>
      <c r="H1224">
        <v>2.5</v>
      </c>
      <c r="I1224">
        <v>4.3</v>
      </c>
      <c r="J1224">
        <v>5.15</v>
      </c>
      <c r="K1224">
        <v>2.7</v>
      </c>
      <c r="U1224">
        <v>186</v>
      </c>
      <c r="V1224">
        <v>218</v>
      </c>
      <c r="W1224">
        <v>223</v>
      </c>
      <c r="X1224">
        <v>101</v>
      </c>
      <c r="Y1224">
        <v>127</v>
      </c>
      <c r="Z1224">
        <v>142</v>
      </c>
      <c r="AA1224">
        <f t="shared" si="342"/>
        <v>997</v>
      </c>
      <c r="AB1224">
        <f t="shared" si="329"/>
        <v>1.6613839544970765E-4</v>
      </c>
      <c r="AC1224" s="175"/>
    </row>
    <row r="1225" spans="1:29">
      <c r="A1225" t="s">
        <v>3684</v>
      </c>
      <c r="B1225" t="s">
        <v>3685</v>
      </c>
      <c r="C1225">
        <v>3.22</v>
      </c>
      <c r="D1225">
        <v>3.64</v>
      </c>
      <c r="E1225">
        <v>2.46</v>
      </c>
      <c r="F1225">
        <v>3.85</v>
      </c>
      <c r="G1225">
        <v>4.68</v>
      </c>
      <c r="H1225">
        <v>2.4500000000000002</v>
      </c>
      <c r="I1225">
        <v>4.2300000000000004</v>
      </c>
      <c r="J1225">
        <v>5.1100000000000003</v>
      </c>
      <c r="K1225">
        <v>2.7</v>
      </c>
      <c r="U1225">
        <v>182</v>
      </c>
      <c r="V1225">
        <v>212</v>
      </c>
      <c r="W1225">
        <v>211</v>
      </c>
      <c r="X1225">
        <v>106</v>
      </c>
      <c r="Y1225">
        <v>138</v>
      </c>
      <c r="Z1225">
        <v>147</v>
      </c>
      <c r="AA1225">
        <f t="shared" si="342"/>
        <v>996</v>
      </c>
      <c r="AB1225">
        <f t="shared" si="329"/>
        <v>1.6597175713932679E-4</v>
      </c>
      <c r="AC1225" s="175">
        <f t="shared" ref="AC1225" si="343">SUM(AB1225:AB1228)/4</f>
        <v>1.3222749928720463E-4</v>
      </c>
    </row>
    <row r="1226" spans="1:29">
      <c r="A1226" t="s">
        <v>3686</v>
      </c>
      <c r="B1226" t="s">
        <v>3687</v>
      </c>
      <c r="C1226">
        <v>3.17</v>
      </c>
      <c r="D1226">
        <v>3.6</v>
      </c>
      <c r="E1226">
        <v>2.4500000000000002</v>
      </c>
      <c r="F1226">
        <v>3.76</v>
      </c>
      <c r="G1226">
        <v>4.5999999999999996</v>
      </c>
      <c r="H1226">
        <v>2.42</v>
      </c>
      <c r="I1226">
        <v>4.1900000000000004</v>
      </c>
      <c r="J1226">
        <v>5.09</v>
      </c>
      <c r="K1226">
        <v>2.7</v>
      </c>
      <c r="U1226">
        <v>172</v>
      </c>
      <c r="V1226">
        <v>191</v>
      </c>
      <c r="W1226">
        <v>186</v>
      </c>
      <c r="X1226">
        <v>97</v>
      </c>
      <c r="Y1226">
        <v>134</v>
      </c>
      <c r="Z1226">
        <v>126</v>
      </c>
      <c r="AA1226">
        <f t="shared" si="342"/>
        <v>906</v>
      </c>
      <c r="AB1226">
        <f t="shared" si="329"/>
        <v>1.5097430920505027E-4</v>
      </c>
      <c r="AC1226" s="175"/>
    </row>
    <row r="1227" spans="1:29">
      <c r="A1227" t="s">
        <v>3688</v>
      </c>
      <c r="B1227" t="s">
        <v>3689</v>
      </c>
      <c r="C1227">
        <v>3.13</v>
      </c>
      <c r="D1227">
        <v>3.56</v>
      </c>
      <c r="E1227">
        <v>2.4300000000000002</v>
      </c>
      <c r="F1227">
        <v>3.69</v>
      </c>
      <c r="G1227">
        <v>4.55</v>
      </c>
      <c r="H1227">
        <v>2.41</v>
      </c>
      <c r="I1227">
        <v>4.1399999999999997</v>
      </c>
      <c r="J1227">
        <v>5.0599999999999996</v>
      </c>
      <c r="K1227">
        <v>2.7</v>
      </c>
      <c r="U1227">
        <v>143</v>
      </c>
      <c r="V1227">
        <v>161</v>
      </c>
      <c r="W1227">
        <v>132</v>
      </c>
      <c r="X1227">
        <v>94</v>
      </c>
      <c r="Y1227">
        <v>122</v>
      </c>
      <c r="Z1227">
        <v>73</v>
      </c>
      <c r="AA1227">
        <f t="shared" si="342"/>
        <v>725</v>
      </c>
      <c r="AB1227">
        <f t="shared" si="329"/>
        <v>1.2081277502611639E-4</v>
      </c>
      <c r="AC1227" s="175"/>
    </row>
    <row r="1228" spans="1:29">
      <c r="A1228" t="s">
        <v>3690</v>
      </c>
      <c r="B1228" t="s">
        <v>3691</v>
      </c>
      <c r="C1228">
        <v>3.08</v>
      </c>
      <c r="D1228">
        <v>3.53</v>
      </c>
      <c r="E1228">
        <v>2.42</v>
      </c>
      <c r="F1228">
        <v>3.62</v>
      </c>
      <c r="G1228">
        <v>4.49</v>
      </c>
      <c r="H1228">
        <v>2.39</v>
      </c>
      <c r="I1228">
        <v>4.0999999999999996</v>
      </c>
      <c r="J1228">
        <v>5.03</v>
      </c>
      <c r="K1228">
        <v>2.7</v>
      </c>
      <c r="U1228">
        <v>134</v>
      </c>
      <c r="V1228">
        <v>118</v>
      </c>
      <c r="W1228">
        <v>104</v>
      </c>
      <c r="X1228">
        <v>70</v>
      </c>
      <c r="Y1228">
        <v>91</v>
      </c>
      <c r="Z1228">
        <v>30</v>
      </c>
      <c r="AA1228">
        <f t="shared" si="342"/>
        <v>547</v>
      </c>
      <c r="AB1228">
        <f t="shared" si="329"/>
        <v>9.1151155778325049E-5</v>
      </c>
      <c r="AC1228" s="175"/>
    </row>
    <row r="1229" spans="1:29">
      <c r="A1229" t="s">
        <v>3692</v>
      </c>
      <c r="B1229" t="s">
        <v>3693</v>
      </c>
      <c r="C1229">
        <v>3.05</v>
      </c>
      <c r="D1229">
        <v>3.5</v>
      </c>
      <c r="E1229">
        <v>2.41</v>
      </c>
      <c r="F1229">
        <v>3.56</v>
      </c>
      <c r="G1229">
        <v>4.4400000000000004</v>
      </c>
      <c r="H1229">
        <v>2.37</v>
      </c>
      <c r="I1229">
        <v>4.0599999999999996</v>
      </c>
      <c r="J1229">
        <v>5.0199999999999996</v>
      </c>
      <c r="K1229">
        <v>2.7</v>
      </c>
      <c r="U1229">
        <v>126</v>
      </c>
      <c r="V1229">
        <v>89</v>
      </c>
      <c r="W1229">
        <v>89</v>
      </c>
      <c r="X1229">
        <v>66</v>
      </c>
      <c r="Y1229">
        <v>68</v>
      </c>
      <c r="Z1229">
        <v>13</v>
      </c>
      <c r="AA1229">
        <f t="shared" si="342"/>
        <v>451</v>
      </c>
      <c r="AB1229">
        <f t="shared" si="329"/>
        <v>7.515387798176344E-5</v>
      </c>
      <c r="AC1229" s="175">
        <f t="shared" ref="AC1229" si="344">SUM(AB1229:AB1232)/4</f>
        <v>8.2236006172949565E-5</v>
      </c>
    </row>
    <row r="1230" spans="1:29">
      <c r="A1230" t="s">
        <v>3694</v>
      </c>
      <c r="B1230" t="s">
        <v>3695</v>
      </c>
      <c r="C1230">
        <v>3.03</v>
      </c>
      <c r="D1230">
        <v>3.48</v>
      </c>
      <c r="E1230">
        <v>2.4</v>
      </c>
      <c r="F1230">
        <v>3.52</v>
      </c>
      <c r="G1230">
        <v>4.41</v>
      </c>
      <c r="H1230">
        <v>2.36</v>
      </c>
      <c r="I1230">
        <v>4.04</v>
      </c>
      <c r="J1230">
        <v>5</v>
      </c>
      <c r="K1230">
        <v>2.7</v>
      </c>
      <c r="U1230">
        <v>129</v>
      </c>
      <c r="V1230">
        <v>98</v>
      </c>
      <c r="W1230">
        <v>94</v>
      </c>
      <c r="X1230">
        <v>83</v>
      </c>
      <c r="Y1230">
        <v>71</v>
      </c>
      <c r="Z1230">
        <v>15</v>
      </c>
      <c r="AA1230">
        <f t="shared" si="342"/>
        <v>490</v>
      </c>
      <c r="AB1230">
        <f t="shared" si="329"/>
        <v>8.1652772086616588E-5</v>
      </c>
      <c r="AC1230" s="175"/>
    </row>
    <row r="1231" spans="1:29">
      <c r="A1231" t="s">
        <v>3696</v>
      </c>
      <c r="B1231" t="s">
        <v>3697</v>
      </c>
      <c r="C1231">
        <v>3.01</v>
      </c>
      <c r="D1231">
        <v>3.47</v>
      </c>
      <c r="E1231">
        <v>2.39</v>
      </c>
      <c r="F1231">
        <v>3.49</v>
      </c>
      <c r="G1231">
        <v>4.3899999999999997</v>
      </c>
      <c r="H1231">
        <v>2.35</v>
      </c>
      <c r="I1231">
        <v>4.0199999999999996</v>
      </c>
      <c r="J1231">
        <v>4.99</v>
      </c>
      <c r="K1231">
        <v>2.7</v>
      </c>
      <c r="U1231">
        <v>133</v>
      </c>
      <c r="V1231">
        <v>94</v>
      </c>
      <c r="W1231">
        <v>98</v>
      </c>
      <c r="X1231">
        <v>87</v>
      </c>
      <c r="Y1231">
        <v>69</v>
      </c>
      <c r="Z1231">
        <v>12</v>
      </c>
      <c r="AA1231">
        <f t="shared" si="342"/>
        <v>493</v>
      </c>
      <c r="AB1231">
        <f t="shared" si="329"/>
        <v>8.2152687017759138E-5</v>
      </c>
      <c r="AC1231" s="175"/>
    </row>
    <row r="1232" spans="1:29">
      <c r="A1232" t="s">
        <v>3698</v>
      </c>
      <c r="B1232" t="s">
        <v>3699</v>
      </c>
      <c r="C1232">
        <v>2.99</v>
      </c>
      <c r="D1232">
        <v>3.45</v>
      </c>
      <c r="E1232">
        <v>2.38</v>
      </c>
      <c r="F1232">
        <v>3.45</v>
      </c>
      <c r="G1232">
        <v>4.3499999999999996</v>
      </c>
      <c r="H1232">
        <v>2.34</v>
      </c>
      <c r="I1232">
        <v>4</v>
      </c>
      <c r="J1232">
        <v>4.9800000000000004</v>
      </c>
      <c r="K1232">
        <v>2.7</v>
      </c>
      <c r="U1232">
        <v>148</v>
      </c>
      <c r="V1232">
        <v>105</v>
      </c>
      <c r="W1232">
        <v>110</v>
      </c>
      <c r="X1232">
        <v>88</v>
      </c>
      <c r="Y1232">
        <v>66</v>
      </c>
      <c r="Z1232">
        <v>23</v>
      </c>
      <c r="AA1232">
        <f t="shared" si="342"/>
        <v>540</v>
      </c>
      <c r="AB1232">
        <f t="shared" si="329"/>
        <v>8.9984687605659108E-5</v>
      </c>
      <c r="AC1232" s="175"/>
    </row>
    <row r="1233" spans="1:29">
      <c r="A1233" t="s">
        <v>3700</v>
      </c>
      <c r="B1233" t="s">
        <v>3701</v>
      </c>
      <c r="C1233">
        <v>2.99</v>
      </c>
      <c r="D1233">
        <v>3.45</v>
      </c>
      <c r="E1233">
        <v>2.38</v>
      </c>
      <c r="F1233">
        <v>3.44</v>
      </c>
      <c r="G1233">
        <v>4.34</v>
      </c>
      <c r="H1233">
        <v>2.33</v>
      </c>
      <c r="I1233">
        <v>3.99</v>
      </c>
      <c r="J1233">
        <v>4.9800000000000004</v>
      </c>
      <c r="K1233">
        <v>2.7</v>
      </c>
      <c r="U1233">
        <v>160</v>
      </c>
      <c r="V1233">
        <v>135</v>
      </c>
      <c r="W1233">
        <v>136</v>
      </c>
      <c r="X1233">
        <v>122</v>
      </c>
      <c r="Y1233">
        <v>106</v>
      </c>
      <c r="Z1233">
        <v>53</v>
      </c>
      <c r="AA1233">
        <f t="shared" si="342"/>
        <v>712</v>
      </c>
      <c r="AB1233">
        <f t="shared" si="329"/>
        <v>1.1864647699116533E-4</v>
      </c>
      <c r="AC1233" s="175">
        <f t="shared" ref="AC1233" si="345">SUM(AB1233:AB1236)/4</f>
        <v>1.7655328984851075E-4</v>
      </c>
    </row>
    <row r="1234" spans="1:29">
      <c r="A1234" t="s">
        <v>3702</v>
      </c>
      <c r="B1234" t="s">
        <v>3703</v>
      </c>
      <c r="C1234">
        <v>2.98</v>
      </c>
      <c r="D1234">
        <v>3.44</v>
      </c>
      <c r="E1234">
        <v>2.38</v>
      </c>
      <c r="F1234">
        <v>3.43</v>
      </c>
      <c r="G1234">
        <v>4.33</v>
      </c>
      <c r="H1234">
        <v>2.33</v>
      </c>
      <c r="I1234">
        <v>3.99</v>
      </c>
      <c r="J1234">
        <v>4.97</v>
      </c>
      <c r="K1234">
        <v>2.7</v>
      </c>
      <c r="U1234">
        <v>166</v>
      </c>
      <c r="V1234">
        <v>203</v>
      </c>
      <c r="W1234">
        <v>183</v>
      </c>
      <c r="X1234">
        <v>196</v>
      </c>
      <c r="Y1234">
        <v>144</v>
      </c>
      <c r="Z1234">
        <v>168</v>
      </c>
      <c r="AA1234">
        <f t="shared" si="342"/>
        <v>1060</v>
      </c>
      <c r="AB1234">
        <f t="shared" si="329"/>
        <v>1.7663660900370121E-4</v>
      </c>
      <c r="AC1234" s="175"/>
    </row>
    <row r="1235" spans="1:29">
      <c r="A1235" t="s">
        <v>3704</v>
      </c>
      <c r="B1235" t="s">
        <v>3705</v>
      </c>
      <c r="C1235">
        <v>2.97</v>
      </c>
      <c r="D1235">
        <v>3.43</v>
      </c>
      <c r="E1235">
        <v>2.37</v>
      </c>
      <c r="F1235">
        <v>3.4</v>
      </c>
      <c r="G1235">
        <v>4.3</v>
      </c>
      <c r="H1235">
        <v>2.31</v>
      </c>
      <c r="I1235">
        <v>3.97</v>
      </c>
      <c r="J1235">
        <v>4.96</v>
      </c>
      <c r="K1235">
        <v>2.7</v>
      </c>
      <c r="U1235">
        <v>197</v>
      </c>
      <c r="V1235">
        <v>213</v>
      </c>
      <c r="W1235">
        <v>225</v>
      </c>
      <c r="X1235">
        <v>222</v>
      </c>
      <c r="Y1235">
        <v>122</v>
      </c>
      <c r="Z1235">
        <v>262</v>
      </c>
      <c r="AA1235">
        <f t="shared" si="342"/>
        <v>1241</v>
      </c>
      <c r="AB1235">
        <f t="shared" si="329"/>
        <v>2.0679814318263508E-4</v>
      </c>
      <c r="AC1235" s="175"/>
    </row>
    <row r="1236" spans="1:29">
      <c r="A1236" t="s">
        <v>3706</v>
      </c>
      <c r="B1236" t="s">
        <v>3707</v>
      </c>
      <c r="C1236">
        <v>2.99</v>
      </c>
      <c r="D1236">
        <v>3.45</v>
      </c>
      <c r="E1236">
        <v>2.38</v>
      </c>
      <c r="F1236">
        <v>3.41</v>
      </c>
      <c r="G1236">
        <v>4.3</v>
      </c>
      <c r="H1236">
        <v>2.2999999999999998</v>
      </c>
      <c r="I1236">
        <v>3.99</v>
      </c>
      <c r="J1236">
        <v>4.9800000000000004</v>
      </c>
      <c r="K1236">
        <v>2.7</v>
      </c>
      <c r="U1236">
        <v>214</v>
      </c>
      <c r="V1236">
        <v>197</v>
      </c>
      <c r="W1236">
        <v>214</v>
      </c>
      <c r="X1236">
        <v>220</v>
      </c>
      <c r="Y1236">
        <v>154</v>
      </c>
      <c r="Z1236">
        <v>226</v>
      </c>
      <c r="AA1236">
        <f t="shared" si="342"/>
        <v>1225</v>
      </c>
      <c r="AB1236">
        <f t="shared" si="329"/>
        <v>2.0413193021654149E-4</v>
      </c>
      <c r="AC1236" s="175"/>
    </row>
    <row r="1237" spans="1:29">
      <c r="A1237" t="s">
        <v>3708</v>
      </c>
      <c r="B1237" t="s">
        <v>3709</v>
      </c>
      <c r="C1237">
        <v>3.1</v>
      </c>
      <c r="D1237">
        <v>3.54</v>
      </c>
      <c r="E1237">
        <v>2.42</v>
      </c>
      <c r="F1237">
        <v>3.52</v>
      </c>
      <c r="G1237">
        <v>4.37</v>
      </c>
      <c r="H1237">
        <v>2.31</v>
      </c>
      <c r="I1237">
        <v>4.1100000000000003</v>
      </c>
      <c r="J1237">
        <v>5.04</v>
      </c>
      <c r="K1237">
        <v>2.7</v>
      </c>
      <c r="U1237">
        <v>238</v>
      </c>
      <c r="V1237">
        <v>196</v>
      </c>
      <c r="W1237">
        <v>203</v>
      </c>
      <c r="X1237">
        <v>166</v>
      </c>
      <c r="Y1237">
        <v>138</v>
      </c>
      <c r="Z1237">
        <v>171</v>
      </c>
      <c r="AA1237">
        <f t="shared" si="342"/>
        <v>1112</v>
      </c>
      <c r="AB1237">
        <f t="shared" si="329"/>
        <v>1.8530180114350542E-4</v>
      </c>
      <c r="AC1237" s="175">
        <f t="shared" ref="AC1237" si="346">SUM(AB1237:AB1240)/4</f>
        <v>1.7059597025239541E-4</v>
      </c>
    </row>
    <row r="1238" spans="1:29">
      <c r="A1238" t="s">
        <v>3710</v>
      </c>
      <c r="B1238" t="s">
        <v>3711</v>
      </c>
      <c r="C1238">
        <v>3.26</v>
      </c>
      <c r="D1238">
        <v>3.68</v>
      </c>
      <c r="E1238">
        <v>2.48</v>
      </c>
      <c r="F1238">
        <v>3.75</v>
      </c>
      <c r="G1238">
        <v>4.54</v>
      </c>
      <c r="H1238">
        <v>2.36</v>
      </c>
      <c r="I1238">
        <v>4.28</v>
      </c>
      <c r="J1238">
        <v>5.14</v>
      </c>
      <c r="K1238">
        <v>2.7</v>
      </c>
      <c r="U1238">
        <v>219</v>
      </c>
      <c r="V1238">
        <v>184</v>
      </c>
      <c r="W1238">
        <v>188</v>
      </c>
      <c r="X1238">
        <v>154</v>
      </c>
      <c r="Y1238">
        <v>140</v>
      </c>
      <c r="Z1238">
        <v>164</v>
      </c>
      <c r="AA1238">
        <f t="shared" si="342"/>
        <v>1049</v>
      </c>
      <c r="AB1238">
        <f t="shared" ref="AB1238:AB1301" si="347">AA1238/$AD$4</f>
        <v>1.7480358758951186E-4</v>
      </c>
      <c r="AC1238" s="175"/>
    </row>
    <row r="1239" spans="1:29">
      <c r="A1239" t="s">
        <v>3712</v>
      </c>
      <c r="B1239" t="s">
        <v>3713</v>
      </c>
      <c r="C1239">
        <v>3.43</v>
      </c>
      <c r="D1239">
        <v>3.82</v>
      </c>
      <c r="E1239">
        <v>2.54</v>
      </c>
      <c r="F1239">
        <v>4</v>
      </c>
      <c r="G1239">
        <v>4.74</v>
      </c>
      <c r="H1239">
        <v>2.42</v>
      </c>
      <c r="I1239">
        <v>4.46</v>
      </c>
      <c r="J1239">
        <v>5.23</v>
      </c>
      <c r="K1239">
        <v>2.7</v>
      </c>
      <c r="U1239">
        <v>201</v>
      </c>
      <c r="V1239">
        <v>178</v>
      </c>
      <c r="W1239">
        <v>176</v>
      </c>
      <c r="X1239">
        <v>151</v>
      </c>
      <c r="Y1239">
        <v>133</v>
      </c>
      <c r="Z1239">
        <v>149</v>
      </c>
      <c r="AA1239">
        <f t="shared" si="342"/>
        <v>988</v>
      </c>
      <c r="AB1239">
        <f t="shared" si="347"/>
        <v>1.6463865065627999E-4</v>
      </c>
      <c r="AC1239" s="175"/>
    </row>
    <row r="1240" spans="1:29">
      <c r="A1240" t="s">
        <v>3714</v>
      </c>
      <c r="B1240" t="s">
        <v>3715</v>
      </c>
      <c r="C1240">
        <v>3.59</v>
      </c>
      <c r="D1240">
        <v>3.94</v>
      </c>
      <c r="E1240">
        <v>2.6</v>
      </c>
      <c r="F1240">
        <v>4.28</v>
      </c>
      <c r="G1240">
        <v>4.96</v>
      </c>
      <c r="H1240">
        <v>2.5099999999999998</v>
      </c>
      <c r="I1240">
        <v>4.6100000000000003</v>
      </c>
      <c r="J1240">
        <v>5.32</v>
      </c>
      <c r="K1240">
        <v>2.7</v>
      </c>
      <c r="U1240">
        <v>188</v>
      </c>
      <c r="V1240">
        <v>172</v>
      </c>
      <c r="W1240">
        <v>166</v>
      </c>
      <c r="X1240">
        <v>140</v>
      </c>
      <c r="Y1240">
        <v>129</v>
      </c>
      <c r="Z1240">
        <v>151</v>
      </c>
      <c r="AA1240">
        <f t="shared" si="342"/>
        <v>946</v>
      </c>
      <c r="AB1240">
        <f t="shared" si="347"/>
        <v>1.5763984162028429E-4</v>
      </c>
      <c r="AC1240" s="175"/>
    </row>
    <row r="1241" spans="1:29">
      <c r="A1241" t="s">
        <v>3716</v>
      </c>
      <c r="B1241" t="s">
        <v>3717</v>
      </c>
      <c r="C1241">
        <v>3.71</v>
      </c>
      <c r="D1241">
        <v>4</v>
      </c>
      <c r="E1241">
        <v>2.65</v>
      </c>
      <c r="F1241">
        <v>4.5199999999999996</v>
      </c>
      <c r="G1241">
        <v>5.16</v>
      </c>
      <c r="H1241">
        <v>2.59</v>
      </c>
      <c r="I1241">
        <v>4.7300000000000004</v>
      </c>
      <c r="J1241">
        <v>5.39</v>
      </c>
      <c r="K1241">
        <v>2.7</v>
      </c>
      <c r="U1241">
        <v>179</v>
      </c>
      <c r="V1241">
        <v>168</v>
      </c>
      <c r="W1241">
        <v>164</v>
      </c>
      <c r="X1241">
        <v>133</v>
      </c>
      <c r="Y1241">
        <v>130</v>
      </c>
      <c r="Z1241">
        <v>145</v>
      </c>
      <c r="AA1241">
        <f t="shared" si="342"/>
        <v>919</v>
      </c>
      <c r="AB1241">
        <f t="shared" si="347"/>
        <v>1.5314060724000133E-4</v>
      </c>
      <c r="AC1241" s="175">
        <f t="shared" ref="AC1241" si="348">SUM(AB1241:AB1244)/4</f>
        <v>1.4497533003133967E-4</v>
      </c>
    </row>
    <row r="1242" spans="1:29">
      <c r="A1242" t="s">
        <v>3718</v>
      </c>
      <c r="B1242" t="s">
        <v>3719</v>
      </c>
      <c r="C1242">
        <v>3.77</v>
      </c>
      <c r="D1242">
        <v>4.01</v>
      </c>
      <c r="E1242">
        <v>2.67</v>
      </c>
      <c r="F1242">
        <v>4.66</v>
      </c>
      <c r="G1242">
        <v>5.27</v>
      </c>
      <c r="H1242">
        <v>2.64</v>
      </c>
      <c r="I1242">
        <v>4.8</v>
      </c>
      <c r="J1242">
        <v>5.42</v>
      </c>
      <c r="K1242">
        <v>2.7</v>
      </c>
      <c r="U1242">
        <v>182</v>
      </c>
      <c r="V1242">
        <v>168</v>
      </c>
      <c r="W1242">
        <v>169</v>
      </c>
      <c r="X1242">
        <v>106</v>
      </c>
      <c r="Y1242">
        <v>119</v>
      </c>
      <c r="Z1242">
        <v>117</v>
      </c>
      <c r="AA1242">
        <f t="shared" si="342"/>
        <v>861</v>
      </c>
      <c r="AB1242">
        <f t="shared" si="347"/>
        <v>1.4347558523791201E-4</v>
      </c>
      <c r="AC1242" s="175"/>
    </row>
    <row r="1243" spans="1:29">
      <c r="A1243" t="s">
        <v>3720</v>
      </c>
      <c r="B1243" t="s">
        <v>3721</v>
      </c>
      <c r="C1243">
        <v>3.8</v>
      </c>
      <c r="D1243">
        <v>4.0199999999999996</v>
      </c>
      <c r="E1243">
        <v>2.68</v>
      </c>
      <c r="F1243">
        <v>4.72</v>
      </c>
      <c r="G1243">
        <v>5.33</v>
      </c>
      <c r="H1243">
        <v>2.67</v>
      </c>
      <c r="I1243">
        <v>4.82</v>
      </c>
      <c r="J1243">
        <v>5.44</v>
      </c>
      <c r="K1243">
        <v>2.7</v>
      </c>
      <c r="U1243">
        <v>184</v>
      </c>
      <c r="V1243">
        <v>168</v>
      </c>
      <c r="W1243">
        <v>175</v>
      </c>
      <c r="X1243">
        <v>94</v>
      </c>
      <c r="Y1243">
        <v>122</v>
      </c>
      <c r="Z1243">
        <v>112</v>
      </c>
      <c r="AA1243">
        <f t="shared" si="342"/>
        <v>855</v>
      </c>
      <c r="AB1243">
        <f t="shared" si="347"/>
        <v>1.4247575537562691E-4</v>
      </c>
      <c r="AC1243" s="175"/>
    </row>
    <row r="1244" spans="1:29">
      <c r="A1244" t="s">
        <v>3722</v>
      </c>
      <c r="B1244" t="s">
        <v>3723</v>
      </c>
      <c r="C1244">
        <v>3.78</v>
      </c>
      <c r="D1244">
        <v>4.01</v>
      </c>
      <c r="E1244">
        <v>2.67</v>
      </c>
      <c r="F1244">
        <v>4.72</v>
      </c>
      <c r="G1244">
        <v>5.34</v>
      </c>
      <c r="H1244">
        <v>2.67</v>
      </c>
      <c r="I1244">
        <v>4.8099999999999996</v>
      </c>
      <c r="J1244">
        <v>5.43</v>
      </c>
      <c r="K1244">
        <v>2.7</v>
      </c>
      <c r="U1244">
        <v>182</v>
      </c>
      <c r="V1244">
        <v>176</v>
      </c>
      <c r="W1244">
        <v>186</v>
      </c>
      <c r="X1244">
        <v>90</v>
      </c>
      <c r="Y1244">
        <v>111</v>
      </c>
      <c r="Z1244">
        <v>100</v>
      </c>
      <c r="AA1244">
        <f t="shared" si="342"/>
        <v>845</v>
      </c>
      <c r="AB1244">
        <f t="shared" si="347"/>
        <v>1.4080937227181842E-4</v>
      </c>
      <c r="AC1244" s="175"/>
    </row>
    <row r="1245" spans="1:29">
      <c r="A1245" t="s">
        <v>3724</v>
      </c>
      <c r="B1245" t="s">
        <v>3725</v>
      </c>
      <c r="C1245">
        <v>3.73</v>
      </c>
      <c r="D1245">
        <v>3.99</v>
      </c>
      <c r="E1245">
        <v>2.65</v>
      </c>
      <c r="F1245">
        <v>4.66</v>
      </c>
      <c r="G1245">
        <v>5.3</v>
      </c>
      <c r="H1245">
        <v>2.67</v>
      </c>
      <c r="I1245">
        <v>4.75</v>
      </c>
      <c r="J1245">
        <v>5.4</v>
      </c>
      <c r="K1245">
        <v>2.7</v>
      </c>
      <c r="U1245">
        <v>187</v>
      </c>
      <c r="V1245">
        <v>186</v>
      </c>
      <c r="W1245">
        <v>194</v>
      </c>
      <c r="X1245">
        <v>78</v>
      </c>
      <c r="Y1245">
        <v>109</v>
      </c>
      <c r="Z1245">
        <v>118</v>
      </c>
      <c r="AA1245">
        <f t="shared" si="342"/>
        <v>872</v>
      </c>
      <c r="AB1245">
        <f t="shared" si="347"/>
        <v>1.4530860665210135E-4</v>
      </c>
      <c r="AC1245" s="175">
        <f t="shared" ref="AC1245" si="349">SUM(AB1245:AB1248)/4</f>
        <v>1.540154583695008E-4</v>
      </c>
    </row>
    <row r="1246" spans="1:29">
      <c r="A1246" t="s">
        <v>3726</v>
      </c>
      <c r="B1246" t="s">
        <v>3727</v>
      </c>
      <c r="C1246">
        <v>3.64</v>
      </c>
      <c r="D1246">
        <v>3.96</v>
      </c>
      <c r="E1246">
        <v>2.62</v>
      </c>
      <c r="F1246">
        <v>4.5599999999999996</v>
      </c>
      <c r="G1246">
        <v>5.24</v>
      </c>
      <c r="H1246">
        <v>2.66</v>
      </c>
      <c r="I1246">
        <v>4.66</v>
      </c>
      <c r="J1246">
        <v>5.35</v>
      </c>
      <c r="K1246">
        <v>2.7</v>
      </c>
      <c r="U1246">
        <v>188</v>
      </c>
      <c r="V1246">
        <v>195</v>
      </c>
      <c r="W1246">
        <v>203</v>
      </c>
      <c r="X1246">
        <v>83</v>
      </c>
      <c r="Y1246">
        <v>117</v>
      </c>
      <c r="Z1246">
        <v>139</v>
      </c>
      <c r="AA1246">
        <f t="shared" si="342"/>
        <v>925</v>
      </c>
      <c r="AB1246">
        <f t="shared" si="347"/>
        <v>1.5414043710228642E-4</v>
      </c>
      <c r="AC1246" s="175"/>
    </row>
    <row r="1247" spans="1:29">
      <c r="A1247" t="s">
        <v>3728</v>
      </c>
      <c r="B1247" t="s">
        <v>3729</v>
      </c>
      <c r="C1247">
        <v>3.57</v>
      </c>
      <c r="D1247">
        <v>3.92</v>
      </c>
      <c r="E1247">
        <v>2.59</v>
      </c>
      <c r="F1247">
        <v>4.4400000000000004</v>
      </c>
      <c r="G1247">
        <v>5.15</v>
      </c>
      <c r="H1247">
        <v>2.63</v>
      </c>
      <c r="I1247">
        <v>4.59</v>
      </c>
      <c r="J1247">
        <v>5.31</v>
      </c>
      <c r="K1247">
        <v>2.7</v>
      </c>
      <c r="U1247">
        <v>181</v>
      </c>
      <c r="V1247">
        <v>202</v>
      </c>
      <c r="W1247">
        <v>209</v>
      </c>
      <c r="X1247">
        <v>88</v>
      </c>
      <c r="Y1247">
        <v>123</v>
      </c>
      <c r="Z1247">
        <v>135</v>
      </c>
      <c r="AA1247">
        <f t="shared" si="342"/>
        <v>938</v>
      </c>
      <c r="AB1247">
        <f t="shared" si="347"/>
        <v>1.5630673513723748E-4</v>
      </c>
      <c r="AC1247" s="175"/>
    </row>
    <row r="1248" spans="1:29">
      <c r="A1248" t="s">
        <v>3730</v>
      </c>
      <c r="B1248" t="s">
        <v>3731</v>
      </c>
      <c r="C1248">
        <v>3.52</v>
      </c>
      <c r="D1248">
        <v>3.89</v>
      </c>
      <c r="E1248">
        <v>2.58</v>
      </c>
      <c r="F1248">
        <v>4.3499999999999996</v>
      </c>
      <c r="G1248">
        <v>5.08</v>
      </c>
      <c r="H1248">
        <v>2.6</v>
      </c>
      <c r="I1248">
        <v>4.54</v>
      </c>
      <c r="J1248">
        <v>5.28</v>
      </c>
      <c r="K1248">
        <v>2.7</v>
      </c>
      <c r="U1248">
        <v>175</v>
      </c>
      <c r="V1248">
        <v>207</v>
      </c>
      <c r="W1248">
        <v>209</v>
      </c>
      <c r="X1248">
        <v>102</v>
      </c>
      <c r="Y1248">
        <v>127</v>
      </c>
      <c r="Z1248">
        <v>142</v>
      </c>
      <c r="AA1248">
        <f t="shared" si="342"/>
        <v>962</v>
      </c>
      <c r="AB1248">
        <f t="shared" si="347"/>
        <v>1.6030605458637788E-4</v>
      </c>
      <c r="AC1248" s="175"/>
    </row>
    <row r="1249" spans="1:29">
      <c r="A1249" t="s">
        <v>3732</v>
      </c>
      <c r="B1249" t="s">
        <v>3733</v>
      </c>
      <c r="C1249">
        <v>3.5</v>
      </c>
      <c r="D1249">
        <v>3.87</v>
      </c>
      <c r="E1249">
        <v>2.57</v>
      </c>
      <c r="F1249">
        <v>4.3099999999999996</v>
      </c>
      <c r="G1249">
        <v>5.05</v>
      </c>
      <c r="H1249">
        <v>2.59</v>
      </c>
      <c r="I1249">
        <v>4.5199999999999996</v>
      </c>
      <c r="J1249">
        <v>5.27</v>
      </c>
      <c r="K1249">
        <v>2.7</v>
      </c>
      <c r="U1249">
        <v>171</v>
      </c>
      <c r="V1249">
        <v>201</v>
      </c>
      <c r="W1249">
        <v>198</v>
      </c>
      <c r="X1249">
        <v>106</v>
      </c>
      <c r="Y1249">
        <v>138</v>
      </c>
      <c r="Z1249">
        <v>147</v>
      </c>
      <c r="AA1249">
        <f t="shared" si="342"/>
        <v>961</v>
      </c>
      <c r="AB1249">
        <f t="shared" si="347"/>
        <v>1.6013941627599702E-4</v>
      </c>
      <c r="AC1249" s="175">
        <f t="shared" ref="AC1249" si="350">SUM(AB1249:AB1252)/4</f>
        <v>1.2739498828615996E-4</v>
      </c>
    </row>
    <row r="1250" spans="1:29">
      <c r="A1250" t="s">
        <v>3734</v>
      </c>
      <c r="B1250" t="s">
        <v>3735</v>
      </c>
      <c r="C1250">
        <v>3.48</v>
      </c>
      <c r="D1250">
        <v>3.85</v>
      </c>
      <c r="E1250">
        <v>2.56</v>
      </c>
      <c r="F1250">
        <v>4.2699999999999996</v>
      </c>
      <c r="G1250">
        <v>5.01</v>
      </c>
      <c r="H1250">
        <v>2.57</v>
      </c>
      <c r="I1250">
        <v>4.5</v>
      </c>
      <c r="J1250">
        <v>5.26</v>
      </c>
      <c r="K1250">
        <v>2.7</v>
      </c>
      <c r="U1250">
        <v>161</v>
      </c>
      <c r="V1250">
        <v>182</v>
      </c>
      <c r="W1250">
        <v>174</v>
      </c>
      <c r="X1250">
        <v>98</v>
      </c>
      <c r="Y1250">
        <v>134</v>
      </c>
      <c r="Z1250">
        <v>126</v>
      </c>
      <c r="AA1250">
        <f t="shared" si="342"/>
        <v>875</v>
      </c>
      <c r="AB1250">
        <f t="shared" si="347"/>
        <v>1.4580852158324392E-4</v>
      </c>
      <c r="AC1250" s="175"/>
    </row>
    <row r="1251" spans="1:29">
      <c r="A1251" t="s">
        <v>3736</v>
      </c>
      <c r="B1251" t="s">
        <v>3737</v>
      </c>
      <c r="C1251">
        <v>3.47</v>
      </c>
      <c r="D1251">
        <v>3.85</v>
      </c>
      <c r="E1251">
        <v>2.56</v>
      </c>
      <c r="F1251">
        <v>4.28</v>
      </c>
      <c r="G1251">
        <v>5.0199999999999996</v>
      </c>
      <c r="H1251">
        <v>2.58</v>
      </c>
      <c r="I1251">
        <v>4.5</v>
      </c>
      <c r="J1251">
        <v>5.26</v>
      </c>
      <c r="K1251">
        <v>2.7</v>
      </c>
      <c r="U1251">
        <v>133</v>
      </c>
      <c r="V1251">
        <v>152</v>
      </c>
      <c r="W1251">
        <v>123</v>
      </c>
      <c r="X1251">
        <v>95</v>
      </c>
      <c r="Y1251">
        <v>122</v>
      </c>
      <c r="Z1251">
        <v>73</v>
      </c>
      <c r="AA1251">
        <f t="shared" si="342"/>
        <v>698</v>
      </c>
      <c r="AB1251">
        <f t="shared" si="347"/>
        <v>1.1631354064583344E-4</v>
      </c>
      <c r="AC1251" s="175"/>
    </row>
    <row r="1252" spans="1:29">
      <c r="A1252" t="s">
        <v>3738</v>
      </c>
      <c r="B1252" t="s">
        <v>3739</v>
      </c>
      <c r="C1252">
        <v>3.47</v>
      </c>
      <c r="D1252">
        <v>3.85</v>
      </c>
      <c r="E1252">
        <v>2.56</v>
      </c>
      <c r="F1252">
        <v>4.2699999999999996</v>
      </c>
      <c r="G1252">
        <v>5.01</v>
      </c>
      <c r="H1252">
        <v>2.58</v>
      </c>
      <c r="I1252">
        <v>4.49</v>
      </c>
      <c r="J1252">
        <v>5.25</v>
      </c>
      <c r="K1252">
        <v>2.7</v>
      </c>
      <c r="U1252">
        <v>125</v>
      </c>
      <c r="V1252">
        <v>112</v>
      </c>
      <c r="W1252">
        <v>95</v>
      </c>
      <c r="X1252">
        <v>71</v>
      </c>
      <c r="Y1252">
        <v>91</v>
      </c>
      <c r="Z1252">
        <v>30</v>
      </c>
      <c r="AA1252">
        <f t="shared" si="342"/>
        <v>524</v>
      </c>
      <c r="AB1252">
        <f t="shared" si="347"/>
        <v>8.7318474639565505E-5</v>
      </c>
      <c r="AC1252" s="175"/>
    </row>
    <row r="1253" spans="1:29">
      <c r="A1253" t="s">
        <v>3740</v>
      </c>
      <c r="B1253" t="s">
        <v>3741</v>
      </c>
      <c r="C1253">
        <v>3.45</v>
      </c>
      <c r="D1253">
        <v>3.84</v>
      </c>
      <c r="E1253">
        <v>2.5499999999999998</v>
      </c>
      <c r="F1253">
        <v>4.25</v>
      </c>
      <c r="G1253">
        <v>5</v>
      </c>
      <c r="H1253">
        <v>2.57</v>
      </c>
      <c r="I1253">
        <v>4.4800000000000004</v>
      </c>
      <c r="J1253">
        <v>5.25</v>
      </c>
      <c r="K1253">
        <v>2.7</v>
      </c>
      <c r="U1253">
        <v>118</v>
      </c>
      <c r="V1253">
        <v>89</v>
      </c>
      <c r="W1253">
        <v>89</v>
      </c>
      <c r="X1253">
        <v>72</v>
      </c>
      <c r="Y1253">
        <v>68</v>
      </c>
      <c r="Z1253">
        <v>13</v>
      </c>
      <c r="AA1253">
        <f t="shared" si="342"/>
        <v>449</v>
      </c>
      <c r="AB1253">
        <f t="shared" si="347"/>
        <v>7.4820601361001731E-5</v>
      </c>
      <c r="AC1253" s="175">
        <f t="shared" ref="AC1253" si="351">SUM(AB1253:AB1256)/4</f>
        <v>8.1069538000283611E-5</v>
      </c>
    </row>
    <row r="1254" spans="1:29">
      <c r="A1254" t="s">
        <v>3742</v>
      </c>
      <c r="B1254" t="s">
        <v>3743</v>
      </c>
      <c r="C1254">
        <v>3.45</v>
      </c>
      <c r="D1254">
        <v>3.83</v>
      </c>
      <c r="E1254">
        <v>2.5499999999999998</v>
      </c>
      <c r="F1254">
        <v>4.25</v>
      </c>
      <c r="G1254">
        <v>5</v>
      </c>
      <c r="H1254">
        <v>2.58</v>
      </c>
      <c r="I1254">
        <v>4.47</v>
      </c>
      <c r="J1254">
        <v>5.24</v>
      </c>
      <c r="K1254">
        <v>2.7</v>
      </c>
      <c r="U1254">
        <v>122</v>
      </c>
      <c r="V1254">
        <v>98</v>
      </c>
      <c r="W1254">
        <v>94</v>
      </c>
      <c r="X1254">
        <v>84</v>
      </c>
      <c r="Y1254">
        <v>71</v>
      </c>
      <c r="Z1254">
        <v>15</v>
      </c>
      <c r="AA1254">
        <f t="shared" si="342"/>
        <v>484</v>
      </c>
      <c r="AB1254">
        <f t="shared" si="347"/>
        <v>8.0652942224331489E-5</v>
      </c>
      <c r="AC1254" s="175"/>
    </row>
    <row r="1255" spans="1:29">
      <c r="A1255" t="s">
        <v>3744</v>
      </c>
      <c r="B1255" t="s">
        <v>3745</v>
      </c>
      <c r="C1255">
        <v>3.43</v>
      </c>
      <c r="D1255">
        <v>3.82</v>
      </c>
      <c r="E1255">
        <v>2.54</v>
      </c>
      <c r="F1255">
        <v>4.2300000000000004</v>
      </c>
      <c r="G1255">
        <v>4.99</v>
      </c>
      <c r="H1255">
        <v>2.57</v>
      </c>
      <c r="I1255">
        <v>4.46</v>
      </c>
      <c r="J1255">
        <v>5.23</v>
      </c>
      <c r="K1255">
        <v>2.7</v>
      </c>
      <c r="U1255">
        <v>127</v>
      </c>
      <c r="V1255">
        <v>94</v>
      </c>
      <c r="W1255">
        <v>98</v>
      </c>
      <c r="X1255">
        <v>86</v>
      </c>
      <c r="Y1255">
        <v>69</v>
      </c>
      <c r="Z1255">
        <v>12</v>
      </c>
      <c r="AA1255">
        <f t="shared" si="342"/>
        <v>486</v>
      </c>
      <c r="AB1255">
        <f t="shared" si="347"/>
        <v>8.0986218845093198E-5</v>
      </c>
      <c r="AC1255" s="175"/>
    </row>
    <row r="1256" spans="1:29">
      <c r="A1256" t="s">
        <v>3746</v>
      </c>
      <c r="B1256" t="s">
        <v>3747</v>
      </c>
      <c r="C1256">
        <v>3.41</v>
      </c>
      <c r="D1256">
        <v>3.8</v>
      </c>
      <c r="E1256">
        <v>2.54</v>
      </c>
      <c r="F1256">
        <v>4.2</v>
      </c>
      <c r="G1256">
        <v>4.97</v>
      </c>
      <c r="H1256">
        <v>2.57</v>
      </c>
      <c r="I1256">
        <v>4.4400000000000004</v>
      </c>
      <c r="J1256">
        <v>5.22</v>
      </c>
      <c r="K1256">
        <v>2.7</v>
      </c>
      <c r="U1256">
        <v>138</v>
      </c>
      <c r="V1256">
        <v>105</v>
      </c>
      <c r="W1256">
        <v>110</v>
      </c>
      <c r="X1256">
        <v>85</v>
      </c>
      <c r="Y1256">
        <v>66</v>
      </c>
      <c r="Z1256">
        <v>23</v>
      </c>
      <c r="AA1256">
        <f t="shared" si="342"/>
        <v>527</v>
      </c>
      <c r="AB1256">
        <f t="shared" si="347"/>
        <v>8.7818389570708055E-5</v>
      </c>
      <c r="AC1256" s="175"/>
    </row>
    <row r="1257" spans="1:29">
      <c r="A1257" t="s">
        <v>3748</v>
      </c>
      <c r="B1257" t="s">
        <v>3749</v>
      </c>
      <c r="C1257">
        <v>3.4</v>
      </c>
      <c r="D1257">
        <v>3.79</v>
      </c>
      <c r="E1257">
        <v>2.5299999999999998</v>
      </c>
      <c r="F1257">
        <v>4.1900000000000004</v>
      </c>
      <c r="G1257">
        <v>4.96</v>
      </c>
      <c r="H1257">
        <v>2.57</v>
      </c>
      <c r="I1257">
        <v>4.42</v>
      </c>
      <c r="J1257">
        <v>5.21</v>
      </c>
      <c r="K1257">
        <v>2.7</v>
      </c>
      <c r="U1257">
        <v>150</v>
      </c>
      <c r="V1257">
        <v>134</v>
      </c>
      <c r="W1257">
        <v>136</v>
      </c>
      <c r="X1257">
        <v>111</v>
      </c>
      <c r="Y1257">
        <v>106</v>
      </c>
      <c r="Z1257">
        <v>53</v>
      </c>
      <c r="AA1257">
        <f t="shared" si="342"/>
        <v>690</v>
      </c>
      <c r="AB1257">
        <f t="shared" si="347"/>
        <v>1.1498043416278663E-4</v>
      </c>
      <c r="AC1257" s="175">
        <f t="shared" ref="AC1257" si="352">SUM(AB1257:AB1260)/4</f>
        <v>1.7322052364089377E-4</v>
      </c>
    </row>
    <row r="1258" spans="1:29">
      <c r="A1258" t="s">
        <v>3750</v>
      </c>
      <c r="B1258" t="s">
        <v>3751</v>
      </c>
      <c r="C1258">
        <v>3.37</v>
      </c>
      <c r="D1258">
        <v>3.76</v>
      </c>
      <c r="E1258">
        <v>2.52</v>
      </c>
      <c r="F1258">
        <v>4.1500000000000004</v>
      </c>
      <c r="G1258">
        <v>4.93</v>
      </c>
      <c r="H1258">
        <v>2.56</v>
      </c>
      <c r="I1258">
        <v>4.3899999999999997</v>
      </c>
      <c r="J1258">
        <v>5.2</v>
      </c>
      <c r="K1258">
        <v>2.7</v>
      </c>
      <c r="U1258">
        <v>154</v>
      </c>
      <c r="V1258">
        <v>203</v>
      </c>
      <c r="W1258">
        <v>182</v>
      </c>
      <c r="X1258">
        <v>181</v>
      </c>
      <c r="Y1258">
        <v>144</v>
      </c>
      <c r="Z1258">
        <v>168</v>
      </c>
      <c r="AA1258">
        <f t="shared" si="342"/>
        <v>1032</v>
      </c>
      <c r="AB1258">
        <f t="shared" si="347"/>
        <v>1.7197073631303739E-4</v>
      </c>
      <c r="AC1258" s="175"/>
    </row>
    <row r="1259" spans="1:29">
      <c r="A1259" t="s">
        <v>3752</v>
      </c>
      <c r="B1259" t="s">
        <v>3753</v>
      </c>
      <c r="C1259">
        <v>3.34</v>
      </c>
      <c r="D1259">
        <v>3.74</v>
      </c>
      <c r="E1259">
        <v>2.5099999999999998</v>
      </c>
      <c r="F1259">
        <v>4.1100000000000003</v>
      </c>
      <c r="G1259">
        <v>4.91</v>
      </c>
      <c r="H1259">
        <v>2.5499999999999998</v>
      </c>
      <c r="I1259">
        <v>4.3600000000000003</v>
      </c>
      <c r="J1259">
        <v>5.18</v>
      </c>
      <c r="K1259">
        <v>2.7</v>
      </c>
      <c r="U1259">
        <v>200</v>
      </c>
      <c r="V1259">
        <v>212</v>
      </c>
      <c r="W1259">
        <v>224</v>
      </c>
      <c r="X1259">
        <v>200</v>
      </c>
      <c r="Y1259">
        <v>122</v>
      </c>
      <c r="Z1259">
        <v>262</v>
      </c>
      <c r="AA1259">
        <f t="shared" si="342"/>
        <v>1220</v>
      </c>
      <c r="AB1259">
        <f t="shared" si="347"/>
        <v>2.0329873866463725E-4</v>
      </c>
      <c r="AC1259" s="175"/>
    </row>
    <row r="1260" spans="1:29">
      <c r="A1260" t="s">
        <v>3754</v>
      </c>
      <c r="B1260" t="s">
        <v>3755</v>
      </c>
      <c r="C1260">
        <v>3.31</v>
      </c>
      <c r="D1260">
        <v>3.72</v>
      </c>
      <c r="E1260">
        <v>2.5</v>
      </c>
      <c r="F1260">
        <v>4.07</v>
      </c>
      <c r="G1260">
        <v>4.88</v>
      </c>
      <c r="H1260">
        <v>2.54</v>
      </c>
      <c r="I1260">
        <v>4.33</v>
      </c>
      <c r="J1260">
        <v>5.17</v>
      </c>
      <c r="K1260">
        <v>2.7</v>
      </c>
      <c r="U1260">
        <v>214</v>
      </c>
      <c r="V1260">
        <v>196</v>
      </c>
      <c r="W1260">
        <v>213</v>
      </c>
      <c r="X1260">
        <v>213</v>
      </c>
      <c r="Y1260">
        <v>154</v>
      </c>
      <c r="Z1260">
        <v>226</v>
      </c>
      <c r="AA1260">
        <f t="shared" si="342"/>
        <v>1216</v>
      </c>
      <c r="AB1260">
        <f t="shared" si="347"/>
        <v>2.0263218542311383E-4</v>
      </c>
      <c r="AC1260" s="175"/>
    </row>
    <row r="1261" spans="1:29">
      <c r="A1261" t="s">
        <v>3756</v>
      </c>
      <c r="B1261" t="s">
        <v>3757</v>
      </c>
      <c r="C1261">
        <v>3.31</v>
      </c>
      <c r="D1261">
        <v>3.71</v>
      </c>
      <c r="E1261">
        <v>2.5</v>
      </c>
      <c r="F1261">
        <v>4.05</v>
      </c>
      <c r="G1261">
        <v>4.8600000000000003</v>
      </c>
      <c r="H1261">
        <v>2.54</v>
      </c>
      <c r="I1261">
        <v>4.33</v>
      </c>
      <c r="J1261">
        <v>5.17</v>
      </c>
      <c r="K1261">
        <v>2.7</v>
      </c>
      <c r="U1261">
        <v>234</v>
      </c>
      <c r="V1261">
        <v>195</v>
      </c>
      <c r="W1261">
        <v>203</v>
      </c>
      <c r="X1261">
        <v>168</v>
      </c>
      <c r="Y1261">
        <v>138</v>
      </c>
      <c r="Z1261">
        <v>171</v>
      </c>
      <c r="AA1261">
        <f t="shared" si="342"/>
        <v>1109</v>
      </c>
      <c r="AB1261">
        <f t="shared" si="347"/>
        <v>1.8480188621236286E-4</v>
      </c>
      <c r="AC1261" s="175">
        <f t="shared" ref="AC1261" si="353">SUM(AB1261:AB1264)/4</f>
        <v>1.6992941701087199E-4</v>
      </c>
    </row>
    <row r="1262" spans="1:29">
      <c r="A1262" t="s">
        <v>3758</v>
      </c>
      <c r="B1262" t="s">
        <v>3759</v>
      </c>
      <c r="C1262">
        <v>3.31</v>
      </c>
      <c r="D1262">
        <v>3.72</v>
      </c>
      <c r="E1262">
        <v>2.5099999999999998</v>
      </c>
      <c r="F1262">
        <v>4.0599999999999996</v>
      </c>
      <c r="G1262">
        <v>4.87</v>
      </c>
      <c r="H1262">
        <v>2.54</v>
      </c>
      <c r="I1262">
        <v>4.34</v>
      </c>
      <c r="J1262">
        <v>5.17</v>
      </c>
      <c r="K1262">
        <v>2.7</v>
      </c>
      <c r="U1262">
        <v>216</v>
      </c>
      <c r="V1262">
        <v>184</v>
      </c>
      <c r="W1262">
        <v>187</v>
      </c>
      <c r="X1262">
        <v>156</v>
      </c>
      <c r="Y1262">
        <v>140</v>
      </c>
      <c r="Z1262">
        <v>164</v>
      </c>
      <c r="AA1262">
        <f t="shared" si="342"/>
        <v>1047</v>
      </c>
      <c r="AB1262">
        <f t="shared" si="347"/>
        <v>1.7447031096875015E-4</v>
      </c>
      <c r="AC1262" s="175"/>
    </row>
    <row r="1263" spans="1:29">
      <c r="A1263" t="s">
        <v>3760</v>
      </c>
      <c r="B1263" t="s">
        <v>3761</v>
      </c>
      <c r="C1263">
        <v>3.34</v>
      </c>
      <c r="D1263">
        <v>3.74</v>
      </c>
      <c r="E1263">
        <v>2.52</v>
      </c>
      <c r="F1263">
        <v>4.12</v>
      </c>
      <c r="G1263">
        <v>4.92</v>
      </c>
      <c r="H1263">
        <v>2.57</v>
      </c>
      <c r="I1263">
        <v>4.3600000000000003</v>
      </c>
      <c r="J1263">
        <v>5.19</v>
      </c>
      <c r="K1263">
        <v>2.7</v>
      </c>
      <c r="U1263">
        <v>202</v>
      </c>
      <c r="V1263">
        <v>178</v>
      </c>
      <c r="W1263">
        <v>176</v>
      </c>
      <c r="X1263">
        <v>145</v>
      </c>
      <c r="Y1263">
        <v>133</v>
      </c>
      <c r="Z1263">
        <v>149</v>
      </c>
      <c r="AA1263">
        <f t="shared" si="342"/>
        <v>983</v>
      </c>
      <c r="AB1263">
        <f t="shared" si="347"/>
        <v>1.6380545910437574E-4</v>
      </c>
      <c r="AC1263" s="175"/>
    </row>
    <row r="1264" spans="1:29">
      <c r="A1264" t="s">
        <v>3762</v>
      </c>
      <c r="B1264" t="s">
        <v>3763</v>
      </c>
      <c r="C1264">
        <v>3.37</v>
      </c>
      <c r="D1264">
        <v>3.76</v>
      </c>
      <c r="E1264">
        <v>2.5299999999999998</v>
      </c>
      <c r="F1264">
        <v>4.17</v>
      </c>
      <c r="G1264">
        <v>4.97</v>
      </c>
      <c r="H1264">
        <v>2.59</v>
      </c>
      <c r="I1264">
        <v>4.3899999999999997</v>
      </c>
      <c r="J1264">
        <v>5.2</v>
      </c>
      <c r="K1264">
        <v>2.7</v>
      </c>
      <c r="U1264">
        <v>190</v>
      </c>
      <c r="V1264">
        <v>171</v>
      </c>
      <c r="W1264">
        <v>166</v>
      </c>
      <c r="X1264">
        <v>133</v>
      </c>
      <c r="Y1264">
        <v>129</v>
      </c>
      <c r="Z1264">
        <v>151</v>
      </c>
      <c r="AA1264">
        <f t="shared" si="342"/>
        <v>940</v>
      </c>
      <c r="AB1264">
        <f t="shared" si="347"/>
        <v>1.5664001175799919E-4</v>
      </c>
      <c r="AC1264" s="175"/>
    </row>
    <row r="1265" spans="1:29">
      <c r="A1265" t="s">
        <v>3764</v>
      </c>
      <c r="B1265" t="s">
        <v>3765</v>
      </c>
      <c r="C1265">
        <v>3.4</v>
      </c>
      <c r="D1265">
        <v>3.78</v>
      </c>
      <c r="E1265">
        <v>2.5499999999999998</v>
      </c>
      <c r="F1265">
        <v>4.2300000000000004</v>
      </c>
      <c r="G1265">
        <v>5.01</v>
      </c>
      <c r="H1265">
        <v>2.61</v>
      </c>
      <c r="I1265">
        <v>4.42</v>
      </c>
      <c r="J1265">
        <v>5.22</v>
      </c>
      <c r="K1265">
        <v>2.7</v>
      </c>
      <c r="U1265">
        <v>179</v>
      </c>
      <c r="V1265">
        <v>168</v>
      </c>
      <c r="W1265">
        <v>164</v>
      </c>
      <c r="X1265">
        <v>127</v>
      </c>
      <c r="Y1265">
        <v>130</v>
      </c>
      <c r="Z1265">
        <v>145</v>
      </c>
      <c r="AA1265">
        <f t="shared" si="342"/>
        <v>913</v>
      </c>
      <c r="AB1265">
        <f t="shared" si="347"/>
        <v>1.5214077737771623E-4</v>
      </c>
      <c r="AC1265" s="175">
        <f t="shared" ref="AC1265" si="354">SUM(AB1265:AB1268)/4</f>
        <v>1.4401715974664977E-4</v>
      </c>
    </row>
    <row r="1266" spans="1:29">
      <c r="A1266" t="s">
        <v>3766</v>
      </c>
      <c r="B1266" t="s">
        <v>3767</v>
      </c>
      <c r="C1266">
        <v>3.43</v>
      </c>
      <c r="D1266">
        <v>3.79</v>
      </c>
      <c r="E1266">
        <v>2.56</v>
      </c>
      <c r="F1266">
        <v>4.28</v>
      </c>
      <c r="G1266">
        <v>5.0599999999999996</v>
      </c>
      <c r="H1266">
        <v>2.63</v>
      </c>
      <c r="I1266">
        <v>4.45</v>
      </c>
      <c r="J1266">
        <v>5.24</v>
      </c>
      <c r="K1266">
        <v>2.7</v>
      </c>
      <c r="U1266">
        <v>177</v>
      </c>
      <c r="V1266">
        <v>168</v>
      </c>
      <c r="W1266">
        <v>169</v>
      </c>
      <c r="X1266">
        <v>109</v>
      </c>
      <c r="Y1266">
        <v>119</v>
      </c>
      <c r="Z1266">
        <v>117</v>
      </c>
      <c r="AA1266">
        <f t="shared" si="342"/>
        <v>859</v>
      </c>
      <c r="AB1266">
        <f t="shared" si="347"/>
        <v>1.4314230861715033E-4</v>
      </c>
      <c r="AC1266" s="175"/>
    </row>
    <row r="1267" spans="1:29">
      <c r="A1267" t="s">
        <v>3768</v>
      </c>
      <c r="B1267" t="s">
        <v>3769</v>
      </c>
      <c r="C1267">
        <v>3.44</v>
      </c>
      <c r="D1267">
        <v>3.79</v>
      </c>
      <c r="E1267">
        <v>2.56</v>
      </c>
      <c r="F1267">
        <v>4.3</v>
      </c>
      <c r="G1267">
        <v>5.07</v>
      </c>
      <c r="H1267">
        <v>2.63</v>
      </c>
      <c r="I1267">
        <v>4.47</v>
      </c>
      <c r="J1267">
        <v>5.25</v>
      </c>
      <c r="K1267">
        <v>2.7</v>
      </c>
      <c r="U1267">
        <v>182</v>
      </c>
      <c r="V1267">
        <v>167</v>
      </c>
      <c r="W1267">
        <v>175</v>
      </c>
      <c r="X1267">
        <v>90</v>
      </c>
      <c r="Y1267">
        <v>122</v>
      </c>
      <c r="Z1267">
        <v>112</v>
      </c>
      <c r="AA1267">
        <f t="shared" si="342"/>
        <v>848</v>
      </c>
      <c r="AB1267">
        <f t="shared" si="347"/>
        <v>1.4130928720296096E-4</v>
      </c>
      <c r="AC1267" s="175"/>
    </row>
    <row r="1268" spans="1:29">
      <c r="A1268" t="s">
        <v>3770</v>
      </c>
      <c r="B1268" t="s">
        <v>3771</v>
      </c>
      <c r="C1268">
        <v>3.43</v>
      </c>
      <c r="D1268">
        <v>3.78</v>
      </c>
      <c r="E1268">
        <v>2.56</v>
      </c>
      <c r="F1268">
        <v>4.2699999999999996</v>
      </c>
      <c r="G1268">
        <v>5.05</v>
      </c>
      <c r="H1268">
        <v>2.62</v>
      </c>
      <c r="I1268">
        <v>4.45</v>
      </c>
      <c r="J1268">
        <v>5.24</v>
      </c>
      <c r="K1268">
        <v>2.7</v>
      </c>
      <c r="U1268">
        <v>180</v>
      </c>
      <c r="V1268">
        <v>175</v>
      </c>
      <c r="W1268">
        <v>185</v>
      </c>
      <c r="X1268">
        <v>86</v>
      </c>
      <c r="Y1268">
        <v>111</v>
      </c>
      <c r="Z1268">
        <v>100</v>
      </c>
      <c r="AA1268">
        <f t="shared" si="342"/>
        <v>837</v>
      </c>
      <c r="AB1268">
        <f t="shared" si="347"/>
        <v>1.3947626578877161E-4</v>
      </c>
      <c r="AC1268" s="175"/>
    </row>
    <row r="1269" spans="1:29">
      <c r="A1269" t="s">
        <v>3772</v>
      </c>
      <c r="B1269" t="s">
        <v>3773</v>
      </c>
      <c r="C1269">
        <v>3.37</v>
      </c>
      <c r="D1269">
        <v>3.74</v>
      </c>
      <c r="E1269">
        <v>2.54</v>
      </c>
      <c r="F1269">
        <v>4.18</v>
      </c>
      <c r="G1269">
        <v>4.99</v>
      </c>
      <c r="H1269">
        <v>2.61</v>
      </c>
      <c r="I1269">
        <v>4.3899999999999997</v>
      </c>
      <c r="J1269">
        <v>5.2</v>
      </c>
      <c r="K1269">
        <v>2.7</v>
      </c>
      <c r="U1269">
        <v>184</v>
      </c>
      <c r="V1269">
        <v>186</v>
      </c>
      <c r="W1269">
        <v>193</v>
      </c>
      <c r="X1269">
        <v>73</v>
      </c>
      <c r="Y1269">
        <v>109</v>
      </c>
      <c r="Z1269">
        <v>118</v>
      </c>
      <c r="AA1269">
        <f t="shared" si="342"/>
        <v>863</v>
      </c>
      <c r="AB1269">
        <f t="shared" si="347"/>
        <v>1.4380886185867372E-4</v>
      </c>
      <c r="AC1269" s="175">
        <f t="shared" ref="AC1269" si="355">SUM(AB1269:AB1272)/4</f>
        <v>1.5330724555038218E-4</v>
      </c>
    </row>
    <row r="1270" spans="1:29">
      <c r="A1270" t="s">
        <v>3774</v>
      </c>
      <c r="B1270" t="s">
        <v>3775</v>
      </c>
      <c r="C1270">
        <v>3.24</v>
      </c>
      <c r="D1270">
        <v>3.66</v>
      </c>
      <c r="E1270">
        <v>2.4900000000000002</v>
      </c>
      <c r="F1270">
        <v>4</v>
      </c>
      <c r="G1270">
        <v>4.8499999999999996</v>
      </c>
      <c r="H1270">
        <v>2.57</v>
      </c>
      <c r="I1270">
        <v>4.26</v>
      </c>
      <c r="J1270">
        <v>5.13</v>
      </c>
      <c r="K1270">
        <v>2.7</v>
      </c>
      <c r="U1270">
        <v>181</v>
      </c>
      <c r="V1270">
        <v>194</v>
      </c>
      <c r="W1270">
        <v>202</v>
      </c>
      <c r="X1270">
        <v>84</v>
      </c>
      <c r="Y1270">
        <v>117</v>
      </c>
      <c r="Z1270">
        <v>139</v>
      </c>
      <c r="AA1270">
        <f t="shared" si="342"/>
        <v>917</v>
      </c>
      <c r="AB1270">
        <f t="shared" si="347"/>
        <v>1.5280733061923962E-4</v>
      </c>
      <c r="AC1270" s="175"/>
    </row>
    <row r="1271" spans="1:29">
      <c r="A1271" t="s">
        <v>3776</v>
      </c>
      <c r="B1271" t="s">
        <v>3777</v>
      </c>
      <c r="C1271">
        <v>3.14</v>
      </c>
      <c r="D1271">
        <v>3.57</v>
      </c>
      <c r="E1271">
        <v>2.4500000000000002</v>
      </c>
      <c r="F1271">
        <v>3.81</v>
      </c>
      <c r="G1271">
        <v>4.6900000000000004</v>
      </c>
      <c r="H1271">
        <v>2.5</v>
      </c>
      <c r="I1271">
        <v>4.1500000000000004</v>
      </c>
      <c r="J1271">
        <v>5.07</v>
      </c>
      <c r="K1271">
        <v>2.7</v>
      </c>
      <c r="U1271">
        <v>179</v>
      </c>
      <c r="V1271">
        <v>202</v>
      </c>
      <c r="W1271">
        <v>208</v>
      </c>
      <c r="X1271">
        <v>90</v>
      </c>
      <c r="Y1271">
        <v>123</v>
      </c>
      <c r="Z1271">
        <v>135</v>
      </c>
      <c r="AA1271">
        <f t="shared" si="342"/>
        <v>937</v>
      </c>
      <c r="AB1271">
        <f t="shared" si="347"/>
        <v>1.5614009682685662E-4</v>
      </c>
      <c r="AC1271" s="175"/>
    </row>
    <row r="1272" spans="1:29">
      <c r="A1272" t="s">
        <v>3778</v>
      </c>
      <c r="B1272" t="s">
        <v>3779</v>
      </c>
      <c r="C1272">
        <v>3.06</v>
      </c>
      <c r="D1272">
        <v>3.51</v>
      </c>
      <c r="E1272">
        <v>2.41</v>
      </c>
      <c r="F1272">
        <v>3.66</v>
      </c>
      <c r="G1272">
        <v>4.57</v>
      </c>
      <c r="H1272">
        <v>2.4500000000000002</v>
      </c>
      <c r="I1272">
        <v>4.07</v>
      </c>
      <c r="J1272">
        <v>5.0199999999999996</v>
      </c>
      <c r="K1272">
        <v>2.7</v>
      </c>
      <c r="U1272">
        <v>169</v>
      </c>
      <c r="V1272">
        <v>206</v>
      </c>
      <c r="W1272">
        <v>208</v>
      </c>
      <c r="X1272">
        <v>111</v>
      </c>
      <c r="Y1272">
        <v>127</v>
      </c>
      <c r="Z1272">
        <v>142</v>
      </c>
      <c r="AA1272">
        <f t="shared" si="342"/>
        <v>963</v>
      </c>
      <c r="AB1272">
        <f t="shared" si="347"/>
        <v>1.6047269289675873E-4</v>
      </c>
      <c r="AC1272" s="175"/>
    </row>
    <row r="1273" spans="1:29">
      <c r="A1273" t="s">
        <v>3780</v>
      </c>
      <c r="B1273" t="s">
        <v>3781</v>
      </c>
      <c r="C1273">
        <v>2.98</v>
      </c>
      <c r="D1273">
        <v>3.44</v>
      </c>
      <c r="E1273">
        <v>2.39</v>
      </c>
      <c r="F1273">
        <v>3.53</v>
      </c>
      <c r="G1273">
        <v>4.46</v>
      </c>
      <c r="H1273">
        <v>2.41</v>
      </c>
      <c r="I1273">
        <v>3.99</v>
      </c>
      <c r="J1273">
        <v>4.9800000000000004</v>
      </c>
      <c r="K1273">
        <v>2.7</v>
      </c>
      <c r="U1273">
        <v>166</v>
      </c>
      <c r="V1273">
        <v>200</v>
      </c>
      <c r="W1273">
        <v>197</v>
      </c>
      <c r="X1273">
        <v>110</v>
      </c>
      <c r="Y1273">
        <v>138</v>
      </c>
      <c r="Z1273">
        <v>147</v>
      </c>
      <c r="AA1273">
        <f t="shared" si="342"/>
        <v>958</v>
      </c>
      <c r="AB1273">
        <f t="shared" si="347"/>
        <v>1.5963950134485449E-4</v>
      </c>
      <c r="AC1273" s="175">
        <f t="shared" ref="AC1273" si="356">SUM(AB1273:AB1276)/4</f>
        <v>1.2710337124299348E-4</v>
      </c>
    </row>
    <row r="1274" spans="1:29">
      <c r="A1274" t="s">
        <v>3782</v>
      </c>
      <c r="B1274" t="s">
        <v>3783</v>
      </c>
      <c r="C1274">
        <v>2.93</v>
      </c>
      <c r="D1274">
        <v>3.4</v>
      </c>
      <c r="E1274">
        <v>2.36</v>
      </c>
      <c r="F1274">
        <v>3.44</v>
      </c>
      <c r="G1274">
        <v>4.38</v>
      </c>
      <c r="H1274">
        <v>2.38</v>
      </c>
      <c r="I1274">
        <v>3.94</v>
      </c>
      <c r="J1274">
        <v>4.95</v>
      </c>
      <c r="K1274">
        <v>2.7</v>
      </c>
      <c r="U1274">
        <v>156</v>
      </c>
      <c r="V1274">
        <v>181</v>
      </c>
      <c r="W1274">
        <v>173</v>
      </c>
      <c r="X1274">
        <v>105</v>
      </c>
      <c r="Y1274">
        <v>134</v>
      </c>
      <c r="Z1274">
        <v>126</v>
      </c>
      <c r="AA1274">
        <f t="shared" si="342"/>
        <v>875</v>
      </c>
      <c r="AB1274">
        <f t="shared" si="347"/>
        <v>1.4580852158324392E-4</v>
      </c>
      <c r="AC1274" s="175"/>
    </row>
    <row r="1275" spans="1:29">
      <c r="A1275" t="s">
        <v>3784</v>
      </c>
      <c r="B1275" t="s">
        <v>3785</v>
      </c>
      <c r="C1275">
        <v>2.87</v>
      </c>
      <c r="D1275">
        <v>3.35</v>
      </c>
      <c r="E1275">
        <v>2.34</v>
      </c>
      <c r="F1275">
        <v>3.34</v>
      </c>
      <c r="G1275">
        <v>4.29</v>
      </c>
      <c r="H1275">
        <v>2.34</v>
      </c>
      <c r="I1275">
        <v>3.87</v>
      </c>
      <c r="J1275">
        <v>4.9000000000000004</v>
      </c>
      <c r="K1275">
        <v>2.7</v>
      </c>
      <c r="U1275">
        <v>132</v>
      </c>
      <c r="V1275">
        <v>152</v>
      </c>
      <c r="W1275">
        <v>122</v>
      </c>
      <c r="X1275">
        <v>95</v>
      </c>
      <c r="Y1275">
        <v>122</v>
      </c>
      <c r="Z1275">
        <v>73</v>
      </c>
      <c r="AA1275">
        <f t="shared" si="342"/>
        <v>696</v>
      </c>
      <c r="AB1275">
        <f t="shared" si="347"/>
        <v>1.1598026402507173E-4</v>
      </c>
      <c r="AC1275" s="175"/>
    </row>
    <row r="1276" spans="1:29">
      <c r="A1276" t="s">
        <v>3786</v>
      </c>
      <c r="B1276" t="s">
        <v>3787</v>
      </c>
      <c r="C1276">
        <v>2.82</v>
      </c>
      <c r="D1276">
        <v>3.3</v>
      </c>
      <c r="E1276">
        <v>2.3199999999999998</v>
      </c>
      <c r="F1276">
        <v>3.26</v>
      </c>
      <c r="G1276">
        <v>4.2300000000000004</v>
      </c>
      <c r="H1276">
        <v>2.3199999999999998</v>
      </c>
      <c r="I1276">
        <v>3.81</v>
      </c>
      <c r="J1276">
        <v>4.87</v>
      </c>
      <c r="K1276">
        <v>2.7</v>
      </c>
      <c r="U1276">
        <v>124</v>
      </c>
      <c r="V1276">
        <v>111</v>
      </c>
      <c r="W1276">
        <v>95</v>
      </c>
      <c r="X1276">
        <v>71</v>
      </c>
      <c r="Y1276">
        <v>91</v>
      </c>
      <c r="Z1276">
        <v>30</v>
      </c>
      <c r="AA1276">
        <f t="shared" si="342"/>
        <v>522</v>
      </c>
      <c r="AB1276">
        <f t="shared" si="347"/>
        <v>8.6985198018803796E-5</v>
      </c>
      <c r="AC1276" s="175"/>
    </row>
    <row r="1277" spans="1:29">
      <c r="A1277" t="s">
        <v>3788</v>
      </c>
      <c r="B1277" t="s">
        <v>3789</v>
      </c>
      <c r="C1277">
        <v>2.76</v>
      </c>
      <c r="D1277">
        <v>3.25</v>
      </c>
      <c r="E1277">
        <v>2.2999999999999998</v>
      </c>
      <c r="F1277">
        <v>3.17</v>
      </c>
      <c r="G1277">
        <v>4.1500000000000004</v>
      </c>
      <c r="H1277">
        <v>2.2999999999999998</v>
      </c>
      <c r="I1277">
        <v>3.75</v>
      </c>
      <c r="J1277">
        <v>4.83</v>
      </c>
      <c r="K1277">
        <v>2.7</v>
      </c>
      <c r="U1277">
        <v>142</v>
      </c>
      <c r="V1277">
        <v>108</v>
      </c>
      <c r="W1277">
        <v>115</v>
      </c>
      <c r="X1277">
        <v>88</v>
      </c>
      <c r="Y1277">
        <v>68</v>
      </c>
      <c r="Z1277">
        <v>13</v>
      </c>
      <c r="AA1277">
        <f t="shared" si="342"/>
        <v>534</v>
      </c>
      <c r="AB1277">
        <f t="shared" si="347"/>
        <v>8.8984857743374009E-5</v>
      </c>
      <c r="AC1277" s="175">
        <f t="shared" ref="AC1277" si="357">SUM(AB1277:AB1280)/4</f>
        <v>9.2775879304538353E-5</v>
      </c>
    </row>
    <row r="1278" spans="1:29">
      <c r="A1278" t="s">
        <v>3790</v>
      </c>
      <c r="B1278" t="s">
        <v>3791</v>
      </c>
      <c r="C1278">
        <v>2.72</v>
      </c>
      <c r="D1278">
        <v>3.21</v>
      </c>
      <c r="E1278">
        <v>2.2799999999999998</v>
      </c>
      <c r="F1278">
        <v>3.1</v>
      </c>
      <c r="G1278">
        <v>4.0999999999999996</v>
      </c>
      <c r="H1278">
        <v>2.2799999999999998</v>
      </c>
      <c r="I1278">
        <v>3.7</v>
      </c>
      <c r="J1278">
        <v>4.8099999999999996</v>
      </c>
      <c r="K1278">
        <v>2.7</v>
      </c>
      <c r="U1278">
        <v>140</v>
      </c>
      <c r="V1278">
        <v>117</v>
      </c>
      <c r="W1278">
        <v>119</v>
      </c>
      <c r="X1278">
        <v>88</v>
      </c>
      <c r="Y1278">
        <v>71</v>
      </c>
      <c r="Z1278">
        <v>15</v>
      </c>
      <c r="AA1278">
        <f t="shared" si="342"/>
        <v>550</v>
      </c>
      <c r="AB1278">
        <f t="shared" si="347"/>
        <v>9.1651070709467599E-5</v>
      </c>
      <c r="AC1278" s="175"/>
    </row>
    <row r="1279" spans="1:29">
      <c r="A1279" t="s">
        <v>3792</v>
      </c>
      <c r="B1279" t="s">
        <v>3793</v>
      </c>
      <c r="C1279">
        <v>2.68</v>
      </c>
      <c r="D1279">
        <v>3.18</v>
      </c>
      <c r="E1279">
        <v>2.27</v>
      </c>
      <c r="F1279">
        <v>3.04</v>
      </c>
      <c r="G1279">
        <v>4.04</v>
      </c>
      <c r="H1279">
        <v>2.2599999999999998</v>
      </c>
      <c r="I1279">
        <v>3.66</v>
      </c>
      <c r="J1279">
        <v>4.78</v>
      </c>
      <c r="K1279">
        <v>2.7</v>
      </c>
      <c r="U1279">
        <v>154</v>
      </c>
      <c r="V1279">
        <v>117</v>
      </c>
      <c r="W1279">
        <v>124</v>
      </c>
      <c r="X1279">
        <v>67</v>
      </c>
      <c r="Y1279">
        <v>69</v>
      </c>
      <c r="Z1279">
        <v>12</v>
      </c>
      <c r="AA1279">
        <f t="shared" si="342"/>
        <v>543</v>
      </c>
      <c r="AB1279">
        <f t="shared" si="347"/>
        <v>9.0484602536801658E-5</v>
      </c>
      <c r="AC1279" s="175"/>
    </row>
    <row r="1280" spans="1:29">
      <c r="A1280" t="s">
        <v>3794</v>
      </c>
      <c r="B1280" t="s">
        <v>3795</v>
      </c>
      <c r="C1280">
        <v>2.64</v>
      </c>
      <c r="D1280">
        <v>3.14</v>
      </c>
      <c r="E1280">
        <v>2.25</v>
      </c>
      <c r="F1280">
        <v>2.98</v>
      </c>
      <c r="G1280">
        <v>3.99</v>
      </c>
      <c r="H1280">
        <v>2.2400000000000002</v>
      </c>
      <c r="I1280">
        <v>3.62</v>
      </c>
      <c r="J1280">
        <v>4.76</v>
      </c>
      <c r="K1280">
        <v>2.7</v>
      </c>
      <c r="U1280">
        <v>163</v>
      </c>
      <c r="V1280">
        <v>129</v>
      </c>
      <c r="W1280">
        <v>135</v>
      </c>
      <c r="X1280">
        <v>84</v>
      </c>
      <c r="Y1280">
        <v>66</v>
      </c>
      <c r="Z1280">
        <v>23</v>
      </c>
      <c r="AA1280">
        <f t="shared" si="342"/>
        <v>600</v>
      </c>
      <c r="AB1280">
        <f t="shared" si="347"/>
        <v>9.9982986228510119E-5</v>
      </c>
      <c r="AC1280" s="175"/>
    </row>
    <row r="1281" spans="1:29">
      <c r="A1281" t="s">
        <v>3796</v>
      </c>
      <c r="B1281" t="s">
        <v>3797</v>
      </c>
      <c r="C1281">
        <v>2.61</v>
      </c>
      <c r="D1281">
        <v>3.12</v>
      </c>
      <c r="E1281">
        <v>2.23</v>
      </c>
      <c r="F1281">
        <v>2.94</v>
      </c>
      <c r="G1281">
        <v>3.95</v>
      </c>
      <c r="H1281">
        <v>2.2200000000000002</v>
      </c>
      <c r="I1281">
        <v>3.58</v>
      </c>
      <c r="J1281">
        <v>4.7300000000000004</v>
      </c>
      <c r="K1281">
        <v>2.7</v>
      </c>
      <c r="U1281">
        <v>178</v>
      </c>
      <c r="V1281">
        <v>159</v>
      </c>
      <c r="W1281">
        <v>161</v>
      </c>
      <c r="X1281">
        <v>104</v>
      </c>
      <c r="Y1281">
        <v>106</v>
      </c>
      <c r="Z1281">
        <v>53</v>
      </c>
      <c r="AA1281">
        <f t="shared" si="342"/>
        <v>761</v>
      </c>
      <c r="AB1281">
        <f t="shared" si="347"/>
        <v>1.26811754199827E-4</v>
      </c>
      <c r="AC1281" s="175">
        <f t="shared" ref="AC1281" si="358">SUM(AB1281:AB1284)/4</f>
        <v>1.8738478002326605E-4</v>
      </c>
    </row>
    <row r="1282" spans="1:29">
      <c r="A1282" t="s">
        <v>3798</v>
      </c>
      <c r="B1282" t="s">
        <v>3799</v>
      </c>
      <c r="C1282">
        <v>2.58</v>
      </c>
      <c r="D1282">
        <v>3.09</v>
      </c>
      <c r="E1282">
        <v>2.2200000000000002</v>
      </c>
      <c r="F1282">
        <v>2.9</v>
      </c>
      <c r="G1282">
        <v>3.92</v>
      </c>
      <c r="H1282">
        <v>2.21</v>
      </c>
      <c r="I1282">
        <v>3.55</v>
      </c>
      <c r="J1282">
        <v>4.71</v>
      </c>
      <c r="K1282">
        <v>2.7</v>
      </c>
      <c r="U1282">
        <v>216</v>
      </c>
      <c r="V1282">
        <v>239</v>
      </c>
      <c r="W1282">
        <v>215</v>
      </c>
      <c r="X1282">
        <v>125</v>
      </c>
      <c r="Y1282">
        <v>144</v>
      </c>
      <c r="Z1282">
        <v>168</v>
      </c>
      <c r="AA1282">
        <f t="shared" si="342"/>
        <v>1107</v>
      </c>
      <c r="AB1282">
        <f t="shared" si="347"/>
        <v>1.8446860959160115E-4</v>
      </c>
      <c r="AC1282" s="175"/>
    </row>
    <row r="1283" spans="1:29">
      <c r="A1283" t="s">
        <v>3800</v>
      </c>
      <c r="B1283" t="s">
        <v>3801</v>
      </c>
      <c r="C1283">
        <v>2.5499999999999998</v>
      </c>
      <c r="D1283">
        <v>3.06</v>
      </c>
      <c r="E1283">
        <v>2.2000000000000002</v>
      </c>
      <c r="F1283">
        <v>2.84</v>
      </c>
      <c r="G1283">
        <v>3.87</v>
      </c>
      <c r="H1283">
        <v>2.19</v>
      </c>
      <c r="I1283">
        <v>3.51</v>
      </c>
      <c r="J1283">
        <v>4.6900000000000004</v>
      </c>
      <c r="K1283">
        <v>2.7</v>
      </c>
      <c r="U1283">
        <v>242</v>
      </c>
      <c r="V1283">
        <v>247</v>
      </c>
      <c r="W1283">
        <v>267</v>
      </c>
      <c r="X1283">
        <v>188</v>
      </c>
      <c r="Y1283">
        <v>122</v>
      </c>
      <c r="Z1283">
        <v>262</v>
      </c>
      <c r="AA1283">
        <f t="shared" si="342"/>
        <v>1328</v>
      </c>
      <c r="AB1283">
        <f t="shared" si="347"/>
        <v>2.2129567618576907E-4</v>
      </c>
      <c r="AC1283" s="175"/>
    </row>
    <row r="1284" spans="1:29">
      <c r="A1284" t="s">
        <v>3802</v>
      </c>
      <c r="B1284" t="s">
        <v>3803</v>
      </c>
      <c r="C1284">
        <v>2.5499999999999998</v>
      </c>
      <c r="D1284">
        <v>3.07</v>
      </c>
      <c r="E1284">
        <v>2.21</v>
      </c>
      <c r="F1284">
        <v>2.82</v>
      </c>
      <c r="G1284">
        <v>3.84</v>
      </c>
      <c r="H1284">
        <v>2.17</v>
      </c>
      <c r="I1284">
        <v>3.52</v>
      </c>
      <c r="J1284">
        <v>4.7</v>
      </c>
      <c r="K1284">
        <v>2.7</v>
      </c>
      <c r="U1284">
        <v>240</v>
      </c>
      <c r="V1284">
        <v>230</v>
      </c>
      <c r="W1284">
        <v>252</v>
      </c>
      <c r="X1284">
        <v>200</v>
      </c>
      <c r="Y1284">
        <v>154</v>
      </c>
      <c r="Z1284">
        <v>226</v>
      </c>
      <c r="AA1284">
        <f t="shared" si="342"/>
        <v>1302</v>
      </c>
      <c r="AB1284">
        <f t="shared" si="347"/>
        <v>2.1696308011586696E-4</v>
      </c>
      <c r="AC1284" s="175"/>
    </row>
    <row r="1285" spans="1:29">
      <c r="A1285" t="s">
        <v>3804</v>
      </c>
      <c r="B1285" t="s">
        <v>3805</v>
      </c>
      <c r="C1285">
        <v>2.65</v>
      </c>
      <c r="D1285">
        <v>3.15</v>
      </c>
      <c r="E1285">
        <v>2.2400000000000002</v>
      </c>
      <c r="F1285">
        <v>2.91</v>
      </c>
      <c r="G1285">
        <v>3.9</v>
      </c>
      <c r="H1285">
        <v>2.17</v>
      </c>
      <c r="I1285">
        <v>3.62</v>
      </c>
      <c r="J1285">
        <v>4.76</v>
      </c>
      <c r="K1285">
        <v>2.7</v>
      </c>
      <c r="U1285">
        <v>252</v>
      </c>
      <c r="V1285">
        <v>230</v>
      </c>
      <c r="W1285">
        <v>244</v>
      </c>
      <c r="X1285">
        <v>149</v>
      </c>
      <c r="Y1285">
        <v>138</v>
      </c>
      <c r="Z1285">
        <v>171</v>
      </c>
      <c r="AA1285">
        <f t="shared" si="342"/>
        <v>1184</v>
      </c>
      <c r="AB1285">
        <f t="shared" si="347"/>
        <v>1.9729975949092662E-4</v>
      </c>
      <c r="AC1285" s="175">
        <f t="shared" ref="AC1285" si="359">SUM(AB1285:AB1288)/4</f>
        <v>1.8380205635007776E-4</v>
      </c>
    </row>
    <row r="1286" spans="1:29">
      <c r="A1286" t="s">
        <v>3806</v>
      </c>
      <c r="B1286" t="s">
        <v>3807</v>
      </c>
      <c r="C1286">
        <v>2.77</v>
      </c>
      <c r="D1286">
        <v>3.26</v>
      </c>
      <c r="E1286">
        <v>2.29</v>
      </c>
      <c r="F1286">
        <v>3.07</v>
      </c>
      <c r="G1286">
        <v>4.01</v>
      </c>
      <c r="H1286">
        <v>2.2000000000000002</v>
      </c>
      <c r="I1286">
        <v>3.76</v>
      </c>
      <c r="J1286">
        <v>4.84</v>
      </c>
      <c r="K1286">
        <v>2.7</v>
      </c>
      <c r="U1286">
        <v>239</v>
      </c>
      <c r="V1286">
        <v>221</v>
      </c>
      <c r="W1286">
        <v>230</v>
      </c>
      <c r="X1286">
        <v>130</v>
      </c>
      <c r="Y1286">
        <v>140</v>
      </c>
      <c r="Z1286">
        <v>164</v>
      </c>
      <c r="AA1286">
        <f t="shared" ref="AA1286:AA1349" si="360">SUM(U1286:Z1286)</f>
        <v>1124</v>
      </c>
      <c r="AB1286">
        <f t="shared" si="347"/>
        <v>1.8730146086807562E-4</v>
      </c>
      <c r="AC1286" s="175"/>
    </row>
    <row r="1287" spans="1:29">
      <c r="A1287" t="s">
        <v>3808</v>
      </c>
      <c r="B1287" t="s">
        <v>3809</v>
      </c>
      <c r="C1287">
        <v>2.92</v>
      </c>
      <c r="D1287">
        <v>3.39</v>
      </c>
      <c r="E1287">
        <v>2.35</v>
      </c>
      <c r="F1287">
        <v>3.26</v>
      </c>
      <c r="G1287">
        <v>4.16</v>
      </c>
      <c r="H1287">
        <v>2.25</v>
      </c>
      <c r="I1287">
        <v>3.92</v>
      </c>
      <c r="J1287">
        <v>4.93</v>
      </c>
      <c r="K1287">
        <v>2.7</v>
      </c>
      <c r="U1287">
        <v>214</v>
      </c>
      <c r="V1287">
        <v>214</v>
      </c>
      <c r="W1287">
        <v>219</v>
      </c>
      <c r="X1287">
        <v>150</v>
      </c>
      <c r="Y1287">
        <v>133</v>
      </c>
      <c r="Z1287">
        <v>149</v>
      </c>
      <c r="AA1287">
        <f t="shared" si="360"/>
        <v>1079</v>
      </c>
      <c r="AB1287">
        <f t="shared" si="347"/>
        <v>1.7980273690093736E-4</v>
      </c>
      <c r="AC1287" s="175"/>
    </row>
    <row r="1288" spans="1:29">
      <c r="A1288" t="s">
        <v>3810</v>
      </c>
      <c r="B1288" t="s">
        <v>3811</v>
      </c>
      <c r="C1288">
        <v>3.06</v>
      </c>
      <c r="D1288">
        <v>3.51</v>
      </c>
      <c r="E1288">
        <v>2.41</v>
      </c>
      <c r="F1288">
        <v>3.48</v>
      </c>
      <c r="G1288">
        <v>4.34</v>
      </c>
      <c r="H1288">
        <v>2.3199999999999998</v>
      </c>
      <c r="I1288">
        <v>4.08</v>
      </c>
      <c r="J1288">
        <v>5.0199999999999996</v>
      </c>
      <c r="K1288">
        <v>2.7</v>
      </c>
      <c r="U1288">
        <v>221</v>
      </c>
      <c r="V1288">
        <v>207</v>
      </c>
      <c r="W1288">
        <v>208</v>
      </c>
      <c r="X1288">
        <v>109</v>
      </c>
      <c r="Y1288">
        <v>129</v>
      </c>
      <c r="Z1288">
        <v>151</v>
      </c>
      <c r="AA1288">
        <f t="shared" si="360"/>
        <v>1025</v>
      </c>
      <c r="AB1288">
        <f t="shared" si="347"/>
        <v>1.7080426814037144E-4</v>
      </c>
      <c r="AC1288" s="175"/>
    </row>
    <row r="1289" spans="1:29">
      <c r="A1289" t="s">
        <v>3812</v>
      </c>
      <c r="B1289" t="s">
        <v>3813</v>
      </c>
      <c r="C1289">
        <v>3.2</v>
      </c>
      <c r="D1289">
        <v>3.62</v>
      </c>
      <c r="E1289">
        <v>2.4700000000000002</v>
      </c>
      <c r="F1289">
        <v>3.71</v>
      </c>
      <c r="G1289">
        <v>4.53</v>
      </c>
      <c r="H1289">
        <v>2.4</v>
      </c>
      <c r="I1289">
        <v>4.22</v>
      </c>
      <c r="J1289">
        <v>5.0999999999999996</v>
      </c>
      <c r="K1289">
        <v>2.7</v>
      </c>
      <c r="U1289">
        <v>204</v>
      </c>
      <c r="V1289">
        <v>204</v>
      </c>
      <c r="W1289">
        <v>204</v>
      </c>
      <c r="X1289">
        <v>107</v>
      </c>
      <c r="Y1289">
        <v>130</v>
      </c>
      <c r="Z1289">
        <v>145</v>
      </c>
      <c r="AA1289">
        <f t="shared" si="360"/>
        <v>994</v>
      </c>
      <c r="AB1289">
        <f t="shared" si="347"/>
        <v>1.6563848051856509E-4</v>
      </c>
      <c r="AC1289" s="175">
        <f t="shared" ref="AC1289" si="361">SUM(AB1289:AB1292)/4</f>
        <v>1.5851469274978373E-4</v>
      </c>
    </row>
    <row r="1290" spans="1:29">
      <c r="A1290" t="s">
        <v>3814</v>
      </c>
      <c r="B1290" t="s">
        <v>3815</v>
      </c>
      <c r="C1290">
        <v>3.3</v>
      </c>
      <c r="D1290">
        <v>3.71</v>
      </c>
      <c r="E1290">
        <v>2.5099999999999998</v>
      </c>
      <c r="F1290">
        <v>3.89</v>
      </c>
      <c r="G1290">
        <v>4.6900000000000004</v>
      </c>
      <c r="H1290">
        <v>2.46</v>
      </c>
      <c r="I1290">
        <v>4.32</v>
      </c>
      <c r="J1290">
        <v>5.16</v>
      </c>
      <c r="K1290">
        <v>2.7</v>
      </c>
      <c r="U1290">
        <v>190</v>
      </c>
      <c r="V1290">
        <v>205</v>
      </c>
      <c r="W1290">
        <v>209</v>
      </c>
      <c r="X1290">
        <v>86</v>
      </c>
      <c r="Y1290">
        <v>119</v>
      </c>
      <c r="Z1290">
        <v>117</v>
      </c>
      <c r="AA1290">
        <f t="shared" si="360"/>
        <v>926</v>
      </c>
      <c r="AB1290">
        <f t="shared" si="347"/>
        <v>1.5430707541266728E-4</v>
      </c>
      <c r="AC1290" s="175"/>
    </row>
    <row r="1291" spans="1:29">
      <c r="A1291" t="s">
        <v>3816</v>
      </c>
      <c r="B1291" t="s">
        <v>3817</v>
      </c>
      <c r="C1291">
        <v>3.35</v>
      </c>
      <c r="D1291">
        <v>3.74</v>
      </c>
      <c r="E1291">
        <v>2.5299999999999998</v>
      </c>
      <c r="F1291">
        <v>3.99</v>
      </c>
      <c r="G1291">
        <v>4.78</v>
      </c>
      <c r="H1291">
        <v>2.5</v>
      </c>
      <c r="I1291">
        <v>4.37</v>
      </c>
      <c r="J1291">
        <v>5.19</v>
      </c>
      <c r="K1291">
        <v>2.7</v>
      </c>
      <c r="U1291">
        <v>171</v>
      </c>
      <c r="V1291">
        <v>205</v>
      </c>
      <c r="W1291">
        <v>216</v>
      </c>
      <c r="X1291">
        <v>122</v>
      </c>
      <c r="Y1291">
        <v>122</v>
      </c>
      <c r="Z1291">
        <v>112</v>
      </c>
      <c r="AA1291">
        <f t="shared" si="360"/>
        <v>948</v>
      </c>
      <c r="AB1291">
        <f t="shared" si="347"/>
        <v>1.5797311824104597E-4</v>
      </c>
      <c r="AC1291" s="175"/>
    </row>
    <row r="1292" spans="1:29">
      <c r="A1292" t="s">
        <v>3818</v>
      </c>
      <c r="B1292" t="s">
        <v>3819</v>
      </c>
      <c r="C1292">
        <v>3.35</v>
      </c>
      <c r="D1292">
        <v>3.74</v>
      </c>
      <c r="E1292">
        <v>2.5299999999999998</v>
      </c>
      <c r="F1292">
        <v>4.01</v>
      </c>
      <c r="G1292">
        <v>4.8099999999999996</v>
      </c>
      <c r="H1292">
        <v>2.52</v>
      </c>
      <c r="I1292">
        <v>4.37</v>
      </c>
      <c r="J1292">
        <v>5.19</v>
      </c>
      <c r="K1292">
        <v>2.7</v>
      </c>
      <c r="U1292">
        <v>178</v>
      </c>
      <c r="V1292">
        <v>211</v>
      </c>
      <c r="W1292">
        <v>226</v>
      </c>
      <c r="X1292">
        <v>111</v>
      </c>
      <c r="Y1292">
        <v>111</v>
      </c>
      <c r="Z1292">
        <v>100</v>
      </c>
      <c r="AA1292">
        <f t="shared" si="360"/>
        <v>937</v>
      </c>
      <c r="AB1292">
        <f t="shared" si="347"/>
        <v>1.5614009682685662E-4</v>
      </c>
      <c r="AC1292" s="175"/>
    </row>
    <row r="1293" spans="1:29">
      <c r="A1293" t="s">
        <v>3820</v>
      </c>
      <c r="B1293" t="s">
        <v>3821</v>
      </c>
      <c r="C1293">
        <v>3.27</v>
      </c>
      <c r="D1293">
        <v>3.68</v>
      </c>
      <c r="E1293">
        <v>2.5</v>
      </c>
      <c r="F1293">
        <v>3.95</v>
      </c>
      <c r="G1293">
        <v>4.78</v>
      </c>
      <c r="H1293">
        <v>2.52</v>
      </c>
      <c r="I1293">
        <v>4.29</v>
      </c>
      <c r="J1293">
        <v>5.14</v>
      </c>
      <c r="K1293">
        <v>2.7</v>
      </c>
      <c r="U1293">
        <v>191</v>
      </c>
      <c r="V1293">
        <v>223</v>
      </c>
      <c r="W1293">
        <v>235</v>
      </c>
      <c r="X1293">
        <v>95</v>
      </c>
      <c r="Y1293">
        <v>109</v>
      </c>
      <c r="Z1293">
        <v>118</v>
      </c>
      <c r="AA1293">
        <f t="shared" si="360"/>
        <v>971</v>
      </c>
      <c r="AB1293">
        <f t="shared" si="347"/>
        <v>1.6180579937980554E-4</v>
      </c>
      <c r="AC1293" s="175">
        <f t="shared" ref="AC1293" si="362">SUM(AB1293:AB1296)/4</f>
        <v>1.6876294883820601E-4</v>
      </c>
    </row>
    <row r="1294" spans="1:29">
      <c r="A1294" t="s">
        <v>3822</v>
      </c>
      <c r="B1294" t="s">
        <v>3823</v>
      </c>
      <c r="C1294">
        <v>3.09</v>
      </c>
      <c r="D1294">
        <v>3.54</v>
      </c>
      <c r="E1294">
        <v>2.4300000000000002</v>
      </c>
      <c r="F1294">
        <v>3.74</v>
      </c>
      <c r="G1294">
        <v>4.63</v>
      </c>
      <c r="H1294">
        <v>2.4900000000000002</v>
      </c>
      <c r="I1294">
        <v>4.1100000000000003</v>
      </c>
      <c r="J1294">
        <v>5.04</v>
      </c>
      <c r="K1294">
        <v>2.7</v>
      </c>
      <c r="U1294">
        <v>206</v>
      </c>
      <c r="V1294">
        <v>231</v>
      </c>
      <c r="W1294">
        <v>244</v>
      </c>
      <c r="X1294">
        <v>75</v>
      </c>
      <c r="Y1294">
        <v>117</v>
      </c>
      <c r="Z1294">
        <v>139</v>
      </c>
      <c r="AA1294">
        <f t="shared" si="360"/>
        <v>1012</v>
      </c>
      <c r="AB1294">
        <f t="shared" si="347"/>
        <v>1.6863797010542038E-4</v>
      </c>
      <c r="AC1294" s="175"/>
    </row>
    <row r="1295" spans="1:29">
      <c r="A1295" t="s">
        <v>3824</v>
      </c>
      <c r="B1295" t="s">
        <v>3825</v>
      </c>
      <c r="C1295">
        <v>2.97</v>
      </c>
      <c r="D1295">
        <v>3.44</v>
      </c>
      <c r="E1295">
        <v>2.38</v>
      </c>
      <c r="F1295">
        <v>3.52</v>
      </c>
      <c r="G1295">
        <v>4.45</v>
      </c>
      <c r="H1295">
        <v>2.41</v>
      </c>
      <c r="I1295">
        <v>3.98</v>
      </c>
      <c r="J1295">
        <v>4.97</v>
      </c>
      <c r="K1295">
        <v>2.7</v>
      </c>
      <c r="U1295">
        <v>206</v>
      </c>
      <c r="V1295">
        <v>237</v>
      </c>
      <c r="W1295">
        <v>250</v>
      </c>
      <c r="X1295">
        <v>80</v>
      </c>
      <c r="Y1295">
        <v>123</v>
      </c>
      <c r="Z1295">
        <v>135</v>
      </c>
      <c r="AA1295">
        <f t="shared" si="360"/>
        <v>1031</v>
      </c>
      <c r="AB1295">
        <f t="shared" si="347"/>
        <v>1.7180409800265654E-4</v>
      </c>
      <c r="AC1295" s="175"/>
    </row>
    <row r="1296" spans="1:29">
      <c r="A1296" t="s">
        <v>3826</v>
      </c>
      <c r="B1296" t="s">
        <v>3827</v>
      </c>
      <c r="C1296">
        <v>2.9</v>
      </c>
      <c r="D1296">
        <v>3.37</v>
      </c>
      <c r="E1296">
        <v>2.35</v>
      </c>
      <c r="F1296">
        <v>3.39</v>
      </c>
      <c r="G1296">
        <v>4.33</v>
      </c>
      <c r="H1296">
        <v>2.35</v>
      </c>
      <c r="I1296">
        <v>3.9</v>
      </c>
      <c r="J1296">
        <v>4.92</v>
      </c>
      <c r="K1296">
        <v>2.7</v>
      </c>
      <c r="U1296">
        <v>196</v>
      </c>
      <c r="V1296">
        <v>239</v>
      </c>
      <c r="W1296">
        <v>248</v>
      </c>
      <c r="X1296">
        <v>85</v>
      </c>
      <c r="Y1296">
        <v>127</v>
      </c>
      <c r="Z1296">
        <v>142</v>
      </c>
      <c r="AA1296">
        <f t="shared" si="360"/>
        <v>1037</v>
      </c>
      <c r="AB1296">
        <f t="shared" si="347"/>
        <v>1.7280392786494164E-4</v>
      </c>
      <c r="AC1296" s="175"/>
    </row>
    <row r="1297" spans="1:29">
      <c r="A1297" t="s">
        <v>3828</v>
      </c>
      <c r="B1297" t="s">
        <v>3829</v>
      </c>
      <c r="C1297">
        <v>2.83</v>
      </c>
      <c r="D1297">
        <v>3.32</v>
      </c>
      <c r="E1297">
        <v>2.3199999999999998</v>
      </c>
      <c r="F1297">
        <v>3.27</v>
      </c>
      <c r="G1297">
        <v>4.22</v>
      </c>
      <c r="H1297">
        <v>2.31</v>
      </c>
      <c r="I1297">
        <v>3.83</v>
      </c>
      <c r="J1297">
        <v>4.88</v>
      </c>
      <c r="K1297">
        <v>2.7</v>
      </c>
      <c r="U1297">
        <v>194</v>
      </c>
      <c r="V1297">
        <v>231</v>
      </c>
      <c r="W1297">
        <v>236</v>
      </c>
      <c r="X1297">
        <v>83</v>
      </c>
      <c r="Y1297">
        <v>138</v>
      </c>
      <c r="Z1297">
        <v>147</v>
      </c>
      <c r="AA1297">
        <f t="shared" si="360"/>
        <v>1029</v>
      </c>
      <c r="AB1297">
        <f t="shared" si="347"/>
        <v>1.7147082138189486E-4</v>
      </c>
      <c r="AC1297" s="175">
        <f t="shared" ref="AC1297" si="363">SUM(AB1297:AB1300)/4</f>
        <v>1.3947626578877161E-4</v>
      </c>
    </row>
    <row r="1298" spans="1:29">
      <c r="A1298" t="s">
        <v>3830</v>
      </c>
      <c r="B1298" t="s">
        <v>3831</v>
      </c>
      <c r="C1298">
        <v>2.78</v>
      </c>
      <c r="D1298">
        <v>3.27</v>
      </c>
      <c r="E1298">
        <v>2.2999999999999998</v>
      </c>
      <c r="F1298">
        <v>3.18</v>
      </c>
      <c r="G1298">
        <v>4.1500000000000004</v>
      </c>
      <c r="H1298">
        <v>2.2799999999999998</v>
      </c>
      <c r="I1298">
        <v>3.78</v>
      </c>
      <c r="J1298">
        <v>4.8499999999999996</v>
      </c>
      <c r="K1298">
        <v>2.7</v>
      </c>
      <c r="U1298">
        <v>186</v>
      </c>
      <c r="V1298">
        <v>210</v>
      </c>
      <c r="W1298">
        <v>209</v>
      </c>
      <c r="X1298">
        <v>93</v>
      </c>
      <c r="Y1298">
        <v>134</v>
      </c>
      <c r="Z1298">
        <v>126</v>
      </c>
      <c r="AA1298">
        <f t="shared" si="360"/>
        <v>958</v>
      </c>
      <c r="AB1298">
        <f t="shared" si="347"/>
        <v>1.5963950134485449E-4</v>
      </c>
      <c r="AC1298" s="175"/>
    </row>
    <row r="1299" spans="1:29">
      <c r="A1299" t="s">
        <v>3832</v>
      </c>
      <c r="B1299" t="s">
        <v>3833</v>
      </c>
      <c r="C1299">
        <v>2.72</v>
      </c>
      <c r="D1299">
        <v>3.21</v>
      </c>
      <c r="E1299">
        <v>2.2799999999999998</v>
      </c>
      <c r="F1299">
        <v>3.09</v>
      </c>
      <c r="G1299">
        <v>4.08</v>
      </c>
      <c r="H1299">
        <v>2.2599999999999998</v>
      </c>
      <c r="I1299">
        <v>3.7</v>
      </c>
      <c r="J1299">
        <v>4.8099999999999996</v>
      </c>
      <c r="K1299">
        <v>2.7</v>
      </c>
      <c r="U1299">
        <v>167</v>
      </c>
      <c r="V1299">
        <v>178</v>
      </c>
      <c r="W1299">
        <v>151</v>
      </c>
      <c r="X1299">
        <v>84</v>
      </c>
      <c r="Y1299">
        <v>122</v>
      </c>
      <c r="Z1299">
        <v>73</v>
      </c>
      <c r="AA1299">
        <f t="shared" si="360"/>
        <v>775</v>
      </c>
      <c r="AB1299">
        <f t="shared" si="347"/>
        <v>1.2914469054515891E-4</v>
      </c>
      <c r="AC1299" s="175"/>
    </row>
    <row r="1300" spans="1:29">
      <c r="A1300" t="s">
        <v>3834</v>
      </c>
      <c r="B1300" t="s">
        <v>3835</v>
      </c>
      <c r="C1300">
        <v>2.67</v>
      </c>
      <c r="D1300">
        <v>3.18</v>
      </c>
      <c r="E1300">
        <v>2.2599999999999998</v>
      </c>
      <c r="F1300">
        <v>3.02</v>
      </c>
      <c r="G1300">
        <v>4.01</v>
      </c>
      <c r="H1300">
        <v>2.2400000000000002</v>
      </c>
      <c r="I1300">
        <v>3.66</v>
      </c>
      <c r="J1300">
        <v>4.78</v>
      </c>
      <c r="K1300">
        <v>2.7</v>
      </c>
      <c r="U1300">
        <v>153</v>
      </c>
      <c r="V1300">
        <v>130</v>
      </c>
      <c r="W1300">
        <v>121</v>
      </c>
      <c r="X1300">
        <v>61</v>
      </c>
      <c r="Y1300">
        <v>91</v>
      </c>
      <c r="Z1300">
        <v>30</v>
      </c>
      <c r="AA1300">
        <f t="shared" si="360"/>
        <v>586</v>
      </c>
      <c r="AB1300">
        <f t="shared" si="347"/>
        <v>9.7650049883178211E-5</v>
      </c>
      <c r="AC1300" s="175"/>
    </row>
    <row r="1301" spans="1:29">
      <c r="A1301" t="s">
        <v>3836</v>
      </c>
      <c r="B1301" t="s">
        <v>3837</v>
      </c>
      <c r="C1301">
        <v>2.63</v>
      </c>
      <c r="D1301">
        <v>3.14</v>
      </c>
      <c r="E1301">
        <v>2.2400000000000002</v>
      </c>
      <c r="F1301">
        <v>2.94</v>
      </c>
      <c r="G1301">
        <v>3.94</v>
      </c>
      <c r="H1301">
        <v>2.21</v>
      </c>
      <c r="I1301">
        <v>3.61</v>
      </c>
      <c r="J1301">
        <v>4.75</v>
      </c>
      <c r="K1301">
        <v>2.7</v>
      </c>
      <c r="U1301">
        <v>160</v>
      </c>
      <c r="V1301">
        <v>111</v>
      </c>
      <c r="W1301">
        <v>119</v>
      </c>
      <c r="X1301">
        <v>76</v>
      </c>
      <c r="Y1301">
        <v>68</v>
      </c>
      <c r="Z1301">
        <v>13</v>
      </c>
      <c r="AA1301">
        <f t="shared" si="360"/>
        <v>547</v>
      </c>
      <c r="AB1301">
        <f t="shared" si="347"/>
        <v>9.1151155778325049E-5</v>
      </c>
      <c r="AC1301" s="175">
        <f t="shared" ref="AC1301" si="364">SUM(AB1301:AB1304)/4</f>
        <v>1.0023294369408139E-4</v>
      </c>
    </row>
    <row r="1302" spans="1:29">
      <c r="A1302" t="s">
        <v>3838</v>
      </c>
      <c r="B1302" t="s">
        <v>3839</v>
      </c>
      <c r="C1302">
        <v>2.61</v>
      </c>
      <c r="D1302">
        <v>3.12</v>
      </c>
      <c r="E1302">
        <v>2.23</v>
      </c>
      <c r="F1302">
        <v>2.91</v>
      </c>
      <c r="G1302">
        <v>3.91</v>
      </c>
      <c r="H1302">
        <v>2.19</v>
      </c>
      <c r="I1302">
        <v>3.58</v>
      </c>
      <c r="J1302">
        <v>4.7300000000000004</v>
      </c>
      <c r="K1302">
        <v>2.7</v>
      </c>
      <c r="U1302">
        <v>167</v>
      </c>
      <c r="V1302">
        <v>120</v>
      </c>
      <c r="W1302">
        <v>123</v>
      </c>
      <c r="X1302">
        <v>97</v>
      </c>
      <c r="Y1302">
        <v>71</v>
      </c>
      <c r="Z1302">
        <v>15</v>
      </c>
      <c r="AA1302">
        <f t="shared" si="360"/>
        <v>593</v>
      </c>
      <c r="AB1302">
        <f t="shared" ref="AB1302:AB1365" si="365">AA1302/$AD$4</f>
        <v>9.8816518055844165E-5</v>
      </c>
      <c r="AC1302" s="175"/>
    </row>
    <row r="1303" spans="1:29">
      <c r="A1303" t="s">
        <v>3840</v>
      </c>
      <c r="B1303" t="s">
        <v>3841</v>
      </c>
      <c r="C1303">
        <v>2.57</v>
      </c>
      <c r="D1303">
        <v>3.08</v>
      </c>
      <c r="E1303">
        <v>2.2200000000000002</v>
      </c>
      <c r="F1303">
        <v>2.85</v>
      </c>
      <c r="G1303">
        <v>3.86</v>
      </c>
      <c r="H1303">
        <v>2.17</v>
      </c>
      <c r="I1303">
        <v>3.54</v>
      </c>
      <c r="J1303">
        <v>4.71</v>
      </c>
      <c r="K1303">
        <v>2.7</v>
      </c>
      <c r="U1303">
        <v>154</v>
      </c>
      <c r="V1303">
        <v>119</v>
      </c>
      <c r="W1303">
        <v>127</v>
      </c>
      <c r="X1303">
        <v>110</v>
      </c>
      <c r="Y1303">
        <v>69</v>
      </c>
      <c r="Z1303">
        <v>12</v>
      </c>
      <c r="AA1303">
        <f t="shared" si="360"/>
        <v>591</v>
      </c>
      <c r="AB1303">
        <f t="shared" si="365"/>
        <v>9.8483241435082469E-5</v>
      </c>
      <c r="AC1303" s="175"/>
    </row>
    <row r="1304" spans="1:29">
      <c r="A1304" t="s">
        <v>3842</v>
      </c>
      <c r="B1304" t="s">
        <v>3843</v>
      </c>
      <c r="C1304">
        <v>2.5499999999999998</v>
      </c>
      <c r="D1304">
        <v>3.06</v>
      </c>
      <c r="E1304">
        <v>2.21</v>
      </c>
      <c r="F1304">
        <v>2.81</v>
      </c>
      <c r="G1304">
        <v>3.82</v>
      </c>
      <c r="H1304">
        <v>2.16</v>
      </c>
      <c r="I1304">
        <v>3.51</v>
      </c>
      <c r="J1304">
        <v>4.6900000000000004</v>
      </c>
      <c r="K1304">
        <v>2.7</v>
      </c>
      <c r="U1304">
        <v>164</v>
      </c>
      <c r="V1304">
        <v>132</v>
      </c>
      <c r="W1304">
        <v>138</v>
      </c>
      <c r="X1304">
        <v>152</v>
      </c>
      <c r="Y1304">
        <v>66</v>
      </c>
      <c r="Z1304">
        <v>23</v>
      </c>
      <c r="AA1304">
        <f t="shared" si="360"/>
        <v>675</v>
      </c>
      <c r="AB1304">
        <f t="shared" si="365"/>
        <v>1.1248085950707388E-4</v>
      </c>
      <c r="AC1304" s="175"/>
    </row>
    <row r="1305" spans="1:29">
      <c r="A1305" t="s">
        <v>3844</v>
      </c>
      <c r="B1305" t="s">
        <v>3845</v>
      </c>
      <c r="C1305">
        <v>2.5299999999999998</v>
      </c>
      <c r="D1305">
        <v>3.04</v>
      </c>
      <c r="E1305">
        <v>2.19</v>
      </c>
      <c r="F1305">
        <v>2.77</v>
      </c>
      <c r="G1305">
        <v>3.79</v>
      </c>
      <c r="H1305">
        <v>2.14</v>
      </c>
      <c r="I1305">
        <v>3.49</v>
      </c>
      <c r="J1305">
        <v>4.68</v>
      </c>
      <c r="K1305">
        <v>2.7</v>
      </c>
      <c r="U1305">
        <v>198</v>
      </c>
      <c r="V1305">
        <v>162</v>
      </c>
      <c r="W1305">
        <v>164</v>
      </c>
      <c r="X1305">
        <v>187</v>
      </c>
      <c r="Y1305">
        <v>106</v>
      </c>
      <c r="Z1305">
        <v>53</v>
      </c>
      <c r="AA1305">
        <f t="shared" si="360"/>
        <v>870</v>
      </c>
      <c r="AB1305">
        <f t="shared" si="365"/>
        <v>1.4497533003133967E-4</v>
      </c>
      <c r="AC1305" s="175">
        <f t="shared" ref="AC1305" si="366">SUM(AB1305:AB1308)/4</f>
        <v>1.9300882299861974E-4</v>
      </c>
    </row>
    <row r="1306" spans="1:29">
      <c r="A1306" t="s">
        <v>3846</v>
      </c>
      <c r="B1306" t="s">
        <v>3847</v>
      </c>
      <c r="C1306">
        <v>2.52</v>
      </c>
      <c r="D1306">
        <v>3.03</v>
      </c>
      <c r="E1306">
        <v>2.19</v>
      </c>
      <c r="F1306">
        <v>2.76</v>
      </c>
      <c r="G1306">
        <v>3.77</v>
      </c>
      <c r="H1306">
        <v>2.14</v>
      </c>
      <c r="I1306">
        <v>3.48</v>
      </c>
      <c r="J1306">
        <v>4.67</v>
      </c>
      <c r="K1306">
        <v>2.7</v>
      </c>
      <c r="U1306">
        <v>248</v>
      </c>
      <c r="V1306">
        <v>244</v>
      </c>
      <c r="W1306">
        <v>219</v>
      </c>
      <c r="X1306">
        <v>200</v>
      </c>
      <c r="Y1306">
        <v>144</v>
      </c>
      <c r="Z1306">
        <v>168</v>
      </c>
      <c r="AA1306">
        <f t="shared" si="360"/>
        <v>1223</v>
      </c>
      <c r="AB1306">
        <f t="shared" si="365"/>
        <v>2.0379865359577978E-4</v>
      </c>
      <c r="AC1306" s="175"/>
    </row>
    <row r="1307" spans="1:29">
      <c r="A1307" t="s">
        <v>3848</v>
      </c>
      <c r="B1307" t="s">
        <v>3849</v>
      </c>
      <c r="C1307">
        <v>2.5</v>
      </c>
      <c r="D1307">
        <v>3.02</v>
      </c>
      <c r="E1307">
        <v>2.1800000000000002</v>
      </c>
      <c r="F1307">
        <v>2.72</v>
      </c>
      <c r="G1307">
        <v>3.74</v>
      </c>
      <c r="H1307">
        <v>2.12</v>
      </c>
      <c r="I1307">
        <v>3.46</v>
      </c>
      <c r="J1307">
        <v>4.66</v>
      </c>
      <c r="K1307">
        <v>2.7</v>
      </c>
      <c r="U1307">
        <v>230</v>
      </c>
      <c r="V1307">
        <v>251</v>
      </c>
      <c r="W1307">
        <v>272</v>
      </c>
      <c r="X1307">
        <v>144</v>
      </c>
      <c r="Y1307">
        <v>122</v>
      </c>
      <c r="Z1307">
        <v>262</v>
      </c>
      <c r="AA1307">
        <f t="shared" si="360"/>
        <v>1281</v>
      </c>
      <c r="AB1307">
        <f t="shared" si="365"/>
        <v>2.134636755978691E-4</v>
      </c>
      <c r="AC1307" s="175"/>
    </row>
    <row r="1308" spans="1:29">
      <c r="A1308" t="s">
        <v>3850</v>
      </c>
      <c r="B1308" t="s">
        <v>3851</v>
      </c>
      <c r="C1308">
        <v>2.54</v>
      </c>
      <c r="D1308">
        <v>3.05</v>
      </c>
      <c r="E1308">
        <v>2.19</v>
      </c>
      <c r="F1308">
        <v>2.72</v>
      </c>
      <c r="G1308">
        <v>3.72</v>
      </c>
      <c r="H1308">
        <v>2.09</v>
      </c>
      <c r="I1308">
        <v>3.5</v>
      </c>
      <c r="J1308">
        <v>4.68</v>
      </c>
      <c r="K1308">
        <v>2.7</v>
      </c>
      <c r="U1308">
        <v>214</v>
      </c>
      <c r="V1308">
        <v>234</v>
      </c>
      <c r="W1308">
        <v>257</v>
      </c>
      <c r="X1308">
        <v>174</v>
      </c>
      <c r="Y1308">
        <v>154</v>
      </c>
      <c r="Z1308">
        <v>226</v>
      </c>
      <c r="AA1308">
        <f t="shared" si="360"/>
        <v>1259</v>
      </c>
      <c r="AB1308">
        <f t="shared" si="365"/>
        <v>2.0979763276949038E-4</v>
      </c>
      <c r="AC1308" s="175"/>
    </row>
    <row r="1309" spans="1:29">
      <c r="A1309" t="s">
        <v>3852</v>
      </c>
      <c r="B1309" t="s">
        <v>3853</v>
      </c>
      <c r="C1309">
        <v>2.73</v>
      </c>
      <c r="D1309">
        <v>3.22</v>
      </c>
      <c r="E1309">
        <v>2.27</v>
      </c>
      <c r="F1309">
        <v>2.92</v>
      </c>
      <c r="G1309">
        <v>3.85</v>
      </c>
      <c r="H1309">
        <v>2.11</v>
      </c>
      <c r="I1309">
        <v>3.71</v>
      </c>
      <c r="J1309">
        <v>4.8099999999999996</v>
      </c>
      <c r="K1309">
        <v>2.7</v>
      </c>
      <c r="U1309">
        <v>228</v>
      </c>
      <c r="V1309">
        <v>234</v>
      </c>
      <c r="W1309">
        <v>249</v>
      </c>
      <c r="X1309">
        <v>119</v>
      </c>
      <c r="Y1309">
        <v>138</v>
      </c>
      <c r="Z1309">
        <v>171</v>
      </c>
      <c r="AA1309">
        <f t="shared" si="360"/>
        <v>1139</v>
      </c>
      <c r="AB1309">
        <f t="shared" si="365"/>
        <v>1.8980103552378836E-4</v>
      </c>
      <c r="AC1309" s="175">
        <f t="shared" ref="AC1309" si="367">SUM(AB1309:AB1312)/4</f>
        <v>1.7801137506434322E-4</v>
      </c>
    </row>
    <row r="1310" spans="1:29">
      <c r="A1310" t="s">
        <v>3854</v>
      </c>
      <c r="B1310" t="s">
        <v>3855</v>
      </c>
      <c r="C1310">
        <v>2.94</v>
      </c>
      <c r="D1310">
        <v>3.4</v>
      </c>
      <c r="E1310">
        <v>2.36</v>
      </c>
      <c r="F1310">
        <v>3.14</v>
      </c>
      <c r="G1310">
        <v>4.01</v>
      </c>
      <c r="H1310">
        <v>2.15</v>
      </c>
      <c r="I1310">
        <v>3.94</v>
      </c>
      <c r="J1310">
        <v>4.95</v>
      </c>
      <c r="K1310">
        <v>2.7</v>
      </c>
      <c r="U1310">
        <v>222</v>
      </c>
      <c r="V1310">
        <v>225</v>
      </c>
      <c r="W1310">
        <v>236</v>
      </c>
      <c r="X1310">
        <v>103</v>
      </c>
      <c r="Y1310">
        <v>140</v>
      </c>
      <c r="Z1310">
        <v>164</v>
      </c>
      <c r="AA1310">
        <f t="shared" si="360"/>
        <v>1090</v>
      </c>
      <c r="AB1310">
        <f t="shared" si="365"/>
        <v>1.8163575831512671E-4</v>
      </c>
      <c r="AC1310" s="175"/>
    </row>
    <row r="1311" spans="1:29">
      <c r="A1311" t="s">
        <v>3856</v>
      </c>
      <c r="B1311" t="s">
        <v>3857</v>
      </c>
      <c r="C1311">
        <v>3.17</v>
      </c>
      <c r="D1311">
        <v>3.6</v>
      </c>
      <c r="E1311">
        <v>2.46</v>
      </c>
      <c r="F1311">
        <v>3.4</v>
      </c>
      <c r="G1311">
        <v>4.1900000000000004</v>
      </c>
      <c r="H1311">
        <v>2.2000000000000002</v>
      </c>
      <c r="I1311">
        <v>4.1900000000000004</v>
      </c>
      <c r="J1311">
        <v>5.09</v>
      </c>
      <c r="K1311">
        <v>2.7</v>
      </c>
      <c r="U1311">
        <v>206</v>
      </c>
      <c r="V1311">
        <v>219</v>
      </c>
      <c r="W1311">
        <v>224</v>
      </c>
      <c r="X1311">
        <v>108</v>
      </c>
      <c r="Y1311">
        <v>133</v>
      </c>
      <c r="Z1311">
        <v>149</v>
      </c>
      <c r="AA1311">
        <f t="shared" si="360"/>
        <v>1039</v>
      </c>
      <c r="AB1311">
        <f t="shared" si="365"/>
        <v>1.7313720448570335E-4</v>
      </c>
      <c r="AC1311" s="175"/>
    </row>
    <row r="1312" spans="1:29">
      <c r="A1312" t="s">
        <v>3858</v>
      </c>
      <c r="B1312" t="s">
        <v>3859</v>
      </c>
      <c r="C1312">
        <v>3.4</v>
      </c>
      <c r="D1312">
        <v>3.78</v>
      </c>
      <c r="E1312">
        <v>2.54</v>
      </c>
      <c r="F1312">
        <v>3.73</v>
      </c>
      <c r="G1312">
        <v>4.46</v>
      </c>
      <c r="H1312">
        <v>2.29</v>
      </c>
      <c r="I1312">
        <v>4.42</v>
      </c>
      <c r="J1312">
        <v>5.22</v>
      </c>
      <c r="K1312">
        <v>2.7</v>
      </c>
      <c r="U1312">
        <v>208</v>
      </c>
      <c r="V1312">
        <v>211</v>
      </c>
      <c r="W1312">
        <v>213</v>
      </c>
      <c r="X1312">
        <v>93</v>
      </c>
      <c r="Y1312">
        <v>129</v>
      </c>
      <c r="Z1312">
        <v>151</v>
      </c>
      <c r="AA1312">
        <f t="shared" si="360"/>
        <v>1005</v>
      </c>
      <c r="AB1312">
        <f t="shared" si="365"/>
        <v>1.6747150193275443E-4</v>
      </c>
      <c r="AC1312" s="175"/>
    </row>
    <row r="1313" spans="1:29">
      <c r="A1313" t="s">
        <v>3860</v>
      </c>
      <c r="B1313" t="s">
        <v>3861</v>
      </c>
      <c r="C1313">
        <v>3.59</v>
      </c>
      <c r="D1313">
        <v>3.9</v>
      </c>
      <c r="E1313">
        <v>2.62</v>
      </c>
      <c r="F1313">
        <v>4.05</v>
      </c>
      <c r="G1313">
        <v>4.72</v>
      </c>
      <c r="H1313">
        <v>2.4</v>
      </c>
      <c r="I1313">
        <v>4.62</v>
      </c>
      <c r="J1313">
        <v>5.33</v>
      </c>
      <c r="K1313">
        <v>2.7</v>
      </c>
      <c r="U1313">
        <v>195</v>
      </c>
      <c r="V1313">
        <v>208</v>
      </c>
      <c r="W1313">
        <v>210</v>
      </c>
      <c r="X1313">
        <v>94</v>
      </c>
      <c r="Y1313">
        <v>130</v>
      </c>
      <c r="Z1313">
        <v>145</v>
      </c>
      <c r="AA1313">
        <f t="shared" si="360"/>
        <v>982</v>
      </c>
      <c r="AB1313">
        <f t="shared" si="365"/>
        <v>1.6363882079399489E-4</v>
      </c>
      <c r="AC1313" s="175">
        <f t="shared" ref="AC1313" si="368">SUM(AB1313:AB1316)/4</f>
        <v>1.5809809697383162E-4</v>
      </c>
    </row>
    <row r="1314" spans="1:29">
      <c r="A1314" t="s">
        <v>3862</v>
      </c>
      <c r="B1314" t="s">
        <v>3863</v>
      </c>
      <c r="C1314">
        <v>3.73</v>
      </c>
      <c r="D1314">
        <v>3.97</v>
      </c>
      <c r="E1314">
        <v>2.68</v>
      </c>
      <c r="F1314">
        <v>4.34</v>
      </c>
      <c r="G1314">
        <v>4.97</v>
      </c>
      <c r="H1314">
        <v>2.5</v>
      </c>
      <c r="I1314">
        <v>4.7699999999999996</v>
      </c>
      <c r="J1314">
        <v>5.41</v>
      </c>
      <c r="K1314">
        <v>2.7</v>
      </c>
      <c r="U1314">
        <v>192</v>
      </c>
      <c r="V1314">
        <v>209</v>
      </c>
      <c r="W1314">
        <v>215</v>
      </c>
      <c r="X1314">
        <v>83</v>
      </c>
      <c r="Y1314">
        <v>119</v>
      </c>
      <c r="Z1314">
        <v>117</v>
      </c>
      <c r="AA1314">
        <f t="shared" si="360"/>
        <v>935</v>
      </c>
      <c r="AB1314">
        <f t="shared" si="365"/>
        <v>1.5580682020609494E-4</v>
      </c>
      <c r="AC1314" s="175"/>
    </row>
    <row r="1315" spans="1:29">
      <c r="A1315" t="s">
        <v>3864</v>
      </c>
      <c r="B1315" t="s">
        <v>3865</v>
      </c>
      <c r="C1315">
        <v>3.8</v>
      </c>
      <c r="D1315">
        <v>3.99</v>
      </c>
      <c r="E1315">
        <v>2.71</v>
      </c>
      <c r="F1315">
        <v>4.54</v>
      </c>
      <c r="G1315">
        <v>5.13</v>
      </c>
      <c r="H1315">
        <v>2.57</v>
      </c>
      <c r="I1315">
        <v>4.87</v>
      </c>
      <c r="J1315">
        <v>5.46</v>
      </c>
      <c r="K1315">
        <v>2.7</v>
      </c>
      <c r="U1315">
        <v>201</v>
      </c>
      <c r="V1315">
        <v>209</v>
      </c>
      <c r="W1315">
        <v>221</v>
      </c>
      <c r="X1315">
        <v>77</v>
      </c>
      <c r="Y1315">
        <v>122</v>
      </c>
      <c r="Z1315">
        <v>112</v>
      </c>
      <c r="AA1315">
        <f t="shared" si="360"/>
        <v>942</v>
      </c>
      <c r="AB1315">
        <f t="shared" si="365"/>
        <v>1.5697328837876087E-4</v>
      </c>
      <c r="AC1315" s="175"/>
    </row>
    <row r="1316" spans="1:29">
      <c r="A1316" t="s">
        <v>3866</v>
      </c>
      <c r="B1316" t="s">
        <v>3867</v>
      </c>
      <c r="C1316">
        <v>3.82</v>
      </c>
      <c r="D1316">
        <v>4</v>
      </c>
      <c r="E1316">
        <v>2.72</v>
      </c>
      <c r="F1316">
        <v>4.6399999999999997</v>
      </c>
      <c r="G1316">
        <v>5.22</v>
      </c>
      <c r="H1316">
        <v>2.61</v>
      </c>
      <c r="I1316">
        <v>4.9000000000000004</v>
      </c>
      <c r="J1316">
        <v>5.48</v>
      </c>
      <c r="K1316">
        <v>2.7</v>
      </c>
      <c r="U1316">
        <v>202</v>
      </c>
      <c r="V1316">
        <v>216</v>
      </c>
      <c r="W1316">
        <v>231</v>
      </c>
      <c r="X1316">
        <v>76</v>
      </c>
      <c r="Y1316">
        <v>111</v>
      </c>
      <c r="Z1316">
        <v>100</v>
      </c>
      <c r="AA1316">
        <f t="shared" si="360"/>
        <v>936</v>
      </c>
      <c r="AB1316">
        <f t="shared" si="365"/>
        <v>1.5597345851647577E-4</v>
      </c>
      <c r="AC1316" s="175"/>
    </row>
    <row r="1317" spans="1:29">
      <c r="A1317" t="s">
        <v>3868</v>
      </c>
      <c r="B1317" t="s">
        <v>3869</v>
      </c>
      <c r="C1317">
        <v>3.76</v>
      </c>
      <c r="D1317">
        <v>3.97</v>
      </c>
      <c r="E1317">
        <v>2.69</v>
      </c>
      <c r="F1317">
        <v>4.62</v>
      </c>
      <c r="G1317">
        <v>5.25</v>
      </c>
      <c r="H1317">
        <v>2.64</v>
      </c>
      <c r="I1317">
        <v>4.8099999999999996</v>
      </c>
      <c r="J1317">
        <v>5.43</v>
      </c>
      <c r="K1317">
        <v>2.7</v>
      </c>
      <c r="U1317">
        <v>207</v>
      </c>
      <c r="V1317">
        <v>228</v>
      </c>
      <c r="W1317">
        <v>241</v>
      </c>
      <c r="X1317">
        <v>71</v>
      </c>
      <c r="Y1317">
        <v>109</v>
      </c>
      <c r="Z1317">
        <v>118</v>
      </c>
      <c r="AA1317">
        <f t="shared" si="360"/>
        <v>974</v>
      </c>
      <c r="AB1317">
        <f t="shared" si="365"/>
        <v>1.6230571431094808E-4</v>
      </c>
      <c r="AC1317" s="175">
        <f t="shared" ref="AC1317" si="369">SUM(AB1317:AB1320)/4</f>
        <v>1.723456725113943E-4</v>
      </c>
    </row>
    <row r="1318" spans="1:29">
      <c r="A1318" t="s">
        <v>3870</v>
      </c>
      <c r="B1318" t="s">
        <v>3871</v>
      </c>
      <c r="C1318">
        <v>3.49</v>
      </c>
      <c r="D1318">
        <v>3.84</v>
      </c>
      <c r="E1318">
        <v>2.58</v>
      </c>
      <c r="F1318">
        <v>4.25</v>
      </c>
      <c r="G1318">
        <v>4.99</v>
      </c>
      <c r="H1318">
        <v>2.58</v>
      </c>
      <c r="I1318">
        <v>4.51</v>
      </c>
      <c r="J1318">
        <v>5.27</v>
      </c>
      <c r="K1318">
        <v>2.7</v>
      </c>
      <c r="U1318">
        <v>220</v>
      </c>
      <c r="V1318">
        <v>236</v>
      </c>
      <c r="W1318">
        <v>250</v>
      </c>
      <c r="X1318">
        <v>73</v>
      </c>
      <c r="Y1318">
        <v>117</v>
      </c>
      <c r="Z1318">
        <v>139</v>
      </c>
      <c r="AA1318">
        <f t="shared" si="360"/>
        <v>1035</v>
      </c>
      <c r="AB1318">
        <f t="shared" si="365"/>
        <v>1.7247065124417996E-4</v>
      </c>
      <c r="AC1318" s="175"/>
    </row>
    <row r="1319" spans="1:29">
      <c r="A1319" t="s">
        <v>3872</v>
      </c>
      <c r="B1319" t="s">
        <v>3873</v>
      </c>
      <c r="C1319">
        <v>3.24</v>
      </c>
      <c r="D1319">
        <v>3.66</v>
      </c>
      <c r="E1319">
        <v>2.48</v>
      </c>
      <c r="F1319">
        <v>3.86</v>
      </c>
      <c r="G1319">
        <v>4.68</v>
      </c>
      <c r="H1319">
        <v>2.46</v>
      </c>
      <c r="I1319">
        <v>4.26</v>
      </c>
      <c r="J1319">
        <v>5.13</v>
      </c>
      <c r="K1319">
        <v>2.7</v>
      </c>
      <c r="U1319">
        <v>218</v>
      </c>
      <c r="V1319">
        <v>242</v>
      </c>
      <c r="W1319">
        <v>255</v>
      </c>
      <c r="X1319">
        <v>84</v>
      </c>
      <c r="Y1319">
        <v>123</v>
      </c>
      <c r="Z1319">
        <v>135</v>
      </c>
      <c r="AA1319">
        <f t="shared" si="360"/>
        <v>1057</v>
      </c>
      <c r="AB1319">
        <f t="shared" si="365"/>
        <v>1.7613669407255865E-4</v>
      </c>
      <c r="AC1319" s="175"/>
    </row>
    <row r="1320" spans="1:29">
      <c r="A1320" t="s">
        <v>3874</v>
      </c>
      <c r="B1320" t="s">
        <v>3875</v>
      </c>
      <c r="C1320">
        <v>3.11</v>
      </c>
      <c r="D1320">
        <v>3.55</v>
      </c>
      <c r="E1320">
        <v>2.4300000000000002</v>
      </c>
      <c r="F1320">
        <v>3.64</v>
      </c>
      <c r="G1320">
        <v>4.51</v>
      </c>
      <c r="H1320">
        <v>2.4</v>
      </c>
      <c r="I1320">
        <v>4.12</v>
      </c>
      <c r="J1320">
        <v>5.05</v>
      </c>
      <c r="K1320">
        <v>2.7</v>
      </c>
      <c r="U1320">
        <v>210</v>
      </c>
      <c r="V1320">
        <v>243</v>
      </c>
      <c r="W1320">
        <v>254</v>
      </c>
      <c r="X1320">
        <v>95</v>
      </c>
      <c r="Y1320">
        <v>127</v>
      </c>
      <c r="Z1320">
        <v>142</v>
      </c>
      <c r="AA1320">
        <f t="shared" si="360"/>
        <v>1071</v>
      </c>
      <c r="AB1320">
        <f t="shared" si="365"/>
        <v>1.7846963041789055E-4</v>
      </c>
      <c r="AC1320" s="175"/>
    </row>
    <row r="1321" spans="1:29">
      <c r="A1321" t="s">
        <v>3876</v>
      </c>
      <c r="B1321" t="s">
        <v>3877</v>
      </c>
      <c r="C1321">
        <v>3</v>
      </c>
      <c r="D1321">
        <v>3.46</v>
      </c>
      <c r="E1321">
        <v>2.39</v>
      </c>
      <c r="F1321">
        <v>3.47</v>
      </c>
      <c r="G1321">
        <v>4.37</v>
      </c>
      <c r="H1321">
        <v>2.34</v>
      </c>
      <c r="I1321">
        <v>4.01</v>
      </c>
      <c r="J1321">
        <v>4.99</v>
      </c>
      <c r="K1321">
        <v>2.7</v>
      </c>
      <c r="U1321">
        <v>214</v>
      </c>
      <c r="V1321">
        <v>235</v>
      </c>
      <c r="W1321">
        <v>241</v>
      </c>
      <c r="X1321">
        <v>95</v>
      </c>
      <c r="Y1321">
        <v>138</v>
      </c>
      <c r="Z1321">
        <v>147</v>
      </c>
      <c r="AA1321">
        <f t="shared" si="360"/>
        <v>1070</v>
      </c>
      <c r="AB1321">
        <f t="shared" si="365"/>
        <v>1.783029921075097E-4</v>
      </c>
      <c r="AC1321" s="175">
        <f t="shared" ref="AC1321" si="370">SUM(AB1321:AB1324)/4</f>
        <v>1.4564188327286306E-4</v>
      </c>
    </row>
    <row r="1322" spans="1:29">
      <c r="A1322" t="s">
        <v>3878</v>
      </c>
      <c r="B1322" t="s">
        <v>3879</v>
      </c>
      <c r="C1322">
        <v>2.94</v>
      </c>
      <c r="D1322">
        <v>3.41</v>
      </c>
      <c r="E1322">
        <v>2.36</v>
      </c>
      <c r="F1322">
        <v>3.37</v>
      </c>
      <c r="G1322">
        <v>4.2699999999999996</v>
      </c>
      <c r="H1322">
        <v>2.2999999999999998</v>
      </c>
      <c r="I1322">
        <v>3.95</v>
      </c>
      <c r="J1322">
        <v>4.95</v>
      </c>
      <c r="K1322">
        <v>2.7</v>
      </c>
      <c r="U1322">
        <v>200</v>
      </c>
      <c r="V1322">
        <v>213</v>
      </c>
      <c r="W1322">
        <v>213</v>
      </c>
      <c r="X1322">
        <v>108</v>
      </c>
      <c r="Y1322">
        <v>134</v>
      </c>
      <c r="Z1322">
        <v>126</v>
      </c>
      <c r="AA1322">
        <f t="shared" si="360"/>
        <v>994</v>
      </c>
      <c r="AB1322">
        <f t="shared" si="365"/>
        <v>1.6563848051856509E-4</v>
      </c>
      <c r="AC1322" s="175"/>
    </row>
    <row r="1323" spans="1:29">
      <c r="A1323" t="s">
        <v>3880</v>
      </c>
      <c r="B1323" t="s">
        <v>3881</v>
      </c>
      <c r="C1323">
        <v>2.87</v>
      </c>
      <c r="D1323">
        <v>3.34</v>
      </c>
      <c r="E1323">
        <v>2.33</v>
      </c>
      <c r="F1323">
        <v>3.25</v>
      </c>
      <c r="G1323">
        <v>4.18</v>
      </c>
      <c r="H1323">
        <v>2.27</v>
      </c>
      <c r="I1323">
        <v>3.87</v>
      </c>
      <c r="J1323">
        <v>4.9000000000000004</v>
      </c>
      <c r="K1323">
        <v>2.7</v>
      </c>
      <c r="U1323">
        <v>181</v>
      </c>
      <c r="V1323">
        <v>181</v>
      </c>
      <c r="W1323">
        <v>154</v>
      </c>
      <c r="X1323">
        <v>94</v>
      </c>
      <c r="Y1323">
        <v>122</v>
      </c>
      <c r="Z1323">
        <v>73</v>
      </c>
      <c r="AA1323">
        <f t="shared" si="360"/>
        <v>805</v>
      </c>
      <c r="AB1323">
        <f t="shared" si="365"/>
        <v>1.341438398565844E-4</v>
      </c>
      <c r="AC1323" s="175"/>
    </row>
    <row r="1324" spans="1:29">
      <c r="A1324" t="s">
        <v>3882</v>
      </c>
      <c r="B1324" t="s">
        <v>3883</v>
      </c>
      <c r="C1324">
        <v>2.81</v>
      </c>
      <c r="D1324">
        <v>3.29</v>
      </c>
      <c r="E1324">
        <v>2.31</v>
      </c>
      <c r="F1324">
        <v>3.15</v>
      </c>
      <c r="G1324">
        <v>4.09</v>
      </c>
      <c r="H1324">
        <v>2.2400000000000002</v>
      </c>
      <c r="I1324">
        <v>3.8</v>
      </c>
      <c r="J1324">
        <v>4.8600000000000003</v>
      </c>
      <c r="K1324">
        <v>2.7</v>
      </c>
      <c r="U1324">
        <v>170</v>
      </c>
      <c r="V1324">
        <v>132</v>
      </c>
      <c r="W1324">
        <v>125</v>
      </c>
      <c r="X1324">
        <v>79</v>
      </c>
      <c r="Y1324">
        <v>91</v>
      </c>
      <c r="Z1324">
        <v>30</v>
      </c>
      <c r="AA1324">
        <f t="shared" si="360"/>
        <v>627</v>
      </c>
      <c r="AB1324">
        <f t="shared" si="365"/>
        <v>1.0448222060879307E-4</v>
      </c>
      <c r="AC1324" s="175"/>
    </row>
    <row r="1325" spans="1:29">
      <c r="A1325" t="s">
        <v>3884</v>
      </c>
      <c r="B1325" t="s">
        <v>3885</v>
      </c>
      <c r="C1325">
        <v>2.76</v>
      </c>
      <c r="D1325">
        <v>3.25</v>
      </c>
      <c r="E1325">
        <v>2.29</v>
      </c>
      <c r="F1325">
        <v>3.08</v>
      </c>
      <c r="G1325">
        <v>4.03</v>
      </c>
      <c r="H1325">
        <v>2.2200000000000002</v>
      </c>
      <c r="I1325">
        <v>3.75</v>
      </c>
      <c r="J1325">
        <v>4.83</v>
      </c>
      <c r="K1325">
        <v>2.7</v>
      </c>
      <c r="U1325">
        <v>146</v>
      </c>
      <c r="V1325">
        <v>102</v>
      </c>
      <c r="W1325">
        <v>107</v>
      </c>
      <c r="X1325">
        <v>69</v>
      </c>
      <c r="Y1325">
        <v>68</v>
      </c>
      <c r="Z1325">
        <v>13</v>
      </c>
      <c r="AA1325">
        <f t="shared" si="360"/>
        <v>505</v>
      </c>
      <c r="AB1325">
        <f t="shared" si="365"/>
        <v>8.4152346742329351E-5</v>
      </c>
      <c r="AC1325" s="175">
        <f t="shared" ref="AC1325" si="371">SUM(AB1325:AB1328)/4</f>
        <v>9.1526091976681972E-5</v>
      </c>
    </row>
    <row r="1326" spans="1:29">
      <c r="A1326" t="s">
        <v>3886</v>
      </c>
      <c r="B1326" t="s">
        <v>3887</v>
      </c>
      <c r="C1326">
        <v>2.73</v>
      </c>
      <c r="D1326">
        <v>3.22</v>
      </c>
      <c r="E1326">
        <v>2.2799999999999998</v>
      </c>
      <c r="F1326">
        <v>3.04</v>
      </c>
      <c r="G1326">
        <v>4</v>
      </c>
      <c r="H1326">
        <v>2.21</v>
      </c>
      <c r="I1326">
        <v>3.72</v>
      </c>
      <c r="J1326">
        <v>4.8099999999999996</v>
      </c>
      <c r="K1326">
        <v>2.7</v>
      </c>
      <c r="U1326">
        <v>149</v>
      </c>
      <c r="V1326">
        <v>110</v>
      </c>
      <c r="W1326">
        <v>111</v>
      </c>
      <c r="X1326">
        <v>87</v>
      </c>
      <c r="Y1326">
        <v>71</v>
      </c>
      <c r="Z1326">
        <v>15</v>
      </c>
      <c r="AA1326">
        <f t="shared" si="360"/>
        <v>543</v>
      </c>
      <c r="AB1326">
        <f t="shared" si="365"/>
        <v>9.0484602536801658E-5</v>
      </c>
      <c r="AC1326" s="175"/>
    </row>
    <row r="1327" spans="1:29">
      <c r="A1327" t="s">
        <v>3888</v>
      </c>
      <c r="B1327" t="s">
        <v>3889</v>
      </c>
      <c r="C1327">
        <v>2.7</v>
      </c>
      <c r="D1327">
        <v>3.2</v>
      </c>
      <c r="E1327">
        <v>2.2599999999999998</v>
      </c>
      <c r="F1327">
        <v>3</v>
      </c>
      <c r="G1327">
        <v>3.97</v>
      </c>
      <c r="H1327">
        <v>2.2000000000000002</v>
      </c>
      <c r="I1327">
        <v>3.68</v>
      </c>
      <c r="J1327">
        <v>4.79</v>
      </c>
      <c r="K1327">
        <v>2.7</v>
      </c>
      <c r="U1327">
        <v>154</v>
      </c>
      <c r="V1327">
        <v>109</v>
      </c>
      <c r="W1327">
        <v>116</v>
      </c>
      <c r="X1327">
        <v>90</v>
      </c>
      <c r="Y1327">
        <v>69</v>
      </c>
      <c r="Z1327">
        <v>12</v>
      </c>
      <c r="AA1327">
        <f t="shared" si="360"/>
        <v>550</v>
      </c>
      <c r="AB1327">
        <f t="shared" si="365"/>
        <v>9.1651070709467599E-5</v>
      </c>
      <c r="AC1327" s="175"/>
    </row>
    <row r="1328" spans="1:29">
      <c r="A1328" t="s">
        <v>3890</v>
      </c>
      <c r="B1328" t="s">
        <v>3891</v>
      </c>
      <c r="C1328">
        <v>2.67</v>
      </c>
      <c r="D1328">
        <v>3.17</v>
      </c>
      <c r="E1328">
        <v>2.25</v>
      </c>
      <c r="F1328">
        <v>2.95</v>
      </c>
      <c r="G1328">
        <v>3.93</v>
      </c>
      <c r="H1328">
        <v>2.1800000000000002</v>
      </c>
      <c r="I1328">
        <v>3.65</v>
      </c>
      <c r="J1328">
        <v>4.7699999999999996</v>
      </c>
      <c r="K1328">
        <v>2.7</v>
      </c>
      <c r="U1328">
        <v>171</v>
      </c>
      <c r="V1328">
        <v>121</v>
      </c>
      <c r="W1328">
        <v>126</v>
      </c>
      <c r="X1328">
        <v>92</v>
      </c>
      <c r="Y1328">
        <v>66</v>
      </c>
      <c r="Z1328">
        <v>23</v>
      </c>
      <c r="AA1328">
        <f t="shared" si="360"/>
        <v>599</v>
      </c>
      <c r="AB1328">
        <f t="shared" si="365"/>
        <v>9.9816347918129264E-5</v>
      </c>
      <c r="AC1328" s="175"/>
    </row>
    <row r="1329" spans="1:29">
      <c r="A1329" t="s">
        <v>3892</v>
      </c>
      <c r="B1329" t="s">
        <v>3893</v>
      </c>
      <c r="C1329">
        <v>2.65</v>
      </c>
      <c r="D1329">
        <v>3.15</v>
      </c>
      <c r="E1329">
        <v>2.2400000000000002</v>
      </c>
      <c r="F1329">
        <v>2.9</v>
      </c>
      <c r="G1329">
        <v>3.88</v>
      </c>
      <c r="H1329">
        <v>2.16</v>
      </c>
      <c r="I1329">
        <v>3.62</v>
      </c>
      <c r="J1329">
        <v>4.76</v>
      </c>
      <c r="K1329">
        <v>2.7</v>
      </c>
      <c r="U1329">
        <v>182</v>
      </c>
      <c r="V1329">
        <v>150</v>
      </c>
      <c r="W1329">
        <v>151</v>
      </c>
      <c r="X1329">
        <v>123</v>
      </c>
      <c r="Y1329">
        <v>106</v>
      </c>
      <c r="Z1329">
        <v>53</v>
      </c>
      <c r="AA1329">
        <f t="shared" si="360"/>
        <v>765</v>
      </c>
      <c r="AB1329">
        <f t="shared" si="365"/>
        <v>1.2747830744135039E-4</v>
      </c>
      <c r="AC1329" s="175">
        <f t="shared" ref="AC1329" si="372">SUM(AB1329:AB1332)/4</f>
        <v>1.8771805664402773E-4</v>
      </c>
    </row>
    <row r="1330" spans="1:29">
      <c r="A1330" t="s">
        <v>3894</v>
      </c>
      <c r="B1330" t="s">
        <v>3895</v>
      </c>
      <c r="C1330">
        <v>2.64</v>
      </c>
      <c r="D1330">
        <v>3.14</v>
      </c>
      <c r="E1330">
        <v>2.2400000000000002</v>
      </c>
      <c r="F1330">
        <v>2.88</v>
      </c>
      <c r="G1330">
        <v>3.86</v>
      </c>
      <c r="H1330">
        <v>2.15</v>
      </c>
      <c r="I1330">
        <v>3.61</v>
      </c>
      <c r="J1330">
        <v>4.75</v>
      </c>
      <c r="K1330">
        <v>2.7</v>
      </c>
      <c r="U1330">
        <v>194</v>
      </c>
      <c r="V1330">
        <v>226</v>
      </c>
      <c r="W1330">
        <v>202</v>
      </c>
      <c r="X1330">
        <v>199</v>
      </c>
      <c r="Y1330">
        <v>144</v>
      </c>
      <c r="Z1330">
        <v>168</v>
      </c>
      <c r="AA1330">
        <f t="shared" si="360"/>
        <v>1133</v>
      </c>
      <c r="AB1330">
        <f t="shared" si="365"/>
        <v>1.8880120566150326E-4</v>
      </c>
      <c r="AC1330" s="175"/>
    </row>
    <row r="1331" spans="1:29">
      <c r="A1331" t="s">
        <v>3896</v>
      </c>
      <c r="B1331" t="s">
        <v>3897</v>
      </c>
      <c r="C1331">
        <v>2.63</v>
      </c>
      <c r="D1331">
        <v>3.13</v>
      </c>
      <c r="E1331">
        <v>2.23</v>
      </c>
      <c r="F1331">
        <v>2.86</v>
      </c>
      <c r="G1331">
        <v>3.84</v>
      </c>
      <c r="H1331">
        <v>2.14</v>
      </c>
      <c r="I1331">
        <v>3.6</v>
      </c>
      <c r="J1331">
        <v>4.74</v>
      </c>
      <c r="K1331">
        <v>2.7</v>
      </c>
      <c r="U1331">
        <v>227</v>
      </c>
      <c r="V1331">
        <v>234</v>
      </c>
      <c r="W1331">
        <v>250</v>
      </c>
      <c r="X1331">
        <v>219</v>
      </c>
      <c r="Y1331">
        <v>122</v>
      </c>
      <c r="Z1331">
        <v>262</v>
      </c>
      <c r="AA1331">
        <f t="shared" si="360"/>
        <v>1314</v>
      </c>
      <c r="AB1331">
        <f t="shared" si="365"/>
        <v>2.1896273984043716E-4</v>
      </c>
      <c r="AC1331" s="175"/>
    </row>
    <row r="1332" spans="1:29">
      <c r="A1332" t="s">
        <v>3898</v>
      </c>
      <c r="B1332" t="s">
        <v>3899</v>
      </c>
      <c r="C1332">
        <v>2.67</v>
      </c>
      <c r="D1332">
        <v>3.17</v>
      </c>
      <c r="E1332">
        <v>2.25</v>
      </c>
      <c r="F1332">
        <v>2.87</v>
      </c>
      <c r="G1332">
        <v>3.82</v>
      </c>
      <c r="H1332">
        <v>2.11</v>
      </c>
      <c r="I1332">
        <v>3.65</v>
      </c>
      <c r="J1332">
        <v>4.7699999999999996</v>
      </c>
      <c r="K1332">
        <v>2.7</v>
      </c>
      <c r="U1332">
        <v>240</v>
      </c>
      <c r="V1332">
        <v>218</v>
      </c>
      <c r="W1332">
        <v>237</v>
      </c>
      <c r="X1332">
        <v>219</v>
      </c>
      <c r="Y1332">
        <v>154</v>
      </c>
      <c r="Z1332">
        <v>226</v>
      </c>
      <c r="AA1332">
        <f t="shared" si="360"/>
        <v>1294</v>
      </c>
      <c r="AB1332">
        <f t="shared" si="365"/>
        <v>2.1562997363282015E-4</v>
      </c>
      <c r="AC1332" s="175"/>
    </row>
    <row r="1333" spans="1:29">
      <c r="A1333" t="s">
        <v>3900</v>
      </c>
      <c r="B1333" t="s">
        <v>3901</v>
      </c>
      <c r="C1333">
        <v>2.91</v>
      </c>
      <c r="D1333">
        <v>3.38</v>
      </c>
      <c r="E1333">
        <v>2.34</v>
      </c>
      <c r="F1333">
        <v>3.11</v>
      </c>
      <c r="G1333">
        <v>3.99</v>
      </c>
      <c r="H1333">
        <v>2.14</v>
      </c>
      <c r="I1333">
        <v>3.91</v>
      </c>
      <c r="J1333">
        <v>4.93</v>
      </c>
      <c r="K1333">
        <v>2.7</v>
      </c>
      <c r="U1333">
        <v>260</v>
      </c>
      <c r="V1333">
        <v>218</v>
      </c>
      <c r="W1333">
        <v>229</v>
      </c>
      <c r="X1333">
        <v>155</v>
      </c>
      <c r="Y1333">
        <v>138</v>
      </c>
      <c r="Z1333">
        <v>171</v>
      </c>
      <c r="AA1333">
        <f t="shared" si="360"/>
        <v>1171</v>
      </c>
      <c r="AB1333">
        <f t="shared" si="365"/>
        <v>1.9513346145597557E-4</v>
      </c>
      <c r="AC1333" s="175">
        <f t="shared" ref="AC1333" si="373">SUM(AB1333:AB1336)/4</f>
        <v>1.8192737535829319E-4</v>
      </c>
    </row>
    <row r="1334" spans="1:29">
      <c r="A1334" t="s">
        <v>3902</v>
      </c>
      <c r="B1334" t="s">
        <v>3903</v>
      </c>
      <c r="C1334">
        <v>3.21</v>
      </c>
      <c r="D1334">
        <v>3.63</v>
      </c>
      <c r="E1334">
        <v>2.46</v>
      </c>
      <c r="F1334">
        <v>3.44</v>
      </c>
      <c r="G1334">
        <v>4.22</v>
      </c>
      <c r="H1334">
        <v>2.1800000000000002</v>
      </c>
      <c r="I1334">
        <v>4.22</v>
      </c>
      <c r="J1334">
        <v>5.1100000000000003</v>
      </c>
      <c r="K1334">
        <v>2.7</v>
      </c>
      <c r="U1334">
        <v>248</v>
      </c>
      <c r="V1334">
        <v>208</v>
      </c>
      <c r="W1334">
        <v>215</v>
      </c>
      <c r="X1334">
        <v>143</v>
      </c>
      <c r="Y1334">
        <v>140</v>
      </c>
      <c r="Z1334">
        <v>164</v>
      </c>
      <c r="AA1334">
        <f t="shared" si="360"/>
        <v>1118</v>
      </c>
      <c r="AB1334">
        <f t="shared" si="365"/>
        <v>1.8630163100579052E-4</v>
      </c>
      <c r="AC1334" s="175"/>
    </row>
    <row r="1335" spans="1:29">
      <c r="A1335" t="s">
        <v>3904</v>
      </c>
      <c r="B1335" t="s">
        <v>3905</v>
      </c>
      <c r="C1335">
        <v>3.54</v>
      </c>
      <c r="D1335">
        <v>3.88</v>
      </c>
      <c r="E1335">
        <v>2.59</v>
      </c>
      <c r="F1335">
        <v>3.89</v>
      </c>
      <c r="G1335">
        <v>4.5599999999999996</v>
      </c>
      <c r="H1335">
        <v>2.2999999999999998</v>
      </c>
      <c r="I1335">
        <v>4.5599999999999996</v>
      </c>
      <c r="J1335">
        <v>5.29</v>
      </c>
      <c r="K1335">
        <v>2.7</v>
      </c>
      <c r="U1335">
        <v>233</v>
      </c>
      <c r="V1335">
        <v>202</v>
      </c>
      <c r="W1335">
        <v>204</v>
      </c>
      <c r="X1335">
        <v>140</v>
      </c>
      <c r="Y1335">
        <v>133</v>
      </c>
      <c r="Z1335">
        <v>149</v>
      </c>
      <c r="AA1335">
        <f t="shared" si="360"/>
        <v>1061</v>
      </c>
      <c r="AB1335">
        <f t="shared" si="365"/>
        <v>1.7680324731408206E-4</v>
      </c>
      <c r="AC1335" s="175"/>
    </row>
    <row r="1336" spans="1:29">
      <c r="A1336" t="s">
        <v>3906</v>
      </c>
      <c r="B1336" t="s">
        <v>3907</v>
      </c>
      <c r="C1336">
        <v>3.79</v>
      </c>
      <c r="D1336">
        <v>4.0199999999999996</v>
      </c>
      <c r="E1336">
        <v>2.69</v>
      </c>
      <c r="F1336">
        <v>4.3</v>
      </c>
      <c r="G1336">
        <v>4.88</v>
      </c>
      <c r="H1336">
        <v>2.42</v>
      </c>
      <c r="I1336">
        <v>4.83</v>
      </c>
      <c r="J1336">
        <v>5.44</v>
      </c>
      <c r="K1336">
        <v>2.7</v>
      </c>
      <c r="U1336">
        <v>217</v>
      </c>
      <c r="V1336">
        <v>195</v>
      </c>
      <c r="W1336">
        <v>194</v>
      </c>
      <c r="X1336">
        <v>131</v>
      </c>
      <c r="Y1336">
        <v>129</v>
      </c>
      <c r="Z1336">
        <v>151</v>
      </c>
      <c r="AA1336">
        <f t="shared" si="360"/>
        <v>1017</v>
      </c>
      <c r="AB1336">
        <f t="shared" si="365"/>
        <v>1.6947116165732466E-4</v>
      </c>
      <c r="AC1336" s="175"/>
    </row>
    <row r="1337" spans="1:29">
      <c r="A1337" t="s">
        <v>3908</v>
      </c>
      <c r="B1337" t="s">
        <v>3909</v>
      </c>
      <c r="C1337">
        <v>3.95</v>
      </c>
      <c r="D1337">
        <v>4.05</v>
      </c>
      <c r="E1337">
        <v>2.77</v>
      </c>
      <c r="F1337">
        <v>4.68</v>
      </c>
      <c r="G1337">
        <v>5.18</v>
      </c>
      <c r="H1337">
        <v>2.54</v>
      </c>
      <c r="I1337">
        <v>5.04</v>
      </c>
      <c r="J1337">
        <v>5.55</v>
      </c>
      <c r="K1337">
        <v>2.7</v>
      </c>
      <c r="U1337">
        <v>207</v>
      </c>
      <c r="V1337">
        <v>192</v>
      </c>
      <c r="W1337">
        <v>191</v>
      </c>
      <c r="X1337">
        <v>124</v>
      </c>
      <c r="Y1337">
        <v>130</v>
      </c>
      <c r="Z1337">
        <v>145</v>
      </c>
      <c r="AA1337">
        <f t="shared" si="360"/>
        <v>989</v>
      </c>
      <c r="AB1337">
        <f t="shared" si="365"/>
        <v>1.6480528896666084E-4</v>
      </c>
      <c r="AC1337" s="175">
        <f t="shared" ref="AC1337" si="374">SUM(AB1337:AB1340)/4</f>
        <v>1.5726490542192738E-4</v>
      </c>
    </row>
    <row r="1338" spans="1:29">
      <c r="A1338" t="s">
        <v>3910</v>
      </c>
      <c r="B1338" t="s">
        <v>3911</v>
      </c>
      <c r="C1338">
        <v>4.0199999999999996</v>
      </c>
      <c r="D1338">
        <v>4.0599999999999996</v>
      </c>
      <c r="E1338">
        <v>2.83</v>
      </c>
      <c r="F1338">
        <v>4.97</v>
      </c>
      <c r="G1338">
        <v>5.41</v>
      </c>
      <c r="H1338">
        <v>2.63</v>
      </c>
      <c r="I1338">
        <v>5.2</v>
      </c>
      <c r="J1338">
        <v>5.63</v>
      </c>
      <c r="K1338">
        <v>2.7</v>
      </c>
      <c r="U1338">
        <v>209</v>
      </c>
      <c r="V1338">
        <v>193</v>
      </c>
      <c r="W1338">
        <v>196</v>
      </c>
      <c r="X1338">
        <v>100</v>
      </c>
      <c r="Y1338">
        <v>119</v>
      </c>
      <c r="Z1338">
        <v>117</v>
      </c>
      <c r="AA1338">
        <f t="shared" si="360"/>
        <v>934</v>
      </c>
      <c r="AB1338">
        <f t="shared" si="365"/>
        <v>1.5564018189571409E-4</v>
      </c>
      <c r="AC1338" s="175"/>
    </row>
    <row r="1339" spans="1:29">
      <c r="A1339" t="s">
        <v>3912</v>
      </c>
      <c r="B1339" t="s">
        <v>3913</v>
      </c>
      <c r="C1339">
        <v>4.03</v>
      </c>
      <c r="D1339">
        <v>4.0599999999999996</v>
      </c>
      <c r="E1339">
        <v>2.86</v>
      </c>
      <c r="F1339">
        <v>5.16</v>
      </c>
      <c r="G1339">
        <v>5.56</v>
      </c>
      <c r="H1339">
        <v>2.69</v>
      </c>
      <c r="I1339">
        <v>5.29</v>
      </c>
      <c r="J1339">
        <v>5.68</v>
      </c>
      <c r="K1339">
        <v>2.7</v>
      </c>
      <c r="U1339">
        <v>208</v>
      </c>
      <c r="V1339">
        <v>193</v>
      </c>
      <c r="W1339">
        <v>202</v>
      </c>
      <c r="X1339">
        <v>93</v>
      </c>
      <c r="Y1339">
        <v>122</v>
      </c>
      <c r="Z1339">
        <v>112</v>
      </c>
      <c r="AA1339">
        <f t="shared" si="360"/>
        <v>930</v>
      </c>
      <c r="AB1339">
        <f t="shared" si="365"/>
        <v>1.5497362865419067E-4</v>
      </c>
      <c r="AC1339" s="175"/>
    </row>
    <row r="1340" spans="1:29">
      <c r="A1340" t="s">
        <v>3914</v>
      </c>
      <c r="B1340" t="s">
        <v>3915</v>
      </c>
      <c r="C1340">
        <v>4.03</v>
      </c>
      <c r="D1340">
        <v>4.0599999999999996</v>
      </c>
      <c r="E1340">
        <v>2.87</v>
      </c>
      <c r="F1340">
        <v>5.26</v>
      </c>
      <c r="G1340">
        <v>5.65</v>
      </c>
      <c r="H1340">
        <v>2.74</v>
      </c>
      <c r="I1340">
        <v>5.3</v>
      </c>
      <c r="J1340">
        <v>5.69</v>
      </c>
      <c r="K1340">
        <v>2.7</v>
      </c>
      <c r="U1340">
        <v>208</v>
      </c>
      <c r="V1340">
        <v>199</v>
      </c>
      <c r="W1340">
        <v>212</v>
      </c>
      <c r="X1340">
        <v>92</v>
      </c>
      <c r="Y1340">
        <v>111</v>
      </c>
      <c r="Z1340">
        <v>100</v>
      </c>
      <c r="AA1340">
        <f t="shared" si="360"/>
        <v>922</v>
      </c>
      <c r="AB1340">
        <f t="shared" si="365"/>
        <v>1.5364052217114389E-4</v>
      </c>
      <c r="AC1340" s="175"/>
    </row>
    <row r="1341" spans="1:29">
      <c r="A1341" t="s">
        <v>3916</v>
      </c>
      <c r="B1341" t="s">
        <v>3917</v>
      </c>
      <c r="C1341">
        <v>3.99</v>
      </c>
      <c r="D1341">
        <v>4.05</v>
      </c>
      <c r="E1341">
        <v>2.82</v>
      </c>
      <c r="F1341">
        <v>5.23</v>
      </c>
      <c r="G1341">
        <v>5.68</v>
      </c>
      <c r="H1341">
        <v>2.79</v>
      </c>
      <c r="I1341">
        <v>5.18</v>
      </c>
      <c r="J1341">
        <v>5.63</v>
      </c>
      <c r="K1341">
        <v>2.7</v>
      </c>
      <c r="U1341">
        <v>215</v>
      </c>
      <c r="V1341">
        <v>211</v>
      </c>
      <c r="W1341">
        <v>221</v>
      </c>
      <c r="X1341">
        <v>83</v>
      </c>
      <c r="Y1341">
        <v>109</v>
      </c>
      <c r="Z1341">
        <v>118</v>
      </c>
      <c r="AA1341">
        <f t="shared" si="360"/>
        <v>957</v>
      </c>
      <c r="AB1341">
        <f t="shared" si="365"/>
        <v>1.5947286303447363E-4</v>
      </c>
      <c r="AC1341" s="175">
        <f t="shared" ref="AC1341" si="375">SUM(AB1341:AB1344)/4</f>
        <v>1.6792975728630177E-4</v>
      </c>
    </row>
    <row r="1342" spans="1:29">
      <c r="A1342" t="s">
        <v>3918</v>
      </c>
      <c r="B1342" t="s">
        <v>3919</v>
      </c>
      <c r="C1342">
        <v>3.8</v>
      </c>
      <c r="D1342">
        <v>4.01</v>
      </c>
      <c r="E1342">
        <v>2.7</v>
      </c>
      <c r="F1342">
        <v>4.8600000000000003</v>
      </c>
      <c r="G1342">
        <v>5.47</v>
      </c>
      <c r="H1342">
        <v>2.75</v>
      </c>
      <c r="I1342">
        <v>4.8600000000000003</v>
      </c>
      <c r="J1342">
        <v>5.46</v>
      </c>
      <c r="K1342">
        <v>2.7</v>
      </c>
      <c r="U1342">
        <v>217</v>
      </c>
      <c r="V1342">
        <v>218</v>
      </c>
      <c r="W1342">
        <v>229</v>
      </c>
      <c r="X1342">
        <v>86</v>
      </c>
      <c r="Y1342">
        <v>117</v>
      </c>
      <c r="Z1342">
        <v>139</v>
      </c>
      <c r="AA1342">
        <f t="shared" si="360"/>
        <v>1006</v>
      </c>
      <c r="AB1342">
        <f t="shared" si="365"/>
        <v>1.6763814024313528E-4</v>
      </c>
      <c r="AC1342" s="175"/>
    </row>
    <row r="1343" spans="1:29">
      <c r="A1343" t="s">
        <v>3920</v>
      </c>
      <c r="B1343" t="s">
        <v>3921</v>
      </c>
      <c r="C1343">
        <v>3.56</v>
      </c>
      <c r="D1343">
        <v>3.89</v>
      </c>
      <c r="E1343">
        <v>2.6</v>
      </c>
      <c r="F1343">
        <v>4.4000000000000004</v>
      </c>
      <c r="G1343">
        <v>5.1100000000000003</v>
      </c>
      <c r="H1343">
        <v>2.61</v>
      </c>
      <c r="I1343">
        <v>4.58</v>
      </c>
      <c r="J1343">
        <v>5.31</v>
      </c>
      <c r="K1343">
        <v>2.7</v>
      </c>
      <c r="U1343">
        <v>217</v>
      </c>
      <c r="V1343">
        <v>225</v>
      </c>
      <c r="W1343">
        <v>235</v>
      </c>
      <c r="X1343">
        <v>90</v>
      </c>
      <c r="Y1343">
        <v>123</v>
      </c>
      <c r="Z1343">
        <v>135</v>
      </c>
      <c r="AA1343">
        <f t="shared" si="360"/>
        <v>1025</v>
      </c>
      <c r="AB1343">
        <f t="shared" si="365"/>
        <v>1.7080426814037144E-4</v>
      </c>
      <c r="AC1343" s="175"/>
    </row>
    <row r="1344" spans="1:29">
      <c r="A1344" t="s">
        <v>3922</v>
      </c>
      <c r="B1344" t="s">
        <v>3923</v>
      </c>
      <c r="C1344">
        <v>3.38</v>
      </c>
      <c r="D1344">
        <v>3.77</v>
      </c>
      <c r="E1344">
        <v>2.5299999999999998</v>
      </c>
      <c r="F1344">
        <v>4.1100000000000003</v>
      </c>
      <c r="G1344">
        <v>4.8899999999999997</v>
      </c>
      <c r="H1344">
        <v>2.5299999999999998</v>
      </c>
      <c r="I1344">
        <v>4.41</v>
      </c>
      <c r="J1344">
        <v>5.21</v>
      </c>
      <c r="K1344">
        <v>2.7</v>
      </c>
      <c r="U1344">
        <v>207</v>
      </c>
      <c r="V1344">
        <v>227</v>
      </c>
      <c r="W1344">
        <v>234</v>
      </c>
      <c r="X1344">
        <v>106</v>
      </c>
      <c r="Y1344">
        <v>127</v>
      </c>
      <c r="Z1344">
        <v>142</v>
      </c>
      <c r="AA1344">
        <f t="shared" si="360"/>
        <v>1043</v>
      </c>
      <c r="AB1344">
        <f t="shared" si="365"/>
        <v>1.7380375772722674E-4</v>
      </c>
      <c r="AC1344" s="175"/>
    </row>
    <row r="1345" spans="1:29">
      <c r="A1345" t="s">
        <v>3924</v>
      </c>
      <c r="B1345" t="s">
        <v>3925</v>
      </c>
      <c r="C1345">
        <v>3.26</v>
      </c>
      <c r="D1345">
        <v>3.68</v>
      </c>
      <c r="E1345">
        <v>2.48</v>
      </c>
      <c r="F1345">
        <v>3.9</v>
      </c>
      <c r="G1345">
        <v>4.71</v>
      </c>
      <c r="H1345">
        <v>2.46</v>
      </c>
      <c r="I1345">
        <v>4.28</v>
      </c>
      <c r="J1345">
        <v>5.14</v>
      </c>
      <c r="K1345">
        <v>2.7</v>
      </c>
      <c r="U1345">
        <v>196</v>
      </c>
      <c r="V1345">
        <v>220</v>
      </c>
      <c r="W1345">
        <v>222</v>
      </c>
      <c r="X1345">
        <v>114</v>
      </c>
      <c r="Y1345">
        <v>138</v>
      </c>
      <c r="Z1345">
        <v>147</v>
      </c>
      <c r="AA1345">
        <f t="shared" si="360"/>
        <v>1037</v>
      </c>
      <c r="AB1345">
        <f t="shared" si="365"/>
        <v>1.7280392786494164E-4</v>
      </c>
      <c r="AC1345" s="175">
        <f t="shared" ref="AC1345" si="376">SUM(AB1345:AB1348)/4</f>
        <v>1.3851809550408174E-4</v>
      </c>
    </row>
    <row r="1346" spans="1:29">
      <c r="A1346" t="s">
        <v>3926</v>
      </c>
      <c r="B1346" t="s">
        <v>3927</v>
      </c>
      <c r="C1346">
        <v>3.17</v>
      </c>
      <c r="D1346">
        <v>3.6</v>
      </c>
      <c r="E1346">
        <v>2.44</v>
      </c>
      <c r="F1346">
        <v>3.72</v>
      </c>
      <c r="G1346">
        <v>4.5599999999999996</v>
      </c>
      <c r="H1346">
        <v>2.4</v>
      </c>
      <c r="I1346">
        <v>4.18</v>
      </c>
      <c r="J1346">
        <v>5.08</v>
      </c>
      <c r="K1346">
        <v>2.7</v>
      </c>
      <c r="U1346">
        <v>186</v>
      </c>
      <c r="V1346">
        <v>199</v>
      </c>
      <c r="W1346">
        <v>196</v>
      </c>
      <c r="X1346">
        <v>104</v>
      </c>
      <c r="Y1346">
        <v>134</v>
      </c>
      <c r="Z1346">
        <v>126</v>
      </c>
      <c r="AA1346">
        <f t="shared" si="360"/>
        <v>945</v>
      </c>
      <c r="AB1346">
        <f t="shared" si="365"/>
        <v>1.5747320330990343E-4</v>
      </c>
      <c r="AC1346" s="175"/>
    </row>
    <row r="1347" spans="1:29">
      <c r="A1347" t="s">
        <v>3928</v>
      </c>
      <c r="B1347" t="s">
        <v>3929</v>
      </c>
      <c r="C1347">
        <v>3.07</v>
      </c>
      <c r="D1347">
        <v>3.51</v>
      </c>
      <c r="E1347">
        <v>2.4</v>
      </c>
      <c r="F1347">
        <v>3.55</v>
      </c>
      <c r="G1347">
        <v>4.42</v>
      </c>
      <c r="H1347">
        <v>2.35</v>
      </c>
      <c r="I1347">
        <v>4.08</v>
      </c>
      <c r="J1347">
        <v>5.0199999999999996</v>
      </c>
      <c r="K1347">
        <v>2.7</v>
      </c>
      <c r="U1347">
        <v>158</v>
      </c>
      <c r="V1347">
        <v>168</v>
      </c>
      <c r="W1347">
        <v>141</v>
      </c>
      <c r="X1347">
        <v>101</v>
      </c>
      <c r="Y1347">
        <v>122</v>
      </c>
      <c r="Z1347">
        <v>73</v>
      </c>
      <c r="AA1347">
        <f t="shared" si="360"/>
        <v>763</v>
      </c>
      <c r="AB1347">
        <f t="shared" si="365"/>
        <v>1.2714503082058871E-4</v>
      </c>
      <c r="AC1347" s="175"/>
    </row>
    <row r="1348" spans="1:29">
      <c r="A1348" t="s">
        <v>3930</v>
      </c>
      <c r="B1348" t="s">
        <v>3931</v>
      </c>
      <c r="C1348">
        <v>3</v>
      </c>
      <c r="D1348">
        <v>3.46</v>
      </c>
      <c r="E1348">
        <v>2.38</v>
      </c>
      <c r="F1348">
        <v>3.43</v>
      </c>
      <c r="G1348">
        <v>4.32</v>
      </c>
      <c r="H1348">
        <v>2.2999999999999998</v>
      </c>
      <c r="I1348">
        <v>4.01</v>
      </c>
      <c r="J1348">
        <v>4.9800000000000004</v>
      </c>
      <c r="K1348">
        <v>2.7</v>
      </c>
      <c r="U1348">
        <v>147</v>
      </c>
      <c r="V1348">
        <v>123</v>
      </c>
      <c r="W1348">
        <v>113</v>
      </c>
      <c r="X1348">
        <v>76</v>
      </c>
      <c r="Y1348">
        <v>91</v>
      </c>
      <c r="Z1348">
        <v>30</v>
      </c>
      <c r="AA1348">
        <f t="shared" si="360"/>
        <v>580</v>
      </c>
      <c r="AB1348">
        <f t="shared" si="365"/>
        <v>9.6650220020893111E-5</v>
      </c>
      <c r="AC1348" s="175"/>
    </row>
    <row r="1349" spans="1:29">
      <c r="A1349" t="s">
        <v>3932</v>
      </c>
      <c r="B1349" t="s">
        <v>3933</v>
      </c>
      <c r="C1349">
        <v>2.93</v>
      </c>
      <c r="D1349">
        <v>3.4</v>
      </c>
      <c r="E1349">
        <v>2.35</v>
      </c>
      <c r="F1349">
        <v>3.33</v>
      </c>
      <c r="G1349">
        <v>4.2300000000000004</v>
      </c>
      <c r="H1349">
        <v>2.27</v>
      </c>
      <c r="I1349">
        <v>3.94</v>
      </c>
      <c r="J1349">
        <v>4.9400000000000004</v>
      </c>
      <c r="K1349">
        <v>2.7</v>
      </c>
      <c r="U1349">
        <v>130</v>
      </c>
      <c r="V1349">
        <v>91</v>
      </c>
      <c r="W1349">
        <v>92</v>
      </c>
      <c r="X1349">
        <v>66</v>
      </c>
      <c r="Y1349">
        <v>68</v>
      </c>
      <c r="Z1349">
        <v>13</v>
      </c>
      <c r="AA1349">
        <f t="shared" si="360"/>
        <v>460</v>
      </c>
      <c r="AB1349">
        <f t="shared" si="365"/>
        <v>7.665362277519109E-5</v>
      </c>
      <c r="AC1349" s="175">
        <f t="shared" ref="AC1349" si="377">SUM(AB1349:AB1352)/4</f>
        <v>8.3819070121567656E-5</v>
      </c>
    </row>
    <row r="1350" spans="1:29">
      <c r="A1350" t="s">
        <v>3934</v>
      </c>
      <c r="B1350" t="s">
        <v>3935</v>
      </c>
      <c r="C1350">
        <v>2.9</v>
      </c>
      <c r="D1350">
        <v>3.37</v>
      </c>
      <c r="E1350">
        <v>2.34</v>
      </c>
      <c r="F1350">
        <v>3.28</v>
      </c>
      <c r="G1350">
        <v>4.1900000000000004</v>
      </c>
      <c r="H1350">
        <v>2.2599999999999998</v>
      </c>
      <c r="I1350">
        <v>3.9</v>
      </c>
      <c r="J1350">
        <v>4.92</v>
      </c>
      <c r="K1350">
        <v>2.7</v>
      </c>
      <c r="U1350">
        <v>133</v>
      </c>
      <c r="V1350">
        <v>100</v>
      </c>
      <c r="W1350">
        <v>97</v>
      </c>
      <c r="X1350">
        <v>83</v>
      </c>
      <c r="Y1350">
        <v>71</v>
      </c>
      <c r="Z1350">
        <v>15</v>
      </c>
      <c r="AA1350">
        <f t="shared" ref="AA1350:AA1413" si="378">SUM(U1350:Z1350)</f>
        <v>499</v>
      </c>
      <c r="AB1350">
        <f t="shared" si="365"/>
        <v>8.3152516880044251E-5</v>
      </c>
      <c r="AC1350" s="175"/>
    </row>
    <row r="1351" spans="1:29">
      <c r="A1351" t="s">
        <v>3936</v>
      </c>
      <c r="B1351" t="s">
        <v>3937</v>
      </c>
      <c r="C1351">
        <v>2.84</v>
      </c>
      <c r="D1351">
        <v>3.32</v>
      </c>
      <c r="E1351">
        <v>2.3199999999999998</v>
      </c>
      <c r="F1351">
        <v>3.19</v>
      </c>
      <c r="G1351">
        <v>4.12</v>
      </c>
      <c r="H1351">
        <v>2.23</v>
      </c>
      <c r="I1351">
        <v>3.84</v>
      </c>
      <c r="J1351">
        <v>4.8899999999999997</v>
      </c>
      <c r="K1351">
        <v>2.7</v>
      </c>
      <c r="U1351">
        <v>137</v>
      </c>
      <c r="V1351">
        <v>97</v>
      </c>
      <c r="W1351">
        <v>101</v>
      </c>
      <c r="X1351">
        <v>87</v>
      </c>
      <c r="Y1351">
        <v>69</v>
      </c>
      <c r="Z1351">
        <v>12</v>
      </c>
      <c r="AA1351">
        <f t="shared" si="378"/>
        <v>503</v>
      </c>
      <c r="AB1351">
        <f t="shared" si="365"/>
        <v>8.3819070121567642E-5</v>
      </c>
      <c r="AC1351" s="175"/>
    </row>
    <row r="1352" spans="1:29">
      <c r="A1352" t="s">
        <v>3938</v>
      </c>
      <c r="B1352" t="s">
        <v>3939</v>
      </c>
      <c r="C1352">
        <v>2.81</v>
      </c>
      <c r="D1352">
        <v>3.3</v>
      </c>
      <c r="E1352">
        <v>2.2999999999999998</v>
      </c>
      <c r="F1352">
        <v>3.14</v>
      </c>
      <c r="G1352">
        <v>4.07</v>
      </c>
      <c r="H1352">
        <v>2.21</v>
      </c>
      <c r="I1352">
        <v>3.81</v>
      </c>
      <c r="J1352">
        <v>4.87</v>
      </c>
      <c r="K1352">
        <v>2.7</v>
      </c>
      <c r="U1352">
        <v>152</v>
      </c>
      <c r="V1352">
        <v>108</v>
      </c>
      <c r="W1352">
        <v>113</v>
      </c>
      <c r="X1352">
        <v>88</v>
      </c>
      <c r="Y1352">
        <v>66</v>
      </c>
      <c r="Z1352">
        <v>23</v>
      </c>
      <c r="AA1352">
        <f t="shared" si="378"/>
        <v>550</v>
      </c>
      <c r="AB1352">
        <f t="shared" si="365"/>
        <v>9.1651070709467599E-5</v>
      </c>
      <c r="AC1352" s="175"/>
    </row>
    <row r="1353" spans="1:29">
      <c r="A1353" t="s">
        <v>3940</v>
      </c>
      <c r="B1353" t="s">
        <v>3941</v>
      </c>
      <c r="C1353">
        <v>2.79</v>
      </c>
      <c r="D1353">
        <v>3.28</v>
      </c>
      <c r="E1353">
        <v>2.2999999999999998</v>
      </c>
      <c r="F1353">
        <v>3.1</v>
      </c>
      <c r="G1353">
        <v>4.04</v>
      </c>
      <c r="H1353">
        <v>2.19</v>
      </c>
      <c r="I1353">
        <v>3.79</v>
      </c>
      <c r="J1353">
        <v>4.8499999999999996</v>
      </c>
      <c r="K1353">
        <v>2.7</v>
      </c>
      <c r="U1353">
        <v>164</v>
      </c>
      <c r="V1353">
        <v>138</v>
      </c>
      <c r="W1353">
        <v>139</v>
      </c>
      <c r="X1353">
        <v>122</v>
      </c>
      <c r="Y1353">
        <v>106</v>
      </c>
      <c r="Z1353">
        <v>53</v>
      </c>
      <c r="AA1353">
        <f t="shared" si="378"/>
        <v>722</v>
      </c>
      <c r="AB1353">
        <f t="shared" si="365"/>
        <v>1.2031286009497384E-4</v>
      </c>
      <c r="AC1353" s="175">
        <f t="shared" ref="AC1353" si="379">SUM(AB1353:AB1356)/4</f>
        <v>1.7880290703865226E-4</v>
      </c>
    </row>
    <row r="1354" spans="1:29">
      <c r="A1354" t="s">
        <v>3942</v>
      </c>
      <c r="B1354" t="s">
        <v>3943</v>
      </c>
      <c r="C1354">
        <v>2.76</v>
      </c>
      <c r="D1354">
        <v>3.25</v>
      </c>
      <c r="E1354">
        <v>2.2799999999999998</v>
      </c>
      <c r="F1354">
        <v>3.06</v>
      </c>
      <c r="G1354">
        <v>4</v>
      </c>
      <c r="H1354">
        <v>2.1800000000000002</v>
      </c>
      <c r="I1354">
        <v>3.76</v>
      </c>
      <c r="J1354">
        <v>4.84</v>
      </c>
      <c r="K1354">
        <v>2.7</v>
      </c>
      <c r="U1354">
        <v>171</v>
      </c>
      <c r="V1354">
        <v>208</v>
      </c>
      <c r="W1354">
        <v>187</v>
      </c>
      <c r="X1354">
        <v>196</v>
      </c>
      <c r="Y1354">
        <v>144</v>
      </c>
      <c r="Z1354">
        <v>168</v>
      </c>
      <c r="AA1354">
        <f t="shared" si="378"/>
        <v>1074</v>
      </c>
      <c r="AB1354">
        <f t="shared" si="365"/>
        <v>1.7896954534903312E-4</v>
      </c>
      <c r="AC1354" s="175"/>
    </row>
    <row r="1355" spans="1:29">
      <c r="A1355" t="s">
        <v>3944</v>
      </c>
      <c r="B1355" t="s">
        <v>3945</v>
      </c>
      <c r="C1355">
        <v>2.74</v>
      </c>
      <c r="D1355">
        <v>3.23</v>
      </c>
      <c r="E1355">
        <v>2.27</v>
      </c>
      <c r="F1355">
        <v>3.01</v>
      </c>
      <c r="G1355">
        <v>3.96</v>
      </c>
      <c r="H1355">
        <v>2.16</v>
      </c>
      <c r="I1355">
        <v>3.73</v>
      </c>
      <c r="J1355">
        <v>4.82</v>
      </c>
      <c r="K1355">
        <v>2.7</v>
      </c>
      <c r="U1355">
        <v>203</v>
      </c>
      <c r="V1355">
        <v>217</v>
      </c>
      <c r="W1355">
        <v>230</v>
      </c>
      <c r="X1355">
        <v>222</v>
      </c>
      <c r="Y1355">
        <v>122</v>
      </c>
      <c r="Z1355">
        <v>262</v>
      </c>
      <c r="AA1355">
        <f t="shared" si="378"/>
        <v>1256</v>
      </c>
      <c r="AB1355">
        <f t="shared" si="365"/>
        <v>2.0929771783834784E-4</v>
      </c>
      <c r="AC1355" s="175"/>
    </row>
    <row r="1356" spans="1:29">
      <c r="A1356" t="s">
        <v>3946</v>
      </c>
      <c r="B1356" t="s">
        <v>3947</v>
      </c>
      <c r="C1356">
        <v>2.76</v>
      </c>
      <c r="D1356">
        <v>3.25</v>
      </c>
      <c r="E1356">
        <v>2.2799999999999998</v>
      </c>
      <c r="F1356">
        <v>2.98</v>
      </c>
      <c r="G1356">
        <v>3.91</v>
      </c>
      <c r="H1356">
        <v>2.13</v>
      </c>
      <c r="I1356">
        <v>3.75</v>
      </c>
      <c r="J1356">
        <v>4.83</v>
      </c>
      <c r="K1356">
        <v>2.7</v>
      </c>
      <c r="U1356">
        <v>220</v>
      </c>
      <c r="V1356">
        <v>201</v>
      </c>
      <c r="W1356">
        <v>219</v>
      </c>
      <c r="X1356">
        <v>220</v>
      </c>
      <c r="Y1356">
        <v>154</v>
      </c>
      <c r="Z1356">
        <v>226</v>
      </c>
      <c r="AA1356">
        <f t="shared" si="378"/>
        <v>1240</v>
      </c>
      <c r="AB1356">
        <f t="shared" si="365"/>
        <v>2.0663150487225423E-4</v>
      </c>
      <c r="AC1356" s="175"/>
    </row>
    <row r="1357" spans="1:29">
      <c r="A1357" t="s">
        <v>3948</v>
      </c>
      <c r="B1357" t="s">
        <v>3949</v>
      </c>
      <c r="C1357">
        <v>3.02</v>
      </c>
      <c r="D1357">
        <v>3.47</v>
      </c>
      <c r="E1357">
        <v>2.38</v>
      </c>
      <c r="F1357">
        <v>3.27</v>
      </c>
      <c r="G1357">
        <v>4.1100000000000003</v>
      </c>
      <c r="H1357">
        <v>2.17</v>
      </c>
      <c r="I1357">
        <v>4.03</v>
      </c>
      <c r="J1357">
        <v>4.99</v>
      </c>
      <c r="K1357">
        <v>2.7</v>
      </c>
      <c r="U1357">
        <v>243</v>
      </c>
      <c r="V1357">
        <v>200</v>
      </c>
      <c r="W1357">
        <v>208</v>
      </c>
      <c r="X1357">
        <v>166</v>
      </c>
      <c r="Y1357">
        <v>138</v>
      </c>
      <c r="Z1357">
        <v>171</v>
      </c>
      <c r="AA1357">
        <f t="shared" si="378"/>
        <v>1126</v>
      </c>
      <c r="AB1357">
        <f t="shared" si="365"/>
        <v>1.8763473748883731E-4</v>
      </c>
      <c r="AC1357" s="175">
        <f t="shared" ref="AC1357" si="380">SUM(AB1357:AB1360)/4</f>
        <v>1.7301222575291772E-4</v>
      </c>
    </row>
    <row r="1358" spans="1:29">
      <c r="A1358" t="s">
        <v>3950</v>
      </c>
      <c r="B1358" t="s">
        <v>3951</v>
      </c>
      <c r="C1358">
        <v>3.34</v>
      </c>
      <c r="D1358">
        <v>3.74</v>
      </c>
      <c r="E1358">
        <v>2.5099999999999998</v>
      </c>
      <c r="F1358">
        <v>3.67</v>
      </c>
      <c r="G1358">
        <v>4.41</v>
      </c>
      <c r="H1358">
        <v>2.25</v>
      </c>
      <c r="I1358">
        <v>4.3600000000000003</v>
      </c>
      <c r="J1358">
        <v>5.18</v>
      </c>
      <c r="K1358">
        <v>2.7</v>
      </c>
      <c r="U1358">
        <v>225</v>
      </c>
      <c r="V1358">
        <v>188</v>
      </c>
      <c r="W1358">
        <v>193</v>
      </c>
      <c r="X1358">
        <v>154</v>
      </c>
      <c r="Y1358">
        <v>140</v>
      </c>
      <c r="Z1358">
        <v>164</v>
      </c>
      <c r="AA1358">
        <f t="shared" si="378"/>
        <v>1064</v>
      </c>
      <c r="AB1358">
        <f t="shared" si="365"/>
        <v>1.773031622452246E-4</v>
      </c>
      <c r="AC1358" s="175"/>
    </row>
    <row r="1359" spans="1:29">
      <c r="A1359" t="s">
        <v>3952</v>
      </c>
      <c r="B1359" t="s">
        <v>3953</v>
      </c>
      <c r="C1359">
        <v>3.66</v>
      </c>
      <c r="D1359">
        <v>3.96</v>
      </c>
      <c r="E1359">
        <v>2.64</v>
      </c>
      <c r="F1359">
        <v>4.13</v>
      </c>
      <c r="G1359">
        <v>4.76</v>
      </c>
      <c r="H1359">
        <v>2.37</v>
      </c>
      <c r="I1359">
        <v>4.6900000000000004</v>
      </c>
      <c r="J1359">
        <v>5.36</v>
      </c>
      <c r="K1359">
        <v>2.7</v>
      </c>
      <c r="U1359">
        <v>206</v>
      </c>
      <c r="V1359">
        <v>183</v>
      </c>
      <c r="W1359">
        <v>181</v>
      </c>
      <c r="X1359">
        <v>151</v>
      </c>
      <c r="Y1359">
        <v>133</v>
      </c>
      <c r="Z1359">
        <v>149</v>
      </c>
      <c r="AA1359">
        <f t="shared" si="378"/>
        <v>1003</v>
      </c>
      <c r="AB1359">
        <f t="shared" si="365"/>
        <v>1.6713822531199275E-4</v>
      </c>
      <c r="AC1359" s="175"/>
    </row>
    <row r="1360" spans="1:29">
      <c r="A1360" t="s">
        <v>3954</v>
      </c>
      <c r="B1360" t="s">
        <v>3955</v>
      </c>
      <c r="C1360">
        <v>3.89</v>
      </c>
      <c r="D1360">
        <v>4.04</v>
      </c>
      <c r="E1360">
        <v>2.74</v>
      </c>
      <c r="F1360">
        <v>4.63</v>
      </c>
      <c r="G1360">
        <v>5.16</v>
      </c>
      <c r="H1360">
        <v>2.5299999999999998</v>
      </c>
      <c r="I1360">
        <v>4.96</v>
      </c>
      <c r="J1360">
        <v>5.51</v>
      </c>
      <c r="K1360">
        <v>2.7</v>
      </c>
      <c r="U1360">
        <v>193</v>
      </c>
      <c r="V1360">
        <v>176</v>
      </c>
      <c r="W1360">
        <v>171</v>
      </c>
      <c r="X1360">
        <v>140</v>
      </c>
      <c r="Y1360">
        <v>129</v>
      </c>
      <c r="Z1360">
        <v>151</v>
      </c>
      <c r="AA1360">
        <f t="shared" si="378"/>
        <v>960</v>
      </c>
      <c r="AB1360">
        <f t="shared" si="365"/>
        <v>1.599727779656162E-4</v>
      </c>
      <c r="AC1360" s="175"/>
    </row>
    <row r="1361" spans="1:29">
      <c r="A1361" t="s">
        <v>3956</v>
      </c>
      <c r="B1361" t="s">
        <v>3957</v>
      </c>
      <c r="C1361">
        <v>3.99</v>
      </c>
      <c r="D1361">
        <v>4.0599999999999996</v>
      </c>
      <c r="E1361">
        <v>2.82</v>
      </c>
      <c r="F1361">
        <v>5.07</v>
      </c>
      <c r="G1361">
        <v>5.52</v>
      </c>
      <c r="H1361">
        <v>2.68</v>
      </c>
      <c r="I1361">
        <v>5.18</v>
      </c>
      <c r="J1361">
        <v>5.63</v>
      </c>
      <c r="K1361">
        <v>2.7</v>
      </c>
      <c r="U1361">
        <v>184</v>
      </c>
      <c r="V1361">
        <v>172</v>
      </c>
      <c r="W1361">
        <v>169</v>
      </c>
      <c r="X1361">
        <v>133</v>
      </c>
      <c r="Y1361">
        <v>130</v>
      </c>
      <c r="Z1361">
        <v>145</v>
      </c>
      <c r="AA1361">
        <f t="shared" si="378"/>
        <v>933</v>
      </c>
      <c r="AB1361">
        <f t="shared" si="365"/>
        <v>1.5547354358533323E-4</v>
      </c>
      <c r="AC1361" s="175">
        <f t="shared" ref="AC1361" si="381">SUM(AB1361:AB1364)/4</f>
        <v>1.4739158553186201E-4</v>
      </c>
    </row>
    <row r="1362" spans="1:29">
      <c r="A1362" t="s">
        <v>3958</v>
      </c>
      <c r="B1362" t="s">
        <v>3959</v>
      </c>
      <c r="C1362">
        <v>4.0199999999999996</v>
      </c>
      <c r="D1362">
        <v>4.0599999999999996</v>
      </c>
      <c r="E1362">
        <v>2.88</v>
      </c>
      <c r="F1362">
        <v>5.37</v>
      </c>
      <c r="G1362">
        <v>5.75</v>
      </c>
      <c r="H1362">
        <v>2.78</v>
      </c>
      <c r="I1362">
        <v>5.32</v>
      </c>
      <c r="J1362">
        <v>5.7</v>
      </c>
      <c r="K1362">
        <v>2.7</v>
      </c>
      <c r="U1362">
        <v>188</v>
      </c>
      <c r="V1362">
        <v>173</v>
      </c>
      <c r="W1362">
        <v>174</v>
      </c>
      <c r="X1362">
        <v>106</v>
      </c>
      <c r="Y1362">
        <v>119</v>
      </c>
      <c r="Z1362">
        <v>117</v>
      </c>
      <c r="AA1362">
        <f t="shared" si="378"/>
        <v>877</v>
      </c>
      <c r="AB1362">
        <f t="shared" si="365"/>
        <v>1.4614179820400563E-4</v>
      </c>
      <c r="AC1362" s="175"/>
    </row>
    <row r="1363" spans="1:29">
      <c r="A1363" t="s">
        <v>3960</v>
      </c>
      <c r="B1363" t="s">
        <v>3961</v>
      </c>
      <c r="C1363">
        <v>4.03</v>
      </c>
      <c r="D1363">
        <v>4.0599999999999996</v>
      </c>
      <c r="E1363">
        <v>2.91</v>
      </c>
      <c r="F1363">
        <v>5.52</v>
      </c>
      <c r="G1363">
        <v>5.85</v>
      </c>
      <c r="H1363">
        <v>2.83</v>
      </c>
      <c r="I1363">
        <v>5.4</v>
      </c>
      <c r="J1363">
        <v>5.74</v>
      </c>
      <c r="K1363">
        <v>2.7</v>
      </c>
      <c r="U1363">
        <v>189</v>
      </c>
      <c r="V1363">
        <v>172</v>
      </c>
      <c r="W1363">
        <v>180</v>
      </c>
      <c r="X1363">
        <v>94</v>
      </c>
      <c r="Y1363">
        <v>122</v>
      </c>
      <c r="Z1363">
        <v>112</v>
      </c>
      <c r="AA1363">
        <f t="shared" si="378"/>
        <v>869</v>
      </c>
      <c r="AB1363">
        <f t="shared" si="365"/>
        <v>1.4480869172095882E-4</v>
      </c>
      <c r="AC1363" s="175"/>
    </row>
    <row r="1364" spans="1:29">
      <c r="A1364" t="s">
        <v>3962</v>
      </c>
      <c r="B1364" t="s">
        <v>3963</v>
      </c>
      <c r="C1364">
        <v>4.03</v>
      </c>
      <c r="D1364">
        <v>4.0599999999999996</v>
      </c>
      <c r="E1364">
        <v>2.91</v>
      </c>
      <c r="F1364">
        <v>5.57</v>
      </c>
      <c r="G1364">
        <v>5.89</v>
      </c>
      <c r="H1364">
        <v>2.86</v>
      </c>
      <c r="I1364">
        <v>5.41</v>
      </c>
      <c r="J1364">
        <v>5.75</v>
      </c>
      <c r="K1364">
        <v>2.7</v>
      </c>
      <c r="U1364">
        <v>188</v>
      </c>
      <c r="V1364">
        <v>180</v>
      </c>
      <c r="W1364">
        <v>190</v>
      </c>
      <c r="X1364">
        <v>90</v>
      </c>
      <c r="Y1364">
        <v>111</v>
      </c>
      <c r="Z1364">
        <v>100</v>
      </c>
      <c r="AA1364">
        <f t="shared" si="378"/>
        <v>859</v>
      </c>
      <c r="AB1364">
        <f t="shared" si="365"/>
        <v>1.4314230861715033E-4</v>
      </c>
      <c r="AC1364" s="175"/>
    </row>
    <row r="1365" spans="1:29">
      <c r="A1365" t="s">
        <v>3964</v>
      </c>
      <c r="B1365" t="s">
        <v>3965</v>
      </c>
      <c r="C1365">
        <v>4.01</v>
      </c>
      <c r="D1365">
        <v>4.0599999999999996</v>
      </c>
      <c r="E1365">
        <v>2.87</v>
      </c>
      <c r="F1365">
        <v>5.48</v>
      </c>
      <c r="G1365">
        <v>5.87</v>
      </c>
      <c r="H1365">
        <v>2.89</v>
      </c>
      <c r="I1365">
        <v>5.29</v>
      </c>
      <c r="J1365">
        <v>5.68</v>
      </c>
      <c r="K1365">
        <v>2.7</v>
      </c>
      <c r="U1365">
        <v>193</v>
      </c>
      <c r="V1365">
        <v>191</v>
      </c>
      <c r="W1365">
        <v>199</v>
      </c>
      <c r="X1365">
        <v>78</v>
      </c>
      <c r="Y1365">
        <v>109</v>
      </c>
      <c r="Z1365">
        <v>118</v>
      </c>
      <c r="AA1365">
        <f t="shared" si="378"/>
        <v>888</v>
      </c>
      <c r="AB1365">
        <f t="shared" si="365"/>
        <v>1.4797481961819497E-4</v>
      </c>
      <c r="AC1365" s="175">
        <f t="shared" ref="AC1365" si="382">SUM(AB1365:AB1368)/4</f>
        <v>1.5647337344761833E-4</v>
      </c>
    </row>
    <row r="1366" spans="1:29">
      <c r="A1366" t="s">
        <v>3966</v>
      </c>
      <c r="B1366" t="s">
        <v>3967</v>
      </c>
      <c r="C1366">
        <v>3.87</v>
      </c>
      <c r="D1366">
        <v>4.03</v>
      </c>
      <c r="E1366">
        <v>2.75</v>
      </c>
      <c r="F1366">
        <v>5.1100000000000003</v>
      </c>
      <c r="G1366">
        <v>5.66</v>
      </c>
      <c r="H1366">
        <v>2.83</v>
      </c>
      <c r="I1366">
        <v>4.99</v>
      </c>
      <c r="J1366">
        <v>5.53</v>
      </c>
      <c r="K1366">
        <v>2.7</v>
      </c>
      <c r="U1366">
        <v>193</v>
      </c>
      <c r="V1366">
        <v>199</v>
      </c>
      <c r="W1366">
        <v>208</v>
      </c>
      <c r="X1366">
        <v>83</v>
      </c>
      <c r="Y1366">
        <v>117</v>
      </c>
      <c r="Z1366">
        <v>139</v>
      </c>
      <c r="AA1366">
        <f t="shared" si="378"/>
        <v>939</v>
      </c>
      <c r="AB1366">
        <f t="shared" ref="AB1366:AB1429" si="383">AA1366/$AD$4</f>
        <v>1.5647337344761833E-4</v>
      </c>
      <c r="AC1366" s="175"/>
    </row>
    <row r="1367" spans="1:29">
      <c r="A1367" t="s">
        <v>3968</v>
      </c>
      <c r="B1367" t="s">
        <v>3969</v>
      </c>
      <c r="C1367">
        <v>3.64</v>
      </c>
      <c r="D1367">
        <v>3.93</v>
      </c>
      <c r="E1367">
        <v>2.63</v>
      </c>
      <c r="F1367">
        <v>4.57</v>
      </c>
      <c r="G1367">
        <v>5.25</v>
      </c>
      <c r="H1367">
        <v>2.67</v>
      </c>
      <c r="I1367">
        <v>4.68</v>
      </c>
      <c r="J1367">
        <v>5.36</v>
      </c>
      <c r="K1367">
        <v>2.7</v>
      </c>
      <c r="U1367">
        <v>186</v>
      </c>
      <c r="V1367">
        <v>207</v>
      </c>
      <c r="W1367">
        <v>214</v>
      </c>
      <c r="X1367">
        <v>88</v>
      </c>
      <c r="Y1367">
        <v>123</v>
      </c>
      <c r="Z1367">
        <v>135</v>
      </c>
      <c r="AA1367">
        <f t="shared" si="378"/>
        <v>953</v>
      </c>
      <c r="AB1367">
        <f t="shared" si="383"/>
        <v>1.5880630979295024E-4</v>
      </c>
      <c r="AC1367" s="175"/>
    </row>
    <row r="1368" spans="1:29">
      <c r="A1368" t="s">
        <v>3970</v>
      </c>
      <c r="B1368" t="s">
        <v>3971</v>
      </c>
      <c r="C1368">
        <v>3.45</v>
      </c>
      <c r="D1368">
        <v>3.82</v>
      </c>
      <c r="E1368">
        <v>2.56</v>
      </c>
      <c r="F1368">
        <v>4.2300000000000004</v>
      </c>
      <c r="G1368">
        <v>4.9800000000000004</v>
      </c>
      <c r="H1368">
        <v>2.56</v>
      </c>
      <c r="I1368">
        <v>4.4800000000000004</v>
      </c>
      <c r="J1368">
        <v>5.25</v>
      </c>
      <c r="K1368">
        <v>2.7</v>
      </c>
      <c r="U1368">
        <v>180</v>
      </c>
      <c r="V1368">
        <v>211</v>
      </c>
      <c r="W1368">
        <v>214</v>
      </c>
      <c r="X1368">
        <v>102</v>
      </c>
      <c r="Y1368">
        <v>127</v>
      </c>
      <c r="Z1368">
        <v>142</v>
      </c>
      <c r="AA1368">
        <f t="shared" si="378"/>
        <v>976</v>
      </c>
      <c r="AB1368">
        <f t="shared" si="383"/>
        <v>1.6263899093170979E-4</v>
      </c>
      <c r="AC1368" s="175"/>
    </row>
    <row r="1369" spans="1:29">
      <c r="A1369" t="s">
        <v>3972</v>
      </c>
      <c r="B1369" t="s">
        <v>3973</v>
      </c>
      <c r="C1369">
        <v>3.29</v>
      </c>
      <c r="D1369">
        <v>3.7</v>
      </c>
      <c r="E1369">
        <v>2.5</v>
      </c>
      <c r="F1369">
        <v>3.94</v>
      </c>
      <c r="G1369">
        <v>4.74</v>
      </c>
      <c r="H1369">
        <v>2.4700000000000002</v>
      </c>
      <c r="I1369">
        <v>4.3099999999999996</v>
      </c>
      <c r="J1369">
        <v>5.16</v>
      </c>
      <c r="K1369">
        <v>2.7</v>
      </c>
      <c r="U1369">
        <v>176</v>
      </c>
      <c r="V1369">
        <v>205</v>
      </c>
      <c r="W1369">
        <v>203</v>
      </c>
      <c r="X1369">
        <v>106</v>
      </c>
      <c r="Y1369">
        <v>138</v>
      </c>
      <c r="Z1369">
        <v>147</v>
      </c>
      <c r="AA1369">
        <f t="shared" si="378"/>
        <v>975</v>
      </c>
      <c r="AB1369">
        <f t="shared" si="383"/>
        <v>1.6247235262132893E-4</v>
      </c>
      <c r="AC1369" s="175">
        <f t="shared" ref="AC1369" si="384">SUM(AB1369:AB1372)/4</f>
        <v>1.2926966927794453E-4</v>
      </c>
    </row>
    <row r="1370" spans="1:29">
      <c r="A1370" t="s">
        <v>3974</v>
      </c>
      <c r="B1370" t="s">
        <v>3975</v>
      </c>
      <c r="C1370">
        <v>3.19</v>
      </c>
      <c r="D1370">
        <v>3.61</v>
      </c>
      <c r="E1370">
        <v>2.4500000000000002</v>
      </c>
      <c r="F1370">
        <v>3.77</v>
      </c>
      <c r="G1370">
        <v>4.5999999999999996</v>
      </c>
      <c r="H1370">
        <v>2.42</v>
      </c>
      <c r="I1370">
        <v>4.21</v>
      </c>
      <c r="J1370">
        <v>5.0999999999999996</v>
      </c>
      <c r="K1370">
        <v>2.7</v>
      </c>
      <c r="U1370">
        <v>166</v>
      </c>
      <c r="V1370">
        <v>185</v>
      </c>
      <c r="W1370">
        <v>178</v>
      </c>
      <c r="X1370">
        <v>98</v>
      </c>
      <c r="Y1370">
        <v>134</v>
      </c>
      <c r="Z1370">
        <v>126</v>
      </c>
      <c r="AA1370">
        <f t="shared" si="378"/>
        <v>887</v>
      </c>
      <c r="AB1370">
        <f t="shared" si="383"/>
        <v>1.4780818130781412E-4</v>
      </c>
      <c r="AC1370" s="175"/>
    </row>
    <row r="1371" spans="1:29">
      <c r="A1371" t="s">
        <v>3976</v>
      </c>
      <c r="B1371" t="s">
        <v>3977</v>
      </c>
      <c r="C1371">
        <v>3.09</v>
      </c>
      <c r="D1371">
        <v>3.53</v>
      </c>
      <c r="E1371">
        <v>2.42</v>
      </c>
      <c r="F1371">
        <v>3.62</v>
      </c>
      <c r="G1371">
        <v>4.49</v>
      </c>
      <c r="H1371">
        <v>2.38</v>
      </c>
      <c r="I1371">
        <v>4.0999999999999996</v>
      </c>
      <c r="J1371">
        <v>5.04</v>
      </c>
      <c r="K1371">
        <v>2.7</v>
      </c>
      <c r="U1371">
        <v>137</v>
      </c>
      <c r="V1371">
        <v>155</v>
      </c>
      <c r="W1371">
        <v>126</v>
      </c>
      <c r="X1371">
        <v>95</v>
      </c>
      <c r="Y1371">
        <v>122</v>
      </c>
      <c r="Z1371">
        <v>73</v>
      </c>
      <c r="AA1371">
        <f t="shared" si="378"/>
        <v>708</v>
      </c>
      <c r="AB1371">
        <f t="shared" si="383"/>
        <v>1.1797992374964194E-4</v>
      </c>
      <c r="AC1371" s="175"/>
    </row>
    <row r="1372" spans="1:29">
      <c r="A1372" t="s">
        <v>3978</v>
      </c>
      <c r="B1372" t="s">
        <v>3979</v>
      </c>
      <c r="C1372">
        <v>3.01</v>
      </c>
      <c r="D1372">
        <v>3.46</v>
      </c>
      <c r="E1372">
        <v>2.38</v>
      </c>
      <c r="F1372">
        <v>3.49</v>
      </c>
      <c r="G1372">
        <v>4.38</v>
      </c>
      <c r="H1372">
        <v>2.34</v>
      </c>
      <c r="I1372">
        <v>4.0199999999999996</v>
      </c>
      <c r="J1372">
        <v>4.99</v>
      </c>
      <c r="K1372">
        <v>2.7</v>
      </c>
      <c r="U1372">
        <v>129</v>
      </c>
      <c r="V1372">
        <v>114</v>
      </c>
      <c r="W1372">
        <v>98</v>
      </c>
      <c r="X1372">
        <v>71</v>
      </c>
      <c r="Y1372">
        <v>91</v>
      </c>
      <c r="Z1372">
        <v>30</v>
      </c>
      <c r="AA1372">
        <f t="shared" si="378"/>
        <v>533</v>
      </c>
      <c r="AB1372">
        <f t="shared" si="383"/>
        <v>8.8818219432993154E-5</v>
      </c>
      <c r="AC1372" s="175"/>
    </row>
    <row r="1373" spans="1:29">
      <c r="A1373" t="s">
        <v>3980</v>
      </c>
      <c r="B1373" t="s">
        <v>3981</v>
      </c>
      <c r="C1373">
        <v>2.94</v>
      </c>
      <c r="D1373">
        <v>3.4</v>
      </c>
      <c r="E1373">
        <v>2.36</v>
      </c>
      <c r="F1373">
        <v>3.37</v>
      </c>
      <c r="G1373">
        <v>4.28</v>
      </c>
      <c r="H1373">
        <v>2.2999999999999998</v>
      </c>
      <c r="I1373">
        <v>3.94</v>
      </c>
      <c r="J1373">
        <v>4.9400000000000004</v>
      </c>
      <c r="K1373">
        <v>2.7</v>
      </c>
      <c r="U1373">
        <v>112</v>
      </c>
      <c r="V1373">
        <v>81</v>
      </c>
      <c r="W1373">
        <v>80</v>
      </c>
      <c r="X1373">
        <v>66</v>
      </c>
      <c r="Y1373">
        <v>68</v>
      </c>
      <c r="Z1373">
        <v>13</v>
      </c>
      <c r="AA1373">
        <f t="shared" si="378"/>
        <v>420</v>
      </c>
      <c r="AB1373">
        <f t="shared" si="383"/>
        <v>6.9988090359957087E-5</v>
      </c>
      <c r="AC1373" s="175">
        <f t="shared" ref="AC1373" si="385">SUM(AB1373:AB1376)/4</f>
        <v>7.6611963197595876E-5</v>
      </c>
    </row>
    <row r="1374" spans="1:29">
      <c r="A1374" t="s">
        <v>3982</v>
      </c>
      <c r="B1374" t="s">
        <v>3983</v>
      </c>
      <c r="C1374">
        <v>2.88</v>
      </c>
      <c r="D1374">
        <v>3.35</v>
      </c>
      <c r="E1374">
        <v>2.33</v>
      </c>
      <c r="F1374">
        <v>3.27</v>
      </c>
      <c r="G1374">
        <v>4.2</v>
      </c>
      <c r="H1374">
        <v>2.27</v>
      </c>
      <c r="I1374">
        <v>3.88</v>
      </c>
      <c r="J1374">
        <v>4.91</v>
      </c>
      <c r="K1374">
        <v>2.7</v>
      </c>
      <c r="U1374">
        <v>114</v>
      </c>
      <c r="V1374">
        <v>90</v>
      </c>
      <c r="W1374">
        <v>84</v>
      </c>
      <c r="X1374">
        <v>82</v>
      </c>
      <c r="Y1374">
        <v>71</v>
      </c>
      <c r="Z1374">
        <v>15</v>
      </c>
      <c r="AA1374">
        <f t="shared" si="378"/>
        <v>456</v>
      </c>
      <c r="AB1374">
        <f t="shared" si="383"/>
        <v>7.5987069533667686E-5</v>
      </c>
      <c r="AC1374" s="175"/>
    </row>
    <row r="1375" spans="1:29">
      <c r="A1375" t="s">
        <v>3984</v>
      </c>
      <c r="B1375" t="s">
        <v>3985</v>
      </c>
      <c r="C1375">
        <v>2.83</v>
      </c>
      <c r="D1375">
        <v>3.31</v>
      </c>
      <c r="E1375">
        <v>2.31</v>
      </c>
      <c r="F1375">
        <v>3.19</v>
      </c>
      <c r="G1375">
        <v>4.12</v>
      </c>
      <c r="H1375">
        <v>2.25</v>
      </c>
      <c r="I1375">
        <v>3.82</v>
      </c>
      <c r="J1375">
        <v>4.88</v>
      </c>
      <c r="K1375">
        <v>2.7</v>
      </c>
      <c r="U1375">
        <v>118</v>
      </c>
      <c r="V1375">
        <v>85</v>
      </c>
      <c r="W1375">
        <v>88</v>
      </c>
      <c r="X1375">
        <v>86</v>
      </c>
      <c r="Y1375">
        <v>69</v>
      </c>
      <c r="Z1375">
        <v>12</v>
      </c>
      <c r="AA1375">
        <f t="shared" si="378"/>
        <v>458</v>
      </c>
      <c r="AB1375">
        <f t="shared" si="383"/>
        <v>7.6320346154429394E-5</v>
      </c>
      <c r="AC1375" s="175"/>
    </row>
    <row r="1376" spans="1:29">
      <c r="A1376" t="s">
        <v>3986</v>
      </c>
      <c r="B1376" t="s">
        <v>3987</v>
      </c>
      <c r="C1376">
        <v>2.78</v>
      </c>
      <c r="D1376">
        <v>3.27</v>
      </c>
      <c r="E1376">
        <v>2.29</v>
      </c>
      <c r="F1376">
        <v>3.11</v>
      </c>
      <c r="G1376">
        <v>4.0599999999999996</v>
      </c>
      <c r="H1376">
        <v>2.2200000000000002</v>
      </c>
      <c r="I1376">
        <v>3.77</v>
      </c>
      <c r="J1376">
        <v>4.8499999999999996</v>
      </c>
      <c r="K1376">
        <v>2.7</v>
      </c>
      <c r="U1376">
        <v>132</v>
      </c>
      <c r="V1376">
        <v>96</v>
      </c>
      <c r="W1376">
        <v>100</v>
      </c>
      <c r="X1376">
        <v>88</v>
      </c>
      <c r="Y1376">
        <v>66</v>
      </c>
      <c r="Z1376">
        <v>23</v>
      </c>
      <c r="AA1376">
        <f t="shared" si="378"/>
        <v>505</v>
      </c>
      <c r="AB1376">
        <f t="shared" si="383"/>
        <v>8.4152346742329351E-5</v>
      </c>
      <c r="AC1376" s="175"/>
    </row>
    <row r="1377" spans="1:29">
      <c r="A1377" t="s">
        <v>3988</v>
      </c>
      <c r="B1377" t="s">
        <v>3989</v>
      </c>
      <c r="C1377">
        <v>2.76</v>
      </c>
      <c r="D1377">
        <v>3.25</v>
      </c>
      <c r="E1377">
        <v>2.29</v>
      </c>
      <c r="F1377">
        <v>3.07</v>
      </c>
      <c r="G1377">
        <v>4.0199999999999996</v>
      </c>
      <c r="H1377">
        <v>2.2000000000000002</v>
      </c>
      <c r="I1377">
        <v>3.75</v>
      </c>
      <c r="J1377">
        <v>4.83</v>
      </c>
      <c r="K1377">
        <v>2.7</v>
      </c>
      <c r="U1377">
        <v>144</v>
      </c>
      <c r="V1377">
        <v>124</v>
      </c>
      <c r="W1377">
        <v>125</v>
      </c>
      <c r="X1377">
        <v>120</v>
      </c>
      <c r="Y1377">
        <v>106</v>
      </c>
      <c r="Z1377">
        <v>53</v>
      </c>
      <c r="AA1377">
        <f t="shared" si="378"/>
        <v>672</v>
      </c>
      <c r="AB1377">
        <f t="shared" si="383"/>
        <v>1.1198094457593133E-4</v>
      </c>
      <c r="AC1377" s="175">
        <f t="shared" ref="AC1377" si="386">SUM(AB1377:AB1380)/4</f>
        <v>1.6772145939832571E-4</v>
      </c>
    </row>
    <row r="1378" spans="1:29">
      <c r="A1378" t="s">
        <v>3990</v>
      </c>
      <c r="B1378" t="s">
        <v>3991</v>
      </c>
      <c r="C1378">
        <v>2.74</v>
      </c>
      <c r="D1378">
        <v>3.23</v>
      </c>
      <c r="E1378">
        <v>2.2799999999999998</v>
      </c>
      <c r="F1378">
        <v>3.03</v>
      </c>
      <c r="G1378">
        <v>3.99</v>
      </c>
      <c r="H1378">
        <v>2.19</v>
      </c>
      <c r="I1378">
        <v>3.73</v>
      </c>
      <c r="J1378">
        <v>4.82</v>
      </c>
      <c r="K1378">
        <v>2.7</v>
      </c>
      <c r="U1378">
        <v>145</v>
      </c>
      <c r="V1378">
        <v>187</v>
      </c>
      <c r="W1378">
        <v>168</v>
      </c>
      <c r="X1378">
        <v>194</v>
      </c>
      <c r="Y1378">
        <v>144</v>
      </c>
      <c r="Z1378">
        <v>168</v>
      </c>
      <c r="AA1378">
        <f t="shared" si="378"/>
        <v>1006</v>
      </c>
      <c r="AB1378">
        <f t="shared" si="383"/>
        <v>1.6763814024313528E-4</v>
      </c>
      <c r="AC1378" s="175"/>
    </row>
    <row r="1379" spans="1:29">
      <c r="A1379" t="s">
        <v>3992</v>
      </c>
      <c r="B1379" t="s">
        <v>3993</v>
      </c>
      <c r="C1379">
        <v>2.71</v>
      </c>
      <c r="D1379">
        <v>3.2</v>
      </c>
      <c r="E1379">
        <v>2.2599999999999998</v>
      </c>
      <c r="F1379">
        <v>2.97</v>
      </c>
      <c r="G1379">
        <v>3.93</v>
      </c>
      <c r="H1379">
        <v>2.16</v>
      </c>
      <c r="I1379">
        <v>3.69</v>
      </c>
      <c r="J1379">
        <v>4.8</v>
      </c>
      <c r="K1379">
        <v>2.7</v>
      </c>
      <c r="U1379">
        <v>174</v>
      </c>
      <c r="V1379">
        <v>198</v>
      </c>
      <c r="W1379">
        <v>206</v>
      </c>
      <c r="X1379">
        <v>220</v>
      </c>
      <c r="Y1379">
        <v>122</v>
      </c>
      <c r="Z1379">
        <v>262</v>
      </c>
      <c r="AA1379">
        <f t="shared" si="378"/>
        <v>1182</v>
      </c>
      <c r="AB1379">
        <f t="shared" si="383"/>
        <v>1.9696648287016494E-4</v>
      </c>
      <c r="AC1379" s="175"/>
    </row>
    <row r="1380" spans="1:29">
      <c r="A1380" t="s">
        <v>3994</v>
      </c>
      <c r="B1380" t="s">
        <v>3995</v>
      </c>
      <c r="C1380">
        <v>2.78</v>
      </c>
      <c r="D1380">
        <v>3.27</v>
      </c>
      <c r="E1380">
        <v>2.29</v>
      </c>
      <c r="F1380">
        <v>3.03</v>
      </c>
      <c r="G1380">
        <v>3.96</v>
      </c>
      <c r="H1380">
        <v>2.16</v>
      </c>
      <c r="I1380">
        <v>3.78</v>
      </c>
      <c r="J1380">
        <v>4.8499999999999996</v>
      </c>
      <c r="K1380">
        <v>2.7</v>
      </c>
      <c r="U1380">
        <v>190</v>
      </c>
      <c r="V1380">
        <v>182</v>
      </c>
      <c r="W1380">
        <v>196</v>
      </c>
      <c r="X1380">
        <v>218</v>
      </c>
      <c r="Y1380">
        <v>154</v>
      </c>
      <c r="Z1380">
        <v>226</v>
      </c>
      <c r="AA1380">
        <f t="shared" si="378"/>
        <v>1166</v>
      </c>
      <c r="AB1380">
        <f t="shared" si="383"/>
        <v>1.9430026990407132E-4</v>
      </c>
      <c r="AC1380" s="175"/>
    </row>
    <row r="1381" spans="1:29">
      <c r="A1381" t="s">
        <v>3996</v>
      </c>
      <c r="B1381" t="s">
        <v>3997</v>
      </c>
      <c r="C1381">
        <v>3.09</v>
      </c>
      <c r="D1381">
        <v>3.53</v>
      </c>
      <c r="E1381">
        <v>2.41</v>
      </c>
      <c r="F1381">
        <v>3.39</v>
      </c>
      <c r="G1381">
        <v>4.22</v>
      </c>
      <c r="H1381">
        <v>2.2200000000000002</v>
      </c>
      <c r="I1381">
        <v>4.0999999999999996</v>
      </c>
      <c r="J1381">
        <v>5.03</v>
      </c>
      <c r="K1381">
        <v>2.7</v>
      </c>
      <c r="U1381">
        <v>215</v>
      </c>
      <c r="V1381">
        <v>181</v>
      </c>
      <c r="W1381">
        <v>186</v>
      </c>
      <c r="X1381">
        <v>164</v>
      </c>
      <c r="Y1381">
        <v>138</v>
      </c>
      <c r="Z1381">
        <v>171</v>
      </c>
      <c r="AA1381">
        <f t="shared" si="378"/>
        <v>1055</v>
      </c>
      <c r="AB1381">
        <f t="shared" si="383"/>
        <v>1.7580341745179696E-4</v>
      </c>
      <c r="AC1381" s="175">
        <f t="shared" ref="AC1381" si="387">SUM(AB1381:AB1384)/4</f>
        <v>1.6130588444866298E-4</v>
      </c>
    </row>
    <row r="1382" spans="1:29">
      <c r="A1382" t="s">
        <v>3998</v>
      </c>
      <c r="B1382" t="s">
        <v>3999</v>
      </c>
      <c r="C1382">
        <v>3.45</v>
      </c>
      <c r="D1382">
        <v>3.82</v>
      </c>
      <c r="E1382">
        <v>2.5499999999999998</v>
      </c>
      <c r="F1382">
        <v>3.85</v>
      </c>
      <c r="G1382">
        <v>4.5599999999999996</v>
      </c>
      <c r="H1382">
        <v>2.31</v>
      </c>
      <c r="I1382">
        <v>4.47</v>
      </c>
      <c r="J1382">
        <v>5.24</v>
      </c>
      <c r="K1382">
        <v>2.7</v>
      </c>
      <c r="U1382">
        <v>196</v>
      </c>
      <c r="V1382">
        <v>168</v>
      </c>
      <c r="W1382">
        <v>170</v>
      </c>
      <c r="X1382">
        <v>153</v>
      </c>
      <c r="Y1382">
        <v>140</v>
      </c>
      <c r="Z1382">
        <v>164</v>
      </c>
      <c r="AA1382">
        <f t="shared" si="378"/>
        <v>991</v>
      </c>
      <c r="AB1382">
        <f t="shared" si="383"/>
        <v>1.6513856558742255E-4</v>
      </c>
      <c r="AC1382" s="175"/>
    </row>
    <row r="1383" spans="1:29">
      <c r="A1383" t="s">
        <v>4000</v>
      </c>
      <c r="B1383" t="s">
        <v>4001</v>
      </c>
      <c r="C1383">
        <v>3.81</v>
      </c>
      <c r="D1383">
        <v>4.04</v>
      </c>
      <c r="E1383">
        <v>2.69</v>
      </c>
      <c r="F1383">
        <v>4.37</v>
      </c>
      <c r="G1383">
        <v>4.9400000000000004</v>
      </c>
      <c r="H1383">
        <v>2.4300000000000002</v>
      </c>
      <c r="I1383">
        <v>4.84</v>
      </c>
      <c r="J1383">
        <v>5.45</v>
      </c>
      <c r="K1383">
        <v>2.7</v>
      </c>
      <c r="U1383">
        <v>179</v>
      </c>
      <c r="V1383">
        <v>163</v>
      </c>
      <c r="W1383">
        <v>159</v>
      </c>
      <c r="X1383">
        <v>150</v>
      </c>
      <c r="Y1383">
        <v>133</v>
      </c>
      <c r="Z1383">
        <v>149</v>
      </c>
      <c r="AA1383">
        <f t="shared" si="378"/>
        <v>933</v>
      </c>
      <c r="AB1383">
        <f t="shared" si="383"/>
        <v>1.5547354358533323E-4</v>
      </c>
      <c r="AC1383" s="175"/>
    </row>
    <row r="1384" spans="1:29">
      <c r="A1384" t="s">
        <v>4002</v>
      </c>
      <c r="B1384" t="s">
        <v>4003</v>
      </c>
      <c r="C1384">
        <v>4.03</v>
      </c>
      <c r="D1384">
        <v>4.0599999999999996</v>
      </c>
      <c r="E1384">
        <v>2.81</v>
      </c>
      <c r="F1384">
        <v>4.93</v>
      </c>
      <c r="G1384">
        <v>5.38</v>
      </c>
      <c r="H1384">
        <v>2.6</v>
      </c>
      <c r="I1384">
        <v>5.15</v>
      </c>
      <c r="J1384">
        <v>5.61</v>
      </c>
      <c r="K1384">
        <v>2.7</v>
      </c>
      <c r="U1384">
        <v>167</v>
      </c>
      <c r="V1384">
        <v>157</v>
      </c>
      <c r="W1384">
        <v>150</v>
      </c>
      <c r="X1384">
        <v>139</v>
      </c>
      <c r="Y1384">
        <v>129</v>
      </c>
      <c r="Z1384">
        <v>151</v>
      </c>
      <c r="AA1384">
        <f t="shared" si="378"/>
        <v>893</v>
      </c>
      <c r="AB1384">
        <f t="shared" si="383"/>
        <v>1.4880801117009922E-4</v>
      </c>
      <c r="AC1384" s="175"/>
    </row>
    <row r="1385" spans="1:29">
      <c r="A1385" t="s">
        <v>4004</v>
      </c>
      <c r="B1385" t="s">
        <v>4005</v>
      </c>
      <c r="C1385">
        <v>4.05</v>
      </c>
      <c r="D1385">
        <v>4.0599999999999996</v>
      </c>
      <c r="E1385">
        <v>2.89</v>
      </c>
      <c r="F1385">
        <v>5.4</v>
      </c>
      <c r="G1385">
        <v>5.74</v>
      </c>
      <c r="H1385">
        <v>2.76</v>
      </c>
      <c r="I1385">
        <v>5.38</v>
      </c>
      <c r="J1385">
        <v>5.73</v>
      </c>
      <c r="K1385">
        <v>2.7</v>
      </c>
      <c r="U1385">
        <v>159</v>
      </c>
      <c r="V1385">
        <v>153</v>
      </c>
      <c r="W1385">
        <v>148</v>
      </c>
      <c r="X1385">
        <v>131</v>
      </c>
      <c r="Y1385">
        <v>130</v>
      </c>
      <c r="Z1385">
        <v>145</v>
      </c>
      <c r="AA1385">
        <f t="shared" si="378"/>
        <v>866</v>
      </c>
      <c r="AB1385">
        <f t="shared" si="383"/>
        <v>1.4430877678981626E-4</v>
      </c>
      <c r="AC1385" s="175">
        <f t="shared" ref="AC1385" si="388">SUM(AB1385:AB1388)/4</f>
        <v>1.361851591587498E-4</v>
      </c>
    </row>
    <row r="1386" spans="1:29">
      <c r="A1386" t="s">
        <v>4006</v>
      </c>
      <c r="B1386" t="s">
        <v>4007</v>
      </c>
      <c r="C1386">
        <v>4.05</v>
      </c>
      <c r="D1386">
        <v>4.0599999999999996</v>
      </c>
      <c r="E1386">
        <v>2.96</v>
      </c>
      <c r="F1386">
        <v>5.69</v>
      </c>
      <c r="G1386">
        <v>5.96</v>
      </c>
      <c r="H1386">
        <v>2.86</v>
      </c>
      <c r="I1386">
        <v>5.54</v>
      </c>
      <c r="J1386">
        <v>5.81</v>
      </c>
      <c r="K1386">
        <v>2.7</v>
      </c>
      <c r="U1386">
        <v>162</v>
      </c>
      <c r="V1386">
        <v>153</v>
      </c>
      <c r="W1386">
        <v>153</v>
      </c>
      <c r="X1386">
        <v>105</v>
      </c>
      <c r="Y1386">
        <v>119</v>
      </c>
      <c r="Z1386">
        <v>117</v>
      </c>
      <c r="AA1386">
        <f t="shared" si="378"/>
        <v>809</v>
      </c>
      <c r="AB1386">
        <f t="shared" si="383"/>
        <v>1.3481039309810779E-4</v>
      </c>
      <c r="AC1386" s="175"/>
    </row>
    <row r="1387" spans="1:29">
      <c r="A1387" t="s">
        <v>4008</v>
      </c>
      <c r="B1387" t="s">
        <v>4009</v>
      </c>
      <c r="C1387">
        <v>4.0599999999999996</v>
      </c>
      <c r="D1387">
        <v>4.0599999999999996</v>
      </c>
      <c r="E1387">
        <v>2.99</v>
      </c>
      <c r="F1387">
        <v>5.84</v>
      </c>
      <c r="G1387">
        <v>6.06</v>
      </c>
      <c r="H1387">
        <v>2.92</v>
      </c>
      <c r="I1387">
        <v>5.63</v>
      </c>
      <c r="J1387">
        <v>5.86</v>
      </c>
      <c r="K1387">
        <v>2.7</v>
      </c>
      <c r="U1387">
        <v>164</v>
      </c>
      <c r="V1387">
        <v>153</v>
      </c>
      <c r="W1387">
        <v>158</v>
      </c>
      <c r="X1387">
        <v>93</v>
      </c>
      <c r="Y1387">
        <v>122</v>
      </c>
      <c r="Z1387">
        <v>112</v>
      </c>
      <c r="AA1387">
        <f t="shared" si="378"/>
        <v>802</v>
      </c>
      <c r="AB1387">
        <f t="shared" si="383"/>
        <v>1.3364392492544184E-4</v>
      </c>
      <c r="AC1387" s="175"/>
    </row>
    <row r="1388" spans="1:29">
      <c r="A1388" t="s">
        <v>4010</v>
      </c>
      <c r="B1388" t="s">
        <v>4011</v>
      </c>
      <c r="C1388">
        <v>4.05</v>
      </c>
      <c r="D1388">
        <v>4.0599999999999996</v>
      </c>
      <c r="E1388">
        <v>2.99</v>
      </c>
      <c r="F1388">
        <v>5.88</v>
      </c>
      <c r="G1388">
        <v>6.09</v>
      </c>
      <c r="H1388">
        <v>2.95</v>
      </c>
      <c r="I1388">
        <v>5.63</v>
      </c>
      <c r="J1388">
        <v>5.86</v>
      </c>
      <c r="K1388">
        <v>2.7</v>
      </c>
      <c r="U1388">
        <v>162</v>
      </c>
      <c r="V1388">
        <v>161</v>
      </c>
      <c r="W1388">
        <v>169</v>
      </c>
      <c r="X1388">
        <v>89</v>
      </c>
      <c r="Y1388">
        <v>111</v>
      </c>
      <c r="Z1388">
        <v>100</v>
      </c>
      <c r="AA1388">
        <f t="shared" si="378"/>
        <v>792</v>
      </c>
      <c r="AB1388">
        <f t="shared" si="383"/>
        <v>1.3197754182163335E-4</v>
      </c>
      <c r="AC1388" s="175"/>
    </row>
    <row r="1389" spans="1:29">
      <c r="A1389" t="s">
        <v>4012</v>
      </c>
      <c r="B1389" t="s">
        <v>4013</v>
      </c>
      <c r="C1389">
        <v>4.05</v>
      </c>
      <c r="D1389">
        <v>4.0599999999999996</v>
      </c>
      <c r="E1389">
        <v>2.95</v>
      </c>
      <c r="F1389">
        <v>5.82</v>
      </c>
      <c r="G1389">
        <v>6.08</v>
      </c>
      <c r="H1389">
        <v>2.98</v>
      </c>
      <c r="I1389">
        <v>5.51</v>
      </c>
      <c r="J1389">
        <v>5.8</v>
      </c>
      <c r="K1389">
        <v>2.7</v>
      </c>
      <c r="U1389">
        <v>167</v>
      </c>
      <c r="V1389">
        <v>171</v>
      </c>
      <c r="W1389">
        <v>176</v>
      </c>
      <c r="X1389">
        <v>77</v>
      </c>
      <c r="Y1389">
        <v>109</v>
      </c>
      <c r="Z1389">
        <v>118</v>
      </c>
      <c r="AA1389">
        <f t="shared" si="378"/>
        <v>818</v>
      </c>
      <c r="AB1389">
        <f t="shared" si="383"/>
        <v>1.3631013789153546E-4</v>
      </c>
      <c r="AC1389" s="175">
        <f t="shared" ref="AC1389" si="389">SUM(AB1389:AB1392)/4</f>
        <v>1.4501698960893487E-4</v>
      </c>
    </row>
    <row r="1390" spans="1:29">
      <c r="A1390" t="s">
        <v>4014</v>
      </c>
      <c r="B1390" t="s">
        <v>4015</v>
      </c>
      <c r="C1390">
        <v>3.97</v>
      </c>
      <c r="D1390">
        <v>4.05</v>
      </c>
      <c r="E1390">
        <v>2.81</v>
      </c>
      <c r="F1390">
        <v>5.37</v>
      </c>
      <c r="G1390">
        <v>5.83</v>
      </c>
      <c r="H1390">
        <v>2.92</v>
      </c>
      <c r="I1390">
        <v>5.13</v>
      </c>
      <c r="J1390">
        <v>5.6</v>
      </c>
      <c r="K1390">
        <v>2.7</v>
      </c>
      <c r="U1390">
        <v>168</v>
      </c>
      <c r="V1390">
        <v>179</v>
      </c>
      <c r="W1390">
        <v>184</v>
      </c>
      <c r="X1390">
        <v>82</v>
      </c>
      <c r="Y1390">
        <v>117</v>
      </c>
      <c r="Z1390">
        <v>139</v>
      </c>
      <c r="AA1390">
        <f t="shared" si="378"/>
        <v>869</v>
      </c>
      <c r="AB1390">
        <f t="shared" si="383"/>
        <v>1.4480869172095882E-4</v>
      </c>
      <c r="AC1390" s="175"/>
    </row>
    <row r="1391" spans="1:29">
      <c r="A1391" t="s">
        <v>4016</v>
      </c>
      <c r="B1391" t="s">
        <v>4017</v>
      </c>
      <c r="C1391">
        <v>3.74</v>
      </c>
      <c r="D1391">
        <v>3.99</v>
      </c>
      <c r="E1391">
        <v>2.67</v>
      </c>
      <c r="F1391">
        <v>4.76</v>
      </c>
      <c r="G1391">
        <v>5.4</v>
      </c>
      <c r="H1391">
        <v>2.74</v>
      </c>
      <c r="I1391">
        <v>4.7699999999999996</v>
      </c>
      <c r="J1391">
        <v>5.41</v>
      </c>
      <c r="K1391">
        <v>2.7</v>
      </c>
      <c r="U1391">
        <v>162</v>
      </c>
      <c r="V1391">
        <v>186</v>
      </c>
      <c r="W1391">
        <v>191</v>
      </c>
      <c r="X1391">
        <v>87</v>
      </c>
      <c r="Y1391">
        <v>123</v>
      </c>
      <c r="Z1391">
        <v>135</v>
      </c>
      <c r="AA1391">
        <f t="shared" si="378"/>
        <v>884</v>
      </c>
      <c r="AB1391">
        <f t="shared" si="383"/>
        <v>1.4730826637667158E-4</v>
      </c>
      <c r="AC1391" s="175"/>
    </row>
    <row r="1392" spans="1:29">
      <c r="A1392" t="s">
        <v>4018</v>
      </c>
      <c r="B1392" t="s">
        <v>4019</v>
      </c>
      <c r="C1392">
        <v>3.55</v>
      </c>
      <c r="D1392">
        <v>3.9</v>
      </c>
      <c r="E1392">
        <v>2.59</v>
      </c>
      <c r="F1392">
        <v>4.3899999999999997</v>
      </c>
      <c r="G1392">
        <v>5.0999999999999996</v>
      </c>
      <c r="H1392">
        <v>2.62</v>
      </c>
      <c r="I1392">
        <v>4.57</v>
      </c>
      <c r="J1392">
        <v>5.3</v>
      </c>
      <c r="K1392">
        <v>2.7</v>
      </c>
      <c r="U1392">
        <v>157</v>
      </c>
      <c r="V1392">
        <v>191</v>
      </c>
      <c r="W1392">
        <v>192</v>
      </c>
      <c r="X1392">
        <v>101</v>
      </c>
      <c r="Y1392">
        <v>127</v>
      </c>
      <c r="Z1392">
        <v>142</v>
      </c>
      <c r="AA1392">
        <f t="shared" si="378"/>
        <v>910</v>
      </c>
      <c r="AB1392">
        <f t="shared" si="383"/>
        <v>1.5164086244657366E-4</v>
      </c>
      <c r="AC1392" s="175"/>
    </row>
    <row r="1393" spans="1:29">
      <c r="A1393" t="s">
        <v>4020</v>
      </c>
      <c r="B1393" t="s">
        <v>4021</v>
      </c>
      <c r="C1393">
        <v>3.43</v>
      </c>
      <c r="D1393">
        <v>3.81</v>
      </c>
      <c r="E1393">
        <v>2.54</v>
      </c>
      <c r="F1393">
        <v>4.17</v>
      </c>
      <c r="G1393">
        <v>4.93</v>
      </c>
      <c r="H1393">
        <v>2.54</v>
      </c>
      <c r="I1393">
        <v>4.45</v>
      </c>
      <c r="J1393">
        <v>5.23</v>
      </c>
      <c r="K1393">
        <v>2.7</v>
      </c>
      <c r="U1393">
        <v>153</v>
      </c>
      <c r="V1393">
        <v>187</v>
      </c>
      <c r="W1393">
        <v>181</v>
      </c>
      <c r="X1393">
        <v>106</v>
      </c>
      <c r="Y1393">
        <v>138</v>
      </c>
      <c r="Z1393">
        <v>147</v>
      </c>
      <c r="AA1393">
        <f t="shared" si="378"/>
        <v>912</v>
      </c>
      <c r="AB1393">
        <f t="shared" si="383"/>
        <v>1.5197413906733537E-4</v>
      </c>
      <c r="AC1393" s="175">
        <f t="shared" ref="AC1393" si="390">SUM(AB1393:AB1396)/4</f>
        <v>1.2043783882775946E-4</v>
      </c>
    </row>
    <row r="1394" spans="1:29">
      <c r="A1394" t="s">
        <v>4022</v>
      </c>
      <c r="B1394" t="s">
        <v>4023</v>
      </c>
      <c r="C1394">
        <v>3.34</v>
      </c>
      <c r="D1394">
        <v>3.74</v>
      </c>
      <c r="E1394">
        <v>2.5099999999999998</v>
      </c>
      <c r="F1394">
        <v>4.01</v>
      </c>
      <c r="G1394">
        <v>4.79</v>
      </c>
      <c r="H1394">
        <v>2.4900000000000002</v>
      </c>
      <c r="I1394">
        <v>4.3600000000000003</v>
      </c>
      <c r="J1394">
        <v>5.18</v>
      </c>
      <c r="K1394">
        <v>2.7</v>
      </c>
      <c r="U1394">
        <v>145</v>
      </c>
      <c r="V1394">
        <v>169</v>
      </c>
      <c r="W1394">
        <v>159</v>
      </c>
      <c r="X1394">
        <v>97</v>
      </c>
      <c r="Y1394">
        <v>134</v>
      </c>
      <c r="Z1394">
        <v>126</v>
      </c>
      <c r="AA1394">
        <f t="shared" si="378"/>
        <v>830</v>
      </c>
      <c r="AB1394">
        <f t="shared" si="383"/>
        <v>1.3830979761610566E-4</v>
      </c>
      <c r="AC1394" s="175"/>
    </row>
    <row r="1395" spans="1:29">
      <c r="A1395" t="s">
        <v>4024</v>
      </c>
      <c r="B1395" t="s">
        <v>4025</v>
      </c>
      <c r="C1395">
        <v>3.27</v>
      </c>
      <c r="D1395">
        <v>3.69</v>
      </c>
      <c r="E1395">
        <v>2.48</v>
      </c>
      <c r="F1395">
        <v>3.91</v>
      </c>
      <c r="G1395">
        <v>4.72</v>
      </c>
      <c r="H1395">
        <v>2.46</v>
      </c>
      <c r="I1395">
        <v>4.29</v>
      </c>
      <c r="J1395">
        <v>5.14</v>
      </c>
      <c r="K1395">
        <v>2.7</v>
      </c>
      <c r="U1395">
        <v>118</v>
      </c>
      <c r="V1395">
        <v>141</v>
      </c>
      <c r="W1395">
        <v>111</v>
      </c>
      <c r="X1395">
        <v>94</v>
      </c>
      <c r="Y1395">
        <v>122</v>
      </c>
      <c r="Z1395">
        <v>73</v>
      </c>
      <c r="AA1395">
        <f t="shared" si="378"/>
        <v>659</v>
      </c>
      <c r="AB1395">
        <f t="shared" si="383"/>
        <v>1.0981464654098028E-4</v>
      </c>
      <c r="AC1395" s="175"/>
    </row>
    <row r="1396" spans="1:29">
      <c r="A1396" t="s">
        <v>4026</v>
      </c>
      <c r="B1396" t="s">
        <v>4027</v>
      </c>
      <c r="C1396">
        <v>3.22</v>
      </c>
      <c r="D1396">
        <v>3.64</v>
      </c>
      <c r="E1396">
        <v>2.46</v>
      </c>
      <c r="F1396">
        <v>3.81</v>
      </c>
      <c r="G1396">
        <v>4.6399999999999997</v>
      </c>
      <c r="H1396">
        <v>2.4300000000000002</v>
      </c>
      <c r="I1396">
        <v>4.24</v>
      </c>
      <c r="J1396">
        <v>5.1100000000000003</v>
      </c>
      <c r="K1396">
        <v>2.7</v>
      </c>
      <c r="U1396">
        <v>111</v>
      </c>
      <c r="V1396">
        <v>103</v>
      </c>
      <c r="W1396">
        <v>85</v>
      </c>
      <c r="X1396">
        <v>70</v>
      </c>
      <c r="Y1396">
        <v>91</v>
      </c>
      <c r="Z1396">
        <v>30</v>
      </c>
      <c r="AA1396">
        <f t="shared" si="378"/>
        <v>490</v>
      </c>
      <c r="AB1396">
        <f t="shared" si="383"/>
        <v>8.1652772086616588E-5</v>
      </c>
      <c r="AC1396" s="175"/>
    </row>
    <row r="1397" spans="1:29">
      <c r="A1397" t="s">
        <v>4028</v>
      </c>
      <c r="B1397" t="s">
        <v>4029</v>
      </c>
      <c r="C1397">
        <v>3.19</v>
      </c>
      <c r="D1397">
        <v>3.62</v>
      </c>
      <c r="E1397">
        <v>2.4500000000000002</v>
      </c>
      <c r="F1397">
        <v>3.77</v>
      </c>
      <c r="G1397">
        <v>4.5999999999999996</v>
      </c>
      <c r="H1397">
        <v>2.4</v>
      </c>
      <c r="I1397">
        <v>4.21</v>
      </c>
      <c r="J1397">
        <v>5.0999999999999996</v>
      </c>
      <c r="K1397">
        <v>2.7</v>
      </c>
      <c r="U1397">
        <v>103</v>
      </c>
      <c r="V1397">
        <v>75</v>
      </c>
      <c r="W1397">
        <v>73</v>
      </c>
      <c r="X1397">
        <v>66</v>
      </c>
      <c r="Y1397">
        <v>68</v>
      </c>
      <c r="Z1397">
        <v>13</v>
      </c>
      <c r="AA1397">
        <f t="shared" si="378"/>
        <v>398</v>
      </c>
      <c r="AB1397">
        <f t="shared" si="383"/>
        <v>6.632204753157837E-5</v>
      </c>
      <c r="AC1397" s="175">
        <f t="shared" ref="AC1397" si="391">SUM(AB1397:AB1400)/4</f>
        <v>7.2945920369217173E-5</v>
      </c>
    </row>
    <row r="1398" spans="1:29">
      <c r="A1398" t="s">
        <v>4030</v>
      </c>
      <c r="B1398" t="s">
        <v>4031</v>
      </c>
      <c r="C1398">
        <v>3.15</v>
      </c>
      <c r="D1398">
        <v>3.59</v>
      </c>
      <c r="E1398">
        <v>2.4300000000000002</v>
      </c>
      <c r="F1398">
        <v>3.7</v>
      </c>
      <c r="G1398">
        <v>4.54</v>
      </c>
      <c r="H1398">
        <v>2.38</v>
      </c>
      <c r="I1398">
        <v>4.17</v>
      </c>
      <c r="J1398">
        <v>5.08</v>
      </c>
      <c r="K1398">
        <v>2.7</v>
      </c>
      <c r="U1398">
        <v>105</v>
      </c>
      <c r="V1398">
        <v>83</v>
      </c>
      <c r="W1398">
        <v>78</v>
      </c>
      <c r="X1398">
        <v>83</v>
      </c>
      <c r="Y1398">
        <v>71</v>
      </c>
      <c r="Z1398">
        <v>15</v>
      </c>
      <c r="AA1398">
        <f t="shared" si="378"/>
        <v>435</v>
      </c>
      <c r="AB1398">
        <f t="shared" si="383"/>
        <v>7.2487665015669837E-5</v>
      </c>
      <c r="AC1398" s="175"/>
    </row>
    <row r="1399" spans="1:29">
      <c r="A1399" t="s">
        <v>4032</v>
      </c>
      <c r="B1399" t="s">
        <v>4033</v>
      </c>
      <c r="C1399">
        <v>3.12</v>
      </c>
      <c r="D1399">
        <v>3.56</v>
      </c>
      <c r="E1399">
        <v>2.42</v>
      </c>
      <c r="F1399">
        <v>3.64</v>
      </c>
      <c r="G1399">
        <v>4.49</v>
      </c>
      <c r="H1399">
        <v>2.36</v>
      </c>
      <c r="I1399">
        <v>4.1399999999999997</v>
      </c>
      <c r="J1399">
        <v>5.0599999999999996</v>
      </c>
      <c r="K1399">
        <v>2.7</v>
      </c>
      <c r="U1399">
        <v>109</v>
      </c>
      <c r="V1399">
        <v>79</v>
      </c>
      <c r="W1399">
        <v>82</v>
      </c>
      <c r="X1399">
        <v>87</v>
      </c>
      <c r="Y1399">
        <v>69</v>
      </c>
      <c r="Z1399">
        <v>12</v>
      </c>
      <c r="AA1399">
        <f t="shared" si="378"/>
        <v>438</v>
      </c>
      <c r="AB1399">
        <f t="shared" si="383"/>
        <v>7.2987579946812386E-5</v>
      </c>
      <c r="AC1399" s="175"/>
    </row>
    <row r="1400" spans="1:29">
      <c r="A1400" t="s">
        <v>4034</v>
      </c>
      <c r="B1400" t="s">
        <v>4035</v>
      </c>
      <c r="C1400">
        <v>3.09</v>
      </c>
      <c r="D1400">
        <v>3.53</v>
      </c>
      <c r="E1400">
        <v>2.41</v>
      </c>
      <c r="F1400">
        <v>3.58</v>
      </c>
      <c r="G1400">
        <v>4.4400000000000004</v>
      </c>
      <c r="H1400">
        <v>2.34</v>
      </c>
      <c r="I1400">
        <v>4.0999999999999996</v>
      </c>
      <c r="J1400">
        <v>5.04</v>
      </c>
      <c r="K1400">
        <v>2.7</v>
      </c>
      <c r="U1400">
        <v>122</v>
      </c>
      <c r="V1400">
        <v>89</v>
      </c>
      <c r="W1400">
        <v>92</v>
      </c>
      <c r="X1400">
        <v>88</v>
      </c>
      <c r="Y1400">
        <v>66</v>
      </c>
      <c r="Z1400">
        <v>23</v>
      </c>
      <c r="AA1400">
        <f t="shared" si="378"/>
        <v>480</v>
      </c>
      <c r="AB1400">
        <f t="shared" si="383"/>
        <v>7.9986388982808098E-5</v>
      </c>
      <c r="AC1400" s="175"/>
    </row>
    <row r="1401" spans="1:29">
      <c r="A1401" t="s">
        <v>4036</v>
      </c>
      <c r="B1401" t="s">
        <v>4037</v>
      </c>
      <c r="C1401">
        <v>3.07</v>
      </c>
      <c r="D1401">
        <v>3.52</v>
      </c>
      <c r="E1401">
        <v>2.4</v>
      </c>
      <c r="F1401">
        <v>3.55</v>
      </c>
      <c r="G1401">
        <v>4.41</v>
      </c>
      <c r="H1401">
        <v>2.33</v>
      </c>
      <c r="I1401">
        <v>4.08</v>
      </c>
      <c r="J1401">
        <v>5.03</v>
      </c>
      <c r="K1401">
        <v>2.7</v>
      </c>
      <c r="U1401">
        <v>132</v>
      </c>
      <c r="V1401">
        <v>115</v>
      </c>
      <c r="W1401">
        <v>116</v>
      </c>
      <c r="X1401">
        <v>122</v>
      </c>
      <c r="Y1401">
        <v>106</v>
      </c>
      <c r="Z1401">
        <v>53</v>
      </c>
      <c r="AA1401">
        <f t="shared" si="378"/>
        <v>644</v>
      </c>
      <c r="AB1401">
        <f t="shared" si="383"/>
        <v>1.0731507188526753E-4</v>
      </c>
      <c r="AC1401" s="175">
        <f t="shared" ref="AC1401" si="392">SUM(AB1401:AB1404)/4</f>
        <v>1.6113924613828212E-4</v>
      </c>
    </row>
    <row r="1402" spans="1:29">
      <c r="A1402" t="s">
        <v>4038</v>
      </c>
      <c r="B1402" t="s">
        <v>4039</v>
      </c>
      <c r="C1402">
        <v>3.06</v>
      </c>
      <c r="D1402">
        <v>3.5</v>
      </c>
      <c r="E1402">
        <v>2.4</v>
      </c>
      <c r="F1402">
        <v>3.52</v>
      </c>
      <c r="G1402">
        <v>4.3899999999999997</v>
      </c>
      <c r="H1402">
        <v>2.3199999999999998</v>
      </c>
      <c r="I1402">
        <v>4.07</v>
      </c>
      <c r="J1402">
        <v>5.0199999999999996</v>
      </c>
      <c r="K1402">
        <v>2.7</v>
      </c>
      <c r="U1402">
        <v>131</v>
      </c>
      <c r="V1402">
        <v>174</v>
      </c>
      <c r="W1402">
        <v>154</v>
      </c>
      <c r="X1402">
        <v>196</v>
      </c>
      <c r="Y1402">
        <v>144</v>
      </c>
      <c r="Z1402">
        <v>168</v>
      </c>
      <c r="AA1402">
        <f t="shared" si="378"/>
        <v>967</v>
      </c>
      <c r="AB1402">
        <f t="shared" si="383"/>
        <v>1.6113924613828212E-4</v>
      </c>
      <c r="AC1402" s="175"/>
    </row>
    <row r="1403" spans="1:29">
      <c r="A1403" t="s">
        <v>4040</v>
      </c>
      <c r="B1403" t="s">
        <v>4041</v>
      </c>
      <c r="C1403">
        <v>3.03</v>
      </c>
      <c r="D1403">
        <v>3.49</v>
      </c>
      <c r="E1403">
        <v>2.39</v>
      </c>
      <c r="F1403">
        <v>3.49</v>
      </c>
      <c r="G1403">
        <v>4.37</v>
      </c>
      <c r="H1403">
        <v>2.31</v>
      </c>
      <c r="I1403">
        <v>4.05</v>
      </c>
      <c r="J1403">
        <v>5</v>
      </c>
      <c r="K1403">
        <v>2.7</v>
      </c>
      <c r="U1403">
        <v>158</v>
      </c>
      <c r="V1403">
        <v>184</v>
      </c>
      <c r="W1403">
        <v>188</v>
      </c>
      <c r="X1403">
        <v>222</v>
      </c>
      <c r="Y1403">
        <v>122</v>
      </c>
      <c r="Z1403">
        <v>262</v>
      </c>
      <c r="AA1403">
        <f t="shared" si="378"/>
        <v>1136</v>
      </c>
      <c r="AB1403">
        <f t="shared" si="383"/>
        <v>1.8930112059264582E-4</v>
      </c>
      <c r="AC1403" s="175"/>
    </row>
    <row r="1404" spans="1:29">
      <c r="A1404" t="s">
        <v>4042</v>
      </c>
      <c r="B1404" t="s">
        <v>4043</v>
      </c>
      <c r="C1404">
        <v>3.09</v>
      </c>
      <c r="D1404">
        <v>3.54</v>
      </c>
      <c r="E1404">
        <v>2.41</v>
      </c>
      <c r="F1404">
        <v>3.56</v>
      </c>
      <c r="G1404">
        <v>4.41</v>
      </c>
      <c r="H1404">
        <v>2.3199999999999998</v>
      </c>
      <c r="I1404">
        <v>4.1100000000000003</v>
      </c>
      <c r="J1404">
        <v>5.04</v>
      </c>
      <c r="K1404">
        <v>2.7</v>
      </c>
      <c r="U1404">
        <v>173</v>
      </c>
      <c r="V1404">
        <v>169</v>
      </c>
      <c r="W1404">
        <v>179</v>
      </c>
      <c r="X1404">
        <v>220</v>
      </c>
      <c r="Y1404">
        <v>154</v>
      </c>
      <c r="Z1404">
        <v>226</v>
      </c>
      <c r="AA1404">
        <f t="shared" si="378"/>
        <v>1121</v>
      </c>
      <c r="AB1404">
        <f t="shared" si="383"/>
        <v>1.8680154593693306E-4</v>
      </c>
      <c r="AC1404" s="175"/>
    </row>
    <row r="1405" spans="1:29">
      <c r="A1405" t="s">
        <v>4044</v>
      </c>
      <c r="B1405" t="s">
        <v>4045</v>
      </c>
      <c r="C1405">
        <v>3.31</v>
      </c>
      <c r="D1405">
        <v>3.72</v>
      </c>
      <c r="E1405">
        <v>2.5</v>
      </c>
      <c r="F1405">
        <v>3.84</v>
      </c>
      <c r="G1405">
        <v>4.62</v>
      </c>
      <c r="H1405">
        <v>2.38</v>
      </c>
      <c r="I1405">
        <v>4.33</v>
      </c>
      <c r="J1405">
        <v>5.16</v>
      </c>
      <c r="K1405">
        <v>2.7</v>
      </c>
      <c r="U1405">
        <v>198</v>
      </c>
      <c r="V1405">
        <v>168</v>
      </c>
      <c r="W1405">
        <v>170</v>
      </c>
      <c r="X1405">
        <v>166</v>
      </c>
      <c r="Y1405">
        <v>138</v>
      </c>
      <c r="Z1405">
        <v>171</v>
      </c>
      <c r="AA1405">
        <f t="shared" si="378"/>
        <v>1011</v>
      </c>
      <c r="AB1405">
        <f t="shared" si="383"/>
        <v>1.6847133179503956E-4</v>
      </c>
      <c r="AC1405" s="175">
        <f t="shared" ref="AC1405" si="393">SUM(AB1405:AB1408)/4</f>
        <v>1.5455703287823856E-4</v>
      </c>
    </row>
    <row r="1406" spans="1:29">
      <c r="A1406" t="s">
        <v>4046</v>
      </c>
      <c r="B1406" t="s">
        <v>4047</v>
      </c>
      <c r="C1406">
        <v>3.53</v>
      </c>
      <c r="D1406">
        <v>3.88</v>
      </c>
      <c r="E1406">
        <v>2.58</v>
      </c>
      <c r="F1406">
        <v>4.18</v>
      </c>
      <c r="G1406">
        <v>4.88</v>
      </c>
      <c r="H1406">
        <v>2.4700000000000002</v>
      </c>
      <c r="I1406">
        <v>4.5599999999999996</v>
      </c>
      <c r="J1406">
        <v>5.29</v>
      </c>
      <c r="K1406">
        <v>2.7</v>
      </c>
      <c r="U1406">
        <v>180</v>
      </c>
      <c r="V1406">
        <v>156</v>
      </c>
      <c r="W1406">
        <v>156</v>
      </c>
      <c r="X1406">
        <v>154</v>
      </c>
      <c r="Y1406">
        <v>140</v>
      </c>
      <c r="Z1406">
        <v>164</v>
      </c>
      <c r="AA1406">
        <f t="shared" si="378"/>
        <v>950</v>
      </c>
      <c r="AB1406">
        <f t="shared" si="383"/>
        <v>1.5830639486180768E-4</v>
      </c>
      <c r="AC1406" s="175"/>
    </row>
    <row r="1407" spans="1:29">
      <c r="A1407" t="s">
        <v>4048</v>
      </c>
      <c r="B1407" t="s">
        <v>4049</v>
      </c>
      <c r="C1407">
        <v>3.72</v>
      </c>
      <c r="D1407">
        <v>3.98</v>
      </c>
      <c r="E1407">
        <v>2.67</v>
      </c>
      <c r="F1407">
        <v>4.5199999999999996</v>
      </c>
      <c r="G1407">
        <v>5.15</v>
      </c>
      <c r="H1407">
        <v>2.57</v>
      </c>
      <c r="I1407">
        <v>4.7699999999999996</v>
      </c>
      <c r="J1407">
        <v>5.41</v>
      </c>
      <c r="K1407">
        <v>2.7</v>
      </c>
      <c r="U1407">
        <v>164</v>
      </c>
      <c r="V1407">
        <v>151</v>
      </c>
      <c r="W1407">
        <v>146</v>
      </c>
      <c r="X1407">
        <v>151</v>
      </c>
      <c r="Y1407">
        <v>133</v>
      </c>
      <c r="Z1407">
        <v>149</v>
      </c>
      <c r="AA1407">
        <f t="shared" si="378"/>
        <v>894</v>
      </c>
      <c r="AB1407">
        <f t="shared" si="383"/>
        <v>1.4897464948048007E-4</v>
      </c>
      <c r="AC1407" s="175"/>
    </row>
    <row r="1408" spans="1:29">
      <c r="A1408" t="s">
        <v>4050</v>
      </c>
      <c r="B1408" t="s">
        <v>4051</v>
      </c>
      <c r="C1408">
        <v>3.83</v>
      </c>
      <c r="D1408">
        <v>4.01</v>
      </c>
      <c r="E1408">
        <v>2.73</v>
      </c>
      <c r="F1408">
        <v>4.82</v>
      </c>
      <c r="G1408">
        <v>5.39</v>
      </c>
      <c r="H1408">
        <v>2.68</v>
      </c>
      <c r="I1408">
        <v>4.92</v>
      </c>
      <c r="J1408">
        <v>5.49</v>
      </c>
      <c r="K1408">
        <v>2.7</v>
      </c>
      <c r="U1408">
        <v>153</v>
      </c>
      <c r="V1408">
        <v>145</v>
      </c>
      <c r="W1408">
        <v>137</v>
      </c>
      <c r="X1408">
        <v>140</v>
      </c>
      <c r="Y1408">
        <v>129</v>
      </c>
      <c r="Z1408">
        <v>151</v>
      </c>
      <c r="AA1408">
        <f t="shared" si="378"/>
        <v>855</v>
      </c>
      <c r="AB1408">
        <f t="shared" si="383"/>
        <v>1.4247575537562691E-4</v>
      </c>
      <c r="AC1408" s="175"/>
    </row>
    <row r="1409" spans="1:29">
      <c r="A1409" t="s">
        <v>4052</v>
      </c>
      <c r="B1409" t="s">
        <v>4053</v>
      </c>
      <c r="C1409">
        <v>3.88</v>
      </c>
      <c r="D1409">
        <v>4.0199999999999996</v>
      </c>
      <c r="E1409">
        <v>2.76</v>
      </c>
      <c r="F1409">
        <v>5.0199999999999996</v>
      </c>
      <c r="G1409">
        <v>5.55</v>
      </c>
      <c r="H1409">
        <v>2.75</v>
      </c>
      <c r="I1409">
        <v>5.01</v>
      </c>
      <c r="J1409">
        <v>5.54</v>
      </c>
      <c r="K1409">
        <v>2.7</v>
      </c>
      <c r="U1409">
        <v>146</v>
      </c>
      <c r="V1409">
        <v>142</v>
      </c>
      <c r="W1409">
        <v>135</v>
      </c>
      <c r="X1409">
        <v>133</v>
      </c>
      <c r="Y1409">
        <v>130</v>
      </c>
      <c r="Z1409">
        <v>145</v>
      </c>
      <c r="AA1409">
        <f t="shared" si="378"/>
        <v>831</v>
      </c>
      <c r="AB1409">
        <f t="shared" si="383"/>
        <v>1.3847643592648651E-4</v>
      </c>
      <c r="AC1409" s="175">
        <f t="shared" ref="AC1409" si="394">SUM(AB1409:AB1412)/4</f>
        <v>1.3022783956263443E-4</v>
      </c>
    </row>
    <row r="1410" spans="1:29">
      <c r="A1410" t="s">
        <v>4054</v>
      </c>
      <c r="B1410" t="s">
        <v>4055</v>
      </c>
      <c r="C1410">
        <v>3.9</v>
      </c>
      <c r="D1410">
        <v>4.0199999999999996</v>
      </c>
      <c r="E1410">
        <v>2.79</v>
      </c>
      <c r="F1410">
        <v>5.17</v>
      </c>
      <c r="G1410">
        <v>5.67</v>
      </c>
      <c r="H1410">
        <v>2.8</v>
      </c>
      <c r="I1410">
        <v>5.08</v>
      </c>
      <c r="J1410">
        <v>5.58</v>
      </c>
      <c r="K1410">
        <v>2.7</v>
      </c>
      <c r="U1410">
        <v>150</v>
      </c>
      <c r="V1410">
        <v>142</v>
      </c>
      <c r="W1410">
        <v>140</v>
      </c>
      <c r="X1410">
        <v>106</v>
      </c>
      <c r="Y1410">
        <v>119</v>
      </c>
      <c r="Z1410">
        <v>117</v>
      </c>
      <c r="AA1410">
        <f t="shared" si="378"/>
        <v>774</v>
      </c>
      <c r="AB1410">
        <f t="shared" si="383"/>
        <v>1.2897805223477805E-4</v>
      </c>
      <c r="AC1410" s="175"/>
    </row>
    <row r="1411" spans="1:29">
      <c r="A1411" t="s">
        <v>4056</v>
      </c>
      <c r="B1411" t="s">
        <v>4057</v>
      </c>
      <c r="C1411">
        <v>3.91</v>
      </c>
      <c r="D1411">
        <v>4.0199999999999996</v>
      </c>
      <c r="E1411">
        <v>2.8</v>
      </c>
      <c r="F1411">
        <v>5.23</v>
      </c>
      <c r="G1411">
        <v>5.72</v>
      </c>
      <c r="H1411">
        <v>2.83</v>
      </c>
      <c r="I1411">
        <v>5.0999999999999996</v>
      </c>
      <c r="J1411">
        <v>5.59</v>
      </c>
      <c r="K1411">
        <v>2.7</v>
      </c>
      <c r="U1411">
        <v>152</v>
      </c>
      <c r="V1411">
        <v>141</v>
      </c>
      <c r="W1411">
        <v>145</v>
      </c>
      <c r="X1411">
        <v>94</v>
      </c>
      <c r="Y1411">
        <v>122</v>
      </c>
      <c r="Z1411">
        <v>112</v>
      </c>
      <c r="AA1411">
        <f t="shared" si="378"/>
        <v>766</v>
      </c>
      <c r="AB1411">
        <f t="shared" si="383"/>
        <v>1.2764494575173124E-4</v>
      </c>
      <c r="AC1411" s="175"/>
    </row>
    <row r="1412" spans="1:29">
      <c r="A1412" t="s">
        <v>4058</v>
      </c>
      <c r="B1412" t="s">
        <v>4059</v>
      </c>
      <c r="C1412">
        <v>3.9</v>
      </c>
      <c r="D1412">
        <v>4.0199999999999996</v>
      </c>
      <c r="E1412">
        <v>2.78</v>
      </c>
      <c r="F1412">
        <v>5.19</v>
      </c>
      <c r="G1412">
        <v>5.7</v>
      </c>
      <c r="H1412">
        <v>2.83</v>
      </c>
      <c r="I1412">
        <v>5.0599999999999996</v>
      </c>
      <c r="J1412">
        <v>5.57</v>
      </c>
      <c r="K1412">
        <v>2.7</v>
      </c>
      <c r="U1412">
        <v>150</v>
      </c>
      <c r="V1412">
        <v>149</v>
      </c>
      <c r="W1412">
        <v>155</v>
      </c>
      <c r="X1412">
        <v>90</v>
      </c>
      <c r="Y1412">
        <v>111</v>
      </c>
      <c r="Z1412">
        <v>100</v>
      </c>
      <c r="AA1412">
        <f t="shared" si="378"/>
        <v>755</v>
      </c>
      <c r="AB1412">
        <f t="shared" si="383"/>
        <v>1.258119243375419E-4</v>
      </c>
      <c r="AC1412" s="175"/>
    </row>
    <row r="1413" spans="1:29">
      <c r="A1413" t="s">
        <v>4060</v>
      </c>
      <c r="B1413" t="s">
        <v>4061</v>
      </c>
      <c r="C1413">
        <v>3.85</v>
      </c>
      <c r="D1413">
        <v>4.01</v>
      </c>
      <c r="E1413">
        <v>2.74</v>
      </c>
      <c r="F1413">
        <v>5.07</v>
      </c>
      <c r="G1413">
        <v>5.64</v>
      </c>
      <c r="H1413">
        <v>2.81</v>
      </c>
      <c r="I1413">
        <v>4.97</v>
      </c>
      <c r="J1413">
        <v>5.52</v>
      </c>
      <c r="K1413">
        <v>2.7</v>
      </c>
      <c r="U1413">
        <v>155</v>
      </c>
      <c r="V1413">
        <v>159</v>
      </c>
      <c r="W1413">
        <v>162</v>
      </c>
      <c r="X1413">
        <v>78</v>
      </c>
      <c r="Y1413">
        <v>109</v>
      </c>
      <c r="Z1413">
        <v>118</v>
      </c>
      <c r="AA1413">
        <f t="shared" si="378"/>
        <v>781</v>
      </c>
      <c r="AB1413">
        <f t="shared" si="383"/>
        <v>1.3014452040744401E-4</v>
      </c>
      <c r="AC1413" s="175">
        <f t="shared" ref="AC1413" si="395">SUM(AB1413:AB1416)/4</f>
        <v>1.3851809550408171E-4</v>
      </c>
    </row>
    <row r="1414" spans="1:29">
      <c r="A1414" t="s">
        <v>4062</v>
      </c>
      <c r="B1414" t="s">
        <v>4063</v>
      </c>
      <c r="C1414">
        <v>3.77</v>
      </c>
      <c r="D1414">
        <v>3.98</v>
      </c>
      <c r="E1414">
        <v>2.69</v>
      </c>
      <c r="F1414">
        <v>4.9000000000000004</v>
      </c>
      <c r="G1414">
        <v>5.53</v>
      </c>
      <c r="H1414">
        <v>2.79</v>
      </c>
      <c r="I1414">
        <v>4.83</v>
      </c>
      <c r="J1414">
        <v>5.44</v>
      </c>
      <c r="K1414">
        <v>2.7</v>
      </c>
      <c r="U1414">
        <v>155</v>
      </c>
      <c r="V1414">
        <v>166</v>
      </c>
      <c r="W1414">
        <v>170</v>
      </c>
      <c r="X1414">
        <v>83</v>
      </c>
      <c r="Y1414">
        <v>117</v>
      </c>
      <c r="Z1414">
        <v>139</v>
      </c>
      <c r="AA1414">
        <f t="shared" ref="AA1414:AA1477" si="396">SUM(U1414:Z1414)</f>
        <v>830</v>
      </c>
      <c r="AB1414">
        <f t="shared" si="383"/>
        <v>1.3830979761610566E-4</v>
      </c>
      <c r="AC1414" s="175"/>
    </row>
    <row r="1415" spans="1:29">
      <c r="A1415" t="s">
        <v>4064</v>
      </c>
      <c r="B1415" t="s">
        <v>4065</v>
      </c>
      <c r="C1415">
        <v>3.67</v>
      </c>
      <c r="D1415">
        <v>3.95</v>
      </c>
      <c r="E1415">
        <v>2.64</v>
      </c>
      <c r="F1415">
        <v>4.68</v>
      </c>
      <c r="G1415">
        <v>5.36</v>
      </c>
      <c r="H1415">
        <v>2.73</v>
      </c>
      <c r="I1415">
        <v>4.7</v>
      </c>
      <c r="J1415">
        <v>5.37</v>
      </c>
      <c r="K1415">
        <v>2.7</v>
      </c>
      <c r="U1415">
        <v>150</v>
      </c>
      <c r="V1415">
        <v>173</v>
      </c>
      <c r="W1415">
        <v>176</v>
      </c>
      <c r="X1415">
        <v>88</v>
      </c>
      <c r="Y1415">
        <v>123</v>
      </c>
      <c r="Z1415">
        <v>135</v>
      </c>
      <c r="AA1415">
        <f t="shared" si="396"/>
        <v>845</v>
      </c>
      <c r="AB1415">
        <f t="shared" si="383"/>
        <v>1.4080937227181842E-4</v>
      </c>
      <c r="AC1415" s="175"/>
    </row>
    <row r="1416" spans="1:29">
      <c r="A1416" t="s">
        <v>4066</v>
      </c>
      <c r="B1416" t="s">
        <v>4067</v>
      </c>
      <c r="C1416">
        <v>3.6</v>
      </c>
      <c r="D1416">
        <v>3.92</v>
      </c>
      <c r="E1416">
        <v>2.61</v>
      </c>
      <c r="F1416">
        <v>4.55</v>
      </c>
      <c r="G1416">
        <v>5.26</v>
      </c>
      <c r="H1416">
        <v>2.69</v>
      </c>
      <c r="I1416">
        <v>4.63</v>
      </c>
      <c r="J1416">
        <v>5.33</v>
      </c>
      <c r="K1416">
        <v>2.7</v>
      </c>
      <c r="U1416">
        <v>144</v>
      </c>
      <c r="V1416">
        <v>178</v>
      </c>
      <c r="W1416">
        <v>176</v>
      </c>
      <c r="X1416">
        <v>102</v>
      </c>
      <c r="Y1416">
        <v>127</v>
      </c>
      <c r="Z1416">
        <v>142</v>
      </c>
      <c r="AA1416">
        <f t="shared" si="396"/>
        <v>869</v>
      </c>
      <c r="AB1416">
        <f t="shared" si="383"/>
        <v>1.4480869172095882E-4</v>
      </c>
      <c r="AC1416" s="175"/>
    </row>
    <row r="1417" spans="1:29">
      <c r="A1417" t="s">
        <v>4068</v>
      </c>
      <c r="B1417" t="s">
        <v>4069</v>
      </c>
      <c r="C1417">
        <v>3.55</v>
      </c>
      <c r="D1417">
        <v>3.89</v>
      </c>
      <c r="E1417">
        <v>2.59</v>
      </c>
      <c r="F1417">
        <v>4.46</v>
      </c>
      <c r="G1417">
        <v>5.19</v>
      </c>
      <c r="H1417">
        <v>2.66</v>
      </c>
      <c r="I1417">
        <v>4.57</v>
      </c>
      <c r="J1417">
        <v>5.3</v>
      </c>
      <c r="K1417">
        <v>2.7</v>
      </c>
      <c r="U1417">
        <v>141</v>
      </c>
      <c r="V1417">
        <v>174</v>
      </c>
      <c r="W1417">
        <v>166</v>
      </c>
      <c r="X1417">
        <v>106</v>
      </c>
      <c r="Y1417">
        <v>138</v>
      </c>
      <c r="Z1417">
        <v>147</v>
      </c>
      <c r="AA1417">
        <f t="shared" si="396"/>
        <v>872</v>
      </c>
      <c r="AB1417">
        <f t="shared" si="383"/>
        <v>1.4530860665210135E-4</v>
      </c>
      <c r="AC1417" s="175">
        <f t="shared" ref="AC1417" si="397">SUM(AB1417:AB1420)/4</f>
        <v>1.1514707247316747E-4</v>
      </c>
    </row>
    <row r="1418" spans="1:29">
      <c r="A1418" t="s">
        <v>4070</v>
      </c>
      <c r="B1418" t="s">
        <v>4071</v>
      </c>
      <c r="C1418">
        <v>3.51</v>
      </c>
      <c r="D1418">
        <v>3.87</v>
      </c>
      <c r="E1418">
        <v>2.58</v>
      </c>
      <c r="F1418">
        <v>4.4000000000000004</v>
      </c>
      <c r="G1418">
        <v>5.14</v>
      </c>
      <c r="H1418">
        <v>2.65</v>
      </c>
      <c r="I1418">
        <v>4.53</v>
      </c>
      <c r="J1418">
        <v>5.28</v>
      </c>
      <c r="K1418">
        <v>2.7</v>
      </c>
      <c r="U1418">
        <v>133</v>
      </c>
      <c r="V1418">
        <v>157</v>
      </c>
      <c r="W1418">
        <v>146</v>
      </c>
      <c r="X1418">
        <v>98</v>
      </c>
      <c r="Y1418">
        <v>134</v>
      </c>
      <c r="Z1418">
        <v>126</v>
      </c>
      <c r="AA1418">
        <f t="shared" si="396"/>
        <v>794</v>
      </c>
      <c r="AB1418">
        <f t="shared" si="383"/>
        <v>1.3231081844239506E-4</v>
      </c>
      <c r="AC1418" s="175"/>
    </row>
    <row r="1419" spans="1:29">
      <c r="A1419" t="s">
        <v>4072</v>
      </c>
      <c r="B1419" t="s">
        <v>4073</v>
      </c>
      <c r="C1419">
        <v>3.46</v>
      </c>
      <c r="D1419">
        <v>3.84</v>
      </c>
      <c r="E1419">
        <v>2.56</v>
      </c>
      <c r="F1419">
        <v>4.34</v>
      </c>
      <c r="G1419">
        <v>5.0999999999999996</v>
      </c>
      <c r="H1419">
        <v>2.63</v>
      </c>
      <c r="I1419">
        <v>4.4800000000000004</v>
      </c>
      <c r="J1419">
        <v>5.25</v>
      </c>
      <c r="K1419">
        <v>2.7</v>
      </c>
      <c r="U1419">
        <v>108</v>
      </c>
      <c r="V1419">
        <v>130</v>
      </c>
      <c r="W1419">
        <v>102</v>
      </c>
      <c r="X1419">
        <v>95</v>
      </c>
      <c r="Y1419">
        <v>122</v>
      </c>
      <c r="Z1419">
        <v>73</v>
      </c>
      <c r="AA1419">
        <f t="shared" si="396"/>
        <v>630</v>
      </c>
      <c r="AB1419">
        <f t="shared" si="383"/>
        <v>1.0498213553993562E-4</v>
      </c>
      <c r="AC1419" s="175"/>
    </row>
    <row r="1420" spans="1:29">
      <c r="A1420" t="s">
        <v>4074</v>
      </c>
      <c r="B1420" t="s">
        <v>4075</v>
      </c>
      <c r="C1420">
        <v>3.43</v>
      </c>
      <c r="D1420">
        <v>3.82</v>
      </c>
      <c r="E1420">
        <v>2.5499999999999998</v>
      </c>
      <c r="F1420">
        <v>4.29</v>
      </c>
      <c r="G1420">
        <v>5.0599999999999996</v>
      </c>
      <c r="H1420">
        <v>2.62</v>
      </c>
      <c r="I1420">
        <v>4.45</v>
      </c>
      <c r="J1420">
        <v>5.23</v>
      </c>
      <c r="K1420">
        <v>2.7</v>
      </c>
      <c r="U1420">
        <v>102</v>
      </c>
      <c r="V1420">
        <v>95</v>
      </c>
      <c r="W1420">
        <v>79</v>
      </c>
      <c r="X1420">
        <v>71</v>
      </c>
      <c r="Y1420">
        <v>91</v>
      </c>
      <c r="Z1420">
        <v>30</v>
      </c>
      <c r="AA1420">
        <f t="shared" si="396"/>
        <v>468</v>
      </c>
      <c r="AB1420">
        <f t="shared" si="383"/>
        <v>7.7986729258237885E-5</v>
      </c>
      <c r="AC1420" s="175"/>
    </row>
    <row r="1421" spans="1:29">
      <c r="A1421" t="s">
        <v>4076</v>
      </c>
      <c r="B1421" t="s">
        <v>4077</v>
      </c>
      <c r="C1421">
        <v>3.4</v>
      </c>
      <c r="D1421">
        <v>3.79</v>
      </c>
      <c r="E1421">
        <v>2.54</v>
      </c>
      <c r="F1421">
        <v>4.24</v>
      </c>
      <c r="G1421">
        <v>5.0199999999999996</v>
      </c>
      <c r="H1421">
        <v>2.61</v>
      </c>
      <c r="I1421">
        <v>4.42</v>
      </c>
      <c r="J1421">
        <v>5.22</v>
      </c>
      <c r="K1421">
        <v>2.7</v>
      </c>
      <c r="U1421">
        <v>108</v>
      </c>
      <c r="V1421">
        <v>82</v>
      </c>
      <c r="W1421">
        <v>82</v>
      </c>
      <c r="X1421">
        <v>72</v>
      </c>
      <c r="Y1421">
        <v>68</v>
      </c>
      <c r="Z1421">
        <v>13</v>
      </c>
      <c r="AA1421">
        <f t="shared" si="396"/>
        <v>425</v>
      </c>
      <c r="AB1421">
        <f t="shared" si="383"/>
        <v>7.0821281911861333E-5</v>
      </c>
      <c r="AC1421" s="175">
        <f t="shared" ref="AC1421" si="398">SUM(AB1421:AB1424)/4</f>
        <v>7.6903580240762358E-5</v>
      </c>
    </row>
    <row r="1422" spans="1:29">
      <c r="A1422" t="s">
        <v>4078</v>
      </c>
      <c r="B1422" t="s">
        <v>4079</v>
      </c>
      <c r="C1422">
        <v>3.37</v>
      </c>
      <c r="D1422">
        <v>3.77</v>
      </c>
      <c r="E1422">
        <v>2.5299999999999998</v>
      </c>
      <c r="F1422">
        <v>4.1900000000000004</v>
      </c>
      <c r="G1422">
        <v>4.99</v>
      </c>
      <c r="H1422">
        <v>2.6</v>
      </c>
      <c r="I1422">
        <v>4.3899999999999997</v>
      </c>
      <c r="J1422">
        <v>5.2</v>
      </c>
      <c r="K1422">
        <v>2.7</v>
      </c>
      <c r="U1422">
        <v>112</v>
      </c>
      <c r="V1422">
        <v>91</v>
      </c>
      <c r="W1422">
        <v>86</v>
      </c>
      <c r="X1422">
        <v>84</v>
      </c>
      <c r="Y1422">
        <v>71</v>
      </c>
      <c r="Z1422">
        <v>15</v>
      </c>
      <c r="AA1422">
        <f t="shared" si="396"/>
        <v>459</v>
      </c>
      <c r="AB1422">
        <f t="shared" si="383"/>
        <v>7.6486984464810235E-5</v>
      </c>
      <c r="AC1422" s="175"/>
    </row>
    <row r="1423" spans="1:29">
      <c r="A1423" t="s">
        <v>4080</v>
      </c>
      <c r="B1423" t="s">
        <v>4081</v>
      </c>
      <c r="C1423">
        <v>3.35</v>
      </c>
      <c r="D1423">
        <v>3.75</v>
      </c>
      <c r="E1423">
        <v>2.52</v>
      </c>
      <c r="F1423">
        <v>4.16</v>
      </c>
      <c r="G1423">
        <v>4.96</v>
      </c>
      <c r="H1423">
        <v>2.59</v>
      </c>
      <c r="I1423">
        <v>4.37</v>
      </c>
      <c r="J1423">
        <v>5.19</v>
      </c>
      <c r="K1423">
        <v>2.7</v>
      </c>
      <c r="U1423">
        <v>116</v>
      </c>
      <c r="V1423">
        <v>87</v>
      </c>
      <c r="W1423">
        <v>91</v>
      </c>
      <c r="X1423">
        <v>86</v>
      </c>
      <c r="Y1423">
        <v>69</v>
      </c>
      <c r="Z1423">
        <v>12</v>
      </c>
      <c r="AA1423">
        <f t="shared" si="396"/>
        <v>461</v>
      </c>
      <c r="AB1423">
        <f t="shared" si="383"/>
        <v>7.6820261085571944E-5</v>
      </c>
      <c r="AC1423" s="175"/>
    </row>
    <row r="1424" spans="1:29">
      <c r="A1424" t="s">
        <v>4082</v>
      </c>
      <c r="B1424" t="s">
        <v>4083</v>
      </c>
      <c r="C1424">
        <v>3.34</v>
      </c>
      <c r="D1424">
        <v>3.74</v>
      </c>
      <c r="E1424">
        <v>2.5099999999999998</v>
      </c>
      <c r="F1424">
        <v>4.1399999999999997</v>
      </c>
      <c r="G1424">
        <v>4.9400000000000004</v>
      </c>
      <c r="H1424">
        <v>2.58</v>
      </c>
      <c r="I1424">
        <v>4.3600000000000003</v>
      </c>
      <c r="J1424">
        <v>5.18</v>
      </c>
      <c r="K1424">
        <v>2.7</v>
      </c>
      <c r="U1424">
        <v>127</v>
      </c>
      <c r="V1424">
        <v>98</v>
      </c>
      <c r="W1424">
        <v>102</v>
      </c>
      <c r="X1424">
        <v>85</v>
      </c>
      <c r="Y1424">
        <v>66</v>
      </c>
      <c r="Z1424">
        <v>23</v>
      </c>
      <c r="AA1424">
        <f t="shared" si="396"/>
        <v>501</v>
      </c>
      <c r="AB1424">
        <f t="shared" si="383"/>
        <v>8.3485793500805947E-5</v>
      </c>
      <c r="AC1424" s="175"/>
    </row>
    <row r="1425" spans="1:29">
      <c r="A1425" t="s">
        <v>4084</v>
      </c>
      <c r="B1425" t="s">
        <v>4085</v>
      </c>
      <c r="C1425">
        <v>3.32</v>
      </c>
      <c r="D1425">
        <v>3.73</v>
      </c>
      <c r="E1425">
        <v>2.5099999999999998</v>
      </c>
      <c r="F1425">
        <v>4.12</v>
      </c>
      <c r="G1425">
        <v>4.93</v>
      </c>
      <c r="H1425">
        <v>2.57</v>
      </c>
      <c r="I1425">
        <v>4.3499999999999996</v>
      </c>
      <c r="J1425">
        <v>5.17</v>
      </c>
      <c r="K1425">
        <v>2.7</v>
      </c>
      <c r="U1425">
        <v>138</v>
      </c>
      <c r="V1425">
        <v>126</v>
      </c>
      <c r="W1425">
        <v>127</v>
      </c>
      <c r="X1425">
        <v>111</v>
      </c>
      <c r="Y1425">
        <v>106</v>
      </c>
      <c r="Z1425">
        <v>53</v>
      </c>
      <c r="AA1425">
        <f t="shared" si="396"/>
        <v>661</v>
      </c>
      <c r="AB1425">
        <f t="shared" si="383"/>
        <v>1.1014792316174197E-4</v>
      </c>
      <c r="AC1425" s="175">
        <f t="shared" ref="AC1425" si="399">SUM(AB1425:AB1428)/4</f>
        <v>1.6663831038085018E-4</v>
      </c>
    </row>
    <row r="1426" spans="1:29">
      <c r="A1426" t="s">
        <v>4086</v>
      </c>
      <c r="B1426" t="s">
        <v>4087</v>
      </c>
      <c r="C1426">
        <v>3.31</v>
      </c>
      <c r="D1426">
        <v>3.72</v>
      </c>
      <c r="E1426">
        <v>2.5</v>
      </c>
      <c r="F1426">
        <v>4.09</v>
      </c>
      <c r="G1426">
        <v>4.91</v>
      </c>
      <c r="H1426">
        <v>2.56</v>
      </c>
      <c r="I1426">
        <v>4.33</v>
      </c>
      <c r="J1426">
        <v>5.16</v>
      </c>
      <c r="K1426">
        <v>2.7</v>
      </c>
      <c r="U1426">
        <v>140</v>
      </c>
      <c r="V1426">
        <v>190</v>
      </c>
      <c r="W1426">
        <v>170</v>
      </c>
      <c r="X1426">
        <v>181</v>
      </c>
      <c r="Y1426">
        <v>144</v>
      </c>
      <c r="Z1426">
        <v>168</v>
      </c>
      <c r="AA1426">
        <f t="shared" si="396"/>
        <v>993</v>
      </c>
      <c r="AB1426">
        <f t="shared" si="383"/>
        <v>1.6547184220818423E-4</v>
      </c>
      <c r="AC1426" s="175"/>
    </row>
    <row r="1427" spans="1:29">
      <c r="A1427" t="s">
        <v>4088</v>
      </c>
      <c r="B1427" t="s">
        <v>4089</v>
      </c>
      <c r="C1427">
        <v>3.29</v>
      </c>
      <c r="D1427">
        <v>3.7</v>
      </c>
      <c r="E1427">
        <v>2.4900000000000002</v>
      </c>
      <c r="F1427">
        <v>4.05</v>
      </c>
      <c r="G1427">
        <v>4.87</v>
      </c>
      <c r="H1427">
        <v>2.5499999999999998</v>
      </c>
      <c r="I1427">
        <v>4.3099999999999996</v>
      </c>
      <c r="J1427">
        <v>5.15</v>
      </c>
      <c r="K1427">
        <v>2.7</v>
      </c>
      <c r="U1427">
        <v>183</v>
      </c>
      <c r="V1427">
        <v>200</v>
      </c>
      <c r="W1427">
        <v>208</v>
      </c>
      <c r="X1427">
        <v>200</v>
      </c>
      <c r="Y1427">
        <v>122</v>
      </c>
      <c r="Z1427">
        <v>262</v>
      </c>
      <c r="AA1427">
        <f t="shared" si="396"/>
        <v>1175</v>
      </c>
      <c r="AB1427">
        <f t="shared" si="383"/>
        <v>1.9580001469749898E-4</v>
      </c>
      <c r="AC1427" s="175"/>
    </row>
    <row r="1428" spans="1:29">
      <c r="A1428" t="s">
        <v>4090</v>
      </c>
      <c r="B1428" t="s">
        <v>4091</v>
      </c>
      <c r="C1428">
        <v>3.28</v>
      </c>
      <c r="D1428">
        <v>3.69</v>
      </c>
      <c r="E1428">
        <v>2.4900000000000002</v>
      </c>
      <c r="F1428">
        <v>4.03</v>
      </c>
      <c r="G1428">
        <v>4.8499999999999996</v>
      </c>
      <c r="H1428">
        <v>2.54</v>
      </c>
      <c r="I1428">
        <v>4.3</v>
      </c>
      <c r="J1428">
        <v>5.15</v>
      </c>
      <c r="K1428">
        <v>2.7</v>
      </c>
      <c r="U1428">
        <v>196</v>
      </c>
      <c r="V1428">
        <v>184</v>
      </c>
      <c r="W1428">
        <v>198</v>
      </c>
      <c r="X1428">
        <v>213</v>
      </c>
      <c r="Y1428">
        <v>154</v>
      </c>
      <c r="Z1428">
        <v>226</v>
      </c>
      <c r="AA1428">
        <f t="shared" si="396"/>
        <v>1171</v>
      </c>
      <c r="AB1428">
        <f t="shared" si="383"/>
        <v>1.9513346145597557E-4</v>
      </c>
      <c r="AC1428" s="175"/>
    </row>
    <row r="1429" spans="1:29">
      <c r="A1429" t="s">
        <v>4092</v>
      </c>
      <c r="B1429" t="s">
        <v>4093</v>
      </c>
      <c r="C1429">
        <v>3.3</v>
      </c>
      <c r="D1429">
        <v>3.71</v>
      </c>
      <c r="E1429">
        <v>2.4900000000000002</v>
      </c>
      <c r="F1429">
        <v>4.04</v>
      </c>
      <c r="G1429">
        <v>4.8499999999999996</v>
      </c>
      <c r="H1429">
        <v>2.5299999999999998</v>
      </c>
      <c r="I1429">
        <v>4.32</v>
      </c>
      <c r="J1429">
        <v>5.16</v>
      </c>
      <c r="K1429">
        <v>2.7</v>
      </c>
      <c r="U1429">
        <v>217</v>
      </c>
      <c r="V1429">
        <v>183</v>
      </c>
      <c r="W1429">
        <v>188</v>
      </c>
      <c r="X1429">
        <v>168</v>
      </c>
      <c r="Y1429">
        <v>138</v>
      </c>
      <c r="Z1429">
        <v>171</v>
      </c>
      <c r="AA1429">
        <f t="shared" si="396"/>
        <v>1065</v>
      </c>
      <c r="AB1429">
        <f t="shared" si="383"/>
        <v>1.7746980055560545E-4</v>
      </c>
      <c r="AC1429" s="175">
        <f t="shared" ref="AC1429" si="400">SUM(AB1429:AB1432)/4</f>
        <v>1.6276396966449541E-4</v>
      </c>
    </row>
    <row r="1430" spans="1:29">
      <c r="A1430" t="s">
        <v>4094</v>
      </c>
      <c r="B1430" t="s">
        <v>4095</v>
      </c>
      <c r="C1430">
        <v>3.32</v>
      </c>
      <c r="D1430">
        <v>3.72</v>
      </c>
      <c r="E1430">
        <v>2.5</v>
      </c>
      <c r="F1430">
        <v>4.07</v>
      </c>
      <c r="G1430">
        <v>4.87</v>
      </c>
      <c r="H1430">
        <v>2.54</v>
      </c>
      <c r="I1430">
        <v>4.34</v>
      </c>
      <c r="J1430">
        <v>5.17</v>
      </c>
      <c r="K1430">
        <v>2.7</v>
      </c>
      <c r="U1430">
        <v>199</v>
      </c>
      <c r="V1430">
        <v>171</v>
      </c>
      <c r="W1430">
        <v>173</v>
      </c>
      <c r="X1430">
        <v>156</v>
      </c>
      <c r="Y1430">
        <v>140</v>
      </c>
      <c r="Z1430">
        <v>164</v>
      </c>
      <c r="AA1430">
        <f t="shared" si="396"/>
        <v>1003</v>
      </c>
      <c r="AB1430">
        <f t="shared" ref="AB1430:AB1493" si="401">AA1430/$AD$4</f>
        <v>1.6713822531199275E-4</v>
      </c>
      <c r="AC1430" s="175"/>
    </row>
    <row r="1431" spans="1:29">
      <c r="A1431" t="s">
        <v>4096</v>
      </c>
      <c r="B1431" t="s">
        <v>4097</v>
      </c>
      <c r="C1431">
        <v>3.33</v>
      </c>
      <c r="D1431">
        <v>3.73</v>
      </c>
      <c r="E1431">
        <v>2.5099999999999998</v>
      </c>
      <c r="F1431">
        <v>4.0999999999999996</v>
      </c>
      <c r="G1431">
        <v>4.91</v>
      </c>
      <c r="H1431">
        <v>2.5499999999999998</v>
      </c>
      <c r="I1431">
        <v>4.3499999999999996</v>
      </c>
      <c r="J1431">
        <v>5.18</v>
      </c>
      <c r="K1431">
        <v>2.7</v>
      </c>
      <c r="U1431">
        <v>186</v>
      </c>
      <c r="V1431">
        <v>166</v>
      </c>
      <c r="W1431">
        <v>162</v>
      </c>
      <c r="X1431">
        <v>145</v>
      </c>
      <c r="Y1431">
        <v>133</v>
      </c>
      <c r="Z1431">
        <v>149</v>
      </c>
      <c r="AA1431">
        <f t="shared" si="396"/>
        <v>941</v>
      </c>
      <c r="AB1431">
        <f t="shared" si="401"/>
        <v>1.5680665006838004E-4</v>
      </c>
      <c r="AC1431" s="175"/>
    </row>
    <row r="1432" spans="1:29">
      <c r="A1432" t="s">
        <v>4098</v>
      </c>
      <c r="B1432" t="s">
        <v>4099</v>
      </c>
      <c r="C1432">
        <v>3.34</v>
      </c>
      <c r="D1432">
        <v>3.74</v>
      </c>
      <c r="E1432">
        <v>2.5099999999999998</v>
      </c>
      <c r="F1432">
        <v>4.13</v>
      </c>
      <c r="G1432">
        <v>4.93</v>
      </c>
      <c r="H1432">
        <v>2.56</v>
      </c>
      <c r="I1432">
        <v>4.3600000000000003</v>
      </c>
      <c r="J1432">
        <v>5.18</v>
      </c>
      <c r="K1432">
        <v>2.7</v>
      </c>
      <c r="U1432">
        <v>174</v>
      </c>
      <c r="V1432">
        <v>159</v>
      </c>
      <c r="W1432">
        <v>152</v>
      </c>
      <c r="X1432">
        <v>133</v>
      </c>
      <c r="Y1432">
        <v>129</v>
      </c>
      <c r="Z1432">
        <v>151</v>
      </c>
      <c r="AA1432">
        <f t="shared" si="396"/>
        <v>898</v>
      </c>
      <c r="AB1432">
        <f t="shared" si="401"/>
        <v>1.4964120272200346E-4</v>
      </c>
      <c r="AC1432" s="175"/>
    </row>
    <row r="1433" spans="1:29">
      <c r="A1433" t="s">
        <v>4100</v>
      </c>
      <c r="B1433" t="s">
        <v>4101</v>
      </c>
      <c r="C1433">
        <v>3.35</v>
      </c>
      <c r="D1433">
        <v>3.75</v>
      </c>
      <c r="E1433">
        <v>2.52</v>
      </c>
      <c r="F1433">
        <v>4.16</v>
      </c>
      <c r="G1433">
        <v>4.95</v>
      </c>
      <c r="H1433">
        <v>2.57</v>
      </c>
      <c r="I1433">
        <v>4.38</v>
      </c>
      <c r="J1433">
        <v>5.19</v>
      </c>
      <c r="K1433">
        <v>2.7</v>
      </c>
      <c r="U1433">
        <v>164</v>
      </c>
      <c r="V1433">
        <v>156</v>
      </c>
      <c r="W1433">
        <v>151</v>
      </c>
      <c r="X1433">
        <v>127</v>
      </c>
      <c r="Y1433">
        <v>130</v>
      </c>
      <c r="Z1433">
        <v>145</v>
      </c>
      <c r="AA1433">
        <f t="shared" si="396"/>
        <v>873</v>
      </c>
      <c r="AB1433">
        <f t="shared" si="401"/>
        <v>1.4547524496248221E-4</v>
      </c>
      <c r="AC1433" s="175">
        <f t="shared" ref="AC1433" si="402">SUM(AB1433:AB1436)/4</f>
        <v>1.3743494648660618E-4</v>
      </c>
    </row>
    <row r="1434" spans="1:29">
      <c r="A1434" t="s">
        <v>4102</v>
      </c>
      <c r="B1434" t="s">
        <v>4103</v>
      </c>
      <c r="C1434">
        <v>3.35</v>
      </c>
      <c r="D1434">
        <v>3.75</v>
      </c>
      <c r="E1434">
        <v>2.5099999999999998</v>
      </c>
      <c r="F1434">
        <v>4.17</v>
      </c>
      <c r="G1434">
        <v>4.97</v>
      </c>
      <c r="H1434">
        <v>2.58</v>
      </c>
      <c r="I1434">
        <v>4.37</v>
      </c>
      <c r="J1434">
        <v>5.19</v>
      </c>
      <c r="K1434">
        <v>2.7</v>
      </c>
      <c r="U1434">
        <v>163</v>
      </c>
      <c r="V1434">
        <v>156</v>
      </c>
      <c r="W1434">
        <v>156</v>
      </c>
      <c r="X1434">
        <v>109</v>
      </c>
      <c r="Y1434">
        <v>119</v>
      </c>
      <c r="Z1434">
        <v>117</v>
      </c>
      <c r="AA1434">
        <f t="shared" si="396"/>
        <v>820</v>
      </c>
      <c r="AB1434">
        <f t="shared" si="401"/>
        <v>1.3664341451229717E-4</v>
      </c>
      <c r="AC1434" s="175"/>
    </row>
    <row r="1435" spans="1:29">
      <c r="A1435" t="s">
        <v>4104</v>
      </c>
      <c r="B1435" t="s">
        <v>4105</v>
      </c>
      <c r="C1435">
        <v>3.33</v>
      </c>
      <c r="D1435">
        <v>3.74</v>
      </c>
      <c r="E1435">
        <v>2.5099999999999998</v>
      </c>
      <c r="F1435">
        <v>4.17</v>
      </c>
      <c r="G1435">
        <v>4.9800000000000004</v>
      </c>
      <c r="H1435">
        <v>2.59</v>
      </c>
      <c r="I1435">
        <v>4.3600000000000003</v>
      </c>
      <c r="J1435">
        <v>5.18</v>
      </c>
      <c r="K1435">
        <v>2.7</v>
      </c>
      <c r="U1435">
        <v>168</v>
      </c>
      <c r="V1435">
        <v>155</v>
      </c>
      <c r="W1435">
        <v>161</v>
      </c>
      <c r="X1435">
        <v>90</v>
      </c>
      <c r="Y1435">
        <v>122</v>
      </c>
      <c r="Z1435">
        <v>112</v>
      </c>
      <c r="AA1435">
        <f t="shared" si="396"/>
        <v>808</v>
      </c>
      <c r="AB1435">
        <f t="shared" si="401"/>
        <v>1.3464375478772697E-4</v>
      </c>
      <c r="AC1435" s="175"/>
    </row>
    <row r="1436" spans="1:29">
      <c r="A1436" t="s">
        <v>4106</v>
      </c>
      <c r="B1436" t="s">
        <v>4107</v>
      </c>
      <c r="C1436">
        <v>3.32</v>
      </c>
      <c r="D1436">
        <v>3.72</v>
      </c>
      <c r="E1436">
        <v>2.5</v>
      </c>
      <c r="F1436">
        <v>4.1500000000000004</v>
      </c>
      <c r="G1436">
        <v>4.96</v>
      </c>
      <c r="H1436">
        <v>2.59</v>
      </c>
      <c r="I1436">
        <v>4.34</v>
      </c>
      <c r="J1436">
        <v>5.17</v>
      </c>
      <c r="K1436">
        <v>2.7</v>
      </c>
      <c r="U1436">
        <v>166</v>
      </c>
      <c r="V1436">
        <v>163</v>
      </c>
      <c r="W1436">
        <v>172</v>
      </c>
      <c r="X1436">
        <v>86</v>
      </c>
      <c r="Y1436">
        <v>111</v>
      </c>
      <c r="Z1436">
        <v>100</v>
      </c>
      <c r="AA1436">
        <f t="shared" si="396"/>
        <v>798</v>
      </c>
      <c r="AB1436">
        <f t="shared" si="401"/>
        <v>1.3297737168391845E-4</v>
      </c>
      <c r="AC1436" s="175"/>
    </row>
    <row r="1437" spans="1:29">
      <c r="A1437" t="s">
        <v>4108</v>
      </c>
      <c r="B1437" t="s">
        <v>4109</v>
      </c>
      <c r="C1437">
        <v>3.29</v>
      </c>
      <c r="D1437">
        <v>3.7</v>
      </c>
      <c r="E1437">
        <v>2.4900000000000002</v>
      </c>
      <c r="F1437">
        <v>4.0999999999999996</v>
      </c>
      <c r="G1437">
        <v>4.92</v>
      </c>
      <c r="H1437">
        <v>2.58</v>
      </c>
      <c r="I1437">
        <v>4.3099999999999996</v>
      </c>
      <c r="J1437">
        <v>5.15</v>
      </c>
      <c r="K1437">
        <v>2.7</v>
      </c>
      <c r="U1437">
        <v>169</v>
      </c>
      <c r="V1437">
        <v>174</v>
      </c>
      <c r="W1437">
        <v>179</v>
      </c>
      <c r="X1437">
        <v>73</v>
      </c>
      <c r="Y1437">
        <v>109</v>
      </c>
      <c r="Z1437">
        <v>118</v>
      </c>
      <c r="AA1437">
        <f t="shared" si="396"/>
        <v>822</v>
      </c>
      <c r="AB1437">
        <f t="shared" si="401"/>
        <v>1.3697669113305885E-4</v>
      </c>
      <c r="AC1437" s="175">
        <f t="shared" ref="AC1437" si="403">SUM(AB1437:AB1440)/4</f>
        <v>1.4660005355755296E-4</v>
      </c>
    </row>
    <row r="1438" spans="1:29">
      <c r="A1438" t="s">
        <v>4110</v>
      </c>
      <c r="B1438" t="s">
        <v>4111</v>
      </c>
      <c r="C1438">
        <v>3.24</v>
      </c>
      <c r="D1438">
        <v>3.66</v>
      </c>
      <c r="E1438">
        <v>2.4700000000000002</v>
      </c>
      <c r="F1438">
        <v>4.0199999999999996</v>
      </c>
      <c r="G1438">
        <v>4.8600000000000003</v>
      </c>
      <c r="H1438">
        <v>2.5499999999999998</v>
      </c>
      <c r="I1438">
        <v>4.26</v>
      </c>
      <c r="J1438">
        <v>5.12</v>
      </c>
      <c r="K1438">
        <v>2.7</v>
      </c>
      <c r="U1438">
        <v>167</v>
      </c>
      <c r="V1438">
        <v>182</v>
      </c>
      <c r="W1438">
        <v>188</v>
      </c>
      <c r="X1438">
        <v>84</v>
      </c>
      <c r="Y1438">
        <v>117</v>
      </c>
      <c r="Z1438">
        <v>139</v>
      </c>
      <c r="AA1438">
        <f t="shared" si="396"/>
        <v>877</v>
      </c>
      <c r="AB1438">
        <f t="shared" si="401"/>
        <v>1.4614179820400563E-4</v>
      </c>
      <c r="AC1438" s="175"/>
    </row>
    <row r="1439" spans="1:29">
      <c r="A1439" t="s">
        <v>4112</v>
      </c>
      <c r="B1439" t="s">
        <v>4113</v>
      </c>
      <c r="C1439">
        <v>3.2</v>
      </c>
      <c r="D1439">
        <v>3.62</v>
      </c>
      <c r="E1439">
        <v>2.4500000000000002</v>
      </c>
      <c r="F1439">
        <v>3.95</v>
      </c>
      <c r="G1439">
        <v>4.8</v>
      </c>
      <c r="H1439">
        <v>2.5299999999999998</v>
      </c>
      <c r="I1439">
        <v>4.22</v>
      </c>
      <c r="J1439">
        <v>5.0999999999999996</v>
      </c>
      <c r="K1439">
        <v>2.7</v>
      </c>
      <c r="U1439">
        <v>165</v>
      </c>
      <c r="V1439">
        <v>189</v>
      </c>
      <c r="W1439">
        <v>194</v>
      </c>
      <c r="X1439">
        <v>90</v>
      </c>
      <c r="Y1439">
        <v>123</v>
      </c>
      <c r="Z1439">
        <v>135</v>
      </c>
      <c r="AA1439">
        <f t="shared" si="396"/>
        <v>896</v>
      </c>
      <c r="AB1439">
        <f t="shared" si="401"/>
        <v>1.4930792610124178E-4</v>
      </c>
      <c r="AC1439" s="175"/>
    </row>
    <row r="1440" spans="1:29">
      <c r="A1440" t="s">
        <v>4114</v>
      </c>
      <c r="B1440" t="s">
        <v>4115</v>
      </c>
      <c r="C1440">
        <v>3.17</v>
      </c>
      <c r="D1440">
        <v>3.6</v>
      </c>
      <c r="E1440">
        <v>2.44</v>
      </c>
      <c r="F1440">
        <v>3.88</v>
      </c>
      <c r="G1440">
        <v>4.74</v>
      </c>
      <c r="H1440">
        <v>2.5</v>
      </c>
      <c r="I1440">
        <v>4.18</v>
      </c>
      <c r="J1440">
        <v>5.08</v>
      </c>
      <c r="K1440">
        <v>2.7</v>
      </c>
      <c r="U1440">
        <v>156</v>
      </c>
      <c r="V1440">
        <v>194</v>
      </c>
      <c r="W1440">
        <v>194</v>
      </c>
      <c r="X1440">
        <v>111</v>
      </c>
      <c r="Y1440">
        <v>127</v>
      </c>
      <c r="Z1440">
        <v>142</v>
      </c>
      <c r="AA1440">
        <f t="shared" si="396"/>
        <v>924</v>
      </c>
      <c r="AB1440">
        <f t="shared" si="401"/>
        <v>1.5397379879190557E-4</v>
      </c>
      <c r="AC1440" s="175"/>
    </row>
    <row r="1441" spans="1:29">
      <c r="A1441" t="s">
        <v>4116</v>
      </c>
      <c r="B1441" t="s">
        <v>4117</v>
      </c>
      <c r="C1441">
        <v>3.14</v>
      </c>
      <c r="D1441">
        <v>3.57</v>
      </c>
      <c r="E1441">
        <v>2.4300000000000002</v>
      </c>
      <c r="F1441">
        <v>3.83</v>
      </c>
      <c r="G1441">
        <v>4.7</v>
      </c>
      <c r="H1441">
        <v>2.4900000000000002</v>
      </c>
      <c r="I1441">
        <v>4.1500000000000004</v>
      </c>
      <c r="J1441">
        <v>5.07</v>
      </c>
      <c r="K1441">
        <v>2.7</v>
      </c>
      <c r="U1441">
        <v>153</v>
      </c>
      <c r="V1441">
        <v>189</v>
      </c>
      <c r="W1441">
        <v>183</v>
      </c>
      <c r="X1441">
        <v>110</v>
      </c>
      <c r="Y1441">
        <v>138</v>
      </c>
      <c r="Z1441">
        <v>147</v>
      </c>
      <c r="AA1441">
        <f t="shared" si="396"/>
        <v>920</v>
      </c>
      <c r="AB1441">
        <f t="shared" si="401"/>
        <v>1.5330724555038218E-4</v>
      </c>
      <c r="AC1441" s="175">
        <f t="shared" ref="AC1441" si="404">SUM(AB1441:AB1444)/4</f>
        <v>1.218126048884015E-4</v>
      </c>
    </row>
    <row r="1442" spans="1:29">
      <c r="A1442" t="s">
        <v>4118</v>
      </c>
      <c r="B1442" t="s">
        <v>4119</v>
      </c>
      <c r="C1442">
        <v>3.12</v>
      </c>
      <c r="D1442">
        <v>3.56</v>
      </c>
      <c r="E1442">
        <v>2.42</v>
      </c>
      <c r="F1442">
        <v>3.79</v>
      </c>
      <c r="G1442">
        <v>4.66</v>
      </c>
      <c r="H1442">
        <v>2.48</v>
      </c>
      <c r="I1442">
        <v>4.13</v>
      </c>
      <c r="J1442">
        <v>5.05</v>
      </c>
      <c r="K1442">
        <v>2.7</v>
      </c>
      <c r="U1442">
        <v>144</v>
      </c>
      <c r="V1442">
        <v>171</v>
      </c>
      <c r="W1442">
        <v>161</v>
      </c>
      <c r="X1442">
        <v>105</v>
      </c>
      <c r="Y1442">
        <v>134</v>
      </c>
      <c r="Z1442">
        <v>126</v>
      </c>
      <c r="AA1442">
        <f t="shared" si="396"/>
        <v>841</v>
      </c>
      <c r="AB1442">
        <f t="shared" si="401"/>
        <v>1.40142819030295E-4</v>
      </c>
      <c r="AC1442" s="175"/>
    </row>
    <row r="1443" spans="1:29">
      <c r="A1443" t="s">
        <v>4120</v>
      </c>
      <c r="B1443" t="s">
        <v>4121</v>
      </c>
      <c r="C1443">
        <v>3.1</v>
      </c>
      <c r="D1443">
        <v>3.54</v>
      </c>
      <c r="E1443">
        <v>2.42</v>
      </c>
      <c r="F1443">
        <v>3.76</v>
      </c>
      <c r="G1443">
        <v>4.6500000000000004</v>
      </c>
      <c r="H1443">
        <v>2.4700000000000002</v>
      </c>
      <c r="I1443">
        <v>4.1100000000000003</v>
      </c>
      <c r="J1443">
        <v>5.04</v>
      </c>
      <c r="K1443">
        <v>2.7</v>
      </c>
      <c r="U1443">
        <v>121</v>
      </c>
      <c r="V1443">
        <v>142</v>
      </c>
      <c r="W1443">
        <v>113</v>
      </c>
      <c r="X1443">
        <v>95</v>
      </c>
      <c r="Y1443">
        <v>122</v>
      </c>
      <c r="Z1443">
        <v>73</v>
      </c>
      <c r="AA1443">
        <f t="shared" si="396"/>
        <v>666</v>
      </c>
      <c r="AB1443">
        <f t="shared" si="401"/>
        <v>1.1098111471364623E-4</v>
      </c>
      <c r="AC1443" s="175"/>
    </row>
    <row r="1444" spans="1:29">
      <c r="A1444" t="s">
        <v>4122</v>
      </c>
      <c r="B1444" t="s">
        <v>4123</v>
      </c>
      <c r="C1444">
        <v>3.08</v>
      </c>
      <c r="D1444">
        <v>3.52</v>
      </c>
      <c r="E1444">
        <v>2.41</v>
      </c>
      <c r="F1444">
        <v>3.73</v>
      </c>
      <c r="G1444">
        <v>4.6100000000000003</v>
      </c>
      <c r="H1444">
        <v>2.46</v>
      </c>
      <c r="I1444">
        <v>4.09</v>
      </c>
      <c r="J1444">
        <v>5.03</v>
      </c>
      <c r="K1444">
        <v>2.7</v>
      </c>
      <c r="U1444">
        <v>114</v>
      </c>
      <c r="V1444">
        <v>104</v>
      </c>
      <c r="W1444">
        <v>87</v>
      </c>
      <c r="X1444">
        <v>71</v>
      </c>
      <c r="Y1444">
        <v>91</v>
      </c>
      <c r="Z1444">
        <v>30</v>
      </c>
      <c r="AA1444">
        <f t="shared" si="396"/>
        <v>497</v>
      </c>
      <c r="AB1444">
        <f t="shared" si="401"/>
        <v>8.2819240259282543E-5</v>
      </c>
      <c r="AC1444" s="175"/>
    </row>
    <row r="1445" spans="1:29">
      <c r="A1445" t="s">
        <v>4124</v>
      </c>
      <c r="B1445" t="s">
        <v>4125</v>
      </c>
      <c r="C1445">
        <v>3.05</v>
      </c>
      <c r="D1445">
        <v>3.5</v>
      </c>
      <c r="E1445">
        <v>2.4</v>
      </c>
      <c r="F1445">
        <v>3.68</v>
      </c>
      <c r="G1445">
        <v>4.57</v>
      </c>
      <c r="H1445">
        <v>2.4500000000000002</v>
      </c>
      <c r="I1445">
        <v>4.0599999999999996</v>
      </c>
      <c r="J1445">
        <v>5.01</v>
      </c>
      <c r="K1445">
        <v>2.7</v>
      </c>
      <c r="U1445">
        <v>111</v>
      </c>
      <c r="V1445">
        <v>89</v>
      </c>
      <c r="W1445">
        <v>90</v>
      </c>
      <c r="X1445">
        <v>88</v>
      </c>
      <c r="Y1445">
        <v>68</v>
      </c>
      <c r="Z1445">
        <v>13</v>
      </c>
      <c r="AA1445">
        <f t="shared" si="396"/>
        <v>459</v>
      </c>
      <c r="AB1445">
        <f t="shared" si="401"/>
        <v>7.6486984464810235E-5</v>
      </c>
      <c r="AC1445" s="175">
        <f t="shared" ref="AC1445" si="405">SUM(AB1445:AB1448)/4</f>
        <v>8.0111367715593725E-5</v>
      </c>
    </row>
    <row r="1446" spans="1:29">
      <c r="A1446" t="s">
        <v>4126</v>
      </c>
      <c r="B1446" t="s">
        <v>4127</v>
      </c>
      <c r="C1446">
        <v>3.04</v>
      </c>
      <c r="D1446">
        <v>3.49</v>
      </c>
      <c r="E1446">
        <v>2.39</v>
      </c>
      <c r="F1446">
        <v>3.65</v>
      </c>
      <c r="G1446">
        <v>4.55</v>
      </c>
      <c r="H1446">
        <v>2.44</v>
      </c>
      <c r="I1446">
        <v>4.05</v>
      </c>
      <c r="J1446">
        <v>5.01</v>
      </c>
      <c r="K1446">
        <v>2.7</v>
      </c>
      <c r="U1446">
        <v>112</v>
      </c>
      <c r="V1446">
        <v>98</v>
      </c>
      <c r="W1446">
        <v>94</v>
      </c>
      <c r="X1446">
        <v>88</v>
      </c>
      <c r="Y1446">
        <v>71</v>
      </c>
      <c r="Z1446">
        <v>15</v>
      </c>
      <c r="AA1446">
        <f t="shared" si="396"/>
        <v>478</v>
      </c>
      <c r="AB1446">
        <f t="shared" si="401"/>
        <v>7.9653112362046389E-5</v>
      </c>
      <c r="AC1446" s="175"/>
    </row>
    <row r="1447" spans="1:29">
      <c r="A1447" t="s">
        <v>4128</v>
      </c>
      <c r="B1447" t="s">
        <v>4129</v>
      </c>
      <c r="C1447">
        <v>3.03</v>
      </c>
      <c r="D1447">
        <v>3.48</v>
      </c>
      <c r="E1447">
        <v>2.39</v>
      </c>
      <c r="F1447">
        <v>3.63</v>
      </c>
      <c r="G1447">
        <v>4.53</v>
      </c>
      <c r="H1447">
        <v>2.4300000000000002</v>
      </c>
      <c r="I1447">
        <v>4.04</v>
      </c>
      <c r="J1447">
        <v>5</v>
      </c>
      <c r="K1447">
        <v>2.7</v>
      </c>
      <c r="U1447">
        <v>122</v>
      </c>
      <c r="V1447">
        <v>95</v>
      </c>
      <c r="W1447">
        <v>99</v>
      </c>
      <c r="X1447">
        <v>67</v>
      </c>
      <c r="Y1447">
        <v>69</v>
      </c>
      <c r="Z1447">
        <v>12</v>
      </c>
      <c r="AA1447">
        <f t="shared" si="396"/>
        <v>464</v>
      </c>
      <c r="AB1447">
        <f t="shared" si="401"/>
        <v>7.7320176016714494E-5</v>
      </c>
      <c r="AC1447" s="175"/>
    </row>
    <row r="1448" spans="1:29">
      <c r="A1448" t="s">
        <v>4130</v>
      </c>
      <c r="B1448" t="s">
        <v>4131</v>
      </c>
      <c r="C1448">
        <v>3.02</v>
      </c>
      <c r="D1448">
        <v>3.48</v>
      </c>
      <c r="E1448">
        <v>2.39</v>
      </c>
      <c r="F1448">
        <v>3.62</v>
      </c>
      <c r="G1448">
        <v>4.5199999999999996</v>
      </c>
      <c r="H1448">
        <v>2.42</v>
      </c>
      <c r="I1448">
        <v>4.03</v>
      </c>
      <c r="J1448">
        <v>5</v>
      </c>
      <c r="K1448">
        <v>2.7</v>
      </c>
      <c r="U1448">
        <v>133</v>
      </c>
      <c r="V1448">
        <v>106</v>
      </c>
      <c r="W1448">
        <v>110</v>
      </c>
      <c r="X1448">
        <v>84</v>
      </c>
      <c r="Y1448">
        <v>66</v>
      </c>
      <c r="Z1448">
        <v>23</v>
      </c>
      <c r="AA1448">
        <f t="shared" si="396"/>
        <v>522</v>
      </c>
      <c r="AB1448">
        <f t="shared" si="401"/>
        <v>8.6985198018803796E-5</v>
      </c>
      <c r="AC1448" s="175"/>
    </row>
    <row r="1449" spans="1:29">
      <c r="A1449" t="s">
        <v>4132</v>
      </c>
      <c r="B1449" t="s">
        <v>4133</v>
      </c>
      <c r="C1449">
        <v>3.02</v>
      </c>
      <c r="D1449">
        <v>3.47</v>
      </c>
      <c r="E1449">
        <v>2.39</v>
      </c>
      <c r="F1449">
        <v>3.61</v>
      </c>
      <c r="G1449">
        <v>4.51</v>
      </c>
      <c r="H1449">
        <v>2.42</v>
      </c>
      <c r="I1449">
        <v>4.03</v>
      </c>
      <c r="J1449">
        <v>4.99</v>
      </c>
      <c r="K1449">
        <v>2.7</v>
      </c>
      <c r="U1449">
        <v>149</v>
      </c>
      <c r="V1449">
        <v>135</v>
      </c>
      <c r="W1449">
        <v>136</v>
      </c>
      <c r="X1449">
        <v>104</v>
      </c>
      <c r="Y1449">
        <v>106</v>
      </c>
      <c r="Z1449">
        <v>53</v>
      </c>
      <c r="AA1449">
        <f t="shared" si="396"/>
        <v>683</v>
      </c>
      <c r="AB1449">
        <f t="shared" si="401"/>
        <v>1.1381396599012069E-4</v>
      </c>
      <c r="AC1449" s="175">
        <f t="shared" ref="AC1449" si="406">SUM(AB1449:AB1452)/4</f>
        <v>1.6984609785568157E-4</v>
      </c>
    </row>
    <row r="1450" spans="1:29">
      <c r="A1450" t="s">
        <v>4134</v>
      </c>
      <c r="B1450" t="s">
        <v>4135</v>
      </c>
      <c r="C1450">
        <v>3.02</v>
      </c>
      <c r="D1450">
        <v>3.47</v>
      </c>
      <c r="E1450">
        <v>2.38</v>
      </c>
      <c r="F1450">
        <v>3.6</v>
      </c>
      <c r="G1450">
        <v>4.5</v>
      </c>
      <c r="H1450">
        <v>2.41</v>
      </c>
      <c r="I1450">
        <v>4.03</v>
      </c>
      <c r="J1450">
        <v>4.99</v>
      </c>
      <c r="K1450">
        <v>2.7</v>
      </c>
      <c r="U1450">
        <v>177</v>
      </c>
      <c r="V1450">
        <v>203</v>
      </c>
      <c r="W1450">
        <v>183</v>
      </c>
      <c r="X1450">
        <v>125</v>
      </c>
      <c r="Y1450">
        <v>144</v>
      </c>
      <c r="Z1450">
        <v>168</v>
      </c>
      <c r="AA1450">
        <f t="shared" si="396"/>
        <v>1000</v>
      </c>
      <c r="AB1450">
        <f t="shared" si="401"/>
        <v>1.6663831038085018E-4</v>
      </c>
      <c r="AC1450" s="175"/>
    </row>
    <row r="1451" spans="1:29">
      <c r="A1451" t="s">
        <v>4136</v>
      </c>
      <c r="B1451" t="s">
        <v>4137</v>
      </c>
      <c r="C1451">
        <v>3.01</v>
      </c>
      <c r="D1451">
        <v>3.47</v>
      </c>
      <c r="E1451">
        <v>2.38</v>
      </c>
      <c r="F1451">
        <v>3.6</v>
      </c>
      <c r="G1451">
        <v>4.5</v>
      </c>
      <c r="H1451">
        <v>2.41</v>
      </c>
      <c r="I1451">
        <v>4.0199999999999996</v>
      </c>
      <c r="J1451">
        <v>4.99</v>
      </c>
      <c r="K1451">
        <v>2.7</v>
      </c>
      <c r="U1451">
        <v>196</v>
      </c>
      <c r="V1451">
        <v>213</v>
      </c>
      <c r="W1451">
        <v>225</v>
      </c>
      <c r="X1451">
        <v>188</v>
      </c>
      <c r="Y1451">
        <v>122</v>
      </c>
      <c r="Z1451">
        <v>262</v>
      </c>
      <c r="AA1451">
        <f t="shared" si="396"/>
        <v>1206</v>
      </c>
      <c r="AB1451">
        <f t="shared" si="401"/>
        <v>2.0096580231930534E-4</v>
      </c>
      <c r="AC1451" s="175"/>
    </row>
    <row r="1452" spans="1:29">
      <c r="A1452" t="s">
        <v>4138</v>
      </c>
      <c r="B1452" t="s">
        <v>4139</v>
      </c>
      <c r="C1452">
        <v>3.02</v>
      </c>
      <c r="D1452">
        <v>3.48</v>
      </c>
      <c r="E1452">
        <v>2.39</v>
      </c>
      <c r="F1452">
        <v>3.59</v>
      </c>
      <c r="G1452">
        <v>4.4800000000000004</v>
      </c>
      <c r="H1452">
        <v>2.4</v>
      </c>
      <c r="I1452">
        <v>4.03</v>
      </c>
      <c r="J1452">
        <v>5</v>
      </c>
      <c r="K1452">
        <v>2.7</v>
      </c>
      <c r="U1452">
        <v>197</v>
      </c>
      <c r="V1452">
        <v>197</v>
      </c>
      <c r="W1452">
        <v>214</v>
      </c>
      <c r="X1452">
        <v>200</v>
      </c>
      <c r="Y1452">
        <v>154</v>
      </c>
      <c r="Z1452">
        <v>226</v>
      </c>
      <c r="AA1452">
        <f t="shared" si="396"/>
        <v>1188</v>
      </c>
      <c r="AB1452">
        <f t="shared" si="401"/>
        <v>1.9796631273245004E-4</v>
      </c>
      <c r="AC1452" s="175"/>
    </row>
    <row r="1453" spans="1:29">
      <c r="A1453" t="s">
        <v>4140</v>
      </c>
      <c r="B1453" t="s">
        <v>4141</v>
      </c>
      <c r="C1453">
        <v>3.06</v>
      </c>
      <c r="D1453">
        <v>3.51</v>
      </c>
      <c r="E1453">
        <v>2.4</v>
      </c>
      <c r="F1453">
        <v>3.62</v>
      </c>
      <c r="G1453">
        <v>4.5</v>
      </c>
      <c r="H1453">
        <v>2.39</v>
      </c>
      <c r="I1453">
        <v>4.07</v>
      </c>
      <c r="J1453">
        <v>5.0199999999999996</v>
      </c>
      <c r="K1453">
        <v>2.7</v>
      </c>
      <c r="U1453">
        <v>211</v>
      </c>
      <c r="V1453">
        <v>196</v>
      </c>
      <c r="W1453">
        <v>204</v>
      </c>
      <c r="X1453">
        <v>149</v>
      </c>
      <c r="Y1453">
        <v>138</v>
      </c>
      <c r="Z1453">
        <v>171</v>
      </c>
      <c r="AA1453">
        <f t="shared" si="396"/>
        <v>1069</v>
      </c>
      <c r="AB1453">
        <f t="shared" si="401"/>
        <v>1.7813635379712884E-4</v>
      </c>
      <c r="AC1453" s="175">
        <f t="shared" ref="AC1453" si="407">SUM(AB1453:AB1456)/4</f>
        <v>1.643470336131135E-4</v>
      </c>
    </row>
    <row r="1454" spans="1:29">
      <c r="A1454" t="s">
        <v>4142</v>
      </c>
      <c r="B1454" t="s">
        <v>4143</v>
      </c>
      <c r="C1454">
        <v>3.12</v>
      </c>
      <c r="D1454">
        <v>3.56</v>
      </c>
      <c r="E1454">
        <v>2.42</v>
      </c>
      <c r="F1454">
        <v>3.69</v>
      </c>
      <c r="G1454">
        <v>4.55</v>
      </c>
      <c r="H1454">
        <v>2.4</v>
      </c>
      <c r="I1454">
        <v>4.13</v>
      </c>
      <c r="J1454">
        <v>5.05</v>
      </c>
      <c r="K1454">
        <v>2.7</v>
      </c>
      <c r="U1454">
        <v>199</v>
      </c>
      <c r="V1454">
        <v>184</v>
      </c>
      <c r="W1454">
        <v>188</v>
      </c>
      <c r="X1454">
        <v>130</v>
      </c>
      <c r="Y1454">
        <v>140</v>
      </c>
      <c r="Z1454">
        <v>164</v>
      </c>
      <c r="AA1454">
        <f t="shared" si="396"/>
        <v>1005</v>
      </c>
      <c r="AB1454">
        <f t="shared" si="401"/>
        <v>1.6747150193275443E-4</v>
      </c>
      <c r="AC1454" s="175"/>
    </row>
    <row r="1455" spans="1:29">
      <c r="A1455" t="s">
        <v>4144</v>
      </c>
      <c r="B1455" t="s">
        <v>4145</v>
      </c>
      <c r="C1455">
        <v>3.18</v>
      </c>
      <c r="D1455">
        <v>3.61</v>
      </c>
      <c r="E1455">
        <v>2.4500000000000002</v>
      </c>
      <c r="F1455">
        <v>3.79</v>
      </c>
      <c r="G1455">
        <v>4.62</v>
      </c>
      <c r="H1455">
        <v>2.4300000000000002</v>
      </c>
      <c r="I1455">
        <v>4.2</v>
      </c>
      <c r="J1455">
        <v>5.09</v>
      </c>
      <c r="K1455">
        <v>2.7</v>
      </c>
      <c r="U1455">
        <v>174</v>
      </c>
      <c r="V1455">
        <v>179</v>
      </c>
      <c r="W1455">
        <v>177</v>
      </c>
      <c r="X1455">
        <v>150</v>
      </c>
      <c r="Y1455">
        <v>133</v>
      </c>
      <c r="Z1455">
        <v>149</v>
      </c>
      <c r="AA1455">
        <f t="shared" si="396"/>
        <v>962</v>
      </c>
      <c r="AB1455">
        <f t="shared" si="401"/>
        <v>1.6030605458637788E-4</v>
      </c>
      <c r="AC1455" s="175"/>
    </row>
    <row r="1456" spans="1:29">
      <c r="A1456" t="s">
        <v>4146</v>
      </c>
      <c r="B1456" t="s">
        <v>4147</v>
      </c>
      <c r="C1456">
        <v>3.25</v>
      </c>
      <c r="D1456">
        <v>3.67</v>
      </c>
      <c r="E1456">
        <v>2.48</v>
      </c>
      <c r="F1456">
        <v>3.9</v>
      </c>
      <c r="G1456">
        <v>4.72</v>
      </c>
      <c r="H1456">
        <v>2.46</v>
      </c>
      <c r="I1456">
        <v>4.2699999999999996</v>
      </c>
      <c r="J1456">
        <v>5.13</v>
      </c>
      <c r="K1456">
        <v>2.7</v>
      </c>
      <c r="U1456">
        <v>181</v>
      </c>
      <c r="V1456">
        <v>172</v>
      </c>
      <c r="W1456">
        <v>167</v>
      </c>
      <c r="X1456">
        <v>109</v>
      </c>
      <c r="Y1456">
        <v>129</v>
      </c>
      <c r="Z1456">
        <v>151</v>
      </c>
      <c r="AA1456">
        <f t="shared" si="396"/>
        <v>909</v>
      </c>
      <c r="AB1456">
        <f t="shared" si="401"/>
        <v>1.5147422413619283E-4</v>
      </c>
      <c r="AC1456" s="175"/>
    </row>
    <row r="1457" spans="1:29">
      <c r="A1457" t="s">
        <v>4148</v>
      </c>
      <c r="B1457" t="s">
        <v>4149</v>
      </c>
      <c r="C1457">
        <v>3.32</v>
      </c>
      <c r="D1457">
        <v>3.72</v>
      </c>
      <c r="E1457">
        <v>2.5</v>
      </c>
      <c r="F1457">
        <v>4.0199999999999996</v>
      </c>
      <c r="G1457">
        <v>4.82</v>
      </c>
      <c r="H1457">
        <v>2.5</v>
      </c>
      <c r="I1457">
        <v>4.34</v>
      </c>
      <c r="J1457">
        <v>5.17</v>
      </c>
      <c r="K1457">
        <v>2.7</v>
      </c>
      <c r="U1457">
        <v>168</v>
      </c>
      <c r="V1457">
        <v>168</v>
      </c>
      <c r="W1457">
        <v>165</v>
      </c>
      <c r="X1457">
        <v>107</v>
      </c>
      <c r="Y1457">
        <v>130</v>
      </c>
      <c r="Z1457">
        <v>145</v>
      </c>
      <c r="AA1457">
        <f t="shared" si="396"/>
        <v>883</v>
      </c>
      <c r="AB1457">
        <f t="shared" si="401"/>
        <v>1.4714162806629073E-4</v>
      </c>
      <c r="AC1457" s="175">
        <f t="shared" ref="AC1457" si="408">SUM(AB1457:AB1460)/4</f>
        <v>1.3951792536636684E-4</v>
      </c>
    </row>
    <row r="1458" spans="1:29">
      <c r="A1458" t="s">
        <v>4150</v>
      </c>
      <c r="B1458" t="s">
        <v>4151</v>
      </c>
      <c r="C1458">
        <v>3.38</v>
      </c>
      <c r="D1458">
        <v>3.77</v>
      </c>
      <c r="E1458">
        <v>2.5299999999999998</v>
      </c>
      <c r="F1458">
        <v>4.13</v>
      </c>
      <c r="G1458">
        <v>4.91</v>
      </c>
      <c r="H1458">
        <v>2.54</v>
      </c>
      <c r="I1458">
        <v>4.4000000000000004</v>
      </c>
      <c r="J1458">
        <v>5.21</v>
      </c>
      <c r="K1458">
        <v>2.7</v>
      </c>
      <c r="U1458">
        <v>150</v>
      </c>
      <c r="V1458">
        <v>169</v>
      </c>
      <c r="W1458">
        <v>170</v>
      </c>
      <c r="X1458">
        <v>86</v>
      </c>
      <c r="Y1458">
        <v>119</v>
      </c>
      <c r="Z1458">
        <v>117</v>
      </c>
      <c r="AA1458">
        <f t="shared" si="396"/>
        <v>811</v>
      </c>
      <c r="AB1458">
        <f t="shared" si="401"/>
        <v>1.351436697188695E-4</v>
      </c>
      <c r="AC1458" s="175"/>
    </row>
    <row r="1459" spans="1:29">
      <c r="A1459" t="s">
        <v>4152</v>
      </c>
      <c r="B1459" t="s">
        <v>4153</v>
      </c>
      <c r="C1459">
        <v>3.42</v>
      </c>
      <c r="D1459">
        <v>3.8</v>
      </c>
      <c r="E1459">
        <v>2.5499999999999998</v>
      </c>
      <c r="F1459">
        <v>4.2</v>
      </c>
      <c r="G1459">
        <v>4.96</v>
      </c>
      <c r="H1459">
        <v>2.57</v>
      </c>
      <c r="I1459">
        <v>4.4400000000000004</v>
      </c>
      <c r="J1459">
        <v>5.23</v>
      </c>
      <c r="K1459">
        <v>2.7</v>
      </c>
      <c r="U1459">
        <v>132</v>
      </c>
      <c r="V1459">
        <v>168</v>
      </c>
      <c r="W1459">
        <v>175</v>
      </c>
      <c r="X1459">
        <v>122</v>
      </c>
      <c r="Y1459">
        <v>122</v>
      </c>
      <c r="Z1459">
        <v>112</v>
      </c>
      <c r="AA1459">
        <f t="shared" si="396"/>
        <v>831</v>
      </c>
      <c r="AB1459">
        <f t="shared" si="401"/>
        <v>1.3847643592648651E-4</v>
      </c>
      <c r="AC1459" s="175"/>
    </row>
    <row r="1460" spans="1:29">
      <c r="A1460" t="s">
        <v>4154</v>
      </c>
      <c r="B1460" t="s">
        <v>4155</v>
      </c>
      <c r="C1460">
        <v>3.44</v>
      </c>
      <c r="D1460">
        <v>3.81</v>
      </c>
      <c r="E1460">
        <v>2.5499999999999998</v>
      </c>
      <c r="F1460">
        <v>4.2300000000000004</v>
      </c>
      <c r="G1460">
        <v>4.99</v>
      </c>
      <c r="H1460">
        <v>2.57</v>
      </c>
      <c r="I1460">
        <v>4.46</v>
      </c>
      <c r="J1460">
        <v>5.24</v>
      </c>
      <c r="K1460">
        <v>2.7</v>
      </c>
      <c r="U1460">
        <v>140</v>
      </c>
      <c r="V1460">
        <v>176</v>
      </c>
      <c r="W1460">
        <v>186</v>
      </c>
      <c r="X1460">
        <v>111</v>
      </c>
      <c r="Y1460">
        <v>111</v>
      </c>
      <c r="Z1460">
        <v>100</v>
      </c>
      <c r="AA1460">
        <f t="shared" si="396"/>
        <v>824</v>
      </c>
      <c r="AB1460">
        <f t="shared" si="401"/>
        <v>1.3730996775382056E-4</v>
      </c>
      <c r="AC1460" s="175"/>
    </row>
    <row r="1461" spans="1:29">
      <c r="A1461" t="s">
        <v>4156</v>
      </c>
      <c r="B1461" t="s">
        <v>4157</v>
      </c>
      <c r="C1461">
        <v>3.43</v>
      </c>
      <c r="D1461">
        <v>3.81</v>
      </c>
      <c r="E1461">
        <v>2.5499999999999998</v>
      </c>
      <c r="F1461">
        <v>4.22</v>
      </c>
      <c r="G1461">
        <v>4.9800000000000004</v>
      </c>
      <c r="H1461">
        <v>2.57</v>
      </c>
      <c r="I1461">
        <v>4.45</v>
      </c>
      <c r="J1461">
        <v>5.23</v>
      </c>
      <c r="K1461">
        <v>2.7</v>
      </c>
      <c r="U1461">
        <v>151</v>
      </c>
      <c r="V1461">
        <v>187</v>
      </c>
      <c r="W1461">
        <v>194</v>
      </c>
      <c r="X1461">
        <v>95</v>
      </c>
      <c r="Y1461">
        <v>109</v>
      </c>
      <c r="Z1461">
        <v>118</v>
      </c>
      <c r="AA1461">
        <f t="shared" si="396"/>
        <v>854</v>
      </c>
      <c r="AB1461">
        <f t="shared" si="401"/>
        <v>1.4230911706524606E-4</v>
      </c>
      <c r="AC1461" s="175">
        <f t="shared" ref="AC1461" si="409">SUM(AB1461:AB1464)/4</f>
        <v>1.4976618145478912E-4</v>
      </c>
    </row>
    <row r="1462" spans="1:29">
      <c r="A1462" t="s">
        <v>4158</v>
      </c>
      <c r="B1462" t="s">
        <v>4159</v>
      </c>
      <c r="C1462">
        <v>3.38</v>
      </c>
      <c r="D1462">
        <v>3.78</v>
      </c>
      <c r="E1462">
        <v>2.5299999999999998</v>
      </c>
      <c r="F1462">
        <v>4.16</v>
      </c>
      <c r="G1462">
        <v>4.9400000000000004</v>
      </c>
      <c r="H1462">
        <v>2.56</v>
      </c>
      <c r="I1462">
        <v>4.41</v>
      </c>
      <c r="J1462">
        <v>5.21</v>
      </c>
      <c r="K1462">
        <v>2.7</v>
      </c>
      <c r="U1462">
        <v>165</v>
      </c>
      <c r="V1462">
        <v>195</v>
      </c>
      <c r="W1462">
        <v>203</v>
      </c>
      <c r="X1462">
        <v>75</v>
      </c>
      <c r="Y1462">
        <v>117</v>
      </c>
      <c r="Z1462">
        <v>139</v>
      </c>
      <c r="AA1462">
        <f t="shared" si="396"/>
        <v>894</v>
      </c>
      <c r="AB1462">
        <f t="shared" si="401"/>
        <v>1.4897464948048007E-4</v>
      </c>
      <c r="AC1462" s="175"/>
    </row>
    <row r="1463" spans="1:29">
      <c r="A1463" t="s">
        <v>4160</v>
      </c>
      <c r="B1463" t="s">
        <v>4161</v>
      </c>
      <c r="C1463">
        <v>3.34</v>
      </c>
      <c r="D1463">
        <v>3.74</v>
      </c>
      <c r="E1463">
        <v>2.5099999999999998</v>
      </c>
      <c r="F1463">
        <v>4.09</v>
      </c>
      <c r="G1463">
        <v>4.88</v>
      </c>
      <c r="H1463">
        <v>2.54</v>
      </c>
      <c r="I1463">
        <v>4.37</v>
      </c>
      <c r="J1463">
        <v>5.19</v>
      </c>
      <c r="K1463">
        <v>2.7</v>
      </c>
      <c r="U1463">
        <v>169</v>
      </c>
      <c r="V1463">
        <v>202</v>
      </c>
      <c r="W1463">
        <v>209</v>
      </c>
      <c r="X1463">
        <v>80</v>
      </c>
      <c r="Y1463">
        <v>123</v>
      </c>
      <c r="Z1463">
        <v>135</v>
      </c>
      <c r="AA1463">
        <f t="shared" si="396"/>
        <v>918</v>
      </c>
      <c r="AB1463">
        <f t="shared" si="401"/>
        <v>1.5297396892962047E-4</v>
      </c>
      <c r="AC1463" s="175"/>
    </row>
    <row r="1464" spans="1:29">
      <c r="A1464" t="s">
        <v>4162</v>
      </c>
      <c r="B1464" t="s">
        <v>4163</v>
      </c>
      <c r="C1464">
        <v>3.33</v>
      </c>
      <c r="D1464">
        <v>3.73</v>
      </c>
      <c r="E1464">
        <v>2.5099999999999998</v>
      </c>
      <c r="F1464">
        <v>4.05</v>
      </c>
      <c r="G1464">
        <v>4.8499999999999996</v>
      </c>
      <c r="H1464">
        <v>2.52</v>
      </c>
      <c r="I1464">
        <v>4.3499999999999996</v>
      </c>
      <c r="J1464">
        <v>5.18</v>
      </c>
      <c r="K1464">
        <v>2.7</v>
      </c>
      <c r="U1464">
        <v>159</v>
      </c>
      <c r="V1464">
        <v>207</v>
      </c>
      <c r="W1464">
        <v>209</v>
      </c>
      <c r="X1464">
        <v>85</v>
      </c>
      <c r="Y1464">
        <v>127</v>
      </c>
      <c r="Z1464">
        <v>142</v>
      </c>
      <c r="AA1464">
        <f t="shared" si="396"/>
        <v>929</v>
      </c>
      <c r="AB1464">
        <f t="shared" si="401"/>
        <v>1.5480699034380982E-4</v>
      </c>
      <c r="AC1464" s="175"/>
    </row>
    <row r="1465" spans="1:29">
      <c r="A1465" t="s">
        <v>4164</v>
      </c>
      <c r="B1465" t="s">
        <v>4165</v>
      </c>
      <c r="C1465">
        <v>3.34</v>
      </c>
      <c r="D1465">
        <v>3.74</v>
      </c>
      <c r="E1465">
        <v>2.5099999999999998</v>
      </c>
      <c r="F1465">
        <v>4.05</v>
      </c>
      <c r="G1465">
        <v>4.8499999999999996</v>
      </c>
      <c r="H1465">
        <v>2.52</v>
      </c>
      <c r="I1465">
        <v>4.3600000000000003</v>
      </c>
      <c r="J1465">
        <v>5.18</v>
      </c>
      <c r="K1465">
        <v>2.7</v>
      </c>
      <c r="U1465">
        <v>162</v>
      </c>
      <c r="V1465">
        <v>201</v>
      </c>
      <c r="W1465">
        <v>198</v>
      </c>
      <c r="X1465">
        <v>83</v>
      </c>
      <c r="Y1465">
        <v>138</v>
      </c>
      <c r="Z1465">
        <v>147</v>
      </c>
      <c r="AA1465">
        <f t="shared" si="396"/>
        <v>929</v>
      </c>
      <c r="AB1465">
        <f t="shared" si="401"/>
        <v>1.5480699034380982E-4</v>
      </c>
      <c r="AC1465" s="175">
        <f t="shared" ref="AC1465" si="410">SUM(AB1465:AB1468)/4</f>
        <v>1.2472877532006637E-4</v>
      </c>
    </row>
    <row r="1466" spans="1:29">
      <c r="A1466" t="s">
        <v>4166</v>
      </c>
      <c r="B1466" t="s">
        <v>4167</v>
      </c>
      <c r="C1466">
        <v>3.34</v>
      </c>
      <c r="D1466">
        <v>3.74</v>
      </c>
      <c r="E1466">
        <v>2.5099999999999998</v>
      </c>
      <c r="F1466">
        <v>4.05</v>
      </c>
      <c r="G1466">
        <v>4.84</v>
      </c>
      <c r="H1466">
        <v>2.52</v>
      </c>
      <c r="I1466">
        <v>4.3600000000000003</v>
      </c>
      <c r="J1466">
        <v>5.19</v>
      </c>
      <c r="K1466">
        <v>2.7</v>
      </c>
      <c r="U1466">
        <v>151</v>
      </c>
      <c r="V1466">
        <v>182</v>
      </c>
      <c r="W1466">
        <v>174</v>
      </c>
      <c r="X1466">
        <v>93</v>
      </c>
      <c r="Y1466">
        <v>134</v>
      </c>
      <c r="Z1466">
        <v>126</v>
      </c>
      <c r="AA1466">
        <f t="shared" si="396"/>
        <v>860</v>
      </c>
      <c r="AB1466">
        <f t="shared" si="401"/>
        <v>1.4330894692753116E-4</v>
      </c>
      <c r="AC1466" s="175"/>
    </row>
    <row r="1467" spans="1:29">
      <c r="A1467" t="s">
        <v>4168</v>
      </c>
      <c r="B1467" t="s">
        <v>4169</v>
      </c>
      <c r="C1467">
        <v>3.35</v>
      </c>
      <c r="D1467">
        <v>3.75</v>
      </c>
      <c r="E1467">
        <v>2.52</v>
      </c>
      <c r="F1467">
        <v>4.07</v>
      </c>
      <c r="G1467">
        <v>4.8600000000000003</v>
      </c>
      <c r="H1467">
        <v>2.52</v>
      </c>
      <c r="I1467">
        <v>4.38</v>
      </c>
      <c r="J1467">
        <v>5.19</v>
      </c>
      <c r="K1467">
        <v>2.7</v>
      </c>
      <c r="U1467">
        <v>138</v>
      </c>
      <c r="V1467">
        <v>152</v>
      </c>
      <c r="W1467">
        <v>123</v>
      </c>
      <c r="X1467">
        <v>84</v>
      </c>
      <c r="Y1467">
        <v>122</v>
      </c>
      <c r="Z1467">
        <v>73</v>
      </c>
      <c r="AA1467">
        <f t="shared" si="396"/>
        <v>692</v>
      </c>
      <c r="AB1467">
        <f t="shared" si="401"/>
        <v>1.1531371078354834E-4</v>
      </c>
      <c r="AC1467" s="175"/>
    </row>
    <row r="1468" spans="1:29">
      <c r="A1468" t="s">
        <v>4170</v>
      </c>
      <c r="B1468" t="s">
        <v>4171</v>
      </c>
      <c r="C1468">
        <v>3.36</v>
      </c>
      <c r="D1468">
        <v>3.76</v>
      </c>
      <c r="E1468">
        <v>2.52</v>
      </c>
      <c r="F1468">
        <v>4.08</v>
      </c>
      <c r="G1468">
        <v>4.8600000000000003</v>
      </c>
      <c r="H1468">
        <v>2.52</v>
      </c>
      <c r="I1468">
        <v>4.3899999999999997</v>
      </c>
      <c r="J1468">
        <v>5.2</v>
      </c>
      <c r="K1468">
        <v>2.7</v>
      </c>
      <c r="U1468">
        <v>123</v>
      </c>
      <c r="V1468">
        <v>112</v>
      </c>
      <c r="W1468">
        <v>96</v>
      </c>
      <c r="X1468">
        <v>61</v>
      </c>
      <c r="Y1468">
        <v>91</v>
      </c>
      <c r="Z1468">
        <v>30</v>
      </c>
      <c r="AA1468">
        <f t="shared" si="396"/>
        <v>513</v>
      </c>
      <c r="AB1468">
        <f t="shared" si="401"/>
        <v>8.5485453225376146E-5</v>
      </c>
      <c r="AC1468" s="175"/>
    </row>
    <row r="1469" spans="1:29">
      <c r="A1469" t="s">
        <v>4172</v>
      </c>
      <c r="B1469" t="s">
        <v>4173</v>
      </c>
      <c r="C1469">
        <v>3.38</v>
      </c>
      <c r="D1469">
        <v>3.77</v>
      </c>
      <c r="E1469">
        <v>2.5299999999999998</v>
      </c>
      <c r="F1469">
        <v>4.1100000000000003</v>
      </c>
      <c r="G1469">
        <v>4.88</v>
      </c>
      <c r="H1469">
        <v>2.5299999999999998</v>
      </c>
      <c r="I1469">
        <v>4.4000000000000004</v>
      </c>
      <c r="J1469">
        <v>5.21</v>
      </c>
      <c r="K1469">
        <v>2.7</v>
      </c>
      <c r="U1469">
        <v>105</v>
      </c>
      <c r="V1469">
        <v>76</v>
      </c>
      <c r="W1469">
        <v>75</v>
      </c>
      <c r="X1469">
        <v>76</v>
      </c>
      <c r="Y1469">
        <v>68</v>
      </c>
      <c r="Z1469">
        <v>13</v>
      </c>
      <c r="AA1469">
        <f t="shared" si="396"/>
        <v>413</v>
      </c>
      <c r="AB1469">
        <f t="shared" si="401"/>
        <v>6.8821622187291133E-5</v>
      </c>
      <c r="AC1469" s="175">
        <f t="shared" ref="AC1469" si="411">SUM(AB1469:AB1472)/4</f>
        <v>7.7570133482285762E-5</v>
      </c>
    </row>
    <row r="1470" spans="1:29">
      <c r="A1470" t="s">
        <v>4174</v>
      </c>
      <c r="B1470" t="s">
        <v>4175</v>
      </c>
      <c r="C1470">
        <v>3.41</v>
      </c>
      <c r="D1470">
        <v>3.8</v>
      </c>
      <c r="E1470">
        <v>2.54</v>
      </c>
      <c r="F1470">
        <v>4.1500000000000004</v>
      </c>
      <c r="G1470">
        <v>4.92</v>
      </c>
      <c r="H1470">
        <v>2.54</v>
      </c>
      <c r="I1470">
        <v>4.43</v>
      </c>
      <c r="J1470">
        <v>5.22</v>
      </c>
      <c r="K1470">
        <v>2.7</v>
      </c>
      <c r="U1470">
        <v>119</v>
      </c>
      <c r="V1470">
        <v>84</v>
      </c>
      <c r="W1470">
        <v>79</v>
      </c>
      <c r="X1470">
        <v>97</v>
      </c>
      <c r="Y1470">
        <v>71</v>
      </c>
      <c r="Z1470">
        <v>15</v>
      </c>
      <c r="AA1470">
        <f t="shared" si="396"/>
        <v>465</v>
      </c>
      <c r="AB1470">
        <f t="shared" si="401"/>
        <v>7.7486814327095335E-5</v>
      </c>
      <c r="AC1470" s="175"/>
    </row>
    <row r="1471" spans="1:29">
      <c r="A1471" t="s">
        <v>4176</v>
      </c>
      <c r="B1471" t="s">
        <v>4177</v>
      </c>
      <c r="C1471">
        <v>3.43</v>
      </c>
      <c r="D1471">
        <v>3.82</v>
      </c>
      <c r="E1471">
        <v>2.5499999999999998</v>
      </c>
      <c r="F1471">
        <v>4.1900000000000004</v>
      </c>
      <c r="G1471">
        <v>4.95</v>
      </c>
      <c r="H1471">
        <v>2.5499999999999998</v>
      </c>
      <c r="I1471">
        <v>4.46</v>
      </c>
      <c r="J1471">
        <v>5.24</v>
      </c>
      <c r="K1471">
        <v>2.7</v>
      </c>
      <c r="U1471">
        <v>100</v>
      </c>
      <c r="V1471">
        <v>80</v>
      </c>
      <c r="W1471">
        <v>83</v>
      </c>
      <c r="X1471">
        <v>110</v>
      </c>
      <c r="Y1471">
        <v>69</v>
      </c>
      <c r="Z1471">
        <v>12</v>
      </c>
      <c r="AA1471">
        <f t="shared" si="396"/>
        <v>454</v>
      </c>
      <c r="AB1471">
        <f t="shared" si="401"/>
        <v>7.565379291290599E-5</v>
      </c>
      <c r="AC1471" s="175"/>
    </row>
    <row r="1472" spans="1:29">
      <c r="A1472" t="s">
        <v>4178</v>
      </c>
      <c r="B1472" t="s">
        <v>4179</v>
      </c>
      <c r="C1472">
        <v>3.45</v>
      </c>
      <c r="D1472">
        <v>3.83</v>
      </c>
      <c r="E1472">
        <v>2.5499999999999998</v>
      </c>
      <c r="F1472">
        <v>4.22</v>
      </c>
      <c r="G1472">
        <v>4.97</v>
      </c>
      <c r="H1472">
        <v>2.56</v>
      </c>
      <c r="I1472">
        <v>4.47</v>
      </c>
      <c r="J1472">
        <v>5.24</v>
      </c>
      <c r="K1472">
        <v>2.7</v>
      </c>
      <c r="U1472">
        <v>106</v>
      </c>
      <c r="V1472">
        <v>90</v>
      </c>
      <c r="W1472">
        <v>93</v>
      </c>
      <c r="X1472">
        <v>152</v>
      </c>
      <c r="Y1472">
        <v>66</v>
      </c>
      <c r="Z1472">
        <v>23</v>
      </c>
      <c r="AA1472">
        <f t="shared" si="396"/>
        <v>530</v>
      </c>
      <c r="AB1472">
        <f t="shared" si="401"/>
        <v>8.8318304501850604E-5</v>
      </c>
      <c r="AC1472" s="175"/>
    </row>
    <row r="1473" spans="1:29">
      <c r="A1473" t="s">
        <v>4180</v>
      </c>
      <c r="B1473" t="s">
        <v>4181</v>
      </c>
      <c r="C1473">
        <v>3.45</v>
      </c>
      <c r="D1473">
        <v>3.83</v>
      </c>
      <c r="E1473">
        <v>2.5499999999999998</v>
      </c>
      <c r="F1473">
        <v>4.2300000000000004</v>
      </c>
      <c r="G1473">
        <v>4.9800000000000004</v>
      </c>
      <c r="H1473">
        <v>2.56</v>
      </c>
      <c r="I1473">
        <v>4.47</v>
      </c>
      <c r="J1473">
        <v>5.25</v>
      </c>
      <c r="K1473">
        <v>2.7</v>
      </c>
      <c r="U1473">
        <v>127</v>
      </c>
      <c r="V1473">
        <v>116</v>
      </c>
      <c r="W1473">
        <v>117</v>
      </c>
      <c r="X1473">
        <v>187</v>
      </c>
      <c r="Y1473">
        <v>106</v>
      </c>
      <c r="Z1473">
        <v>53</v>
      </c>
      <c r="AA1473">
        <f t="shared" si="396"/>
        <v>706</v>
      </c>
      <c r="AB1473">
        <f t="shared" si="401"/>
        <v>1.1764664712888023E-4</v>
      </c>
      <c r="AC1473" s="175">
        <f t="shared" ref="AC1473" si="412">SUM(AB1473:AB1476)/4</f>
        <v>1.5905626725852152E-4</v>
      </c>
    </row>
    <row r="1474" spans="1:29">
      <c r="A1474" t="s">
        <v>4182</v>
      </c>
      <c r="B1474" t="s">
        <v>4183</v>
      </c>
      <c r="C1474">
        <v>3.45</v>
      </c>
      <c r="D1474">
        <v>3.84</v>
      </c>
      <c r="E1474">
        <v>2.5499999999999998</v>
      </c>
      <c r="F1474">
        <v>4.24</v>
      </c>
      <c r="G1474">
        <v>4.99</v>
      </c>
      <c r="H1474">
        <v>2.57</v>
      </c>
      <c r="I1474">
        <v>4.4800000000000004</v>
      </c>
      <c r="J1474">
        <v>5.25</v>
      </c>
      <c r="K1474">
        <v>2.7</v>
      </c>
      <c r="U1474">
        <v>167</v>
      </c>
      <c r="V1474">
        <v>176</v>
      </c>
      <c r="W1474">
        <v>156</v>
      </c>
      <c r="X1474">
        <v>200</v>
      </c>
      <c r="Y1474">
        <v>144</v>
      </c>
      <c r="Z1474">
        <v>168</v>
      </c>
      <c r="AA1474">
        <f t="shared" si="396"/>
        <v>1011</v>
      </c>
      <c r="AB1474">
        <f t="shared" si="401"/>
        <v>1.6847133179503956E-4</v>
      </c>
      <c r="AC1474" s="175"/>
    </row>
    <row r="1475" spans="1:29">
      <c r="A1475" t="s">
        <v>4184</v>
      </c>
      <c r="B1475" t="s">
        <v>4185</v>
      </c>
      <c r="C1475">
        <v>3.45</v>
      </c>
      <c r="D1475">
        <v>3.83</v>
      </c>
      <c r="E1475">
        <v>2.5499999999999998</v>
      </c>
      <c r="F1475">
        <v>4.25</v>
      </c>
      <c r="G1475">
        <v>5</v>
      </c>
      <c r="H1475">
        <v>2.57</v>
      </c>
      <c r="I1475">
        <v>4.4800000000000004</v>
      </c>
      <c r="J1475">
        <v>5.25</v>
      </c>
      <c r="K1475">
        <v>2.7</v>
      </c>
      <c r="U1475">
        <v>153</v>
      </c>
      <c r="V1475">
        <v>186</v>
      </c>
      <c r="W1475">
        <v>190</v>
      </c>
      <c r="X1475">
        <v>144</v>
      </c>
      <c r="Y1475">
        <v>122</v>
      </c>
      <c r="Z1475">
        <v>262</v>
      </c>
      <c r="AA1475">
        <f t="shared" si="396"/>
        <v>1057</v>
      </c>
      <c r="AB1475">
        <f t="shared" si="401"/>
        <v>1.7613669407255865E-4</v>
      </c>
      <c r="AC1475" s="175"/>
    </row>
    <row r="1476" spans="1:29">
      <c r="A1476" t="s">
        <v>4186</v>
      </c>
      <c r="B1476" t="s">
        <v>4187</v>
      </c>
      <c r="C1476">
        <v>3.47</v>
      </c>
      <c r="D1476">
        <v>3.85</v>
      </c>
      <c r="E1476">
        <v>2.56</v>
      </c>
      <c r="F1476">
        <v>4.2699999999999996</v>
      </c>
      <c r="G1476">
        <v>5.01</v>
      </c>
      <c r="H1476">
        <v>2.57</v>
      </c>
      <c r="I1476">
        <v>4.5</v>
      </c>
      <c r="J1476">
        <v>5.26</v>
      </c>
      <c r="K1476">
        <v>2.7</v>
      </c>
      <c r="U1476">
        <v>138</v>
      </c>
      <c r="V1476">
        <v>171</v>
      </c>
      <c r="W1476">
        <v>181</v>
      </c>
      <c r="X1476">
        <v>174</v>
      </c>
      <c r="Y1476">
        <v>154</v>
      </c>
      <c r="Z1476">
        <v>226</v>
      </c>
      <c r="AA1476">
        <f t="shared" si="396"/>
        <v>1044</v>
      </c>
      <c r="AB1476">
        <f t="shared" si="401"/>
        <v>1.7397039603760759E-4</v>
      </c>
      <c r="AC1476" s="175"/>
    </row>
    <row r="1477" spans="1:29">
      <c r="A1477" t="s">
        <v>4188</v>
      </c>
      <c r="B1477" t="s">
        <v>4189</v>
      </c>
      <c r="C1477">
        <v>3.53</v>
      </c>
      <c r="D1477">
        <v>3.9</v>
      </c>
      <c r="E1477">
        <v>2.58</v>
      </c>
      <c r="F1477">
        <v>4.3499999999999996</v>
      </c>
      <c r="G1477">
        <v>5.07</v>
      </c>
      <c r="H1477">
        <v>2.58</v>
      </c>
      <c r="I1477">
        <v>4.5599999999999996</v>
      </c>
      <c r="J1477">
        <v>5.29</v>
      </c>
      <c r="K1477">
        <v>2.7</v>
      </c>
      <c r="U1477">
        <v>148</v>
      </c>
      <c r="V1477">
        <v>170</v>
      </c>
      <c r="W1477">
        <v>172</v>
      </c>
      <c r="X1477">
        <v>119</v>
      </c>
      <c r="Y1477">
        <v>138</v>
      </c>
      <c r="Z1477">
        <v>171</v>
      </c>
      <c r="AA1477">
        <f t="shared" si="396"/>
        <v>918</v>
      </c>
      <c r="AB1477">
        <f t="shared" si="401"/>
        <v>1.5297396892962047E-4</v>
      </c>
      <c r="AC1477" s="175">
        <f t="shared" ref="AC1477" si="413">SUM(AB1477:AB1480)/4</f>
        <v>1.4193418086688915E-4</v>
      </c>
    </row>
    <row r="1478" spans="1:29">
      <c r="A1478" t="s">
        <v>4190</v>
      </c>
      <c r="B1478" t="s">
        <v>4191</v>
      </c>
      <c r="C1478">
        <v>3.6</v>
      </c>
      <c r="D1478">
        <v>3.95</v>
      </c>
      <c r="E1478">
        <v>2.6</v>
      </c>
      <c r="F1478">
        <v>4.46</v>
      </c>
      <c r="G1478">
        <v>5.15</v>
      </c>
      <c r="H1478">
        <v>2.61</v>
      </c>
      <c r="I1478">
        <v>4.62</v>
      </c>
      <c r="J1478">
        <v>5.33</v>
      </c>
      <c r="K1478">
        <v>2.7</v>
      </c>
      <c r="U1478">
        <v>148</v>
      </c>
      <c r="V1478">
        <v>158</v>
      </c>
      <c r="W1478">
        <v>158</v>
      </c>
      <c r="X1478">
        <v>103</v>
      </c>
      <c r="Y1478">
        <v>140</v>
      </c>
      <c r="Z1478">
        <v>164</v>
      </c>
      <c r="AA1478">
        <f t="shared" ref="AA1478:AA1541" si="414">SUM(U1478:Z1478)</f>
        <v>871</v>
      </c>
      <c r="AB1478">
        <f t="shared" si="401"/>
        <v>1.4514196834172053E-4</v>
      </c>
      <c r="AC1478" s="175"/>
    </row>
    <row r="1479" spans="1:29">
      <c r="A1479" t="s">
        <v>4192</v>
      </c>
      <c r="B1479" t="s">
        <v>4193</v>
      </c>
      <c r="C1479">
        <v>3.67</v>
      </c>
      <c r="D1479">
        <v>3.99</v>
      </c>
      <c r="E1479">
        <v>2.63</v>
      </c>
      <c r="F1479">
        <v>4.5599999999999996</v>
      </c>
      <c r="G1479">
        <v>5.22</v>
      </c>
      <c r="H1479">
        <v>2.64</v>
      </c>
      <c r="I1479">
        <v>4.6900000000000004</v>
      </c>
      <c r="J1479">
        <v>5.36</v>
      </c>
      <c r="K1479">
        <v>2.7</v>
      </c>
      <c r="U1479">
        <v>133</v>
      </c>
      <c r="V1479">
        <v>153</v>
      </c>
      <c r="W1479">
        <v>148</v>
      </c>
      <c r="X1479">
        <v>108</v>
      </c>
      <c r="Y1479">
        <v>133</v>
      </c>
      <c r="Z1479">
        <v>149</v>
      </c>
      <c r="AA1479">
        <f t="shared" si="414"/>
        <v>824</v>
      </c>
      <c r="AB1479">
        <f t="shared" si="401"/>
        <v>1.3730996775382056E-4</v>
      </c>
      <c r="AC1479" s="175"/>
    </row>
    <row r="1480" spans="1:29">
      <c r="A1480" t="s">
        <v>4194</v>
      </c>
      <c r="B1480" t="s">
        <v>4195</v>
      </c>
      <c r="C1480">
        <v>3.71</v>
      </c>
      <c r="D1480">
        <v>4.01</v>
      </c>
      <c r="E1480">
        <v>2.64</v>
      </c>
      <c r="F1480">
        <v>4.6399999999999997</v>
      </c>
      <c r="G1480">
        <v>5.29</v>
      </c>
      <c r="H1480">
        <v>2.66</v>
      </c>
      <c r="I1480">
        <v>4.7300000000000004</v>
      </c>
      <c r="J1480">
        <v>5.39</v>
      </c>
      <c r="K1480">
        <v>2.7</v>
      </c>
      <c r="U1480">
        <v>135</v>
      </c>
      <c r="V1480">
        <v>147</v>
      </c>
      <c r="W1480">
        <v>139</v>
      </c>
      <c r="X1480">
        <v>93</v>
      </c>
      <c r="Y1480">
        <v>129</v>
      </c>
      <c r="Z1480">
        <v>151</v>
      </c>
      <c r="AA1480">
        <f t="shared" si="414"/>
        <v>794</v>
      </c>
      <c r="AB1480">
        <f t="shared" si="401"/>
        <v>1.3231081844239506E-4</v>
      </c>
      <c r="AC1480" s="175"/>
    </row>
    <row r="1481" spans="1:29">
      <c r="A1481" t="s">
        <v>4196</v>
      </c>
      <c r="B1481" t="s">
        <v>4197</v>
      </c>
      <c r="C1481">
        <v>3.75</v>
      </c>
      <c r="D1481">
        <v>4.03</v>
      </c>
      <c r="E1481">
        <v>2.66</v>
      </c>
      <c r="F1481">
        <v>4.7</v>
      </c>
      <c r="G1481">
        <v>5.33</v>
      </c>
      <c r="H1481">
        <v>2.68</v>
      </c>
      <c r="I1481">
        <v>4.7699999999999996</v>
      </c>
      <c r="J1481">
        <v>5.41</v>
      </c>
      <c r="K1481">
        <v>2.7</v>
      </c>
      <c r="U1481">
        <v>126</v>
      </c>
      <c r="V1481">
        <v>144</v>
      </c>
      <c r="W1481">
        <v>137</v>
      </c>
      <c r="X1481">
        <v>94</v>
      </c>
      <c r="Y1481">
        <v>130</v>
      </c>
      <c r="Z1481">
        <v>145</v>
      </c>
      <c r="AA1481">
        <f t="shared" si="414"/>
        <v>776</v>
      </c>
      <c r="AB1481">
        <f t="shared" si="401"/>
        <v>1.2931132885553976E-4</v>
      </c>
      <c r="AC1481" s="175">
        <f t="shared" ref="AC1481" si="415">SUM(AB1481:AB1484)/4</f>
        <v>1.2310405179385308E-4</v>
      </c>
    </row>
    <row r="1482" spans="1:29">
      <c r="A1482" t="s">
        <v>4198</v>
      </c>
      <c r="B1482" t="s">
        <v>4199</v>
      </c>
      <c r="C1482">
        <v>3.78</v>
      </c>
      <c r="D1482">
        <v>4.03</v>
      </c>
      <c r="E1482">
        <v>2.67</v>
      </c>
      <c r="F1482">
        <v>4.75</v>
      </c>
      <c r="G1482">
        <v>5.37</v>
      </c>
      <c r="H1482">
        <v>2.69</v>
      </c>
      <c r="I1482">
        <v>4.8</v>
      </c>
      <c r="J1482">
        <v>5.42</v>
      </c>
      <c r="K1482">
        <v>2.7</v>
      </c>
      <c r="U1482">
        <v>122</v>
      </c>
      <c r="V1482">
        <v>144</v>
      </c>
      <c r="W1482">
        <v>142</v>
      </c>
      <c r="X1482">
        <v>83</v>
      </c>
      <c r="Y1482">
        <v>119</v>
      </c>
      <c r="Z1482">
        <v>117</v>
      </c>
      <c r="AA1482">
        <f t="shared" si="414"/>
        <v>727</v>
      </c>
      <c r="AB1482">
        <f t="shared" si="401"/>
        <v>1.2114605164687809E-4</v>
      </c>
      <c r="AC1482" s="175"/>
    </row>
    <row r="1483" spans="1:29">
      <c r="A1483" t="s">
        <v>4200</v>
      </c>
      <c r="B1483" t="s">
        <v>4201</v>
      </c>
      <c r="C1483">
        <v>3.8</v>
      </c>
      <c r="D1483">
        <v>4.04</v>
      </c>
      <c r="E1483">
        <v>2.68</v>
      </c>
      <c r="F1483">
        <v>4.78</v>
      </c>
      <c r="G1483">
        <v>5.39</v>
      </c>
      <c r="H1483">
        <v>2.7</v>
      </c>
      <c r="I1483">
        <v>4.82</v>
      </c>
      <c r="J1483">
        <v>5.43</v>
      </c>
      <c r="K1483">
        <v>2.7</v>
      </c>
      <c r="U1483">
        <v>130</v>
      </c>
      <c r="V1483">
        <v>143</v>
      </c>
      <c r="W1483">
        <v>148</v>
      </c>
      <c r="X1483">
        <v>77</v>
      </c>
      <c r="Y1483">
        <v>122</v>
      </c>
      <c r="Z1483">
        <v>112</v>
      </c>
      <c r="AA1483">
        <f t="shared" si="414"/>
        <v>732</v>
      </c>
      <c r="AB1483">
        <f t="shared" si="401"/>
        <v>1.2197924319878234E-4</v>
      </c>
      <c r="AC1483" s="175"/>
    </row>
    <row r="1484" spans="1:29">
      <c r="A1484" t="s">
        <v>4202</v>
      </c>
      <c r="B1484" t="s">
        <v>4203</v>
      </c>
      <c r="C1484">
        <v>3.8</v>
      </c>
      <c r="D1484">
        <v>4.04</v>
      </c>
      <c r="E1484">
        <v>2.68</v>
      </c>
      <c r="F1484">
        <v>4.78</v>
      </c>
      <c r="G1484">
        <v>5.4</v>
      </c>
      <c r="H1484">
        <v>2.7</v>
      </c>
      <c r="I1484">
        <v>4.82</v>
      </c>
      <c r="J1484">
        <v>5.43</v>
      </c>
      <c r="K1484">
        <v>2.7</v>
      </c>
      <c r="U1484">
        <v>125</v>
      </c>
      <c r="V1484">
        <v>151</v>
      </c>
      <c r="W1484">
        <v>157</v>
      </c>
      <c r="X1484">
        <v>76</v>
      </c>
      <c r="Y1484">
        <v>111</v>
      </c>
      <c r="Z1484">
        <v>100</v>
      </c>
      <c r="AA1484">
        <f t="shared" si="414"/>
        <v>720</v>
      </c>
      <c r="AB1484">
        <f t="shared" si="401"/>
        <v>1.1997958347421214E-4</v>
      </c>
      <c r="AC1484" s="175"/>
    </row>
    <row r="1485" spans="1:29">
      <c r="A1485" t="s">
        <v>4204</v>
      </c>
      <c r="B1485" t="s">
        <v>4205</v>
      </c>
      <c r="C1485">
        <v>3.78</v>
      </c>
      <c r="D1485">
        <v>4.03</v>
      </c>
      <c r="E1485">
        <v>2.67</v>
      </c>
      <c r="F1485">
        <v>4.76</v>
      </c>
      <c r="G1485">
        <v>5.39</v>
      </c>
      <c r="H1485">
        <v>2.7</v>
      </c>
      <c r="I1485">
        <v>4.8</v>
      </c>
      <c r="J1485">
        <v>5.42</v>
      </c>
      <c r="K1485">
        <v>2.7</v>
      </c>
      <c r="U1485">
        <v>137</v>
      </c>
      <c r="V1485">
        <v>161</v>
      </c>
      <c r="W1485">
        <v>164</v>
      </c>
      <c r="X1485">
        <v>71</v>
      </c>
      <c r="Y1485">
        <v>109</v>
      </c>
      <c r="Z1485">
        <v>118</v>
      </c>
      <c r="AA1485">
        <f t="shared" si="414"/>
        <v>760</v>
      </c>
      <c r="AB1485">
        <f t="shared" si="401"/>
        <v>1.2664511588944614E-4</v>
      </c>
      <c r="AC1485" s="175">
        <f t="shared" ref="AC1485" si="416">SUM(AB1485:AB1488)/4</f>
        <v>1.3626847831394026E-4</v>
      </c>
    </row>
    <row r="1486" spans="1:29">
      <c r="A1486" t="s">
        <v>4206</v>
      </c>
      <c r="B1486" t="s">
        <v>4207</v>
      </c>
      <c r="C1486">
        <v>3.75</v>
      </c>
      <c r="D1486">
        <v>4.0199999999999996</v>
      </c>
      <c r="E1486">
        <v>2.66</v>
      </c>
      <c r="F1486">
        <v>4.7300000000000004</v>
      </c>
      <c r="G1486">
        <v>5.37</v>
      </c>
      <c r="H1486">
        <v>2.7</v>
      </c>
      <c r="I1486">
        <v>4.7699999999999996</v>
      </c>
      <c r="J1486">
        <v>5.41</v>
      </c>
      <c r="K1486">
        <v>2.7</v>
      </c>
      <c r="U1486">
        <v>145</v>
      </c>
      <c r="V1486">
        <v>168</v>
      </c>
      <c r="W1486">
        <v>172</v>
      </c>
      <c r="X1486">
        <v>73</v>
      </c>
      <c r="Y1486">
        <v>117</v>
      </c>
      <c r="Z1486">
        <v>139</v>
      </c>
      <c r="AA1486">
        <f t="shared" si="414"/>
        <v>814</v>
      </c>
      <c r="AB1486">
        <f t="shared" si="401"/>
        <v>1.3564358465001207E-4</v>
      </c>
      <c r="AC1486" s="175"/>
    </row>
    <row r="1487" spans="1:29">
      <c r="A1487" t="s">
        <v>4208</v>
      </c>
      <c r="B1487" t="s">
        <v>4209</v>
      </c>
      <c r="C1487">
        <v>3.72</v>
      </c>
      <c r="D1487">
        <v>4.01</v>
      </c>
      <c r="E1487">
        <v>2.65</v>
      </c>
      <c r="F1487">
        <v>4.7</v>
      </c>
      <c r="G1487">
        <v>5.35</v>
      </c>
      <c r="H1487">
        <v>2.7</v>
      </c>
      <c r="I1487">
        <v>4.74</v>
      </c>
      <c r="J1487">
        <v>5.39</v>
      </c>
      <c r="K1487">
        <v>2.7</v>
      </c>
      <c r="U1487">
        <v>142</v>
      </c>
      <c r="V1487">
        <v>175</v>
      </c>
      <c r="W1487">
        <v>178</v>
      </c>
      <c r="X1487">
        <v>84</v>
      </c>
      <c r="Y1487">
        <v>123</v>
      </c>
      <c r="Z1487">
        <v>135</v>
      </c>
      <c r="AA1487">
        <f t="shared" si="414"/>
        <v>837</v>
      </c>
      <c r="AB1487">
        <f t="shared" si="401"/>
        <v>1.3947626578877161E-4</v>
      </c>
      <c r="AC1487" s="175"/>
    </row>
    <row r="1488" spans="1:29">
      <c r="A1488" t="s">
        <v>4210</v>
      </c>
      <c r="B1488" t="s">
        <v>4211</v>
      </c>
      <c r="C1488">
        <v>3.71</v>
      </c>
      <c r="D1488">
        <v>4</v>
      </c>
      <c r="E1488">
        <v>2.65</v>
      </c>
      <c r="F1488">
        <v>4.67</v>
      </c>
      <c r="G1488">
        <v>5.33</v>
      </c>
      <c r="H1488">
        <v>2.69</v>
      </c>
      <c r="I1488">
        <v>4.7300000000000004</v>
      </c>
      <c r="J1488">
        <v>5.39</v>
      </c>
      <c r="K1488">
        <v>2.7</v>
      </c>
      <c r="U1488">
        <v>138</v>
      </c>
      <c r="V1488">
        <v>180</v>
      </c>
      <c r="W1488">
        <v>178</v>
      </c>
      <c r="X1488">
        <v>95</v>
      </c>
      <c r="Y1488">
        <v>127</v>
      </c>
      <c r="Z1488">
        <v>142</v>
      </c>
      <c r="AA1488">
        <f t="shared" si="414"/>
        <v>860</v>
      </c>
      <c r="AB1488">
        <f t="shared" si="401"/>
        <v>1.4330894692753116E-4</v>
      </c>
      <c r="AC1488" s="175"/>
    </row>
    <row r="1489" spans="1:29">
      <c r="A1489" t="s">
        <v>4212</v>
      </c>
      <c r="B1489" t="s">
        <v>4213</v>
      </c>
      <c r="C1489">
        <v>3.71</v>
      </c>
      <c r="D1489">
        <v>4</v>
      </c>
      <c r="E1489">
        <v>2.65</v>
      </c>
      <c r="F1489">
        <v>4.66</v>
      </c>
      <c r="G1489">
        <v>5.32</v>
      </c>
      <c r="H1489">
        <v>2.68</v>
      </c>
      <c r="I1489">
        <v>4.7300000000000004</v>
      </c>
      <c r="J1489">
        <v>5.38</v>
      </c>
      <c r="K1489">
        <v>2.7</v>
      </c>
      <c r="U1489">
        <v>146</v>
      </c>
      <c r="V1489">
        <v>176</v>
      </c>
      <c r="W1489">
        <v>168</v>
      </c>
      <c r="X1489">
        <v>95</v>
      </c>
      <c r="Y1489">
        <v>138</v>
      </c>
      <c r="Z1489">
        <v>147</v>
      </c>
      <c r="AA1489">
        <f t="shared" si="414"/>
        <v>870</v>
      </c>
      <c r="AB1489">
        <f t="shared" si="401"/>
        <v>1.4497533003133967E-4</v>
      </c>
      <c r="AC1489" s="175">
        <f t="shared" ref="AC1489" si="417">SUM(AB1489:AB1492)/4</f>
        <v>1.1735503008571374E-4</v>
      </c>
    </row>
    <row r="1490" spans="1:29">
      <c r="A1490" t="s">
        <v>4214</v>
      </c>
      <c r="B1490" t="s">
        <v>4215</v>
      </c>
      <c r="C1490">
        <v>3.71</v>
      </c>
      <c r="D1490">
        <v>4</v>
      </c>
      <c r="E1490">
        <v>2.65</v>
      </c>
      <c r="F1490">
        <v>4.66</v>
      </c>
      <c r="G1490">
        <v>5.31</v>
      </c>
      <c r="H1490">
        <v>2.68</v>
      </c>
      <c r="I1490">
        <v>4.7300000000000004</v>
      </c>
      <c r="J1490">
        <v>5.39</v>
      </c>
      <c r="K1490">
        <v>2.7</v>
      </c>
      <c r="U1490">
        <v>133</v>
      </c>
      <c r="V1490">
        <v>158</v>
      </c>
      <c r="W1490">
        <v>148</v>
      </c>
      <c r="X1490">
        <v>108</v>
      </c>
      <c r="Y1490">
        <v>134</v>
      </c>
      <c r="Z1490">
        <v>126</v>
      </c>
      <c r="AA1490">
        <f t="shared" si="414"/>
        <v>807</v>
      </c>
      <c r="AB1490">
        <f t="shared" si="401"/>
        <v>1.3447711647734611E-4</v>
      </c>
      <c r="AC1490" s="175"/>
    </row>
    <row r="1491" spans="1:29">
      <c r="A1491" t="s">
        <v>4216</v>
      </c>
      <c r="B1491" t="s">
        <v>4217</v>
      </c>
      <c r="C1491">
        <v>3.72</v>
      </c>
      <c r="D1491">
        <v>4</v>
      </c>
      <c r="E1491">
        <v>2.65</v>
      </c>
      <c r="F1491">
        <v>4.68</v>
      </c>
      <c r="G1491">
        <v>5.33</v>
      </c>
      <c r="H1491">
        <v>2.69</v>
      </c>
      <c r="I1491">
        <v>4.74</v>
      </c>
      <c r="J1491">
        <v>5.39</v>
      </c>
      <c r="K1491">
        <v>2.7</v>
      </c>
      <c r="U1491">
        <v>128</v>
      </c>
      <c r="V1491">
        <v>132</v>
      </c>
      <c r="W1491">
        <v>104</v>
      </c>
      <c r="X1491">
        <v>94</v>
      </c>
      <c r="Y1491">
        <v>122</v>
      </c>
      <c r="Z1491">
        <v>73</v>
      </c>
      <c r="AA1491">
        <f t="shared" si="414"/>
        <v>653</v>
      </c>
      <c r="AB1491">
        <f t="shared" si="401"/>
        <v>1.0881481667869518E-4</v>
      </c>
      <c r="AC1491" s="175"/>
    </row>
    <row r="1492" spans="1:29">
      <c r="A1492" t="s">
        <v>4218</v>
      </c>
      <c r="B1492" t="s">
        <v>4219</v>
      </c>
      <c r="C1492">
        <v>3.71</v>
      </c>
      <c r="D1492">
        <v>3.99</v>
      </c>
      <c r="E1492">
        <v>2.65</v>
      </c>
      <c r="F1492">
        <v>4.66</v>
      </c>
      <c r="G1492">
        <v>5.32</v>
      </c>
      <c r="H1492">
        <v>2.68</v>
      </c>
      <c r="I1492">
        <v>4.74</v>
      </c>
      <c r="J1492">
        <v>5.39</v>
      </c>
      <c r="K1492">
        <v>2.7</v>
      </c>
      <c r="U1492">
        <v>110</v>
      </c>
      <c r="V1492">
        <v>97</v>
      </c>
      <c r="W1492">
        <v>80</v>
      </c>
      <c r="X1492">
        <v>79</v>
      </c>
      <c r="Y1492">
        <v>91</v>
      </c>
      <c r="Z1492">
        <v>30</v>
      </c>
      <c r="AA1492">
        <f t="shared" si="414"/>
        <v>487</v>
      </c>
      <c r="AB1492">
        <f t="shared" si="401"/>
        <v>8.1152857155474038E-5</v>
      </c>
      <c r="AC1492" s="175"/>
    </row>
    <row r="1493" spans="1:29">
      <c r="A1493" t="s">
        <v>4220</v>
      </c>
      <c r="B1493" t="s">
        <v>4221</v>
      </c>
      <c r="C1493">
        <v>3.71</v>
      </c>
      <c r="D1493">
        <v>3.99</v>
      </c>
      <c r="E1493">
        <v>2.65</v>
      </c>
      <c r="F1493">
        <v>4.6500000000000004</v>
      </c>
      <c r="G1493">
        <v>5.31</v>
      </c>
      <c r="H1493">
        <v>2.68</v>
      </c>
      <c r="I1493">
        <v>4.7300000000000004</v>
      </c>
      <c r="J1493">
        <v>5.39</v>
      </c>
      <c r="K1493">
        <v>2.7</v>
      </c>
      <c r="U1493">
        <v>99</v>
      </c>
      <c r="V1493">
        <v>73</v>
      </c>
      <c r="W1493">
        <v>72</v>
      </c>
      <c r="X1493">
        <v>69</v>
      </c>
      <c r="Y1493">
        <v>68</v>
      </c>
      <c r="Z1493">
        <v>13</v>
      </c>
      <c r="AA1493">
        <f t="shared" si="414"/>
        <v>394</v>
      </c>
      <c r="AB1493">
        <f t="shared" si="401"/>
        <v>6.565549429005498E-5</v>
      </c>
      <c r="AC1493" s="175">
        <f t="shared" ref="AC1493" si="418">SUM(AB1493:AB1496)/4</f>
        <v>7.252932459326505E-5</v>
      </c>
    </row>
    <row r="1494" spans="1:29">
      <c r="A1494" t="s">
        <v>4222</v>
      </c>
      <c r="B1494" t="s">
        <v>4223</v>
      </c>
      <c r="C1494">
        <v>3.7</v>
      </c>
      <c r="D1494">
        <v>3.98</v>
      </c>
      <c r="E1494">
        <v>2.65</v>
      </c>
      <c r="F1494">
        <v>4.63</v>
      </c>
      <c r="G1494">
        <v>5.29</v>
      </c>
      <c r="H1494">
        <v>2.67</v>
      </c>
      <c r="I1494">
        <v>4.72</v>
      </c>
      <c r="J1494">
        <v>5.38</v>
      </c>
      <c r="K1494">
        <v>2.7</v>
      </c>
      <c r="U1494">
        <v>103</v>
      </c>
      <c r="V1494">
        <v>82</v>
      </c>
      <c r="W1494">
        <v>76</v>
      </c>
      <c r="X1494">
        <v>87</v>
      </c>
      <c r="Y1494">
        <v>71</v>
      </c>
      <c r="Z1494">
        <v>15</v>
      </c>
      <c r="AA1494">
        <f t="shared" si="414"/>
        <v>434</v>
      </c>
      <c r="AB1494">
        <f t="shared" ref="AB1494:AB1557" si="419">AA1494/$AD$4</f>
        <v>7.2321026705288982E-5</v>
      </c>
      <c r="AC1494" s="175"/>
    </row>
    <row r="1495" spans="1:29">
      <c r="A1495" t="s">
        <v>4224</v>
      </c>
      <c r="B1495" t="s">
        <v>4225</v>
      </c>
      <c r="C1495">
        <v>3.69</v>
      </c>
      <c r="D1495">
        <v>3.97</v>
      </c>
      <c r="E1495">
        <v>2.64</v>
      </c>
      <c r="F1495">
        <v>4.62</v>
      </c>
      <c r="G1495">
        <v>5.29</v>
      </c>
      <c r="H1495">
        <v>2.68</v>
      </c>
      <c r="I1495">
        <v>4.71</v>
      </c>
      <c r="J1495">
        <v>5.38</v>
      </c>
      <c r="K1495">
        <v>2.7</v>
      </c>
      <c r="U1495">
        <v>107</v>
      </c>
      <c r="V1495">
        <v>77</v>
      </c>
      <c r="W1495">
        <v>80</v>
      </c>
      <c r="X1495">
        <v>90</v>
      </c>
      <c r="Y1495">
        <v>69</v>
      </c>
      <c r="Z1495">
        <v>12</v>
      </c>
      <c r="AA1495">
        <f t="shared" si="414"/>
        <v>435</v>
      </c>
      <c r="AB1495">
        <f t="shared" si="419"/>
        <v>7.2487665015669837E-5</v>
      </c>
      <c r="AC1495" s="175"/>
    </row>
    <row r="1496" spans="1:29">
      <c r="A1496" t="s">
        <v>4226</v>
      </c>
      <c r="B1496" t="s">
        <v>4227</v>
      </c>
      <c r="C1496">
        <v>3.69</v>
      </c>
      <c r="D1496">
        <v>3.97</v>
      </c>
      <c r="E1496">
        <v>2.64</v>
      </c>
      <c r="F1496">
        <v>4.62</v>
      </c>
      <c r="G1496">
        <v>5.29</v>
      </c>
      <c r="H1496">
        <v>2.68</v>
      </c>
      <c r="I1496">
        <v>4.71</v>
      </c>
      <c r="J1496">
        <v>5.38</v>
      </c>
      <c r="K1496">
        <v>2.7</v>
      </c>
      <c r="U1496">
        <v>120</v>
      </c>
      <c r="V1496">
        <v>87</v>
      </c>
      <c r="W1496">
        <v>90</v>
      </c>
      <c r="X1496">
        <v>92</v>
      </c>
      <c r="Y1496">
        <v>66</v>
      </c>
      <c r="Z1496">
        <v>23</v>
      </c>
      <c r="AA1496">
        <f t="shared" si="414"/>
        <v>478</v>
      </c>
      <c r="AB1496">
        <f t="shared" si="419"/>
        <v>7.9653112362046389E-5</v>
      </c>
      <c r="AC1496" s="175"/>
    </row>
    <row r="1497" spans="1:29">
      <c r="A1497" t="s">
        <v>4228</v>
      </c>
      <c r="B1497" t="s">
        <v>4229</v>
      </c>
      <c r="C1497">
        <v>3.68</v>
      </c>
      <c r="D1497">
        <v>3.96</v>
      </c>
      <c r="E1497">
        <v>2.64</v>
      </c>
      <c r="F1497">
        <v>4.6100000000000003</v>
      </c>
      <c r="G1497">
        <v>5.28</v>
      </c>
      <c r="H1497">
        <v>2.67</v>
      </c>
      <c r="I1497">
        <v>4.7</v>
      </c>
      <c r="J1497">
        <v>5.37</v>
      </c>
      <c r="K1497">
        <v>2.7</v>
      </c>
      <c r="U1497">
        <v>130</v>
      </c>
      <c r="V1497">
        <v>113</v>
      </c>
      <c r="W1497">
        <v>113</v>
      </c>
      <c r="X1497">
        <v>123</v>
      </c>
      <c r="Y1497">
        <v>106</v>
      </c>
      <c r="Z1497">
        <v>53</v>
      </c>
      <c r="AA1497">
        <f t="shared" si="414"/>
        <v>638</v>
      </c>
      <c r="AB1497">
        <f t="shared" si="419"/>
        <v>1.0631524202298243E-4</v>
      </c>
      <c r="AC1497" s="175">
        <f t="shared" ref="AC1497" si="420">SUM(AB1497:AB1500)/4</f>
        <v>1.5884796937054544E-4</v>
      </c>
    </row>
    <row r="1498" spans="1:29">
      <c r="A1498" t="s">
        <v>4230</v>
      </c>
      <c r="B1498" t="s">
        <v>4231</v>
      </c>
      <c r="C1498">
        <v>3.66</v>
      </c>
      <c r="D1498">
        <v>3.95</v>
      </c>
      <c r="E1498">
        <v>2.64</v>
      </c>
      <c r="F1498">
        <v>4.58</v>
      </c>
      <c r="G1498">
        <v>5.26</v>
      </c>
      <c r="H1498">
        <v>2.67</v>
      </c>
      <c r="I1498">
        <v>4.6900000000000004</v>
      </c>
      <c r="J1498">
        <v>5.36</v>
      </c>
      <c r="K1498">
        <v>2.7</v>
      </c>
      <c r="U1498">
        <v>126</v>
      </c>
      <c r="V1498">
        <v>170</v>
      </c>
      <c r="W1498">
        <v>150</v>
      </c>
      <c r="X1498">
        <v>199</v>
      </c>
      <c r="Y1498">
        <v>144</v>
      </c>
      <c r="Z1498">
        <v>168</v>
      </c>
      <c r="AA1498">
        <f t="shared" si="414"/>
        <v>957</v>
      </c>
      <c r="AB1498">
        <f t="shared" si="419"/>
        <v>1.5947286303447363E-4</v>
      </c>
      <c r="AC1498" s="175"/>
    </row>
    <row r="1499" spans="1:29">
      <c r="A1499" t="s">
        <v>4232</v>
      </c>
      <c r="B1499" t="s">
        <v>4233</v>
      </c>
      <c r="C1499">
        <v>3.66</v>
      </c>
      <c r="D1499">
        <v>3.95</v>
      </c>
      <c r="E1499">
        <v>2.63</v>
      </c>
      <c r="F1499">
        <v>4.5599999999999996</v>
      </c>
      <c r="G1499">
        <v>5.24</v>
      </c>
      <c r="H1499">
        <v>2.66</v>
      </c>
      <c r="I1499">
        <v>4.68</v>
      </c>
      <c r="J1499">
        <v>5.36</v>
      </c>
      <c r="K1499">
        <v>2.7</v>
      </c>
      <c r="U1499">
        <v>150</v>
      </c>
      <c r="V1499">
        <v>180</v>
      </c>
      <c r="W1499">
        <v>182</v>
      </c>
      <c r="X1499">
        <v>219</v>
      </c>
      <c r="Y1499">
        <v>122</v>
      </c>
      <c r="Z1499">
        <v>262</v>
      </c>
      <c r="AA1499">
        <f t="shared" si="414"/>
        <v>1115</v>
      </c>
      <c r="AB1499">
        <f t="shared" si="419"/>
        <v>1.8580171607464796E-4</v>
      </c>
      <c r="AC1499" s="175"/>
    </row>
    <row r="1500" spans="1:29">
      <c r="A1500" t="s">
        <v>4234</v>
      </c>
      <c r="B1500" t="s">
        <v>4235</v>
      </c>
      <c r="C1500">
        <v>3.67</v>
      </c>
      <c r="D1500">
        <v>3.96</v>
      </c>
      <c r="E1500">
        <v>2.63</v>
      </c>
      <c r="F1500">
        <v>4.57</v>
      </c>
      <c r="G1500">
        <v>5.25</v>
      </c>
      <c r="H1500">
        <v>2.66</v>
      </c>
      <c r="I1500">
        <v>4.6900000000000004</v>
      </c>
      <c r="J1500">
        <v>5.36</v>
      </c>
      <c r="K1500">
        <v>2.7</v>
      </c>
      <c r="U1500">
        <v>165</v>
      </c>
      <c r="V1500">
        <v>165</v>
      </c>
      <c r="W1500">
        <v>174</v>
      </c>
      <c r="X1500">
        <v>219</v>
      </c>
      <c r="Y1500">
        <v>154</v>
      </c>
      <c r="Z1500">
        <v>226</v>
      </c>
      <c r="AA1500">
        <f t="shared" si="414"/>
        <v>1103</v>
      </c>
      <c r="AB1500">
        <f t="shared" si="419"/>
        <v>1.8380205635007776E-4</v>
      </c>
      <c r="AC1500" s="175"/>
    </row>
    <row r="1501" spans="1:29">
      <c r="A1501" t="s">
        <v>4236</v>
      </c>
      <c r="B1501" t="s">
        <v>4237</v>
      </c>
      <c r="C1501">
        <v>3.73</v>
      </c>
      <c r="D1501">
        <v>3.99</v>
      </c>
      <c r="E1501">
        <v>2.65</v>
      </c>
      <c r="F1501">
        <v>4.66</v>
      </c>
      <c r="G1501">
        <v>5.31</v>
      </c>
      <c r="H1501">
        <v>2.67</v>
      </c>
      <c r="I1501">
        <v>4.75</v>
      </c>
      <c r="J1501">
        <v>5.39</v>
      </c>
      <c r="K1501">
        <v>2.7</v>
      </c>
      <c r="U1501">
        <v>185</v>
      </c>
      <c r="V1501">
        <v>164</v>
      </c>
      <c r="W1501">
        <v>166</v>
      </c>
      <c r="X1501">
        <v>155</v>
      </c>
      <c r="Y1501">
        <v>138</v>
      </c>
      <c r="Z1501">
        <v>171</v>
      </c>
      <c r="AA1501">
        <f t="shared" si="414"/>
        <v>979</v>
      </c>
      <c r="AB1501">
        <f t="shared" si="419"/>
        <v>1.6313890586285235E-4</v>
      </c>
      <c r="AC1501" s="175">
        <f t="shared" ref="AC1501" si="421">SUM(AB1501:AB1504)/4</f>
        <v>1.5043273469631251E-4</v>
      </c>
    </row>
    <row r="1502" spans="1:29">
      <c r="A1502" t="s">
        <v>4238</v>
      </c>
      <c r="B1502" t="s">
        <v>4239</v>
      </c>
      <c r="C1502">
        <v>3.73</v>
      </c>
      <c r="D1502">
        <v>4</v>
      </c>
      <c r="E1502">
        <v>2.65</v>
      </c>
      <c r="F1502">
        <v>4.7</v>
      </c>
      <c r="G1502">
        <v>5.33</v>
      </c>
      <c r="H1502">
        <v>2.68</v>
      </c>
      <c r="I1502">
        <v>4.76</v>
      </c>
      <c r="J1502">
        <v>5.4</v>
      </c>
      <c r="K1502">
        <v>2.7</v>
      </c>
      <c r="U1502">
        <v>174</v>
      </c>
      <c r="V1502">
        <v>153</v>
      </c>
      <c r="W1502">
        <v>152</v>
      </c>
      <c r="X1502">
        <v>143</v>
      </c>
      <c r="Y1502">
        <v>140</v>
      </c>
      <c r="Z1502">
        <v>164</v>
      </c>
      <c r="AA1502">
        <f t="shared" si="414"/>
        <v>926</v>
      </c>
      <c r="AB1502">
        <f t="shared" si="419"/>
        <v>1.5430707541266728E-4</v>
      </c>
      <c r="AC1502" s="175"/>
    </row>
    <row r="1503" spans="1:29">
      <c r="A1503" t="s">
        <v>4240</v>
      </c>
      <c r="B1503" t="s">
        <v>4241</v>
      </c>
      <c r="C1503">
        <v>3.73</v>
      </c>
      <c r="D1503">
        <v>3.99</v>
      </c>
      <c r="E1503">
        <v>2.66</v>
      </c>
      <c r="F1503">
        <v>4.75</v>
      </c>
      <c r="G1503">
        <v>5.39</v>
      </c>
      <c r="H1503">
        <v>2.71</v>
      </c>
      <c r="I1503">
        <v>4.7699999999999996</v>
      </c>
      <c r="J1503">
        <v>5.41</v>
      </c>
      <c r="K1503">
        <v>2.7</v>
      </c>
      <c r="U1503">
        <v>161</v>
      </c>
      <c r="V1503">
        <v>148</v>
      </c>
      <c r="W1503">
        <v>142</v>
      </c>
      <c r="X1503">
        <v>140</v>
      </c>
      <c r="Y1503">
        <v>133</v>
      </c>
      <c r="Z1503">
        <v>149</v>
      </c>
      <c r="AA1503">
        <f t="shared" si="414"/>
        <v>873</v>
      </c>
      <c r="AB1503">
        <f t="shared" si="419"/>
        <v>1.4547524496248221E-4</v>
      </c>
      <c r="AC1503" s="175"/>
    </row>
    <row r="1504" spans="1:29">
      <c r="A1504" t="s">
        <v>4242</v>
      </c>
      <c r="B1504" t="s">
        <v>4243</v>
      </c>
      <c r="C1504">
        <v>3.7</v>
      </c>
      <c r="D1504">
        <v>3.97</v>
      </c>
      <c r="E1504">
        <v>2.65</v>
      </c>
      <c r="F1504">
        <v>4.75</v>
      </c>
      <c r="G1504">
        <v>5.41</v>
      </c>
      <c r="H1504">
        <v>2.73</v>
      </c>
      <c r="I1504">
        <v>4.74</v>
      </c>
      <c r="J1504">
        <v>5.39</v>
      </c>
      <c r="K1504">
        <v>2.7</v>
      </c>
      <c r="U1504">
        <v>147</v>
      </c>
      <c r="V1504">
        <v>142</v>
      </c>
      <c r="W1504">
        <v>133</v>
      </c>
      <c r="X1504">
        <v>131</v>
      </c>
      <c r="Y1504">
        <v>129</v>
      </c>
      <c r="Z1504">
        <v>151</v>
      </c>
      <c r="AA1504">
        <f t="shared" si="414"/>
        <v>833</v>
      </c>
      <c r="AB1504">
        <f t="shared" si="419"/>
        <v>1.3880971254724822E-4</v>
      </c>
      <c r="AC1504" s="175"/>
    </row>
    <row r="1505" spans="1:29">
      <c r="A1505" t="s">
        <v>4244</v>
      </c>
      <c r="B1505" t="s">
        <v>4245</v>
      </c>
      <c r="C1505">
        <v>3.64</v>
      </c>
      <c r="D1505">
        <v>3.94</v>
      </c>
      <c r="E1505">
        <v>2.62</v>
      </c>
      <c r="F1505">
        <v>4.7</v>
      </c>
      <c r="G1505">
        <v>5.39</v>
      </c>
      <c r="H1505">
        <v>2.74</v>
      </c>
      <c r="I1505">
        <v>4.67</v>
      </c>
      <c r="J1505">
        <v>5.35</v>
      </c>
      <c r="K1505">
        <v>2.7</v>
      </c>
      <c r="U1505">
        <v>143</v>
      </c>
      <c r="V1505">
        <v>139</v>
      </c>
      <c r="W1505">
        <v>132</v>
      </c>
      <c r="X1505">
        <v>124</v>
      </c>
      <c r="Y1505">
        <v>130</v>
      </c>
      <c r="Z1505">
        <v>145</v>
      </c>
      <c r="AA1505">
        <f t="shared" si="414"/>
        <v>813</v>
      </c>
      <c r="AB1505">
        <f t="shared" si="419"/>
        <v>1.3547694633963121E-4</v>
      </c>
      <c r="AC1505" s="175">
        <f t="shared" ref="AC1505" si="422">SUM(AB1505:AB1508)/4</f>
        <v>1.2756162659654082E-4</v>
      </c>
    </row>
    <row r="1506" spans="1:29">
      <c r="A1506" t="s">
        <v>4246</v>
      </c>
      <c r="B1506" t="s">
        <v>4247</v>
      </c>
      <c r="C1506">
        <v>3.59</v>
      </c>
      <c r="D1506">
        <v>3.91</v>
      </c>
      <c r="E1506">
        <v>2.6</v>
      </c>
      <c r="F1506">
        <v>4.66</v>
      </c>
      <c r="G1506">
        <v>5.37</v>
      </c>
      <c r="H1506">
        <v>2.75</v>
      </c>
      <c r="I1506">
        <v>4.62</v>
      </c>
      <c r="J1506">
        <v>5.33</v>
      </c>
      <c r="K1506">
        <v>2.7</v>
      </c>
      <c r="U1506">
        <v>143</v>
      </c>
      <c r="V1506">
        <v>139</v>
      </c>
      <c r="W1506">
        <v>137</v>
      </c>
      <c r="X1506">
        <v>100</v>
      </c>
      <c r="Y1506">
        <v>119</v>
      </c>
      <c r="Z1506">
        <v>117</v>
      </c>
      <c r="AA1506">
        <f t="shared" si="414"/>
        <v>755</v>
      </c>
      <c r="AB1506">
        <f t="shared" si="419"/>
        <v>1.258119243375419E-4</v>
      </c>
      <c r="AC1506" s="175"/>
    </row>
    <row r="1507" spans="1:29">
      <c r="A1507" t="s">
        <v>4248</v>
      </c>
      <c r="B1507" t="s">
        <v>4249</v>
      </c>
      <c r="C1507">
        <v>3.55</v>
      </c>
      <c r="D1507">
        <v>3.88</v>
      </c>
      <c r="E1507">
        <v>2.59</v>
      </c>
      <c r="F1507">
        <v>4.59</v>
      </c>
      <c r="G1507">
        <v>5.33</v>
      </c>
      <c r="H1507">
        <v>2.74</v>
      </c>
      <c r="I1507">
        <v>4.57</v>
      </c>
      <c r="J1507">
        <v>5.3</v>
      </c>
      <c r="K1507">
        <v>2.7</v>
      </c>
      <c r="U1507">
        <v>143</v>
      </c>
      <c r="V1507">
        <v>139</v>
      </c>
      <c r="W1507">
        <v>142</v>
      </c>
      <c r="X1507">
        <v>93</v>
      </c>
      <c r="Y1507">
        <v>122</v>
      </c>
      <c r="Z1507">
        <v>112</v>
      </c>
      <c r="AA1507">
        <f t="shared" si="414"/>
        <v>751</v>
      </c>
      <c r="AB1507">
        <f t="shared" si="419"/>
        <v>1.2514537109601851E-4</v>
      </c>
      <c r="AC1507" s="175"/>
    </row>
    <row r="1508" spans="1:29">
      <c r="A1508" t="s">
        <v>4250</v>
      </c>
      <c r="B1508" t="s">
        <v>4251</v>
      </c>
      <c r="C1508">
        <v>3.49</v>
      </c>
      <c r="D1508">
        <v>3.85</v>
      </c>
      <c r="E1508">
        <v>2.57</v>
      </c>
      <c r="F1508">
        <v>4.5</v>
      </c>
      <c r="G1508">
        <v>5.26</v>
      </c>
      <c r="H1508">
        <v>2.72</v>
      </c>
      <c r="I1508">
        <v>4.5199999999999996</v>
      </c>
      <c r="J1508">
        <v>5.27</v>
      </c>
      <c r="K1508">
        <v>2.7</v>
      </c>
      <c r="U1508">
        <v>142</v>
      </c>
      <c r="V1508">
        <v>146</v>
      </c>
      <c r="W1508">
        <v>152</v>
      </c>
      <c r="X1508">
        <v>92</v>
      </c>
      <c r="Y1508">
        <v>111</v>
      </c>
      <c r="Z1508">
        <v>100</v>
      </c>
      <c r="AA1508">
        <f t="shared" si="414"/>
        <v>743</v>
      </c>
      <c r="AB1508">
        <f t="shared" si="419"/>
        <v>1.238122646129717E-4</v>
      </c>
      <c r="AC1508" s="175"/>
    </row>
    <row r="1509" spans="1:29">
      <c r="A1509" t="s">
        <v>4252</v>
      </c>
      <c r="B1509" t="s">
        <v>4253</v>
      </c>
      <c r="C1509">
        <v>3.43</v>
      </c>
      <c r="D1509">
        <v>3.81</v>
      </c>
      <c r="E1509">
        <v>2.54</v>
      </c>
      <c r="F1509">
        <v>4.4000000000000004</v>
      </c>
      <c r="G1509">
        <v>5.18</v>
      </c>
      <c r="H1509">
        <v>2.69</v>
      </c>
      <c r="I1509">
        <v>4.46</v>
      </c>
      <c r="J1509">
        <v>5.24</v>
      </c>
      <c r="K1509">
        <v>2.7</v>
      </c>
      <c r="U1509">
        <v>151</v>
      </c>
      <c r="V1509">
        <v>156</v>
      </c>
      <c r="W1509">
        <v>158</v>
      </c>
      <c r="X1509">
        <v>83</v>
      </c>
      <c r="Y1509">
        <v>109</v>
      </c>
      <c r="Z1509">
        <v>118</v>
      </c>
      <c r="AA1509">
        <f t="shared" si="414"/>
        <v>775</v>
      </c>
      <c r="AB1509">
        <f t="shared" si="419"/>
        <v>1.2914469054515891E-4</v>
      </c>
      <c r="AC1509" s="175">
        <f t="shared" ref="AC1509" si="423">SUM(AB1509:AB1512)/4</f>
        <v>1.3776822310736789E-4</v>
      </c>
    </row>
    <row r="1510" spans="1:29">
      <c r="A1510" t="s">
        <v>4254</v>
      </c>
      <c r="B1510" t="s">
        <v>4255</v>
      </c>
      <c r="C1510">
        <v>3.34</v>
      </c>
      <c r="D1510">
        <v>3.74</v>
      </c>
      <c r="E1510">
        <v>2.5099999999999998</v>
      </c>
      <c r="F1510">
        <v>4.24</v>
      </c>
      <c r="G1510">
        <v>5.05</v>
      </c>
      <c r="H1510">
        <v>2.64</v>
      </c>
      <c r="I1510">
        <v>4.3600000000000003</v>
      </c>
      <c r="J1510">
        <v>5.18</v>
      </c>
      <c r="K1510">
        <v>2.7</v>
      </c>
      <c r="U1510">
        <v>150</v>
      </c>
      <c r="V1510">
        <v>163</v>
      </c>
      <c r="W1510">
        <v>166</v>
      </c>
      <c r="X1510">
        <v>86</v>
      </c>
      <c r="Y1510">
        <v>117</v>
      </c>
      <c r="Z1510">
        <v>139</v>
      </c>
      <c r="AA1510">
        <f t="shared" si="414"/>
        <v>821</v>
      </c>
      <c r="AB1510">
        <f t="shared" si="419"/>
        <v>1.3681005282267802E-4</v>
      </c>
      <c r="AC1510" s="175"/>
    </row>
    <row r="1511" spans="1:29">
      <c r="A1511" t="s">
        <v>4256</v>
      </c>
      <c r="B1511" t="s">
        <v>4257</v>
      </c>
      <c r="C1511">
        <v>3.28</v>
      </c>
      <c r="D1511">
        <v>3.69</v>
      </c>
      <c r="E1511">
        <v>2.48</v>
      </c>
      <c r="F1511">
        <v>4.12</v>
      </c>
      <c r="G1511">
        <v>4.95</v>
      </c>
      <c r="H1511">
        <v>2.59</v>
      </c>
      <c r="I1511">
        <v>4.3</v>
      </c>
      <c r="J1511">
        <v>5.15</v>
      </c>
      <c r="K1511">
        <v>2.7</v>
      </c>
      <c r="U1511">
        <v>153</v>
      </c>
      <c r="V1511">
        <v>170</v>
      </c>
      <c r="W1511">
        <v>172</v>
      </c>
      <c r="X1511">
        <v>90</v>
      </c>
      <c r="Y1511">
        <v>123</v>
      </c>
      <c r="Z1511">
        <v>135</v>
      </c>
      <c r="AA1511">
        <f t="shared" si="414"/>
        <v>843</v>
      </c>
      <c r="AB1511">
        <f t="shared" si="419"/>
        <v>1.4047609565105671E-4</v>
      </c>
      <c r="AC1511" s="175"/>
    </row>
    <row r="1512" spans="1:29">
      <c r="A1512" t="s">
        <v>4258</v>
      </c>
      <c r="B1512" t="s">
        <v>4259</v>
      </c>
      <c r="C1512">
        <v>3.24</v>
      </c>
      <c r="D1512">
        <v>3.66</v>
      </c>
      <c r="E1512">
        <v>2.4700000000000002</v>
      </c>
      <c r="F1512">
        <v>4.03</v>
      </c>
      <c r="G1512">
        <v>4.87</v>
      </c>
      <c r="H1512">
        <v>2.56</v>
      </c>
      <c r="I1512">
        <v>4.26</v>
      </c>
      <c r="J1512">
        <v>5.12</v>
      </c>
      <c r="K1512">
        <v>2.7</v>
      </c>
      <c r="U1512">
        <v>146</v>
      </c>
      <c r="V1512">
        <v>175</v>
      </c>
      <c r="W1512">
        <v>172</v>
      </c>
      <c r="X1512">
        <v>106</v>
      </c>
      <c r="Y1512">
        <v>127</v>
      </c>
      <c r="Z1512">
        <v>142</v>
      </c>
      <c r="AA1512">
        <f t="shared" si="414"/>
        <v>868</v>
      </c>
      <c r="AB1512">
        <f t="shared" si="419"/>
        <v>1.4464205341057796E-4</v>
      </c>
      <c r="AC1512" s="175"/>
    </row>
    <row r="1513" spans="1:29">
      <c r="A1513" t="s">
        <v>4260</v>
      </c>
      <c r="B1513" t="s">
        <v>4261</v>
      </c>
      <c r="C1513">
        <v>3.21</v>
      </c>
      <c r="D1513">
        <v>3.64</v>
      </c>
      <c r="E1513">
        <v>2.46</v>
      </c>
      <c r="F1513">
        <v>3.97</v>
      </c>
      <c r="G1513">
        <v>4.82</v>
      </c>
      <c r="H1513">
        <v>2.5299999999999998</v>
      </c>
      <c r="I1513">
        <v>4.2300000000000004</v>
      </c>
      <c r="J1513">
        <v>5.1100000000000003</v>
      </c>
      <c r="K1513">
        <v>2.7</v>
      </c>
      <c r="U1513">
        <v>140</v>
      </c>
      <c r="V1513">
        <v>170</v>
      </c>
      <c r="W1513">
        <v>162</v>
      </c>
      <c r="X1513">
        <v>114</v>
      </c>
      <c r="Y1513">
        <v>138</v>
      </c>
      <c r="Z1513">
        <v>147</v>
      </c>
      <c r="AA1513">
        <f t="shared" si="414"/>
        <v>871</v>
      </c>
      <c r="AB1513">
        <f t="shared" si="419"/>
        <v>1.4514196834172053E-4</v>
      </c>
      <c r="AC1513" s="175">
        <f t="shared" ref="AC1513" si="424">SUM(AB1513:AB1516)/4</f>
        <v>1.1510541289557227E-4</v>
      </c>
    </row>
    <row r="1514" spans="1:29">
      <c r="A1514" t="s">
        <v>4262</v>
      </c>
      <c r="B1514" t="s">
        <v>4263</v>
      </c>
      <c r="C1514">
        <v>3.2</v>
      </c>
      <c r="D1514">
        <v>3.62</v>
      </c>
      <c r="E1514">
        <v>2.4500000000000002</v>
      </c>
      <c r="F1514">
        <v>3.94</v>
      </c>
      <c r="G1514">
        <v>4.79</v>
      </c>
      <c r="H1514">
        <v>2.52</v>
      </c>
      <c r="I1514">
        <v>4.22</v>
      </c>
      <c r="J1514">
        <v>5.0999999999999996</v>
      </c>
      <c r="K1514">
        <v>2.7</v>
      </c>
      <c r="U1514">
        <v>132</v>
      </c>
      <c r="V1514">
        <v>153</v>
      </c>
      <c r="W1514">
        <v>142</v>
      </c>
      <c r="X1514">
        <v>104</v>
      </c>
      <c r="Y1514">
        <v>134</v>
      </c>
      <c r="Z1514">
        <v>126</v>
      </c>
      <c r="AA1514">
        <f t="shared" si="414"/>
        <v>791</v>
      </c>
      <c r="AB1514">
        <f t="shared" si="419"/>
        <v>1.318109035112525E-4</v>
      </c>
      <c r="AC1514" s="175"/>
    </row>
    <row r="1515" spans="1:29">
      <c r="A1515" t="s">
        <v>4264</v>
      </c>
      <c r="B1515" t="s">
        <v>4265</v>
      </c>
      <c r="C1515">
        <v>3.18</v>
      </c>
      <c r="D1515">
        <v>3.61</v>
      </c>
      <c r="E1515">
        <v>2.4500000000000002</v>
      </c>
      <c r="F1515">
        <v>3.91</v>
      </c>
      <c r="G1515">
        <v>4.7699999999999996</v>
      </c>
      <c r="H1515">
        <v>2.5099999999999998</v>
      </c>
      <c r="I1515">
        <v>4.2</v>
      </c>
      <c r="J1515">
        <v>5.09</v>
      </c>
      <c r="K1515">
        <v>2.7</v>
      </c>
      <c r="U1515">
        <v>110</v>
      </c>
      <c r="V1515">
        <v>127</v>
      </c>
      <c r="W1515">
        <v>100</v>
      </c>
      <c r="X1515">
        <v>101</v>
      </c>
      <c r="Y1515">
        <v>122</v>
      </c>
      <c r="Z1515">
        <v>73</v>
      </c>
      <c r="AA1515">
        <f t="shared" si="414"/>
        <v>633</v>
      </c>
      <c r="AB1515">
        <f t="shared" si="419"/>
        <v>1.0548205047107817E-4</v>
      </c>
      <c r="AC1515" s="175"/>
    </row>
    <row r="1516" spans="1:29">
      <c r="A1516" t="s">
        <v>4266</v>
      </c>
      <c r="B1516" t="s">
        <v>4267</v>
      </c>
      <c r="C1516">
        <v>3.18</v>
      </c>
      <c r="D1516">
        <v>3.61</v>
      </c>
      <c r="E1516">
        <v>2.4500000000000002</v>
      </c>
      <c r="F1516">
        <v>3.9</v>
      </c>
      <c r="G1516">
        <v>4.75</v>
      </c>
      <c r="H1516">
        <v>2.5099999999999998</v>
      </c>
      <c r="I1516">
        <v>4.1900000000000004</v>
      </c>
      <c r="J1516">
        <v>5.09</v>
      </c>
      <c r="K1516">
        <v>2.7</v>
      </c>
      <c r="U1516">
        <v>101</v>
      </c>
      <c r="V1516">
        <v>93</v>
      </c>
      <c r="W1516">
        <v>77</v>
      </c>
      <c r="X1516">
        <v>76</v>
      </c>
      <c r="Y1516">
        <v>91</v>
      </c>
      <c r="Z1516">
        <v>30</v>
      </c>
      <c r="AA1516">
        <f t="shared" si="414"/>
        <v>468</v>
      </c>
      <c r="AB1516">
        <f t="shared" si="419"/>
        <v>7.7986729258237885E-5</v>
      </c>
      <c r="AC1516" s="175"/>
    </row>
    <row r="1517" spans="1:29">
      <c r="A1517" t="s">
        <v>4268</v>
      </c>
      <c r="B1517" t="s">
        <v>4269</v>
      </c>
      <c r="C1517">
        <v>3.16</v>
      </c>
      <c r="D1517">
        <v>3.59</v>
      </c>
      <c r="E1517">
        <v>2.44</v>
      </c>
      <c r="F1517">
        <v>3.87</v>
      </c>
      <c r="G1517">
        <v>4.7300000000000004</v>
      </c>
      <c r="H1517">
        <v>2.5</v>
      </c>
      <c r="I1517">
        <v>4.18</v>
      </c>
      <c r="J1517">
        <v>5.08</v>
      </c>
      <c r="K1517">
        <v>2.7</v>
      </c>
      <c r="U1517">
        <v>121</v>
      </c>
      <c r="V1517">
        <v>86</v>
      </c>
      <c r="W1517">
        <v>85</v>
      </c>
      <c r="X1517">
        <v>66</v>
      </c>
      <c r="Y1517">
        <v>68</v>
      </c>
      <c r="Z1517">
        <v>13</v>
      </c>
      <c r="AA1517">
        <f t="shared" si="414"/>
        <v>439</v>
      </c>
      <c r="AB1517">
        <f t="shared" si="419"/>
        <v>7.3154218257193241E-5</v>
      </c>
      <c r="AC1517" s="175">
        <f t="shared" ref="AC1517" si="425">SUM(AB1517:AB1520)/4</f>
        <v>8.0236346448379366E-5</v>
      </c>
    </row>
    <row r="1518" spans="1:29">
      <c r="A1518" t="s">
        <v>4270</v>
      </c>
      <c r="B1518" t="s">
        <v>4271</v>
      </c>
      <c r="C1518">
        <v>3.15</v>
      </c>
      <c r="D1518">
        <v>3.58</v>
      </c>
      <c r="E1518">
        <v>2.44</v>
      </c>
      <c r="F1518">
        <v>3.85</v>
      </c>
      <c r="G1518">
        <v>4.71</v>
      </c>
      <c r="H1518">
        <v>2.4900000000000002</v>
      </c>
      <c r="I1518">
        <v>4.17</v>
      </c>
      <c r="J1518">
        <v>5.07</v>
      </c>
      <c r="K1518">
        <v>2.7</v>
      </c>
      <c r="U1518">
        <v>124</v>
      </c>
      <c r="V1518">
        <v>95</v>
      </c>
      <c r="W1518">
        <v>90</v>
      </c>
      <c r="X1518">
        <v>83</v>
      </c>
      <c r="Y1518">
        <v>71</v>
      </c>
      <c r="Z1518">
        <v>15</v>
      </c>
      <c r="AA1518">
        <f t="shared" si="414"/>
        <v>478</v>
      </c>
      <c r="AB1518">
        <f t="shared" si="419"/>
        <v>7.9653112362046389E-5</v>
      </c>
      <c r="AC1518" s="175"/>
    </row>
    <row r="1519" spans="1:29">
      <c r="A1519" t="s">
        <v>4272</v>
      </c>
      <c r="B1519" t="s">
        <v>4273</v>
      </c>
      <c r="C1519">
        <v>3.14</v>
      </c>
      <c r="D1519">
        <v>3.57</v>
      </c>
      <c r="E1519">
        <v>2.4300000000000002</v>
      </c>
      <c r="F1519">
        <v>3.82</v>
      </c>
      <c r="G1519">
        <v>4.68</v>
      </c>
      <c r="H1519">
        <v>2.48</v>
      </c>
      <c r="I1519">
        <v>4.1500000000000004</v>
      </c>
      <c r="J1519">
        <v>5.0599999999999996</v>
      </c>
      <c r="K1519">
        <v>2.7</v>
      </c>
      <c r="U1519">
        <v>128</v>
      </c>
      <c r="V1519">
        <v>91</v>
      </c>
      <c r="W1519">
        <v>94</v>
      </c>
      <c r="X1519">
        <v>87</v>
      </c>
      <c r="Y1519">
        <v>69</v>
      </c>
      <c r="Z1519">
        <v>12</v>
      </c>
      <c r="AA1519">
        <f t="shared" si="414"/>
        <v>481</v>
      </c>
      <c r="AB1519">
        <f t="shared" si="419"/>
        <v>8.0153027293188939E-5</v>
      </c>
      <c r="AC1519" s="175"/>
    </row>
    <row r="1520" spans="1:29">
      <c r="A1520" t="s">
        <v>4274</v>
      </c>
      <c r="B1520" t="s">
        <v>4275</v>
      </c>
      <c r="C1520">
        <v>3.12</v>
      </c>
      <c r="D1520">
        <v>3.56</v>
      </c>
      <c r="E1520">
        <v>2.4300000000000002</v>
      </c>
      <c r="F1520">
        <v>3.8</v>
      </c>
      <c r="G1520">
        <v>4.67</v>
      </c>
      <c r="H1520">
        <v>2.4700000000000002</v>
      </c>
      <c r="I1520">
        <v>4.1399999999999997</v>
      </c>
      <c r="J1520">
        <v>5.0599999999999996</v>
      </c>
      <c r="K1520">
        <v>2.7</v>
      </c>
      <c r="U1520">
        <v>143</v>
      </c>
      <c r="V1520">
        <v>102</v>
      </c>
      <c r="W1520">
        <v>106</v>
      </c>
      <c r="X1520">
        <v>88</v>
      </c>
      <c r="Y1520">
        <v>66</v>
      </c>
      <c r="Z1520">
        <v>23</v>
      </c>
      <c r="AA1520">
        <f t="shared" si="414"/>
        <v>528</v>
      </c>
      <c r="AB1520">
        <f t="shared" si="419"/>
        <v>8.7985027881088895E-5</v>
      </c>
      <c r="AC1520" s="175"/>
    </row>
    <row r="1521" spans="1:29">
      <c r="A1521" t="s">
        <v>4276</v>
      </c>
      <c r="B1521" t="s">
        <v>4277</v>
      </c>
      <c r="C1521">
        <v>3.11</v>
      </c>
      <c r="D1521">
        <v>3.55</v>
      </c>
      <c r="E1521">
        <v>2.42</v>
      </c>
      <c r="F1521">
        <v>3.77</v>
      </c>
      <c r="G1521">
        <v>4.6399999999999997</v>
      </c>
      <c r="H1521">
        <v>2.46</v>
      </c>
      <c r="I1521">
        <v>4.12</v>
      </c>
      <c r="J1521">
        <v>5.05</v>
      </c>
      <c r="K1521">
        <v>2.7</v>
      </c>
      <c r="U1521">
        <v>156</v>
      </c>
      <c r="V1521">
        <v>132</v>
      </c>
      <c r="W1521">
        <v>133</v>
      </c>
      <c r="X1521">
        <v>122</v>
      </c>
      <c r="Y1521">
        <v>106</v>
      </c>
      <c r="Z1521">
        <v>53</v>
      </c>
      <c r="AA1521">
        <f t="shared" si="414"/>
        <v>702</v>
      </c>
      <c r="AB1521">
        <f t="shared" si="419"/>
        <v>1.1698009388735684E-4</v>
      </c>
      <c r="AC1521" s="175">
        <f t="shared" ref="AC1521" si="426">SUM(AB1521:AB1524)/4</f>
        <v>1.7409537477039325E-4</v>
      </c>
    </row>
    <row r="1522" spans="1:29">
      <c r="A1522" t="s">
        <v>4278</v>
      </c>
      <c r="B1522" t="s">
        <v>4279</v>
      </c>
      <c r="C1522">
        <v>3.09</v>
      </c>
      <c r="D1522">
        <v>3.53</v>
      </c>
      <c r="E1522">
        <v>2.41</v>
      </c>
      <c r="F1522">
        <v>3.73</v>
      </c>
      <c r="G1522">
        <v>4.6100000000000003</v>
      </c>
      <c r="H1522">
        <v>2.4500000000000002</v>
      </c>
      <c r="I1522">
        <v>4.0999999999999996</v>
      </c>
      <c r="J1522">
        <v>5.03</v>
      </c>
      <c r="K1522">
        <v>2.7</v>
      </c>
      <c r="U1522">
        <v>159</v>
      </c>
      <c r="V1522">
        <v>198</v>
      </c>
      <c r="W1522">
        <v>179</v>
      </c>
      <c r="X1522">
        <v>196</v>
      </c>
      <c r="Y1522">
        <v>144</v>
      </c>
      <c r="Z1522">
        <v>168</v>
      </c>
      <c r="AA1522">
        <f t="shared" si="414"/>
        <v>1044</v>
      </c>
      <c r="AB1522">
        <f t="shared" si="419"/>
        <v>1.7397039603760759E-4</v>
      </c>
      <c r="AC1522" s="175"/>
    </row>
    <row r="1523" spans="1:29">
      <c r="A1523" t="s">
        <v>4280</v>
      </c>
      <c r="B1523" t="s">
        <v>4281</v>
      </c>
      <c r="C1523">
        <v>3.08</v>
      </c>
      <c r="D1523">
        <v>3.53</v>
      </c>
      <c r="E1523">
        <v>2.41</v>
      </c>
      <c r="F1523">
        <v>3.72</v>
      </c>
      <c r="G1523">
        <v>4.6100000000000003</v>
      </c>
      <c r="H1523">
        <v>2.44</v>
      </c>
      <c r="I1523">
        <v>4.0999999999999996</v>
      </c>
      <c r="J1523">
        <v>5.03</v>
      </c>
      <c r="K1523">
        <v>2.7</v>
      </c>
      <c r="U1523">
        <v>190</v>
      </c>
      <c r="V1523">
        <v>209</v>
      </c>
      <c r="W1523">
        <v>219</v>
      </c>
      <c r="X1523">
        <v>222</v>
      </c>
      <c r="Y1523">
        <v>122</v>
      </c>
      <c r="Z1523">
        <v>262</v>
      </c>
      <c r="AA1523">
        <f t="shared" si="414"/>
        <v>1224</v>
      </c>
      <c r="AB1523">
        <f t="shared" si="419"/>
        <v>2.0396529190616064E-4</v>
      </c>
      <c r="AC1523" s="175"/>
    </row>
    <row r="1524" spans="1:29">
      <c r="A1524" t="s">
        <v>4282</v>
      </c>
      <c r="B1524" t="s">
        <v>4283</v>
      </c>
      <c r="C1524">
        <v>3.1</v>
      </c>
      <c r="D1524">
        <v>3.54</v>
      </c>
      <c r="E1524">
        <v>2.41</v>
      </c>
      <c r="F1524">
        <v>3.73</v>
      </c>
      <c r="G1524">
        <v>4.5999999999999996</v>
      </c>
      <c r="H1524">
        <v>2.44</v>
      </c>
      <c r="I1524">
        <v>4.1100000000000003</v>
      </c>
      <c r="J1524">
        <v>5.04</v>
      </c>
      <c r="K1524">
        <v>2.7</v>
      </c>
      <c r="U1524">
        <v>207</v>
      </c>
      <c r="V1524">
        <v>193</v>
      </c>
      <c r="W1524">
        <v>209</v>
      </c>
      <c r="X1524">
        <v>220</v>
      </c>
      <c r="Y1524">
        <v>154</v>
      </c>
      <c r="Z1524">
        <v>226</v>
      </c>
      <c r="AA1524">
        <f t="shared" si="414"/>
        <v>1209</v>
      </c>
      <c r="AB1524">
        <f t="shared" si="419"/>
        <v>2.0146571725044787E-4</v>
      </c>
      <c r="AC1524" s="175"/>
    </row>
    <row r="1525" spans="1:29">
      <c r="A1525" t="s">
        <v>4284</v>
      </c>
      <c r="B1525" t="s">
        <v>4285</v>
      </c>
      <c r="C1525">
        <v>3.14</v>
      </c>
      <c r="D1525">
        <v>3.58</v>
      </c>
      <c r="E1525">
        <v>2.4300000000000002</v>
      </c>
      <c r="F1525">
        <v>3.8</v>
      </c>
      <c r="G1525">
        <v>4.66</v>
      </c>
      <c r="H1525">
        <v>2.46</v>
      </c>
      <c r="I1525">
        <v>4.16</v>
      </c>
      <c r="J1525">
        <v>5.07</v>
      </c>
      <c r="K1525">
        <v>2.7</v>
      </c>
      <c r="U1525">
        <v>232</v>
      </c>
      <c r="V1525">
        <v>191</v>
      </c>
      <c r="W1525">
        <v>198</v>
      </c>
      <c r="X1525">
        <v>166</v>
      </c>
      <c r="Y1525">
        <v>138</v>
      </c>
      <c r="Z1525">
        <v>171</v>
      </c>
      <c r="AA1525">
        <f t="shared" si="414"/>
        <v>1096</v>
      </c>
      <c r="AB1525">
        <f t="shared" si="419"/>
        <v>1.8263558817741181E-4</v>
      </c>
      <c r="AC1525" s="175">
        <f t="shared" ref="AC1525" si="427">SUM(AB1525:AB1528)/4</f>
        <v>1.6767979982073048E-4</v>
      </c>
    </row>
    <row r="1526" spans="1:29">
      <c r="A1526" t="s">
        <v>4286</v>
      </c>
      <c r="B1526" t="s">
        <v>4287</v>
      </c>
      <c r="C1526">
        <v>3.19</v>
      </c>
      <c r="D1526">
        <v>3.62</v>
      </c>
      <c r="E1526">
        <v>2.4500000000000002</v>
      </c>
      <c r="F1526">
        <v>3.88</v>
      </c>
      <c r="G1526">
        <v>4.7300000000000004</v>
      </c>
      <c r="H1526">
        <v>2.48</v>
      </c>
      <c r="I1526">
        <v>4.21</v>
      </c>
      <c r="J1526">
        <v>5.0999999999999996</v>
      </c>
      <c r="K1526">
        <v>2.7</v>
      </c>
      <c r="U1526">
        <v>212</v>
      </c>
      <c r="V1526">
        <v>179</v>
      </c>
      <c r="W1526">
        <v>182</v>
      </c>
      <c r="X1526">
        <v>154</v>
      </c>
      <c r="Y1526">
        <v>140</v>
      </c>
      <c r="Z1526">
        <v>164</v>
      </c>
      <c r="AA1526">
        <f t="shared" si="414"/>
        <v>1031</v>
      </c>
      <c r="AB1526">
        <f t="shared" si="419"/>
        <v>1.7180409800265654E-4</v>
      </c>
      <c r="AC1526" s="175"/>
    </row>
    <row r="1527" spans="1:29">
      <c r="A1527" t="s">
        <v>4288</v>
      </c>
      <c r="B1527" t="s">
        <v>4289</v>
      </c>
      <c r="C1527">
        <v>3.25</v>
      </c>
      <c r="D1527">
        <v>3.66</v>
      </c>
      <c r="E1527">
        <v>2.4700000000000002</v>
      </c>
      <c r="F1527">
        <v>3.97</v>
      </c>
      <c r="G1527">
        <v>4.8</v>
      </c>
      <c r="H1527">
        <v>2.5099999999999998</v>
      </c>
      <c r="I1527">
        <v>4.26</v>
      </c>
      <c r="J1527">
        <v>5.13</v>
      </c>
      <c r="K1527">
        <v>2.7</v>
      </c>
      <c r="U1527">
        <v>194</v>
      </c>
      <c r="V1527">
        <v>173</v>
      </c>
      <c r="W1527">
        <v>170</v>
      </c>
      <c r="X1527">
        <v>151</v>
      </c>
      <c r="Y1527">
        <v>133</v>
      </c>
      <c r="Z1527">
        <v>149</v>
      </c>
      <c r="AA1527">
        <f t="shared" si="414"/>
        <v>970</v>
      </c>
      <c r="AB1527">
        <f t="shared" si="419"/>
        <v>1.6163916106942469E-4</v>
      </c>
      <c r="AC1527" s="175"/>
    </row>
    <row r="1528" spans="1:29">
      <c r="A1528" t="s">
        <v>4290</v>
      </c>
      <c r="B1528" t="s">
        <v>4291</v>
      </c>
      <c r="C1528">
        <v>3.29</v>
      </c>
      <c r="D1528">
        <v>3.7</v>
      </c>
      <c r="E1528">
        <v>2.4900000000000002</v>
      </c>
      <c r="F1528">
        <v>4.05</v>
      </c>
      <c r="G1528">
        <v>4.8600000000000003</v>
      </c>
      <c r="H1528">
        <v>2.5299999999999998</v>
      </c>
      <c r="I1528">
        <v>4.3099999999999996</v>
      </c>
      <c r="J1528">
        <v>5.15</v>
      </c>
      <c r="K1528">
        <v>2.7</v>
      </c>
      <c r="U1528">
        <v>181</v>
      </c>
      <c r="V1528">
        <v>167</v>
      </c>
      <c r="W1528">
        <v>160</v>
      </c>
      <c r="X1528">
        <v>140</v>
      </c>
      <c r="Y1528">
        <v>129</v>
      </c>
      <c r="Z1528">
        <v>151</v>
      </c>
      <c r="AA1528">
        <f t="shared" si="414"/>
        <v>928</v>
      </c>
      <c r="AB1528">
        <f t="shared" si="419"/>
        <v>1.5464035203342899E-4</v>
      </c>
      <c r="AC1528" s="175"/>
    </row>
    <row r="1529" spans="1:29">
      <c r="A1529" t="s">
        <v>4292</v>
      </c>
      <c r="B1529" t="s">
        <v>4293</v>
      </c>
      <c r="C1529">
        <v>3.33</v>
      </c>
      <c r="D1529">
        <v>3.73</v>
      </c>
      <c r="E1529">
        <v>2.5</v>
      </c>
      <c r="F1529">
        <v>4.12</v>
      </c>
      <c r="G1529">
        <v>4.92</v>
      </c>
      <c r="H1529">
        <v>2.56</v>
      </c>
      <c r="I1529">
        <v>4.3499999999999996</v>
      </c>
      <c r="J1529">
        <v>5.17</v>
      </c>
      <c r="K1529">
        <v>2.7</v>
      </c>
      <c r="U1529">
        <v>173</v>
      </c>
      <c r="V1529">
        <v>163</v>
      </c>
      <c r="W1529">
        <v>159</v>
      </c>
      <c r="X1529">
        <v>133</v>
      </c>
      <c r="Y1529">
        <v>130</v>
      </c>
      <c r="Z1529">
        <v>145</v>
      </c>
      <c r="AA1529">
        <f t="shared" si="414"/>
        <v>903</v>
      </c>
      <c r="AB1529">
        <f t="shared" si="419"/>
        <v>1.5047439427390774E-4</v>
      </c>
      <c r="AC1529" s="175">
        <f t="shared" ref="AC1529" si="428">SUM(AB1529:AB1532)/4</f>
        <v>1.4210081917727E-4</v>
      </c>
    </row>
    <row r="1530" spans="1:29">
      <c r="A1530" t="s">
        <v>4294</v>
      </c>
      <c r="B1530" t="s">
        <v>4295</v>
      </c>
      <c r="C1530">
        <v>3.35</v>
      </c>
      <c r="D1530">
        <v>3.75</v>
      </c>
      <c r="E1530">
        <v>2.5099999999999998</v>
      </c>
      <c r="F1530">
        <v>4.17</v>
      </c>
      <c r="G1530">
        <v>4.96</v>
      </c>
      <c r="H1530">
        <v>2.58</v>
      </c>
      <c r="I1530">
        <v>4.37</v>
      </c>
      <c r="J1530">
        <v>5.19</v>
      </c>
      <c r="K1530">
        <v>2.7</v>
      </c>
      <c r="U1530">
        <v>176</v>
      </c>
      <c r="V1530">
        <v>163</v>
      </c>
      <c r="W1530">
        <v>163</v>
      </c>
      <c r="X1530">
        <v>106</v>
      </c>
      <c r="Y1530">
        <v>119</v>
      </c>
      <c r="Z1530">
        <v>117</v>
      </c>
      <c r="AA1530">
        <f t="shared" si="414"/>
        <v>844</v>
      </c>
      <c r="AB1530">
        <f t="shared" si="419"/>
        <v>1.4064273396143757E-4</v>
      </c>
      <c r="AC1530" s="175"/>
    </row>
    <row r="1531" spans="1:29">
      <c r="A1531" t="s">
        <v>4296</v>
      </c>
      <c r="B1531" t="s">
        <v>4297</v>
      </c>
      <c r="C1531">
        <v>3.37</v>
      </c>
      <c r="D1531">
        <v>3.76</v>
      </c>
      <c r="E1531">
        <v>2.52</v>
      </c>
      <c r="F1531">
        <v>4.2</v>
      </c>
      <c r="G1531">
        <v>5</v>
      </c>
      <c r="H1531">
        <v>2.59</v>
      </c>
      <c r="I1531">
        <v>4.3899999999999997</v>
      </c>
      <c r="J1531">
        <v>5.2</v>
      </c>
      <c r="K1531">
        <v>2.7</v>
      </c>
      <c r="U1531">
        <v>178</v>
      </c>
      <c r="V1531">
        <v>162</v>
      </c>
      <c r="W1531">
        <v>169</v>
      </c>
      <c r="X1531">
        <v>94</v>
      </c>
      <c r="Y1531">
        <v>122</v>
      </c>
      <c r="Z1531">
        <v>112</v>
      </c>
      <c r="AA1531">
        <f t="shared" si="414"/>
        <v>837</v>
      </c>
      <c r="AB1531">
        <f t="shared" si="419"/>
        <v>1.3947626578877161E-4</v>
      </c>
      <c r="AC1531" s="175"/>
    </row>
    <row r="1532" spans="1:29">
      <c r="A1532" t="s">
        <v>4298</v>
      </c>
      <c r="B1532" t="s">
        <v>4299</v>
      </c>
      <c r="C1532">
        <v>3.36</v>
      </c>
      <c r="D1532">
        <v>3.75</v>
      </c>
      <c r="E1532">
        <v>2.5099999999999998</v>
      </c>
      <c r="F1532">
        <v>4.1900000000000004</v>
      </c>
      <c r="G1532">
        <v>4.9800000000000004</v>
      </c>
      <c r="H1532">
        <v>2.59</v>
      </c>
      <c r="I1532">
        <v>4.38</v>
      </c>
      <c r="J1532">
        <v>5.19</v>
      </c>
      <c r="K1532">
        <v>2.7</v>
      </c>
      <c r="U1532">
        <v>176</v>
      </c>
      <c r="V1532">
        <v>170</v>
      </c>
      <c r="W1532">
        <v>180</v>
      </c>
      <c r="X1532">
        <v>90</v>
      </c>
      <c r="Y1532">
        <v>111</v>
      </c>
      <c r="Z1532">
        <v>100</v>
      </c>
      <c r="AA1532">
        <f t="shared" si="414"/>
        <v>827</v>
      </c>
      <c r="AB1532">
        <f t="shared" si="419"/>
        <v>1.3780988268496312E-4</v>
      </c>
      <c r="AC1532" s="175"/>
    </row>
    <row r="1533" spans="1:29">
      <c r="A1533" t="s">
        <v>4300</v>
      </c>
      <c r="B1533" t="s">
        <v>4301</v>
      </c>
      <c r="C1533">
        <v>3.34</v>
      </c>
      <c r="D1533">
        <v>3.74</v>
      </c>
      <c r="E1533">
        <v>2.5099999999999998</v>
      </c>
      <c r="F1533">
        <v>4.16</v>
      </c>
      <c r="G1533">
        <v>4.96</v>
      </c>
      <c r="H1533">
        <v>2.58</v>
      </c>
      <c r="I1533">
        <v>4.3600000000000003</v>
      </c>
      <c r="J1533">
        <v>5.18</v>
      </c>
      <c r="K1533">
        <v>2.7</v>
      </c>
      <c r="U1533">
        <v>181</v>
      </c>
      <c r="V1533">
        <v>181</v>
      </c>
      <c r="W1533">
        <v>188</v>
      </c>
      <c r="X1533">
        <v>78</v>
      </c>
      <c r="Y1533">
        <v>109</v>
      </c>
      <c r="Z1533">
        <v>118</v>
      </c>
      <c r="AA1533">
        <f t="shared" si="414"/>
        <v>855</v>
      </c>
      <c r="AB1533">
        <f t="shared" si="419"/>
        <v>1.4247575537562691E-4</v>
      </c>
      <c r="AC1533" s="175">
        <f t="shared" ref="AC1533" si="429">SUM(AB1533:AB1536)/4</f>
        <v>1.5126592624821678E-4</v>
      </c>
    </row>
    <row r="1534" spans="1:29">
      <c r="A1534" t="s">
        <v>4302</v>
      </c>
      <c r="B1534" t="s">
        <v>4303</v>
      </c>
      <c r="C1534">
        <v>3.26</v>
      </c>
      <c r="D1534">
        <v>3.68</v>
      </c>
      <c r="E1534">
        <v>2.48</v>
      </c>
      <c r="F1534">
        <v>4.04</v>
      </c>
      <c r="G1534">
        <v>4.8600000000000003</v>
      </c>
      <c r="H1534">
        <v>2.5499999999999998</v>
      </c>
      <c r="I1534">
        <v>4.28</v>
      </c>
      <c r="J1534">
        <v>5.14</v>
      </c>
      <c r="K1534">
        <v>2.7</v>
      </c>
      <c r="U1534">
        <v>182</v>
      </c>
      <c r="V1534">
        <v>190</v>
      </c>
      <c r="W1534">
        <v>197</v>
      </c>
      <c r="X1534">
        <v>83</v>
      </c>
      <c r="Y1534">
        <v>117</v>
      </c>
      <c r="Z1534">
        <v>139</v>
      </c>
      <c r="AA1534">
        <f t="shared" si="414"/>
        <v>908</v>
      </c>
      <c r="AB1534">
        <f t="shared" si="419"/>
        <v>1.5130758582581198E-4</v>
      </c>
      <c r="AC1534" s="175"/>
    </row>
    <row r="1535" spans="1:29">
      <c r="A1535" t="s">
        <v>4304</v>
      </c>
      <c r="B1535" t="s">
        <v>4305</v>
      </c>
      <c r="C1535">
        <v>3.18</v>
      </c>
      <c r="D1535">
        <v>3.61</v>
      </c>
      <c r="E1535">
        <v>2.44</v>
      </c>
      <c r="F1535">
        <v>3.89</v>
      </c>
      <c r="G1535">
        <v>4.74</v>
      </c>
      <c r="H1535">
        <v>2.5</v>
      </c>
      <c r="I1535">
        <v>4.1900000000000004</v>
      </c>
      <c r="J1535">
        <v>5.09</v>
      </c>
      <c r="K1535">
        <v>2.7</v>
      </c>
      <c r="U1535">
        <v>175</v>
      </c>
      <c r="V1535">
        <v>197</v>
      </c>
      <c r="W1535">
        <v>204</v>
      </c>
      <c r="X1535">
        <v>88</v>
      </c>
      <c r="Y1535">
        <v>123</v>
      </c>
      <c r="Z1535">
        <v>135</v>
      </c>
      <c r="AA1535">
        <f t="shared" si="414"/>
        <v>922</v>
      </c>
      <c r="AB1535">
        <f t="shared" si="419"/>
        <v>1.5364052217114389E-4</v>
      </c>
      <c r="AC1535" s="175"/>
    </row>
    <row r="1536" spans="1:29">
      <c r="A1536" t="s">
        <v>4306</v>
      </c>
      <c r="B1536" t="s">
        <v>4307</v>
      </c>
      <c r="C1536">
        <v>3.12</v>
      </c>
      <c r="D1536">
        <v>3.56</v>
      </c>
      <c r="E1536">
        <v>2.42</v>
      </c>
      <c r="F1536">
        <v>3.78</v>
      </c>
      <c r="G1536">
        <v>4.6500000000000004</v>
      </c>
      <c r="H1536">
        <v>2.46</v>
      </c>
      <c r="I1536">
        <v>4.1399999999999997</v>
      </c>
      <c r="J1536">
        <v>5.05</v>
      </c>
      <c r="K1536">
        <v>2.7</v>
      </c>
      <c r="U1536">
        <v>169</v>
      </c>
      <c r="V1536">
        <v>202</v>
      </c>
      <c r="W1536">
        <v>204</v>
      </c>
      <c r="X1536">
        <v>102</v>
      </c>
      <c r="Y1536">
        <v>127</v>
      </c>
      <c r="Z1536">
        <v>142</v>
      </c>
      <c r="AA1536">
        <f t="shared" si="414"/>
        <v>946</v>
      </c>
      <c r="AB1536">
        <f t="shared" si="419"/>
        <v>1.5763984162028429E-4</v>
      </c>
      <c r="AC1536" s="175"/>
    </row>
    <row r="1537" spans="1:29">
      <c r="A1537" t="s">
        <v>4308</v>
      </c>
      <c r="B1537" t="s">
        <v>4309</v>
      </c>
      <c r="C1537">
        <v>3.09</v>
      </c>
      <c r="D1537">
        <v>3.53</v>
      </c>
      <c r="E1537">
        <v>2.41</v>
      </c>
      <c r="F1537">
        <v>3.7</v>
      </c>
      <c r="G1537">
        <v>4.58</v>
      </c>
      <c r="H1537">
        <v>2.4300000000000002</v>
      </c>
      <c r="I1537">
        <v>4.0999999999999996</v>
      </c>
      <c r="J1537">
        <v>5.03</v>
      </c>
      <c r="K1537">
        <v>2.7</v>
      </c>
      <c r="U1537">
        <v>166</v>
      </c>
      <c r="V1537">
        <v>197</v>
      </c>
      <c r="W1537">
        <v>193</v>
      </c>
      <c r="X1537">
        <v>106</v>
      </c>
      <c r="Y1537">
        <v>138</v>
      </c>
      <c r="Z1537">
        <v>147</v>
      </c>
      <c r="AA1537">
        <f t="shared" si="414"/>
        <v>947</v>
      </c>
      <c r="AB1537">
        <f t="shared" si="419"/>
        <v>1.5780647993066514E-4</v>
      </c>
      <c r="AC1537" s="175">
        <f t="shared" ref="AC1537" si="430">SUM(AB1537:AB1540)/4</f>
        <v>1.2522869025120893E-4</v>
      </c>
    </row>
    <row r="1538" spans="1:29">
      <c r="A1538" t="s">
        <v>4310</v>
      </c>
      <c r="B1538" t="s">
        <v>4311</v>
      </c>
      <c r="C1538">
        <v>3.06</v>
      </c>
      <c r="D1538">
        <v>3.51</v>
      </c>
      <c r="E1538">
        <v>2.4</v>
      </c>
      <c r="F1538">
        <v>3.65</v>
      </c>
      <c r="G1538">
        <v>4.53</v>
      </c>
      <c r="H1538">
        <v>2.4</v>
      </c>
      <c r="I1538">
        <v>4.07</v>
      </c>
      <c r="J1538">
        <v>5.0199999999999996</v>
      </c>
      <c r="K1538">
        <v>2.7</v>
      </c>
      <c r="U1538">
        <v>156</v>
      </c>
      <c r="V1538">
        <v>178</v>
      </c>
      <c r="W1538">
        <v>169</v>
      </c>
      <c r="X1538">
        <v>98</v>
      </c>
      <c r="Y1538">
        <v>134</v>
      </c>
      <c r="Z1538">
        <v>126</v>
      </c>
      <c r="AA1538">
        <f t="shared" si="414"/>
        <v>861</v>
      </c>
      <c r="AB1538">
        <f t="shared" si="419"/>
        <v>1.4347558523791201E-4</v>
      </c>
      <c r="AC1538" s="175"/>
    </row>
    <row r="1539" spans="1:29">
      <c r="A1539" t="s">
        <v>4312</v>
      </c>
      <c r="B1539" t="s">
        <v>4313</v>
      </c>
      <c r="C1539">
        <v>3.03</v>
      </c>
      <c r="D1539">
        <v>3.48</v>
      </c>
      <c r="E1539">
        <v>2.39</v>
      </c>
      <c r="F1539">
        <v>3.61</v>
      </c>
      <c r="G1539">
        <v>4.5</v>
      </c>
      <c r="H1539">
        <v>2.4</v>
      </c>
      <c r="I1539">
        <v>4.04</v>
      </c>
      <c r="J1539">
        <v>5</v>
      </c>
      <c r="K1539">
        <v>2.7</v>
      </c>
      <c r="U1539">
        <v>128</v>
      </c>
      <c r="V1539">
        <v>149</v>
      </c>
      <c r="W1539">
        <v>119</v>
      </c>
      <c r="X1539">
        <v>95</v>
      </c>
      <c r="Y1539">
        <v>122</v>
      </c>
      <c r="Z1539">
        <v>73</v>
      </c>
      <c r="AA1539">
        <f t="shared" si="414"/>
        <v>686</v>
      </c>
      <c r="AB1539">
        <f t="shared" si="419"/>
        <v>1.1431388092126324E-4</v>
      </c>
      <c r="AC1539" s="175"/>
    </row>
    <row r="1540" spans="1:29">
      <c r="A1540" t="s">
        <v>4314</v>
      </c>
      <c r="B1540" t="s">
        <v>4315</v>
      </c>
      <c r="C1540">
        <v>3.01</v>
      </c>
      <c r="D1540">
        <v>3.46</v>
      </c>
      <c r="E1540">
        <v>2.38</v>
      </c>
      <c r="F1540">
        <v>3.57</v>
      </c>
      <c r="G1540">
        <v>4.47</v>
      </c>
      <c r="H1540">
        <v>2.38</v>
      </c>
      <c r="I1540">
        <v>4.0199999999999996</v>
      </c>
      <c r="J1540">
        <v>4.99</v>
      </c>
      <c r="K1540">
        <v>2.7</v>
      </c>
      <c r="U1540">
        <v>120</v>
      </c>
      <c r="V1540">
        <v>109</v>
      </c>
      <c r="W1540">
        <v>91</v>
      </c>
      <c r="X1540">
        <v>71</v>
      </c>
      <c r="Y1540">
        <v>91</v>
      </c>
      <c r="Z1540">
        <v>30</v>
      </c>
      <c r="AA1540">
        <f t="shared" si="414"/>
        <v>512</v>
      </c>
      <c r="AB1540">
        <f t="shared" si="419"/>
        <v>8.5318814914995292E-5</v>
      </c>
      <c r="AC1540" s="175"/>
    </row>
    <row r="1541" spans="1:29">
      <c r="A1541" t="s">
        <v>4316</v>
      </c>
      <c r="B1541" t="s">
        <v>4317</v>
      </c>
      <c r="C1541">
        <v>2.99</v>
      </c>
      <c r="D1541">
        <v>3.45</v>
      </c>
      <c r="E1541">
        <v>2.37</v>
      </c>
      <c r="F1541">
        <v>3.52</v>
      </c>
      <c r="G1541">
        <v>4.43</v>
      </c>
      <c r="H1541">
        <v>2.37</v>
      </c>
      <c r="I1541">
        <v>4</v>
      </c>
      <c r="J1541">
        <v>4.9800000000000004</v>
      </c>
      <c r="K1541">
        <v>2.7</v>
      </c>
      <c r="U1541">
        <v>112</v>
      </c>
      <c r="V1541">
        <v>81</v>
      </c>
      <c r="W1541">
        <v>80</v>
      </c>
      <c r="X1541">
        <v>66</v>
      </c>
      <c r="Y1541">
        <v>68</v>
      </c>
      <c r="Z1541">
        <v>13</v>
      </c>
      <c r="AA1541">
        <f t="shared" si="414"/>
        <v>420</v>
      </c>
      <c r="AB1541">
        <f t="shared" si="419"/>
        <v>6.9988090359957087E-5</v>
      </c>
      <c r="AC1541" s="175">
        <f t="shared" ref="AC1541" si="431">SUM(AB1541:AB1544)/4</f>
        <v>7.665362277519109E-5</v>
      </c>
    </row>
    <row r="1542" spans="1:29">
      <c r="A1542" t="s">
        <v>4318</v>
      </c>
      <c r="B1542" t="s">
        <v>4319</v>
      </c>
      <c r="C1542">
        <v>2.98</v>
      </c>
      <c r="D1542">
        <v>3.44</v>
      </c>
      <c r="E1542">
        <v>2.37</v>
      </c>
      <c r="F1542">
        <v>3.5</v>
      </c>
      <c r="G1542">
        <v>4.4000000000000004</v>
      </c>
      <c r="H1542">
        <v>2.36</v>
      </c>
      <c r="I1542">
        <v>3.98</v>
      </c>
      <c r="J1542">
        <v>4.97</v>
      </c>
      <c r="K1542">
        <v>2.7</v>
      </c>
      <c r="U1542">
        <v>114</v>
      </c>
      <c r="V1542">
        <v>90</v>
      </c>
      <c r="W1542">
        <v>84</v>
      </c>
      <c r="X1542">
        <v>82</v>
      </c>
      <c r="Y1542">
        <v>71</v>
      </c>
      <c r="Z1542">
        <v>15</v>
      </c>
      <c r="AA1542">
        <f t="shared" ref="AA1542:AA1605" si="432">SUM(U1542:Z1542)</f>
        <v>456</v>
      </c>
      <c r="AB1542">
        <f t="shared" si="419"/>
        <v>7.5987069533667686E-5</v>
      </c>
      <c r="AC1542" s="175"/>
    </row>
    <row r="1543" spans="1:29">
      <c r="A1543" t="s">
        <v>4320</v>
      </c>
      <c r="B1543" t="s">
        <v>4321</v>
      </c>
      <c r="C1543">
        <v>2.97</v>
      </c>
      <c r="D1543">
        <v>3.43</v>
      </c>
      <c r="E1543">
        <v>2.37</v>
      </c>
      <c r="F1543">
        <v>3.47</v>
      </c>
      <c r="G1543">
        <v>4.38</v>
      </c>
      <c r="H1543">
        <v>2.35</v>
      </c>
      <c r="I1543">
        <v>3.97</v>
      </c>
      <c r="J1543">
        <v>4.96</v>
      </c>
      <c r="K1543">
        <v>2.7</v>
      </c>
      <c r="U1543">
        <v>118</v>
      </c>
      <c r="V1543">
        <v>85</v>
      </c>
      <c r="W1543">
        <v>89</v>
      </c>
      <c r="X1543">
        <v>86</v>
      </c>
      <c r="Y1543">
        <v>69</v>
      </c>
      <c r="Z1543">
        <v>12</v>
      </c>
      <c r="AA1543">
        <f t="shared" si="432"/>
        <v>459</v>
      </c>
      <c r="AB1543">
        <f t="shared" si="419"/>
        <v>7.6486984464810235E-5</v>
      </c>
      <c r="AC1543" s="175"/>
    </row>
    <row r="1544" spans="1:29">
      <c r="A1544" t="s">
        <v>4322</v>
      </c>
      <c r="B1544" t="s">
        <v>4323</v>
      </c>
      <c r="C1544">
        <v>2.95</v>
      </c>
      <c r="D1544">
        <v>3.42</v>
      </c>
      <c r="E1544">
        <v>2.36</v>
      </c>
      <c r="F1544">
        <v>3.44</v>
      </c>
      <c r="G1544">
        <v>4.3600000000000003</v>
      </c>
      <c r="H1544">
        <v>2.34</v>
      </c>
      <c r="I1544">
        <v>3.96</v>
      </c>
      <c r="J1544">
        <v>4.95</v>
      </c>
      <c r="K1544">
        <v>2.7</v>
      </c>
      <c r="U1544">
        <v>132</v>
      </c>
      <c r="V1544">
        <v>96</v>
      </c>
      <c r="W1544">
        <v>100</v>
      </c>
      <c r="X1544">
        <v>88</v>
      </c>
      <c r="Y1544">
        <v>66</v>
      </c>
      <c r="Z1544">
        <v>23</v>
      </c>
      <c r="AA1544">
        <f t="shared" si="432"/>
        <v>505</v>
      </c>
      <c r="AB1544">
        <f t="shared" si="419"/>
        <v>8.4152346742329351E-5</v>
      </c>
      <c r="AC1544" s="175"/>
    </row>
    <row r="1545" spans="1:29">
      <c r="A1545" t="s">
        <v>4324</v>
      </c>
      <c r="B1545" t="s">
        <v>4325</v>
      </c>
      <c r="C1545">
        <v>2.94</v>
      </c>
      <c r="D1545">
        <v>3.41</v>
      </c>
      <c r="E1545">
        <v>2.36</v>
      </c>
      <c r="F1545">
        <v>3.43</v>
      </c>
      <c r="G1545">
        <v>4.3499999999999996</v>
      </c>
      <c r="H1545">
        <v>2.34</v>
      </c>
      <c r="I1545">
        <v>3.95</v>
      </c>
      <c r="J1545">
        <v>4.95</v>
      </c>
      <c r="K1545">
        <v>2.7</v>
      </c>
      <c r="U1545">
        <v>143</v>
      </c>
      <c r="V1545">
        <v>124</v>
      </c>
      <c r="W1545">
        <v>125</v>
      </c>
      <c r="X1545">
        <v>120</v>
      </c>
      <c r="Y1545">
        <v>106</v>
      </c>
      <c r="Z1545">
        <v>53</v>
      </c>
      <c r="AA1545">
        <f t="shared" si="432"/>
        <v>671</v>
      </c>
      <c r="AB1545">
        <f t="shared" si="419"/>
        <v>1.1181430626555047E-4</v>
      </c>
      <c r="AC1545" s="175">
        <f t="shared" ref="AC1545" si="433">SUM(AB1545:AB1548)/4</f>
        <v>1.6747150193275446E-4</v>
      </c>
    </row>
    <row r="1546" spans="1:29">
      <c r="A1546" t="s">
        <v>4326</v>
      </c>
      <c r="B1546" t="s">
        <v>4327</v>
      </c>
      <c r="C1546">
        <v>2.93</v>
      </c>
      <c r="D1546">
        <v>3.4</v>
      </c>
      <c r="E1546">
        <v>2.36</v>
      </c>
      <c r="F1546">
        <v>3.41</v>
      </c>
      <c r="G1546">
        <v>4.33</v>
      </c>
      <c r="H1546">
        <v>2.33</v>
      </c>
      <c r="I1546">
        <v>3.94</v>
      </c>
      <c r="J1546">
        <v>4.9400000000000004</v>
      </c>
      <c r="K1546">
        <v>2.7</v>
      </c>
      <c r="U1546">
        <v>145</v>
      </c>
      <c r="V1546">
        <v>187</v>
      </c>
      <c r="W1546">
        <v>167</v>
      </c>
      <c r="X1546">
        <v>194</v>
      </c>
      <c r="Y1546">
        <v>144</v>
      </c>
      <c r="Z1546">
        <v>168</v>
      </c>
      <c r="AA1546">
        <f t="shared" si="432"/>
        <v>1005</v>
      </c>
      <c r="AB1546">
        <f t="shared" si="419"/>
        <v>1.6747150193275443E-4</v>
      </c>
      <c r="AC1546" s="175"/>
    </row>
    <row r="1547" spans="1:29">
      <c r="A1547" t="s">
        <v>4328</v>
      </c>
      <c r="B1547" t="s">
        <v>4329</v>
      </c>
      <c r="C1547">
        <v>2.93</v>
      </c>
      <c r="D1547">
        <v>3.4</v>
      </c>
      <c r="E1547">
        <v>2.36</v>
      </c>
      <c r="F1547">
        <v>3.4</v>
      </c>
      <c r="G1547">
        <v>4.32</v>
      </c>
      <c r="H1547">
        <v>2.33</v>
      </c>
      <c r="I1547">
        <v>3.93</v>
      </c>
      <c r="J1547">
        <v>4.9400000000000004</v>
      </c>
      <c r="K1547">
        <v>2.7</v>
      </c>
      <c r="U1547">
        <v>173</v>
      </c>
      <c r="V1547">
        <v>197</v>
      </c>
      <c r="W1547">
        <v>205</v>
      </c>
      <c r="X1547">
        <v>220</v>
      </c>
      <c r="Y1547">
        <v>122</v>
      </c>
      <c r="Z1547">
        <v>262</v>
      </c>
      <c r="AA1547">
        <f t="shared" si="432"/>
        <v>1179</v>
      </c>
      <c r="AB1547">
        <f t="shared" si="419"/>
        <v>1.9646656793902238E-4</v>
      </c>
      <c r="AC1547" s="175"/>
    </row>
    <row r="1548" spans="1:29">
      <c r="A1548" t="s">
        <v>4330</v>
      </c>
      <c r="B1548" t="s">
        <v>4331</v>
      </c>
      <c r="C1548">
        <v>3</v>
      </c>
      <c r="D1548">
        <v>3.45</v>
      </c>
      <c r="E1548">
        <v>2.38</v>
      </c>
      <c r="F1548">
        <v>3.47</v>
      </c>
      <c r="G1548">
        <v>4.3600000000000003</v>
      </c>
      <c r="H1548">
        <v>2.33</v>
      </c>
      <c r="I1548">
        <v>4.01</v>
      </c>
      <c r="J1548">
        <v>4.9800000000000004</v>
      </c>
      <c r="K1548">
        <v>2.7</v>
      </c>
      <c r="U1548">
        <v>190</v>
      </c>
      <c r="V1548">
        <v>182</v>
      </c>
      <c r="W1548">
        <v>195</v>
      </c>
      <c r="X1548">
        <v>218</v>
      </c>
      <c r="Y1548">
        <v>154</v>
      </c>
      <c r="Z1548">
        <v>226</v>
      </c>
      <c r="AA1548">
        <f t="shared" si="432"/>
        <v>1165</v>
      </c>
      <c r="AB1548">
        <f t="shared" si="419"/>
        <v>1.9413363159369047E-4</v>
      </c>
      <c r="AC1548" s="175"/>
    </row>
    <row r="1549" spans="1:29">
      <c r="A1549" t="s">
        <v>4332</v>
      </c>
      <c r="B1549" t="s">
        <v>4333</v>
      </c>
      <c r="C1549">
        <v>3.16</v>
      </c>
      <c r="D1549">
        <v>3.59</v>
      </c>
      <c r="E1549">
        <v>2.44</v>
      </c>
      <c r="F1549">
        <v>3.7</v>
      </c>
      <c r="G1549">
        <v>4.53</v>
      </c>
      <c r="H1549">
        <v>2.38</v>
      </c>
      <c r="I1549">
        <v>4.18</v>
      </c>
      <c r="J1549">
        <v>5.08</v>
      </c>
      <c r="K1549">
        <v>2.7</v>
      </c>
      <c r="U1549">
        <v>215</v>
      </c>
      <c r="V1549">
        <v>180</v>
      </c>
      <c r="W1549">
        <v>185</v>
      </c>
      <c r="X1549">
        <v>164</v>
      </c>
      <c r="Y1549">
        <v>138</v>
      </c>
      <c r="Z1549">
        <v>171</v>
      </c>
      <c r="AA1549">
        <f t="shared" si="432"/>
        <v>1053</v>
      </c>
      <c r="AB1549">
        <f t="shared" si="419"/>
        <v>1.7547014083103525E-4</v>
      </c>
      <c r="AC1549" s="175">
        <f t="shared" ref="AC1549" si="434">SUM(AB1549:AB1552)/4</f>
        <v>1.6109758656068692E-4</v>
      </c>
    </row>
    <row r="1550" spans="1:29">
      <c r="A1550" t="s">
        <v>4334</v>
      </c>
      <c r="B1550" t="s">
        <v>4335</v>
      </c>
      <c r="C1550">
        <v>3.34</v>
      </c>
      <c r="D1550">
        <v>3.74</v>
      </c>
      <c r="E1550">
        <v>2.5099999999999998</v>
      </c>
      <c r="F1550">
        <v>3.96</v>
      </c>
      <c r="G1550">
        <v>4.74</v>
      </c>
      <c r="H1550">
        <v>2.4500000000000002</v>
      </c>
      <c r="I1550">
        <v>4.3600000000000003</v>
      </c>
      <c r="J1550">
        <v>5.18</v>
      </c>
      <c r="K1550">
        <v>2.7</v>
      </c>
      <c r="U1550">
        <v>195</v>
      </c>
      <c r="V1550">
        <v>168</v>
      </c>
      <c r="W1550">
        <v>170</v>
      </c>
      <c r="X1550">
        <v>153</v>
      </c>
      <c r="Y1550">
        <v>140</v>
      </c>
      <c r="Z1550">
        <v>164</v>
      </c>
      <c r="AA1550">
        <f t="shared" si="432"/>
        <v>990</v>
      </c>
      <c r="AB1550">
        <f t="shared" si="419"/>
        <v>1.6497192727704169E-4</v>
      </c>
      <c r="AC1550" s="175"/>
    </row>
    <row r="1551" spans="1:29">
      <c r="A1551" t="s">
        <v>4336</v>
      </c>
      <c r="B1551" t="s">
        <v>4337</v>
      </c>
      <c r="C1551">
        <v>3.53</v>
      </c>
      <c r="D1551">
        <v>3.89</v>
      </c>
      <c r="E1551">
        <v>2.58</v>
      </c>
      <c r="F1551">
        <v>4.25</v>
      </c>
      <c r="G1551">
        <v>4.95</v>
      </c>
      <c r="H1551">
        <v>2.52</v>
      </c>
      <c r="I1551">
        <v>4.5599999999999996</v>
      </c>
      <c r="J1551">
        <v>5.29</v>
      </c>
      <c r="K1551">
        <v>2.7</v>
      </c>
      <c r="U1551">
        <v>178</v>
      </c>
      <c r="V1551">
        <v>163</v>
      </c>
      <c r="W1551">
        <v>159</v>
      </c>
      <c r="X1551">
        <v>150</v>
      </c>
      <c r="Y1551">
        <v>133</v>
      </c>
      <c r="Z1551">
        <v>149</v>
      </c>
      <c r="AA1551">
        <f t="shared" si="432"/>
        <v>932</v>
      </c>
      <c r="AB1551">
        <f t="shared" si="419"/>
        <v>1.5530690527495238E-4</v>
      </c>
      <c r="AC1551" s="175"/>
    </row>
    <row r="1552" spans="1:29">
      <c r="A1552" t="s">
        <v>4338</v>
      </c>
      <c r="B1552" t="s">
        <v>4339</v>
      </c>
      <c r="C1552">
        <v>3.7</v>
      </c>
      <c r="D1552">
        <v>3.98</v>
      </c>
      <c r="E1552">
        <v>2.65</v>
      </c>
      <c r="F1552">
        <v>4.54</v>
      </c>
      <c r="G1552">
        <v>5.18</v>
      </c>
      <c r="H1552">
        <v>2.6</v>
      </c>
      <c r="I1552">
        <v>4.7300000000000004</v>
      </c>
      <c r="J1552">
        <v>5.38</v>
      </c>
      <c r="K1552">
        <v>2.7</v>
      </c>
      <c r="U1552">
        <v>167</v>
      </c>
      <c r="V1552">
        <v>157</v>
      </c>
      <c r="W1552">
        <v>149</v>
      </c>
      <c r="X1552">
        <v>139</v>
      </c>
      <c r="Y1552">
        <v>129</v>
      </c>
      <c r="Z1552">
        <v>151</v>
      </c>
      <c r="AA1552">
        <f t="shared" si="432"/>
        <v>892</v>
      </c>
      <c r="AB1552">
        <f t="shared" si="419"/>
        <v>1.4864137285971836E-4</v>
      </c>
      <c r="AC1552" s="175"/>
    </row>
    <row r="1553" spans="1:29">
      <c r="A1553" t="s">
        <v>4340</v>
      </c>
      <c r="B1553" t="s">
        <v>4341</v>
      </c>
      <c r="C1553">
        <v>3.83</v>
      </c>
      <c r="D1553">
        <v>4.03</v>
      </c>
      <c r="E1553">
        <v>2.69</v>
      </c>
      <c r="F1553">
        <v>4.76</v>
      </c>
      <c r="G1553">
        <v>5.36</v>
      </c>
      <c r="H1553">
        <v>2.67</v>
      </c>
      <c r="I1553">
        <v>4.8600000000000003</v>
      </c>
      <c r="J1553">
        <v>5.45</v>
      </c>
      <c r="K1553">
        <v>2.7</v>
      </c>
      <c r="U1553">
        <v>159</v>
      </c>
      <c r="V1553">
        <v>153</v>
      </c>
      <c r="W1553">
        <v>148</v>
      </c>
      <c r="X1553">
        <v>131</v>
      </c>
      <c r="Y1553">
        <v>130</v>
      </c>
      <c r="Z1553">
        <v>145</v>
      </c>
      <c r="AA1553">
        <f t="shared" si="432"/>
        <v>866</v>
      </c>
      <c r="AB1553">
        <f t="shared" si="419"/>
        <v>1.4430877678981626E-4</v>
      </c>
      <c r="AC1553" s="175">
        <f t="shared" ref="AC1553" si="435">SUM(AB1553:AB1556)/4</f>
        <v>1.36226818736345E-4</v>
      </c>
    </row>
    <row r="1554" spans="1:29">
      <c r="A1554" t="s">
        <v>4342</v>
      </c>
      <c r="B1554" t="s">
        <v>4343</v>
      </c>
      <c r="C1554">
        <v>3.9</v>
      </c>
      <c r="D1554">
        <v>4.04</v>
      </c>
      <c r="E1554">
        <v>2.73</v>
      </c>
      <c r="F1554">
        <v>4.92</v>
      </c>
      <c r="G1554">
        <v>5.48</v>
      </c>
      <c r="H1554">
        <v>2.71</v>
      </c>
      <c r="I1554">
        <v>4.9400000000000004</v>
      </c>
      <c r="J1554">
        <v>5.5</v>
      </c>
      <c r="K1554">
        <v>2.7</v>
      </c>
      <c r="U1554">
        <v>162</v>
      </c>
      <c r="V1554">
        <v>153</v>
      </c>
      <c r="W1554">
        <v>153</v>
      </c>
      <c r="X1554">
        <v>105</v>
      </c>
      <c r="Y1554">
        <v>119</v>
      </c>
      <c r="Z1554">
        <v>117</v>
      </c>
      <c r="AA1554">
        <f t="shared" si="432"/>
        <v>809</v>
      </c>
      <c r="AB1554">
        <f t="shared" si="419"/>
        <v>1.3481039309810779E-4</v>
      </c>
      <c r="AC1554" s="175"/>
    </row>
    <row r="1555" spans="1:29">
      <c r="A1555" t="s">
        <v>4344</v>
      </c>
      <c r="B1555" t="s">
        <v>4345</v>
      </c>
      <c r="C1555">
        <v>3.93</v>
      </c>
      <c r="D1555">
        <v>4.05</v>
      </c>
      <c r="E1555">
        <v>2.75</v>
      </c>
      <c r="F1555">
        <v>5.0199999999999996</v>
      </c>
      <c r="G1555">
        <v>5.56</v>
      </c>
      <c r="H1555">
        <v>2.74</v>
      </c>
      <c r="I1555">
        <v>5</v>
      </c>
      <c r="J1555">
        <v>5.53</v>
      </c>
      <c r="K1555">
        <v>2.7</v>
      </c>
      <c r="U1555">
        <v>164</v>
      </c>
      <c r="V1555">
        <v>153</v>
      </c>
      <c r="W1555">
        <v>158</v>
      </c>
      <c r="X1555">
        <v>93</v>
      </c>
      <c r="Y1555">
        <v>122</v>
      </c>
      <c r="Z1555">
        <v>112</v>
      </c>
      <c r="AA1555">
        <f t="shared" si="432"/>
        <v>802</v>
      </c>
      <c r="AB1555">
        <f t="shared" si="419"/>
        <v>1.3364392492544184E-4</v>
      </c>
      <c r="AC1555" s="175"/>
    </row>
    <row r="1556" spans="1:29">
      <c r="A1556" t="s">
        <v>4346</v>
      </c>
      <c r="B1556" t="s">
        <v>4347</v>
      </c>
      <c r="C1556">
        <v>3.94</v>
      </c>
      <c r="D1556">
        <v>4.05</v>
      </c>
      <c r="E1556">
        <v>2.75</v>
      </c>
      <c r="F1556">
        <v>5.04</v>
      </c>
      <c r="G1556">
        <v>5.58</v>
      </c>
      <c r="H1556">
        <v>2.75</v>
      </c>
      <c r="I1556">
        <v>5</v>
      </c>
      <c r="J1556">
        <v>5.53</v>
      </c>
      <c r="K1556">
        <v>2.7</v>
      </c>
      <c r="U1556">
        <v>163</v>
      </c>
      <c r="V1556">
        <v>161</v>
      </c>
      <c r="W1556">
        <v>169</v>
      </c>
      <c r="X1556">
        <v>89</v>
      </c>
      <c r="Y1556">
        <v>111</v>
      </c>
      <c r="Z1556">
        <v>100</v>
      </c>
      <c r="AA1556">
        <f t="shared" si="432"/>
        <v>793</v>
      </c>
      <c r="AB1556">
        <f t="shared" si="419"/>
        <v>1.321441801320142E-4</v>
      </c>
      <c r="AC1556" s="175"/>
    </row>
    <row r="1557" spans="1:29">
      <c r="A1557" t="s">
        <v>4348</v>
      </c>
      <c r="B1557" t="s">
        <v>4349</v>
      </c>
      <c r="C1557">
        <v>3.91</v>
      </c>
      <c r="D1557">
        <v>4.05</v>
      </c>
      <c r="E1557">
        <v>2.73</v>
      </c>
      <c r="F1557">
        <v>4.99</v>
      </c>
      <c r="G1557">
        <v>5.55</v>
      </c>
      <c r="H1557">
        <v>2.75</v>
      </c>
      <c r="I1557">
        <v>4.95</v>
      </c>
      <c r="J1557">
        <v>5.51</v>
      </c>
      <c r="K1557">
        <v>2.7</v>
      </c>
      <c r="U1557">
        <v>167</v>
      </c>
      <c r="V1557">
        <v>171</v>
      </c>
      <c r="W1557">
        <v>176</v>
      </c>
      <c r="X1557">
        <v>77</v>
      </c>
      <c r="Y1557">
        <v>109</v>
      </c>
      <c r="Z1557">
        <v>118</v>
      </c>
      <c r="AA1557">
        <f t="shared" si="432"/>
        <v>818</v>
      </c>
      <c r="AB1557">
        <f t="shared" si="419"/>
        <v>1.3631013789153546E-4</v>
      </c>
      <c r="AC1557" s="175">
        <f t="shared" ref="AC1557" si="436">SUM(AB1557:AB1560)/4</f>
        <v>1.4497533003133967E-4</v>
      </c>
    </row>
    <row r="1558" spans="1:29">
      <c r="A1558" t="s">
        <v>4350</v>
      </c>
      <c r="B1558" t="s">
        <v>4351</v>
      </c>
      <c r="C1558">
        <v>3.83</v>
      </c>
      <c r="D1558">
        <v>4.04</v>
      </c>
      <c r="E1558">
        <v>2.69</v>
      </c>
      <c r="F1558">
        <v>4.88</v>
      </c>
      <c r="G1558">
        <v>5.48</v>
      </c>
      <c r="H1558">
        <v>2.74</v>
      </c>
      <c r="I1558">
        <v>4.8600000000000003</v>
      </c>
      <c r="J1558">
        <v>5.45</v>
      </c>
      <c r="K1558">
        <v>2.7</v>
      </c>
      <c r="U1558">
        <v>168</v>
      </c>
      <c r="V1558">
        <v>179</v>
      </c>
      <c r="W1558">
        <v>184</v>
      </c>
      <c r="X1558">
        <v>82</v>
      </c>
      <c r="Y1558">
        <v>117</v>
      </c>
      <c r="Z1558">
        <v>139</v>
      </c>
      <c r="AA1558">
        <f t="shared" si="432"/>
        <v>869</v>
      </c>
      <c r="AB1558">
        <f t="shared" ref="AB1558:AB1621" si="437">AA1558/$AD$4</f>
        <v>1.4480869172095882E-4</v>
      </c>
      <c r="AC1558" s="175"/>
    </row>
    <row r="1559" spans="1:29">
      <c r="A1559" t="s">
        <v>4352</v>
      </c>
      <c r="B1559" t="s">
        <v>4353</v>
      </c>
      <c r="C1559">
        <v>3.76</v>
      </c>
      <c r="D1559">
        <v>4.0199999999999996</v>
      </c>
      <c r="E1559">
        <v>2.66</v>
      </c>
      <c r="F1559">
        <v>4.75</v>
      </c>
      <c r="G1559">
        <v>5.39</v>
      </c>
      <c r="H1559">
        <v>2.71</v>
      </c>
      <c r="I1559">
        <v>4.78</v>
      </c>
      <c r="J1559">
        <v>5.41</v>
      </c>
      <c r="K1559">
        <v>2.7</v>
      </c>
      <c r="U1559">
        <v>162</v>
      </c>
      <c r="V1559">
        <v>187</v>
      </c>
      <c r="W1559">
        <v>191</v>
      </c>
      <c r="X1559">
        <v>87</v>
      </c>
      <c r="Y1559">
        <v>123</v>
      </c>
      <c r="Z1559">
        <v>135</v>
      </c>
      <c r="AA1559">
        <f t="shared" si="432"/>
        <v>885</v>
      </c>
      <c r="AB1559">
        <f t="shared" si="437"/>
        <v>1.4747490468705241E-4</v>
      </c>
      <c r="AC1559" s="175"/>
    </row>
    <row r="1560" spans="1:29">
      <c r="A1560" t="s">
        <v>4354</v>
      </c>
      <c r="B1560" t="s">
        <v>4355</v>
      </c>
      <c r="C1560">
        <v>3.7</v>
      </c>
      <c r="D1560">
        <v>3.99</v>
      </c>
      <c r="E1560">
        <v>2.64</v>
      </c>
      <c r="F1560">
        <v>4.6399999999999997</v>
      </c>
      <c r="G1560">
        <v>5.3</v>
      </c>
      <c r="H1560">
        <v>2.67</v>
      </c>
      <c r="I1560">
        <v>4.72</v>
      </c>
      <c r="J1560">
        <v>5.38</v>
      </c>
      <c r="K1560">
        <v>2.7</v>
      </c>
      <c r="U1560">
        <v>156</v>
      </c>
      <c r="V1560">
        <v>191</v>
      </c>
      <c r="W1560">
        <v>191</v>
      </c>
      <c r="X1560">
        <v>101</v>
      </c>
      <c r="Y1560">
        <v>127</v>
      </c>
      <c r="Z1560">
        <v>142</v>
      </c>
      <c r="AA1560">
        <f t="shared" si="432"/>
        <v>908</v>
      </c>
      <c r="AB1560">
        <f t="shared" si="437"/>
        <v>1.5130758582581198E-4</v>
      </c>
      <c r="AC1560" s="175"/>
    </row>
    <row r="1561" spans="1:29">
      <c r="A1561" t="s">
        <v>4356</v>
      </c>
      <c r="B1561" t="s">
        <v>4357</v>
      </c>
      <c r="C1561">
        <v>3.67</v>
      </c>
      <c r="D1561">
        <v>3.98</v>
      </c>
      <c r="E1561">
        <v>2.63</v>
      </c>
      <c r="F1561">
        <v>4.58</v>
      </c>
      <c r="G1561">
        <v>5.25</v>
      </c>
      <c r="H1561">
        <v>2.65</v>
      </c>
      <c r="I1561">
        <v>4.6900000000000004</v>
      </c>
      <c r="J1561">
        <v>5.36</v>
      </c>
      <c r="K1561">
        <v>2.7</v>
      </c>
      <c r="U1561">
        <v>153</v>
      </c>
      <c r="V1561">
        <v>187</v>
      </c>
      <c r="W1561">
        <v>181</v>
      </c>
      <c r="X1561">
        <v>106</v>
      </c>
      <c r="Y1561">
        <v>138</v>
      </c>
      <c r="Z1561">
        <v>147</v>
      </c>
      <c r="AA1561">
        <f t="shared" si="432"/>
        <v>912</v>
      </c>
      <c r="AB1561">
        <f t="shared" si="437"/>
        <v>1.5197413906733537E-4</v>
      </c>
      <c r="AC1561" s="175">
        <f t="shared" ref="AC1561" si="438">SUM(AB1561:AB1564)/4</f>
        <v>1.2035451967256905E-4</v>
      </c>
    </row>
    <row r="1562" spans="1:29">
      <c r="A1562" t="s">
        <v>4358</v>
      </c>
      <c r="B1562" t="s">
        <v>4359</v>
      </c>
      <c r="C1562">
        <v>3.65</v>
      </c>
      <c r="D1562">
        <v>3.96</v>
      </c>
      <c r="E1562">
        <v>2.63</v>
      </c>
      <c r="F1562">
        <v>4.55</v>
      </c>
      <c r="G1562">
        <v>5.22</v>
      </c>
      <c r="H1562">
        <v>2.64</v>
      </c>
      <c r="I1562">
        <v>4.68</v>
      </c>
      <c r="J1562">
        <v>5.36</v>
      </c>
      <c r="K1562">
        <v>2.7</v>
      </c>
      <c r="U1562">
        <v>145</v>
      </c>
      <c r="V1562">
        <v>169</v>
      </c>
      <c r="W1562">
        <v>158</v>
      </c>
      <c r="X1562">
        <v>97</v>
      </c>
      <c r="Y1562">
        <v>134</v>
      </c>
      <c r="Z1562">
        <v>126</v>
      </c>
      <c r="AA1562">
        <f t="shared" si="432"/>
        <v>829</v>
      </c>
      <c r="AB1562">
        <f t="shared" si="437"/>
        <v>1.381431593057248E-4</v>
      </c>
      <c r="AC1562" s="175"/>
    </row>
    <row r="1563" spans="1:29">
      <c r="A1563" t="s">
        <v>4360</v>
      </c>
      <c r="B1563" t="s">
        <v>4361</v>
      </c>
      <c r="C1563">
        <v>3.65</v>
      </c>
      <c r="D1563">
        <v>3.96</v>
      </c>
      <c r="E1563">
        <v>2.62</v>
      </c>
      <c r="F1563">
        <v>4.57</v>
      </c>
      <c r="G1563">
        <v>5.24</v>
      </c>
      <c r="H1563">
        <v>2.66</v>
      </c>
      <c r="I1563">
        <v>4.67</v>
      </c>
      <c r="J1563">
        <v>5.35</v>
      </c>
      <c r="K1563">
        <v>2.7</v>
      </c>
      <c r="U1563">
        <v>117</v>
      </c>
      <c r="V1563">
        <v>140</v>
      </c>
      <c r="W1563">
        <v>111</v>
      </c>
      <c r="X1563">
        <v>94</v>
      </c>
      <c r="Y1563">
        <v>122</v>
      </c>
      <c r="Z1563">
        <v>73</v>
      </c>
      <c r="AA1563">
        <f t="shared" si="432"/>
        <v>657</v>
      </c>
      <c r="AB1563">
        <f t="shared" si="437"/>
        <v>1.0948136992021858E-4</v>
      </c>
      <c r="AC1563" s="175"/>
    </row>
    <row r="1564" spans="1:29">
      <c r="A1564" t="s">
        <v>4362</v>
      </c>
      <c r="B1564" t="s">
        <v>4363</v>
      </c>
      <c r="C1564">
        <v>3.63</v>
      </c>
      <c r="D1564">
        <v>3.95</v>
      </c>
      <c r="E1564">
        <v>2.62</v>
      </c>
      <c r="F1564">
        <v>4.53</v>
      </c>
      <c r="G1564">
        <v>5.22</v>
      </c>
      <c r="H1564">
        <v>2.65</v>
      </c>
      <c r="I1564">
        <v>4.6500000000000004</v>
      </c>
      <c r="J1564">
        <v>5.34</v>
      </c>
      <c r="K1564">
        <v>2.7</v>
      </c>
      <c r="U1564">
        <v>111</v>
      </c>
      <c r="V1564">
        <v>103</v>
      </c>
      <c r="W1564">
        <v>86</v>
      </c>
      <c r="X1564">
        <v>70</v>
      </c>
      <c r="Y1564">
        <v>91</v>
      </c>
      <c r="Z1564">
        <v>30</v>
      </c>
      <c r="AA1564">
        <f t="shared" si="432"/>
        <v>491</v>
      </c>
      <c r="AB1564">
        <f t="shared" si="437"/>
        <v>8.1819410396997443E-5</v>
      </c>
      <c r="AC1564" s="175"/>
    </row>
    <row r="1565" spans="1:29">
      <c r="A1565" t="s">
        <v>4364</v>
      </c>
      <c r="B1565" t="s">
        <v>4365</v>
      </c>
      <c r="C1565">
        <v>3.62</v>
      </c>
      <c r="D1565">
        <v>3.95</v>
      </c>
      <c r="E1565">
        <v>2.61</v>
      </c>
      <c r="F1565">
        <v>4.51</v>
      </c>
      <c r="G1565">
        <v>5.2</v>
      </c>
      <c r="H1565">
        <v>2.64</v>
      </c>
      <c r="I1565">
        <v>4.6399999999999997</v>
      </c>
      <c r="J1565">
        <v>5.34</v>
      </c>
      <c r="K1565">
        <v>2.7</v>
      </c>
      <c r="U1565">
        <v>101</v>
      </c>
      <c r="V1565">
        <v>74</v>
      </c>
      <c r="W1565">
        <v>73</v>
      </c>
      <c r="X1565">
        <v>66</v>
      </c>
      <c r="Y1565">
        <v>68</v>
      </c>
      <c r="Z1565">
        <v>13</v>
      </c>
      <c r="AA1565">
        <f t="shared" si="432"/>
        <v>395</v>
      </c>
      <c r="AB1565">
        <f t="shared" si="437"/>
        <v>6.5822132600435821E-5</v>
      </c>
      <c r="AC1565" s="175">
        <f t="shared" ref="AC1565" si="439">SUM(AB1565:AB1568)/4</f>
        <v>7.2196047972503341E-5</v>
      </c>
    </row>
    <row r="1566" spans="1:29">
      <c r="A1566" t="s">
        <v>4366</v>
      </c>
      <c r="B1566" t="s">
        <v>4367</v>
      </c>
      <c r="C1566">
        <v>3.6</v>
      </c>
      <c r="D1566">
        <v>3.94</v>
      </c>
      <c r="E1566">
        <v>2.61</v>
      </c>
      <c r="F1566">
        <v>4.4800000000000004</v>
      </c>
      <c r="G1566">
        <v>5.18</v>
      </c>
      <c r="H1566">
        <v>2.63</v>
      </c>
      <c r="I1566">
        <v>4.62</v>
      </c>
      <c r="J1566">
        <v>5.33</v>
      </c>
      <c r="K1566">
        <v>2.7</v>
      </c>
      <c r="U1566">
        <v>102</v>
      </c>
      <c r="V1566">
        <v>82</v>
      </c>
      <c r="W1566">
        <v>77</v>
      </c>
      <c r="X1566">
        <v>83</v>
      </c>
      <c r="Y1566">
        <v>71</v>
      </c>
      <c r="Z1566">
        <v>15</v>
      </c>
      <c r="AA1566">
        <f t="shared" si="432"/>
        <v>430</v>
      </c>
      <c r="AB1566">
        <f t="shared" si="437"/>
        <v>7.1654473463765578E-5</v>
      </c>
      <c r="AC1566" s="175"/>
    </row>
    <row r="1567" spans="1:29">
      <c r="A1567" t="s">
        <v>4368</v>
      </c>
      <c r="B1567" t="s">
        <v>4369</v>
      </c>
      <c r="C1567">
        <v>3.59</v>
      </c>
      <c r="D1567">
        <v>3.93</v>
      </c>
      <c r="E1567">
        <v>2.61</v>
      </c>
      <c r="F1567">
        <v>4.47</v>
      </c>
      <c r="G1567">
        <v>5.17</v>
      </c>
      <c r="H1567">
        <v>2.63</v>
      </c>
      <c r="I1567">
        <v>4.62</v>
      </c>
      <c r="J1567">
        <v>5.32</v>
      </c>
      <c r="K1567">
        <v>2.7</v>
      </c>
      <c r="U1567">
        <v>106</v>
      </c>
      <c r="V1567">
        <v>78</v>
      </c>
      <c r="W1567">
        <v>81</v>
      </c>
      <c r="X1567">
        <v>87</v>
      </c>
      <c r="Y1567">
        <v>69</v>
      </c>
      <c r="Z1567">
        <v>12</v>
      </c>
      <c r="AA1567">
        <f t="shared" si="432"/>
        <v>433</v>
      </c>
      <c r="AB1567">
        <f t="shared" si="437"/>
        <v>7.2154388394908128E-5</v>
      </c>
      <c r="AC1567" s="175"/>
    </row>
    <row r="1568" spans="1:29">
      <c r="A1568" t="s">
        <v>4370</v>
      </c>
      <c r="B1568" t="s">
        <v>4371</v>
      </c>
      <c r="C1568">
        <v>3.6</v>
      </c>
      <c r="D1568">
        <v>3.93</v>
      </c>
      <c r="E1568">
        <v>2.61</v>
      </c>
      <c r="F1568">
        <v>4.49</v>
      </c>
      <c r="G1568">
        <v>5.19</v>
      </c>
      <c r="H1568">
        <v>2.64</v>
      </c>
      <c r="I1568">
        <v>4.62</v>
      </c>
      <c r="J1568">
        <v>5.33</v>
      </c>
      <c r="K1568">
        <v>2.7</v>
      </c>
      <c r="U1568">
        <v>119</v>
      </c>
      <c r="V1568">
        <v>88</v>
      </c>
      <c r="W1568">
        <v>91</v>
      </c>
      <c r="X1568">
        <v>88</v>
      </c>
      <c r="Y1568">
        <v>66</v>
      </c>
      <c r="Z1568">
        <v>23</v>
      </c>
      <c r="AA1568">
        <f t="shared" si="432"/>
        <v>475</v>
      </c>
      <c r="AB1568">
        <f t="shared" si="437"/>
        <v>7.9153197430903839E-5</v>
      </c>
      <c r="AC1568" s="175"/>
    </row>
    <row r="1569" spans="1:29">
      <c r="A1569" t="s">
        <v>4372</v>
      </c>
      <c r="B1569" t="s">
        <v>4373</v>
      </c>
      <c r="C1569">
        <v>3.61</v>
      </c>
      <c r="D1569">
        <v>3.93</v>
      </c>
      <c r="E1569">
        <v>2.61</v>
      </c>
      <c r="F1569">
        <v>4.5</v>
      </c>
      <c r="G1569">
        <v>5.2</v>
      </c>
      <c r="H1569">
        <v>2.64</v>
      </c>
      <c r="I1569">
        <v>4.63</v>
      </c>
      <c r="J1569">
        <v>5.33</v>
      </c>
      <c r="K1569">
        <v>2.7</v>
      </c>
      <c r="U1569">
        <v>128</v>
      </c>
      <c r="V1569">
        <v>113</v>
      </c>
      <c r="W1569">
        <v>114</v>
      </c>
      <c r="X1569">
        <v>122</v>
      </c>
      <c r="Y1569">
        <v>106</v>
      </c>
      <c r="Z1569">
        <v>53</v>
      </c>
      <c r="AA1569">
        <f t="shared" si="432"/>
        <v>636</v>
      </c>
      <c r="AB1569">
        <f t="shared" si="437"/>
        <v>1.0598196540222072E-4</v>
      </c>
      <c r="AC1569" s="175">
        <f t="shared" ref="AC1569" si="440">SUM(AB1569:AB1572)/4</f>
        <v>1.590562672585215E-4</v>
      </c>
    </row>
    <row r="1570" spans="1:29">
      <c r="A1570" t="s">
        <v>4374</v>
      </c>
      <c r="B1570" t="s">
        <v>4375</v>
      </c>
      <c r="C1570">
        <v>3.6</v>
      </c>
      <c r="D1570">
        <v>3.93</v>
      </c>
      <c r="E1570">
        <v>2.61</v>
      </c>
      <c r="F1570">
        <v>4.49</v>
      </c>
      <c r="G1570">
        <v>5.19</v>
      </c>
      <c r="H1570">
        <v>2.64</v>
      </c>
      <c r="I1570">
        <v>4.62</v>
      </c>
      <c r="J1570">
        <v>5.33</v>
      </c>
      <c r="K1570">
        <v>2.7</v>
      </c>
      <c r="U1570">
        <v>127</v>
      </c>
      <c r="V1570">
        <v>170</v>
      </c>
      <c r="W1570">
        <v>150</v>
      </c>
      <c r="X1570">
        <v>196</v>
      </c>
      <c r="Y1570">
        <v>144</v>
      </c>
      <c r="Z1570">
        <v>168</v>
      </c>
      <c r="AA1570">
        <f t="shared" si="432"/>
        <v>955</v>
      </c>
      <c r="AB1570">
        <f t="shared" si="437"/>
        <v>1.5913958641371192E-4</v>
      </c>
      <c r="AC1570" s="175"/>
    </row>
    <row r="1571" spans="1:29">
      <c r="A1571" t="s">
        <v>4376</v>
      </c>
      <c r="B1571" t="s">
        <v>4377</v>
      </c>
      <c r="C1571">
        <v>3.6</v>
      </c>
      <c r="D1571">
        <v>3.93</v>
      </c>
      <c r="E1571">
        <v>2.61</v>
      </c>
      <c r="F1571">
        <v>4.49</v>
      </c>
      <c r="G1571">
        <v>5.18</v>
      </c>
      <c r="H1571">
        <v>2.64</v>
      </c>
      <c r="I1571">
        <v>4.62</v>
      </c>
      <c r="J1571">
        <v>5.33</v>
      </c>
      <c r="K1571">
        <v>2.7</v>
      </c>
      <c r="U1571">
        <v>152</v>
      </c>
      <c r="V1571">
        <v>180</v>
      </c>
      <c r="W1571">
        <v>183</v>
      </c>
      <c r="X1571">
        <v>222</v>
      </c>
      <c r="Y1571">
        <v>122</v>
      </c>
      <c r="Z1571">
        <v>262</v>
      </c>
      <c r="AA1571">
        <f t="shared" si="432"/>
        <v>1121</v>
      </c>
      <c r="AB1571">
        <f t="shared" si="437"/>
        <v>1.8680154593693306E-4</v>
      </c>
      <c r="AC1571" s="175"/>
    </row>
    <row r="1572" spans="1:29">
      <c r="A1572" t="s">
        <v>4378</v>
      </c>
      <c r="B1572" t="s">
        <v>4379</v>
      </c>
      <c r="C1572">
        <v>3.62</v>
      </c>
      <c r="D1572">
        <v>3.94</v>
      </c>
      <c r="E1572">
        <v>2.61</v>
      </c>
      <c r="F1572">
        <v>4.51</v>
      </c>
      <c r="G1572">
        <v>5.2</v>
      </c>
      <c r="H1572">
        <v>2.64</v>
      </c>
      <c r="I1572">
        <v>4.6399999999999997</v>
      </c>
      <c r="J1572">
        <v>5.34</v>
      </c>
      <c r="K1572">
        <v>2.7</v>
      </c>
      <c r="U1572">
        <v>167</v>
      </c>
      <c r="V1572">
        <v>165</v>
      </c>
      <c r="W1572">
        <v>174</v>
      </c>
      <c r="X1572">
        <v>220</v>
      </c>
      <c r="Y1572">
        <v>154</v>
      </c>
      <c r="Z1572">
        <v>226</v>
      </c>
      <c r="AA1572">
        <f t="shared" si="432"/>
        <v>1106</v>
      </c>
      <c r="AB1572">
        <f t="shared" si="437"/>
        <v>1.8430197128122032E-4</v>
      </c>
      <c r="AC1572" s="175"/>
    </row>
    <row r="1573" spans="1:29">
      <c r="A1573" t="s">
        <v>4380</v>
      </c>
      <c r="B1573" t="s">
        <v>4381</v>
      </c>
      <c r="C1573">
        <v>3.65</v>
      </c>
      <c r="D1573">
        <v>3.96</v>
      </c>
      <c r="E1573">
        <v>2.62</v>
      </c>
      <c r="F1573">
        <v>4.55</v>
      </c>
      <c r="G1573">
        <v>5.23</v>
      </c>
      <c r="H1573">
        <v>2.65</v>
      </c>
      <c r="I1573">
        <v>4.67</v>
      </c>
      <c r="J1573">
        <v>5.35</v>
      </c>
      <c r="K1573">
        <v>2.7</v>
      </c>
      <c r="U1573">
        <v>192</v>
      </c>
      <c r="V1573">
        <v>164</v>
      </c>
      <c r="W1573">
        <v>166</v>
      </c>
      <c r="X1573">
        <v>166</v>
      </c>
      <c r="Y1573">
        <v>138</v>
      </c>
      <c r="Z1573">
        <v>171</v>
      </c>
      <c r="AA1573">
        <f t="shared" si="432"/>
        <v>997</v>
      </c>
      <c r="AB1573">
        <f t="shared" si="437"/>
        <v>1.6613839544970765E-4</v>
      </c>
      <c r="AC1573" s="175">
        <f t="shared" ref="AC1573" si="441">SUM(AB1573:AB1576)/4</f>
        <v>1.5264069230885879E-4</v>
      </c>
    </row>
    <row r="1574" spans="1:29">
      <c r="A1574" t="s">
        <v>4382</v>
      </c>
      <c r="B1574" t="s">
        <v>4383</v>
      </c>
      <c r="C1574">
        <v>3.69</v>
      </c>
      <c r="D1574">
        <v>3.98</v>
      </c>
      <c r="E1574">
        <v>2.64</v>
      </c>
      <c r="F1574">
        <v>4.63</v>
      </c>
      <c r="G1574">
        <v>5.29</v>
      </c>
      <c r="H1574">
        <v>2.67</v>
      </c>
      <c r="I1574">
        <v>4.71</v>
      </c>
      <c r="J1574">
        <v>5.37</v>
      </c>
      <c r="K1574">
        <v>2.7</v>
      </c>
      <c r="U1574">
        <v>175</v>
      </c>
      <c r="V1574">
        <v>153</v>
      </c>
      <c r="W1574">
        <v>152</v>
      </c>
      <c r="X1574">
        <v>154</v>
      </c>
      <c r="Y1574">
        <v>140</v>
      </c>
      <c r="Z1574">
        <v>164</v>
      </c>
      <c r="AA1574">
        <f t="shared" si="432"/>
        <v>938</v>
      </c>
      <c r="AB1574">
        <f t="shared" si="437"/>
        <v>1.5630673513723748E-4</v>
      </c>
      <c r="AC1574" s="175"/>
    </row>
    <row r="1575" spans="1:29">
      <c r="A1575" t="s">
        <v>4384</v>
      </c>
      <c r="B1575" t="s">
        <v>4385</v>
      </c>
      <c r="C1575">
        <v>3.74</v>
      </c>
      <c r="D1575">
        <v>4</v>
      </c>
      <c r="E1575">
        <v>2.66</v>
      </c>
      <c r="F1575">
        <v>4.75</v>
      </c>
      <c r="G1575">
        <v>5.4</v>
      </c>
      <c r="H1575">
        <v>2.72</v>
      </c>
      <c r="I1575">
        <v>4.7699999999999996</v>
      </c>
      <c r="J1575">
        <v>5.41</v>
      </c>
      <c r="K1575">
        <v>2.7</v>
      </c>
      <c r="U1575">
        <v>160</v>
      </c>
      <c r="V1575">
        <v>148</v>
      </c>
      <c r="W1575">
        <v>142</v>
      </c>
      <c r="X1575">
        <v>151</v>
      </c>
      <c r="Y1575">
        <v>133</v>
      </c>
      <c r="Z1575">
        <v>149</v>
      </c>
      <c r="AA1575">
        <f t="shared" si="432"/>
        <v>883</v>
      </c>
      <c r="AB1575">
        <f t="shared" si="437"/>
        <v>1.4714162806629073E-4</v>
      </c>
      <c r="AC1575" s="175"/>
    </row>
    <row r="1576" spans="1:29">
      <c r="A1576" t="s">
        <v>4386</v>
      </c>
      <c r="B1576" t="s">
        <v>4387</v>
      </c>
      <c r="C1576">
        <v>3.74</v>
      </c>
      <c r="D1576">
        <v>4</v>
      </c>
      <c r="E1576">
        <v>2.67</v>
      </c>
      <c r="F1576">
        <v>4.8099999999999996</v>
      </c>
      <c r="G1576">
        <v>5.45</v>
      </c>
      <c r="H1576">
        <v>2.75</v>
      </c>
      <c r="I1576">
        <v>4.78</v>
      </c>
      <c r="J1576">
        <v>5.41</v>
      </c>
      <c r="K1576">
        <v>2.7</v>
      </c>
      <c r="U1576">
        <v>149</v>
      </c>
      <c r="V1576">
        <v>143</v>
      </c>
      <c r="W1576">
        <v>134</v>
      </c>
      <c r="X1576">
        <v>140</v>
      </c>
      <c r="Y1576">
        <v>129</v>
      </c>
      <c r="Z1576">
        <v>151</v>
      </c>
      <c r="AA1576">
        <f t="shared" si="432"/>
        <v>846</v>
      </c>
      <c r="AB1576">
        <f t="shared" si="437"/>
        <v>1.4097601058219927E-4</v>
      </c>
      <c r="AC1576" s="175"/>
    </row>
    <row r="1577" spans="1:29">
      <c r="A1577" t="s">
        <v>4388</v>
      </c>
      <c r="B1577" t="s">
        <v>4389</v>
      </c>
      <c r="C1577">
        <v>3.72</v>
      </c>
      <c r="D1577">
        <v>3.99</v>
      </c>
      <c r="E1577">
        <v>2.66</v>
      </c>
      <c r="F1577">
        <v>4.82</v>
      </c>
      <c r="G1577">
        <v>5.46</v>
      </c>
      <c r="H1577">
        <v>2.76</v>
      </c>
      <c r="I1577">
        <v>4.7699999999999996</v>
      </c>
      <c r="J1577">
        <v>5.41</v>
      </c>
      <c r="K1577">
        <v>2.7</v>
      </c>
      <c r="U1577">
        <v>142</v>
      </c>
      <c r="V1577">
        <v>139</v>
      </c>
      <c r="W1577">
        <v>132</v>
      </c>
      <c r="X1577">
        <v>133</v>
      </c>
      <c r="Y1577">
        <v>130</v>
      </c>
      <c r="Z1577">
        <v>145</v>
      </c>
      <c r="AA1577">
        <f t="shared" si="432"/>
        <v>821</v>
      </c>
      <c r="AB1577">
        <f t="shared" si="437"/>
        <v>1.3681005282267802E-4</v>
      </c>
      <c r="AC1577" s="175">
        <f t="shared" ref="AC1577" si="442">SUM(AB1577:AB1580)/4</f>
        <v>1.2868643519161157E-4</v>
      </c>
    </row>
    <row r="1578" spans="1:29">
      <c r="A1578" t="s">
        <v>4390</v>
      </c>
      <c r="B1578" t="s">
        <v>4391</v>
      </c>
      <c r="C1578">
        <v>3.72</v>
      </c>
      <c r="D1578">
        <v>3.99</v>
      </c>
      <c r="E1578">
        <v>2.66</v>
      </c>
      <c r="F1578">
        <v>4.84</v>
      </c>
      <c r="G1578">
        <v>5.49</v>
      </c>
      <c r="H1578">
        <v>2.78</v>
      </c>
      <c r="I1578">
        <v>4.76</v>
      </c>
      <c r="J1578">
        <v>5.41</v>
      </c>
      <c r="K1578">
        <v>2.7</v>
      </c>
      <c r="U1578">
        <v>146</v>
      </c>
      <c r="V1578">
        <v>139</v>
      </c>
      <c r="W1578">
        <v>137</v>
      </c>
      <c r="X1578">
        <v>106</v>
      </c>
      <c r="Y1578">
        <v>119</v>
      </c>
      <c r="Z1578">
        <v>117</v>
      </c>
      <c r="AA1578">
        <f t="shared" si="432"/>
        <v>764</v>
      </c>
      <c r="AB1578">
        <f t="shared" si="437"/>
        <v>1.2731166913096953E-4</v>
      </c>
      <c r="AC1578" s="175"/>
    </row>
    <row r="1579" spans="1:29">
      <c r="A1579" t="s">
        <v>4392</v>
      </c>
      <c r="B1579" t="s">
        <v>4393</v>
      </c>
      <c r="C1579">
        <v>3.71</v>
      </c>
      <c r="D1579">
        <v>3.99</v>
      </c>
      <c r="E1579">
        <v>2.65</v>
      </c>
      <c r="F1579">
        <v>4.83</v>
      </c>
      <c r="G1579">
        <v>5.5</v>
      </c>
      <c r="H1579">
        <v>2.79</v>
      </c>
      <c r="I1579">
        <v>4.75</v>
      </c>
      <c r="J1579">
        <v>5.39</v>
      </c>
      <c r="K1579">
        <v>2.7</v>
      </c>
      <c r="U1579">
        <v>148</v>
      </c>
      <c r="V1579">
        <v>139</v>
      </c>
      <c r="W1579">
        <v>143</v>
      </c>
      <c r="X1579">
        <v>94</v>
      </c>
      <c r="Y1579">
        <v>122</v>
      </c>
      <c r="Z1579">
        <v>112</v>
      </c>
      <c r="AA1579">
        <f t="shared" si="432"/>
        <v>758</v>
      </c>
      <c r="AB1579">
        <f t="shared" si="437"/>
        <v>1.2631183926868443E-4</v>
      </c>
      <c r="AC1579" s="175"/>
    </row>
    <row r="1580" spans="1:29">
      <c r="A1580" t="s">
        <v>4394</v>
      </c>
      <c r="B1580" t="s">
        <v>4395</v>
      </c>
      <c r="C1580">
        <v>3.7</v>
      </c>
      <c r="D1580">
        <v>3.99</v>
      </c>
      <c r="E1580">
        <v>2.65</v>
      </c>
      <c r="F1580">
        <v>4.82</v>
      </c>
      <c r="G1580">
        <v>5.48</v>
      </c>
      <c r="H1580">
        <v>2.79</v>
      </c>
      <c r="I1580">
        <v>4.7300000000000004</v>
      </c>
      <c r="J1580">
        <v>5.39</v>
      </c>
      <c r="K1580">
        <v>2.7</v>
      </c>
      <c r="U1580">
        <v>147</v>
      </c>
      <c r="V1580">
        <v>146</v>
      </c>
      <c r="W1580">
        <v>152</v>
      </c>
      <c r="X1580">
        <v>90</v>
      </c>
      <c r="Y1580">
        <v>111</v>
      </c>
      <c r="Z1580">
        <v>100</v>
      </c>
      <c r="AA1580">
        <f t="shared" si="432"/>
        <v>746</v>
      </c>
      <c r="AB1580">
        <f t="shared" si="437"/>
        <v>1.2431217954411423E-4</v>
      </c>
      <c r="AC1580" s="175"/>
    </row>
    <row r="1581" spans="1:29">
      <c r="A1581" t="s">
        <v>4396</v>
      </c>
      <c r="B1581" t="s">
        <v>4397</v>
      </c>
      <c r="C1581">
        <v>3.66</v>
      </c>
      <c r="D1581">
        <v>3.97</v>
      </c>
      <c r="E1581">
        <v>2.63</v>
      </c>
      <c r="F1581">
        <v>4.74</v>
      </c>
      <c r="G1581">
        <v>5.42</v>
      </c>
      <c r="H1581">
        <v>2.76</v>
      </c>
      <c r="I1581">
        <v>4.68</v>
      </c>
      <c r="J1581">
        <v>5.36</v>
      </c>
      <c r="K1581">
        <v>2.7</v>
      </c>
      <c r="U1581">
        <v>152</v>
      </c>
      <c r="V1581">
        <v>156</v>
      </c>
      <c r="W1581">
        <v>159</v>
      </c>
      <c r="X1581">
        <v>78</v>
      </c>
      <c r="Y1581">
        <v>109</v>
      </c>
      <c r="Z1581">
        <v>118</v>
      </c>
      <c r="AA1581">
        <f t="shared" si="432"/>
        <v>772</v>
      </c>
      <c r="AB1581">
        <f t="shared" si="437"/>
        <v>1.2864477561401634E-4</v>
      </c>
      <c r="AC1581" s="175">
        <f t="shared" ref="AC1581" si="443">SUM(AB1581:AB1584)/4</f>
        <v>1.3689337197786842E-4</v>
      </c>
    </row>
    <row r="1582" spans="1:29">
      <c r="A1582" t="s">
        <v>4398</v>
      </c>
      <c r="B1582" t="s">
        <v>4399</v>
      </c>
      <c r="C1582">
        <v>3.57</v>
      </c>
      <c r="D1582">
        <v>3.92</v>
      </c>
      <c r="E1582">
        <v>2.59</v>
      </c>
      <c r="F1582">
        <v>4.58</v>
      </c>
      <c r="G1582">
        <v>5.3</v>
      </c>
      <c r="H1582">
        <v>2.72</v>
      </c>
      <c r="I1582">
        <v>4.59</v>
      </c>
      <c r="J1582">
        <v>5.31</v>
      </c>
      <c r="K1582">
        <v>2.7</v>
      </c>
      <c r="U1582">
        <v>152</v>
      </c>
      <c r="V1582">
        <v>163</v>
      </c>
      <c r="W1582">
        <v>166</v>
      </c>
      <c r="X1582">
        <v>83</v>
      </c>
      <c r="Y1582">
        <v>117</v>
      </c>
      <c r="Z1582">
        <v>139</v>
      </c>
      <c r="AA1582">
        <f t="shared" si="432"/>
        <v>820</v>
      </c>
      <c r="AB1582">
        <f t="shared" si="437"/>
        <v>1.3664341451229717E-4</v>
      </c>
      <c r="AC1582" s="175"/>
    </row>
    <row r="1583" spans="1:29">
      <c r="A1583" t="s">
        <v>4400</v>
      </c>
      <c r="B1583" t="s">
        <v>4401</v>
      </c>
      <c r="C1583">
        <v>3.48</v>
      </c>
      <c r="D1583">
        <v>3.85</v>
      </c>
      <c r="E1583">
        <v>2.56</v>
      </c>
      <c r="F1583">
        <v>4.41</v>
      </c>
      <c r="G1583">
        <v>5.16</v>
      </c>
      <c r="H1583">
        <v>2.66</v>
      </c>
      <c r="I1583">
        <v>4.5</v>
      </c>
      <c r="J1583">
        <v>5.26</v>
      </c>
      <c r="K1583">
        <v>2.7</v>
      </c>
      <c r="U1583">
        <v>147</v>
      </c>
      <c r="V1583">
        <v>170</v>
      </c>
      <c r="W1583">
        <v>172</v>
      </c>
      <c r="X1583">
        <v>88</v>
      </c>
      <c r="Y1583">
        <v>123</v>
      </c>
      <c r="Z1583">
        <v>135</v>
      </c>
      <c r="AA1583">
        <f t="shared" si="432"/>
        <v>835</v>
      </c>
      <c r="AB1583">
        <f t="shared" si="437"/>
        <v>1.391429891680099E-4</v>
      </c>
      <c r="AC1583" s="175"/>
    </row>
    <row r="1584" spans="1:29">
      <c r="A1584" t="s">
        <v>4402</v>
      </c>
      <c r="B1584" t="s">
        <v>4403</v>
      </c>
      <c r="C1584">
        <v>3.42</v>
      </c>
      <c r="D1584">
        <v>3.8</v>
      </c>
      <c r="E1584">
        <v>2.54</v>
      </c>
      <c r="F1584">
        <v>4.29</v>
      </c>
      <c r="G1584">
        <v>5.0599999999999996</v>
      </c>
      <c r="H1584">
        <v>2.62</v>
      </c>
      <c r="I1584">
        <v>4.4400000000000004</v>
      </c>
      <c r="J1584">
        <v>5.23</v>
      </c>
      <c r="K1584">
        <v>2.7</v>
      </c>
      <c r="U1584">
        <v>141</v>
      </c>
      <c r="V1584">
        <v>175</v>
      </c>
      <c r="W1584">
        <v>172</v>
      </c>
      <c r="X1584">
        <v>102</v>
      </c>
      <c r="Y1584">
        <v>127</v>
      </c>
      <c r="Z1584">
        <v>142</v>
      </c>
      <c r="AA1584">
        <f t="shared" si="432"/>
        <v>859</v>
      </c>
      <c r="AB1584">
        <f t="shared" si="437"/>
        <v>1.4314230861715033E-4</v>
      </c>
      <c r="AC1584" s="175"/>
    </row>
    <row r="1585" spans="1:29">
      <c r="A1585" t="s">
        <v>4404</v>
      </c>
      <c r="B1585" t="s">
        <v>4405</v>
      </c>
      <c r="C1585">
        <v>3.39</v>
      </c>
      <c r="D1585">
        <v>3.78</v>
      </c>
      <c r="E1585">
        <v>2.5299999999999998</v>
      </c>
      <c r="F1585">
        <v>4.2300000000000004</v>
      </c>
      <c r="G1585">
        <v>5.01</v>
      </c>
      <c r="H1585">
        <v>2.6</v>
      </c>
      <c r="I1585">
        <v>4.41</v>
      </c>
      <c r="J1585">
        <v>5.21</v>
      </c>
      <c r="K1585">
        <v>2.7</v>
      </c>
      <c r="U1585">
        <v>138</v>
      </c>
      <c r="V1585">
        <v>170</v>
      </c>
      <c r="W1585">
        <v>162</v>
      </c>
      <c r="X1585">
        <v>106</v>
      </c>
      <c r="Y1585">
        <v>138</v>
      </c>
      <c r="Z1585">
        <v>147</v>
      </c>
      <c r="AA1585">
        <f t="shared" si="432"/>
        <v>861</v>
      </c>
      <c r="AB1585">
        <f t="shared" si="437"/>
        <v>1.4347558523791201E-4</v>
      </c>
      <c r="AC1585" s="175">
        <f t="shared" ref="AC1585" si="444">SUM(AB1585:AB1588)/4</f>
        <v>1.1377230641252547E-4</v>
      </c>
    </row>
    <row r="1586" spans="1:29">
      <c r="A1586" t="s">
        <v>4406</v>
      </c>
      <c r="B1586" t="s">
        <v>4407</v>
      </c>
      <c r="C1586">
        <v>3.37</v>
      </c>
      <c r="D1586">
        <v>3.77</v>
      </c>
      <c r="E1586">
        <v>2.52</v>
      </c>
      <c r="F1586">
        <v>4.2</v>
      </c>
      <c r="G1586">
        <v>4.9800000000000004</v>
      </c>
      <c r="H1586">
        <v>2.59</v>
      </c>
      <c r="I1586">
        <v>4.4000000000000004</v>
      </c>
      <c r="J1586">
        <v>5.2</v>
      </c>
      <c r="K1586">
        <v>2.7</v>
      </c>
      <c r="U1586">
        <v>130</v>
      </c>
      <c r="V1586">
        <v>154</v>
      </c>
      <c r="W1586">
        <v>142</v>
      </c>
      <c r="X1586">
        <v>98</v>
      </c>
      <c r="Y1586">
        <v>134</v>
      </c>
      <c r="Z1586">
        <v>126</v>
      </c>
      <c r="AA1586">
        <f t="shared" si="432"/>
        <v>784</v>
      </c>
      <c r="AB1586">
        <f t="shared" si="437"/>
        <v>1.3064443533858654E-4</v>
      </c>
      <c r="AC1586" s="175"/>
    </row>
    <row r="1587" spans="1:29">
      <c r="A1587" t="s">
        <v>4408</v>
      </c>
      <c r="B1587" t="s">
        <v>4409</v>
      </c>
      <c r="C1587">
        <v>3.37</v>
      </c>
      <c r="D1587">
        <v>3.77</v>
      </c>
      <c r="E1587">
        <v>2.52</v>
      </c>
      <c r="F1587">
        <v>4.1900000000000004</v>
      </c>
      <c r="G1587">
        <v>4.97</v>
      </c>
      <c r="H1587">
        <v>2.58</v>
      </c>
      <c r="I1587">
        <v>4.3899999999999997</v>
      </c>
      <c r="J1587">
        <v>5.2</v>
      </c>
      <c r="K1587">
        <v>2.7</v>
      </c>
      <c r="U1587">
        <v>105</v>
      </c>
      <c r="V1587">
        <v>128</v>
      </c>
      <c r="W1587">
        <v>100</v>
      </c>
      <c r="X1587">
        <v>95</v>
      </c>
      <c r="Y1587">
        <v>122</v>
      </c>
      <c r="Z1587">
        <v>73</v>
      </c>
      <c r="AA1587">
        <f t="shared" si="432"/>
        <v>623</v>
      </c>
      <c r="AB1587">
        <f t="shared" si="437"/>
        <v>1.0381566736726966E-4</v>
      </c>
      <c r="AC1587" s="175"/>
    </row>
    <row r="1588" spans="1:29">
      <c r="A1588" t="s">
        <v>4410</v>
      </c>
      <c r="B1588" t="s">
        <v>4411</v>
      </c>
      <c r="C1588">
        <v>3.36</v>
      </c>
      <c r="D1588">
        <v>3.76</v>
      </c>
      <c r="E1588">
        <v>2.52</v>
      </c>
      <c r="F1588">
        <v>4.18</v>
      </c>
      <c r="G1588">
        <v>4.97</v>
      </c>
      <c r="H1588">
        <v>2.58</v>
      </c>
      <c r="I1588">
        <v>4.38</v>
      </c>
      <c r="J1588">
        <v>5.2</v>
      </c>
      <c r="K1588">
        <v>2.7</v>
      </c>
      <c r="U1588">
        <v>100</v>
      </c>
      <c r="V1588">
        <v>94</v>
      </c>
      <c r="W1588">
        <v>77</v>
      </c>
      <c r="X1588">
        <v>71</v>
      </c>
      <c r="Y1588">
        <v>91</v>
      </c>
      <c r="Z1588">
        <v>30</v>
      </c>
      <c r="AA1588">
        <f t="shared" si="432"/>
        <v>463</v>
      </c>
      <c r="AB1588">
        <f t="shared" si="437"/>
        <v>7.715353770633364E-5</v>
      </c>
      <c r="AC1588" s="175"/>
    </row>
    <row r="1589" spans="1:29">
      <c r="A1589" t="s">
        <v>4412</v>
      </c>
      <c r="B1589" t="s">
        <v>4413</v>
      </c>
      <c r="C1589">
        <v>3.35</v>
      </c>
      <c r="D1589">
        <v>3.75</v>
      </c>
      <c r="E1589">
        <v>2.5099999999999998</v>
      </c>
      <c r="F1589">
        <v>4.16</v>
      </c>
      <c r="G1589">
        <v>4.96</v>
      </c>
      <c r="H1589">
        <v>2.58</v>
      </c>
      <c r="I1589">
        <v>4.37</v>
      </c>
      <c r="J1589">
        <v>5.19</v>
      </c>
      <c r="K1589">
        <v>2.7</v>
      </c>
      <c r="U1589">
        <v>104</v>
      </c>
      <c r="V1589">
        <v>80</v>
      </c>
      <c r="W1589">
        <v>79</v>
      </c>
      <c r="X1589">
        <v>72</v>
      </c>
      <c r="Y1589">
        <v>68</v>
      </c>
      <c r="Z1589">
        <v>13</v>
      </c>
      <c r="AA1589">
        <f t="shared" si="432"/>
        <v>416</v>
      </c>
      <c r="AB1589">
        <f t="shared" si="437"/>
        <v>6.9321537118433683E-5</v>
      </c>
      <c r="AC1589" s="175">
        <f t="shared" ref="AC1589" si="445">SUM(AB1589:AB1592)/4</f>
        <v>7.5403835447334708E-5</v>
      </c>
    </row>
    <row r="1590" spans="1:29">
      <c r="A1590" t="s">
        <v>4414</v>
      </c>
      <c r="B1590" t="s">
        <v>4415</v>
      </c>
      <c r="C1590">
        <v>3.34</v>
      </c>
      <c r="D1590">
        <v>3.74</v>
      </c>
      <c r="E1590">
        <v>2.5099999999999998</v>
      </c>
      <c r="F1590">
        <v>4.1500000000000004</v>
      </c>
      <c r="G1590">
        <v>4.95</v>
      </c>
      <c r="H1590">
        <v>2.57</v>
      </c>
      <c r="I1590">
        <v>4.3600000000000003</v>
      </c>
      <c r="J1590">
        <v>5.18</v>
      </c>
      <c r="K1590">
        <v>2.7</v>
      </c>
      <c r="U1590">
        <v>108</v>
      </c>
      <c r="V1590">
        <v>89</v>
      </c>
      <c r="W1590">
        <v>84</v>
      </c>
      <c r="X1590">
        <v>84</v>
      </c>
      <c r="Y1590">
        <v>71</v>
      </c>
      <c r="Z1590">
        <v>15</v>
      </c>
      <c r="AA1590">
        <f t="shared" si="432"/>
        <v>451</v>
      </c>
      <c r="AB1590">
        <f t="shared" si="437"/>
        <v>7.515387798176344E-5</v>
      </c>
      <c r="AC1590" s="175"/>
    </row>
    <row r="1591" spans="1:29">
      <c r="A1591" t="s">
        <v>4416</v>
      </c>
      <c r="B1591" t="s">
        <v>4417</v>
      </c>
      <c r="C1591">
        <v>3.32</v>
      </c>
      <c r="D1591">
        <v>3.73</v>
      </c>
      <c r="E1591">
        <v>2.5</v>
      </c>
      <c r="F1591">
        <v>4.12</v>
      </c>
      <c r="G1591">
        <v>4.93</v>
      </c>
      <c r="H1591">
        <v>2.57</v>
      </c>
      <c r="I1591">
        <v>4.34</v>
      </c>
      <c r="J1591">
        <v>5.17</v>
      </c>
      <c r="K1591">
        <v>2.7</v>
      </c>
      <c r="U1591">
        <v>112</v>
      </c>
      <c r="V1591">
        <v>85</v>
      </c>
      <c r="W1591">
        <v>88</v>
      </c>
      <c r="X1591">
        <v>86</v>
      </c>
      <c r="Y1591">
        <v>69</v>
      </c>
      <c r="Z1591">
        <v>12</v>
      </c>
      <c r="AA1591">
        <f t="shared" si="432"/>
        <v>452</v>
      </c>
      <c r="AB1591">
        <f t="shared" si="437"/>
        <v>7.5320516292144281E-5</v>
      </c>
      <c r="AC1591" s="175"/>
    </row>
    <row r="1592" spans="1:29">
      <c r="A1592" t="s">
        <v>4418</v>
      </c>
      <c r="B1592" t="s">
        <v>4419</v>
      </c>
      <c r="C1592">
        <v>3.3</v>
      </c>
      <c r="D1592">
        <v>3.71</v>
      </c>
      <c r="E1592">
        <v>2.4900000000000002</v>
      </c>
      <c r="F1592">
        <v>4.09</v>
      </c>
      <c r="G1592">
        <v>4.9000000000000004</v>
      </c>
      <c r="H1592">
        <v>2.56</v>
      </c>
      <c r="I1592">
        <v>4.32</v>
      </c>
      <c r="J1592">
        <v>5.16</v>
      </c>
      <c r="K1592">
        <v>2.7</v>
      </c>
      <c r="U1592">
        <v>123</v>
      </c>
      <c r="V1592">
        <v>95</v>
      </c>
      <c r="W1592">
        <v>99</v>
      </c>
      <c r="X1592">
        <v>85</v>
      </c>
      <c r="Y1592">
        <v>66</v>
      </c>
      <c r="Z1592">
        <v>23</v>
      </c>
      <c r="AA1592">
        <f t="shared" si="432"/>
        <v>491</v>
      </c>
      <c r="AB1592">
        <f t="shared" si="437"/>
        <v>8.1819410396997443E-5</v>
      </c>
      <c r="AC1592" s="175"/>
    </row>
    <row r="1593" spans="1:29">
      <c r="A1593" t="s">
        <v>4420</v>
      </c>
      <c r="B1593" t="s">
        <v>4421</v>
      </c>
      <c r="C1593">
        <v>3.28</v>
      </c>
      <c r="D1593">
        <v>3.69</v>
      </c>
      <c r="E1593">
        <v>2.48</v>
      </c>
      <c r="F1593">
        <v>4.05</v>
      </c>
      <c r="G1593">
        <v>4.87</v>
      </c>
      <c r="H1593">
        <v>2.5499999999999998</v>
      </c>
      <c r="I1593">
        <v>4.3</v>
      </c>
      <c r="J1593">
        <v>5.15</v>
      </c>
      <c r="K1593">
        <v>2.7</v>
      </c>
      <c r="U1593">
        <v>134</v>
      </c>
      <c r="V1593">
        <v>123</v>
      </c>
      <c r="W1593">
        <v>124</v>
      </c>
      <c r="X1593">
        <v>111</v>
      </c>
      <c r="Y1593">
        <v>106</v>
      </c>
      <c r="Z1593">
        <v>53</v>
      </c>
      <c r="AA1593">
        <f t="shared" si="432"/>
        <v>651</v>
      </c>
      <c r="AB1593">
        <f t="shared" si="437"/>
        <v>1.0848154005793348E-4</v>
      </c>
      <c r="AC1593" s="175">
        <f t="shared" ref="AC1593" si="446">SUM(AB1593:AB1596)/4</f>
        <v>1.6438869319070873E-4</v>
      </c>
    </row>
    <row r="1594" spans="1:29">
      <c r="A1594" t="s">
        <v>4422</v>
      </c>
      <c r="B1594" t="s">
        <v>4423</v>
      </c>
      <c r="C1594">
        <v>3.26</v>
      </c>
      <c r="D1594">
        <v>3.68</v>
      </c>
      <c r="E1594">
        <v>2.48</v>
      </c>
      <c r="F1594">
        <v>4.03</v>
      </c>
      <c r="G1594">
        <v>4.8600000000000003</v>
      </c>
      <c r="H1594">
        <v>2.54</v>
      </c>
      <c r="I1594">
        <v>4.28</v>
      </c>
      <c r="J1594">
        <v>5.14</v>
      </c>
      <c r="K1594">
        <v>2.7</v>
      </c>
      <c r="U1594">
        <v>134</v>
      </c>
      <c r="V1594">
        <v>186</v>
      </c>
      <c r="W1594">
        <v>166</v>
      </c>
      <c r="X1594">
        <v>181</v>
      </c>
      <c r="Y1594">
        <v>144</v>
      </c>
      <c r="Z1594">
        <v>168</v>
      </c>
      <c r="AA1594">
        <f t="shared" si="432"/>
        <v>979</v>
      </c>
      <c r="AB1594">
        <f t="shared" si="437"/>
        <v>1.6313890586285235E-4</v>
      </c>
      <c r="AC1594" s="175"/>
    </row>
    <row r="1595" spans="1:29">
      <c r="A1595" t="s">
        <v>4424</v>
      </c>
      <c r="B1595" t="s">
        <v>4425</v>
      </c>
      <c r="C1595">
        <v>3.26</v>
      </c>
      <c r="D1595">
        <v>3.67</v>
      </c>
      <c r="E1595">
        <v>2.48</v>
      </c>
      <c r="F1595">
        <v>4.0199999999999996</v>
      </c>
      <c r="G1595">
        <v>4.84</v>
      </c>
      <c r="H1595">
        <v>2.54</v>
      </c>
      <c r="I1595">
        <v>4.2699999999999996</v>
      </c>
      <c r="J1595">
        <v>5.13</v>
      </c>
      <c r="K1595">
        <v>2.7</v>
      </c>
      <c r="U1595">
        <v>177</v>
      </c>
      <c r="V1595">
        <v>196</v>
      </c>
      <c r="W1595">
        <v>203</v>
      </c>
      <c r="X1595">
        <v>200</v>
      </c>
      <c r="Y1595">
        <v>122</v>
      </c>
      <c r="Z1595">
        <v>262</v>
      </c>
      <c r="AA1595">
        <f t="shared" si="432"/>
        <v>1160</v>
      </c>
      <c r="AB1595">
        <f t="shared" si="437"/>
        <v>1.9330044004178622E-4</v>
      </c>
      <c r="AC1595" s="175"/>
    </row>
    <row r="1596" spans="1:29">
      <c r="A1596" t="s">
        <v>4426</v>
      </c>
      <c r="B1596" t="s">
        <v>4427</v>
      </c>
      <c r="C1596">
        <v>3.27</v>
      </c>
      <c r="D1596">
        <v>3.68</v>
      </c>
      <c r="E1596">
        <v>2.48</v>
      </c>
      <c r="F1596">
        <v>4.0199999999999996</v>
      </c>
      <c r="G1596">
        <v>4.84</v>
      </c>
      <c r="H1596">
        <v>2.5299999999999998</v>
      </c>
      <c r="I1596">
        <v>4.29</v>
      </c>
      <c r="J1596">
        <v>5.14</v>
      </c>
      <c r="K1596">
        <v>2.7</v>
      </c>
      <c r="U1596">
        <v>190</v>
      </c>
      <c r="V1596">
        <v>180</v>
      </c>
      <c r="W1596">
        <v>193</v>
      </c>
      <c r="X1596">
        <v>213</v>
      </c>
      <c r="Y1596">
        <v>154</v>
      </c>
      <c r="Z1596">
        <v>226</v>
      </c>
      <c r="AA1596">
        <f t="shared" si="432"/>
        <v>1156</v>
      </c>
      <c r="AB1596">
        <f t="shared" si="437"/>
        <v>1.9263388680026283E-4</v>
      </c>
      <c r="AC1596" s="175"/>
    </row>
    <row r="1597" spans="1:29">
      <c r="A1597" t="s">
        <v>4428</v>
      </c>
      <c r="B1597" t="s">
        <v>4429</v>
      </c>
      <c r="C1597">
        <v>3.3</v>
      </c>
      <c r="D1597">
        <v>3.71</v>
      </c>
      <c r="E1597">
        <v>2.4900000000000002</v>
      </c>
      <c r="F1597">
        <v>4.0599999999999996</v>
      </c>
      <c r="G1597">
        <v>4.87</v>
      </c>
      <c r="H1597">
        <v>2.54</v>
      </c>
      <c r="I1597">
        <v>4.32</v>
      </c>
      <c r="J1597">
        <v>5.16</v>
      </c>
      <c r="K1597">
        <v>2.7</v>
      </c>
      <c r="U1597">
        <v>212</v>
      </c>
      <c r="V1597">
        <v>179</v>
      </c>
      <c r="W1597">
        <v>183</v>
      </c>
      <c r="X1597">
        <v>168</v>
      </c>
      <c r="Y1597">
        <v>138</v>
      </c>
      <c r="Z1597">
        <v>171</v>
      </c>
      <c r="AA1597">
        <f t="shared" si="432"/>
        <v>1051</v>
      </c>
      <c r="AB1597">
        <f t="shared" si="437"/>
        <v>1.7513686421027355E-4</v>
      </c>
      <c r="AC1597" s="175">
        <f t="shared" ref="AC1597" si="447">SUM(AB1597:AB1600)/4</f>
        <v>1.604310333191635E-4</v>
      </c>
    </row>
    <row r="1598" spans="1:29">
      <c r="A1598" t="s">
        <v>4430</v>
      </c>
      <c r="B1598" t="s">
        <v>4431</v>
      </c>
      <c r="C1598">
        <v>3.34</v>
      </c>
      <c r="D1598">
        <v>3.74</v>
      </c>
      <c r="E1598">
        <v>2.5</v>
      </c>
      <c r="F1598">
        <v>4.1100000000000003</v>
      </c>
      <c r="G1598">
        <v>4.91</v>
      </c>
      <c r="H1598">
        <v>2.5499999999999998</v>
      </c>
      <c r="I1598">
        <v>4.3600000000000003</v>
      </c>
      <c r="J1598">
        <v>5.18</v>
      </c>
      <c r="K1598">
        <v>2.7</v>
      </c>
      <c r="U1598">
        <v>194</v>
      </c>
      <c r="V1598">
        <v>167</v>
      </c>
      <c r="W1598">
        <v>168</v>
      </c>
      <c r="X1598">
        <v>156</v>
      </c>
      <c r="Y1598">
        <v>140</v>
      </c>
      <c r="Z1598">
        <v>164</v>
      </c>
      <c r="AA1598">
        <f t="shared" si="432"/>
        <v>989</v>
      </c>
      <c r="AB1598">
        <f t="shared" si="437"/>
        <v>1.6480528896666084E-4</v>
      </c>
      <c r="AC1598" s="175"/>
    </row>
    <row r="1599" spans="1:29">
      <c r="A1599" t="s">
        <v>4432</v>
      </c>
      <c r="B1599" t="s">
        <v>4433</v>
      </c>
      <c r="C1599">
        <v>3.38</v>
      </c>
      <c r="D1599">
        <v>3.77</v>
      </c>
      <c r="E1599">
        <v>2.52</v>
      </c>
      <c r="F1599">
        <v>4.2</v>
      </c>
      <c r="G1599">
        <v>4.9800000000000004</v>
      </c>
      <c r="H1599">
        <v>2.58</v>
      </c>
      <c r="I1599">
        <v>4.4000000000000004</v>
      </c>
      <c r="J1599">
        <v>5.2</v>
      </c>
      <c r="K1599">
        <v>2.7</v>
      </c>
      <c r="U1599">
        <v>180</v>
      </c>
      <c r="V1599">
        <v>161</v>
      </c>
      <c r="W1599">
        <v>157</v>
      </c>
      <c r="X1599">
        <v>145</v>
      </c>
      <c r="Y1599">
        <v>133</v>
      </c>
      <c r="Z1599">
        <v>149</v>
      </c>
      <c r="AA1599">
        <f t="shared" si="432"/>
        <v>925</v>
      </c>
      <c r="AB1599">
        <f t="shared" si="437"/>
        <v>1.5414043710228642E-4</v>
      </c>
      <c r="AC1599" s="175"/>
    </row>
    <row r="1600" spans="1:29">
      <c r="A1600" t="s">
        <v>4434</v>
      </c>
      <c r="B1600" t="s">
        <v>4435</v>
      </c>
      <c r="C1600">
        <v>3.43</v>
      </c>
      <c r="D1600">
        <v>3.81</v>
      </c>
      <c r="E1600">
        <v>2.54</v>
      </c>
      <c r="F1600">
        <v>4.29</v>
      </c>
      <c r="G1600">
        <v>5.0599999999999996</v>
      </c>
      <c r="H1600">
        <v>2.61</v>
      </c>
      <c r="I1600">
        <v>4.45</v>
      </c>
      <c r="J1600">
        <v>5.23</v>
      </c>
      <c r="K1600">
        <v>2.7</v>
      </c>
      <c r="U1600">
        <v>169</v>
      </c>
      <c r="V1600">
        <v>156</v>
      </c>
      <c r="W1600">
        <v>148</v>
      </c>
      <c r="X1600">
        <v>133</v>
      </c>
      <c r="Y1600">
        <v>129</v>
      </c>
      <c r="Z1600">
        <v>151</v>
      </c>
      <c r="AA1600">
        <f t="shared" si="432"/>
        <v>886</v>
      </c>
      <c r="AB1600">
        <f t="shared" si="437"/>
        <v>1.4764154299743326E-4</v>
      </c>
      <c r="AC1600" s="175"/>
    </row>
    <row r="1601" spans="1:29">
      <c r="A1601" t="s">
        <v>4436</v>
      </c>
      <c r="B1601" t="s">
        <v>4437</v>
      </c>
      <c r="C1601">
        <v>3.47</v>
      </c>
      <c r="D1601">
        <v>3.84</v>
      </c>
      <c r="E1601">
        <v>2.5499999999999998</v>
      </c>
      <c r="F1601">
        <v>4.3899999999999997</v>
      </c>
      <c r="G1601">
        <v>5.15</v>
      </c>
      <c r="H1601">
        <v>2.65</v>
      </c>
      <c r="I1601">
        <v>4.49</v>
      </c>
      <c r="J1601">
        <v>5.25</v>
      </c>
      <c r="K1601">
        <v>2.7</v>
      </c>
      <c r="U1601">
        <v>159</v>
      </c>
      <c r="V1601">
        <v>152</v>
      </c>
      <c r="W1601">
        <v>147</v>
      </c>
      <c r="X1601">
        <v>127</v>
      </c>
      <c r="Y1601">
        <v>130</v>
      </c>
      <c r="Z1601">
        <v>145</v>
      </c>
      <c r="AA1601">
        <f t="shared" si="432"/>
        <v>860</v>
      </c>
      <c r="AB1601">
        <f t="shared" si="437"/>
        <v>1.4330894692753116E-4</v>
      </c>
      <c r="AC1601" s="175">
        <f t="shared" ref="AC1601" si="448">SUM(AB1601:AB1604)/4</f>
        <v>1.352269888740599E-4</v>
      </c>
    </row>
    <row r="1602" spans="1:29">
      <c r="A1602" t="s">
        <v>4438</v>
      </c>
      <c r="B1602" t="s">
        <v>4439</v>
      </c>
      <c r="C1602">
        <v>3.5</v>
      </c>
      <c r="D1602">
        <v>3.87</v>
      </c>
      <c r="E1602">
        <v>2.57</v>
      </c>
      <c r="F1602">
        <v>4.47</v>
      </c>
      <c r="G1602">
        <v>5.22</v>
      </c>
      <c r="H1602">
        <v>2.69</v>
      </c>
      <c r="I1602">
        <v>4.5199999999999996</v>
      </c>
      <c r="J1602">
        <v>5.27</v>
      </c>
      <c r="K1602">
        <v>2.7</v>
      </c>
      <c r="U1602">
        <v>158</v>
      </c>
      <c r="V1602">
        <v>152</v>
      </c>
      <c r="W1602">
        <v>151</v>
      </c>
      <c r="X1602">
        <v>109</v>
      </c>
      <c r="Y1602">
        <v>119</v>
      </c>
      <c r="Z1602">
        <v>117</v>
      </c>
      <c r="AA1602">
        <f t="shared" si="432"/>
        <v>806</v>
      </c>
      <c r="AB1602">
        <f t="shared" si="437"/>
        <v>1.3431047816696526E-4</v>
      </c>
      <c r="AC1602" s="175"/>
    </row>
    <row r="1603" spans="1:29">
      <c r="A1603" t="s">
        <v>4440</v>
      </c>
      <c r="B1603" t="s">
        <v>4441</v>
      </c>
      <c r="C1603">
        <v>3.52</v>
      </c>
      <c r="D1603">
        <v>3.88</v>
      </c>
      <c r="E1603">
        <v>2.57</v>
      </c>
      <c r="F1603">
        <v>4.53</v>
      </c>
      <c r="G1603">
        <v>5.27</v>
      </c>
      <c r="H1603">
        <v>2.71</v>
      </c>
      <c r="I1603">
        <v>4.54</v>
      </c>
      <c r="J1603">
        <v>5.28</v>
      </c>
      <c r="K1603">
        <v>2.7</v>
      </c>
      <c r="U1603">
        <v>164</v>
      </c>
      <c r="V1603">
        <v>151</v>
      </c>
      <c r="W1603">
        <v>157</v>
      </c>
      <c r="X1603">
        <v>90</v>
      </c>
      <c r="Y1603">
        <v>122</v>
      </c>
      <c r="Z1603">
        <v>112</v>
      </c>
      <c r="AA1603">
        <f t="shared" si="432"/>
        <v>796</v>
      </c>
      <c r="AB1603">
        <f t="shared" si="437"/>
        <v>1.3264409506315674E-4</v>
      </c>
      <c r="AC1603" s="175"/>
    </row>
    <row r="1604" spans="1:29">
      <c r="A1604" t="s">
        <v>4442</v>
      </c>
      <c r="B1604" t="s">
        <v>4443</v>
      </c>
      <c r="C1604">
        <v>3.52</v>
      </c>
      <c r="D1604">
        <v>3.88</v>
      </c>
      <c r="E1604">
        <v>2.57</v>
      </c>
      <c r="F1604">
        <v>4.53</v>
      </c>
      <c r="G1604">
        <v>5.27</v>
      </c>
      <c r="H1604">
        <v>2.72</v>
      </c>
      <c r="I1604">
        <v>4.54</v>
      </c>
      <c r="J1604">
        <v>5.28</v>
      </c>
      <c r="K1604">
        <v>2.7</v>
      </c>
      <c r="U1604">
        <v>161</v>
      </c>
      <c r="V1604">
        <v>159</v>
      </c>
      <c r="W1604">
        <v>167</v>
      </c>
      <c r="X1604">
        <v>86</v>
      </c>
      <c r="Y1604">
        <v>111</v>
      </c>
      <c r="Z1604">
        <v>100</v>
      </c>
      <c r="AA1604">
        <f t="shared" si="432"/>
        <v>784</v>
      </c>
      <c r="AB1604">
        <f t="shared" si="437"/>
        <v>1.3064443533858654E-4</v>
      </c>
      <c r="AC1604" s="175"/>
    </row>
    <row r="1605" spans="1:29">
      <c r="A1605" t="s">
        <v>4444</v>
      </c>
      <c r="B1605" t="s">
        <v>4445</v>
      </c>
      <c r="C1605">
        <v>3.47</v>
      </c>
      <c r="D1605">
        <v>3.85</v>
      </c>
      <c r="E1605">
        <v>2.56</v>
      </c>
      <c r="F1605">
        <v>4.45</v>
      </c>
      <c r="G1605">
        <v>5.21</v>
      </c>
      <c r="H1605">
        <v>2.69</v>
      </c>
      <c r="I1605">
        <v>4.49</v>
      </c>
      <c r="J1605">
        <v>5.26</v>
      </c>
      <c r="K1605">
        <v>2.7</v>
      </c>
      <c r="U1605">
        <v>164</v>
      </c>
      <c r="V1605">
        <v>170</v>
      </c>
      <c r="W1605">
        <v>174</v>
      </c>
      <c r="X1605">
        <v>73</v>
      </c>
      <c r="Y1605">
        <v>109</v>
      </c>
      <c r="Z1605">
        <v>118</v>
      </c>
      <c r="AA1605">
        <f t="shared" si="432"/>
        <v>808</v>
      </c>
      <c r="AB1605">
        <f t="shared" si="437"/>
        <v>1.3464375478772697E-4</v>
      </c>
      <c r="AC1605" s="175">
        <f t="shared" ref="AC1605" si="449">SUM(AB1605:AB1608)/4</f>
        <v>1.4426711721222106E-4</v>
      </c>
    </row>
    <row r="1606" spans="1:29">
      <c r="A1606" t="s">
        <v>4446</v>
      </c>
      <c r="B1606" t="s">
        <v>4447</v>
      </c>
      <c r="C1606">
        <v>3.37</v>
      </c>
      <c r="D1606">
        <v>3.77</v>
      </c>
      <c r="E1606">
        <v>2.52</v>
      </c>
      <c r="F1606">
        <v>4.28</v>
      </c>
      <c r="G1606">
        <v>5.08</v>
      </c>
      <c r="H1606">
        <v>2.64</v>
      </c>
      <c r="I1606">
        <v>4.4000000000000004</v>
      </c>
      <c r="J1606">
        <v>5.2</v>
      </c>
      <c r="K1606">
        <v>2.7</v>
      </c>
      <c r="U1606">
        <v>162</v>
      </c>
      <c r="V1606">
        <v>178</v>
      </c>
      <c r="W1606">
        <v>183</v>
      </c>
      <c r="X1606">
        <v>84</v>
      </c>
      <c r="Y1606">
        <v>117</v>
      </c>
      <c r="Z1606">
        <v>139</v>
      </c>
      <c r="AA1606">
        <f t="shared" ref="AA1606:AA1669" si="450">SUM(U1606:Z1606)</f>
        <v>863</v>
      </c>
      <c r="AB1606">
        <f t="shared" si="437"/>
        <v>1.4380886185867372E-4</v>
      </c>
      <c r="AC1606" s="175"/>
    </row>
    <row r="1607" spans="1:29">
      <c r="A1607" t="s">
        <v>4448</v>
      </c>
      <c r="B1607" t="s">
        <v>4449</v>
      </c>
      <c r="C1607">
        <v>3.28</v>
      </c>
      <c r="D1607">
        <v>3.69</v>
      </c>
      <c r="E1607">
        <v>2.48</v>
      </c>
      <c r="F1607">
        <v>4.0999999999999996</v>
      </c>
      <c r="G1607">
        <v>4.92</v>
      </c>
      <c r="H1607">
        <v>2.58</v>
      </c>
      <c r="I1607">
        <v>4.3</v>
      </c>
      <c r="J1607">
        <v>5.15</v>
      </c>
      <c r="K1607">
        <v>2.7</v>
      </c>
      <c r="U1607">
        <v>160</v>
      </c>
      <c r="V1607">
        <v>185</v>
      </c>
      <c r="W1607">
        <v>189</v>
      </c>
      <c r="X1607">
        <v>90</v>
      </c>
      <c r="Y1607">
        <v>123</v>
      </c>
      <c r="Z1607">
        <v>135</v>
      </c>
      <c r="AA1607">
        <f t="shared" si="450"/>
        <v>882</v>
      </c>
      <c r="AB1607">
        <f t="shared" si="437"/>
        <v>1.4697498975590987E-4</v>
      </c>
      <c r="AC1607" s="175"/>
    </row>
    <row r="1608" spans="1:29">
      <c r="A1608" t="s">
        <v>4450</v>
      </c>
      <c r="B1608" t="s">
        <v>4451</v>
      </c>
      <c r="C1608">
        <v>3.22</v>
      </c>
      <c r="D1608">
        <v>3.64</v>
      </c>
      <c r="E1608">
        <v>2.46</v>
      </c>
      <c r="F1608">
        <v>3.98</v>
      </c>
      <c r="G1608">
        <v>4.82</v>
      </c>
      <c r="H1608">
        <v>2.5299999999999998</v>
      </c>
      <c r="I1608">
        <v>4.24</v>
      </c>
      <c r="J1608">
        <v>5.1100000000000003</v>
      </c>
      <c r="K1608">
        <v>2.7</v>
      </c>
      <c r="U1608">
        <v>151</v>
      </c>
      <c r="V1608">
        <v>190</v>
      </c>
      <c r="W1608">
        <v>189</v>
      </c>
      <c r="X1608">
        <v>111</v>
      </c>
      <c r="Y1608">
        <v>127</v>
      </c>
      <c r="Z1608">
        <v>142</v>
      </c>
      <c r="AA1608">
        <f t="shared" si="450"/>
        <v>910</v>
      </c>
      <c r="AB1608">
        <f t="shared" si="437"/>
        <v>1.5164086244657366E-4</v>
      </c>
      <c r="AC1608" s="175"/>
    </row>
    <row r="1609" spans="1:29">
      <c r="A1609" t="s">
        <v>4452</v>
      </c>
      <c r="B1609" t="s">
        <v>4453</v>
      </c>
      <c r="C1609">
        <v>3.2</v>
      </c>
      <c r="D1609">
        <v>3.63</v>
      </c>
      <c r="E1609">
        <v>2.4500000000000002</v>
      </c>
      <c r="F1609">
        <v>3.92</v>
      </c>
      <c r="G1609">
        <v>4.7699999999999996</v>
      </c>
      <c r="H1609">
        <v>2.5099999999999998</v>
      </c>
      <c r="I1609">
        <v>4.22</v>
      </c>
      <c r="J1609">
        <v>5.0999999999999996</v>
      </c>
      <c r="K1609">
        <v>2.7</v>
      </c>
      <c r="U1609">
        <v>149</v>
      </c>
      <c r="V1609">
        <v>185</v>
      </c>
      <c r="W1609">
        <v>179</v>
      </c>
      <c r="X1609">
        <v>110</v>
      </c>
      <c r="Y1609">
        <v>138</v>
      </c>
      <c r="Z1609">
        <v>147</v>
      </c>
      <c r="AA1609">
        <f t="shared" si="450"/>
        <v>908</v>
      </c>
      <c r="AB1609">
        <f t="shared" si="437"/>
        <v>1.5130758582581198E-4</v>
      </c>
      <c r="AC1609" s="175">
        <f t="shared" ref="AC1609" si="451">SUM(AB1609:AB1612)/4</f>
        <v>1.2006290262940255E-4</v>
      </c>
    </row>
    <row r="1610" spans="1:29">
      <c r="A1610" t="s">
        <v>4454</v>
      </c>
      <c r="B1610" t="s">
        <v>4455</v>
      </c>
      <c r="C1610">
        <v>3.19</v>
      </c>
      <c r="D1610">
        <v>3.61</v>
      </c>
      <c r="E1610">
        <v>2.4500000000000002</v>
      </c>
      <c r="F1610">
        <v>3.88</v>
      </c>
      <c r="G1610">
        <v>4.7300000000000004</v>
      </c>
      <c r="H1610">
        <v>2.4900000000000002</v>
      </c>
      <c r="I1610">
        <v>4.2</v>
      </c>
      <c r="J1610">
        <v>5.09</v>
      </c>
      <c r="K1610">
        <v>2.7</v>
      </c>
      <c r="U1610">
        <v>140</v>
      </c>
      <c r="V1610">
        <v>167</v>
      </c>
      <c r="W1610">
        <v>157</v>
      </c>
      <c r="X1610">
        <v>105</v>
      </c>
      <c r="Y1610">
        <v>134</v>
      </c>
      <c r="Z1610">
        <v>126</v>
      </c>
      <c r="AA1610">
        <f t="shared" si="450"/>
        <v>829</v>
      </c>
      <c r="AB1610">
        <f t="shared" si="437"/>
        <v>1.381431593057248E-4</v>
      </c>
      <c r="AC1610" s="175"/>
    </row>
    <row r="1611" spans="1:29">
      <c r="A1611" t="s">
        <v>4456</v>
      </c>
      <c r="B1611" t="s">
        <v>4457</v>
      </c>
      <c r="C1611">
        <v>3.18</v>
      </c>
      <c r="D1611">
        <v>3.61</v>
      </c>
      <c r="E1611">
        <v>2.4500000000000002</v>
      </c>
      <c r="F1611">
        <v>3.87</v>
      </c>
      <c r="G1611">
        <v>4.72</v>
      </c>
      <c r="H1611">
        <v>2.48</v>
      </c>
      <c r="I1611">
        <v>4.2</v>
      </c>
      <c r="J1611">
        <v>5.09</v>
      </c>
      <c r="K1611">
        <v>2.7</v>
      </c>
      <c r="U1611">
        <v>117</v>
      </c>
      <c r="V1611">
        <v>139</v>
      </c>
      <c r="W1611">
        <v>110</v>
      </c>
      <c r="X1611">
        <v>95</v>
      </c>
      <c r="Y1611">
        <v>122</v>
      </c>
      <c r="Z1611">
        <v>73</v>
      </c>
      <c r="AA1611">
        <f t="shared" si="450"/>
        <v>656</v>
      </c>
      <c r="AB1611">
        <f t="shared" si="437"/>
        <v>1.0931473160983773E-4</v>
      </c>
      <c r="AC1611" s="175"/>
    </row>
    <row r="1612" spans="1:29">
      <c r="A1612" t="s">
        <v>4458</v>
      </c>
      <c r="B1612" t="s">
        <v>4459</v>
      </c>
      <c r="C1612">
        <v>3.19</v>
      </c>
      <c r="D1612">
        <v>3.62</v>
      </c>
      <c r="E1612">
        <v>2.4500000000000002</v>
      </c>
      <c r="F1612">
        <v>3.88</v>
      </c>
      <c r="G1612">
        <v>4.72</v>
      </c>
      <c r="H1612">
        <v>2.48</v>
      </c>
      <c r="I1612">
        <v>4.21</v>
      </c>
      <c r="J1612">
        <v>5.0999999999999996</v>
      </c>
      <c r="K1612">
        <v>2.7</v>
      </c>
      <c r="U1612">
        <v>110</v>
      </c>
      <c r="V1612">
        <v>102</v>
      </c>
      <c r="W1612">
        <v>85</v>
      </c>
      <c r="X1612">
        <v>71</v>
      </c>
      <c r="Y1612">
        <v>91</v>
      </c>
      <c r="Z1612">
        <v>30</v>
      </c>
      <c r="AA1612">
        <f t="shared" si="450"/>
        <v>489</v>
      </c>
      <c r="AB1612">
        <f t="shared" si="437"/>
        <v>8.1486133776235747E-5</v>
      </c>
      <c r="AC1612" s="175"/>
    </row>
    <row r="1613" spans="1:29">
      <c r="A1613" t="s">
        <v>4460</v>
      </c>
      <c r="B1613" t="s">
        <v>4461</v>
      </c>
      <c r="C1613">
        <v>3.2</v>
      </c>
      <c r="D1613">
        <v>3.63</v>
      </c>
      <c r="E1613">
        <v>2.46</v>
      </c>
      <c r="F1613">
        <v>3.89</v>
      </c>
      <c r="G1613">
        <v>4.7300000000000004</v>
      </c>
      <c r="H1613">
        <v>2.48</v>
      </c>
      <c r="I1613">
        <v>4.22</v>
      </c>
      <c r="J1613">
        <v>5.0999999999999996</v>
      </c>
      <c r="K1613">
        <v>2.7</v>
      </c>
      <c r="U1613">
        <v>94</v>
      </c>
      <c r="V1613">
        <v>79</v>
      </c>
      <c r="W1613">
        <v>78</v>
      </c>
      <c r="X1613">
        <v>88</v>
      </c>
      <c r="Y1613">
        <v>68</v>
      </c>
      <c r="Z1613">
        <v>13</v>
      </c>
      <c r="AA1613">
        <f t="shared" si="450"/>
        <v>420</v>
      </c>
      <c r="AB1613">
        <f t="shared" si="437"/>
        <v>6.9988090359957087E-5</v>
      </c>
      <c r="AC1613" s="175">
        <f t="shared" ref="AC1613" si="452">SUM(AB1613:AB1616)/4</f>
        <v>7.3320856567574082E-5</v>
      </c>
    </row>
    <row r="1614" spans="1:29">
      <c r="A1614" t="s">
        <v>4462</v>
      </c>
      <c r="B1614" t="s">
        <v>4463</v>
      </c>
      <c r="C1614">
        <v>3.22</v>
      </c>
      <c r="D1614">
        <v>3.64</v>
      </c>
      <c r="E1614">
        <v>2.46</v>
      </c>
      <c r="F1614">
        <v>3.91</v>
      </c>
      <c r="G1614">
        <v>4.74</v>
      </c>
      <c r="H1614">
        <v>2.4900000000000002</v>
      </c>
      <c r="I1614">
        <v>4.24</v>
      </c>
      <c r="J1614">
        <v>5.1100000000000003</v>
      </c>
      <c r="K1614">
        <v>2.7</v>
      </c>
      <c r="U1614">
        <v>96</v>
      </c>
      <c r="V1614">
        <v>87</v>
      </c>
      <c r="W1614">
        <v>82</v>
      </c>
      <c r="X1614">
        <v>88</v>
      </c>
      <c r="Y1614">
        <v>71</v>
      </c>
      <c r="Z1614">
        <v>15</v>
      </c>
      <c r="AA1614">
        <f t="shared" si="450"/>
        <v>439</v>
      </c>
      <c r="AB1614">
        <f t="shared" si="437"/>
        <v>7.3154218257193241E-5</v>
      </c>
      <c r="AC1614" s="175"/>
    </row>
    <row r="1615" spans="1:29">
      <c r="A1615" t="s">
        <v>4464</v>
      </c>
      <c r="B1615" t="s">
        <v>4465</v>
      </c>
      <c r="C1615">
        <v>3.23</v>
      </c>
      <c r="D1615">
        <v>3.65</v>
      </c>
      <c r="E1615">
        <v>2.4700000000000002</v>
      </c>
      <c r="F1615">
        <v>3.92</v>
      </c>
      <c r="G1615">
        <v>4.75</v>
      </c>
      <c r="H1615">
        <v>2.4900000000000002</v>
      </c>
      <c r="I1615">
        <v>4.25</v>
      </c>
      <c r="J1615">
        <v>5.12</v>
      </c>
      <c r="K1615">
        <v>2.7</v>
      </c>
      <c r="U1615">
        <v>105</v>
      </c>
      <c r="V1615">
        <v>83</v>
      </c>
      <c r="W1615">
        <v>86</v>
      </c>
      <c r="X1615">
        <v>67</v>
      </c>
      <c r="Y1615">
        <v>69</v>
      </c>
      <c r="Z1615">
        <v>12</v>
      </c>
      <c r="AA1615">
        <f t="shared" si="450"/>
        <v>422</v>
      </c>
      <c r="AB1615">
        <f t="shared" si="437"/>
        <v>7.0321366980718783E-5</v>
      </c>
      <c r="AC1615" s="175"/>
    </row>
    <row r="1616" spans="1:29">
      <c r="A1616" t="s">
        <v>4466</v>
      </c>
      <c r="B1616" t="s">
        <v>4467</v>
      </c>
      <c r="C1616">
        <v>3.24</v>
      </c>
      <c r="D1616">
        <v>3.66</v>
      </c>
      <c r="E1616">
        <v>2.4700000000000002</v>
      </c>
      <c r="F1616">
        <v>3.94</v>
      </c>
      <c r="G1616">
        <v>4.76</v>
      </c>
      <c r="H1616">
        <v>2.4900000000000002</v>
      </c>
      <c r="I1616">
        <v>4.26</v>
      </c>
      <c r="J1616">
        <v>5.13</v>
      </c>
      <c r="K1616">
        <v>2.7</v>
      </c>
      <c r="U1616">
        <v>115</v>
      </c>
      <c r="V1616">
        <v>94</v>
      </c>
      <c r="W1616">
        <v>97</v>
      </c>
      <c r="X1616">
        <v>84</v>
      </c>
      <c r="Y1616">
        <v>66</v>
      </c>
      <c r="Z1616">
        <v>23</v>
      </c>
      <c r="AA1616">
        <f t="shared" si="450"/>
        <v>479</v>
      </c>
      <c r="AB1616">
        <f t="shared" si="437"/>
        <v>7.9819750672427243E-5</v>
      </c>
      <c r="AC1616" s="175"/>
    </row>
    <row r="1617" spans="1:29">
      <c r="A1617" t="s">
        <v>4468</v>
      </c>
      <c r="B1617" t="s">
        <v>4469</v>
      </c>
      <c r="C1617">
        <v>3.26</v>
      </c>
      <c r="D1617">
        <v>3.67</v>
      </c>
      <c r="E1617">
        <v>2.48</v>
      </c>
      <c r="F1617">
        <v>3.96</v>
      </c>
      <c r="G1617">
        <v>4.78</v>
      </c>
      <c r="H1617">
        <v>2.5</v>
      </c>
      <c r="I1617">
        <v>4.28</v>
      </c>
      <c r="J1617">
        <v>5.13</v>
      </c>
      <c r="K1617">
        <v>2.7</v>
      </c>
      <c r="U1617">
        <v>131</v>
      </c>
      <c r="V1617">
        <v>121</v>
      </c>
      <c r="W1617">
        <v>122</v>
      </c>
      <c r="X1617">
        <v>104</v>
      </c>
      <c r="Y1617">
        <v>106</v>
      </c>
      <c r="Z1617">
        <v>53</v>
      </c>
      <c r="AA1617">
        <f t="shared" si="450"/>
        <v>637</v>
      </c>
      <c r="AB1617">
        <f t="shared" si="437"/>
        <v>1.0614860371260157E-4</v>
      </c>
      <c r="AC1617" s="175">
        <f t="shared" ref="AC1617" si="453">SUM(AB1617:AB1620)/4</f>
        <v>1.5909792683611672E-4</v>
      </c>
    </row>
    <row r="1618" spans="1:29">
      <c r="A1618" t="s">
        <v>4470</v>
      </c>
      <c r="B1618" t="s">
        <v>4471</v>
      </c>
      <c r="C1618">
        <v>3.27</v>
      </c>
      <c r="D1618">
        <v>3.69</v>
      </c>
      <c r="E1618">
        <v>2.48</v>
      </c>
      <c r="F1618">
        <v>3.99</v>
      </c>
      <c r="G1618">
        <v>4.8</v>
      </c>
      <c r="H1618">
        <v>2.5099999999999998</v>
      </c>
      <c r="I1618">
        <v>4.29</v>
      </c>
      <c r="J1618">
        <v>5.14</v>
      </c>
      <c r="K1618">
        <v>2.7</v>
      </c>
      <c r="U1618">
        <v>154</v>
      </c>
      <c r="V1618">
        <v>182</v>
      </c>
      <c r="W1618">
        <v>162</v>
      </c>
      <c r="X1618">
        <v>125</v>
      </c>
      <c r="Y1618">
        <v>144</v>
      </c>
      <c r="Z1618">
        <v>168</v>
      </c>
      <c r="AA1618">
        <f t="shared" si="450"/>
        <v>935</v>
      </c>
      <c r="AB1618">
        <f t="shared" si="437"/>
        <v>1.5580682020609494E-4</v>
      </c>
      <c r="AC1618" s="175"/>
    </row>
    <row r="1619" spans="1:29">
      <c r="A1619" t="s">
        <v>4472</v>
      </c>
      <c r="B1619" t="s">
        <v>4473</v>
      </c>
      <c r="C1619">
        <v>3.3</v>
      </c>
      <c r="D1619">
        <v>3.7</v>
      </c>
      <c r="E1619">
        <v>2.4900000000000002</v>
      </c>
      <c r="F1619">
        <v>4.0199999999999996</v>
      </c>
      <c r="G1619">
        <v>4.82</v>
      </c>
      <c r="H1619">
        <v>2.5099999999999998</v>
      </c>
      <c r="I1619">
        <v>4.32</v>
      </c>
      <c r="J1619">
        <v>5.16</v>
      </c>
      <c r="K1619">
        <v>2.7</v>
      </c>
      <c r="U1619">
        <v>168</v>
      </c>
      <c r="V1619">
        <v>192</v>
      </c>
      <c r="W1619">
        <v>198</v>
      </c>
      <c r="X1619">
        <v>188</v>
      </c>
      <c r="Y1619">
        <v>122</v>
      </c>
      <c r="Z1619">
        <v>262</v>
      </c>
      <c r="AA1619">
        <f t="shared" si="450"/>
        <v>1130</v>
      </c>
      <c r="AB1619">
        <f t="shared" si="437"/>
        <v>1.8830129073036072E-4</v>
      </c>
      <c r="AC1619" s="175"/>
    </row>
    <row r="1620" spans="1:29">
      <c r="A1620" t="s">
        <v>4474</v>
      </c>
      <c r="B1620" t="s">
        <v>4475</v>
      </c>
      <c r="C1620">
        <v>3.32</v>
      </c>
      <c r="D1620">
        <v>3.73</v>
      </c>
      <c r="E1620">
        <v>2.5</v>
      </c>
      <c r="F1620">
        <v>4.05</v>
      </c>
      <c r="G1620">
        <v>4.84</v>
      </c>
      <c r="H1620">
        <v>2.5099999999999998</v>
      </c>
      <c r="I1620">
        <v>4.3499999999999996</v>
      </c>
      <c r="J1620">
        <v>5.17</v>
      </c>
      <c r="K1620">
        <v>2.7</v>
      </c>
      <c r="U1620">
        <v>171</v>
      </c>
      <c r="V1620">
        <v>177</v>
      </c>
      <c r="W1620">
        <v>189</v>
      </c>
      <c r="X1620">
        <v>200</v>
      </c>
      <c r="Y1620">
        <v>154</v>
      </c>
      <c r="Z1620">
        <v>226</v>
      </c>
      <c r="AA1620">
        <f t="shared" si="450"/>
        <v>1117</v>
      </c>
      <c r="AB1620">
        <f t="shared" si="437"/>
        <v>1.8613499269540967E-4</v>
      </c>
      <c r="AC1620" s="175"/>
    </row>
    <row r="1621" spans="1:29">
      <c r="A1621" t="s">
        <v>4476</v>
      </c>
      <c r="B1621" t="s">
        <v>4477</v>
      </c>
      <c r="C1621">
        <v>3.38</v>
      </c>
      <c r="D1621">
        <v>3.77</v>
      </c>
      <c r="E1621">
        <v>2.52</v>
      </c>
      <c r="F1621">
        <v>4.12</v>
      </c>
      <c r="G1621">
        <v>4.9000000000000004</v>
      </c>
      <c r="H1621">
        <v>2.5299999999999998</v>
      </c>
      <c r="I1621">
        <v>4.4000000000000004</v>
      </c>
      <c r="J1621">
        <v>5.2</v>
      </c>
      <c r="K1621">
        <v>2.7</v>
      </c>
      <c r="U1621">
        <v>186</v>
      </c>
      <c r="V1621">
        <v>176</v>
      </c>
      <c r="W1621">
        <v>180</v>
      </c>
      <c r="X1621">
        <v>149</v>
      </c>
      <c r="Y1621">
        <v>138</v>
      </c>
      <c r="Z1621">
        <v>171</v>
      </c>
      <c r="AA1621">
        <f t="shared" si="450"/>
        <v>1000</v>
      </c>
      <c r="AB1621">
        <f t="shared" si="437"/>
        <v>1.6663831038085018E-4</v>
      </c>
      <c r="AC1621" s="175">
        <f t="shared" ref="AC1621" si="454">SUM(AB1621:AB1624)/4</f>
        <v>1.5318226681759653E-4</v>
      </c>
    </row>
    <row r="1622" spans="1:29">
      <c r="A1622" t="s">
        <v>4478</v>
      </c>
      <c r="B1622" t="s">
        <v>4479</v>
      </c>
      <c r="C1622">
        <v>3.46</v>
      </c>
      <c r="D1622">
        <v>3.84</v>
      </c>
      <c r="E1622">
        <v>2.5499999999999998</v>
      </c>
      <c r="F1622">
        <v>4.24</v>
      </c>
      <c r="G1622">
        <v>4.99</v>
      </c>
      <c r="H1622">
        <v>2.56</v>
      </c>
      <c r="I1622">
        <v>4.4800000000000004</v>
      </c>
      <c r="J1622">
        <v>5.25</v>
      </c>
      <c r="K1622">
        <v>2.7</v>
      </c>
      <c r="U1622">
        <v>175</v>
      </c>
      <c r="V1622">
        <v>164</v>
      </c>
      <c r="W1622">
        <v>165</v>
      </c>
      <c r="X1622">
        <v>130</v>
      </c>
      <c r="Y1622">
        <v>140</v>
      </c>
      <c r="Z1622">
        <v>164</v>
      </c>
      <c r="AA1622">
        <f t="shared" si="450"/>
        <v>938</v>
      </c>
      <c r="AB1622">
        <f t="shared" ref="AB1622:AB1685" si="455">AA1622/$AD$4</f>
        <v>1.5630673513723748E-4</v>
      </c>
      <c r="AC1622" s="175"/>
    </row>
    <row r="1623" spans="1:29">
      <c r="A1623" t="s">
        <v>4480</v>
      </c>
      <c r="B1623" t="s">
        <v>4481</v>
      </c>
      <c r="C1623">
        <v>3.56</v>
      </c>
      <c r="D1623">
        <v>3.92</v>
      </c>
      <c r="E1623">
        <v>2.59</v>
      </c>
      <c r="F1623">
        <v>4.41</v>
      </c>
      <c r="G1623">
        <v>5.12</v>
      </c>
      <c r="H1623">
        <v>2.61</v>
      </c>
      <c r="I1623">
        <v>4.58</v>
      </c>
      <c r="J1623">
        <v>5.3</v>
      </c>
      <c r="K1623">
        <v>2.7</v>
      </c>
      <c r="U1623">
        <v>150</v>
      </c>
      <c r="V1623">
        <v>158</v>
      </c>
      <c r="W1623">
        <v>154</v>
      </c>
      <c r="X1623">
        <v>150</v>
      </c>
      <c r="Y1623">
        <v>133</v>
      </c>
      <c r="Z1623">
        <v>149</v>
      </c>
      <c r="AA1623">
        <f t="shared" si="450"/>
        <v>894</v>
      </c>
      <c r="AB1623">
        <f t="shared" si="455"/>
        <v>1.4897464948048007E-4</v>
      </c>
      <c r="AC1623" s="175"/>
    </row>
    <row r="1624" spans="1:29">
      <c r="A1624" t="s">
        <v>4482</v>
      </c>
      <c r="B1624" t="s">
        <v>4483</v>
      </c>
      <c r="C1624">
        <v>3.65</v>
      </c>
      <c r="D1624">
        <v>3.98</v>
      </c>
      <c r="E1624">
        <v>2.62</v>
      </c>
      <c r="F1624">
        <v>4.55</v>
      </c>
      <c r="G1624">
        <v>5.23</v>
      </c>
      <c r="H1624">
        <v>2.64</v>
      </c>
      <c r="I1624">
        <v>4.67</v>
      </c>
      <c r="J1624">
        <v>5.35</v>
      </c>
      <c r="K1624">
        <v>2.7</v>
      </c>
      <c r="U1624">
        <v>158</v>
      </c>
      <c r="V1624">
        <v>153</v>
      </c>
      <c r="W1624">
        <v>145</v>
      </c>
      <c r="X1624">
        <v>109</v>
      </c>
      <c r="Y1624">
        <v>129</v>
      </c>
      <c r="Z1624">
        <v>151</v>
      </c>
      <c r="AA1624">
        <f t="shared" si="450"/>
        <v>845</v>
      </c>
      <c r="AB1624">
        <f t="shared" si="455"/>
        <v>1.4080937227181842E-4</v>
      </c>
      <c r="AC1624" s="175"/>
    </row>
    <row r="1625" spans="1:29">
      <c r="A1625" t="s">
        <v>4484</v>
      </c>
      <c r="B1625" t="s">
        <v>4485</v>
      </c>
      <c r="C1625">
        <v>3.71</v>
      </c>
      <c r="D1625">
        <v>4</v>
      </c>
      <c r="E1625">
        <v>2.64</v>
      </c>
      <c r="F1625">
        <v>4.6500000000000004</v>
      </c>
      <c r="G1625">
        <v>5.31</v>
      </c>
      <c r="H1625">
        <v>2.67</v>
      </c>
      <c r="I1625">
        <v>4.7300000000000004</v>
      </c>
      <c r="J1625">
        <v>5.38</v>
      </c>
      <c r="K1625">
        <v>2.7</v>
      </c>
      <c r="U1625">
        <v>147</v>
      </c>
      <c r="V1625">
        <v>149</v>
      </c>
      <c r="W1625">
        <v>143</v>
      </c>
      <c r="X1625">
        <v>107</v>
      </c>
      <c r="Y1625">
        <v>130</v>
      </c>
      <c r="Z1625">
        <v>145</v>
      </c>
      <c r="AA1625">
        <f t="shared" si="450"/>
        <v>821</v>
      </c>
      <c r="AB1625">
        <f t="shared" si="455"/>
        <v>1.3681005282267802E-4</v>
      </c>
      <c r="AC1625" s="175">
        <f t="shared" ref="AC1625" si="456">SUM(AB1625:AB1628)/4</f>
        <v>1.2910303096756368E-4</v>
      </c>
    </row>
    <row r="1626" spans="1:29">
      <c r="A1626" t="s">
        <v>4486</v>
      </c>
      <c r="B1626" t="s">
        <v>4487</v>
      </c>
      <c r="C1626">
        <v>3.72</v>
      </c>
      <c r="D1626">
        <v>4.01</v>
      </c>
      <c r="E1626">
        <v>2.65</v>
      </c>
      <c r="F1626">
        <v>4.6900000000000004</v>
      </c>
      <c r="G1626">
        <v>5.34</v>
      </c>
      <c r="H1626">
        <v>2.69</v>
      </c>
      <c r="I1626">
        <v>4.74</v>
      </c>
      <c r="J1626">
        <v>5.39</v>
      </c>
      <c r="K1626">
        <v>2.7</v>
      </c>
      <c r="U1626">
        <v>129</v>
      </c>
      <c r="V1626">
        <v>149</v>
      </c>
      <c r="W1626">
        <v>148</v>
      </c>
      <c r="X1626">
        <v>86</v>
      </c>
      <c r="Y1626">
        <v>119</v>
      </c>
      <c r="Z1626">
        <v>117</v>
      </c>
      <c r="AA1626">
        <f t="shared" si="450"/>
        <v>748</v>
      </c>
      <c r="AB1626">
        <f t="shared" si="455"/>
        <v>1.2464545616487594E-4</v>
      </c>
      <c r="AC1626" s="175"/>
    </row>
    <row r="1627" spans="1:29">
      <c r="A1627" t="s">
        <v>4488</v>
      </c>
      <c r="B1627" t="s">
        <v>4489</v>
      </c>
      <c r="C1627">
        <v>3.71</v>
      </c>
      <c r="D1627">
        <v>4</v>
      </c>
      <c r="E1627">
        <v>2.64</v>
      </c>
      <c r="F1627">
        <v>4.6900000000000004</v>
      </c>
      <c r="G1627">
        <v>5.34</v>
      </c>
      <c r="H1627">
        <v>2.69</v>
      </c>
      <c r="I1627">
        <v>4.7300000000000004</v>
      </c>
      <c r="J1627">
        <v>5.39</v>
      </c>
      <c r="K1627">
        <v>2.7</v>
      </c>
      <c r="U1627">
        <v>111</v>
      </c>
      <c r="V1627">
        <v>148</v>
      </c>
      <c r="W1627">
        <v>154</v>
      </c>
      <c r="X1627">
        <v>122</v>
      </c>
      <c r="Y1627">
        <v>122</v>
      </c>
      <c r="Z1627">
        <v>112</v>
      </c>
      <c r="AA1627">
        <f t="shared" si="450"/>
        <v>769</v>
      </c>
      <c r="AB1627">
        <f t="shared" si="455"/>
        <v>1.2814486068287381E-4</v>
      </c>
      <c r="AC1627" s="175"/>
    </row>
    <row r="1628" spans="1:29">
      <c r="A1628" t="s">
        <v>4490</v>
      </c>
      <c r="B1628" t="s">
        <v>4491</v>
      </c>
      <c r="C1628">
        <v>3.65</v>
      </c>
      <c r="D1628">
        <v>3.97</v>
      </c>
      <c r="E1628">
        <v>2.62</v>
      </c>
      <c r="F1628">
        <v>4.6100000000000003</v>
      </c>
      <c r="G1628">
        <v>5.29</v>
      </c>
      <c r="H1628">
        <v>2.68</v>
      </c>
      <c r="I1628">
        <v>4.67</v>
      </c>
      <c r="J1628">
        <v>5.35</v>
      </c>
      <c r="K1628">
        <v>2.7</v>
      </c>
      <c r="U1628">
        <v>119</v>
      </c>
      <c r="V1628">
        <v>156</v>
      </c>
      <c r="W1628">
        <v>164</v>
      </c>
      <c r="X1628">
        <v>111</v>
      </c>
      <c r="Y1628">
        <v>111</v>
      </c>
      <c r="Z1628">
        <v>100</v>
      </c>
      <c r="AA1628">
        <f t="shared" si="450"/>
        <v>761</v>
      </c>
      <c r="AB1628">
        <f t="shared" si="455"/>
        <v>1.26811754199827E-4</v>
      </c>
      <c r="AC1628" s="175"/>
    </row>
    <row r="1629" spans="1:29">
      <c r="A1629" t="s">
        <v>4492</v>
      </c>
      <c r="B1629" t="s">
        <v>4493</v>
      </c>
      <c r="C1629">
        <v>3.58</v>
      </c>
      <c r="D1629">
        <v>3.92</v>
      </c>
      <c r="E1629">
        <v>2.6</v>
      </c>
      <c r="F1629">
        <v>4.5199999999999996</v>
      </c>
      <c r="G1629">
        <v>5.23</v>
      </c>
      <c r="H1629">
        <v>2.67</v>
      </c>
      <c r="I1629">
        <v>4.5999999999999996</v>
      </c>
      <c r="J1629">
        <v>5.32</v>
      </c>
      <c r="K1629">
        <v>2.7</v>
      </c>
      <c r="U1629">
        <v>130</v>
      </c>
      <c r="V1629">
        <v>167</v>
      </c>
      <c r="W1629">
        <v>171</v>
      </c>
      <c r="X1629">
        <v>95</v>
      </c>
      <c r="Y1629">
        <v>109</v>
      </c>
      <c r="Z1629">
        <v>118</v>
      </c>
      <c r="AA1629">
        <f t="shared" si="450"/>
        <v>790</v>
      </c>
      <c r="AB1629">
        <f t="shared" si="455"/>
        <v>1.3164426520087164E-4</v>
      </c>
      <c r="AC1629" s="175">
        <f t="shared" ref="AC1629" si="457">SUM(AB1629:AB1632)/4</f>
        <v>1.3897635085762905E-4</v>
      </c>
    </row>
    <row r="1630" spans="1:29">
      <c r="A1630" t="s">
        <v>4494</v>
      </c>
      <c r="B1630" t="s">
        <v>4495</v>
      </c>
      <c r="C1630">
        <v>3.5</v>
      </c>
      <c r="D1630">
        <v>3.86</v>
      </c>
      <c r="E1630">
        <v>2.57</v>
      </c>
      <c r="F1630">
        <v>4.42</v>
      </c>
      <c r="G1630">
        <v>5.16</v>
      </c>
      <c r="H1630">
        <v>2.65</v>
      </c>
      <c r="I1630">
        <v>4.5199999999999996</v>
      </c>
      <c r="J1630">
        <v>5.27</v>
      </c>
      <c r="K1630">
        <v>2.7</v>
      </c>
      <c r="U1630">
        <v>144</v>
      </c>
      <c r="V1630">
        <v>174</v>
      </c>
      <c r="W1630">
        <v>179</v>
      </c>
      <c r="X1630">
        <v>75</v>
      </c>
      <c r="Y1630">
        <v>117</v>
      </c>
      <c r="Z1630">
        <v>139</v>
      </c>
      <c r="AA1630">
        <f t="shared" si="450"/>
        <v>828</v>
      </c>
      <c r="AB1630">
        <f t="shared" si="455"/>
        <v>1.3797652099534395E-4</v>
      </c>
      <c r="AC1630" s="175"/>
    </row>
    <row r="1631" spans="1:29">
      <c r="A1631" t="s">
        <v>4496</v>
      </c>
      <c r="B1631" t="s">
        <v>4497</v>
      </c>
      <c r="C1631">
        <v>3.44</v>
      </c>
      <c r="D1631">
        <v>3.82</v>
      </c>
      <c r="E1631">
        <v>2.5499999999999998</v>
      </c>
      <c r="F1631">
        <v>4.3499999999999996</v>
      </c>
      <c r="G1631">
        <v>5.12</v>
      </c>
      <c r="H1631">
        <v>2.64</v>
      </c>
      <c r="I1631">
        <v>4.47</v>
      </c>
      <c r="J1631">
        <v>5.24</v>
      </c>
      <c r="K1631">
        <v>2.7</v>
      </c>
      <c r="U1631">
        <v>147</v>
      </c>
      <c r="V1631">
        <v>182</v>
      </c>
      <c r="W1631">
        <v>185</v>
      </c>
      <c r="X1631">
        <v>80</v>
      </c>
      <c r="Y1631">
        <v>123</v>
      </c>
      <c r="Z1631">
        <v>135</v>
      </c>
      <c r="AA1631">
        <f t="shared" si="450"/>
        <v>852</v>
      </c>
      <c r="AB1631">
        <f t="shared" si="455"/>
        <v>1.4197584044448437E-4</v>
      </c>
      <c r="AC1631" s="175"/>
    </row>
    <row r="1632" spans="1:29">
      <c r="A1632" t="s">
        <v>4498</v>
      </c>
      <c r="B1632" t="s">
        <v>4499</v>
      </c>
      <c r="C1632">
        <v>3.41</v>
      </c>
      <c r="D1632">
        <v>3.79</v>
      </c>
      <c r="E1632">
        <v>2.54</v>
      </c>
      <c r="F1632">
        <v>4.28</v>
      </c>
      <c r="G1632">
        <v>5.0599999999999996</v>
      </c>
      <c r="H1632">
        <v>2.62</v>
      </c>
      <c r="I1632">
        <v>4.43</v>
      </c>
      <c r="J1632">
        <v>5.22</v>
      </c>
      <c r="K1632">
        <v>2.7</v>
      </c>
      <c r="U1632">
        <v>139</v>
      </c>
      <c r="V1632">
        <v>187</v>
      </c>
      <c r="W1632">
        <v>186</v>
      </c>
      <c r="X1632">
        <v>85</v>
      </c>
      <c r="Y1632">
        <v>127</v>
      </c>
      <c r="Z1632">
        <v>142</v>
      </c>
      <c r="AA1632">
        <f t="shared" si="450"/>
        <v>866</v>
      </c>
      <c r="AB1632">
        <f t="shared" si="455"/>
        <v>1.4430877678981626E-4</v>
      </c>
      <c r="AC1632" s="175"/>
    </row>
    <row r="1633" spans="1:29">
      <c r="A1633" t="s">
        <v>4500</v>
      </c>
      <c r="B1633" t="s">
        <v>4501</v>
      </c>
      <c r="C1633">
        <v>3.39</v>
      </c>
      <c r="D1633">
        <v>3.77</v>
      </c>
      <c r="E1633">
        <v>2.5299999999999998</v>
      </c>
      <c r="F1633">
        <v>4.2300000000000004</v>
      </c>
      <c r="G1633">
        <v>5.0199999999999996</v>
      </c>
      <c r="H1633">
        <v>2.6</v>
      </c>
      <c r="I1633">
        <v>4.41</v>
      </c>
      <c r="J1633">
        <v>5.21</v>
      </c>
      <c r="K1633">
        <v>2.7</v>
      </c>
      <c r="U1633">
        <v>142</v>
      </c>
      <c r="V1633">
        <v>182</v>
      </c>
      <c r="W1633">
        <v>175</v>
      </c>
      <c r="X1633">
        <v>83</v>
      </c>
      <c r="Y1633">
        <v>138</v>
      </c>
      <c r="Z1633">
        <v>147</v>
      </c>
      <c r="AA1633">
        <f t="shared" si="450"/>
        <v>867</v>
      </c>
      <c r="AB1633">
        <f t="shared" si="455"/>
        <v>1.4447541510019711E-4</v>
      </c>
      <c r="AC1633" s="175">
        <f t="shared" ref="AC1633" si="458">SUM(AB1633:AB1636)/4</f>
        <v>1.1610524275785737E-4</v>
      </c>
    </row>
    <row r="1634" spans="1:29">
      <c r="A1634" t="s">
        <v>4502</v>
      </c>
      <c r="B1634" t="s">
        <v>4503</v>
      </c>
      <c r="C1634">
        <v>3.37</v>
      </c>
      <c r="D1634">
        <v>3.76</v>
      </c>
      <c r="E1634">
        <v>2.52</v>
      </c>
      <c r="F1634">
        <v>4.2</v>
      </c>
      <c r="G1634">
        <v>4.99</v>
      </c>
      <c r="H1634">
        <v>2.59</v>
      </c>
      <c r="I1634">
        <v>4.3899999999999997</v>
      </c>
      <c r="J1634">
        <v>5.2</v>
      </c>
      <c r="K1634">
        <v>2.7</v>
      </c>
      <c r="U1634">
        <v>132</v>
      </c>
      <c r="V1634">
        <v>164</v>
      </c>
      <c r="W1634">
        <v>154</v>
      </c>
      <c r="X1634">
        <v>93</v>
      </c>
      <c r="Y1634">
        <v>134</v>
      </c>
      <c r="Z1634">
        <v>126</v>
      </c>
      <c r="AA1634">
        <f t="shared" si="450"/>
        <v>803</v>
      </c>
      <c r="AB1634">
        <f t="shared" si="455"/>
        <v>1.3381056323582269E-4</v>
      </c>
      <c r="AC1634" s="175"/>
    </row>
    <row r="1635" spans="1:29">
      <c r="A1635" t="s">
        <v>4504</v>
      </c>
      <c r="B1635" t="s">
        <v>4505</v>
      </c>
      <c r="C1635">
        <v>3.35</v>
      </c>
      <c r="D1635">
        <v>3.74</v>
      </c>
      <c r="E1635">
        <v>2.5099999999999998</v>
      </c>
      <c r="F1635">
        <v>4.1399999999999997</v>
      </c>
      <c r="G1635">
        <v>4.9400000000000004</v>
      </c>
      <c r="H1635">
        <v>2.57</v>
      </c>
      <c r="I1635">
        <v>4.37</v>
      </c>
      <c r="J1635">
        <v>5.19</v>
      </c>
      <c r="K1635">
        <v>2.7</v>
      </c>
      <c r="U1635">
        <v>121</v>
      </c>
      <c r="V1635">
        <v>137</v>
      </c>
      <c r="W1635">
        <v>108</v>
      </c>
      <c r="X1635">
        <v>84</v>
      </c>
      <c r="Y1635">
        <v>122</v>
      </c>
      <c r="Z1635">
        <v>73</v>
      </c>
      <c r="AA1635">
        <f t="shared" si="450"/>
        <v>645</v>
      </c>
      <c r="AB1635">
        <f t="shared" si="455"/>
        <v>1.0748171019564838E-4</v>
      </c>
      <c r="AC1635" s="175"/>
    </row>
    <row r="1636" spans="1:29">
      <c r="A1636" t="s">
        <v>4506</v>
      </c>
      <c r="B1636" t="s">
        <v>4507</v>
      </c>
      <c r="C1636">
        <v>3.35</v>
      </c>
      <c r="D1636">
        <v>3.74</v>
      </c>
      <c r="E1636">
        <v>2.5099999999999998</v>
      </c>
      <c r="F1636">
        <v>4.1399999999999997</v>
      </c>
      <c r="G1636">
        <v>4.9400000000000004</v>
      </c>
      <c r="H1636">
        <v>2.57</v>
      </c>
      <c r="I1636">
        <v>4.37</v>
      </c>
      <c r="J1636">
        <v>5.19</v>
      </c>
      <c r="K1636">
        <v>2.7</v>
      </c>
      <c r="U1636">
        <v>107</v>
      </c>
      <c r="V1636">
        <v>100</v>
      </c>
      <c r="W1636">
        <v>83</v>
      </c>
      <c r="X1636">
        <v>61</v>
      </c>
      <c r="Y1636">
        <v>91</v>
      </c>
      <c r="Z1636">
        <v>30</v>
      </c>
      <c r="AA1636">
        <f t="shared" si="450"/>
        <v>472</v>
      </c>
      <c r="AB1636">
        <f t="shared" si="455"/>
        <v>7.8653282499761289E-5</v>
      </c>
      <c r="AC1636" s="175"/>
    </row>
    <row r="1637" spans="1:29">
      <c r="A1637" t="s">
        <v>4508</v>
      </c>
      <c r="B1637" t="s">
        <v>4509</v>
      </c>
      <c r="C1637">
        <v>3.33</v>
      </c>
      <c r="D1637">
        <v>3.73</v>
      </c>
      <c r="E1637">
        <v>2.5099999999999998</v>
      </c>
      <c r="F1637">
        <v>4.0999999999999996</v>
      </c>
      <c r="G1637">
        <v>4.9000000000000004</v>
      </c>
      <c r="H1637">
        <v>2.56</v>
      </c>
      <c r="I1637">
        <v>4.3499999999999996</v>
      </c>
      <c r="J1637">
        <v>5.18</v>
      </c>
      <c r="K1637">
        <v>2.7</v>
      </c>
      <c r="U1637">
        <v>115</v>
      </c>
      <c r="V1637">
        <v>82</v>
      </c>
      <c r="W1637">
        <v>81</v>
      </c>
      <c r="X1637">
        <v>76</v>
      </c>
      <c r="Y1637">
        <v>68</v>
      </c>
      <c r="Z1637">
        <v>13</v>
      </c>
      <c r="AA1637">
        <f t="shared" si="450"/>
        <v>435</v>
      </c>
      <c r="AB1637">
        <f t="shared" si="455"/>
        <v>7.2487665015669837E-5</v>
      </c>
      <c r="AC1637" s="175">
        <f t="shared" ref="AC1637" si="459">SUM(AB1637:AB1640)/4</f>
        <v>8.190272955218787E-5</v>
      </c>
    </row>
    <row r="1638" spans="1:29">
      <c r="A1638" t="s">
        <v>4510</v>
      </c>
      <c r="B1638" t="s">
        <v>4511</v>
      </c>
      <c r="C1638">
        <v>3.33</v>
      </c>
      <c r="D1638">
        <v>3.73</v>
      </c>
      <c r="E1638">
        <v>2.5099999999999998</v>
      </c>
      <c r="F1638">
        <v>4.08</v>
      </c>
      <c r="G1638">
        <v>4.8899999999999997</v>
      </c>
      <c r="H1638">
        <v>2.5499999999999998</v>
      </c>
      <c r="I1638">
        <v>4.3499999999999996</v>
      </c>
      <c r="J1638">
        <v>5.18</v>
      </c>
      <c r="K1638">
        <v>2.7</v>
      </c>
      <c r="U1638">
        <v>132</v>
      </c>
      <c r="V1638">
        <v>91</v>
      </c>
      <c r="W1638">
        <v>86</v>
      </c>
      <c r="X1638">
        <v>97</v>
      </c>
      <c r="Y1638">
        <v>71</v>
      </c>
      <c r="Z1638">
        <v>15</v>
      </c>
      <c r="AA1638">
        <f t="shared" si="450"/>
        <v>492</v>
      </c>
      <c r="AB1638">
        <f t="shared" si="455"/>
        <v>8.1986048707378297E-5</v>
      </c>
      <c r="AC1638" s="175"/>
    </row>
    <row r="1639" spans="1:29">
      <c r="A1639" t="s">
        <v>4512</v>
      </c>
      <c r="B1639" t="s">
        <v>4513</v>
      </c>
      <c r="C1639">
        <v>3.31</v>
      </c>
      <c r="D1639">
        <v>3.72</v>
      </c>
      <c r="E1639">
        <v>2.5099999999999998</v>
      </c>
      <c r="F1639">
        <v>4.0599999999999996</v>
      </c>
      <c r="G1639">
        <v>4.87</v>
      </c>
      <c r="H1639">
        <v>2.5499999999999998</v>
      </c>
      <c r="I1639">
        <v>4.33</v>
      </c>
      <c r="J1639">
        <v>5.17</v>
      </c>
      <c r="K1639">
        <v>2.7</v>
      </c>
      <c r="U1639">
        <v>112</v>
      </c>
      <c r="V1639">
        <v>87</v>
      </c>
      <c r="W1639">
        <v>90</v>
      </c>
      <c r="X1639">
        <v>110</v>
      </c>
      <c r="Y1639">
        <v>69</v>
      </c>
      <c r="Z1639">
        <v>12</v>
      </c>
      <c r="AA1639">
        <f t="shared" si="450"/>
        <v>480</v>
      </c>
      <c r="AB1639">
        <f t="shared" si="455"/>
        <v>7.9986388982808098E-5</v>
      </c>
      <c r="AC1639" s="175"/>
    </row>
    <row r="1640" spans="1:29">
      <c r="A1640" t="s">
        <v>4514</v>
      </c>
      <c r="B1640" t="s">
        <v>4515</v>
      </c>
      <c r="C1640">
        <v>3.3</v>
      </c>
      <c r="D1640">
        <v>3.7</v>
      </c>
      <c r="E1640">
        <v>2.5</v>
      </c>
      <c r="F1640">
        <v>4.03</v>
      </c>
      <c r="G1640">
        <v>4.84</v>
      </c>
      <c r="H1640">
        <v>2.5299999999999998</v>
      </c>
      <c r="I1640">
        <v>4.32</v>
      </c>
      <c r="J1640">
        <v>5.16</v>
      </c>
      <c r="K1640">
        <v>2.7</v>
      </c>
      <c r="U1640">
        <v>119</v>
      </c>
      <c r="V1640">
        <v>98</v>
      </c>
      <c r="W1640">
        <v>101</v>
      </c>
      <c r="X1640">
        <v>152</v>
      </c>
      <c r="Y1640">
        <v>66</v>
      </c>
      <c r="Z1640">
        <v>23</v>
      </c>
      <c r="AA1640">
        <f t="shared" si="450"/>
        <v>559</v>
      </c>
      <c r="AB1640">
        <f t="shared" si="455"/>
        <v>9.3150815502895262E-5</v>
      </c>
      <c r="AC1640" s="175"/>
    </row>
    <row r="1641" spans="1:29">
      <c r="A1641" t="s">
        <v>4516</v>
      </c>
      <c r="B1641" t="s">
        <v>4517</v>
      </c>
      <c r="C1641">
        <v>3.27</v>
      </c>
      <c r="D1641">
        <v>3.69</v>
      </c>
      <c r="E1641">
        <v>2.4900000000000002</v>
      </c>
      <c r="F1641">
        <v>4</v>
      </c>
      <c r="G1641">
        <v>4.82</v>
      </c>
      <c r="H1641">
        <v>2.52</v>
      </c>
      <c r="I1641">
        <v>4.29</v>
      </c>
      <c r="J1641">
        <v>5.14</v>
      </c>
      <c r="K1641">
        <v>2.7</v>
      </c>
      <c r="U1641">
        <v>143</v>
      </c>
      <c r="V1641">
        <v>126</v>
      </c>
      <c r="W1641">
        <v>128</v>
      </c>
      <c r="X1641">
        <v>187</v>
      </c>
      <c r="Y1641">
        <v>106</v>
      </c>
      <c r="Z1641">
        <v>53</v>
      </c>
      <c r="AA1641">
        <f t="shared" si="450"/>
        <v>743</v>
      </c>
      <c r="AB1641">
        <f t="shared" si="455"/>
        <v>1.238122646129717E-4</v>
      </c>
      <c r="AC1641" s="175">
        <f t="shared" ref="AC1641" si="460">SUM(AB1641:AB1644)/4</f>
        <v>1.6688826784642147E-4</v>
      </c>
    </row>
    <row r="1642" spans="1:29">
      <c r="A1642" t="s">
        <v>4518</v>
      </c>
      <c r="B1642" t="s">
        <v>4519</v>
      </c>
      <c r="C1642">
        <v>3.24</v>
      </c>
      <c r="D1642">
        <v>3.66</v>
      </c>
      <c r="E1642">
        <v>2.48</v>
      </c>
      <c r="F1642">
        <v>3.95</v>
      </c>
      <c r="G1642">
        <v>4.78</v>
      </c>
      <c r="H1642">
        <v>2.5</v>
      </c>
      <c r="I1642">
        <v>4.26</v>
      </c>
      <c r="J1642">
        <v>5.13</v>
      </c>
      <c r="K1642">
        <v>2.7</v>
      </c>
      <c r="U1642">
        <v>187</v>
      </c>
      <c r="V1642">
        <v>190</v>
      </c>
      <c r="W1642">
        <v>171</v>
      </c>
      <c r="X1642">
        <v>200</v>
      </c>
      <c r="Y1642">
        <v>144</v>
      </c>
      <c r="Z1642">
        <v>168</v>
      </c>
      <c r="AA1642">
        <f t="shared" si="450"/>
        <v>1060</v>
      </c>
      <c r="AB1642">
        <f t="shared" si="455"/>
        <v>1.7663660900370121E-4</v>
      </c>
      <c r="AC1642" s="175"/>
    </row>
    <row r="1643" spans="1:29">
      <c r="A1643" t="s">
        <v>4520</v>
      </c>
      <c r="B1643" t="s">
        <v>4521</v>
      </c>
      <c r="C1643">
        <v>3.22</v>
      </c>
      <c r="D1643">
        <v>3.64</v>
      </c>
      <c r="E1643">
        <v>2.4700000000000002</v>
      </c>
      <c r="F1643">
        <v>3.9</v>
      </c>
      <c r="G1643">
        <v>4.7300000000000004</v>
      </c>
      <c r="H1643">
        <v>2.48</v>
      </c>
      <c r="I1643">
        <v>4.24</v>
      </c>
      <c r="J1643">
        <v>5.1100000000000003</v>
      </c>
      <c r="K1643">
        <v>2.7</v>
      </c>
      <c r="U1643">
        <v>170</v>
      </c>
      <c r="V1643">
        <v>201</v>
      </c>
      <c r="W1643">
        <v>210</v>
      </c>
      <c r="X1643">
        <v>144</v>
      </c>
      <c r="Y1643">
        <v>122</v>
      </c>
      <c r="Z1643">
        <v>262</v>
      </c>
      <c r="AA1643">
        <f t="shared" si="450"/>
        <v>1109</v>
      </c>
      <c r="AB1643">
        <f t="shared" si="455"/>
        <v>1.8480188621236286E-4</v>
      </c>
      <c r="AC1643" s="175"/>
    </row>
    <row r="1644" spans="1:29">
      <c r="A1644" t="s">
        <v>4522</v>
      </c>
      <c r="B1644" t="s">
        <v>4523</v>
      </c>
      <c r="C1644">
        <v>3.23</v>
      </c>
      <c r="D1644">
        <v>3.65</v>
      </c>
      <c r="E1644">
        <v>2.4700000000000002</v>
      </c>
      <c r="F1644">
        <v>3.89</v>
      </c>
      <c r="G1644">
        <v>4.72</v>
      </c>
      <c r="H1644">
        <v>2.4700000000000002</v>
      </c>
      <c r="I1644">
        <v>4.25</v>
      </c>
      <c r="J1644">
        <v>5.12</v>
      </c>
      <c r="K1644">
        <v>2.7</v>
      </c>
      <c r="U1644">
        <v>155</v>
      </c>
      <c r="V1644">
        <v>185</v>
      </c>
      <c r="W1644">
        <v>200</v>
      </c>
      <c r="X1644">
        <v>174</v>
      </c>
      <c r="Y1644">
        <v>154</v>
      </c>
      <c r="Z1644">
        <v>226</v>
      </c>
      <c r="AA1644">
        <f t="shared" si="450"/>
        <v>1094</v>
      </c>
      <c r="AB1644">
        <f t="shared" si="455"/>
        <v>1.823023115566501E-4</v>
      </c>
      <c r="AC1644" s="175"/>
    </row>
    <row r="1645" spans="1:29">
      <c r="A1645" t="s">
        <v>4524</v>
      </c>
      <c r="B1645" t="s">
        <v>4525</v>
      </c>
      <c r="C1645">
        <v>3.29</v>
      </c>
      <c r="D1645">
        <v>3.7</v>
      </c>
      <c r="E1645">
        <v>2.5</v>
      </c>
      <c r="F1645">
        <v>3.98</v>
      </c>
      <c r="G1645">
        <v>4.79</v>
      </c>
      <c r="H1645">
        <v>2.4900000000000002</v>
      </c>
      <c r="I1645">
        <v>4.3099999999999996</v>
      </c>
      <c r="J1645">
        <v>5.16</v>
      </c>
      <c r="K1645">
        <v>2.7</v>
      </c>
      <c r="U1645">
        <v>163</v>
      </c>
      <c r="V1645">
        <v>184</v>
      </c>
      <c r="W1645">
        <v>189</v>
      </c>
      <c r="X1645">
        <v>119</v>
      </c>
      <c r="Y1645">
        <v>138</v>
      </c>
      <c r="Z1645">
        <v>171</v>
      </c>
      <c r="AA1645">
        <f t="shared" si="450"/>
        <v>964</v>
      </c>
      <c r="AB1645">
        <f t="shared" si="455"/>
        <v>1.6063933120713959E-4</v>
      </c>
      <c r="AC1645" s="175">
        <f t="shared" ref="AC1645" si="461">SUM(AB1645:AB1648)/4</f>
        <v>1.490163090580753E-4</v>
      </c>
    </row>
    <row r="1646" spans="1:29">
      <c r="A1646" t="s">
        <v>4526</v>
      </c>
      <c r="B1646" t="s">
        <v>4527</v>
      </c>
      <c r="C1646">
        <v>3.38</v>
      </c>
      <c r="D1646">
        <v>3.76</v>
      </c>
      <c r="E1646">
        <v>2.5299999999999998</v>
      </c>
      <c r="F1646">
        <v>4.1100000000000003</v>
      </c>
      <c r="G1646">
        <v>4.8899999999999997</v>
      </c>
      <c r="H1646">
        <v>2.5299999999999998</v>
      </c>
      <c r="I1646">
        <v>4.4000000000000004</v>
      </c>
      <c r="J1646">
        <v>5.21</v>
      </c>
      <c r="K1646">
        <v>2.7</v>
      </c>
      <c r="U1646">
        <v>163</v>
      </c>
      <c r="V1646">
        <v>171</v>
      </c>
      <c r="W1646">
        <v>174</v>
      </c>
      <c r="X1646">
        <v>103</v>
      </c>
      <c r="Y1646">
        <v>140</v>
      </c>
      <c r="Z1646">
        <v>164</v>
      </c>
      <c r="AA1646">
        <f t="shared" si="450"/>
        <v>915</v>
      </c>
      <c r="AB1646">
        <f t="shared" si="455"/>
        <v>1.5247405399847793E-4</v>
      </c>
      <c r="AC1646" s="175"/>
    </row>
    <row r="1647" spans="1:29">
      <c r="A1647" t="s">
        <v>4528</v>
      </c>
      <c r="B1647" t="s">
        <v>4529</v>
      </c>
      <c r="C1647">
        <v>3.46</v>
      </c>
      <c r="D1647">
        <v>3.81</v>
      </c>
      <c r="E1647">
        <v>2.56</v>
      </c>
      <c r="F1647">
        <v>4.24</v>
      </c>
      <c r="G1647">
        <v>4.99</v>
      </c>
      <c r="H1647">
        <v>2.57</v>
      </c>
      <c r="I1647">
        <v>4.4800000000000004</v>
      </c>
      <c r="J1647">
        <v>5.25</v>
      </c>
      <c r="K1647">
        <v>2.7</v>
      </c>
      <c r="U1647">
        <v>147</v>
      </c>
      <c r="V1647">
        <v>166</v>
      </c>
      <c r="W1647">
        <v>162</v>
      </c>
      <c r="X1647">
        <v>108</v>
      </c>
      <c r="Y1647">
        <v>133</v>
      </c>
      <c r="Z1647">
        <v>149</v>
      </c>
      <c r="AA1647">
        <f t="shared" si="450"/>
        <v>865</v>
      </c>
      <c r="AB1647">
        <f t="shared" si="455"/>
        <v>1.4414213847943543E-4</v>
      </c>
      <c r="AC1647" s="175"/>
    </row>
    <row r="1648" spans="1:29">
      <c r="A1648" t="s">
        <v>4530</v>
      </c>
      <c r="B1648" t="s">
        <v>4531</v>
      </c>
      <c r="C1648">
        <v>3.53</v>
      </c>
      <c r="D1648">
        <v>3.85</v>
      </c>
      <c r="E1648">
        <v>2.59</v>
      </c>
      <c r="F1648">
        <v>4.37</v>
      </c>
      <c r="G1648">
        <v>5.09</v>
      </c>
      <c r="H1648">
        <v>2.61</v>
      </c>
      <c r="I1648">
        <v>4.55</v>
      </c>
      <c r="J1648">
        <v>5.29</v>
      </c>
      <c r="K1648">
        <v>2.7</v>
      </c>
      <c r="U1648">
        <v>149</v>
      </c>
      <c r="V1648">
        <v>159</v>
      </c>
      <c r="W1648">
        <v>152</v>
      </c>
      <c r="X1648">
        <v>93</v>
      </c>
      <c r="Y1648">
        <v>129</v>
      </c>
      <c r="Z1648">
        <v>151</v>
      </c>
      <c r="AA1648">
        <f t="shared" si="450"/>
        <v>833</v>
      </c>
      <c r="AB1648">
        <f t="shared" si="455"/>
        <v>1.3880971254724822E-4</v>
      </c>
      <c r="AC1648" s="175"/>
    </row>
    <row r="1649" spans="1:29">
      <c r="A1649" t="s">
        <v>4532</v>
      </c>
      <c r="B1649" t="s">
        <v>4533</v>
      </c>
      <c r="C1649">
        <v>3.58</v>
      </c>
      <c r="D1649">
        <v>3.88</v>
      </c>
      <c r="E1649">
        <v>2.61</v>
      </c>
      <c r="F1649">
        <v>4.45</v>
      </c>
      <c r="G1649">
        <v>5.16</v>
      </c>
      <c r="H1649">
        <v>2.63</v>
      </c>
      <c r="I1649">
        <v>4.6100000000000003</v>
      </c>
      <c r="J1649">
        <v>5.32</v>
      </c>
      <c r="K1649">
        <v>2.7</v>
      </c>
      <c r="U1649">
        <v>139</v>
      </c>
      <c r="V1649">
        <v>156</v>
      </c>
      <c r="W1649">
        <v>151</v>
      </c>
      <c r="X1649">
        <v>94</v>
      </c>
      <c r="Y1649">
        <v>130</v>
      </c>
      <c r="Z1649">
        <v>145</v>
      </c>
      <c r="AA1649">
        <f t="shared" si="450"/>
        <v>815</v>
      </c>
      <c r="AB1649">
        <f t="shared" si="455"/>
        <v>1.3581022296039289E-4</v>
      </c>
      <c r="AC1649" s="175">
        <f t="shared" ref="AC1649" si="462">SUM(AB1649:AB1652)/4</f>
        <v>1.2951962674351579E-4</v>
      </c>
    </row>
    <row r="1650" spans="1:29">
      <c r="A1650" t="s">
        <v>4534</v>
      </c>
      <c r="B1650" t="s">
        <v>4535</v>
      </c>
      <c r="C1650">
        <v>3.61</v>
      </c>
      <c r="D1650">
        <v>3.89</v>
      </c>
      <c r="E1650">
        <v>2.63</v>
      </c>
      <c r="F1650">
        <v>4.51</v>
      </c>
      <c r="G1650">
        <v>5.2</v>
      </c>
      <c r="H1650">
        <v>2.64</v>
      </c>
      <c r="I1650">
        <v>4.6500000000000004</v>
      </c>
      <c r="J1650">
        <v>5.34</v>
      </c>
      <c r="K1650">
        <v>2.7</v>
      </c>
      <c r="U1650">
        <v>134</v>
      </c>
      <c r="V1650">
        <v>156</v>
      </c>
      <c r="W1650">
        <v>156</v>
      </c>
      <c r="X1650">
        <v>83</v>
      </c>
      <c r="Y1650">
        <v>119</v>
      </c>
      <c r="Z1650">
        <v>117</v>
      </c>
      <c r="AA1650">
        <f t="shared" si="450"/>
        <v>765</v>
      </c>
      <c r="AB1650">
        <f t="shared" si="455"/>
        <v>1.2747830744135039E-4</v>
      </c>
      <c r="AC1650" s="175"/>
    </row>
    <row r="1651" spans="1:29">
      <c r="A1651" t="s">
        <v>4536</v>
      </c>
      <c r="B1651" t="s">
        <v>4537</v>
      </c>
      <c r="C1651">
        <v>3.59</v>
      </c>
      <c r="D1651">
        <v>3.89</v>
      </c>
      <c r="E1651">
        <v>2.62</v>
      </c>
      <c r="F1651">
        <v>4.51</v>
      </c>
      <c r="G1651">
        <v>5.21</v>
      </c>
      <c r="H1651">
        <v>2.65</v>
      </c>
      <c r="I1651">
        <v>4.63</v>
      </c>
      <c r="J1651">
        <v>5.34</v>
      </c>
      <c r="K1651">
        <v>2.7</v>
      </c>
      <c r="U1651">
        <v>143</v>
      </c>
      <c r="V1651">
        <v>155</v>
      </c>
      <c r="W1651">
        <v>161</v>
      </c>
      <c r="X1651">
        <v>77</v>
      </c>
      <c r="Y1651">
        <v>122</v>
      </c>
      <c r="Z1651">
        <v>112</v>
      </c>
      <c r="AA1651">
        <f t="shared" si="450"/>
        <v>770</v>
      </c>
      <c r="AB1651">
        <f t="shared" si="455"/>
        <v>1.2831149899325466E-4</v>
      </c>
      <c r="AC1651" s="175"/>
    </row>
    <row r="1652" spans="1:29">
      <c r="A1652" t="s">
        <v>4538</v>
      </c>
      <c r="B1652" t="s">
        <v>4539</v>
      </c>
      <c r="C1652">
        <v>3.54</v>
      </c>
      <c r="D1652">
        <v>3.85</v>
      </c>
      <c r="E1652">
        <v>2.6</v>
      </c>
      <c r="F1652">
        <v>4.45</v>
      </c>
      <c r="G1652">
        <v>5.18</v>
      </c>
      <c r="H1652">
        <v>2.65</v>
      </c>
      <c r="I1652">
        <v>4.58</v>
      </c>
      <c r="J1652">
        <v>5.31</v>
      </c>
      <c r="K1652">
        <v>2.7</v>
      </c>
      <c r="U1652">
        <v>137</v>
      </c>
      <c r="V1652">
        <v>163</v>
      </c>
      <c r="W1652">
        <v>172</v>
      </c>
      <c r="X1652">
        <v>76</v>
      </c>
      <c r="Y1652">
        <v>111</v>
      </c>
      <c r="Z1652">
        <v>100</v>
      </c>
      <c r="AA1652">
        <f t="shared" si="450"/>
        <v>759</v>
      </c>
      <c r="AB1652">
        <f t="shared" si="455"/>
        <v>1.2647847757906529E-4</v>
      </c>
      <c r="AC1652" s="175"/>
    </row>
    <row r="1653" spans="1:29">
      <c r="A1653" t="s">
        <v>4540</v>
      </c>
      <c r="B1653" t="s">
        <v>4541</v>
      </c>
      <c r="C1653">
        <v>3.46</v>
      </c>
      <c r="D1653">
        <v>3.8</v>
      </c>
      <c r="E1653">
        <v>2.57</v>
      </c>
      <c r="F1653">
        <v>4.34</v>
      </c>
      <c r="G1653">
        <v>5.0999999999999996</v>
      </c>
      <c r="H1653">
        <v>2.64</v>
      </c>
      <c r="I1653">
        <v>4.4800000000000004</v>
      </c>
      <c r="J1653">
        <v>5.25</v>
      </c>
      <c r="K1653">
        <v>2.7</v>
      </c>
      <c r="U1653">
        <v>151</v>
      </c>
      <c r="V1653">
        <v>174</v>
      </c>
      <c r="W1653">
        <v>179</v>
      </c>
      <c r="X1653">
        <v>71</v>
      </c>
      <c r="Y1653">
        <v>109</v>
      </c>
      <c r="Z1653">
        <v>118</v>
      </c>
      <c r="AA1653">
        <f t="shared" si="450"/>
        <v>802</v>
      </c>
      <c r="AB1653">
        <f t="shared" si="455"/>
        <v>1.3364392492544184E-4</v>
      </c>
      <c r="AC1653" s="175">
        <f t="shared" ref="AC1653" si="463">SUM(AB1653:AB1656)/4</f>
        <v>1.4368388312588806E-4</v>
      </c>
    </row>
    <row r="1654" spans="1:29">
      <c r="A1654" t="s">
        <v>4542</v>
      </c>
      <c r="B1654" t="s">
        <v>4543</v>
      </c>
      <c r="C1654">
        <v>3.33</v>
      </c>
      <c r="D1654">
        <v>3.72</v>
      </c>
      <c r="E1654">
        <v>2.52</v>
      </c>
      <c r="F1654">
        <v>4.18</v>
      </c>
      <c r="G1654">
        <v>5</v>
      </c>
      <c r="H1654">
        <v>2.62</v>
      </c>
      <c r="I1654">
        <v>4.3600000000000003</v>
      </c>
      <c r="J1654">
        <v>5.18</v>
      </c>
      <c r="K1654">
        <v>2.7</v>
      </c>
      <c r="U1654">
        <v>159</v>
      </c>
      <c r="V1654">
        <v>182</v>
      </c>
      <c r="W1654">
        <v>188</v>
      </c>
      <c r="X1654">
        <v>73</v>
      </c>
      <c r="Y1654">
        <v>117</v>
      </c>
      <c r="Z1654">
        <v>139</v>
      </c>
      <c r="AA1654">
        <f t="shared" si="450"/>
        <v>858</v>
      </c>
      <c r="AB1654">
        <f t="shared" si="455"/>
        <v>1.4297567030676947E-4</v>
      </c>
      <c r="AC1654" s="175"/>
    </row>
    <row r="1655" spans="1:29">
      <c r="A1655" t="s">
        <v>4544</v>
      </c>
      <c r="B1655" t="s">
        <v>4545</v>
      </c>
      <c r="C1655">
        <v>3.24</v>
      </c>
      <c r="D1655">
        <v>3.66</v>
      </c>
      <c r="E1655">
        <v>2.48</v>
      </c>
      <c r="F1655">
        <v>4.05</v>
      </c>
      <c r="G1655">
        <v>4.9000000000000004</v>
      </c>
      <c r="H1655">
        <v>2.59</v>
      </c>
      <c r="I1655">
        <v>4.26</v>
      </c>
      <c r="J1655">
        <v>5.13</v>
      </c>
      <c r="K1655">
        <v>2.7</v>
      </c>
      <c r="U1655">
        <v>156</v>
      </c>
      <c r="V1655">
        <v>190</v>
      </c>
      <c r="W1655">
        <v>195</v>
      </c>
      <c r="X1655">
        <v>84</v>
      </c>
      <c r="Y1655">
        <v>123</v>
      </c>
      <c r="Z1655">
        <v>135</v>
      </c>
      <c r="AA1655">
        <f t="shared" si="450"/>
        <v>883</v>
      </c>
      <c r="AB1655">
        <f t="shared" si="455"/>
        <v>1.4714162806629073E-4</v>
      </c>
      <c r="AC1655" s="175"/>
    </row>
    <row r="1656" spans="1:29">
      <c r="A1656" t="s">
        <v>4546</v>
      </c>
      <c r="B1656" t="s">
        <v>4547</v>
      </c>
      <c r="C1656">
        <v>3.15</v>
      </c>
      <c r="D1656">
        <v>3.58</v>
      </c>
      <c r="E1656">
        <v>2.4500000000000002</v>
      </c>
      <c r="F1656">
        <v>3.91</v>
      </c>
      <c r="G1656">
        <v>4.79</v>
      </c>
      <c r="H1656">
        <v>2.5499999999999998</v>
      </c>
      <c r="I1656">
        <v>4.17</v>
      </c>
      <c r="J1656">
        <v>5.08</v>
      </c>
      <c r="K1656">
        <v>2.7</v>
      </c>
      <c r="U1656">
        <v>152</v>
      </c>
      <c r="V1656">
        <v>195</v>
      </c>
      <c r="W1656">
        <v>195</v>
      </c>
      <c r="X1656">
        <v>95</v>
      </c>
      <c r="Y1656">
        <v>127</v>
      </c>
      <c r="Z1656">
        <v>142</v>
      </c>
      <c r="AA1656">
        <f t="shared" si="450"/>
        <v>906</v>
      </c>
      <c r="AB1656">
        <f t="shared" si="455"/>
        <v>1.5097430920505027E-4</v>
      </c>
      <c r="AC1656" s="175"/>
    </row>
    <row r="1657" spans="1:29">
      <c r="A1657" t="s">
        <v>4548</v>
      </c>
      <c r="B1657" t="s">
        <v>4549</v>
      </c>
      <c r="C1657">
        <v>3.08</v>
      </c>
      <c r="D1657">
        <v>3.53</v>
      </c>
      <c r="E1657">
        <v>2.42</v>
      </c>
      <c r="F1657">
        <v>3.79</v>
      </c>
      <c r="G1657">
        <v>4.6900000000000004</v>
      </c>
      <c r="H1657">
        <v>2.5099999999999998</v>
      </c>
      <c r="I1657">
        <v>4.0999999999999996</v>
      </c>
      <c r="J1657">
        <v>5.04</v>
      </c>
      <c r="K1657">
        <v>2.7</v>
      </c>
      <c r="U1657">
        <v>161</v>
      </c>
      <c r="V1657">
        <v>190</v>
      </c>
      <c r="W1657">
        <v>184</v>
      </c>
      <c r="X1657">
        <v>95</v>
      </c>
      <c r="Y1657">
        <v>138</v>
      </c>
      <c r="Z1657">
        <v>147</v>
      </c>
      <c r="AA1657">
        <f t="shared" si="450"/>
        <v>915</v>
      </c>
      <c r="AB1657">
        <f t="shared" si="455"/>
        <v>1.5247405399847793E-4</v>
      </c>
      <c r="AC1657" s="175">
        <f t="shared" ref="AC1657" si="464">SUM(AB1657:AB1660)/4</f>
        <v>1.2343732841461479E-4</v>
      </c>
    </row>
    <row r="1658" spans="1:29">
      <c r="A1658" t="s">
        <v>4550</v>
      </c>
      <c r="B1658" t="s">
        <v>4551</v>
      </c>
      <c r="C1658">
        <v>3.01</v>
      </c>
      <c r="D1658">
        <v>3.47</v>
      </c>
      <c r="E1658">
        <v>2.39</v>
      </c>
      <c r="F1658">
        <v>3.67</v>
      </c>
      <c r="G1658">
        <v>4.59</v>
      </c>
      <c r="H1658">
        <v>2.4700000000000002</v>
      </c>
      <c r="I1658">
        <v>4.0199999999999996</v>
      </c>
      <c r="J1658">
        <v>4.99</v>
      </c>
      <c r="K1658">
        <v>2.7</v>
      </c>
      <c r="U1658">
        <v>147</v>
      </c>
      <c r="V1658">
        <v>172</v>
      </c>
      <c r="W1658">
        <v>162</v>
      </c>
      <c r="X1658">
        <v>108</v>
      </c>
      <c r="Y1658">
        <v>134</v>
      </c>
      <c r="Z1658">
        <v>126</v>
      </c>
      <c r="AA1658">
        <f t="shared" si="450"/>
        <v>849</v>
      </c>
      <c r="AB1658">
        <f t="shared" si="455"/>
        <v>1.4147592551334181E-4</v>
      </c>
      <c r="AC1658" s="175"/>
    </row>
    <row r="1659" spans="1:29">
      <c r="A1659" t="s">
        <v>4552</v>
      </c>
      <c r="B1659" t="s">
        <v>4553</v>
      </c>
      <c r="C1659">
        <v>2.97</v>
      </c>
      <c r="D1659">
        <v>3.44</v>
      </c>
      <c r="E1659">
        <v>2.37</v>
      </c>
      <c r="F1659">
        <v>3.6</v>
      </c>
      <c r="G1659">
        <v>4.53</v>
      </c>
      <c r="H1659">
        <v>2.4500000000000002</v>
      </c>
      <c r="I1659">
        <v>3.98</v>
      </c>
      <c r="J1659">
        <v>4.97</v>
      </c>
      <c r="K1659">
        <v>2.7</v>
      </c>
      <c r="U1659">
        <v>141</v>
      </c>
      <c r="V1659">
        <v>143</v>
      </c>
      <c r="W1659">
        <v>113</v>
      </c>
      <c r="X1659">
        <v>94</v>
      </c>
      <c r="Y1659">
        <v>122</v>
      </c>
      <c r="Z1659">
        <v>73</v>
      </c>
      <c r="AA1659">
        <f t="shared" si="450"/>
        <v>686</v>
      </c>
      <c r="AB1659">
        <f t="shared" si="455"/>
        <v>1.1431388092126324E-4</v>
      </c>
      <c r="AC1659" s="175"/>
    </row>
    <row r="1660" spans="1:29">
      <c r="A1660" t="s">
        <v>4554</v>
      </c>
      <c r="B1660" t="s">
        <v>4555</v>
      </c>
      <c r="C1660">
        <v>2.96</v>
      </c>
      <c r="D1660">
        <v>3.42</v>
      </c>
      <c r="E1660">
        <v>2.36</v>
      </c>
      <c r="F1660">
        <v>3.56</v>
      </c>
      <c r="G1660">
        <v>4.49</v>
      </c>
      <c r="H1660">
        <v>2.4300000000000002</v>
      </c>
      <c r="I1660">
        <v>3.96</v>
      </c>
      <c r="J1660">
        <v>4.96</v>
      </c>
      <c r="K1660">
        <v>2.7</v>
      </c>
      <c r="U1660">
        <v>121</v>
      </c>
      <c r="V1660">
        <v>105</v>
      </c>
      <c r="W1660">
        <v>87</v>
      </c>
      <c r="X1660">
        <v>79</v>
      </c>
      <c r="Y1660">
        <v>91</v>
      </c>
      <c r="Z1660">
        <v>30</v>
      </c>
      <c r="AA1660">
        <f t="shared" si="450"/>
        <v>513</v>
      </c>
      <c r="AB1660">
        <f t="shared" si="455"/>
        <v>8.5485453225376146E-5</v>
      </c>
      <c r="AC1660" s="175"/>
    </row>
    <row r="1661" spans="1:29">
      <c r="A1661" t="s">
        <v>4556</v>
      </c>
      <c r="B1661" t="s">
        <v>4557</v>
      </c>
      <c r="C1661">
        <v>2.94</v>
      </c>
      <c r="D1661">
        <v>3.41</v>
      </c>
      <c r="E1661">
        <v>2.36</v>
      </c>
      <c r="F1661">
        <v>3.53</v>
      </c>
      <c r="G1661">
        <v>4.46</v>
      </c>
      <c r="H1661">
        <v>2.4</v>
      </c>
      <c r="I1661">
        <v>3.95</v>
      </c>
      <c r="J1661">
        <v>4.95</v>
      </c>
      <c r="K1661">
        <v>2.7</v>
      </c>
      <c r="U1661">
        <v>151</v>
      </c>
      <c r="V1661">
        <v>104</v>
      </c>
      <c r="W1661">
        <v>110</v>
      </c>
      <c r="X1661">
        <v>69</v>
      </c>
      <c r="Y1661">
        <v>68</v>
      </c>
      <c r="Z1661">
        <v>13</v>
      </c>
      <c r="AA1661">
        <f t="shared" si="450"/>
        <v>515</v>
      </c>
      <c r="AB1661">
        <f t="shared" si="455"/>
        <v>8.5818729846137855E-5</v>
      </c>
      <c r="AC1661" s="175">
        <f t="shared" ref="AC1661" si="465">SUM(AB1661:AB1664)/4</f>
        <v>9.3317453813276116E-5</v>
      </c>
    </row>
    <row r="1662" spans="1:29">
      <c r="A1662" t="s">
        <v>4558</v>
      </c>
      <c r="B1662" t="s">
        <v>4559</v>
      </c>
      <c r="C1662">
        <v>2.93</v>
      </c>
      <c r="D1662">
        <v>3.4</v>
      </c>
      <c r="E1662">
        <v>2.35</v>
      </c>
      <c r="F1662">
        <v>3.5</v>
      </c>
      <c r="G1662">
        <v>4.43</v>
      </c>
      <c r="H1662">
        <v>2.39</v>
      </c>
      <c r="I1662">
        <v>3.94</v>
      </c>
      <c r="J1662">
        <v>4.9400000000000004</v>
      </c>
      <c r="K1662">
        <v>2.7</v>
      </c>
      <c r="U1662">
        <v>154</v>
      </c>
      <c r="V1662">
        <v>113</v>
      </c>
      <c r="W1662">
        <v>114</v>
      </c>
      <c r="X1662">
        <v>87</v>
      </c>
      <c r="Y1662">
        <v>71</v>
      </c>
      <c r="Z1662">
        <v>15</v>
      </c>
      <c r="AA1662">
        <f t="shared" si="450"/>
        <v>554</v>
      </c>
      <c r="AB1662">
        <f t="shared" si="455"/>
        <v>9.2317623950991003E-5</v>
      </c>
      <c r="AC1662" s="175"/>
    </row>
    <row r="1663" spans="1:29">
      <c r="A1663" t="s">
        <v>4560</v>
      </c>
      <c r="B1663" t="s">
        <v>4561</v>
      </c>
      <c r="C1663">
        <v>2.92</v>
      </c>
      <c r="D1663">
        <v>3.39</v>
      </c>
      <c r="E1663">
        <v>2.34</v>
      </c>
      <c r="F1663">
        <v>3.48</v>
      </c>
      <c r="G1663">
        <v>4.41</v>
      </c>
      <c r="H1663">
        <v>2.38</v>
      </c>
      <c r="I1663">
        <v>3.92</v>
      </c>
      <c r="J1663">
        <v>4.93</v>
      </c>
      <c r="K1663">
        <v>2.7</v>
      </c>
      <c r="U1663">
        <v>159</v>
      </c>
      <c r="V1663">
        <v>112</v>
      </c>
      <c r="W1663">
        <v>119</v>
      </c>
      <c r="X1663">
        <v>90</v>
      </c>
      <c r="Y1663">
        <v>69</v>
      </c>
      <c r="Z1663">
        <v>12</v>
      </c>
      <c r="AA1663">
        <f t="shared" si="450"/>
        <v>561</v>
      </c>
      <c r="AB1663">
        <f t="shared" si="455"/>
        <v>9.3484092123656957E-5</v>
      </c>
      <c r="AC1663" s="175"/>
    </row>
    <row r="1664" spans="1:29">
      <c r="A1664" t="s">
        <v>4562</v>
      </c>
      <c r="B1664" t="s">
        <v>4563</v>
      </c>
      <c r="C1664">
        <v>2.9</v>
      </c>
      <c r="D1664">
        <v>3.37</v>
      </c>
      <c r="E1664">
        <v>2.34</v>
      </c>
      <c r="F1664">
        <v>3.45</v>
      </c>
      <c r="G1664">
        <v>4.3899999999999997</v>
      </c>
      <c r="H1664">
        <v>2.38</v>
      </c>
      <c r="I1664">
        <v>3.9</v>
      </c>
      <c r="J1664">
        <v>4.92</v>
      </c>
      <c r="K1664">
        <v>2.7</v>
      </c>
      <c r="U1664">
        <v>176</v>
      </c>
      <c r="V1664">
        <v>124</v>
      </c>
      <c r="W1664">
        <v>129</v>
      </c>
      <c r="X1664">
        <v>92</v>
      </c>
      <c r="Y1664">
        <v>66</v>
      </c>
      <c r="Z1664">
        <v>23</v>
      </c>
      <c r="AA1664">
        <f t="shared" si="450"/>
        <v>610</v>
      </c>
      <c r="AB1664">
        <f t="shared" si="455"/>
        <v>1.0164936933231862E-4</v>
      </c>
      <c r="AC1664" s="175"/>
    </row>
    <row r="1665" spans="1:29">
      <c r="A1665" t="s">
        <v>4564</v>
      </c>
      <c r="B1665" t="s">
        <v>4565</v>
      </c>
      <c r="C1665">
        <v>2.89</v>
      </c>
      <c r="D1665">
        <v>3.36</v>
      </c>
      <c r="E1665">
        <v>2.33</v>
      </c>
      <c r="F1665">
        <v>3.43</v>
      </c>
      <c r="G1665">
        <v>4.37</v>
      </c>
      <c r="H1665">
        <v>2.37</v>
      </c>
      <c r="I1665">
        <v>3.89</v>
      </c>
      <c r="J1665">
        <v>4.91</v>
      </c>
      <c r="K1665">
        <v>2.7</v>
      </c>
      <c r="U1665">
        <v>187</v>
      </c>
      <c r="V1665">
        <v>154</v>
      </c>
      <c r="W1665">
        <v>155</v>
      </c>
      <c r="X1665">
        <v>123</v>
      </c>
      <c r="Y1665">
        <v>106</v>
      </c>
      <c r="Z1665">
        <v>53</v>
      </c>
      <c r="AA1665">
        <f t="shared" si="450"/>
        <v>778</v>
      </c>
      <c r="AB1665">
        <f t="shared" si="455"/>
        <v>1.2964460547630144E-4</v>
      </c>
      <c r="AC1665" s="175">
        <f>SUM(AB1665:AB1668)/4</f>
        <v>1.905925674980974E-4</v>
      </c>
    </row>
    <row r="1666" spans="1:29">
      <c r="A1666" t="s">
        <v>4566</v>
      </c>
      <c r="B1666" t="s">
        <v>4567</v>
      </c>
      <c r="C1666">
        <v>2.87</v>
      </c>
      <c r="D1666">
        <v>3.35</v>
      </c>
      <c r="E1666">
        <v>2.33</v>
      </c>
      <c r="F1666">
        <v>3.41</v>
      </c>
      <c r="G1666">
        <v>4.3499999999999996</v>
      </c>
      <c r="H1666">
        <v>2.36</v>
      </c>
      <c r="I1666">
        <v>3.88</v>
      </c>
      <c r="J1666">
        <v>4.9000000000000004</v>
      </c>
      <c r="K1666">
        <v>2.7</v>
      </c>
      <c r="U1666">
        <v>201</v>
      </c>
      <c r="V1666">
        <v>232</v>
      </c>
      <c r="W1666">
        <v>207</v>
      </c>
      <c r="X1666">
        <v>199</v>
      </c>
      <c r="Y1666">
        <v>144</v>
      </c>
      <c r="Z1666">
        <v>168</v>
      </c>
      <c r="AA1666">
        <f t="shared" si="450"/>
        <v>1151</v>
      </c>
      <c r="AB1666">
        <f t="shared" si="455"/>
        <v>1.9180069524835856E-4</v>
      </c>
      <c r="AC1666" s="175"/>
    </row>
    <row r="1667" spans="1:29">
      <c r="A1667" t="s">
        <v>4568</v>
      </c>
      <c r="B1667" t="s">
        <v>4569</v>
      </c>
      <c r="C1667">
        <v>2.85</v>
      </c>
      <c r="D1667">
        <v>3.33</v>
      </c>
      <c r="E1667">
        <v>2.3199999999999998</v>
      </c>
      <c r="F1667">
        <v>3.36</v>
      </c>
      <c r="G1667">
        <v>4.32</v>
      </c>
      <c r="H1667">
        <v>2.35</v>
      </c>
      <c r="I1667">
        <v>3.85</v>
      </c>
      <c r="J1667">
        <v>4.8899999999999997</v>
      </c>
      <c r="K1667">
        <v>2.7</v>
      </c>
      <c r="U1667">
        <v>234</v>
      </c>
      <c r="V1667">
        <v>239</v>
      </c>
      <c r="W1667">
        <v>257</v>
      </c>
      <c r="X1667">
        <v>219</v>
      </c>
      <c r="Y1667">
        <v>122</v>
      </c>
      <c r="Z1667">
        <v>262</v>
      </c>
      <c r="AA1667">
        <f t="shared" si="450"/>
        <v>1333</v>
      </c>
      <c r="AB1667">
        <f t="shared" si="455"/>
        <v>2.2212886773767331E-4</v>
      </c>
      <c r="AC1667" s="175"/>
    </row>
    <row r="1668" spans="1:29">
      <c r="A1668" t="s">
        <v>4570</v>
      </c>
      <c r="B1668" t="s">
        <v>4571</v>
      </c>
      <c r="C1668">
        <v>2.84</v>
      </c>
      <c r="D1668">
        <v>3.32</v>
      </c>
      <c r="E1668">
        <v>2.31</v>
      </c>
      <c r="F1668">
        <v>3.32</v>
      </c>
      <c r="G1668">
        <v>4.2699999999999996</v>
      </c>
      <c r="H1668">
        <v>2.3199999999999998</v>
      </c>
      <c r="I1668">
        <v>3.84</v>
      </c>
      <c r="J1668">
        <v>4.88</v>
      </c>
      <c r="K1668">
        <v>2.7</v>
      </c>
      <c r="U1668">
        <v>248</v>
      </c>
      <c r="V1668">
        <v>223</v>
      </c>
      <c r="W1668">
        <v>243</v>
      </c>
      <c r="X1668">
        <v>219</v>
      </c>
      <c r="Y1668">
        <v>154</v>
      </c>
      <c r="Z1668">
        <v>226</v>
      </c>
      <c r="AA1668">
        <f t="shared" si="450"/>
        <v>1313</v>
      </c>
      <c r="AB1668">
        <f t="shared" si="455"/>
        <v>2.187961015300563E-4</v>
      </c>
      <c r="AC1668" s="175"/>
    </row>
    <row r="1669" spans="1:29">
      <c r="A1669" t="s">
        <v>4572</v>
      </c>
      <c r="B1669" t="s">
        <v>4573</v>
      </c>
      <c r="C1669">
        <v>2.85</v>
      </c>
      <c r="D1669">
        <v>3.33</v>
      </c>
      <c r="E1669">
        <v>2.3199999999999998</v>
      </c>
      <c r="F1669">
        <v>3.33</v>
      </c>
      <c r="G1669">
        <v>4.2699999999999996</v>
      </c>
      <c r="H1669">
        <v>2.3199999999999998</v>
      </c>
      <c r="I1669">
        <v>3.85</v>
      </c>
      <c r="J1669">
        <v>4.8899999999999997</v>
      </c>
      <c r="K1669">
        <v>2.7</v>
      </c>
      <c r="U1669">
        <v>267</v>
      </c>
      <c r="V1669">
        <v>223</v>
      </c>
      <c r="W1669">
        <v>235</v>
      </c>
      <c r="X1669">
        <v>155</v>
      </c>
      <c r="Y1669">
        <v>138</v>
      </c>
      <c r="Z1669">
        <v>171</v>
      </c>
      <c r="AA1669">
        <f t="shared" si="450"/>
        <v>1189</v>
      </c>
      <c r="AB1669">
        <f t="shared" si="455"/>
        <v>1.9813295104283087E-4</v>
      </c>
      <c r="AC1669" s="175">
        <f t="shared" ref="AC1669" si="466">SUM(AB1669:AB1672)/4</f>
        <v>1.8484354578995809E-4</v>
      </c>
    </row>
    <row r="1670" spans="1:29">
      <c r="A1670" t="s">
        <v>4574</v>
      </c>
      <c r="B1670" t="s">
        <v>4575</v>
      </c>
      <c r="C1670">
        <v>2.88</v>
      </c>
      <c r="D1670">
        <v>3.35</v>
      </c>
      <c r="E1670">
        <v>2.3199999999999998</v>
      </c>
      <c r="F1670">
        <v>3.35</v>
      </c>
      <c r="G1670">
        <v>4.28</v>
      </c>
      <c r="H1670">
        <v>2.3199999999999998</v>
      </c>
      <c r="I1670">
        <v>3.88</v>
      </c>
      <c r="J1670">
        <v>4.9000000000000004</v>
      </c>
      <c r="K1670">
        <v>2.7</v>
      </c>
      <c r="U1670">
        <v>255</v>
      </c>
      <c r="V1670">
        <v>213</v>
      </c>
      <c r="W1670">
        <v>221</v>
      </c>
      <c r="X1670">
        <v>143</v>
      </c>
      <c r="Y1670">
        <v>140</v>
      </c>
      <c r="Z1670">
        <v>164</v>
      </c>
      <c r="AA1670">
        <f t="shared" ref="AA1670:AA1733" si="467">SUM(U1670:Z1670)</f>
        <v>1136</v>
      </c>
      <c r="AB1670">
        <f t="shared" si="455"/>
        <v>1.8930112059264582E-4</v>
      </c>
      <c r="AC1670" s="175"/>
    </row>
    <row r="1671" spans="1:29">
      <c r="A1671" t="s">
        <v>4576</v>
      </c>
      <c r="B1671" t="s">
        <v>4577</v>
      </c>
      <c r="C1671">
        <v>2.92</v>
      </c>
      <c r="D1671">
        <v>3.39</v>
      </c>
      <c r="E1671">
        <v>2.34</v>
      </c>
      <c r="F1671">
        <v>3.43</v>
      </c>
      <c r="G1671">
        <v>4.3499999999999996</v>
      </c>
      <c r="H1671">
        <v>2.35</v>
      </c>
      <c r="I1671">
        <v>3.92</v>
      </c>
      <c r="J1671">
        <v>4.93</v>
      </c>
      <c r="K1671">
        <v>2.7</v>
      </c>
      <c r="U1671">
        <v>240</v>
      </c>
      <c r="V1671">
        <v>207</v>
      </c>
      <c r="W1671">
        <v>210</v>
      </c>
      <c r="X1671">
        <v>140</v>
      </c>
      <c r="Y1671">
        <v>133</v>
      </c>
      <c r="Z1671">
        <v>149</v>
      </c>
      <c r="AA1671">
        <f t="shared" si="467"/>
        <v>1079</v>
      </c>
      <c r="AB1671">
        <f t="shared" si="455"/>
        <v>1.7980273690093736E-4</v>
      </c>
      <c r="AC1671" s="175"/>
    </row>
    <row r="1672" spans="1:29">
      <c r="A1672" t="s">
        <v>4578</v>
      </c>
      <c r="B1672" t="s">
        <v>4579</v>
      </c>
      <c r="C1672">
        <v>2.97</v>
      </c>
      <c r="D1672">
        <v>3.43</v>
      </c>
      <c r="E1672">
        <v>2.37</v>
      </c>
      <c r="F1672">
        <v>3.53</v>
      </c>
      <c r="G1672">
        <v>4.4400000000000004</v>
      </c>
      <c r="H1672">
        <v>2.38</v>
      </c>
      <c r="I1672">
        <v>3.98</v>
      </c>
      <c r="J1672">
        <v>4.97</v>
      </c>
      <c r="K1672">
        <v>2.7</v>
      </c>
      <c r="U1672">
        <v>223</v>
      </c>
      <c r="V1672">
        <v>200</v>
      </c>
      <c r="W1672">
        <v>199</v>
      </c>
      <c r="X1672">
        <v>131</v>
      </c>
      <c r="Y1672">
        <v>129</v>
      </c>
      <c r="Z1672">
        <v>151</v>
      </c>
      <c r="AA1672">
        <f t="shared" si="467"/>
        <v>1033</v>
      </c>
      <c r="AB1672">
        <f t="shared" si="455"/>
        <v>1.7213737462341825E-4</v>
      </c>
      <c r="AC1672" s="175"/>
    </row>
    <row r="1673" spans="1:29">
      <c r="A1673" t="s">
        <v>4580</v>
      </c>
      <c r="B1673" t="s">
        <v>4581</v>
      </c>
      <c r="C1673">
        <v>3.01</v>
      </c>
      <c r="D1673">
        <v>3.47</v>
      </c>
      <c r="E1673">
        <v>2.38</v>
      </c>
      <c r="F1673">
        <v>3.63</v>
      </c>
      <c r="G1673">
        <v>4.53</v>
      </c>
      <c r="H1673">
        <v>2.4300000000000002</v>
      </c>
      <c r="I1673">
        <v>4.0199999999999996</v>
      </c>
      <c r="J1673">
        <v>4.99</v>
      </c>
      <c r="K1673">
        <v>2.7</v>
      </c>
      <c r="U1673">
        <v>214</v>
      </c>
      <c r="V1673">
        <v>197</v>
      </c>
      <c r="W1673">
        <v>196</v>
      </c>
      <c r="X1673">
        <v>124</v>
      </c>
      <c r="Y1673">
        <v>130</v>
      </c>
      <c r="Z1673">
        <v>145</v>
      </c>
      <c r="AA1673">
        <f t="shared" si="467"/>
        <v>1006</v>
      </c>
      <c r="AB1673">
        <f t="shared" si="455"/>
        <v>1.6763814024313528E-4</v>
      </c>
      <c r="AC1673" s="175">
        <f t="shared" ref="AC1673" si="468">SUM(AB1673:AB1676)/4</f>
        <v>1.599727779656162E-4</v>
      </c>
    </row>
    <row r="1674" spans="1:29">
      <c r="A1674" t="s">
        <v>4582</v>
      </c>
      <c r="B1674" t="s">
        <v>4583</v>
      </c>
      <c r="C1674">
        <v>3.05</v>
      </c>
      <c r="D1674">
        <v>3.5</v>
      </c>
      <c r="E1674">
        <v>2.4</v>
      </c>
      <c r="F1674">
        <v>3.72</v>
      </c>
      <c r="G1674">
        <v>4.62</v>
      </c>
      <c r="H1674">
        <v>2.4700000000000002</v>
      </c>
      <c r="I1674">
        <v>4.0599999999999996</v>
      </c>
      <c r="J1674">
        <v>5.01</v>
      </c>
      <c r="K1674">
        <v>2.7</v>
      </c>
      <c r="U1674">
        <v>215</v>
      </c>
      <c r="V1674">
        <v>198</v>
      </c>
      <c r="W1674">
        <v>201</v>
      </c>
      <c r="X1674">
        <v>100</v>
      </c>
      <c r="Y1674">
        <v>119</v>
      </c>
      <c r="Z1674">
        <v>117</v>
      </c>
      <c r="AA1674">
        <f t="shared" si="467"/>
        <v>950</v>
      </c>
      <c r="AB1674">
        <f t="shared" si="455"/>
        <v>1.5830639486180768E-4</v>
      </c>
      <c r="AC1674" s="175"/>
    </row>
    <row r="1675" spans="1:29">
      <c r="A1675" t="s">
        <v>4584</v>
      </c>
      <c r="B1675" t="s">
        <v>4585</v>
      </c>
      <c r="C1675">
        <v>3.07</v>
      </c>
      <c r="D1675">
        <v>3.51</v>
      </c>
      <c r="E1675">
        <v>2.4</v>
      </c>
      <c r="F1675">
        <v>3.77</v>
      </c>
      <c r="G1675">
        <v>4.66</v>
      </c>
      <c r="H1675">
        <v>2.4900000000000002</v>
      </c>
      <c r="I1675">
        <v>4.08</v>
      </c>
      <c r="J1675">
        <v>5.0199999999999996</v>
      </c>
      <c r="K1675">
        <v>2.7</v>
      </c>
      <c r="U1675">
        <v>214</v>
      </c>
      <c r="V1675">
        <v>198</v>
      </c>
      <c r="W1675">
        <v>207</v>
      </c>
      <c r="X1675">
        <v>93</v>
      </c>
      <c r="Y1675">
        <v>122</v>
      </c>
      <c r="Z1675">
        <v>112</v>
      </c>
      <c r="AA1675">
        <f t="shared" si="467"/>
        <v>946</v>
      </c>
      <c r="AB1675">
        <f t="shared" si="455"/>
        <v>1.5763984162028429E-4</v>
      </c>
      <c r="AC1675" s="175"/>
    </row>
    <row r="1676" spans="1:29">
      <c r="A1676" t="s">
        <v>4586</v>
      </c>
      <c r="B1676" t="s">
        <v>4587</v>
      </c>
      <c r="C1676">
        <v>3.07</v>
      </c>
      <c r="D1676">
        <v>3.52</v>
      </c>
      <c r="E1676">
        <v>2.4</v>
      </c>
      <c r="F1676">
        <v>3.76</v>
      </c>
      <c r="G1676">
        <v>4.66</v>
      </c>
      <c r="H1676">
        <v>2.48</v>
      </c>
      <c r="I1676">
        <v>4.08</v>
      </c>
      <c r="J1676">
        <v>5.03</v>
      </c>
      <c r="K1676">
        <v>2.7</v>
      </c>
      <c r="U1676">
        <v>214</v>
      </c>
      <c r="V1676">
        <v>204</v>
      </c>
      <c r="W1676">
        <v>217</v>
      </c>
      <c r="X1676">
        <v>92</v>
      </c>
      <c r="Y1676">
        <v>111</v>
      </c>
      <c r="Z1676">
        <v>100</v>
      </c>
      <c r="AA1676">
        <f t="shared" si="467"/>
        <v>938</v>
      </c>
      <c r="AB1676">
        <f t="shared" si="455"/>
        <v>1.5630673513723748E-4</v>
      </c>
      <c r="AC1676" s="175"/>
    </row>
    <row r="1677" spans="1:29">
      <c r="A1677" t="s">
        <v>4588</v>
      </c>
      <c r="B1677" t="s">
        <v>4589</v>
      </c>
      <c r="C1677">
        <v>3.05</v>
      </c>
      <c r="D1677">
        <v>3.5</v>
      </c>
      <c r="E1677">
        <v>2.4</v>
      </c>
      <c r="F1677">
        <v>3.72</v>
      </c>
      <c r="G1677">
        <v>4.62</v>
      </c>
      <c r="H1677">
        <v>2.46</v>
      </c>
      <c r="I1677">
        <v>4.07</v>
      </c>
      <c r="J1677">
        <v>5.0199999999999996</v>
      </c>
      <c r="K1677">
        <v>2.7</v>
      </c>
      <c r="U1677">
        <v>221</v>
      </c>
      <c r="V1677">
        <v>216</v>
      </c>
      <c r="W1677">
        <v>226</v>
      </c>
      <c r="X1677">
        <v>83</v>
      </c>
      <c r="Y1677">
        <v>109</v>
      </c>
      <c r="Z1677">
        <v>118</v>
      </c>
      <c r="AA1677">
        <f t="shared" si="467"/>
        <v>973</v>
      </c>
      <c r="AB1677">
        <f t="shared" si="455"/>
        <v>1.6213907600056725E-4</v>
      </c>
      <c r="AC1677" s="175">
        <f t="shared" ref="AC1677" si="469">SUM(AB1677:AB1680)/4</f>
        <v>1.7076260856277624E-4</v>
      </c>
    </row>
    <row r="1678" spans="1:29">
      <c r="A1678" t="s">
        <v>4590</v>
      </c>
      <c r="B1678" t="s">
        <v>4591</v>
      </c>
      <c r="C1678">
        <v>3.01</v>
      </c>
      <c r="D1678">
        <v>3.47</v>
      </c>
      <c r="E1678">
        <v>2.38</v>
      </c>
      <c r="F1678">
        <v>3.63</v>
      </c>
      <c r="G1678">
        <v>4.54</v>
      </c>
      <c r="H1678">
        <v>2.4300000000000002</v>
      </c>
      <c r="I1678">
        <v>4.0199999999999996</v>
      </c>
      <c r="J1678">
        <v>4.99</v>
      </c>
      <c r="K1678">
        <v>2.7</v>
      </c>
      <c r="U1678">
        <v>223</v>
      </c>
      <c r="V1678">
        <v>224</v>
      </c>
      <c r="W1678">
        <v>235</v>
      </c>
      <c r="X1678">
        <v>86</v>
      </c>
      <c r="Y1678">
        <v>117</v>
      </c>
      <c r="Z1678">
        <v>139</v>
      </c>
      <c r="AA1678">
        <f t="shared" si="467"/>
        <v>1024</v>
      </c>
      <c r="AB1678">
        <f t="shared" si="455"/>
        <v>1.7063762982999058E-4</v>
      </c>
      <c r="AC1678" s="175"/>
    </row>
    <row r="1679" spans="1:29">
      <c r="A1679" t="s">
        <v>4592</v>
      </c>
      <c r="B1679" t="s">
        <v>4593</v>
      </c>
      <c r="C1679">
        <v>2.97</v>
      </c>
      <c r="D1679">
        <v>3.43</v>
      </c>
      <c r="E1679">
        <v>2.36</v>
      </c>
      <c r="F1679">
        <v>3.55</v>
      </c>
      <c r="G1679">
        <v>4.47</v>
      </c>
      <c r="H1679">
        <v>2.4</v>
      </c>
      <c r="I1679">
        <v>3.98</v>
      </c>
      <c r="J1679">
        <v>4.96</v>
      </c>
      <c r="K1679">
        <v>2.7</v>
      </c>
      <c r="U1679">
        <v>223</v>
      </c>
      <c r="V1679">
        <v>230</v>
      </c>
      <c r="W1679">
        <v>241</v>
      </c>
      <c r="X1679">
        <v>90</v>
      </c>
      <c r="Y1679">
        <v>123</v>
      </c>
      <c r="Z1679">
        <v>135</v>
      </c>
      <c r="AA1679">
        <f t="shared" si="467"/>
        <v>1042</v>
      </c>
      <c r="AB1679">
        <f t="shared" si="455"/>
        <v>1.7363711941684591E-4</v>
      </c>
      <c r="AC1679" s="175"/>
    </row>
    <row r="1680" spans="1:29">
      <c r="A1680" t="s">
        <v>4594</v>
      </c>
      <c r="B1680" t="s">
        <v>4595</v>
      </c>
      <c r="C1680">
        <v>2.94</v>
      </c>
      <c r="D1680">
        <v>3.41</v>
      </c>
      <c r="E1680">
        <v>2.35</v>
      </c>
      <c r="F1680">
        <v>3.5</v>
      </c>
      <c r="G1680">
        <v>4.42</v>
      </c>
      <c r="H1680">
        <v>2.38</v>
      </c>
      <c r="I1680">
        <v>3.95</v>
      </c>
      <c r="J1680">
        <v>4.95</v>
      </c>
      <c r="K1680">
        <v>2.7</v>
      </c>
      <c r="U1680">
        <v>213</v>
      </c>
      <c r="V1680">
        <v>232</v>
      </c>
      <c r="W1680">
        <v>240</v>
      </c>
      <c r="X1680">
        <v>106</v>
      </c>
      <c r="Y1680">
        <v>127</v>
      </c>
      <c r="Z1680">
        <v>142</v>
      </c>
      <c r="AA1680">
        <f t="shared" si="467"/>
        <v>1060</v>
      </c>
      <c r="AB1680">
        <f t="shared" si="455"/>
        <v>1.7663660900370121E-4</v>
      </c>
      <c r="AC1680" s="175"/>
    </row>
    <row r="1681" spans="1:29">
      <c r="A1681" t="s">
        <v>4596</v>
      </c>
      <c r="B1681" t="s">
        <v>4597</v>
      </c>
      <c r="C1681">
        <v>2.92</v>
      </c>
      <c r="D1681">
        <v>3.39</v>
      </c>
      <c r="E1681">
        <v>2.35</v>
      </c>
      <c r="F1681">
        <v>3.45</v>
      </c>
      <c r="G1681">
        <v>4.38</v>
      </c>
      <c r="H1681">
        <v>2.36</v>
      </c>
      <c r="I1681">
        <v>3.93</v>
      </c>
      <c r="J1681">
        <v>4.9400000000000004</v>
      </c>
      <c r="K1681">
        <v>2.7</v>
      </c>
      <c r="U1681">
        <v>201</v>
      </c>
      <c r="V1681">
        <v>225</v>
      </c>
      <c r="W1681">
        <v>227</v>
      </c>
      <c r="X1681">
        <v>114</v>
      </c>
      <c r="Y1681">
        <v>138</v>
      </c>
      <c r="Z1681">
        <v>147</v>
      </c>
      <c r="AA1681">
        <f t="shared" si="467"/>
        <v>1052</v>
      </c>
      <c r="AB1681">
        <f t="shared" si="455"/>
        <v>1.753035025206544E-4</v>
      </c>
      <c r="AC1681" s="175">
        <f>SUM(AB1681:AB1684)/4</f>
        <v>1.4072605311662799E-4</v>
      </c>
    </row>
    <row r="1682" spans="1:29">
      <c r="A1682" t="s">
        <v>4598</v>
      </c>
      <c r="B1682" t="s">
        <v>4599</v>
      </c>
      <c r="C1682">
        <v>2.91</v>
      </c>
      <c r="D1682">
        <v>3.38</v>
      </c>
      <c r="E1682">
        <v>2.34</v>
      </c>
      <c r="F1682">
        <v>3.43</v>
      </c>
      <c r="G1682">
        <v>4.3600000000000003</v>
      </c>
      <c r="H1682">
        <v>2.35</v>
      </c>
      <c r="I1682">
        <v>3.91</v>
      </c>
      <c r="J1682">
        <v>4.93</v>
      </c>
      <c r="K1682">
        <v>2.7</v>
      </c>
      <c r="U1682">
        <v>192</v>
      </c>
      <c r="V1682">
        <v>203</v>
      </c>
      <c r="W1682">
        <v>201</v>
      </c>
      <c r="X1682">
        <v>104</v>
      </c>
      <c r="Y1682">
        <v>134</v>
      </c>
      <c r="Z1682">
        <v>126</v>
      </c>
      <c r="AA1682">
        <f t="shared" si="467"/>
        <v>960</v>
      </c>
      <c r="AB1682">
        <f t="shared" si="455"/>
        <v>1.599727779656162E-4</v>
      </c>
      <c r="AC1682" s="175"/>
    </row>
    <row r="1683" spans="1:29">
      <c r="A1683" t="s">
        <v>4600</v>
      </c>
      <c r="B1683" t="s">
        <v>4601</v>
      </c>
      <c r="C1683">
        <v>2.89</v>
      </c>
      <c r="D1683">
        <v>3.36</v>
      </c>
      <c r="E1683">
        <v>2.33</v>
      </c>
      <c r="F1683">
        <v>3.4</v>
      </c>
      <c r="G1683">
        <v>4.34</v>
      </c>
      <c r="H1683">
        <v>2.35</v>
      </c>
      <c r="I1683">
        <v>3.89</v>
      </c>
      <c r="J1683">
        <v>4.92</v>
      </c>
      <c r="K1683">
        <v>2.7</v>
      </c>
      <c r="U1683">
        <v>163</v>
      </c>
      <c r="V1683">
        <v>172</v>
      </c>
      <c r="W1683">
        <v>145</v>
      </c>
      <c r="X1683">
        <v>101</v>
      </c>
      <c r="Y1683">
        <v>122</v>
      </c>
      <c r="Z1683">
        <v>73</v>
      </c>
      <c r="AA1683">
        <f t="shared" si="467"/>
        <v>776</v>
      </c>
      <c r="AB1683">
        <f t="shared" si="455"/>
        <v>1.2931132885553976E-4</v>
      </c>
      <c r="AC1683" s="175"/>
    </row>
    <row r="1684" spans="1:29">
      <c r="A1684" t="s">
        <v>4602</v>
      </c>
      <c r="B1684" t="s">
        <v>4603</v>
      </c>
      <c r="C1684">
        <v>2.87</v>
      </c>
      <c r="D1684">
        <v>3.35</v>
      </c>
      <c r="E1684">
        <v>2.33</v>
      </c>
      <c r="F1684">
        <v>3.37</v>
      </c>
      <c r="G1684">
        <v>4.3099999999999996</v>
      </c>
      <c r="H1684">
        <v>2.34</v>
      </c>
      <c r="I1684">
        <v>3.88</v>
      </c>
      <c r="J1684">
        <v>4.9000000000000004</v>
      </c>
      <c r="K1684">
        <v>2.7</v>
      </c>
      <c r="U1684">
        <v>151</v>
      </c>
      <c r="V1684">
        <v>126</v>
      </c>
      <c r="W1684">
        <v>116</v>
      </c>
      <c r="X1684">
        <v>76</v>
      </c>
      <c r="Y1684">
        <v>91</v>
      </c>
      <c r="Z1684">
        <v>30</v>
      </c>
      <c r="AA1684">
        <f t="shared" si="467"/>
        <v>590</v>
      </c>
      <c r="AB1684">
        <f t="shared" si="455"/>
        <v>9.8316603124701615E-5</v>
      </c>
      <c r="AC1684" s="175"/>
    </row>
    <row r="1685" spans="1:29">
      <c r="A1685" t="s">
        <v>4604</v>
      </c>
      <c r="B1685" t="s">
        <v>4605</v>
      </c>
      <c r="C1685">
        <v>2.85</v>
      </c>
      <c r="D1685">
        <v>3.33</v>
      </c>
      <c r="E1685">
        <v>2.3199999999999998</v>
      </c>
      <c r="F1685">
        <v>3.33</v>
      </c>
      <c r="G1685">
        <v>4.28</v>
      </c>
      <c r="H1685">
        <v>2.3199999999999998</v>
      </c>
      <c r="I1685">
        <v>3.85</v>
      </c>
      <c r="J1685">
        <v>4.8899999999999997</v>
      </c>
      <c r="K1685">
        <v>2.7</v>
      </c>
      <c r="U1685">
        <v>151</v>
      </c>
      <c r="V1685">
        <v>104</v>
      </c>
      <c r="W1685">
        <v>109</v>
      </c>
      <c r="X1685">
        <v>66</v>
      </c>
      <c r="Y1685">
        <v>68</v>
      </c>
      <c r="Z1685">
        <v>13</v>
      </c>
      <c r="AA1685">
        <f t="shared" si="467"/>
        <v>511</v>
      </c>
      <c r="AB1685">
        <f t="shared" si="455"/>
        <v>8.5152176604614451E-5</v>
      </c>
      <c r="AC1685" s="175">
        <f>SUM(AB1685:AB1688)/4</f>
        <v>9.2650900571752699E-5</v>
      </c>
    </row>
    <row r="1686" spans="1:29">
      <c r="A1686" t="s">
        <v>4606</v>
      </c>
      <c r="B1686" t="s">
        <v>4607</v>
      </c>
      <c r="C1686">
        <v>2.83</v>
      </c>
      <c r="D1686">
        <v>3.31</v>
      </c>
      <c r="E1686">
        <v>2.31</v>
      </c>
      <c r="F1686">
        <v>3.3</v>
      </c>
      <c r="G1686">
        <v>4.25</v>
      </c>
      <c r="H1686">
        <v>2.31</v>
      </c>
      <c r="I1686">
        <v>3.83</v>
      </c>
      <c r="J1686">
        <v>4.88</v>
      </c>
      <c r="K1686">
        <v>2.7</v>
      </c>
      <c r="U1686">
        <v>155</v>
      </c>
      <c r="V1686">
        <v>113</v>
      </c>
      <c r="W1686">
        <v>113</v>
      </c>
      <c r="X1686">
        <v>83</v>
      </c>
      <c r="Y1686">
        <v>71</v>
      </c>
      <c r="Z1686">
        <v>15</v>
      </c>
      <c r="AA1686">
        <f t="shared" si="467"/>
        <v>550</v>
      </c>
      <c r="AB1686">
        <f t="shared" ref="AB1686:AB1749" si="470">AA1686/$AD$4</f>
        <v>9.1651070709467599E-5</v>
      </c>
      <c r="AC1686" s="175"/>
    </row>
    <row r="1687" spans="1:29">
      <c r="A1687" t="s">
        <v>4608</v>
      </c>
      <c r="B1687" t="s">
        <v>4609</v>
      </c>
      <c r="C1687">
        <v>2.81</v>
      </c>
      <c r="D1687">
        <v>3.3</v>
      </c>
      <c r="E1687">
        <v>2.2999999999999998</v>
      </c>
      <c r="F1687">
        <v>3.26</v>
      </c>
      <c r="G1687">
        <v>4.22</v>
      </c>
      <c r="H1687">
        <v>2.2999999999999998</v>
      </c>
      <c r="I1687">
        <v>3.81</v>
      </c>
      <c r="J1687">
        <v>4.87</v>
      </c>
      <c r="K1687">
        <v>2.7</v>
      </c>
      <c r="U1687">
        <v>160</v>
      </c>
      <c r="V1687">
        <v>112</v>
      </c>
      <c r="W1687">
        <v>118</v>
      </c>
      <c r="X1687">
        <v>87</v>
      </c>
      <c r="Y1687">
        <v>69</v>
      </c>
      <c r="Z1687">
        <v>12</v>
      </c>
      <c r="AA1687">
        <f t="shared" si="467"/>
        <v>558</v>
      </c>
      <c r="AB1687">
        <f t="shared" si="470"/>
        <v>9.2984177192514408E-5</v>
      </c>
      <c r="AC1687" s="175"/>
    </row>
    <row r="1688" spans="1:29">
      <c r="A1688" t="s">
        <v>4610</v>
      </c>
      <c r="B1688" t="s">
        <v>4611</v>
      </c>
      <c r="C1688">
        <v>2.8</v>
      </c>
      <c r="D1688">
        <v>3.28</v>
      </c>
      <c r="E1688">
        <v>2.2999999999999998</v>
      </c>
      <c r="F1688">
        <v>3.24</v>
      </c>
      <c r="G1688">
        <v>4.1900000000000004</v>
      </c>
      <c r="H1688">
        <v>2.29</v>
      </c>
      <c r="I1688">
        <v>3.79</v>
      </c>
      <c r="J1688">
        <v>4.8600000000000003</v>
      </c>
      <c r="K1688">
        <v>2.7</v>
      </c>
      <c r="U1688">
        <v>175</v>
      </c>
      <c r="V1688">
        <v>124</v>
      </c>
      <c r="W1688">
        <v>129</v>
      </c>
      <c r="X1688">
        <v>88</v>
      </c>
      <c r="Y1688">
        <v>66</v>
      </c>
      <c r="Z1688">
        <v>23</v>
      </c>
      <c r="AA1688">
        <f t="shared" si="467"/>
        <v>605</v>
      </c>
      <c r="AB1688">
        <f t="shared" si="470"/>
        <v>1.0081617778041436E-4</v>
      </c>
      <c r="AC1688" s="175"/>
    </row>
    <row r="1689" spans="1:29">
      <c r="A1689" t="s">
        <v>4612</v>
      </c>
      <c r="B1689" t="s">
        <v>4613</v>
      </c>
      <c r="C1689">
        <v>2.79</v>
      </c>
      <c r="D1689">
        <v>3.27</v>
      </c>
      <c r="E1689">
        <v>2.29</v>
      </c>
      <c r="F1689">
        <v>3.21</v>
      </c>
      <c r="G1689">
        <v>4.17</v>
      </c>
      <c r="H1689">
        <v>2.27</v>
      </c>
      <c r="I1689">
        <v>3.78</v>
      </c>
      <c r="J1689">
        <v>4.8499999999999996</v>
      </c>
      <c r="K1689">
        <v>2.7</v>
      </c>
      <c r="U1689">
        <v>187</v>
      </c>
      <c r="V1689">
        <v>154</v>
      </c>
      <c r="W1689">
        <v>156</v>
      </c>
      <c r="X1689">
        <v>122</v>
      </c>
      <c r="Y1689">
        <v>106</v>
      </c>
      <c r="Z1689">
        <v>53</v>
      </c>
      <c r="AA1689">
        <f t="shared" si="467"/>
        <v>778</v>
      </c>
      <c r="AB1689">
        <f t="shared" si="470"/>
        <v>1.2964460547630144E-4</v>
      </c>
      <c r="AC1689" s="175">
        <f t="shared" ref="AC1689" si="471">SUM(AB1689:AB1692)/4</f>
        <v>1.911758015844304E-4</v>
      </c>
    </row>
    <row r="1690" spans="1:29">
      <c r="A1690" t="s">
        <v>4614</v>
      </c>
      <c r="B1690" t="s">
        <v>4615</v>
      </c>
      <c r="C1690">
        <v>2.78</v>
      </c>
      <c r="D1690">
        <v>3.27</v>
      </c>
      <c r="E1690">
        <v>2.29</v>
      </c>
      <c r="F1690">
        <v>3.2</v>
      </c>
      <c r="G1690">
        <v>4.16</v>
      </c>
      <c r="H1690">
        <v>2.27</v>
      </c>
      <c r="I1690">
        <v>3.78</v>
      </c>
      <c r="J1690">
        <v>4.8499999999999996</v>
      </c>
      <c r="K1690">
        <v>2.7</v>
      </c>
      <c r="U1690">
        <v>201</v>
      </c>
      <c r="V1690">
        <v>232</v>
      </c>
      <c r="W1690">
        <v>209</v>
      </c>
      <c r="X1690">
        <v>196</v>
      </c>
      <c r="Y1690">
        <v>144</v>
      </c>
      <c r="Z1690">
        <v>168</v>
      </c>
      <c r="AA1690">
        <f t="shared" si="467"/>
        <v>1150</v>
      </c>
      <c r="AB1690">
        <f t="shared" si="470"/>
        <v>1.9163405693797773E-4</v>
      </c>
      <c r="AC1690" s="175"/>
    </row>
    <row r="1691" spans="1:29">
      <c r="A1691" t="s">
        <v>4616</v>
      </c>
      <c r="B1691" t="s">
        <v>4617</v>
      </c>
      <c r="C1691">
        <v>2.79</v>
      </c>
      <c r="D1691">
        <v>3.27</v>
      </c>
      <c r="E1691">
        <v>2.29</v>
      </c>
      <c r="F1691">
        <v>3.2</v>
      </c>
      <c r="G1691">
        <v>4.16</v>
      </c>
      <c r="H1691">
        <v>2.27</v>
      </c>
      <c r="I1691">
        <v>3.78</v>
      </c>
      <c r="J1691">
        <v>4.8499999999999996</v>
      </c>
      <c r="K1691">
        <v>2.7</v>
      </c>
      <c r="U1691">
        <v>235</v>
      </c>
      <c r="V1691">
        <v>240</v>
      </c>
      <c r="W1691">
        <v>258</v>
      </c>
      <c r="X1691">
        <v>222</v>
      </c>
      <c r="Y1691">
        <v>122</v>
      </c>
      <c r="Z1691">
        <v>262</v>
      </c>
      <c r="AA1691">
        <f t="shared" si="467"/>
        <v>1339</v>
      </c>
      <c r="AB1691">
        <f t="shared" si="470"/>
        <v>2.2312869759995841E-4</v>
      </c>
      <c r="AC1691" s="175"/>
    </row>
    <row r="1692" spans="1:29">
      <c r="A1692" t="s">
        <v>4618</v>
      </c>
      <c r="B1692" t="s">
        <v>4619</v>
      </c>
      <c r="C1692">
        <v>2.84</v>
      </c>
      <c r="D1692">
        <v>3.32</v>
      </c>
      <c r="E1692">
        <v>2.31</v>
      </c>
      <c r="F1692">
        <v>3.25</v>
      </c>
      <c r="G1692">
        <v>4.1900000000000004</v>
      </c>
      <c r="H1692">
        <v>2.27</v>
      </c>
      <c r="I1692">
        <v>3.84</v>
      </c>
      <c r="J1692">
        <v>4.88</v>
      </c>
      <c r="K1692">
        <v>2.7</v>
      </c>
      <c r="U1692">
        <v>253</v>
      </c>
      <c r="V1692">
        <v>224</v>
      </c>
      <c r="W1692">
        <v>245</v>
      </c>
      <c r="X1692">
        <v>220</v>
      </c>
      <c r="Y1692">
        <v>154</v>
      </c>
      <c r="Z1692">
        <v>226</v>
      </c>
      <c r="AA1692">
        <f t="shared" si="467"/>
        <v>1322</v>
      </c>
      <c r="AB1692">
        <f t="shared" si="470"/>
        <v>2.2029584632348394E-4</v>
      </c>
      <c r="AC1692" s="175"/>
    </row>
    <row r="1693" spans="1:29">
      <c r="A1693" t="s">
        <v>4620</v>
      </c>
      <c r="B1693" t="s">
        <v>4621</v>
      </c>
      <c r="C1693">
        <v>2.95</v>
      </c>
      <c r="D1693">
        <v>3.42</v>
      </c>
      <c r="E1693">
        <v>2.36</v>
      </c>
      <c r="F1693">
        <v>3.4</v>
      </c>
      <c r="G1693">
        <v>4.3</v>
      </c>
      <c r="H1693">
        <v>2.2999999999999998</v>
      </c>
      <c r="I1693">
        <v>3.96</v>
      </c>
      <c r="J1693">
        <v>4.95</v>
      </c>
      <c r="K1693">
        <v>2.7</v>
      </c>
      <c r="U1693">
        <v>274</v>
      </c>
      <c r="V1693">
        <v>223</v>
      </c>
      <c r="W1693">
        <v>236</v>
      </c>
      <c r="X1693">
        <v>166</v>
      </c>
      <c r="Y1693">
        <v>138</v>
      </c>
      <c r="Z1693">
        <v>171</v>
      </c>
      <c r="AA1693">
        <f t="shared" si="467"/>
        <v>1208</v>
      </c>
      <c r="AB1693">
        <f t="shared" si="470"/>
        <v>2.0129907894006702E-4</v>
      </c>
      <c r="AC1693" s="175">
        <f t="shared" ref="AC1693" si="472">SUM(AB1693:AB1696)/4</f>
        <v>1.8688486509212349E-4</v>
      </c>
    </row>
    <row r="1694" spans="1:29">
      <c r="A1694" t="s">
        <v>4622</v>
      </c>
      <c r="B1694" t="s">
        <v>4623</v>
      </c>
      <c r="C1694">
        <v>3.07</v>
      </c>
      <c r="D1694">
        <v>3.51</v>
      </c>
      <c r="E1694">
        <v>2.4</v>
      </c>
      <c r="F1694">
        <v>3.58</v>
      </c>
      <c r="G1694">
        <v>4.45</v>
      </c>
      <c r="H1694">
        <v>2.35</v>
      </c>
      <c r="I1694">
        <v>4.08</v>
      </c>
      <c r="J1694">
        <v>5.0199999999999996</v>
      </c>
      <c r="K1694">
        <v>2.7</v>
      </c>
      <c r="U1694">
        <v>257</v>
      </c>
      <c r="V1694">
        <v>213</v>
      </c>
      <c r="W1694">
        <v>221</v>
      </c>
      <c r="X1694">
        <v>154</v>
      </c>
      <c r="Y1694">
        <v>140</v>
      </c>
      <c r="Z1694">
        <v>164</v>
      </c>
      <c r="AA1694">
        <f t="shared" si="467"/>
        <v>1149</v>
      </c>
      <c r="AB1694">
        <f t="shared" si="470"/>
        <v>1.9146741862759688E-4</v>
      </c>
      <c r="AC1694" s="175"/>
    </row>
    <row r="1695" spans="1:29">
      <c r="A1695" t="s">
        <v>4624</v>
      </c>
      <c r="B1695" t="s">
        <v>4625</v>
      </c>
      <c r="C1695">
        <v>3.18</v>
      </c>
      <c r="D1695">
        <v>3.61</v>
      </c>
      <c r="E1695">
        <v>2.4500000000000002</v>
      </c>
      <c r="F1695">
        <v>3.77</v>
      </c>
      <c r="G1695">
        <v>4.6100000000000003</v>
      </c>
      <c r="H1695">
        <v>2.41</v>
      </c>
      <c r="I1695">
        <v>4.2</v>
      </c>
      <c r="J1695">
        <v>5.09</v>
      </c>
      <c r="K1695">
        <v>2.7</v>
      </c>
      <c r="U1695">
        <v>238</v>
      </c>
      <c r="V1695">
        <v>207</v>
      </c>
      <c r="W1695">
        <v>209</v>
      </c>
      <c r="X1695">
        <v>151</v>
      </c>
      <c r="Y1695">
        <v>133</v>
      </c>
      <c r="Z1695">
        <v>149</v>
      </c>
      <c r="AA1695">
        <f t="shared" si="467"/>
        <v>1087</v>
      </c>
      <c r="AB1695">
        <f t="shared" si="470"/>
        <v>1.8113584338398417E-4</v>
      </c>
      <c r="AC1695" s="175"/>
    </row>
    <row r="1696" spans="1:29">
      <c r="A1696" t="s">
        <v>4626</v>
      </c>
      <c r="B1696" t="s">
        <v>4627</v>
      </c>
      <c r="C1696">
        <v>3.28</v>
      </c>
      <c r="D1696">
        <v>3.69</v>
      </c>
      <c r="E1696">
        <v>2.48</v>
      </c>
      <c r="F1696">
        <v>3.94</v>
      </c>
      <c r="G1696">
        <v>4.75</v>
      </c>
      <c r="H1696">
        <v>2.4700000000000002</v>
      </c>
      <c r="I1696">
        <v>4.3</v>
      </c>
      <c r="J1696">
        <v>5.15</v>
      </c>
      <c r="K1696">
        <v>2.7</v>
      </c>
      <c r="U1696">
        <v>224</v>
      </c>
      <c r="V1696">
        <v>199</v>
      </c>
      <c r="W1696">
        <v>199</v>
      </c>
      <c r="X1696">
        <v>140</v>
      </c>
      <c r="Y1696">
        <v>129</v>
      </c>
      <c r="Z1696">
        <v>151</v>
      </c>
      <c r="AA1696">
        <f t="shared" si="467"/>
        <v>1042</v>
      </c>
      <c r="AB1696">
        <f t="shared" si="470"/>
        <v>1.7363711941684591E-4</v>
      </c>
      <c r="AC1696" s="175"/>
    </row>
    <row r="1697" spans="1:29">
      <c r="A1697" t="s">
        <v>4628</v>
      </c>
      <c r="B1697" t="s">
        <v>4629</v>
      </c>
      <c r="C1697">
        <v>3.36</v>
      </c>
      <c r="D1697">
        <v>3.76</v>
      </c>
      <c r="E1697">
        <v>2.52</v>
      </c>
      <c r="F1697">
        <v>4.09</v>
      </c>
      <c r="G1697">
        <v>4.87</v>
      </c>
      <c r="H1697">
        <v>2.5099999999999998</v>
      </c>
      <c r="I1697">
        <v>4.38</v>
      </c>
      <c r="J1697">
        <v>5.19</v>
      </c>
      <c r="K1697">
        <v>2.7</v>
      </c>
      <c r="U1697">
        <v>213</v>
      </c>
      <c r="V1697">
        <v>196</v>
      </c>
      <c r="W1697">
        <v>196</v>
      </c>
      <c r="X1697">
        <v>133</v>
      </c>
      <c r="Y1697">
        <v>130</v>
      </c>
      <c r="Z1697">
        <v>145</v>
      </c>
      <c r="AA1697">
        <f t="shared" si="467"/>
        <v>1013</v>
      </c>
      <c r="AB1697">
        <f t="shared" si="470"/>
        <v>1.6880460841580124E-4</v>
      </c>
      <c r="AC1697" s="175">
        <f t="shared" ref="AC1697" si="473">SUM(AB1697:AB1700)/4</f>
        <v>1.6068099078473481E-4</v>
      </c>
    </row>
    <row r="1698" spans="1:29">
      <c r="A1698" t="s">
        <v>4630</v>
      </c>
      <c r="B1698" t="s">
        <v>4631</v>
      </c>
      <c r="C1698">
        <v>3.43</v>
      </c>
      <c r="D1698">
        <v>3.81</v>
      </c>
      <c r="E1698">
        <v>2.54</v>
      </c>
      <c r="F1698">
        <v>4.21</v>
      </c>
      <c r="G1698">
        <v>4.97</v>
      </c>
      <c r="H1698">
        <v>2.5499999999999998</v>
      </c>
      <c r="I1698">
        <v>4.45</v>
      </c>
      <c r="J1698">
        <v>5.23</v>
      </c>
      <c r="K1698">
        <v>2.7</v>
      </c>
      <c r="U1698">
        <v>216</v>
      </c>
      <c r="V1698">
        <v>197</v>
      </c>
      <c r="W1698">
        <v>201</v>
      </c>
      <c r="X1698">
        <v>106</v>
      </c>
      <c r="Y1698">
        <v>119</v>
      </c>
      <c r="Z1698">
        <v>117</v>
      </c>
      <c r="AA1698">
        <f t="shared" si="467"/>
        <v>956</v>
      </c>
      <c r="AB1698">
        <f t="shared" si="470"/>
        <v>1.5930622472409278E-4</v>
      </c>
      <c r="AC1698" s="175"/>
    </row>
    <row r="1699" spans="1:29">
      <c r="A1699" t="s">
        <v>4632</v>
      </c>
      <c r="B1699" t="s">
        <v>4633</v>
      </c>
      <c r="C1699">
        <v>3.47</v>
      </c>
      <c r="D1699">
        <v>3.85</v>
      </c>
      <c r="E1699">
        <v>2.56</v>
      </c>
      <c r="F1699">
        <v>4.28</v>
      </c>
      <c r="G1699">
        <v>5.0199999999999996</v>
      </c>
      <c r="H1699">
        <v>2.58</v>
      </c>
      <c r="I1699">
        <v>4.49</v>
      </c>
      <c r="J1699">
        <v>5.26</v>
      </c>
      <c r="K1699">
        <v>2.7</v>
      </c>
      <c r="U1699">
        <v>217</v>
      </c>
      <c r="V1699">
        <v>197</v>
      </c>
      <c r="W1699">
        <v>207</v>
      </c>
      <c r="X1699">
        <v>94</v>
      </c>
      <c r="Y1699">
        <v>122</v>
      </c>
      <c r="Z1699">
        <v>112</v>
      </c>
      <c r="AA1699">
        <f t="shared" si="467"/>
        <v>949</v>
      </c>
      <c r="AB1699">
        <f t="shared" si="470"/>
        <v>1.5813975655142682E-4</v>
      </c>
      <c r="AC1699" s="175"/>
    </row>
    <row r="1700" spans="1:29">
      <c r="A1700" t="s">
        <v>4634</v>
      </c>
      <c r="B1700" t="s">
        <v>4635</v>
      </c>
      <c r="C1700">
        <v>3.48</v>
      </c>
      <c r="D1700">
        <v>3.86</v>
      </c>
      <c r="E1700">
        <v>2.56</v>
      </c>
      <c r="F1700">
        <v>4.3</v>
      </c>
      <c r="G1700">
        <v>5.04</v>
      </c>
      <c r="H1700">
        <v>2.58</v>
      </c>
      <c r="I1700">
        <v>4.51</v>
      </c>
      <c r="J1700">
        <v>5.26</v>
      </c>
      <c r="K1700">
        <v>2.7</v>
      </c>
      <c r="U1700">
        <v>217</v>
      </c>
      <c r="V1700">
        <v>204</v>
      </c>
      <c r="W1700">
        <v>217</v>
      </c>
      <c r="X1700">
        <v>90</v>
      </c>
      <c r="Y1700">
        <v>111</v>
      </c>
      <c r="Z1700">
        <v>100</v>
      </c>
      <c r="AA1700">
        <f t="shared" si="467"/>
        <v>939</v>
      </c>
      <c r="AB1700">
        <f t="shared" si="470"/>
        <v>1.5647337344761833E-4</v>
      </c>
      <c r="AC1700" s="175"/>
    </row>
    <row r="1701" spans="1:29">
      <c r="A1701" t="s">
        <v>4636</v>
      </c>
      <c r="B1701" t="s">
        <v>4637</v>
      </c>
      <c r="C1701">
        <v>3.46</v>
      </c>
      <c r="D1701">
        <v>3.84</v>
      </c>
      <c r="E1701">
        <v>2.5499999999999998</v>
      </c>
      <c r="F1701">
        <v>4.26</v>
      </c>
      <c r="G1701">
        <v>5.01</v>
      </c>
      <c r="H1701">
        <v>2.57</v>
      </c>
      <c r="I1701">
        <v>4.4800000000000004</v>
      </c>
      <c r="J1701">
        <v>5.25</v>
      </c>
      <c r="K1701">
        <v>2.7</v>
      </c>
      <c r="U1701">
        <v>224</v>
      </c>
      <c r="V1701">
        <v>215</v>
      </c>
      <c r="W1701">
        <v>226</v>
      </c>
      <c r="X1701">
        <v>78</v>
      </c>
      <c r="Y1701">
        <v>109</v>
      </c>
      <c r="Z1701">
        <v>118</v>
      </c>
      <c r="AA1701">
        <f t="shared" si="467"/>
        <v>970</v>
      </c>
      <c r="AB1701">
        <f t="shared" si="470"/>
        <v>1.6163916106942469E-4</v>
      </c>
      <c r="AC1701" s="175">
        <f t="shared" ref="AC1701" si="474">SUM(AB1701:AB1704)/4</f>
        <v>1.6955448081251506E-4</v>
      </c>
    </row>
    <row r="1702" spans="1:29">
      <c r="A1702" t="s">
        <v>4638</v>
      </c>
      <c r="B1702" t="s">
        <v>4639</v>
      </c>
      <c r="C1702">
        <v>3.41</v>
      </c>
      <c r="D1702">
        <v>3.8</v>
      </c>
      <c r="E1702">
        <v>2.5299999999999998</v>
      </c>
      <c r="F1702">
        <v>4.18</v>
      </c>
      <c r="G1702">
        <v>4.95</v>
      </c>
      <c r="H1702">
        <v>2.5499999999999998</v>
      </c>
      <c r="I1702">
        <v>4.43</v>
      </c>
      <c r="J1702">
        <v>5.22</v>
      </c>
      <c r="K1702">
        <v>2.7</v>
      </c>
      <c r="U1702">
        <v>222</v>
      </c>
      <c r="V1702">
        <v>224</v>
      </c>
      <c r="W1702">
        <v>235</v>
      </c>
      <c r="X1702">
        <v>83</v>
      </c>
      <c r="Y1702">
        <v>117</v>
      </c>
      <c r="Z1702">
        <v>139</v>
      </c>
      <c r="AA1702">
        <f t="shared" si="467"/>
        <v>1020</v>
      </c>
      <c r="AB1702">
        <f t="shared" si="470"/>
        <v>1.6997107658846719E-4</v>
      </c>
      <c r="AC1702" s="175"/>
    </row>
    <row r="1703" spans="1:29">
      <c r="A1703" t="s">
        <v>4640</v>
      </c>
      <c r="B1703" t="s">
        <v>4641</v>
      </c>
      <c r="C1703">
        <v>3.37</v>
      </c>
      <c r="D1703">
        <v>3.77</v>
      </c>
      <c r="E1703">
        <v>2.52</v>
      </c>
      <c r="F1703">
        <v>4.1100000000000003</v>
      </c>
      <c r="G1703">
        <v>4.8899999999999997</v>
      </c>
      <c r="H1703">
        <v>2.52</v>
      </c>
      <c r="I1703">
        <v>4.3899999999999997</v>
      </c>
      <c r="J1703">
        <v>5.2</v>
      </c>
      <c r="K1703">
        <v>2.7</v>
      </c>
      <c r="U1703">
        <v>214</v>
      </c>
      <c r="V1703">
        <v>230</v>
      </c>
      <c r="W1703">
        <v>241</v>
      </c>
      <c r="X1703">
        <v>88</v>
      </c>
      <c r="Y1703">
        <v>123</v>
      </c>
      <c r="Z1703">
        <v>135</v>
      </c>
      <c r="AA1703">
        <f t="shared" si="467"/>
        <v>1031</v>
      </c>
      <c r="AB1703">
        <f t="shared" si="470"/>
        <v>1.7180409800265654E-4</v>
      </c>
      <c r="AC1703" s="175"/>
    </row>
    <row r="1704" spans="1:29">
      <c r="A1704" t="s">
        <v>4642</v>
      </c>
      <c r="B1704" t="s">
        <v>4643</v>
      </c>
      <c r="C1704">
        <v>3.36</v>
      </c>
      <c r="D1704">
        <v>3.76</v>
      </c>
      <c r="E1704">
        <v>2.52</v>
      </c>
      <c r="F1704">
        <v>4.07</v>
      </c>
      <c r="G1704">
        <v>4.8499999999999996</v>
      </c>
      <c r="H1704">
        <v>2.5</v>
      </c>
      <c r="I1704">
        <v>4.38</v>
      </c>
      <c r="J1704">
        <v>5.2</v>
      </c>
      <c r="K1704">
        <v>2.7</v>
      </c>
      <c r="U1704">
        <v>205</v>
      </c>
      <c r="V1704">
        <v>233</v>
      </c>
      <c r="W1704">
        <v>240</v>
      </c>
      <c r="X1704">
        <v>102</v>
      </c>
      <c r="Y1704">
        <v>127</v>
      </c>
      <c r="Z1704">
        <v>142</v>
      </c>
      <c r="AA1704">
        <f t="shared" si="467"/>
        <v>1049</v>
      </c>
      <c r="AB1704">
        <f t="shared" si="470"/>
        <v>1.7480358758951186E-4</v>
      </c>
      <c r="AC1704" s="175"/>
    </row>
    <row r="1705" spans="1:29">
      <c r="A1705" t="s">
        <v>4644</v>
      </c>
      <c r="B1705" t="s">
        <v>4645</v>
      </c>
      <c r="C1705">
        <v>3.36</v>
      </c>
      <c r="D1705">
        <v>3.76</v>
      </c>
      <c r="E1705">
        <v>2.52</v>
      </c>
      <c r="F1705">
        <v>4.0599999999999996</v>
      </c>
      <c r="G1705">
        <v>4.84</v>
      </c>
      <c r="H1705">
        <v>2.5</v>
      </c>
      <c r="I1705">
        <v>4.3899999999999997</v>
      </c>
      <c r="J1705">
        <v>5.2</v>
      </c>
      <c r="K1705">
        <v>2.7</v>
      </c>
      <c r="U1705">
        <v>201</v>
      </c>
      <c r="V1705">
        <v>226</v>
      </c>
      <c r="W1705">
        <v>228</v>
      </c>
      <c r="X1705">
        <v>106</v>
      </c>
      <c r="Y1705">
        <v>138</v>
      </c>
      <c r="Z1705">
        <v>147</v>
      </c>
      <c r="AA1705">
        <f t="shared" si="467"/>
        <v>1046</v>
      </c>
      <c r="AB1705">
        <f t="shared" si="470"/>
        <v>1.743036726583693E-4</v>
      </c>
      <c r="AC1705" s="175">
        <f t="shared" ref="AC1705" si="475">SUM(AB1705:AB1708)/4</f>
        <v>1.3939294663358118E-4</v>
      </c>
    </row>
    <row r="1706" spans="1:29">
      <c r="A1706" t="s">
        <v>4646</v>
      </c>
      <c r="B1706" t="s">
        <v>4647</v>
      </c>
      <c r="C1706">
        <v>3.35</v>
      </c>
      <c r="D1706">
        <v>3.75</v>
      </c>
      <c r="E1706">
        <v>2.5099999999999998</v>
      </c>
      <c r="F1706">
        <v>4.05</v>
      </c>
      <c r="G1706">
        <v>4.83</v>
      </c>
      <c r="H1706">
        <v>2.5</v>
      </c>
      <c r="I1706">
        <v>4.37</v>
      </c>
      <c r="J1706">
        <v>5.19</v>
      </c>
      <c r="K1706">
        <v>2.7</v>
      </c>
      <c r="U1706">
        <v>189</v>
      </c>
      <c r="V1706">
        <v>204</v>
      </c>
      <c r="W1706">
        <v>201</v>
      </c>
      <c r="X1706">
        <v>98</v>
      </c>
      <c r="Y1706">
        <v>134</v>
      </c>
      <c r="Z1706">
        <v>126</v>
      </c>
      <c r="AA1706">
        <f t="shared" si="467"/>
        <v>952</v>
      </c>
      <c r="AB1706">
        <f t="shared" si="470"/>
        <v>1.5863967148256939E-4</v>
      </c>
      <c r="AC1706" s="175"/>
    </row>
    <row r="1707" spans="1:29">
      <c r="A1707" t="s">
        <v>4648</v>
      </c>
      <c r="B1707" t="s">
        <v>4649</v>
      </c>
      <c r="C1707">
        <v>3.32</v>
      </c>
      <c r="D1707">
        <v>3.72</v>
      </c>
      <c r="E1707">
        <v>2.5</v>
      </c>
      <c r="F1707">
        <v>4.0199999999999996</v>
      </c>
      <c r="G1707">
        <v>4.82</v>
      </c>
      <c r="H1707">
        <v>2.5</v>
      </c>
      <c r="I1707">
        <v>4.34</v>
      </c>
      <c r="J1707">
        <v>5.17</v>
      </c>
      <c r="K1707">
        <v>2.7</v>
      </c>
      <c r="U1707">
        <v>159</v>
      </c>
      <c r="V1707">
        <v>173</v>
      </c>
      <c r="W1707">
        <v>144</v>
      </c>
      <c r="X1707">
        <v>95</v>
      </c>
      <c r="Y1707">
        <v>122</v>
      </c>
      <c r="Z1707">
        <v>73</v>
      </c>
      <c r="AA1707">
        <f t="shared" si="467"/>
        <v>766</v>
      </c>
      <c r="AB1707">
        <f t="shared" si="470"/>
        <v>1.2764494575173124E-4</v>
      </c>
      <c r="AC1707" s="175"/>
    </row>
    <row r="1708" spans="1:29">
      <c r="A1708" t="s">
        <v>4650</v>
      </c>
      <c r="B1708" t="s">
        <v>4651</v>
      </c>
      <c r="C1708">
        <v>3.27</v>
      </c>
      <c r="D1708">
        <v>3.68</v>
      </c>
      <c r="E1708">
        <v>2.48</v>
      </c>
      <c r="F1708">
        <v>3.97</v>
      </c>
      <c r="G1708">
        <v>4.78</v>
      </c>
      <c r="H1708">
        <v>2.4900000000000002</v>
      </c>
      <c r="I1708">
        <v>4.29</v>
      </c>
      <c r="J1708">
        <v>5.14</v>
      </c>
      <c r="K1708">
        <v>2.7</v>
      </c>
      <c r="U1708">
        <v>149</v>
      </c>
      <c r="V1708">
        <v>126</v>
      </c>
      <c r="W1708">
        <v>115</v>
      </c>
      <c r="X1708">
        <v>71</v>
      </c>
      <c r="Y1708">
        <v>91</v>
      </c>
      <c r="Z1708">
        <v>30</v>
      </c>
      <c r="AA1708">
        <f t="shared" si="467"/>
        <v>582</v>
      </c>
      <c r="AB1708">
        <f t="shared" si="470"/>
        <v>9.6983496641654806E-5</v>
      </c>
      <c r="AC1708" s="175"/>
    </row>
    <row r="1709" spans="1:29">
      <c r="A1709" t="s">
        <v>4652</v>
      </c>
      <c r="B1709" t="s">
        <v>4653</v>
      </c>
      <c r="C1709">
        <v>3.23</v>
      </c>
      <c r="D1709">
        <v>3.65</v>
      </c>
      <c r="E1709">
        <v>2.4700000000000002</v>
      </c>
      <c r="F1709">
        <v>3.94</v>
      </c>
      <c r="G1709">
        <v>4.7699999999999996</v>
      </c>
      <c r="H1709">
        <v>2.5</v>
      </c>
      <c r="I1709">
        <v>4.25</v>
      </c>
      <c r="J1709">
        <v>5.12</v>
      </c>
      <c r="K1709">
        <v>2.7</v>
      </c>
      <c r="U1709">
        <v>146</v>
      </c>
      <c r="V1709">
        <v>102</v>
      </c>
      <c r="W1709">
        <v>105</v>
      </c>
      <c r="X1709">
        <v>66</v>
      </c>
      <c r="Y1709">
        <v>68</v>
      </c>
      <c r="Z1709">
        <v>13</v>
      </c>
      <c r="AA1709">
        <f t="shared" si="467"/>
        <v>500</v>
      </c>
      <c r="AB1709">
        <f t="shared" si="470"/>
        <v>8.3319155190425092E-5</v>
      </c>
      <c r="AC1709" s="175">
        <f t="shared" ref="AC1709" si="476">SUM(AB1709:AB1712)/4</f>
        <v>9.0692900424777713E-5</v>
      </c>
    </row>
    <row r="1710" spans="1:29">
      <c r="A1710" t="s">
        <v>4654</v>
      </c>
      <c r="B1710" t="s">
        <v>4655</v>
      </c>
      <c r="C1710">
        <v>3.18</v>
      </c>
      <c r="D1710">
        <v>3.61</v>
      </c>
      <c r="E1710">
        <v>2.4500000000000002</v>
      </c>
      <c r="F1710">
        <v>3.87</v>
      </c>
      <c r="G1710">
        <v>4.72</v>
      </c>
      <c r="H1710">
        <v>2.48</v>
      </c>
      <c r="I1710">
        <v>4.2</v>
      </c>
      <c r="J1710">
        <v>5.09</v>
      </c>
      <c r="K1710">
        <v>2.7</v>
      </c>
      <c r="U1710">
        <v>149</v>
      </c>
      <c r="V1710">
        <v>111</v>
      </c>
      <c r="W1710">
        <v>110</v>
      </c>
      <c r="X1710">
        <v>82</v>
      </c>
      <c r="Y1710">
        <v>71</v>
      </c>
      <c r="Z1710">
        <v>15</v>
      </c>
      <c r="AA1710">
        <f t="shared" si="467"/>
        <v>538</v>
      </c>
      <c r="AB1710">
        <f t="shared" si="470"/>
        <v>8.9651410984897399E-5</v>
      </c>
      <c r="AC1710" s="175"/>
    </row>
    <row r="1711" spans="1:29">
      <c r="A1711" t="s">
        <v>4656</v>
      </c>
      <c r="B1711" t="s">
        <v>4657</v>
      </c>
      <c r="C1711">
        <v>3.13</v>
      </c>
      <c r="D1711">
        <v>3.57</v>
      </c>
      <c r="E1711">
        <v>2.4300000000000002</v>
      </c>
      <c r="F1711">
        <v>3.79</v>
      </c>
      <c r="G1711">
        <v>4.66</v>
      </c>
      <c r="H1711">
        <v>2.46</v>
      </c>
      <c r="I1711">
        <v>4.1500000000000004</v>
      </c>
      <c r="J1711">
        <v>5.0599999999999996</v>
      </c>
      <c r="K1711">
        <v>2.7</v>
      </c>
      <c r="U1711">
        <v>155</v>
      </c>
      <c r="V1711">
        <v>109</v>
      </c>
      <c r="W1711">
        <v>114</v>
      </c>
      <c r="X1711">
        <v>86</v>
      </c>
      <c r="Y1711">
        <v>69</v>
      </c>
      <c r="Z1711">
        <v>12</v>
      </c>
      <c r="AA1711">
        <f t="shared" si="467"/>
        <v>545</v>
      </c>
      <c r="AB1711">
        <f t="shared" si="470"/>
        <v>9.0817879157563354E-5</v>
      </c>
      <c r="AC1711" s="175"/>
    </row>
    <row r="1712" spans="1:29">
      <c r="A1712" t="s">
        <v>4658</v>
      </c>
      <c r="B1712" t="s">
        <v>4659</v>
      </c>
      <c r="C1712">
        <v>3.11</v>
      </c>
      <c r="D1712">
        <v>3.55</v>
      </c>
      <c r="E1712">
        <v>2.42</v>
      </c>
      <c r="F1712">
        <v>3.75</v>
      </c>
      <c r="G1712">
        <v>4.62</v>
      </c>
      <c r="H1712">
        <v>2.44</v>
      </c>
      <c r="I1712">
        <v>4.12</v>
      </c>
      <c r="J1712">
        <v>5.05</v>
      </c>
      <c r="K1712">
        <v>2.7</v>
      </c>
      <c r="U1712">
        <v>170</v>
      </c>
      <c r="V1712">
        <v>121</v>
      </c>
      <c r="W1712">
        <v>126</v>
      </c>
      <c r="X1712">
        <v>88</v>
      </c>
      <c r="Y1712">
        <v>66</v>
      </c>
      <c r="Z1712">
        <v>23</v>
      </c>
      <c r="AA1712">
        <f t="shared" si="467"/>
        <v>594</v>
      </c>
      <c r="AB1712">
        <f t="shared" si="470"/>
        <v>9.8983156366225019E-5</v>
      </c>
      <c r="AC1712" s="175"/>
    </row>
    <row r="1713" spans="1:29">
      <c r="A1713" t="s">
        <v>4660</v>
      </c>
      <c r="B1713" t="s">
        <v>4661</v>
      </c>
      <c r="C1713">
        <v>3.1</v>
      </c>
      <c r="D1713">
        <v>3.54</v>
      </c>
      <c r="E1713">
        <v>2.41</v>
      </c>
      <c r="F1713">
        <v>3.73</v>
      </c>
      <c r="G1713">
        <v>4.5999999999999996</v>
      </c>
      <c r="H1713">
        <v>2.44</v>
      </c>
      <c r="I1713">
        <v>4.1100000000000003</v>
      </c>
      <c r="J1713">
        <v>5.04</v>
      </c>
      <c r="K1713">
        <v>2.7</v>
      </c>
      <c r="U1713">
        <v>183</v>
      </c>
      <c r="V1713">
        <v>152</v>
      </c>
      <c r="W1713">
        <v>154</v>
      </c>
      <c r="X1713">
        <v>120</v>
      </c>
      <c r="Y1713">
        <v>106</v>
      </c>
      <c r="Z1713">
        <v>53</v>
      </c>
      <c r="AA1713">
        <f t="shared" si="467"/>
        <v>768</v>
      </c>
      <c r="AB1713">
        <f t="shared" si="470"/>
        <v>1.2797822237249295E-4</v>
      </c>
      <c r="AC1713" s="175">
        <f t="shared" ref="AC1713" si="477">SUM(AB1713:AB1716)/4</f>
        <v>1.8913448228226497E-4</v>
      </c>
    </row>
    <row r="1714" spans="1:29">
      <c r="A1714" t="s">
        <v>4662</v>
      </c>
      <c r="B1714" t="s">
        <v>4663</v>
      </c>
      <c r="C1714">
        <v>3.08</v>
      </c>
      <c r="D1714">
        <v>3.53</v>
      </c>
      <c r="E1714">
        <v>2.41</v>
      </c>
      <c r="F1714">
        <v>3.7</v>
      </c>
      <c r="G1714">
        <v>4.57</v>
      </c>
      <c r="H1714">
        <v>2.42</v>
      </c>
      <c r="I1714">
        <v>4.09</v>
      </c>
      <c r="J1714">
        <v>5.03</v>
      </c>
      <c r="K1714">
        <v>2.7</v>
      </c>
      <c r="U1714">
        <v>194</v>
      </c>
      <c r="V1714">
        <v>229</v>
      </c>
      <c r="W1714">
        <v>207</v>
      </c>
      <c r="X1714">
        <v>194</v>
      </c>
      <c r="Y1714">
        <v>144</v>
      </c>
      <c r="Z1714">
        <v>168</v>
      </c>
      <c r="AA1714">
        <f t="shared" si="467"/>
        <v>1136</v>
      </c>
      <c r="AB1714">
        <f t="shared" si="470"/>
        <v>1.8930112059264582E-4</v>
      </c>
      <c r="AC1714" s="175"/>
    </row>
    <row r="1715" spans="1:29">
      <c r="A1715" t="s">
        <v>4664</v>
      </c>
      <c r="B1715" t="s">
        <v>4665</v>
      </c>
      <c r="C1715">
        <v>3.08</v>
      </c>
      <c r="D1715">
        <v>3.52</v>
      </c>
      <c r="E1715">
        <v>2.41</v>
      </c>
      <c r="F1715">
        <v>3.69</v>
      </c>
      <c r="G1715">
        <v>4.5599999999999996</v>
      </c>
      <c r="H1715">
        <v>2.42</v>
      </c>
      <c r="I1715">
        <v>4.09</v>
      </c>
      <c r="J1715">
        <v>5.03</v>
      </c>
      <c r="K1715">
        <v>2.7</v>
      </c>
      <c r="U1715">
        <v>229</v>
      </c>
      <c r="V1715">
        <v>238</v>
      </c>
      <c r="W1715">
        <v>256</v>
      </c>
      <c r="X1715">
        <v>220</v>
      </c>
      <c r="Y1715">
        <v>122</v>
      </c>
      <c r="Z1715">
        <v>262</v>
      </c>
      <c r="AA1715">
        <f t="shared" si="467"/>
        <v>1327</v>
      </c>
      <c r="AB1715">
        <f t="shared" si="470"/>
        <v>2.2112903787538821E-4</v>
      </c>
      <c r="AC1715" s="175"/>
    </row>
    <row r="1716" spans="1:29">
      <c r="A1716" t="s">
        <v>4666</v>
      </c>
      <c r="B1716" t="s">
        <v>4667</v>
      </c>
      <c r="C1716">
        <v>3.11</v>
      </c>
      <c r="D1716">
        <v>3.55</v>
      </c>
      <c r="E1716">
        <v>2.42</v>
      </c>
      <c r="F1716">
        <v>3.71</v>
      </c>
      <c r="G1716">
        <v>4.58</v>
      </c>
      <c r="H1716">
        <v>2.42</v>
      </c>
      <c r="I1716">
        <v>4.12</v>
      </c>
      <c r="J1716">
        <v>5.05</v>
      </c>
      <c r="K1716">
        <v>2.7</v>
      </c>
      <c r="U1716">
        <v>247</v>
      </c>
      <c r="V1716">
        <v>221</v>
      </c>
      <c r="W1716">
        <v>243</v>
      </c>
      <c r="X1716">
        <v>218</v>
      </c>
      <c r="Y1716">
        <v>154</v>
      </c>
      <c r="Z1716">
        <v>226</v>
      </c>
      <c r="AA1716">
        <f t="shared" si="467"/>
        <v>1309</v>
      </c>
      <c r="AB1716">
        <f t="shared" si="470"/>
        <v>2.1812954828853291E-4</v>
      </c>
      <c r="AC1716" s="175"/>
    </row>
    <row r="1717" spans="1:29">
      <c r="A1717" t="s">
        <v>4668</v>
      </c>
      <c r="B1717" t="s">
        <v>4669</v>
      </c>
      <c r="C1717">
        <v>3.16</v>
      </c>
      <c r="D1717">
        <v>3.59</v>
      </c>
      <c r="E1717">
        <v>2.44</v>
      </c>
      <c r="F1717">
        <v>3.78</v>
      </c>
      <c r="G1717">
        <v>4.63</v>
      </c>
      <c r="H1717">
        <v>2.4300000000000002</v>
      </c>
      <c r="I1717">
        <v>4.17</v>
      </c>
      <c r="J1717">
        <v>5.08</v>
      </c>
      <c r="K1717">
        <v>2.7</v>
      </c>
      <c r="U1717">
        <v>269</v>
      </c>
      <c r="V1717">
        <v>220</v>
      </c>
      <c r="W1717">
        <v>232</v>
      </c>
      <c r="X1717">
        <v>164</v>
      </c>
      <c r="Y1717">
        <v>138</v>
      </c>
      <c r="Z1717">
        <v>171</v>
      </c>
      <c r="AA1717">
        <f t="shared" si="467"/>
        <v>1194</v>
      </c>
      <c r="AB1717">
        <f t="shared" si="470"/>
        <v>1.9896614259473514E-4</v>
      </c>
      <c r="AC1717" s="175">
        <f t="shared" ref="AC1717" si="478">SUM(AB1717:AB1720)/4</f>
        <v>1.842186521260299E-4</v>
      </c>
    </row>
    <row r="1718" spans="1:29">
      <c r="A1718" t="s">
        <v>4670</v>
      </c>
      <c r="B1718" t="s">
        <v>4671</v>
      </c>
      <c r="C1718">
        <v>3.21</v>
      </c>
      <c r="D1718">
        <v>3.64</v>
      </c>
      <c r="E1718">
        <v>2.46</v>
      </c>
      <c r="F1718">
        <v>3.86</v>
      </c>
      <c r="G1718">
        <v>4.6900000000000004</v>
      </c>
      <c r="H1718">
        <v>2.46</v>
      </c>
      <c r="I1718">
        <v>4.2300000000000004</v>
      </c>
      <c r="J1718">
        <v>5.1100000000000003</v>
      </c>
      <c r="K1718">
        <v>2.7</v>
      </c>
      <c r="U1718">
        <v>250</v>
      </c>
      <c r="V1718">
        <v>209</v>
      </c>
      <c r="W1718">
        <v>217</v>
      </c>
      <c r="X1718">
        <v>153</v>
      </c>
      <c r="Y1718">
        <v>140</v>
      </c>
      <c r="Z1718">
        <v>164</v>
      </c>
      <c r="AA1718">
        <f t="shared" si="467"/>
        <v>1133</v>
      </c>
      <c r="AB1718">
        <f t="shared" si="470"/>
        <v>1.8880120566150326E-4</v>
      </c>
      <c r="AC1718" s="175"/>
    </row>
    <row r="1719" spans="1:29">
      <c r="A1719" t="s">
        <v>4672</v>
      </c>
      <c r="B1719" t="s">
        <v>4673</v>
      </c>
      <c r="C1719">
        <v>3.26</v>
      </c>
      <c r="D1719">
        <v>3.67</v>
      </c>
      <c r="E1719">
        <v>2.48</v>
      </c>
      <c r="F1719">
        <v>3.96</v>
      </c>
      <c r="G1719">
        <v>4.7699999999999996</v>
      </c>
      <c r="H1719">
        <v>2.4900000000000002</v>
      </c>
      <c r="I1719">
        <v>4.28</v>
      </c>
      <c r="J1719">
        <v>5.14</v>
      </c>
      <c r="K1719">
        <v>2.7</v>
      </c>
      <c r="U1719">
        <v>231</v>
      </c>
      <c r="V1719">
        <v>203</v>
      </c>
      <c r="W1719">
        <v>204</v>
      </c>
      <c r="X1719">
        <v>150</v>
      </c>
      <c r="Y1719">
        <v>133</v>
      </c>
      <c r="Z1719">
        <v>149</v>
      </c>
      <c r="AA1719">
        <f t="shared" si="467"/>
        <v>1070</v>
      </c>
      <c r="AB1719">
        <f t="shared" si="470"/>
        <v>1.783029921075097E-4</v>
      </c>
      <c r="AC1719" s="175"/>
    </row>
    <row r="1720" spans="1:29">
      <c r="A1720" t="s">
        <v>4674</v>
      </c>
      <c r="B1720" t="s">
        <v>4675</v>
      </c>
      <c r="C1720">
        <v>3.29</v>
      </c>
      <c r="D1720">
        <v>3.7</v>
      </c>
      <c r="E1720">
        <v>2.4900000000000002</v>
      </c>
      <c r="F1720">
        <v>4.01</v>
      </c>
      <c r="G1720">
        <v>4.82</v>
      </c>
      <c r="H1720">
        <v>2.5099999999999998</v>
      </c>
      <c r="I1720">
        <v>4.3099999999999996</v>
      </c>
      <c r="J1720">
        <v>5.15</v>
      </c>
      <c r="K1720">
        <v>2.7</v>
      </c>
      <c r="U1720">
        <v>217</v>
      </c>
      <c r="V1720">
        <v>195</v>
      </c>
      <c r="W1720">
        <v>194</v>
      </c>
      <c r="X1720">
        <v>139</v>
      </c>
      <c r="Y1720">
        <v>129</v>
      </c>
      <c r="Z1720">
        <v>151</v>
      </c>
      <c r="AA1720">
        <f t="shared" si="467"/>
        <v>1025</v>
      </c>
      <c r="AB1720">
        <f t="shared" si="470"/>
        <v>1.7080426814037144E-4</v>
      </c>
      <c r="AC1720" s="175"/>
    </row>
    <row r="1721" spans="1:29">
      <c r="A1721" t="s">
        <v>4676</v>
      </c>
      <c r="B1721" t="s">
        <v>4677</v>
      </c>
      <c r="C1721">
        <v>3.31</v>
      </c>
      <c r="D1721">
        <v>3.71</v>
      </c>
      <c r="E1721">
        <v>2.4900000000000002</v>
      </c>
      <c r="F1721">
        <v>4.07</v>
      </c>
      <c r="G1721">
        <v>4.88</v>
      </c>
      <c r="H1721">
        <v>2.54</v>
      </c>
      <c r="I1721">
        <v>4.33</v>
      </c>
      <c r="J1721">
        <v>5.16</v>
      </c>
      <c r="K1721">
        <v>2.7</v>
      </c>
      <c r="U1721">
        <v>207</v>
      </c>
      <c r="V1721">
        <v>192</v>
      </c>
      <c r="W1721">
        <v>191</v>
      </c>
      <c r="X1721">
        <v>131</v>
      </c>
      <c r="Y1721">
        <v>130</v>
      </c>
      <c r="Z1721">
        <v>145</v>
      </c>
      <c r="AA1721">
        <f t="shared" si="467"/>
        <v>996</v>
      </c>
      <c r="AB1721">
        <f t="shared" si="470"/>
        <v>1.6597175713932679E-4</v>
      </c>
      <c r="AC1721" s="175">
        <f t="shared" ref="AC1721" si="479">SUM(AB1721:AB1724)/4</f>
        <v>1.5780647993066514E-4</v>
      </c>
    </row>
    <row r="1722" spans="1:29">
      <c r="A1722" t="s">
        <v>4678</v>
      </c>
      <c r="B1722" t="s">
        <v>4679</v>
      </c>
      <c r="C1722">
        <v>3.34</v>
      </c>
      <c r="D1722">
        <v>3.74</v>
      </c>
      <c r="E1722">
        <v>2.5099999999999998</v>
      </c>
      <c r="F1722">
        <v>4.1500000000000004</v>
      </c>
      <c r="G1722">
        <v>4.95</v>
      </c>
      <c r="H1722">
        <v>2.57</v>
      </c>
      <c r="I1722">
        <v>4.3600000000000003</v>
      </c>
      <c r="J1722">
        <v>5.18</v>
      </c>
      <c r="K1722">
        <v>2.7</v>
      </c>
      <c r="U1722">
        <v>209</v>
      </c>
      <c r="V1722">
        <v>192</v>
      </c>
      <c r="W1722">
        <v>196</v>
      </c>
      <c r="X1722">
        <v>105</v>
      </c>
      <c r="Y1722">
        <v>119</v>
      </c>
      <c r="Z1722">
        <v>117</v>
      </c>
      <c r="AA1722">
        <f t="shared" si="467"/>
        <v>938</v>
      </c>
      <c r="AB1722">
        <f t="shared" si="470"/>
        <v>1.5630673513723748E-4</v>
      </c>
      <c r="AC1722" s="175"/>
    </row>
    <row r="1723" spans="1:29">
      <c r="A1723" t="s">
        <v>4680</v>
      </c>
      <c r="B1723" t="s">
        <v>4681</v>
      </c>
      <c r="C1723">
        <v>3.32</v>
      </c>
      <c r="D1723">
        <v>3.73</v>
      </c>
      <c r="E1723">
        <v>2.5</v>
      </c>
      <c r="F1723">
        <v>4.1500000000000004</v>
      </c>
      <c r="G1723">
        <v>4.96</v>
      </c>
      <c r="H1723">
        <v>2.58</v>
      </c>
      <c r="I1723">
        <v>4.34</v>
      </c>
      <c r="J1723">
        <v>5.17</v>
      </c>
      <c r="K1723">
        <v>2.7</v>
      </c>
      <c r="U1723">
        <v>210</v>
      </c>
      <c r="V1723">
        <v>192</v>
      </c>
      <c r="W1723">
        <v>202</v>
      </c>
      <c r="X1723">
        <v>93</v>
      </c>
      <c r="Y1723">
        <v>122</v>
      </c>
      <c r="Z1723">
        <v>112</v>
      </c>
      <c r="AA1723">
        <f t="shared" si="467"/>
        <v>931</v>
      </c>
      <c r="AB1723">
        <f t="shared" si="470"/>
        <v>1.5514026696457152E-4</v>
      </c>
      <c r="AC1723" s="175"/>
    </row>
    <row r="1724" spans="1:29">
      <c r="A1724" t="s">
        <v>4682</v>
      </c>
      <c r="B1724" t="s">
        <v>4683</v>
      </c>
      <c r="C1724">
        <v>3.31</v>
      </c>
      <c r="D1724">
        <v>3.72</v>
      </c>
      <c r="E1724">
        <v>2.5</v>
      </c>
      <c r="F1724">
        <v>4.13</v>
      </c>
      <c r="G1724">
        <v>4.9400000000000004</v>
      </c>
      <c r="H1724">
        <v>2.58</v>
      </c>
      <c r="I1724">
        <v>4.33</v>
      </c>
      <c r="J1724">
        <v>5.16</v>
      </c>
      <c r="K1724">
        <v>2.7</v>
      </c>
      <c r="U1724">
        <v>210</v>
      </c>
      <c r="V1724">
        <v>200</v>
      </c>
      <c r="W1724">
        <v>213</v>
      </c>
      <c r="X1724">
        <v>89</v>
      </c>
      <c r="Y1724">
        <v>111</v>
      </c>
      <c r="Z1724">
        <v>100</v>
      </c>
      <c r="AA1724">
        <f t="shared" si="467"/>
        <v>923</v>
      </c>
      <c r="AB1724">
        <f t="shared" si="470"/>
        <v>1.5380716048152472E-4</v>
      </c>
      <c r="AC1724" s="175"/>
    </row>
    <row r="1725" spans="1:29">
      <c r="A1725" t="s">
        <v>4684</v>
      </c>
      <c r="B1725" t="s">
        <v>4685</v>
      </c>
      <c r="C1725">
        <v>3.27</v>
      </c>
      <c r="D1725">
        <v>3.68</v>
      </c>
      <c r="E1725">
        <v>2.48</v>
      </c>
      <c r="F1725">
        <v>4.0599999999999996</v>
      </c>
      <c r="G1725">
        <v>4.88</v>
      </c>
      <c r="H1725">
        <v>2.5499999999999998</v>
      </c>
      <c r="I1725">
        <v>4.29</v>
      </c>
      <c r="J1725">
        <v>5.14</v>
      </c>
      <c r="K1725">
        <v>2.7</v>
      </c>
      <c r="U1725">
        <v>216</v>
      </c>
      <c r="V1725">
        <v>211</v>
      </c>
      <c r="W1725">
        <v>222</v>
      </c>
      <c r="X1725">
        <v>77</v>
      </c>
      <c r="Y1725">
        <v>109</v>
      </c>
      <c r="Z1725">
        <v>118</v>
      </c>
      <c r="AA1725">
        <f t="shared" si="467"/>
        <v>953</v>
      </c>
      <c r="AB1725">
        <f t="shared" si="470"/>
        <v>1.5880630979295024E-4</v>
      </c>
      <c r="AC1725" s="175">
        <f>SUM(AB1725:AB1728)/4</f>
        <v>1.6713822531199275E-4</v>
      </c>
    </row>
    <row r="1726" spans="1:29">
      <c r="A1726" t="s">
        <v>4686</v>
      </c>
      <c r="B1726" t="s">
        <v>4687</v>
      </c>
      <c r="C1726">
        <v>3.23</v>
      </c>
      <c r="D1726">
        <v>3.65</v>
      </c>
      <c r="E1726">
        <v>2.46</v>
      </c>
      <c r="F1726">
        <v>3.97</v>
      </c>
      <c r="G1726">
        <v>4.8099999999999996</v>
      </c>
      <c r="H1726">
        <v>2.52</v>
      </c>
      <c r="I1726">
        <v>4.24</v>
      </c>
      <c r="J1726">
        <v>5.12</v>
      </c>
      <c r="K1726">
        <v>2.7</v>
      </c>
      <c r="U1726">
        <v>215</v>
      </c>
      <c r="V1726">
        <v>220</v>
      </c>
      <c r="W1726">
        <v>232</v>
      </c>
      <c r="X1726">
        <v>82</v>
      </c>
      <c r="Y1726">
        <v>117</v>
      </c>
      <c r="Z1726">
        <v>139</v>
      </c>
      <c r="AA1726">
        <f t="shared" si="467"/>
        <v>1005</v>
      </c>
      <c r="AB1726">
        <f t="shared" si="470"/>
        <v>1.6747150193275443E-4</v>
      </c>
      <c r="AC1726" s="175"/>
    </row>
    <row r="1727" spans="1:29">
      <c r="A1727" t="s">
        <v>4688</v>
      </c>
      <c r="B1727" t="s">
        <v>4689</v>
      </c>
      <c r="C1727">
        <v>3.19</v>
      </c>
      <c r="D1727">
        <v>3.62</v>
      </c>
      <c r="E1727">
        <v>2.4500000000000002</v>
      </c>
      <c r="F1727">
        <v>3.91</v>
      </c>
      <c r="G1727">
        <v>4.76</v>
      </c>
      <c r="H1727">
        <v>2.5</v>
      </c>
      <c r="I1727">
        <v>4.21</v>
      </c>
      <c r="J1727">
        <v>5.0999999999999996</v>
      </c>
      <c r="K1727">
        <v>2.7</v>
      </c>
      <c r="U1727">
        <v>207</v>
      </c>
      <c r="V1727">
        <v>227</v>
      </c>
      <c r="W1727">
        <v>238</v>
      </c>
      <c r="X1727">
        <v>87</v>
      </c>
      <c r="Y1727">
        <v>123</v>
      </c>
      <c r="Z1727">
        <v>135</v>
      </c>
      <c r="AA1727">
        <f t="shared" si="467"/>
        <v>1017</v>
      </c>
      <c r="AB1727">
        <f t="shared" si="470"/>
        <v>1.6947116165732466E-4</v>
      </c>
      <c r="AC1727" s="175"/>
    </row>
    <row r="1728" spans="1:29">
      <c r="A1728" t="s">
        <v>4690</v>
      </c>
      <c r="B1728" t="s">
        <v>4691</v>
      </c>
      <c r="C1728">
        <v>3.15</v>
      </c>
      <c r="D1728">
        <v>3.59</v>
      </c>
      <c r="E1728">
        <v>2.44</v>
      </c>
      <c r="F1728">
        <v>3.84</v>
      </c>
      <c r="G1728">
        <v>4.7</v>
      </c>
      <c r="H1728">
        <v>2.48</v>
      </c>
      <c r="I1728">
        <v>4.17</v>
      </c>
      <c r="J1728">
        <v>5.08</v>
      </c>
      <c r="K1728">
        <v>2.7</v>
      </c>
      <c r="U1728">
        <v>200</v>
      </c>
      <c r="V1728">
        <v>230</v>
      </c>
      <c r="W1728">
        <v>237</v>
      </c>
      <c r="X1728">
        <v>101</v>
      </c>
      <c r="Y1728">
        <v>127</v>
      </c>
      <c r="Z1728">
        <v>142</v>
      </c>
      <c r="AA1728">
        <f t="shared" si="467"/>
        <v>1037</v>
      </c>
      <c r="AB1728">
        <f t="shared" si="470"/>
        <v>1.7280392786494164E-4</v>
      </c>
      <c r="AC1728" s="175"/>
    </row>
    <row r="1729" spans="1:29">
      <c r="A1729" t="s">
        <v>4692</v>
      </c>
      <c r="B1729" t="s">
        <v>4693</v>
      </c>
      <c r="C1729">
        <v>3.14</v>
      </c>
      <c r="D1729">
        <v>3.57</v>
      </c>
      <c r="E1729">
        <v>2.4300000000000002</v>
      </c>
      <c r="F1729">
        <v>3.81</v>
      </c>
      <c r="G1729">
        <v>4.67</v>
      </c>
      <c r="H1729">
        <v>2.4700000000000002</v>
      </c>
      <c r="I1729">
        <v>4.1500000000000004</v>
      </c>
      <c r="J1729">
        <v>5.07</v>
      </c>
      <c r="K1729">
        <v>2.7</v>
      </c>
      <c r="U1729">
        <v>196</v>
      </c>
      <c r="V1729">
        <v>224</v>
      </c>
      <c r="W1729">
        <v>225</v>
      </c>
      <c r="X1729">
        <v>106</v>
      </c>
      <c r="Y1729">
        <v>138</v>
      </c>
      <c r="Z1729">
        <v>147</v>
      </c>
      <c r="AA1729">
        <f t="shared" si="467"/>
        <v>1036</v>
      </c>
      <c r="AB1729">
        <f t="shared" si="470"/>
        <v>1.7263728955456081E-4</v>
      </c>
      <c r="AC1729" s="175">
        <f t="shared" ref="AC1729" si="480">SUM(AB1729:AB1732)/4</f>
        <v>1.3764324437458227E-4</v>
      </c>
    </row>
    <row r="1730" spans="1:29">
      <c r="A1730" t="s">
        <v>4694</v>
      </c>
      <c r="B1730" t="s">
        <v>4695</v>
      </c>
      <c r="C1730">
        <v>3.13</v>
      </c>
      <c r="D1730">
        <v>3.56</v>
      </c>
      <c r="E1730">
        <v>2.42</v>
      </c>
      <c r="F1730">
        <v>3.79</v>
      </c>
      <c r="G1730">
        <v>4.6500000000000004</v>
      </c>
      <c r="H1730">
        <v>2.46</v>
      </c>
      <c r="I1730">
        <v>4.1399999999999997</v>
      </c>
      <c r="J1730">
        <v>5.0599999999999996</v>
      </c>
      <c r="K1730">
        <v>2.7</v>
      </c>
      <c r="U1730">
        <v>184</v>
      </c>
      <c r="V1730">
        <v>203</v>
      </c>
      <c r="W1730">
        <v>198</v>
      </c>
      <c r="X1730">
        <v>97</v>
      </c>
      <c r="Y1730">
        <v>134</v>
      </c>
      <c r="Z1730">
        <v>126</v>
      </c>
      <c r="AA1730">
        <f t="shared" si="467"/>
        <v>942</v>
      </c>
      <c r="AB1730">
        <f t="shared" si="470"/>
        <v>1.5697328837876087E-4</v>
      </c>
      <c r="AC1730" s="175"/>
    </row>
    <row r="1731" spans="1:29">
      <c r="A1731" t="s">
        <v>4696</v>
      </c>
      <c r="B1731" t="s">
        <v>4697</v>
      </c>
      <c r="C1731">
        <v>3.11</v>
      </c>
      <c r="D1731">
        <v>3.55</v>
      </c>
      <c r="E1731">
        <v>2.42</v>
      </c>
      <c r="F1731">
        <v>3.77</v>
      </c>
      <c r="G1731">
        <v>4.6500000000000004</v>
      </c>
      <c r="H1731">
        <v>2.46</v>
      </c>
      <c r="I1731">
        <v>4.13</v>
      </c>
      <c r="J1731">
        <v>5.05</v>
      </c>
      <c r="K1731">
        <v>2.7</v>
      </c>
      <c r="U1731">
        <v>154</v>
      </c>
      <c r="V1731">
        <v>171</v>
      </c>
      <c r="W1731">
        <v>141</v>
      </c>
      <c r="X1731">
        <v>94</v>
      </c>
      <c r="Y1731">
        <v>122</v>
      </c>
      <c r="Z1731">
        <v>73</v>
      </c>
      <c r="AA1731">
        <f t="shared" si="467"/>
        <v>755</v>
      </c>
      <c r="AB1731">
        <f t="shared" si="470"/>
        <v>1.258119243375419E-4</v>
      </c>
      <c r="AC1731" s="175"/>
    </row>
    <row r="1732" spans="1:29">
      <c r="A1732" t="s">
        <v>4698</v>
      </c>
      <c r="B1732" t="s">
        <v>4699</v>
      </c>
      <c r="C1732">
        <v>3.1</v>
      </c>
      <c r="D1732">
        <v>3.54</v>
      </c>
      <c r="E1732">
        <v>2.41</v>
      </c>
      <c r="F1732">
        <v>3.74</v>
      </c>
      <c r="G1732">
        <v>4.62</v>
      </c>
      <c r="H1732">
        <v>2.4500000000000002</v>
      </c>
      <c r="I1732">
        <v>4.1100000000000003</v>
      </c>
      <c r="J1732">
        <v>5.04</v>
      </c>
      <c r="K1732">
        <v>2.7</v>
      </c>
      <c r="U1732">
        <v>144</v>
      </c>
      <c r="V1732">
        <v>125</v>
      </c>
      <c r="W1732">
        <v>111</v>
      </c>
      <c r="X1732">
        <v>70</v>
      </c>
      <c r="Y1732">
        <v>91</v>
      </c>
      <c r="Z1732">
        <v>30</v>
      </c>
      <c r="AA1732">
        <f t="shared" si="467"/>
        <v>571</v>
      </c>
      <c r="AB1732">
        <f t="shared" si="470"/>
        <v>9.5150475227465461E-5</v>
      </c>
      <c r="AC1732" s="175"/>
    </row>
    <row r="1733" spans="1:29">
      <c r="A1733" t="s">
        <v>4700</v>
      </c>
      <c r="B1733" t="s">
        <v>4701</v>
      </c>
      <c r="C1733">
        <v>3.09</v>
      </c>
      <c r="D1733">
        <v>3.54</v>
      </c>
      <c r="E1733">
        <v>2.42</v>
      </c>
      <c r="F1733">
        <v>3.74</v>
      </c>
      <c r="G1733">
        <v>4.6100000000000003</v>
      </c>
      <c r="H1733">
        <v>2.4500000000000002</v>
      </c>
      <c r="I1733">
        <v>4.1100000000000003</v>
      </c>
      <c r="J1733">
        <v>5.04</v>
      </c>
      <c r="K1733">
        <v>2.7</v>
      </c>
      <c r="U1733">
        <v>148</v>
      </c>
      <c r="V1733">
        <v>102</v>
      </c>
      <c r="W1733">
        <v>105</v>
      </c>
      <c r="X1733">
        <v>66</v>
      </c>
      <c r="Y1733">
        <v>68</v>
      </c>
      <c r="Z1733">
        <v>13</v>
      </c>
      <c r="AA1733">
        <f t="shared" si="467"/>
        <v>502</v>
      </c>
      <c r="AB1733">
        <f t="shared" si="470"/>
        <v>8.3652431811186801E-5</v>
      </c>
      <c r="AC1733" s="175">
        <f t="shared" ref="AC1733" si="481">SUM(AB1733:AB1736)/4</f>
        <v>9.1109496200729849E-5</v>
      </c>
    </row>
    <row r="1734" spans="1:29">
      <c r="A1734" t="s">
        <v>4702</v>
      </c>
      <c r="B1734" t="s">
        <v>4703</v>
      </c>
      <c r="C1734">
        <v>3.1</v>
      </c>
      <c r="D1734">
        <v>3.54</v>
      </c>
      <c r="E1734">
        <v>2.42</v>
      </c>
      <c r="F1734">
        <v>3.74</v>
      </c>
      <c r="G1734">
        <v>4.62</v>
      </c>
      <c r="H1734">
        <v>2.4500000000000002</v>
      </c>
      <c r="I1734">
        <v>4.1100000000000003</v>
      </c>
      <c r="J1734">
        <v>5.04</v>
      </c>
      <c r="K1734">
        <v>2.7</v>
      </c>
      <c r="U1734">
        <v>151</v>
      </c>
      <c r="V1734">
        <v>111</v>
      </c>
      <c r="W1734">
        <v>110</v>
      </c>
      <c r="X1734">
        <v>83</v>
      </c>
      <c r="Y1734">
        <v>71</v>
      </c>
      <c r="Z1734">
        <v>15</v>
      </c>
      <c r="AA1734">
        <f t="shared" ref="AA1734:AA1797" si="482">SUM(U1734:Z1734)</f>
        <v>541</v>
      </c>
      <c r="AB1734">
        <f t="shared" si="470"/>
        <v>9.0151325916039949E-5</v>
      </c>
      <c r="AC1734" s="175"/>
    </row>
    <row r="1735" spans="1:29">
      <c r="A1735" t="s">
        <v>4704</v>
      </c>
      <c r="B1735" t="s">
        <v>4705</v>
      </c>
      <c r="C1735">
        <v>3.1</v>
      </c>
      <c r="D1735">
        <v>3.54</v>
      </c>
      <c r="E1735">
        <v>2.42</v>
      </c>
      <c r="F1735">
        <v>3.73</v>
      </c>
      <c r="G1735">
        <v>4.6100000000000003</v>
      </c>
      <c r="H1735">
        <v>2.44</v>
      </c>
      <c r="I1735">
        <v>4.1100000000000003</v>
      </c>
      <c r="J1735">
        <v>5.04</v>
      </c>
      <c r="K1735">
        <v>2.7</v>
      </c>
      <c r="U1735">
        <v>156</v>
      </c>
      <c r="V1735">
        <v>109</v>
      </c>
      <c r="W1735">
        <v>115</v>
      </c>
      <c r="X1735">
        <v>87</v>
      </c>
      <c r="Y1735">
        <v>69</v>
      </c>
      <c r="Z1735">
        <v>12</v>
      </c>
      <c r="AA1735">
        <f t="shared" si="482"/>
        <v>548</v>
      </c>
      <c r="AB1735">
        <f t="shared" si="470"/>
        <v>9.1317794088705904E-5</v>
      </c>
      <c r="AC1735" s="175"/>
    </row>
    <row r="1736" spans="1:29">
      <c r="A1736" t="s">
        <v>4706</v>
      </c>
      <c r="B1736" t="s">
        <v>4707</v>
      </c>
      <c r="C1736">
        <v>3.11</v>
      </c>
      <c r="D1736">
        <v>3.55</v>
      </c>
      <c r="E1736">
        <v>2.42</v>
      </c>
      <c r="F1736">
        <v>3.75</v>
      </c>
      <c r="G1736">
        <v>4.62</v>
      </c>
      <c r="H1736">
        <v>2.4500000000000002</v>
      </c>
      <c r="I1736">
        <v>4.12</v>
      </c>
      <c r="J1736">
        <v>5.05</v>
      </c>
      <c r="K1736">
        <v>2.7</v>
      </c>
      <c r="U1736">
        <v>172</v>
      </c>
      <c r="V1736">
        <v>121</v>
      </c>
      <c r="W1736">
        <v>126</v>
      </c>
      <c r="X1736">
        <v>88</v>
      </c>
      <c r="Y1736">
        <v>66</v>
      </c>
      <c r="Z1736">
        <v>23</v>
      </c>
      <c r="AA1736">
        <f t="shared" si="482"/>
        <v>596</v>
      </c>
      <c r="AB1736">
        <f t="shared" si="470"/>
        <v>9.9316432986986715E-5</v>
      </c>
      <c r="AC1736" s="175"/>
    </row>
    <row r="1737" spans="1:29">
      <c r="A1737" t="s">
        <v>4708</v>
      </c>
      <c r="B1737" t="s">
        <v>4709</v>
      </c>
      <c r="C1737">
        <v>3.11</v>
      </c>
      <c r="D1737">
        <v>3.55</v>
      </c>
      <c r="E1737">
        <v>2.42</v>
      </c>
      <c r="F1737">
        <v>3.74</v>
      </c>
      <c r="G1737">
        <v>4.62</v>
      </c>
      <c r="H1737">
        <v>2.44</v>
      </c>
      <c r="I1737">
        <v>4.12</v>
      </c>
      <c r="J1737">
        <v>5.05</v>
      </c>
      <c r="K1737">
        <v>2.7</v>
      </c>
      <c r="U1737">
        <v>184</v>
      </c>
      <c r="V1737">
        <v>152</v>
      </c>
      <c r="W1737">
        <v>154</v>
      </c>
      <c r="X1737">
        <v>122</v>
      </c>
      <c r="Y1737">
        <v>106</v>
      </c>
      <c r="Z1737">
        <v>53</v>
      </c>
      <c r="AA1737">
        <f t="shared" si="482"/>
        <v>771</v>
      </c>
      <c r="AB1737">
        <f t="shared" si="470"/>
        <v>1.2847813730363549E-4</v>
      </c>
      <c r="AC1737" s="175">
        <f t="shared" ref="AC1737" si="483">SUM(AB1737:AB1740)/4</f>
        <v>1.8959273763581228E-4</v>
      </c>
    </row>
    <row r="1738" spans="1:29">
      <c r="A1738" t="s">
        <v>4710</v>
      </c>
      <c r="B1738" t="s">
        <v>4711</v>
      </c>
      <c r="C1738">
        <v>3.1</v>
      </c>
      <c r="D1738">
        <v>3.54</v>
      </c>
      <c r="E1738">
        <v>2.42</v>
      </c>
      <c r="F1738">
        <v>3.73</v>
      </c>
      <c r="G1738">
        <v>4.6100000000000003</v>
      </c>
      <c r="H1738">
        <v>2.44</v>
      </c>
      <c r="I1738">
        <v>4.1100000000000003</v>
      </c>
      <c r="J1738">
        <v>5.04</v>
      </c>
      <c r="K1738">
        <v>2.7</v>
      </c>
      <c r="U1738">
        <v>196</v>
      </c>
      <c r="V1738">
        <v>229</v>
      </c>
      <c r="W1738">
        <v>206</v>
      </c>
      <c r="X1738">
        <v>196</v>
      </c>
      <c r="Y1738">
        <v>144</v>
      </c>
      <c r="Z1738">
        <v>168</v>
      </c>
      <c r="AA1738">
        <f t="shared" si="482"/>
        <v>1139</v>
      </c>
      <c r="AB1738">
        <f t="shared" si="470"/>
        <v>1.8980103552378836E-4</v>
      </c>
      <c r="AC1738" s="175"/>
    </row>
    <row r="1739" spans="1:29">
      <c r="A1739" t="s">
        <v>4712</v>
      </c>
      <c r="B1739" t="s">
        <v>4713</v>
      </c>
      <c r="C1739">
        <v>3.1</v>
      </c>
      <c r="D1739">
        <v>3.54</v>
      </c>
      <c r="E1739">
        <v>2.41</v>
      </c>
      <c r="F1739">
        <v>3.73</v>
      </c>
      <c r="G1739">
        <v>4.5999999999999996</v>
      </c>
      <c r="H1739">
        <v>2.4300000000000002</v>
      </c>
      <c r="I1739">
        <v>4.1100000000000003</v>
      </c>
      <c r="J1739">
        <v>5.04</v>
      </c>
      <c r="K1739">
        <v>2.7</v>
      </c>
      <c r="U1739">
        <v>231</v>
      </c>
      <c r="V1739">
        <v>237</v>
      </c>
      <c r="W1739">
        <v>255</v>
      </c>
      <c r="X1739">
        <v>222</v>
      </c>
      <c r="Y1739">
        <v>122</v>
      </c>
      <c r="Z1739">
        <v>262</v>
      </c>
      <c r="AA1739">
        <f t="shared" si="482"/>
        <v>1329</v>
      </c>
      <c r="AB1739">
        <f t="shared" si="470"/>
        <v>2.2146231449614989E-4</v>
      </c>
      <c r="AC1739" s="175"/>
    </row>
    <row r="1740" spans="1:29">
      <c r="A1740" t="s">
        <v>4714</v>
      </c>
      <c r="B1740" t="s">
        <v>4715</v>
      </c>
      <c r="C1740">
        <v>3.11</v>
      </c>
      <c r="D1740">
        <v>3.55</v>
      </c>
      <c r="E1740">
        <v>2.42</v>
      </c>
      <c r="F1740">
        <v>3.73</v>
      </c>
      <c r="G1740">
        <v>4.59</v>
      </c>
      <c r="H1740">
        <v>2.4300000000000002</v>
      </c>
      <c r="I1740">
        <v>4.13</v>
      </c>
      <c r="J1740">
        <v>5.05</v>
      </c>
      <c r="K1740">
        <v>2.7</v>
      </c>
      <c r="U1740">
        <v>249</v>
      </c>
      <c r="V1740">
        <v>221</v>
      </c>
      <c r="W1740">
        <v>242</v>
      </c>
      <c r="X1740">
        <v>220</v>
      </c>
      <c r="Y1740">
        <v>154</v>
      </c>
      <c r="Z1740">
        <v>226</v>
      </c>
      <c r="AA1740">
        <f t="shared" si="482"/>
        <v>1312</v>
      </c>
      <c r="AB1740">
        <f t="shared" si="470"/>
        <v>2.1862946321967545E-4</v>
      </c>
      <c r="AC1740" s="175"/>
    </row>
    <row r="1741" spans="1:29">
      <c r="A1741" t="s">
        <v>4716</v>
      </c>
      <c r="B1741" t="s">
        <v>4717</v>
      </c>
      <c r="C1741">
        <v>3.14</v>
      </c>
      <c r="D1741">
        <v>3.57</v>
      </c>
      <c r="E1741">
        <v>2.4300000000000002</v>
      </c>
      <c r="F1741">
        <v>3.76</v>
      </c>
      <c r="G1741">
        <v>4.6100000000000003</v>
      </c>
      <c r="H1741">
        <v>2.4300000000000002</v>
      </c>
      <c r="I1741">
        <v>4.16</v>
      </c>
      <c r="J1741">
        <v>5.07</v>
      </c>
      <c r="K1741">
        <v>2.7</v>
      </c>
      <c r="U1741">
        <v>270</v>
      </c>
      <c r="V1741">
        <v>220</v>
      </c>
      <c r="W1741">
        <v>232</v>
      </c>
      <c r="X1741">
        <v>166</v>
      </c>
      <c r="Y1741">
        <v>138</v>
      </c>
      <c r="Z1741">
        <v>171</v>
      </c>
      <c r="AA1741">
        <f t="shared" si="482"/>
        <v>1197</v>
      </c>
      <c r="AB1741">
        <f t="shared" si="470"/>
        <v>1.9946605752587767E-4</v>
      </c>
      <c r="AC1741" s="175">
        <f t="shared" ref="AC1741" si="484">SUM(AB1741:AB1744)/4</f>
        <v>1.8480188621236286E-4</v>
      </c>
    </row>
    <row r="1742" spans="1:29">
      <c r="A1742" t="s">
        <v>4718</v>
      </c>
      <c r="B1742" t="s">
        <v>4719</v>
      </c>
      <c r="C1742">
        <v>3.15</v>
      </c>
      <c r="D1742">
        <v>3.58</v>
      </c>
      <c r="E1742">
        <v>2.4300000000000002</v>
      </c>
      <c r="F1742">
        <v>3.78</v>
      </c>
      <c r="G1742">
        <v>4.63</v>
      </c>
      <c r="H1742">
        <v>2.44</v>
      </c>
      <c r="I1742">
        <v>4.17</v>
      </c>
      <c r="J1742">
        <v>5.07</v>
      </c>
      <c r="K1742">
        <v>2.7</v>
      </c>
      <c r="U1742">
        <v>252</v>
      </c>
      <c r="V1742">
        <v>209</v>
      </c>
      <c r="W1742">
        <v>217</v>
      </c>
      <c r="X1742">
        <v>154</v>
      </c>
      <c r="Y1742">
        <v>140</v>
      </c>
      <c r="Z1742">
        <v>164</v>
      </c>
      <c r="AA1742">
        <f t="shared" si="482"/>
        <v>1136</v>
      </c>
      <c r="AB1742">
        <f t="shared" si="470"/>
        <v>1.8930112059264582E-4</v>
      </c>
      <c r="AC1742" s="175"/>
    </row>
    <row r="1743" spans="1:29">
      <c r="A1743" t="s">
        <v>4720</v>
      </c>
      <c r="B1743" t="s">
        <v>4721</v>
      </c>
      <c r="C1743">
        <v>3.16</v>
      </c>
      <c r="D1743">
        <v>3.59</v>
      </c>
      <c r="E1743">
        <v>2.44</v>
      </c>
      <c r="F1743">
        <v>3.81</v>
      </c>
      <c r="G1743">
        <v>4.66</v>
      </c>
      <c r="H1743">
        <v>2.46</v>
      </c>
      <c r="I1743">
        <v>4.17</v>
      </c>
      <c r="J1743">
        <v>5.08</v>
      </c>
      <c r="K1743">
        <v>2.7</v>
      </c>
      <c r="U1743">
        <v>233</v>
      </c>
      <c r="V1743">
        <v>203</v>
      </c>
      <c r="W1743">
        <v>205</v>
      </c>
      <c r="X1743">
        <v>151</v>
      </c>
      <c r="Y1743">
        <v>133</v>
      </c>
      <c r="Z1743">
        <v>149</v>
      </c>
      <c r="AA1743">
        <f t="shared" si="482"/>
        <v>1074</v>
      </c>
      <c r="AB1743">
        <f t="shared" si="470"/>
        <v>1.7896954534903312E-4</v>
      </c>
      <c r="AC1743" s="175"/>
    </row>
    <row r="1744" spans="1:29">
      <c r="A1744" t="s">
        <v>4722</v>
      </c>
      <c r="B1744" t="s">
        <v>4723</v>
      </c>
      <c r="C1744">
        <v>3.16</v>
      </c>
      <c r="D1744">
        <v>3.59</v>
      </c>
      <c r="E1744">
        <v>2.44</v>
      </c>
      <c r="F1744">
        <v>3.83</v>
      </c>
      <c r="G1744">
        <v>4.68</v>
      </c>
      <c r="H1744">
        <v>2.4700000000000002</v>
      </c>
      <c r="I1744">
        <v>4.18</v>
      </c>
      <c r="J1744">
        <v>5.08</v>
      </c>
      <c r="K1744">
        <v>2.7</v>
      </c>
      <c r="U1744">
        <v>219</v>
      </c>
      <c r="V1744">
        <v>196</v>
      </c>
      <c r="W1744">
        <v>194</v>
      </c>
      <c r="X1744">
        <v>140</v>
      </c>
      <c r="Y1744">
        <v>129</v>
      </c>
      <c r="Z1744">
        <v>151</v>
      </c>
      <c r="AA1744">
        <f t="shared" si="482"/>
        <v>1029</v>
      </c>
      <c r="AB1744">
        <f t="shared" si="470"/>
        <v>1.7147082138189486E-4</v>
      </c>
      <c r="AC1744" s="175"/>
    </row>
    <row r="1745" spans="1:29">
      <c r="A1745" t="s">
        <v>4724</v>
      </c>
      <c r="B1745" t="s">
        <v>4725</v>
      </c>
      <c r="C1745">
        <v>3.16</v>
      </c>
      <c r="D1745">
        <v>3.59</v>
      </c>
      <c r="E1745">
        <v>2.44</v>
      </c>
      <c r="F1745">
        <v>3.83</v>
      </c>
      <c r="G1745">
        <v>4.68</v>
      </c>
      <c r="H1745">
        <v>2.4700000000000002</v>
      </c>
      <c r="I1745">
        <v>4.17</v>
      </c>
      <c r="J1745">
        <v>5.08</v>
      </c>
      <c r="K1745">
        <v>2.7</v>
      </c>
      <c r="U1745">
        <v>209</v>
      </c>
      <c r="V1745">
        <v>192</v>
      </c>
      <c r="W1745">
        <v>191</v>
      </c>
      <c r="X1745">
        <v>133</v>
      </c>
      <c r="Y1745">
        <v>130</v>
      </c>
      <c r="Z1745">
        <v>145</v>
      </c>
      <c r="AA1745">
        <f t="shared" si="482"/>
        <v>1000</v>
      </c>
      <c r="AB1745">
        <f t="shared" si="470"/>
        <v>1.6663831038085018E-4</v>
      </c>
      <c r="AC1745" s="175">
        <f t="shared" ref="AC1745" si="485">SUM(AB1745:AB1748)/4</f>
        <v>1.5847303317218853E-4</v>
      </c>
    </row>
    <row r="1746" spans="1:29">
      <c r="A1746" t="s">
        <v>4726</v>
      </c>
      <c r="B1746" t="s">
        <v>4727</v>
      </c>
      <c r="C1746">
        <v>3.16</v>
      </c>
      <c r="D1746">
        <v>3.59</v>
      </c>
      <c r="E1746">
        <v>2.44</v>
      </c>
      <c r="F1746">
        <v>3.82</v>
      </c>
      <c r="G1746">
        <v>4.68</v>
      </c>
      <c r="H1746">
        <v>2.4700000000000002</v>
      </c>
      <c r="I1746">
        <v>4.17</v>
      </c>
      <c r="J1746">
        <v>5.08</v>
      </c>
      <c r="K1746">
        <v>2.7</v>
      </c>
      <c r="U1746">
        <v>212</v>
      </c>
      <c r="V1746">
        <v>193</v>
      </c>
      <c r="W1746">
        <v>196</v>
      </c>
      <c r="X1746">
        <v>106</v>
      </c>
      <c r="Y1746">
        <v>119</v>
      </c>
      <c r="Z1746">
        <v>117</v>
      </c>
      <c r="AA1746">
        <f t="shared" si="482"/>
        <v>943</v>
      </c>
      <c r="AB1746">
        <f t="shared" si="470"/>
        <v>1.5713992668914172E-4</v>
      </c>
      <c r="AC1746" s="175"/>
    </row>
    <row r="1747" spans="1:29">
      <c r="A1747" t="s">
        <v>4728</v>
      </c>
      <c r="B1747" t="s">
        <v>4729</v>
      </c>
      <c r="C1747">
        <v>3.17</v>
      </c>
      <c r="D1747">
        <v>3.6</v>
      </c>
      <c r="E1747">
        <v>2.44</v>
      </c>
      <c r="F1747">
        <v>3.82</v>
      </c>
      <c r="G1747">
        <v>4.67</v>
      </c>
      <c r="H1747">
        <v>2.46</v>
      </c>
      <c r="I1747">
        <v>4.18</v>
      </c>
      <c r="J1747">
        <v>5.08</v>
      </c>
      <c r="K1747">
        <v>2.7</v>
      </c>
      <c r="U1747">
        <v>213</v>
      </c>
      <c r="V1747">
        <v>192</v>
      </c>
      <c r="W1747">
        <v>202</v>
      </c>
      <c r="X1747">
        <v>94</v>
      </c>
      <c r="Y1747">
        <v>122</v>
      </c>
      <c r="Z1747">
        <v>112</v>
      </c>
      <c r="AA1747">
        <f t="shared" si="482"/>
        <v>935</v>
      </c>
      <c r="AB1747">
        <f t="shared" si="470"/>
        <v>1.5580682020609494E-4</v>
      </c>
      <c r="AC1747" s="175"/>
    </row>
    <row r="1748" spans="1:29">
      <c r="A1748" t="s">
        <v>4730</v>
      </c>
      <c r="B1748" t="s">
        <v>4731</v>
      </c>
      <c r="C1748">
        <v>3.19</v>
      </c>
      <c r="D1748">
        <v>3.62</v>
      </c>
      <c r="E1748">
        <v>2.4500000000000002</v>
      </c>
      <c r="F1748">
        <v>3.83</v>
      </c>
      <c r="G1748">
        <v>4.68</v>
      </c>
      <c r="H1748">
        <v>2.46</v>
      </c>
      <c r="I1748">
        <v>4.21</v>
      </c>
      <c r="J1748">
        <v>5.0999999999999996</v>
      </c>
      <c r="K1748">
        <v>2.7</v>
      </c>
      <c r="U1748">
        <v>212</v>
      </c>
      <c r="V1748">
        <v>200</v>
      </c>
      <c r="W1748">
        <v>213</v>
      </c>
      <c r="X1748">
        <v>90</v>
      </c>
      <c r="Y1748">
        <v>111</v>
      </c>
      <c r="Z1748">
        <v>100</v>
      </c>
      <c r="AA1748">
        <f t="shared" si="482"/>
        <v>926</v>
      </c>
      <c r="AB1748">
        <f t="shared" si="470"/>
        <v>1.5430707541266728E-4</v>
      </c>
      <c r="AC1748" s="175"/>
    </row>
    <row r="1749" spans="1:29">
      <c r="A1749" t="s">
        <v>4732</v>
      </c>
      <c r="B1749" t="s">
        <v>4733</v>
      </c>
      <c r="C1749">
        <v>3.2</v>
      </c>
      <c r="D1749">
        <v>3.63</v>
      </c>
      <c r="E1749">
        <v>2.46</v>
      </c>
      <c r="F1749">
        <v>3.85</v>
      </c>
      <c r="G1749">
        <v>4.6900000000000004</v>
      </c>
      <c r="H1749">
        <v>2.46</v>
      </c>
      <c r="I1749">
        <v>4.22</v>
      </c>
      <c r="J1749">
        <v>5.0999999999999996</v>
      </c>
      <c r="K1749">
        <v>2.7</v>
      </c>
      <c r="U1749">
        <v>218</v>
      </c>
      <c r="V1749">
        <v>211</v>
      </c>
      <c r="W1749">
        <v>222</v>
      </c>
      <c r="X1749">
        <v>78</v>
      </c>
      <c r="Y1749">
        <v>109</v>
      </c>
      <c r="Z1749">
        <v>118</v>
      </c>
      <c r="AA1749">
        <f t="shared" si="482"/>
        <v>956</v>
      </c>
      <c r="AB1749">
        <f t="shared" si="470"/>
        <v>1.5930622472409278E-4</v>
      </c>
      <c r="AC1749" s="175">
        <f t="shared" ref="AC1749:AC1809" si="486">SUM(AB1749:AB1752)/4</f>
        <v>1.6763814024313528E-4</v>
      </c>
    </row>
    <row r="1750" spans="1:29">
      <c r="A1750" t="s">
        <v>4734</v>
      </c>
      <c r="B1750" t="s">
        <v>4735</v>
      </c>
      <c r="C1750">
        <v>3.2</v>
      </c>
      <c r="D1750">
        <v>3.63</v>
      </c>
      <c r="E1750">
        <v>2.46</v>
      </c>
      <c r="F1750">
        <v>3.85</v>
      </c>
      <c r="G1750">
        <v>4.6900000000000004</v>
      </c>
      <c r="H1750">
        <v>2.46</v>
      </c>
      <c r="I1750">
        <v>4.22</v>
      </c>
      <c r="J1750">
        <v>5.0999999999999996</v>
      </c>
      <c r="K1750">
        <v>2.7</v>
      </c>
      <c r="U1750">
        <v>217</v>
      </c>
      <c r="V1750">
        <v>220</v>
      </c>
      <c r="W1750">
        <v>231</v>
      </c>
      <c r="X1750">
        <v>83</v>
      </c>
      <c r="Y1750">
        <v>117</v>
      </c>
      <c r="Z1750">
        <v>139</v>
      </c>
      <c r="AA1750">
        <f t="shared" si="482"/>
        <v>1007</v>
      </c>
      <c r="AB1750">
        <f t="shared" ref="AB1750:AB1813" si="487">AA1750/$AD$4</f>
        <v>1.6780477855351614E-4</v>
      </c>
      <c r="AC1750" s="175"/>
    </row>
    <row r="1751" spans="1:29">
      <c r="A1751" t="s">
        <v>4736</v>
      </c>
      <c r="B1751" t="s">
        <v>4737</v>
      </c>
      <c r="C1751">
        <v>3.2</v>
      </c>
      <c r="D1751">
        <v>3.63</v>
      </c>
      <c r="E1751">
        <v>2.46</v>
      </c>
      <c r="F1751">
        <v>3.86</v>
      </c>
      <c r="G1751">
        <v>4.7</v>
      </c>
      <c r="H1751">
        <v>2.46</v>
      </c>
      <c r="I1751">
        <v>4.22</v>
      </c>
      <c r="J1751">
        <v>5.0999999999999996</v>
      </c>
      <c r="K1751">
        <v>2.7</v>
      </c>
      <c r="U1751">
        <v>210</v>
      </c>
      <c r="V1751">
        <v>227</v>
      </c>
      <c r="W1751">
        <v>238</v>
      </c>
      <c r="X1751">
        <v>88</v>
      </c>
      <c r="Y1751">
        <v>123</v>
      </c>
      <c r="Z1751">
        <v>135</v>
      </c>
      <c r="AA1751">
        <f t="shared" si="482"/>
        <v>1021</v>
      </c>
      <c r="AB1751">
        <f t="shared" si="487"/>
        <v>1.7013771489884805E-4</v>
      </c>
      <c r="AC1751" s="175"/>
    </row>
    <row r="1752" spans="1:29">
      <c r="A1752" t="s">
        <v>4738</v>
      </c>
      <c r="B1752" t="s">
        <v>4739</v>
      </c>
      <c r="C1752">
        <v>3.21</v>
      </c>
      <c r="D1752">
        <v>3.63</v>
      </c>
      <c r="E1752">
        <v>2.46</v>
      </c>
      <c r="F1752">
        <v>3.86</v>
      </c>
      <c r="G1752">
        <v>4.7</v>
      </c>
      <c r="H1752">
        <v>2.46</v>
      </c>
      <c r="I1752">
        <v>4.2300000000000004</v>
      </c>
      <c r="J1752">
        <v>5.1100000000000003</v>
      </c>
      <c r="K1752">
        <v>2.7</v>
      </c>
      <c r="U1752">
        <v>202</v>
      </c>
      <c r="V1752">
        <v>230</v>
      </c>
      <c r="W1752">
        <v>237</v>
      </c>
      <c r="X1752">
        <v>102</v>
      </c>
      <c r="Y1752">
        <v>127</v>
      </c>
      <c r="Z1752">
        <v>142</v>
      </c>
      <c r="AA1752">
        <f t="shared" si="482"/>
        <v>1040</v>
      </c>
      <c r="AB1752">
        <f t="shared" si="487"/>
        <v>1.733038427960842E-4</v>
      </c>
      <c r="AC1752" s="175"/>
    </row>
    <row r="1753" spans="1:29">
      <c r="A1753" t="s">
        <v>4740</v>
      </c>
      <c r="B1753" t="s">
        <v>4741</v>
      </c>
      <c r="C1753">
        <v>3.22</v>
      </c>
      <c r="D1753">
        <v>3.64</v>
      </c>
      <c r="E1753">
        <v>2.46</v>
      </c>
      <c r="F1753">
        <v>3.87</v>
      </c>
      <c r="G1753">
        <v>4.7</v>
      </c>
      <c r="H1753">
        <v>2.46</v>
      </c>
      <c r="I1753">
        <v>4.24</v>
      </c>
      <c r="J1753">
        <v>5.1100000000000003</v>
      </c>
      <c r="K1753">
        <v>2.7</v>
      </c>
      <c r="U1753">
        <v>198</v>
      </c>
      <c r="V1753">
        <v>223</v>
      </c>
      <c r="W1753">
        <v>225</v>
      </c>
      <c r="X1753">
        <v>106</v>
      </c>
      <c r="Y1753">
        <v>138</v>
      </c>
      <c r="Z1753">
        <v>147</v>
      </c>
      <c r="AA1753">
        <f t="shared" si="482"/>
        <v>1037</v>
      </c>
      <c r="AB1753">
        <f t="shared" si="487"/>
        <v>1.7280392786494164E-4</v>
      </c>
      <c r="AC1753" s="175">
        <f t="shared" ref="AC1753:AC1813" si="488">SUM(AB1753:AB1756)/4</f>
        <v>1.3801818057293918E-4</v>
      </c>
    </row>
    <row r="1754" spans="1:29">
      <c r="A1754" t="s">
        <v>4742</v>
      </c>
      <c r="B1754" t="s">
        <v>4743</v>
      </c>
      <c r="C1754">
        <v>3.22</v>
      </c>
      <c r="D1754">
        <v>3.64</v>
      </c>
      <c r="E1754">
        <v>2.46</v>
      </c>
      <c r="F1754">
        <v>3.87</v>
      </c>
      <c r="G1754">
        <v>4.7</v>
      </c>
      <c r="H1754">
        <v>2.46</v>
      </c>
      <c r="I1754">
        <v>4.24</v>
      </c>
      <c r="J1754">
        <v>5.1100000000000003</v>
      </c>
      <c r="K1754">
        <v>2.7</v>
      </c>
      <c r="U1754">
        <v>186</v>
      </c>
      <c r="V1754">
        <v>202</v>
      </c>
      <c r="W1754">
        <v>198</v>
      </c>
      <c r="X1754">
        <v>98</v>
      </c>
      <c r="Y1754">
        <v>134</v>
      </c>
      <c r="Z1754">
        <v>126</v>
      </c>
      <c r="AA1754">
        <f t="shared" si="482"/>
        <v>944</v>
      </c>
      <c r="AB1754">
        <f t="shared" si="487"/>
        <v>1.5730656499952258E-4</v>
      </c>
      <c r="AC1754" s="175"/>
    </row>
    <row r="1755" spans="1:29">
      <c r="A1755" t="s">
        <v>4744</v>
      </c>
      <c r="B1755" t="s">
        <v>4745</v>
      </c>
      <c r="C1755">
        <v>3.23</v>
      </c>
      <c r="D1755">
        <v>3.65</v>
      </c>
      <c r="E1755">
        <v>2.46</v>
      </c>
      <c r="F1755">
        <v>3.89</v>
      </c>
      <c r="G1755">
        <v>4.72</v>
      </c>
      <c r="H1755">
        <v>2.4700000000000002</v>
      </c>
      <c r="I1755">
        <v>4.25</v>
      </c>
      <c r="J1755">
        <v>5.12</v>
      </c>
      <c r="K1755">
        <v>2.7</v>
      </c>
      <c r="U1755">
        <v>155</v>
      </c>
      <c r="V1755">
        <v>171</v>
      </c>
      <c r="W1755">
        <v>141</v>
      </c>
      <c r="X1755">
        <v>95</v>
      </c>
      <c r="Y1755">
        <v>122</v>
      </c>
      <c r="Z1755">
        <v>73</v>
      </c>
      <c r="AA1755">
        <f t="shared" si="482"/>
        <v>757</v>
      </c>
      <c r="AB1755">
        <f t="shared" si="487"/>
        <v>1.2614520095830361E-4</v>
      </c>
      <c r="AC1755" s="175"/>
    </row>
    <row r="1756" spans="1:29">
      <c r="A1756" t="s">
        <v>4746</v>
      </c>
      <c r="B1756" t="s">
        <v>4747</v>
      </c>
      <c r="C1756">
        <v>3.22</v>
      </c>
      <c r="D1756">
        <v>3.64</v>
      </c>
      <c r="E1756">
        <v>2.46</v>
      </c>
      <c r="F1756">
        <v>3.89</v>
      </c>
      <c r="G1756">
        <v>4.71</v>
      </c>
      <c r="H1756">
        <v>2.4700000000000002</v>
      </c>
      <c r="I1756">
        <v>4.24</v>
      </c>
      <c r="J1756">
        <v>5.12</v>
      </c>
      <c r="K1756">
        <v>2.7</v>
      </c>
      <c r="U1756">
        <v>146</v>
      </c>
      <c r="V1756">
        <v>125</v>
      </c>
      <c r="W1756">
        <v>112</v>
      </c>
      <c r="X1756">
        <v>71</v>
      </c>
      <c r="Y1756">
        <v>91</v>
      </c>
      <c r="Z1756">
        <v>30</v>
      </c>
      <c r="AA1756">
        <f t="shared" si="482"/>
        <v>575</v>
      </c>
      <c r="AB1756">
        <f t="shared" si="487"/>
        <v>9.5817028468988866E-5</v>
      </c>
      <c r="AC1756" s="175"/>
    </row>
    <row r="1757" spans="1:29">
      <c r="A1757" t="s">
        <v>4748</v>
      </c>
      <c r="B1757" t="s">
        <v>4749</v>
      </c>
      <c r="C1757">
        <v>3.22</v>
      </c>
      <c r="D1757">
        <v>3.64</v>
      </c>
      <c r="E1757">
        <v>2.46</v>
      </c>
      <c r="F1757">
        <v>3.88</v>
      </c>
      <c r="G1757">
        <v>4.71</v>
      </c>
      <c r="H1757">
        <v>2.4700000000000002</v>
      </c>
      <c r="I1757">
        <v>4.2300000000000004</v>
      </c>
      <c r="J1757">
        <v>5.1100000000000003</v>
      </c>
      <c r="K1757">
        <v>2.7</v>
      </c>
      <c r="U1757">
        <v>117</v>
      </c>
      <c r="V1757">
        <v>88</v>
      </c>
      <c r="W1757">
        <v>88</v>
      </c>
      <c r="X1757">
        <v>72</v>
      </c>
      <c r="Y1757">
        <v>68</v>
      </c>
      <c r="Z1757">
        <v>13</v>
      </c>
      <c r="AA1757">
        <f t="shared" si="482"/>
        <v>446</v>
      </c>
      <c r="AB1757">
        <f t="shared" si="487"/>
        <v>7.4320686429859182E-5</v>
      </c>
      <c r="AC1757" s="175">
        <f t="shared" ref="AC1757:AC1817" si="489">SUM(AB1757:AB1760)/4</f>
        <v>8.0652942224331502E-5</v>
      </c>
    </row>
    <row r="1758" spans="1:29">
      <c r="A1758" t="s">
        <v>4750</v>
      </c>
      <c r="B1758" t="s">
        <v>4751</v>
      </c>
      <c r="C1758">
        <v>3.2</v>
      </c>
      <c r="D1758">
        <v>3.63</v>
      </c>
      <c r="E1758">
        <v>2.46</v>
      </c>
      <c r="F1758">
        <v>3.85</v>
      </c>
      <c r="G1758">
        <v>4.6900000000000004</v>
      </c>
      <c r="H1758">
        <v>2.46</v>
      </c>
      <c r="I1758">
        <v>4.22</v>
      </c>
      <c r="J1758">
        <v>5.0999999999999996</v>
      </c>
      <c r="K1758">
        <v>2.7</v>
      </c>
      <c r="U1758">
        <v>121</v>
      </c>
      <c r="V1758">
        <v>98</v>
      </c>
      <c r="W1758">
        <v>93</v>
      </c>
      <c r="X1758">
        <v>84</v>
      </c>
      <c r="Y1758">
        <v>71</v>
      </c>
      <c r="Z1758">
        <v>15</v>
      </c>
      <c r="AA1758">
        <f t="shared" si="482"/>
        <v>482</v>
      </c>
      <c r="AB1758">
        <f t="shared" si="487"/>
        <v>8.0319665603569793E-5</v>
      </c>
      <c r="AC1758" s="175"/>
    </row>
    <row r="1759" spans="1:29">
      <c r="A1759" t="s">
        <v>4752</v>
      </c>
      <c r="B1759" t="s">
        <v>4753</v>
      </c>
      <c r="C1759">
        <v>3.19</v>
      </c>
      <c r="D1759">
        <v>3.62</v>
      </c>
      <c r="E1759">
        <v>2.4500000000000002</v>
      </c>
      <c r="F1759">
        <v>3.84</v>
      </c>
      <c r="G1759">
        <v>4.68</v>
      </c>
      <c r="H1759">
        <v>2.46</v>
      </c>
      <c r="I1759">
        <v>4.21</v>
      </c>
      <c r="J1759">
        <v>5.0999999999999996</v>
      </c>
      <c r="K1759">
        <v>2.7</v>
      </c>
      <c r="U1759">
        <v>126</v>
      </c>
      <c r="V1759">
        <v>93</v>
      </c>
      <c r="W1759">
        <v>97</v>
      </c>
      <c r="X1759">
        <v>86</v>
      </c>
      <c r="Y1759">
        <v>69</v>
      </c>
      <c r="Z1759">
        <v>12</v>
      </c>
      <c r="AA1759">
        <f t="shared" si="482"/>
        <v>483</v>
      </c>
      <c r="AB1759">
        <f t="shared" si="487"/>
        <v>8.0486303913950648E-5</v>
      </c>
      <c r="AC1759" s="175"/>
    </row>
    <row r="1760" spans="1:29">
      <c r="A1760" t="s">
        <v>4754</v>
      </c>
      <c r="B1760" t="s">
        <v>4755</v>
      </c>
      <c r="C1760">
        <v>3.19</v>
      </c>
      <c r="D1760">
        <v>3.62</v>
      </c>
      <c r="E1760">
        <v>2.4500000000000002</v>
      </c>
      <c r="F1760">
        <v>3.84</v>
      </c>
      <c r="G1760">
        <v>4.67</v>
      </c>
      <c r="H1760">
        <v>2.4500000000000002</v>
      </c>
      <c r="I1760">
        <v>4.21</v>
      </c>
      <c r="J1760">
        <v>5.0999999999999996</v>
      </c>
      <c r="K1760">
        <v>2.7</v>
      </c>
      <c r="U1760">
        <v>137</v>
      </c>
      <c r="V1760">
        <v>105</v>
      </c>
      <c r="W1760">
        <v>109</v>
      </c>
      <c r="X1760">
        <v>85</v>
      </c>
      <c r="Y1760">
        <v>66</v>
      </c>
      <c r="Z1760">
        <v>23</v>
      </c>
      <c r="AA1760">
        <f t="shared" si="482"/>
        <v>525</v>
      </c>
      <c r="AB1760">
        <f t="shared" si="487"/>
        <v>8.7485112949946346E-5</v>
      </c>
      <c r="AC1760" s="175"/>
    </row>
    <row r="1761" spans="1:29">
      <c r="A1761" t="s">
        <v>4756</v>
      </c>
      <c r="B1761" t="s">
        <v>4757</v>
      </c>
      <c r="C1761">
        <v>3.2</v>
      </c>
      <c r="D1761">
        <v>3.62</v>
      </c>
      <c r="E1761">
        <v>2.4500000000000002</v>
      </c>
      <c r="F1761">
        <v>3.84</v>
      </c>
      <c r="G1761">
        <v>4.67</v>
      </c>
      <c r="H1761">
        <v>2.4500000000000002</v>
      </c>
      <c r="I1761">
        <v>4.21</v>
      </c>
      <c r="J1761">
        <v>5.0999999999999996</v>
      </c>
      <c r="K1761">
        <v>2.7</v>
      </c>
      <c r="U1761">
        <v>150</v>
      </c>
      <c r="V1761">
        <v>135</v>
      </c>
      <c r="W1761">
        <v>136</v>
      </c>
      <c r="X1761">
        <v>111</v>
      </c>
      <c r="Y1761">
        <v>106</v>
      </c>
      <c r="Z1761">
        <v>53</v>
      </c>
      <c r="AA1761">
        <f t="shared" si="482"/>
        <v>691</v>
      </c>
      <c r="AB1761">
        <f t="shared" si="487"/>
        <v>1.1514707247316748E-4</v>
      </c>
      <c r="AC1761" s="175">
        <f t="shared" ref="AC1761:AC1821" si="490">SUM(AB1761:AB1764)/4</f>
        <v>1.7351214068406028E-4</v>
      </c>
    </row>
    <row r="1762" spans="1:29">
      <c r="A1762" t="s">
        <v>4758</v>
      </c>
      <c r="B1762" t="s">
        <v>4759</v>
      </c>
      <c r="C1762">
        <v>3.2</v>
      </c>
      <c r="D1762">
        <v>3.62</v>
      </c>
      <c r="E1762">
        <v>2.4500000000000002</v>
      </c>
      <c r="F1762">
        <v>3.83</v>
      </c>
      <c r="G1762">
        <v>4.67</v>
      </c>
      <c r="H1762">
        <v>2.4500000000000002</v>
      </c>
      <c r="I1762">
        <v>4.21</v>
      </c>
      <c r="J1762">
        <v>5.0999999999999996</v>
      </c>
      <c r="K1762">
        <v>2.7</v>
      </c>
      <c r="U1762">
        <v>154</v>
      </c>
      <c r="V1762">
        <v>203</v>
      </c>
      <c r="W1762">
        <v>183</v>
      </c>
      <c r="X1762">
        <v>181</v>
      </c>
      <c r="Y1762">
        <v>144</v>
      </c>
      <c r="Z1762">
        <v>168</v>
      </c>
      <c r="AA1762">
        <f t="shared" si="482"/>
        <v>1033</v>
      </c>
      <c r="AB1762">
        <f t="shared" si="487"/>
        <v>1.7213737462341825E-4</v>
      </c>
      <c r="AC1762" s="175"/>
    </row>
    <row r="1763" spans="1:29">
      <c r="A1763" t="s">
        <v>4760</v>
      </c>
      <c r="B1763" t="s">
        <v>4761</v>
      </c>
      <c r="C1763">
        <v>3.2</v>
      </c>
      <c r="D1763">
        <v>3.62</v>
      </c>
      <c r="E1763">
        <v>2.4500000000000002</v>
      </c>
      <c r="F1763">
        <v>3.83</v>
      </c>
      <c r="G1763">
        <v>4.66</v>
      </c>
      <c r="H1763">
        <v>2.44</v>
      </c>
      <c r="I1763">
        <v>4.21</v>
      </c>
      <c r="J1763">
        <v>5.0999999999999996</v>
      </c>
      <c r="K1763">
        <v>2.7</v>
      </c>
      <c r="U1763">
        <v>200</v>
      </c>
      <c r="V1763">
        <v>213</v>
      </c>
      <c r="W1763">
        <v>225</v>
      </c>
      <c r="X1763">
        <v>200</v>
      </c>
      <c r="Y1763">
        <v>122</v>
      </c>
      <c r="Z1763">
        <v>262</v>
      </c>
      <c r="AA1763">
        <f t="shared" si="482"/>
        <v>1222</v>
      </c>
      <c r="AB1763">
        <f t="shared" si="487"/>
        <v>2.0363201528539893E-4</v>
      </c>
      <c r="AC1763" s="175"/>
    </row>
    <row r="1764" spans="1:29">
      <c r="A1764" t="s">
        <v>4762</v>
      </c>
      <c r="B1764" t="s">
        <v>4763</v>
      </c>
      <c r="C1764">
        <v>3.22</v>
      </c>
      <c r="D1764">
        <v>3.64</v>
      </c>
      <c r="E1764">
        <v>2.46</v>
      </c>
      <c r="F1764">
        <v>3.84</v>
      </c>
      <c r="G1764">
        <v>4.66</v>
      </c>
      <c r="H1764">
        <v>2.4300000000000002</v>
      </c>
      <c r="I1764">
        <v>4.2300000000000004</v>
      </c>
      <c r="J1764">
        <v>5.1100000000000003</v>
      </c>
      <c r="K1764">
        <v>2.7</v>
      </c>
      <c r="U1764">
        <v>215</v>
      </c>
      <c r="V1764">
        <v>197</v>
      </c>
      <c r="W1764">
        <v>214</v>
      </c>
      <c r="X1764">
        <v>213</v>
      </c>
      <c r="Y1764">
        <v>154</v>
      </c>
      <c r="Z1764">
        <v>226</v>
      </c>
      <c r="AA1764">
        <f t="shared" si="482"/>
        <v>1219</v>
      </c>
      <c r="AB1764">
        <f t="shared" si="487"/>
        <v>2.0313210035425639E-4</v>
      </c>
      <c r="AC1764" s="175"/>
    </row>
    <row r="1765" spans="1:29">
      <c r="A1765" t="s">
        <v>4764</v>
      </c>
      <c r="B1765" t="s">
        <v>4765</v>
      </c>
      <c r="C1765">
        <v>3.25</v>
      </c>
      <c r="D1765">
        <v>3.67</v>
      </c>
      <c r="E1765">
        <v>2.4700000000000002</v>
      </c>
      <c r="F1765">
        <v>3.88</v>
      </c>
      <c r="G1765">
        <v>4.6900000000000004</v>
      </c>
      <c r="H1765">
        <v>2.44</v>
      </c>
      <c r="I1765">
        <v>4.2699999999999996</v>
      </c>
      <c r="J1765">
        <v>5.13</v>
      </c>
      <c r="K1765">
        <v>2.7</v>
      </c>
      <c r="U1765">
        <v>236</v>
      </c>
      <c r="V1765">
        <v>196</v>
      </c>
      <c r="W1765">
        <v>203</v>
      </c>
      <c r="X1765">
        <v>168</v>
      </c>
      <c r="Y1765">
        <v>138</v>
      </c>
      <c r="Z1765">
        <v>171</v>
      </c>
      <c r="AA1765">
        <f t="shared" si="482"/>
        <v>1112</v>
      </c>
      <c r="AB1765">
        <f t="shared" si="487"/>
        <v>1.8530180114350542E-4</v>
      </c>
      <c r="AC1765" s="175">
        <f t="shared" ref="AC1765:AC1825" si="491">SUM(AB1765:AB1768)/4</f>
        <v>1.6984609785568157E-4</v>
      </c>
    </row>
    <row r="1766" spans="1:29">
      <c r="A1766" t="s">
        <v>4766</v>
      </c>
      <c r="B1766" t="s">
        <v>4767</v>
      </c>
      <c r="C1766">
        <v>3.31</v>
      </c>
      <c r="D1766">
        <v>3.72</v>
      </c>
      <c r="E1766">
        <v>2.5</v>
      </c>
      <c r="F1766">
        <v>3.96</v>
      </c>
      <c r="G1766">
        <v>4.75</v>
      </c>
      <c r="H1766">
        <v>2.46</v>
      </c>
      <c r="I1766">
        <v>4.33</v>
      </c>
      <c r="J1766">
        <v>5.17</v>
      </c>
      <c r="K1766">
        <v>2.7</v>
      </c>
      <c r="U1766">
        <v>216</v>
      </c>
      <c r="V1766">
        <v>183</v>
      </c>
      <c r="W1766">
        <v>187</v>
      </c>
      <c r="X1766">
        <v>156</v>
      </c>
      <c r="Y1766">
        <v>140</v>
      </c>
      <c r="Z1766">
        <v>164</v>
      </c>
      <c r="AA1766">
        <f t="shared" si="482"/>
        <v>1046</v>
      </c>
      <c r="AB1766">
        <f t="shared" si="487"/>
        <v>1.743036726583693E-4</v>
      </c>
      <c r="AC1766" s="175"/>
    </row>
    <row r="1767" spans="1:29">
      <c r="A1767" t="s">
        <v>4768</v>
      </c>
      <c r="B1767" t="s">
        <v>4769</v>
      </c>
      <c r="C1767">
        <v>3.39</v>
      </c>
      <c r="D1767">
        <v>3.78</v>
      </c>
      <c r="E1767">
        <v>2.5299999999999998</v>
      </c>
      <c r="F1767">
        <v>4.08</v>
      </c>
      <c r="G1767">
        <v>4.8499999999999996</v>
      </c>
      <c r="H1767">
        <v>2.5</v>
      </c>
      <c r="I1767">
        <v>4.41</v>
      </c>
      <c r="J1767">
        <v>5.21</v>
      </c>
      <c r="K1767">
        <v>2.7</v>
      </c>
      <c r="U1767">
        <v>202</v>
      </c>
      <c r="V1767">
        <v>177</v>
      </c>
      <c r="W1767">
        <v>175</v>
      </c>
      <c r="X1767">
        <v>145</v>
      </c>
      <c r="Y1767">
        <v>133</v>
      </c>
      <c r="Z1767">
        <v>149</v>
      </c>
      <c r="AA1767">
        <f t="shared" si="482"/>
        <v>981</v>
      </c>
      <c r="AB1767">
        <f t="shared" si="487"/>
        <v>1.6347218248361403E-4</v>
      </c>
      <c r="AC1767" s="175"/>
    </row>
    <row r="1768" spans="1:29">
      <c r="A1768" t="s">
        <v>4770</v>
      </c>
      <c r="B1768" t="s">
        <v>4771</v>
      </c>
      <c r="C1768">
        <v>3.46</v>
      </c>
      <c r="D1768">
        <v>3.83</v>
      </c>
      <c r="E1768">
        <v>2.56</v>
      </c>
      <c r="F1768">
        <v>4.1900000000000004</v>
      </c>
      <c r="G1768">
        <v>4.93</v>
      </c>
      <c r="H1768">
        <v>2.52</v>
      </c>
      <c r="I1768">
        <v>4.4800000000000004</v>
      </c>
      <c r="J1768">
        <v>5.25</v>
      </c>
      <c r="K1768">
        <v>2.7</v>
      </c>
      <c r="U1768">
        <v>189</v>
      </c>
      <c r="V1768">
        <v>171</v>
      </c>
      <c r="W1768">
        <v>165</v>
      </c>
      <c r="X1768">
        <v>133</v>
      </c>
      <c r="Y1768">
        <v>129</v>
      </c>
      <c r="Z1768">
        <v>151</v>
      </c>
      <c r="AA1768">
        <f t="shared" si="482"/>
        <v>938</v>
      </c>
      <c r="AB1768">
        <f t="shared" si="487"/>
        <v>1.5630673513723748E-4</v>
      </c>
      <c r="AC1768" s="175"/>
    </row>
    <row r="1769" spans="1:29">
      <c r="A1769" t="s">
        <v>4772</v>
      </c>
      <c r="B1769" t="s">
        <v>4773</v>
      </c>
      <c r="C1769">
        <v>3.53</v>
      </c>
      <c r="D1769">
        <v>3.88</v>
      </c>
      <c r="E1769">
        <v>2.59</v>
      </c>
      <c r="F1769">
        <v>4.29</v>
      </c>
      <c r="G1769">
        <v>5</v>
      </c>
      <c r="H1769">
        <v>2.5499999999999998</v>
      </c>
      <c r="I1769">
        <v>4.5599999999999996</v>
      </c>
      <c r="J1769">
        <v>5.29</v>
      </c>
      <c r="K1769">
        <v>2.7</v>
      </c>
      <c r="U1769">
        <v>178</v>
      </c>
      <c r="V1769">
        <v>167</v>
      </c>
      <c r="W1769">
        <v>163</v>
      </c>
      <c r="X1769">
        <v>127</v>
      </c>
      <c r="Y1769">
        <v>130</v>
      </c>
      <c r="Z1769">
        <v>145</v>
      </c>
      <c r="AA1769">
        <f t="shared" si="482"/>
        <v>910</v>
      </c>
      <c r="AB1769">
        <f t="shared" si="487"/>
        <v>1.5164086244657366E-4</v>
      </c>
      <c r="AC1769" s="175">
        <f t="shared" ref="AC1769:AC1829" si="492">SUM(AB1769:AB1772)/4</f>
        <v>1.4368388312588809E-4</v>
      </c>
    </row>
    <row r="1770" spans="1:29">
      <c r="A1770" t="s">
        <v>4774</v>
      </c>
      <c r="B1770" t="s">
        <v>4775</v>
      </c>
      <c r="C1770">
        <v>3.61</v>
      </c>
      <c r="D1770">
        <v>3.92</v>
      </c>
      <c r="E1770">
        <v>2.61</v>
      </c>
      <c r="F1770">
        <v>4.38</v>
      </c>
      <c r="G1770">
        <v>5.0599999999999996</v>
      </c>
      <c r="H1770">
        <v>2.56</v>
      </c>
      <c r="I1770">
        <v>4.63</v>
      </c>
      <c r="J1770">
        <v>5.33</v>
      </c>
      <c r="K1770">
        <v>2.7</v>
      </c>
      <c r="U1770">
        <v>177</v>
      </c>
      <c r="V1770">
        <v>167</v>
      </c>
      <c r="W1770">
        <v>168</v>
      </c>
      <c r="X1770">
        <v>109</v>
      </c>
      <c r="Y1770">
        <v>119</v>
      </c>
      <c r="Z1770">
        <v>117</v>
      </c>
      <c r="AA1770">
        <f t="shared" si="482"/>
        <v>857</v>
      </c>
      <c r="AB1770">
        <f t="shared" si="487"/>
        <v>1.4280903199638862E-4</v>
      </c>
      <c r="AC1770" s="175"/>
    </row>
    <row r="1771" spans="1:29">
      <c r="A1771" t="s">
        <v>4776</v>
      </c>
      <c r="B1771" t="s">
        <v>4777</v>
      </c>
      <c r="C1771">
        <v>3.67</v>
      </c>
      <c r="D1771">
        <v>3.95</v>
      </c>
      <c r="E1771">
        <v>2.64</v>
      </c>
      <c r="F1771">
        <v>4.45</v>
      </c>
      <c r="G1771">
        <v>5.1100000000000003</v>
      </c>
      <c r="H1771">
        <v>2.56</v>
      </c>
      <c r="I1771">
        <v>4.6900000000000004</v>
      </c>
      <c r="J1771">
        <v>5.37</v>
      </c>
      <c r="K1771">
        <v>2.7</v>
      </c>
      <c r="U1771">
        <v>182</v>
      </c>
      <c r="V1771">
        <v>166</v>
      </c>
      <c r="W1771">
        <v>174</v>
      </c>
      <c r="X1771">
        <v>90</v>
      </c>
      <c r="Y1771">
        <v>122</v>
      </c>
      <c r="Z1771">
        <v>112</v>
      </c>
      <c r="AA1771">
        <f t="shared" si="482"/>
        <v>846</v>
      </c>
      <c r="AB1771">
        <f t="shared" si="487"/>
        <v>1.4097601058219927E-4</v>
      </c>
      <c r="AC1771" s="175"/>
    </row>
    <row r="1772" spans="1:29">
      <c r="A1772" t="s">
        <v>4778</v>
      </c>
      <c r="B1772" t="s">
        <v>4779</v>
      </c>
      <c r="C1772">
        <v>3.7</v>
      </c>
      <c r="D1772">
        <v>3.97</v>
      </c>
      <c r="E1772">
        <v>2.64</v>
      </c>
      <c r="F1772">
        <v>4.49</v>
      </c>
      <c r="G1772">
        <v>5.14</v>
      </c>
      <c r="H1772">
        <v>2.58</v>
      </c>
      <c r="I1772">
        <v>4.72</v>
      </c>
      <c r="J1772">
        <v>5.38</v>
      </c>
      <c r="K1772">
        <v>2.7</v>
      </c>
      <c r="U1772">
        <v>179</v>
      </c>
      <c r="V1772">
        <v>175</v>
      </c>
      <c r="W1772">
        <v>185</v>
      </c>
      <c r="X1772">
        <v>86</v>
      </c>
      <c r="Y1772">
        <v>111</v>
      </c>
      <c r="Z1772">
        <v>100</v>
      </c>
      <c r="AA1772">
        <f t="shared" si="482"/>
        <v>836</v>
      </c>
      <c r="AB1772">
        <f t="shared" si="487"/>
        <v>1.3930962747839076E-4</v>
      </c>
      <c r="AC1772" s="175"/>
    </row>
    <row r="1773" spans="1:29">
      <c r="A1773" t="s">
        <v>4780</v>
      </c>
      <c r="B1773" t="s">
        <v>4781</v>
      </c>
      <c r="C1773">
        <v>3.69</v>
      </c>
      <c r="D1773">
        <v>3.99</v>
      </c>
      <c r="E1773">
        <v>2.64</v>
      </c>
      <c r="F1773">
        <v>4.51</v>
      </c>
      <c r="G1773">
        <v>5.16</v>
      </c>
      <c r="H1773">
        <v>2.59</v>
      </c>
      <c r="I1773">
        <v>4.71</v>
      </c>
      <c r="J1773">
        <v>5.38</v>
      </c>
      <c r="K1773">
        <v>2.7</v>
      </c>
      <c r="U1773">
        <v>183</v>
      </c>
      <c r="V1773">
        <v>186</v>
      </c>
      <c r="W1773">
        <v>193</v>
      </c>
      <c r="X1773">
        <v>73</v>
      </c>
      <c r="Y1773">
        <v>109</v>
      </c>
      <c r="Z1773">
        <v>118</v>
      </c>
      <c r="AA1773">
        <f t="shared" si="482"/>
        <v>862</v>
      </c>
      <c r="AB1773">
        <f t="shared" si="487"/>
        <v>1.4364222354829286E-4</v>
      </c>
      <c r="AC1773" s="175">
        <f t="shared" ref="AC1773:AC1833" si="493">SUM(AB1773:AB1776)/4</f>
        <v>1.5330724555038218E-4</v>
      </c>
    </row>
    <row r="1774" spans="1:29">
      <c r="A1774" t="s">
        <v>4782</v>
      </c>
      <c r="B1774" t="s">
        <v>4783</v>
      </c>
      <c r="C1774">
        <v>3.68</v>
      </c>
      <c r="D1774">
        <v>3.99</v>
      </c>
      <c r="E1774">
        <v>2.63</v>
      </c>
      <c r="F1774">
        <v>4.5199999999999996</v>
      </c>
      <c r="G1774">
        <v>5.18</v>
      </c>
      <c r="H1774">
        <v>2.61</v>
      </c>
      <c r="I1774">
        <v>4.7</v>
      </c>
      <c r="J1774">
        <v>5.37</v>
      </c>
      <c r="K1774">
        <v>2.7</v>
      </c>
      <c r="U1774">
        <v>180</v>
      </c>
      <c r="V1774">
        <v>194</v>
      </c>
      <c r="W1774">
        <v>202</v>
      </c>
      <c r="X1774">
        <v>84</v>
      </c>
      <c r="Y1774">
        <v>117</v>
      </c>
      <c r="Z1774">
        <v>139</v>
      </c>
      <c r="AA1774">
        <f t="shared" si="482"/>
        <v>916</v>
      </c>
      <c r="AB1774">
        <f t="shared" si="487"/>
        <v>1.5264069230885879E-4</v>
      </c>
      <c r="AC1774" s="175"/>
    </row>
    <row r="1775" spans="1:29">
      <c r="A1775" t="s">
        <v>4784</v>
      </c>
      <c r="B1775" t="s">
        <v>4785</v>
      </c>
      <c r="C1775">
        <v>3.65</v>
      </c>
      <c r="D1775">
        <v>3.97</v>
      </c>
      <c r="E1775">
        <v>2.62</v>
      </c>
      <c r="F1775">
        <v>4.5199999999999996</v>
      </c>
      <c r="G1775">
        <v>5.2</v>
      </c>
      <c r="H1775">
        <v>2.62</v>
      </c>
      <c r="I1775">
        <v>4.67</v>
      </c>
      <c r="J1775">
        <v>5.35</v>
      </c>
      <c r="K1775">
        <v>2.7</v>
      </c>
      <c r="U1775">
        <v>178</v>
      </c>
      <c r="V1775">
        <v>202</v>
      </c>
      <c r="W1775">
        <v>209</v>
      </c>
      <c r="X1775">
        <v>90</v>
      </c>
      <c r="Y1775">
        <v>123</v>
      </c>
      <c r="Z1775">
        <v>135</v>
      </c>
      <c r="AA1775">
        <f t="shared" si="482"/>
        <v>937</v>
      </c>
      <c r="AB1775">
        <f t="shared" si="487"/>
        <v>1.5614009682685662E-4</v>
      </c>
      <c r="AC1775" s="175"/>
    </row>
    <row r="1776" spans="1:29">
      <c r="A1776" t="s">
        <v>4786</v>
      </c>
      <c r="B1776" t="s">
        <v>4787</v>
      </c>
      <c r="C1776">
        <v>3.61</v>
      </c>
      <c r="D1776">
        <v>3.95</v>
      </c>
      <c r="E1776">
        <v>2.61</v>
      </c>
      <c r="F1776">
        <v>4.49</v>
      </c>
      <c r="G1776">
        <v>5.17</v>
      </c>
      <c r="H1776">
        <v>2.62</v>
      </c>
      <c r="I1776">
        <v>4.63</v>
      </c>
      <c r="J1776">
        <v>5.33</v>
      </c>
      <c r="K1776">
        <v>2.7</v>
      </c>
      <c r="U1776">
        <v>169</v>
      </c>
      <c r="V1776">
        <v>207</v>
      </c>
      <c r="W1776">
        <v>209</v>
      </c>
      <c r="X1776">
        <v>111</v>
      </c>
      <c r="Y1776">
        <v>127</v>
      </c>
      <c r="Z1776">
        <v>142</v>
      </c>
      <c r="AA1776">
        <f t="shared" si="482"/>
        <v>965</v>
      </c>
      <c r="AB1776">
        <f t="shared" si="487"/>
        <v>1.6080596951752044E-4</v>
      </c>
      <c r="AC1776" s="175"/>
    </row>
    <row r="1777" spans="1:29">
      <c r="A1777" t="s">
        <v>4788</v>
      </c>
      <c r="B1777" t="s">
        <v>4789</v>
      </c>
      <c r="C1777">
        <v>3.58</v>
      </c>
      <c r="D1777">
        <v>3.93</v>
      </c>
      <c r="E1777">
        <v>2.6</v>
      </c>
      <c r="F1777">
        <v>4.45</v>
      </c>
      <c r="G1777">
        <v>5.15</v>
      </c>
      <c r="H1777">
        <v>2.62</v>
      </c>
      <c r="I1777">
        <v>4.6100000000000003</v>
      </c>
      <c r="J1777">
        <v>5.32</v>
      </c>
      <c r="K1777">
        <v>2.7</v>
      </c>
      <c r="U1777">
        <v>166</v>
      </c>
      <c r="V1777">
        <v>202</v>
      </c>
      <c r="W1777">
        <v>198</v>
      </c>
      <c r="X1777">
        <v>110</v>
      </c>
      <c r="Y1777">
        <v>138</v>
      </c>
      <c r="Z1777">
        <v>147</v>
      </c>
      <c r="AA1777">
        <f t="shared" si="482"/>
        <v>961</v>
      </c>
      <c r="AB1777">
        <f t="shared" si="487"/>
        <v>1.6013941627599702E-4</v>
      </c>
      <c r="AC1777" s="175">
        <f t="shared" ref="AC1777:AC1837" si="494">SUM(AB1777:AB1780)/4</f>
        <v>1.2727000955337433E-4</v>
      </c>
    </row>
    <row r="1778" spans="1:29">
      <c r="A1778" t="s">
        <v>4790</v>
      </c>
      <c r="B1778" t="s">
        <v>4791</v>
      </c>
      <c r="C1778">
        <v>3.55</v>
      </c>
      <c r="D1778">
        <v>3.9</v>
      </c>
      <c r="E1778">
        <v>2.58</v>
      </c>
      <c r="F1778">
        <v>4.41</v>
      </c>
      <c r="G1778">
        <v>5.12</v>
      </c>
      <c r="H1778">
        <v>2.61</v>
      </c>
      <c r="I1778">
        <v>4.58</v>
      </c>
      <c r="J1778">
        <v>5.3</v>
      </c>
      <c r="K1778">
        <v>2.7</v>
      </c>
      <c r="U1778">
        <v>157</v>
      </c>
      <c r="V1778">
        <v>182</v>
      </c>
      <c r="W1778">
        <v>173</v>
      </c>
      <c r="X1778">
        <v>105</v>
      </c>
      <c r="Y1778">
        <v>134</v>
      </c>
      <c r="Z1778">
        <v>126</v>
      </c>
      <c r="AA1778">
        <f t="shared" si="482"/>
        <v>877</v>
      </c>
      <c r="AB1778">
        <f t="shared" si="487"/>
        <v>1.4614179820400563E-4</v>
      </c>
      <c r="AC1778" s="175"/>
    </row>
    <row r="1779" spans="1:29">
      <c r="A1779" t="s">
        <v>4792</v>
      </c>
      <c r="B1779" t="s">
        <v>4793</v>
      </c>
      <c r="C1779">
        <v>3.5</v>
      </c>
      <c r="D1779">
        <v>3.87</v>
      </c>
      <c r="E1779">
        <v>2.57</v>
      </c>
      <c r="F1779">
        <v>4.33</v>
      </c>
      <c r="G1779">
        <v>5.0599999999999996</v>
      </c>
      <c r="H1779">
        <v>2.59</v>
      </c>
      <c r="I1779">
        <v>4.5199999999999996</v>
      </c>
      <c r="J1779">
        <v>5.27</v>
      </c>
      <c r="K1779">
        <v>2.7</v>
      </c>
      <c r="U1779">
        <v>132</v>
      </c>
      <c r="V1779">
        <v>152</v>
      </c>
      <c r="W1779">
        <v>122</v>
      </c>
      <c r="X1779">
        <v>95</v>
      </c>
      <c r="Y1779">
        <v>122</v>
      </c>
      <c r="Z1779">
        <v>73</v>
      </c>
      <c r="AA1779">
        <f t="shared" si="482"/>
        <v>696</v>
      </c>
      <c r="AB1779">
        <f t="shared" si="487"/>
        <v>1.1598026402507173E-4</v>
      </c>
      <c r="AC1779" s="175"/>
    </row>
    <row r="1780" spans="1:29">
      <c r="A1780" t="s">
        <v>4794</v>
      </c>
      <c r="B1780" t="s">
        <v>4795</v>
      </c>
      <c r="C1780">
        <v>3.48</v>
      </c>
      <c r="D1780">
        <v>3.85</v>
      </c>
      <c r="E1780">
        <v>2.56</v>
      </c>
      <c r="F1780">
        <v>4.3</v>
      </c>
      <c r="G1780">
        <v>5.04</v>
      </c>
      <c r="H1780">
        <v>2.58</v>
      </c>
      <c r="I1780">
        <v>4.5</v>
      </c>
      <c r="J1780">
        <v>5.26</v>
      </c>
      <c r="K1780">
        <v>2.7</v>
      </c>
      <c r="U1780">
        <v>123</v>
      </c>
      <c r="V1780">
        <v>112</v>
      </c>
      <c r="W1780">
        <v>94</v>
      </c>
      <c r="X1780">
        <v>71</v>
      </c>
      <c r="Y1780">
        <v>91</v>
      </c>
      <c r="Z1780">
        <v>30</v>
      </c>
      <c r="AA1780">
        <f t="shared" si="482"/>
        <v>521</v>
      </c>
      <c r="AB1780">
        <f t="shared" si="487"/>
        <v>8.6818559708422955E-5</v>
      </c>
      <c r="AC1780" s="175"/>
    </row>
    <row r="1781" spans="1:29">
      <c r="A1781" t="s">
        <v>4796</v>
      </c>
      <c r="B1781" t="s">
        <v>4797</v>
      </c>
      <c r="C1781">
        <v>3.45</v>
      </c>
      <c r="D1781">
        <v>3.83</v>
      </c>
      <c r="E1781">
        <v>2.5499999999999998</v>
      </c>
      <c r="F1781">
        <v>4.25</v>
      </c>
      <c r="G1781">
        <v>5</v>
      </c>
      <c r="H1781">
        <v>2.57</v>
      </c>
      <c r="I1781">
        <v>4.47</v>
      </c>
      <c r="J1781">
        <v>5.24</v>
      </c>
      <c r="K1781">
        <v>2.7</v>
      </c>
      <c r="U1781">
        <v>94</v>
      </c>
      <c r="V1781">
        <v>79</v>
      </c>
      <c r="W1781">
        <v>78</v>
      </c>
      <c r="X1781">
        <v>88</v>
      </c>
      <c r="Y1781">
        <v>68</v>
      </c>
      <c r="Z1781">
        <v>13</v>
      </c>
      <c r="AA1781">
        <f t="shared" si="482"/>
        <v>420</v>
      </c>
      <c r="AB1781">
        <f t="shared" si="487"/>
        <v>6.9988090359957087E-5</v>
      </c>
      <c r="AC1781" s="175">
        <f t="shared" ref="AC1781:AC1841" si="495">SUM(AB1781:AB1784)/4</f>
        <v>7.3279196989978868E-5</v>
      </c>
    </row>
    <row r="1782" spans="1:29">
      <c r="A1782" t="s">
        <v>4798</v>
      </c>
      <c r="B1782" t="s">
        <v>4799</v>
      </c>
      <c r="C1782">
        <v>3.43</v>
      </c>
      <c r="D1782">
        <v>3.81</v>
      </c>
      <c r="E1782">
        <v>2.54</v>
      </c>
      <c r="F1782">
        <v>4.2300000000000004</v>
      </c>
      <c r="G1782">
        <v>4.9800000000000004</v>
      </c>
      <c r="H1782">
        <v>2.57</v>
      </c>
      <c r="I1782">
        <v>4.45</v>
      </c>
      <c r="J1782">
        <v>5.23</v>
      </c>
      <c r="K1782">
        <v>2.7</v>
      </c>
      <c r="U1782">
        <v>96</v>
      </c>
      <c r="V1782">
        <v>87</v>
      </c>
      <c r="W1782">
        <v>82</v>
      </c>
      <c r="X1782">
        <v>88</v>
      </c>
      <c r="Y1782">
        <v>71</v>
      </c>
      <c r="Z1782">
        <v>15</v>
      </c>
      <c r="AA1782">
        <f t="shared" si="482"/>
        <v>439</v>
      </c>
      <c r="AB1782">
        <f t="shared" si="487"/>
        <v>7.3154218257193241E-5</v>
      </c>
      <c r="AC1782" s="175"/>
    </row>
    <row r="1783" spans="1:29">
      <c r="A1783" t="s">
        <v>4800</v>
      </c>
      <c r="B1783" t="s">
        <v>4801</v>
      </c>
      <c r="C1783">
        <v>3.41</v>
      </c>
      <c r="D1783">
        <v>3.8</v>
      </c>
      <c r="E1783">
        <v>2.54</v>
      </c>
      <c r="F1783">
        <v>4.18</v>
      </c>
      <c r="G1783">
        <v>4.95</v>
      </c>
      <c r="H1783">
        <v>2.5499999999999998</v>
      </c>
      <c r="I1783">
        <v>4.43</v>
      </c>
      <c r="J1783">
        <v>5.22</v>
      </c>
      <c r="K1783">
        <v>2.7</v>
      </c>
      <c r="U1783">
        <v>105</v>
      </c>
      <c r="V1783">
        <v>83</v>
      </c>
      <c r="W1783">
        <v>86</v>
      </c>
      <c r="X1783">
        <v>67</v>
      </c>
      <c r="Y1783">
        <v>69</v>
      </c>
      <c r="Z1783">
        <v>12</v>
      </c>
      <c r="AA1783">
        <f t="shared" si="482"/>
        <v>422</v>
      </c>
      <c r="AB1783">
        <f t="shared" si="487"/>
        <v>7.0321366980718783E-5</v>
      </c>
      <c r="AC1783" s="175"/>
    </row>
    <row r="1784" spans="1:29">
      <c r="A1784" t="s">
        <v>4802</v>
      </c>
      <c r="B1784" t="s">
        <v>4803</v>
      </c>
      <c r="C1784">
        <v>3.39</v>
      </c>
      <c r="D1784">
        <v>3.79</v>
      </c>
      <c r="E1784">
        <v>2.5299999999999998</v>
      </c>
      <c r="F1784">
        <v>4.16</v>
      </c>
      <c r="G1784">
        <v>4.93</v>
      </c>
      <c r="H1784">
        <v>2.5499999999999998</v>
      </c>
      <c r="I1784">
        <v>4.42</v>
      </c>
      <c r="J1784">
        <v>5.21</v>
      </c>
      <c r="K1784">
        <v>2.7</v>
      </c>
      <c r="U1784">
        <v>115</v>
      </c>
      <c r="V1784">
        <v>93</v>
      </c>
      <c r="W1784">
        <v>97</v>
      </c>
      <c r="X1784">
        <v>84</v>
      </c>
      <c r="Y1784">
        <v>66</v>
      </c>
      <c r="Z1784">
        <v>23</v>
      </c>
      <c r="AA1784">
        <f t="shared" si="482"/>
        <v>478</v>
      </c>
      <c r="AB1784">
        <f t="shared" si="487"/>
        <v>7.9653112362046389E-5</v>
      </c>
      <c r="AC1784" s="175"/>
    </row>
    <row r="1785" spans="1:29">
      <c r="A1785" t="s">
        <v>4804</v>
      </c>
      <c r="B1785" t="s">
        <v>4805</v>
      </c>
      <c r="C1785">
        <v>3.37</v>
      </c>
      <c r="D1785">
        <v>3.77</v>
      </c>
      <c r="E1785">
        <v>2.52</v>
      </c>
      <c r="F1785">
        <v>4.13</v>
      </c>
      <c r="G1785">
        <v>4.91</v>
      </c>
      <c r="H1785">
        <v>2.54</v>
      </c>
      <c r="I1785">
        <v>4.4000000000000004</v>
      </c>
      <c r="J1785">
        <v>5.2</v>
      </c>
      <c r="K1785">
        <v>2.7</v>
      </c>
      <c r="U1785">
        <v>131</v>
      </c>
      <c r="V1785">
        <v>121</v>
      </c>
      <c r="W1785">
        <v>122</v>
      </c>
      <c r="X1785">
        <v>104</v>
      </c>
      <c r="Y1785">
        <v>106</v>
      </c>
      <c r="Z1785">
        <v>53</v>
      </c>
      <c r="AA1785">
        <f t="shared" si="482"/>
        <v>637</v>
      </c>
      <c r="AB1785">
        <f t="shared" si="487"/>
        <v>1.0614860371260157E-4</v>
      </c>
      <c r="AC1785" s="175">
        <f t="shared" ref="AC1785" si="496">SUM(AB1785:AB1788)/4</f>
        <v>1.5909792683611672E-4</v>
      </c>
    </row>
    <row r="1786" spans="1:29">
      <c r="A1786" t="s">
        <v>4806</v>
      </c>
      <c r="B1786" t="s">
        <v>4807</v>
      </c>
      <c r="C1786">
        <v>3.36</v>
      </c>
      <c r="D1786">
        <v>3.76</v>
      </c>
      <c r="E1786">
        <v>2.52</v>
      </c>
      <c r="F1786">
        <v>4.12</v>
      </c>
      <c r="G1786">
        <v>4.9000000000000004</v>
      </c>
      <c r="H1786">
        <v>2.54</v>
      </c>
      <c r="I1786">
        <v>4.3899999999999997</v>
      </c>
      <c r="J1786">
        <v>5.2</v>
      </c>
      <c r="K1786">
        <v>2.7</v>
      </c>
      <c r="U1786">
        <v>154</v>
      </c>
      <c r="V1786">
        <v>182</v>
      </c>
      <c r="W1786">
        <v>162</v>
      </c>
      <c r="X1786">
        <v>125</v>
      </c>
      <c r="Y1786">
        <v>144</v>
      </c>
      <c r="Z1786">
        <v>168</v>
      </c>
      <c r="AA1786">
        <f t="shared" si="482"/>
        <v>935</v>
      </c>
      <c r="AB1786">
        <f t="shared" si="487"/>
        <v>1.5580682020609494E-4</v>
      </c>
      <c r="AC1786" s="175"/>
    </row>
    <row r="1787" spans="1:29">
      <c r="A1787" t="s">
        <v>4808</v>
      </c>
      <c r="B1787" t="s">
        <v>4809</v>
      </c>
      <c r="C1787">
        <v>3.35</v>
      </c>
      <c r="D1787">
        <v>3.75</v>
      </c>
      <c r="E1787">
        <v>2.52</v>
      </c>
      <c r="F1787">
        <v>4.0999999999999996</v>
      </c>
      <c r="G1787">
        <v>4.8899999999999997</v>
      </c>
      <c r="H1787">
        <v>2.5299999999999998</v>
      </c>
      <c r="I1787">
        <v>4.38</v>
      </c>
      <c r="J1787">
        <v>5.19</v>
      </c>
      <c r="K1787">
        <v>2.7</v>
      </c>
      <c r="U1787">
        <v>168</v>
      </c>
      <c r="V1787">
        <v>192</v>
      </c>
      <c r="W1787">
        <v>198</v>
      </c>
      <c r="X1787">
        <v>188</v>
      </c>
      <c r="Y1787">
        <v>122</v>
      </c>
      <c r="Z1787">
        <v>262</v>
      </c>
      <c r="AA1787">
        <f t="shared" si="482"/>
        <v>1130</v>
      </c>
      <c r="AB1787">
        <f t="shared" si="487"/>
        <v>1.8830129073036072E-4</v>
      </c>
      <c r="AC1787" s="175"/>
    </row>
    <row r="1788" spans="1:29">
      <c r="A1788" t="s">
        <v>4810</v>
      </c>
      <c r="B1788" t="s">
        <v>4811</v>
      </c>
      <c r="C1788">
        <v>3.37</v>
      </c>
      <c r="D1788">
        <v>3.77</v>
      </c>
      <c r="E1788">
        <v>2.52</v>
      </c>
      <c r="F1788">
        <v>4.12</v>
      </c>
      <c r="G1788">
        <v>4.9000000000000004</v>
      </c>
      <c r="H1788">
        <v>2.54</v>
      </c>
      <c r="I1788">
        <v>4.3899999999999997</v>
      </c>
      <c r="J1788">
        <v>5.2</v>
      </c>
      <c r="K1788">
        <v>2.7</v>
      </c>
      <c r="U1788">
        <v>171</v>
      </c>
      <c r="V1788">
        <v>177</v>
      </c>
      <c r="W1788">
        <v>189</v>
      </c>
      <c r="X1788">
        <v>200</v>
      </c>
      <c r="Y1788">
        <v>154</v>
      </c>
      <c r="Z1788">
        <v>226</v>
      </c>
      <c r="AA1788">
        <f t="shared" si="482"/>
        <v>1117</v>
      </c>
      <c r="AB1788">
        <f t="shared" si="487"/>
        <v>1.8613499269540967E-4</v>
      </c>
      <c r="AC1788" s="175"/>
    </row>
    <row r="1789" spans="1:29">
      <c r="A1789" t="s">
        <v>4812</v>
      </c>
      <c r="B1789" t="s">
        <v>4813</v>
      </c>
      <c r="C1789">
        <v>3.4</v>
      </c>
      <c r="D1789">
        <v>3.79</v>
      </c>
      <c r="E1789">
        <v>2.5299999999999998</v>
      </c>
      <c r="F1789">
        <v>4.17</v>
      </c>
      <c r="G1789">
        <v>4.9400000000000004</v>
      </c>
      <c r="H1789">
        <v>2.5499999999999998</v>
      </c>
      <c r="I1789">
        <v>4.43</v>
      </c>
      <c r="J1789">
        <v>5.22</v>
      </c>
      <c r="K1789">
        <v>2.7</v>
      </c>
      <c r="U1789">
        <v>185</v>
      </c>
      <c r="V1789">
        <v>176</v>
      </c>
      <c r="W1789">
        <v>179</v>
      </c>
      <c r="X1789">
        <v>149</v>
      </c>
      <c r="Y1789">
        <v>138</v>
      </c>
      <c r="Z1789">
        <v>171</v>
      </c>
      <c r="AA1789">
        <f t="shared" si="482"/>
        <v>998</v>
      </c>
      <c r="AB1789">
        <f t="shared" si="487"/>
        <v>1.663050337600885E-4</v>
      </c>
      <c r="AC1789" s="175">
        <f t="shared" ref="AC1789:AC1849" si="497">SUM(AB1789:AB1792)/4</f>
        <v>1.530156285072157E-4</v>
      </c>
    </row>
    <row r="1790" spans="1:29">
      <c r="A1790" t="s">
        <v>4814</v>
      </c>
      <c r="B1790" t="s">
        <v>4815</v>
      </c>
      <c r="C1790">
        <v>3.45</v>
      </c>
      <c r="D1790">
        <v>3.83</v>
      </c>
      <c r="E1790">
        <v>2.5499999999999998</v>
      </c>
      <c r="F1790">
        <v>4.25</v>
      </c>
      <c r="G1790">
        <v>5</v>
      </c>
      <c r="H1790">
        <v>2.58</v>
      </c>
      <c r="I1790">
        <v>4.47</v>
      </c>
      <c r="J1790">
        <v>5.24</v>
      </c>
      <c r="K1790">
        <v>2.7</v>
      </c>
      <c r="U1790">
        <v>175</v>
      </c>
      <c r="V1790">
        <v>164</v>
      </c>
      <c r="W1790">
        <v>165</v>
      </c>
      <c r="X1790">
        <v>130</v>
      </c>
      <c r="Y1790">
        <v>140</v>
      </c>
      <c r="Z1790">
        <v>164</v>
      </c>
      <c r="AA1790">
        <f t="shared" si="482"/>
        <v>938</v>
      </c>
      <c r="AB1790">
        <f t="shared" si="487"/>
        <v>1.5630673513723748E-4</v>
      </c>
      <c r="AC1790" s="175"/>
    </row>
    <row r="1791" spans="1:29">
      <c r="A1791" t="s">
        <v>4816</v>
      </c>
      <c r="B1791" t="s">
        <v>4817</v>
      </c>
      <c r="C1791">
        <v>3.49</v>
      </c>
      <c r="D1791">
        <v>3.85</v>
      </c>
      <c r="E1791">
        <v>2.57</v>
      </c>
      <c r="F1791">
        <v>4.33</v>
      </c>
      <c r="G1791">
        <v>5.08</v>
      </c>
      <c r="H1791">
        <v>2.61</v>
      </c>
      <c r="I1791">
        <v>4.51</v>
      </c>
      <c r="J1791">
        <v>5.27</v>
      </c>
      <c r="K1791">
        <v>2.7</v>
      </c>
      <c r="U1791">
        <v>150</v>
      </c>
      <c r="V1791">
        <v>158</v>
      </c>
      <c r="W1791">
        <v>154</v>
      </c>
      <c r="X1791">
        <v>150</v>
      </c>
      <c r="Y1791">
        <v>133</v>
      </c>
      <c r="Z1791">
        <v>149</v>
      </c>
      <c r="AA1791">
        <f t="shared" si="482"/>
        <v>894</v>
      </c>
      <c r="AB1791">
        <f t="shared" si="487"/>
        <v>1.4897464948048007E-4</v>
      </c>
      <c r="AC1791" s="175"/>
    </row>
    <row r="1792" spans="1:29">
      <c r="A1792" t="s">
        <v>4818</v>
      </c>
      <c r="B1792" t="s">
        <v>4819</v>
      </c>
      <c r="C1792">
        <v>3.54</v>
      </c>
      <c r="D1792">
        <v>3.88</v>
      </c>
      <c r="E1792">
        <v>2.59</v>
      </c>
      <c r="F1792">
        <v>4.4000000000000004</v>
      </c>
      <c r="G1792">
        <v>5.13</v>
      </c>
      <c r="H1792">
        <v>2.62</v>
      </c>
      <c r="I1792">
        <v>4.5599999999999996</v>
      </c>
      <c r="J1792">
        <v>5.29</v>
      </c>
      <c r="K1792">
        <v>2.7</v>
      </c>
      <c r="U1792">
        <v>157</v>
      </c>
      <c r="V1792">
        <v>152</v>
      </c>
      <c r="W1792">
        <v>145</v>
      </c>
      <c r="X1792">
        <v>109</v>
      </c>
      <c r="Y1792">
        <v>129</v>
      </c>
      <c r="Z1792">
        <v>151</v>
      </c>
      <c r="AA1792">
        <f t="shared" si="482"/>
        <v>843</v>
      </c>
      <c r="AB1792">
        <f t="shared" si="487"/>
        <v>1.4047609565105671E-4</v>
      </c>
      <c r="AC1792" s="175"/>
    </row>
    <row r="1793" spans="1:29">
      <c r="A1793" t="s">
        <v>4820</v>
      </c>
      <c r="B1793" t="s">
        <v>4821</v>
      </c>
      <c r="C1793">
        <v>3.58</v>
      </c>
      <c r="D1793">
        <v>3.9</v>
      </c>
      <c r="E1793">
        <v>2.6</v>
      </c>
      <c r="F1793">
        <v>4.45</v>
      </c>
      <c r="G1793">
        <v>5.15</v>
      </c>
      <c r="H1793">
        <v>2.62</v>
      </c>
      <c r="I1793">
        <v>4.5999999999999996</v>
      </c>
      <c r="J1793">
        <v>5.32</v>
      </c>
      <c r="K1793">
        <v>2.7</v>
      </c>
      <c r="U1793">
        <v>147</v>
      </c>
      <c r="V1793">
        <v>149</v>
      </c>
      <c r="W1793">
        <v>143</v>
      </c>
      <c r="X1793">
        <v>107</v>
      </c>
      <c r="Y1793">
        <v>130</v>
      </c>
      <c r="Z1793">
        <v>145</v>
      </c>
      <c r="AA1793">
        <f t="shared" si="482"/>
        <v>821</v>
      </c>
      <c r="AB1793">
        <f t="shared" si="487"/>
        <v>1.3681005282267802E-4</v>
      </c>
      <c r="AC1793" s="175">
        <f t="shared" ref="AC1793:AC1853" si="498">SUM(AB1793:AB1796)/4</f>
        <v>1.2906137138996851E-4</v>
      </c>
    </row>
    <row r="1794" spans="1:29">
      <c r="A1794" t="s">
        <v>4822</v>
      </c>
      <c r="B1794" t="s">
        <v>4823</v>
      </c>
      <c r="C1794">
        <v>3.62</v>
      </c>
      <c r="D1794">
        <v>3.92</v>
      </c>
      <c r="E1794">
        <v>2.62</v>
      </c>
      <c r="F1794">
        <v>4.51</v>
      </c>
      <c r="G1794">
        <v>5.2</v>
      </c>
      <c r="H1794">
        <v>2.64</v>
      </c>
      <c r="I1794">
        <v>4.6500000000000004</v>
      </c>
      <c r="J1794">
        <v>5.34</v>
      </c>
      <c r="K1794">
        <v>2.7</v>
      </c>
      <c r="U1794">
        <v>129</v>
      </c>
      <c r="V1794">
        <v>149</v>
      </c>
      <c r="W1794">
        <v>148</v>
      </c>
      <c r="X1794">
        <v>86</v>
      </c>
      <c r="Y1794">
        <v>119</v>
      </c>
      <c r="Z1794">
        <v>117</v>
      </c>
      <c r="AA1794">
        <f t="shared" si="482"/>
        <v>748</v>
      </c>
      <c r="AB1794">
        <f t="shared" si="487"/>
        <v>1.2464545616487594E-4</v>
      </c>
      <c r="AC1794" s="175"/>
    </row>
    <row r="1795" spans="1:29">
      <c r="A1795" t="s">
        <v>4824</v>
      </c>
      <c r="B1795" t="s">
        <v>4825</v>
      </c>
      <c r="C1795">
        <v>3.64</v>
      </c>
      <c r="D1795">
        <v>3.93</v>
      </c>
      <c r="E1795">
        <v>2.63</v>
      </c>
      <c r="F1795">
        <v>4.55</v>
      </c>
      <c r="G1795">
        <v>5.23</v>
      </c>
      <c r="H1795">
        <v>2.65</v>
      </c>
      <c r="I1795">
        <v>4.67</v>
      </c>
      <c r="J1795">
        <v>5.36</v>
      </c>
      <c r="K1795">
        <v>2.7</v>
      </c>
      <c r="U1795">
        <v>111</v>
      </c>
      <c r="V1795">
        <v>148</v>
      </c>
      <c r="W1795">
        <v>153</v>
      </c>
      <c r="X1795">
        <v>122</v>
      </c>
      <c r="Y1795">
        <v>122</v>
      </c>
      <c r="Z1795">
        <v>112</v>
      </c>
      <c r="AA1795">
        <f t="shared" si="482"/>
        <v>768</v>
      </c>
      <c r="AB1795">
        <f t="shared" si="487"/>
        <v>1.2797822237249295E-4</v>
      </c>
      <c r="AC1795" s="175"/>
    </row>
    <row r="1796" spans="1:29">
      <c r="A1796" t="s">
        <v>4826</v>
      </c>
      <c r="B1796" t="s">
        <v>4827</v>
      </c>
      <c r="C1796">
        <v>3.66</v>
      </c>
      <c r="D1796">
        <v>3.94</v>
      </c>
      <c r="E1796">
        <v>2.64</v>
      </c>
      <c r="F1796">
        <v>4.59</v>
      </c>
      <c r="G1796">
        <v>5.27</v>
      </c>
      <c r="H1796">
        <v>2.67</v>
      </c>
      <c r="I1796">
        <v>4.6900000000000004</v>
      </c>
      <c r="J1796">
        <v>5.37</v>
      </c>
      <c r="K1796">
        <v>2.7</v>
      </c>
      <c r="U1796">
        <v>119</v>
      </c>
      <c r="V1796">
        <v>156</v>
      </c>
      <c r="W1796">
        <v>164</v>
      </c>
      <c r="X1796">
        <v>111</v>
      </c>
      <c r="Y1796">
        <v>111</v>
      </c>
      <c r="Z1796">
        <v>100</v>
      </c>
      <c r="AA1796">
        <f t="shared" si="482"/>
        <v>761</v>
      </c>
      <c r="AB1796">
        <f t="shared" si="487"/>
        <v>1.26811754199827E-4</v>
      </c>
      <c r="AC1796" s="175"/>
    </row>
    <row r="1797" spans="1:29">
      <c r="A1797" t="s">
        <v>4828</v>
      </c>
      <c r="B1797" t="s">
        <v>4829</v>
      </c>
      <c r="C1797">
        <v>3.67</v>
      </c>
      <c r="D1797">
        <v>3.95</v>
      </c>
      <c r="E1797">
        <v>2.64</v>
      </c>
      <c r="F1797">
        <v>4.6100000000000003</v>
      </c>
      <c r="G1797">
        <v>5.28</v>
      </c>
      <c r="H1797">
        <v>2.67</v>
      </c>
      <c r="I1797">
        <v>4.71</v>
      </c>
      <c r="J1797">
        <v>5.37</v>
      </c>
      <c r="K1797">
        <v>2.7</v>
      </c>
      <c r="U1797">
        <v>130</v>
      </c>
      <c r="V1797">
        <v>167</v>
      </c>
      <c r="W1797">
        <v>171</v>
      </c>
      <c r="X1797">
        <v>95</v>
      </c>
      <c r="Y1797">
        <v>109</v>
      </c>
      <c r="Z1797">
        <v>118</v>
      </c>
      <c r="AA1797">
        <f t="shared" si="482"/>
        <v>790</v>
      </c>
      <c r="AB1797">
        <f t="shared" si="487"/>
        <v>1.3164426520087164E-4</v>
      </c>
      <c r="AC1797" s="175">
        <f t="shared" ref="AC1797:AC1857" si="499">SUM(AB1797:AB1800)/4</f>
        <v>1.3885137212484342E-4</v>
      </c>
    </row>
    <row r="1798" spans="1:29">
      <c r="A1798" t="s">
        <v>4830</v>
      </c>
      <c r="B1798" t="s">
        <v>4831</v>
      </c>
      <c r="C1798">
        <v>3.68</v>
      </c>
      <c r="D1798">
        <v>3.96</v>
      </c>
      <c r="E1798">
        <v>2.64</v>
      </c>
      <c r="F1798">
        <v>4.6100000000000003</v>
      </c>
      <c r="G1798">
        <v>5.28</v>
      </c>
      <c r="H1798">
        <v>2.67</v>
      </c>
      <c r="I1798">
        <v>4.7</v>
      </c>
      <c r="J1798">
        <v>5.37</v>
      </c>
      <c r="K1798">
        <v>2.7</v>
      </c>
      <c r="U1798">
        <v>143</v>
      </c>
      <c r="V1798">
        <v>174</v>
      </c>
      <c r="W1798">
        <v>179</v>
      </c>
      <c r="X1798">
        <v>75</v>
      </c>
      <c r="Y1798">
        <v>117</v>
      </c>
      <c r="Z1798">
        <v>139</v>
      </c>
      <c r="AA1798">
        <f t="shared" ref="AA1798:AA1861" si="500">SUM(U1798:Z1798)</f>
        <v>827</v>
      </c>
      <c r="AB1798">
        <f t="shared" si="487"/>
        <v>1.3780988268496312E-4</v>
      </c>
      <c r="AC1798" s="175"/>
    </row>
    <row r="1799" spans="1:29">
      <c r="A1799" t="s">
        <v>4832</v>
      </c>
      <c r="B1799" t="s">
        <v>4833</v>
      </c>
      <c r="C1799">
        <v>3.64</v>
      </c>
      <c r="D1799">
        <v>3.96</v>
      </c>
      <c r="E1799">
        <v>2.62</v>
      </c>
      <c r="F1799">
        <v>4.57</v>
      </c>
      <c r="G1799">
        <v>5.25</v>
      </c>
      <c r="H1799">
        <v>2.66</v>
      </c>
      <c r="I1799">
        <v>4.66</v>
      </c>
      <c r="J1799">
        <v>5.35</v>
      </c>
      <c r="K1799">
        <v>2.7</v>
      </c>
      <c r="U1799">
        <v>147</v>
      </c>
      <c r="V1799">
        <v>182</v>
      </c>
      <c r="W1799">
        <v>185</v>
      </c>
      <c r="X1799">
        <v>80</v>
      </c>
      <c r="Y1799">
        <v>123</v>
      </c>
      <c r="Z1799">
        <v>135</v>
      </c>
      <c r="AA1799">
        <f t="shared" si="500"/>
        <v>852</v>
      </c>
      <c r="AB1799">
        <f t="shared" si="487"/>
        <v>1.4197584044448437E-4</v>
      </c>
      <c r="AC1799" s="175"/>
    </row>
    <row r="1800" spans="1:29">
      <c r="A1800" t="s">
        <v>4834</v>
      </c>
      <c r="B1800" t="s">
        <v>4835</v>
      </c>
      <c r="C1800">
        <v>3.61</v>
      </c>
      <c r="D1800">
        <v>3.95</v>
      </c>
      <c r="E1800">
        <v>2.61</v>
      </c>
      <c r="F1800">
        <v>4.5199999999999996</v>
      </c>
      <c r="G1800">
        <v>5.21</v>
      </c>
      <c r="H1800">
        <v>2.65</v>
      </c>
      <c r="I1800">
        <v>4.6399999999999997</v>
      </c>
      <c r="J1800">
        <v>5.33</v>
      </c>
      <c r="K1800">
        <v>2.7</v>
      </c>
      <c r="U1800">
        <v>139</v>
      </c>
      <c r="V1800">
        <v>186</v>
      </c>
      <c r="W1800">
        <v>185</v>
      </c>
      <c r="X1800">
        <v>85</v>
      </c>
      <c r="Y1800">
        <v>127</v>
      </c>
      <c r="Z1800">
        <v>142</v>
      </c>
      <c r="AA1800">
        <f t="shared" si="500"/>
        <v>864</v>
      </c>
      <c r="AB1800">
        <f t="shared" si="487"/>
        <v>1.4397550016905457E-4</v>
      </c>
      <c r="AC1800" s="175"/>
    </row>
    <row r="1801" spans="1:29">
      <c r="A1801" t="s">
        <v>4836</v>
      </c>
      <c r="B1801" t="s">
        <v>4837</v>
      </c>
      <c r="C1801">
        <v>3.59</v>
      </c>
      <c r="D1801">
        <v>3.94</v>
      </c>
      <c r="E1801">
        <v>2.6</v>
      </c>
      <c r="F1801">
        <v>4.4800000000000004</v>
      </c>
      <c r="G1801">
        <v>5.18</v>
      </c>
      <c r="H1801">
        <v>2.63</v>
      </c>
      <c r="I1801">
        <v>4.6100000000000003</v>
      </c>
      <c r="J1801">
        <v>5.32</v>
      </c>
      <c r="K1801">
        <v>2.7</v>
      </c>
      <c r="U1801">
        <v>142</v>
      </c>
      <c r="V1801">
        <v>182</v>
      </c>
      <c r="W1801">
        <v>175</v>
      </c>
      <c r="X1801">
        <v>83</v>
      </c>
      <c r="Y1801">
        <v>138</v>
      </c>
      <c r="Z1801">
        <v>147</v>
      </c>
      <c r="AA1801">
        <f t="shared" si="500"/>
        <v>867</v>
      </c>
      <c r="AB1801">
        <f t="shared" si="487"/>
        <v>1.4447541510019711E-4</v>
      </c>
      <c r="AC1801" s="175">
        <f t="shared" ref="AC1801:AC1861" si="501">SUM(AB1801:AB1804)/4</f>
        <v>1.1606358318026215E-4</v>
      </c>
    </row>
    <row r="1802" spans="1:29">
      <c r="A1802" t="s">
        <v>4838</v>
      </c>
      <c r="B1802" t="s">
        <v>4839</v>
      </c>
      <c r="C1802">
        <v>3.57</v>
      </c>
      <c r="D1802">
        <v>3.92</v>
      </c>
      <c r="E1802">
        <v>2.59</v>
      </c>
      <c r="F1802">
        <v>4.45</v>
      </c>
      <c r="G1802">
        <v>5.16</v>
      </c>
      <c r="H1802">
        <v>2.63</v>
      </c>
      <c r="I1802">
        <v>4.59</v>
      </c>
      <c r="J1802">
        <v>5.31</v>
      </c>
      <c r="K1802">
        <v>2.7</v>
      </c>
      <c r="U1802">
        <v>132</v>
      </c>
      <c r="V1802">
        <v>164</v>
      </c>
      <c r="W1802">
        <v>153</v>
      </c>
      <c r="X1802">
        <v>93</v>
      </c>
      <c r="Y1802">
        <v>134</v>
      </c>
      <c r="Z1802">
        <v>126</v>
      </c>
      <c r="AA1802">
        <f t="shared" si="500"/>
        <v>802</v>
      </c>
      <c r="AB1802">
        <f t="shared" si="487"/>
        <v>1.3364392492544184E-4</v>
      </c>
      <c r="AC1802" s="175"/>
    </row>
    <row r="1803" spans="1:29">
      <c r="A1803" t="s">
        <v>4840</v>
      </c>
      <c r="B1803" t="s">
        <v>4841</v>
      </c>
      <c r="C1803">
        <v>3.55</v>
      </c>
      <c r="D1803">
        <v>3.9</v>
      </c>
      <c r="E1803">
        <v>2.59</v>
      </c>
      <c r="F1803">
        <v>4.42</v>
      </c>
      <c r="G1803">
        <v>5.14</v>
      </c>
      <c r="H1803">
        <v>2.62</v>
      </c>
      <c r="I1803">
        <v>4.57</v>
      </c>
      <c r="J1803">
        <v>5.3</v>
      </c>
      <c r="K1803">
        <v>2.7</v>
      </c>
      <c r="U1803">
        <v>121</v>
      </c>
      <c r="V1803">
        <v>137</v>
      </c>
      <c r="W1803">
        <v>108</v>
      </c>
      <c r="X1803">
        <v>84</v>
      </c>
      <c r="Y1803">
        <v>122</v>
      </c>
      <c r="Z1803">
        <v>73</v>
      </c>
      <c r="AA1803">
        <f t="shared" si="500"/>
        <v>645</v>
      </c>
      <c r="AB1803">
        <f t="shared" si="487"/>
        <v>1.0748171019564838E-4</v>
      </c>
      <c r="AC1803" s="175"/>
    </row>
    <row r="1804" spans="1:29">
      <c r="A1804" t="s">
        <v>4842</v>
      </c>
      <c r="B1804" t="s">
        <v>4843</v>
      </c>
      <c r="C1804">
        <v>3.53</v>
      </c>
      <c r="D1804">
        <v>3.89</v>
      </c>
      <c r="E1804">
        <v>2.58</v>
      </c>
      <c r="F1804">
        <v>4.3899999999999997</v>
      </c>
      <c r="G1804">
        <v>5.12</v>
      </c>
      <c r="H1804">
        <v>2.61</v>
      </c>
      <c r="I1804">
        <v>4.55</v>
      </c>
      <c r="J1804">
        <v>5.29</v>
      </c>
      <c r="K1804">
        <v>2.7</v>
      </c>
      <c r="U1804">
        <v>107</v>
      </c>
      <c r="V1804">
        <v>100</v>
      </c>
      <c r="W1804">
        <v>83</v>
      </c>
      <c r="X1804">
        <v>61</v>
      </c>
      <c r="Y1804">
        <v>91</v>
      </c>
      <c r="Z1804">
        <v>30</v>
      </c>
      <c r="AA1804">
        <f t="shared" si="500"/>
        <v>472</v>
      </c>
      <c r="AB1804">
        <f t="shared" si="487"/>
        <v>7.8653282499761289E-5</v>
      </c>
      <c r="AC1804" s="175"/>
    </row>
    <row r="1805" spans="1:29">
      <c r="A1805" t="s">
        <v>4844</v>
      </c>
      <c r="B1805" t="s">
        <v>4845</v>
      </c>
      <c r="C1805">
        <v>3.52</v>
      </c>
      <c r="D1805">
        <v>3.88</v>
      </c>
      <c r="E1805">
        <v>2.57</v>
      </c>
      <c r="F1805">
        <v>4.3600000000000003</v>
      </c>
      <c r="G1805">
        <v>5.09</v>
      </c>
      <c r="H1805">
        <v>2.6</v>
      </c>
      <c r="I1805">
        <v>4.54</v>
      </c>
      <c r="J1805">
        <v>5.28</v>
      </c>
      <c r="K1805">
        <v>2.7</v>
      </c>
      <c r="U1805">
        <v>110</v>
      </c>
      <c r="V1805">
        <v>79</v>
      </c>
      <c r="W1805">
        <v>78</v>
      </c>
      <c r="X1805">
        <v>76</v>
      </c>
      <c r="Y1805">
        <v>68</v>
      </c>
      <c r="Z1805">
        <v>13</v>
      </c>
      <c r="AA1805">
        <f t="shared" si="500"/>
        <v>424</v>
      </c>
      <c r="AB1805">
        <f t="shared" si="487"/>
        <v>7.0654643601480478E-5</v>
      </c>
      <c r="AC1805" s="175">
        <f t="shared" ref="AC1805" si="502">SUM(AB1805:AB1808)/4</f>
        <v>7.9653112362046389E-5</v>
      </c>
    </row>
    <row r="1806" spans="1:29">
      <c r="A1806" t="s">
        <v>4846</v>
      </c>
      <c r="B1806" t="s">
        <v>4847</v>
      </c>
      <c r="C1806">
        <v>3.5</v>
      </c>
      <c r="D1806">
        <v>3.87</v>
      </c>
      <c r="E1806">
        <v>2.57</v>
      </c>
      <c r="F1806">
        <v>4.33</v>
      </c>
      <c r="G1806">
        <v>5.07</v>
      </c>
      <c r="H1806">
        <v>2.59</v>
      </c>
      <c r="I1806">
        <v>4.53</v>
      </c>
      <c r="J1806">
        <v>5.28</v>
      </c>
      <c r="K1806">
        <v>2.7</v>
      </c>
      <c r="U1806">
        <v>125</v>
      </c>
      <c r="V1806">
        <v>88</v>
      </c>
      <c r="W1806">
        <v>82</v>
      </c>
      <c r="X1806">
        <v>97</v>
      </c>
      <c r="Y1806">
        <v>71</v>
      </c>
      <c r="Z1806">
        <v>15</v>
      </c>
      <c r="AA1806">
        <f t="shared" si="500"/>
        <v>478</v>
      </c>
      <c r="AB1806">
        <f t="shared" si="487"/>
        <v>7.9653112362046389E-5</v>
      </c>
      <c r="AC1806" s="175"/>
    </row>
    <row r="1807" spans="1:29">
      <c r="A1807" t="s">
        <v>4848</v>
      </c>
      <c r="B1807" t="s">
        <v>4849</v>
      </c>
      <c r="C1807">
        <v>3.48</v>
      </c>
      <c r="D1807">
        <v>3.85</v>
      </c>
      <c r="E1807">
        <v>2.56</v>
      </c>
      <c r="F1807">
        <v>4.28</v>
      </c>
      <c r="G1807">
        <v>5.03</v>
      </c>
      <c r="H1807">
        <v>2.57</v>
      </c>
      <c r="I1807">
        <v>4.5</v>
      </c>
      <c r="J1807">
        <v>5.26</v>
      </c>
      <c r="K1807">
        <v>2.7</v>
      </c>
      <c r="U1807">
        <v>106</v>
      </c>
      <c r="V1807">
        <v>83</v>
      </c>
      <c r="W1807">
        <v>86</v>
      </c>
      <c r="X1807">
        <v>110</v>
      </c>
      <c r="Y1807">
        <v>69</v>
      </c>
      <c r="Z1807">
        <v>12</v>
      </c>
      <c r="AA1807">
        <f t="shared" si="500"/>
        <v>466</v>
      </c>
      <c r="AB1807">
        <f t="shared" si="487"/>
        <v>7.765345263747619E-5</v>
      </c>
      <c r="AC1807" s="175"/>
    </row>
    <row r="1808" spans="1:29">
      <c r="A1808" t="s">
        <v>4850</v>
      </c>
      <c r="B1808" t="s">
        <v>4851</v>
      </c>
      <c r="C1808">
        <v>3.45</v>
      </c>
      <c r="D1808">
        <v>3.83</v>
      </c>
      <c r="E1808">
        <v>2.5499999999999998</v>
      </c>
      <c r="F1808">
        <v>4.25</v>
      </c>
      <c r="G1808">
        <v>5.01</v>
      </c>
      <c r="H1808">
        <v>2.57</v>
      </c>
      <c r="I1808">
        <v>4.4800000000000004</v>
      </c>
      <c r="J1808">
        <v>5.25</v>
      </c>
      <c r="K1808">
        <v>2.7</v>
      </c>
      <c r="U1808">
        <v>112</v>
      </c>
      <c r="V1808">
        <v>94</v>
      </c>
      <c r="W1808">
        <v>97</v>
      </c>
      <c r="X1808">
        <v>152</v>
      </c>
      <c r="Y1808">
        <v>66</v>
      </c>
      <c r="Z1808">
        <v>23</v>
      </c>
      <c r="AA1808">
        <f t="shared" si="500"/>
        <v>544</v>
      </c>
      <c r="AB1808">
        <f t="shared" si="487"/>
        <v>9.0651240847182499E-5</v>
      </c>
      <c r="AC1808" s="175"/>
    </row>
    <row r="1809" spans="1:29">
      <c r="A1809" t="s">
        <v>4852</v>
      </c>
      <c r="B1809" t="s">
        <v>4853</v>
      </c>
      <c r="C1809">
        <v>3.44</v>
      </c>
      <c r="D1809">
        <v>3.82</v>
      </c>
      <c r="E1809">
        <v>2.54</v>
      </c>
      <c r="F1809">
        <v>4.22</v>
      </c>
      <c r="G1809">
        <v>4.99</v>
      </c>
      <c r="H1809">
        <v>2.56</v>
      </c>
      <c r="I1809">
        <v>4.46</v>
      </c>
      <c r="J1809">
        <v>5.24</v>
      </c>
      <c r="K1809">
        <v>2.7</v>
      </c>
      <c r="U1809">
        <v>135</v>
      </c>
      <c r="V1809">
        <v>121</v>
      </c>
      <c r="W1809">
        <v>122</v>
      </c>
      <c r="X1809">
        <v>187</v>
      </c>
      <c r="Y1809">
        <v>106</v>
      </c>
      <c r="Z1809">
        <v>53</v>
      </c>
      <c r="AA1809">
        <f t="shared" si="500"/>
        <v>724</v>
      </c>
      <c r="AB1809">
        <f t="shared" si="487"/>
        <v>1.2064613671573554E-4</v>
      </c>
      <c r="AC1809" s="175">
        <f t="shared" si="486"/>
        <v>1.6284728881968584E-4</v>
      </c>
    </row>
    <row r="1810" spans="1:29">
      <c r="A1810" t="s">
        <v>4854</v>
      </c>
      <c r="B1810" t="s">
        <v>4855</v>
      </c>
      <c r="C1810">
        <v>3.41</v>
      </c>
      <c r="D1810">
        <v>3.8</v>
      </c>
      <c r="E1810">
        <v>2.5299999999999998</v>
      </c>
      <c r="F1810">
        <v>4.18</v>
      </c>
      <c r="G1810">
        <v>4.95</v>
      </c>
      <c r="H1810">
        <v>2.5499999999999998</v>
      </c>
      <c r="I1810">
        <v>4.43</v>
      </c>
      <c r="J1810">
        <v>5.22</v>
      </c>
      <c r="K1810">
        <v>2.7</v>
      </c>
      <c r="U1810">
        <v>177</v>
      </c>
      <c r="V1810">
        <v>183</v>
      </c>
      <c r="W1810">
        <v>163</v>
      </c>
      <c r="X1810">
        <v>200</v>
      </c>
      <c r="Y1810">
        <v>144</v>
      </c>
      <c r="Z1810">
        <v>168</v>
      </c>
      <c r="AA1810">
        <f t="shared" si="500"/>
        <v>1035</v>
      </c>
      <c r="AB1810">
        <f t="shared" si="487"/>
        <v>1.7247065124417996E-4</v>
      </c>
      <c r="AC1810" s="175"/>
    </row>
    <row r="1811" spans="1:29">
      <c r="A1811" t="s">
        <v>4856</v>
      </c>
      <c r="B1811" t="s">
        <v>4857</v>
      </c>
      <c r="C1811">
        <v>3.4</v>
      </c>
      <c r="D1811">
        <v>3.79</v>
      </c>
      <c r="E1811">
        <v>2.5299999999999998</v>
      </c>
      <c r="F1811">
        <v>4.16</v>
      </c>
      <c r="G1811">
        <v>4.93</v>
      </c>
      <c r="H1811">
        <v>2.54</v>
      </c>
      <c r="I1811">
        <v>4.42</v>
      </c>
      <c r="J1811">
        <v>5.22</v>
      </c>
      <c r="K1811">
        <v>2.7</v>
      </c>
      <c r="U1811">
        <v>161</v>
      </c>
      <c r="V1811">
        <v>193</v>
      </c>
      <c r="W1811">
        <v>200</v>
      </c>
      <c r="X1811">
        <v>144</v>
      </c>
      <c r="Y1811">
        <v>122</v>
      </c>
      <c r="Z1811">
        <v>262</v>
      </c>
      <c r="AA1811">
        <f t="shared" si="500"/>
        <v>1082</v>
      </c>
      <c r="AB1811">
        <f t="shared" si="487"/>
        <v>1.803026518320799E-4</v>
      </c>
      <c r="AC1811" s="175"/>
    </row>
    <row r="1812" spans="1:29">
      <c r="A1812" t="s">
        <v>4858</v>
      </c>
      <c r="B1812" t="s">
        <v>4859</v>
      </c>
      <c r="C1812">
        <v>3.46</v>
      </c>
      <c r="D1812">
        <v>3.84</v>
      </c>
      <c r="E1812">
        <v>2.5499999999999998</v>
      </c>
      <c r="F1812">
        <v>4.22</v>
      </c>
      <c r="G1812">
        <v>4.97</v>
      </c>
      <c r="H1812">
        <v>2.54</v>
      </c>
      <c r="I1812">
        <v>4.4800000000000004</v>
      </c>
      <c r="J1812">
        <v>5.25</v>
      </c>
      <c r="K1812">
        <v>2.7</v>
      </c>
      <c r="U1812">
        <v>146</v>
      </c>
      <c r="V1812">
        <v>178</v>
      </c>
      <c r="W1812">
        <v>190</v>
      </c>
      <c r="X1812">
        <v>174</v>
      </c>
      <c r="Y1812">
        <v>154</v>
      </c>
      <c r="Z1812">
        <v>226</v>
      </c>
      <c r="AA1812">
        <f t="shared" si="500"/>
        <v>1068</v>
      </c>
      <c r="AB1812">
        <f t="shared" si="487"/>
        <v>1.7796971548674802E-4</v>
      </c>
      <c r="AC1812" s="175"/>
    </row>
    <row r="1813" spans="1:29">
      <c r="A1813" t="s">
        <v>4860</v>
      </c>
      <c r="B1813" t="s">
        <v>4861</v>
      </c>
      <c r="C1813">
        <v>3.55</v>
      </c>
      <c r="D1813">
        <v>3.9</v>
      </c>
      <c r="E1813">
        <v>2.58</v>
      </c>
      <c r="F1813">
        <v>4.3600000000000003</v>
      </c>
      <c r="G1813">
        <v>5.07</v>
      </c>
      <c r="H1813">
        <v>2.57</v>
      </c>
      <c r="I1813">
        <v>4.57</v>
      </c>
      <c r="J1813">
        <v>5.3</v>
      </c>
      <c r="K1813">
        <v>2.7</v>
      </c>
      <c r="U1813">
        <v>155</v>
      </c>
      <c r="V1813">
        <v>177</v>
      </c>
      <c r="W1813">
        <v>181</v>
      </c>
      <c r="X1813">
        <v>119</v>
      </c>
      <c r="Y1813">
        <v>138</v>
      </c>
      <c r="Z1813">
        <v>171</v>
      </c>
      <c r="AA1813">
        <f t="shared" si="500"/>
        <v>941</v>
      </c>
      <c r="AB1813">
        <f t="shared" si="487"/>
        <v>1.5680665006838004E-4</v>
      </c>
      <c r="AC1813" s="175">
        <f t="shared" si="488"/>
        <v>1.4535026622969658E-4</v>
      </c>
    </row>
    <row r="1814" spans="1:29">
      <c r="A1814" t="s">
        <v>4862</v>
      </c>
      <c r="B1814" t="s">
        <v>4863</v>
      </c>
      <c r="C1814">
        <v>3.63</v>
      </c>
      <c r="D1814">
        <v>3.91</v>
      </c>
      <c r="E1814">
        <v>2.62</v>
      </c>
      <c r="F1814">
        <v>4.5199999999999996</v>
      </c>
      <c r="G1814">
        <v>5.21</v>
      </c>
      <c r="H1814">
        <v>2.63</v>
      </c>
      <c r="I1814">
        <v>4.66</v>
      </c>
      <c r="J1814">
        <v>5.35</v>
      </c>
      <c r="K1814">
        <v>2.7</v>
      </c>
      <c r="U1814">
        <v>155</v>
      </c>
      <c r="V1814">
        <v>164</v>
      </c>
      <c r="W1814">
        <v>165</v>
      </c>
      <c r="X1814">
        <v>103</v>
      </c>
      <c r="Y1814">
        <v>140</v>
      </c>
      <c r="Z1814">
        <v>164</v>
      </c>
      <c r="AA1814">
        <f t="shared" si="500"/>
        <v>891</v>
      </c>
      <c r="AB1814">
        <f t="shared" ref="AB1814:AB1877" si="503">AA1814/$AD$4</f>
        <v>1.4847473454933751E-4</v>
      </c>
      <c r="AC1814" s="175"/>
    </row>
    <row r="1815" spans="1:29">
      <c r="A1815" t="s">
        <v>4864</v>
      </c>
      <c r="B1815" t="s">
        <v>4865</v>
      </c>
      <c r="C1815">
        <v>3.65</v>
      </c>
      <c r="D1815">
        <v>3.91</v>
      </c>
      <c r="E1815">
        <v>2.64</v>
      </c>
      <c r="F1815">
        <v>4.6500000000000004</v>
      </c>
      <c r="G1815">
        <v>5.32</v>
      </c>
      <c r="H1815">
        <v>2.69</v>
      </c>
      <c r="I1815">
        <v>4.71</v>
      </c>
      <c r="J1815">
        <v>5.38</v>
      </c>
      <c r="K1815">
        <v>2.7</v>
      </c>
      <c r="U1815">
        <v>140</v>
      </c>
      <c r="V1815">
        <v>159</v>
      </c>
      <c r="W1815">
        <v>155</v>
      </c>
      <c r="X1815">
        <v>108</v>
      </c>
      <c r="Y1815">
        <v>133</v>
      </c>
      <c r="Z1815">
        <v>149</v>
      </c>
      <c r="AA1815">
        <f t="shared" si="500"/>
        <v>844</v>
      </c>
      <c r="AB1815">
        <f t="shared" si="503"/>
        <v>1.4064273396143757E-4</v>
      </c>
      <c r="AC1815" s="175"/>
    </row>
    <row r="1816" spans="1:29">
      <c r="A1816" t="s">
        <v>4866</v>
      </c>
      <c r="B1816" t="s">
        <v>4867</v>
      </c>
      <c r="C1816">
        <v>3.65</v>
      </c>
      <c r="D1816">
        <v>3.91</v>
      </c>
      <c r="E1816">
        <v>2.66</v>
      </c>
      <c r="F1816">
        <v>4.72</v>
      </c>
      <c r="G1816">
        <v>5.38</v>
      </c>
      <c r="H1816">
        <v>2.72</v>
      </c>
      <c r="I1816">
        <v>4.74</v>
      </c>
      <c r="J1816">
        <v>5.4</v>
      </c>
      <c r="K1816">
        <v>2.7</v>
      </c>
      <c r="U1816">
        <v>142</v>
      </c>
      <c r="V1816">
        <v>153</v>
      </c>
      <c r="W1816">
        <v>145</v>
      </c>
      <c r="X1816">
        <v>93</v>
      </c>
      <c r="Y1816">
        <v>129</v>
      </c>
      <c r="Z1816">
        <v>151</v>
      </c>
      <c r="AA1816">
        <f t="shared" si="500"/>
        <v>813</v>
      </c>
      <c r="AB1816">
        <f t="shared" si="503"/>
        <v>1.3547694633963121E-4</v>
      </c>
      <c r="AC1816" s="175"/>
    </row>
    <row r="1817" spans="1:29">
      <c r="A1817" t="s">
        <v>4868</v>
      </c>
      <c r="B1817" t="s">
        <v>4869</v>
      </c>
      <c r="C1817">
        <v>3.64</v>
      </c>
      <c r="D1817">
        <v>3.91</v>
      </c>
      <c r="E1817">
        <v>2.65</v>
      </c>
      <c r="F1817">
        <v>4.75</v>
      </c>
      <c r="G1817">
        <v>5.42</v>
      </c>
      <c r="H1817">
        <v>2.75</v>
      </c>
      <c r="I1817">
        <v>4.7300000000000004</v>
      </c>
      <c r="J1817">
        <v>5.39</v>
      </c>
      <c r="K1817">
        <v>2.7</v>
      </c>
      <c r="U1817">
        <v>132</v>
      </c>
      <c r="V1817">
        <v>150</v>
      </c>
      <c r="W1817">
        <v>144</v>
      </c>
      <c r="X1817">
        <v>94</v>
      </c>
      <c r="Y1817">
        <v>130</v>
      </c>
      <c r="Z1817">
        <v>145</v>
      </c>
      <c r="AA1817">
        <f t="shared" si="500"/>
        <v>795</v>
      </c>
      <c r="AB1817">
        <f t="shared" si="503"/>
        <v>1.3247745675277591E-4</v>
      </c>
      <c r="AC1817" s="175">
        <f t="shared" si="489"/>
        <v>1.2618686053589881E-4</v>
      </c>
    </row>
    <row r="1818" spans="1:29">
      <c r="A1818" t="s">
        <v>4870</v>
      </c>
      <c r="B1818" t="s">
        <v>4871</v>
      </c>
      <c r="C1818">
        <v>3.61</v>
      </c>
      <c r="D1818">
        <v>3.9</v>
      </c>
      <c r="E1818">
        <v>2.64</v>
      </c>
      <c r="F1818">
        <v>4.74</v>
      </c>
      <c r="G1818">
        <v>5.42</v>
      </c>
      <c r="H1818">
        <v>2.77</v>
      </c>
      <c r="I1818">
        <v>4.6900000000000004</v>
      </c>
      <c r="J1818">
        <v>5.37</v>
      </c>
      <c r="K1818">
        <v>2.7</v>
      </c>
      <c r="U1818">
        <v>128</v>
      </c>
      <c r="V1818">
        <v>150</v>
      </c>
      <c r="W1818">
        <v>149</v>
      </c>
      <c r="X1818">
        <v>83</v>
      </c>
      <c r="Y1818">
        <v>119</v>
      </c>
      <c r="Z1818">
        <v>117</v>
      </c>
      <c r="AA1818">
        <f t="shared" si="500"/>
        <v>746</v>
      </c>
      <c r="AB1818">
        <f t="shared" si="503"/>
        <v>1.2431217954411423E-4</v>
      </c>
      <c r="AC1818" s="175"/>
    </row>
    <row r="1819" spans="1:29">
      <c r="A1819" t="s">
        <v>4872</v>
      </c>
      <c r="B1819" t="s">
        <v>4873</v>
      </c>
      <c r="C1819">
        <v>3.55</v>
      </c>
      <c r="D1819">
        <v>3.88</v>
      </c>
      <c r="E1819">
        <v>2.61</v>
      </c>
      <c r="F1819">
        <v>4.66</v>
      </c>
      <c r="G1819">
        <v>5.37</v>
      </c>
      <c r="H1819">
        <v>2.76</v>
      </c>
      <c r="I1819">
        <v>4.62</v>
      </c>
      <c r="J1819">
        <v>5.33</v>
      </c>
      <c r="K1819">
        <v>2.7</v>
      </c>
      <c r="U1819">
        <v>136</v>
      </c>
      <c r="V1819">
        <v>149</v>
      </c>
      <c r="W1819">
        <v>154</v>
      </c>
      <c r="X1819">
        <v>77</v>
      </c>
      <c r="Y1819">
        <v>122</v>
      </c>
      <c r="Z1819">
        <v>112</v>
      </c>
      <c r="AA1819">
        <f t="shared" si="500"/>
        <v>750</v>
      </c>
      <c r="AB1819">
        <f t="shared" si="503"/>
        <v>1.2497873278563765E-4</v>
      </c>
      <c r="AC1819" s="175"/>
    </row>
    <row r="1820" spans="1:29">
      <c r="A1820" t="s">
        <v>4874</v>
      </c>
      <c r="B1820" t="s">
        <v>4875</v>
      </c>
      <c r="C1820">
        <v>3.46</v>
      </c>
      <c r="D1820">
        <v>3.81</v>
      </c>
      <c r="E1820">
        <v>2.56</v>
      </c>
      <c r="F1820">
        <v>4.5199999999999996</v>
      </c>
      <c r="G1820">
        <v>5.27</v>
      </c>
      <c r="H1820">
        <v>2.73</v>
      </c>
      <c r="I1820">
        <v>4.51</v>
      </c>
      <c r="J1820">
        <v>5.27</v>
      </c>
      <c r="K1820">
        <v>2.7</v>
      </c>
      <c r="U1820">
        <v>130</v>
      </c>
      <c r="V1820">
        <v>157</v>
      </c>
      <c r="W1820">
        <v>164</v>
      </c>
      <c r="X1820">
        <v>76</v>
      </c>
      <c r="Y1820">
        <v>111</v>
      </c>
      <c r="Z1820">
        <v>100</v>
      </c>
      <c r="AA1820">
        <f t="shared" si="500"/>
        <v>738</v>
      </c>
      <c r="AB1820">
        <f t="shared" si="503"/>
        <v>1.2297907306106745E-4</v>
      </c>
      <c r="AC1820" s="175"/>
    </row>
    <row r="1821" spans="1:29">
      <c r="A1821" t="s">
        <v>4876</v>
      </c>
      <c r="B1821" t="s">
        <v>4877</v>
      </c>
      <c r="C1821">
        <v>3.37</v>
      </c>
      <c r="D1821">
        <v>3.75</v>
      </c>
      <c r="E1821">
        <v>2.52</v>
      </c>
      <c r="F1821">
        <v>4.3600000000000003</v>
      </c>
      <c r="G1821">
        <v>5.16</v>
      </c>
      <c r="H1821">
        <v>2.69</v>
      </c>
      <c r="I1821">
        <v>4.4000000000000004</v>
      </c>
      <c r="J1821">
        <v>5.21</v>
      </c>
      <c r="K1821">
        <v>2.7</v>
      </c>
      <c r="U1821">
        <v>144</v>
      </c>
      <c r="V1821">
        <v>167</v>
      </c>
      <c r="W1821">
        <v>171</v>
      </c>
      <c r="X1821">
        <v>71</v>
      </c>
      <c r="Y1821">
        <v>109</v>
      </c>
      <c r="Z1821">
        <v>118</v>
      </c>
      <c r="AA1821">
        <f t="shared" si="500"/>
        <v>780</v>
      </c>
      <c r="AB1821">
        <f t="shared" si="503"/>
        <v>1.2997788209706315E-4</v>
      </c>
      <c r="AC1821" s="175">
        <f t="shared" si="490"/>
        <v>1.3997618071991415E-4</v>
      </c>
    </row>
    <row r="1822" spans="1:29">
      <c r="A1822" t="s">
        <v>4878</v>
      </c>
      <c r="B1822" t="s">
        <v>4879</v>
      </c>
      <c r="C1822">
        <v>3.27</v>
      </c>
      <c r="D1822">
        <v>3.68</v>
      </c>
      <c r="E1822">
        <v>2.48</v>
      </c>
      <c r="F1822">
        <v>4.17</v>
      </c>
      <c r="G1822">
        <v>5.01</v>
      </c>
      <c r="H1822">
        <v>2.63</v>
      </c>
      <c r="I1822">
        <v>4.29</v>
      </c>
      <c r="J1822">
        <v>5.14</v>
      </c>
      <c r="K1822">
        <v>2.7</v>
      </c>
      <c r="U1822">
        <v>152</v>
      </c>
      <c r="V1822">
        <v>175</v>
      </c>
      <c r="W1822">
        <v>180</v>
      </c>
      <c r="X1822">
        <v>73</v>
      </c>
      <c r="Y1822">
        <v>117</v>
      </c>
      <c r="Z1822">
        <v>139</v>
      </c>
      <c r="AA1822">
        <f t="shared" si="500"/>
        <v>836</v>
      </c>
      <c r="AB1822">
        <f t="shared" si="503"/>
        <v>1.3930962747839076E-4</v>
      </c>
      <c r="AC1822" s="175"/>
    </row>
    <row r="1823" spans="1:29">
      <c r="A1823" t="s">
        <v>4880</v>
      </c>
      <c r="B1823" t="s">
        <v>4881</v>
      </c>
      <c r="C1823">
        <v>3.16</v>
      </c>
      <c r="D1823">
        <v>3.59</v>
      </c>
      <c r="E1823">
        <v>2.44</v>
      </c>
      <c r="F1823">
        <v>3.98</v>
      </c>
      <c r="G1823">
        <v>4.8600000000000003</v>
      </c>
      <c r="H1823">
        <v>2.57</v>
      </c>
      <c r="I1823">
        <v>4.18</v>
      </c>
      <c r="J1823">
        <v>5.08</v>
      </c>
      <c r="K1823">
        <v>2.7</v>
      </c>
      <c r="U1823">
        <v>149</v>
      </c>
      <c r="V1823">
        <v>183</v>
      </c>
      <c r="W1823">
        <v>186</v>
      </c>
      <c r="X1823">
        <v>84</v>
      </c>
      <c r="Y1823">
        <v>123</v>
      </c>
      <c r="Z1823">
        <v>135</v>
      </c>
      <c r="AA1823">
        <f t="shared" si="500"/>
        <v>860</v>
      </c>
      <c r="AB1823">
        <f t="shared" si="503"/>
        <v>1.4330894692753116E-4</v>
      </c>
      <c r="AC1823" s="175"/>
    </row>
    <row r="1824" spans="1:29">
      <c r="A1824" t="s">
        <v>4882</v>
      </c>
      <c r="B1824" t="s">
        <v>4883</v>
      </c>
      <c r="C1824">
        <v>3.1</v>
      </c>
      <c r="D1824">
        <v>3.54</v>
      </c>
      <c r="E1824">
        <v>2.41</v>
      </c>
      <c r="F1824">
        <v>3.86</v>
      </c>
      <c r="G1824">
        <v>4.75</v>
      </c>
      <c r="H1824">
        <v>2.5299999999999998</v>
      </c>
      <c r="I1824">
        <v>4.12</v>
      </c>
      <c r="J1824">
        <v>5.04</v>
      </c>
      <c r="K1824">
        <v>2.7</v>
      </c>
      <c r="U1824">
        <v>145</v>
      </c>
      <c r="V1824">
        <v>188</v>
      </c>
      <c r="W1824">
        <v>187</v>
      </c>
      <c r="X1824">
        <v>95</v>
      </c>
      <c r="Y1824">
        <v>127</v>
      </c>
      <c r="Z1824">
        <v>142</v>
      </c>
      <c r="AA1824">
        <f t="shared" si="500"/>
        <v>884</v>
      </c>
      <c r="AB1824">
        <f t="shared" si="503"/>
        <v>1.4730826637667158E-4</v>
      </c>
      <c r="AC1824" s="175"/>
    </row>
    <row r="1825" spans="1:29">
      <c r="A1825" t="s">
        <v>4884</v>
      </c>
      <c r="B1825" t="s">
        <v>4885</v>
      </c>
      <c r="C1825">
        <v>3.06</v>
      </c>
      <c r="D1825">
        <v>3.51</v>
      </c>
      <c r="E1825">
        <v>2.4</v>
      </c>
      <c r="F1825">
        <v>3.78</v>
      </c>
      <c r="G1825">
        <v>4.68</v>
      </c>
      <c r="H1825">
        <v>2.5</v>
      </c>
      <c r="I1825">
        <v>4.07</v>
      </c>
      <c r="J1825">
        <v>5.0199999999999996</v>
      </c>
      <c r="K1825">
        <v>2.7</v>
      </c>
      <c r="U1825">
        <v>153</v>
      </c>
      <c r="V1825">
        <v>183</v>
      </c>
      <c r="W1825">
        <v>176</v>
      </c>
      <c r="X1825">
        <v>95</v>
      </c>
      <c r="Y1825">
        <v>138</v>
      </c>
      <c r="Z1825">
        <v>147</v>
      </c>
      <c r="AA1825">
        <f t="shared" si="500"/>
        <v>892</v>
      </c>
      <c r="AB1825">
        <f t="shared" si="503"/>
        <v>1.4864137285971836E-4</v>
      </c>
      <c r="AC1825" s="175">
        <f t="shared" si="491"/>
        <v>1.2022954093978342E-4</v>
      </c>
    </row>
    <row r="1826" spans="1:29">
      <c r="A1826" t="s">
        <v>4886</v>
      </c>
      <c r="B1826" t="s">
        <v>4887</v>
      </c>
      <c r="C1826">
        <v>3.03</v>
      </c>
      <c r="D1826">
        <v>3.48</v>
      </c>
      <c r="E1826">
        <v>2.39</v>
      </c>
      <c r="F1826">
        <v>3.71</v>
      </c>
      <c r="G1826">
        <v>4.6100000000000003</v>
      </c>
      <c r="H1826">
        <v>2.4700000000000002</v>
      </c>
      <c r="I1826">
        <v>4.04</v>
      </c>
      <c r="J1826">
        <v>5</v>
      </c>
      <c r="K1826">
        <v>2.7</v>
      </c>
      <c r="U1826">
        <v>140</v>
      </c>
      <c r="V1826">
        <v>165</v>
      </c>
      <c r="W1826">
        <v>154</v>
      </c>
      <c r="X1826">
        <v>108</v>
      </c>
      <c r="Y1826">
        <v>134</v>
      </c>
      <c r="Z1826">
        <v>126</v>
      </c>
      <c r="AA1826">
        <f t="shared" si="500"/>
        <v>827</v>
      </c>
      <c r="AB1826">
        <f t="shared" si="503"/>
        <v>1.3780988268496312E-4</v>
      </c>
      <c r="AC1826" s="175"/>
    </row>
    <row r="1827" spans="1:29">
      <c r="A1827" t="s">
        <v>4888</v>
      </c>
      <c r="B1827" t="s">
        <v>4889</v>
      </c>
      <c r="C1827">
        <v>2.99</v>
      </c>
      <c r="D1827">
        <v>3.45</v>
      </c>
      <c r="E1827">
        <v>2.37</v>
      </c>
      <c r="F1827">
        <v>3.63</v>
      </c>
      <c r="G1827">
        <v>4.55</v>
      </c>
      <c r="H1827">
        <v>2.44</v>
      </c>
      <c r="I1827">
        <v>4</v>
      </c>
      <c r="J1827">
        <v>4.9800000000000004</v>
      </c>
      <c r="K1827">
        <v>2.7</v>
      </c>
      <c r="U1827">
        <v>134</v>
      </c>
      <c r="V1827">
        <v>137</v>
      </c>
      <c r="W1827">
        <v>108</v>
      </c>
      <c r="X1827">
        <v>94</v>
      </c>
      <c r="Y1827">
        <v>122</v>
      </c>
      <c r="Z1827">
        <v>73</v>
      </c>
      <c r="AA1827">
        <f t="shared" si="500"/>
        <v>668</v>
      </c>
      <c r="AB1827">
        <f t="shared" si="503"/>
        <v>1.1131439133440792E-4</v>
      </c>
      <c r="AC1827" s="175"/>
    </row>
    <row r="1828" spans="1:29">
      <c r="A1828" t="s">
        <v>4890</v>
      </c>
      <c r="B1828" t="s">
        <v>4891</v>
      </c>
      <c r="C1828">
        <v>2.96</v>
      </c>
      <c r="D1828">
        <v>3.42</v>
      </c>
      <c r="E1828">
        <v>2.36</v>
      </c>
      <c r="F1828">
        <v>3.57</v>
      </c>
      <c r="G1828">
        <v>4.5</v>
      </c>
      <c r="H1828">
        <v>2.42</v>
      </c>
      <c r="I1828">
        <v>3.97</v>
      </c>
      <c r="J1828">
        <v>4.96</v>
      </c>
      <c r="K1828">
        <v>2.7</v>
      </c>
      <c r="U1828">
        <v>115</v>
      </c>
      <c r="V1828">
        <v>101</v>
      </c>
      <c r="W1828">
        <v>83</v>
      </c>
      <c r="X1828">
        <v>79</v>
      </c>
      <c r="Y1828">
        <v>91</v>
      </c>
      <c r="Z1828">
        <v>30</v>
      </c>
      <c r="AA1828">
        <f t="shared" si="500"/>
        <v>499</v>
      </c>
      <c r="AB1828">
        <f t="shared" si="503"/>
        <v>8.3152516880044251E-5</v>
      </c>
      <c r="AC1828" s="175"/>
    </row>
    <row r="1829" spans="1:29">
      <c r="A1829" t="s">
        <v>4892</v>
      </c>
      <c r="B1829" t="s">
        <v>4893</v>
      </c>
      <c r="C1829">
        <v>2.93</v>
      </c>
      <c r="D1829">
        <v>3.39</v>
      </c>
      <c r="E1829">
        <v>2.35</v>
      </c>
      <c r="F1829">
        <v>3.51</v>
      </c>
      <c r="G1829">
        <v>4.4400000000000004</v>
      </c>
      <c r="H1829">
        <v>2.4</v>
      </c>
      <c r="I1829">
        <v>3.93</v>
      </c>
      <c r="J1829">
        <v>4.9400000000000004</v>
      </c>
      <c r="K1829">
        <v>2.7</v>
      </c>
      <c r="U1829">
        <v>135</v>
      </c>
      <c r="V1829">
        <v>95</v>
      </c>
      <c r="W1829">
        <v>96</v>
      </c>
      <c r="X1829">
        <v>69</v>
      </c>
      <c r="Y1829">
        <v>68</v>
      </c>
      <c r="Z1829">
        <v>13</v>
      </c>
      <c r="AA1829">
        <f t="shared" si="500"/>
        <v>476</v>
      </c>
      <c r="AB1829">
        <f t="shared" si="503"/>
        <v>7.9319835741284694E-5</v>
      </c>
      <c r="AC1829" s="175">
        <f t="shared" si="492"/>
        <v>8.7068517173994237E-5</v>
      </c>
    </row>
    <row r="1830" spans="1:29">
      <c r="A1830" t="s">
        <v>4894</v>
      </c>
      <c r="B1830" t="s">
        <v>4895</v>
      </c>
      <c r="C1830">
        <v>2.91</v>
      </c>
      <c r="D1830">
        <v>3.38</v>
      </c>
      <c r="E1830">
        <v>2.34</v>
      </c>
      <c r="F1830">
        <v>3.47</v>
      </c>
      <c r="G1830">
        <v>4.41</v>
      </c>
      <c r="H1830">
        <v>2.38</v>
      </c>
      <c r="I1830">
        <v>3.91</v>
      </c>
      <c r="J1830">
        <v>4.93</v>
      </c>
      <c r="K1830">
        <v>2.7</v>
      </c>
      <c r="U1830">
        <v>140</v>
      </c>
      <c r="V1830">
        <v>105</v>
      </c>
      <c r="W1830">
        <v>100</v>
      </c>
      <c r="X1830">
        <v>87</v>
      </c>
      <c r="Y1830">
        <v>71</v>
      </c>
      <c r="Z1830">
        <v>15</v>
      </c>
      <c r="AA1830">
        <f t="shared" si="500"/>
        <v>518</v>
      </c>
      <c r="AB1830">
        <f t="shared" si="503"/>
        <v>8.6318644777280405E-5</v>
      </c>
      <c r="AC1830" s="175"/>
    </row>
    <row r="1831" spans="1:29">
      <c r="A1831" t="s">
        <v>4896</v>
      </c>
      <c r="B1831" t="s">
        <v>4897</v>
      </c>
      <c r="C1831">
        <v>2.9</v>
      </c>
      <c r="D1831">
        <v>3.37</v>
      </c>
      <c r="E1831">
        <v>2.34</v>
      </c>
      <c r="F1831">
        <v>3.45</v>
      </c>
      <c r="G1831">
        <v>4.3899999999999997</v>
      </c>
      <c r="H1831">
        <v>2.37</v>
      </c>
      <c r="I1831">
        <v>3.9</v>
      </c>
      <c r="J1831">
        <v>4.92</v>
      </c>
      <c r="K1831">
        <v>2.7</v>
      </c>
      <c r="U1831">
        <v>145</v>
      </c>
      <c r="V1831">
        <v>101</v>
      </c>
      <c r="W1831">
        <v>105</v>
      </c>
      <c r="X1831">
        <v>90</v>
      </c>
      <c r="Y1831">
        <v>69</v>
      </c>
      <c r="Z1831">
        <v>12</v>
      </c>
      <c r="AA1831">
        <f t="shared" si="500"/>
        <v>522</v>
      </c>
      <c r="AB1831">
        <f t="shared" si="503"/>
        <v>8.6985198018803796E-5</v>
      </c>
      <c r="AC1831" s="175"/>
    </row>
    <row r="1832" spans="1:29">
      <c r="A1832" t="s">
        <v>4898</v>
      </c>
      <c r="B1832" t="s">
        <v>4899</v>
      </c>
      <c r="C1832">
        <v>2.89</v>
      </c>
      <c r="D1832">
        <v>3.36</v>
      </c>
      <c r="E1832">
        <v>2.33</v>
      </c>
      <c r="F1832">
        <v>3.43</v>
      </c>
      <c r="G1832">
        <v>4.37</v>
      </c>
      <c r="H1832">
        <v>2.36</v>
      </c>
      <c r="I1832">
        <v>3.89</v>
      </c>
      <c r="J1832">
        <v>4.91</v>
      </c>
      <c r="K1832">
        <v>2.7</v>
      </c>
      <c r="U1832">
        <v>162</v>
      </c>
      <c r="V1832">
        <v>113</v>
      </c>
      <c r="W1832">
        <v>118</v>
      </c>
      <c r="X1832">
        <v>92</v>
      </c>
      <c r="Y1832">
        <v>66</v>
      </c>
      <c r="Z1832">
        <v>23</v>
      </c>
      <c r="AA1832">
        <f t="shared" si="500"/>
        <v>574</v>
      </c>
      <c r="AB1832">
        <f t="shared" si="503"/>
        <v>9.5650390158608011E-5</v>
      </c>
      <c r="AC1832" s="175"/>
    </row>
    <row r="1833" spans="1:29">
      <c r="A1833" t="s">
        <v>4900</v>
      </c>
      <c r="B1833" t="s">
        <v>4901</v>
      </c>
      <c r="C1833">
        <v>2.89</v>
      </c>
      <c r="D1833">
        <v>3.37</v>
      </c>
      <c r="E1833">
        <v>2.33</v>
      </c>
      <c r="F1833">
        <v>3.43</v>
      </c>
      <c r="G1833">
        <v>4.37</v>
      </c>
      <c r="H1833">
        <v>2.36</v>
      </c>
      <c r="I1833">
        <v>3.9</v>
      </c>
      <c r="J1833">
        <v>4.92</v>
      </c>
      <c r="K1833">
        <v>2.7</v>
      </c>
      <c r="U1833">
        <v>177</v>
      </c>
      <c r="V1833">
        <v>144</v>
      </c>
      <c r="W1833">
        <v>147</v>
      </c>
      <c r="X1833">
        <v>123</v>
      </c>
      <c r="Y1833">
        <v>106</v>
      </c>
      <c r="Z1833">
        <v>53</v>
      </c>
      <c r="AA1833">
        <f t="shared" si="500"/>
        <v>750</v>
      </c>
      <c r="AB1833">
        <f t="shared" si="503"/>
        <v>1.2497873278563765E-4</v>
      </c>
      <c r="AC1833" s="175">
        <f t="shared" si="493"/>
        <v>1.8417699254843467E-4</v>
      </c>
    </row>
    <row r="1834" spans="1:29">
      <c r="A1834" t="s">
        <v>4902</v>
      </c>
      <c r="B1834" t="s">
        <v>4903</v>
      </c>
      <c r="C1834">
        <v>2.89</v>
      </c>
      <c r="D1834">
        <v>3.36</v>
      </c>
      <c r="E1834">
        <v>2.33</v>
      </c>
      <c r="F1834">
        <v>3.41</v>
      </c>
      <c r="G1834">
        <v>4.3499999999999996</v>
      </c>
      <c r="H1834">
        <v>2.35</v>
      </c>
      <c r="I1834">
        <v>3.89</v>
      </c>
      <c r="J1834">
        <v>4.91</v>
      </c>
      <c r="K1834">
        <v>2.7</v>
      </c>
      <c r="U1834">
        <v>182</v>
      </c>
      <c r="V1834">
        <v>218</v>
      </c>
      <c r="W1834">
        <v>198</v>
      </c>
      <c r="X1834">
        <v>199</v>
      </c>
      <c r="Y1834">
        <v>144</v>
      </c>
      <c r="Z1834">
        <v>168</v>
      </c>
      <c r="AA1834">
        <f t="shared" si="500"/>
        <v>1109</v>
      </c>
      <c r="AB1834">
        <f t="shared" si="503"/>
        <v>1.8480188621236286E-4</v>
      </c>
      <c r="AC1834" s="175"/>
    </row>
    <row r="1835" spans="1:29">
      <c r="A1835" t="s">
        <v>4904</v>
      </c>
      <c r="B1835" t="s">
        <v>4905</v>
      </c>
      <c r="C1835">
        <v>2.9</v>
      </c>
      <c r="D1835">
        <v>3.37</v>
      </c>
      <c r="E1835">
        <v>2.33</v>
      </c>
      <c r="F1835">
        <v>3.41</v>
      </c>
      <c r="G1835">
        <v>4.3499999999999996</v>
      </c>
      <c r="H1835">
        <v>2.35</v>
      </c>
      <c r="I1835">
        <v>3.9</v>
      </c>
      <c r="J1835">
        <v>4.92</v>
      </c>
      <c r="K1835">
        <v>2.7</v>
      </c>
      <c r="U1835">
        <v>214</v>
      </c>
      <c r="V1835">
        <v>228</v>
      </c>
      <c r="W1835">
        <v>244</v>
      </c>
      <c r="X1835">
        <v>219</v>
      </c>
      <c r="Y1835">
        <v>122</v>
      </c>
      <c r="Z1835">
        <v>262</v>
      </c>
      <c r="AA1835">
        <f t="shared" si="500"/>
        <v>1289</v>
      </c>
      <c r="AB1835">
        <f t="shared" si="503"/>
        <v>2.1479678208091591E-4</v>
      </c>
      <c r="AC1835" s="175"/>
    </row>
    <row r="1836" spans="1:29">
      <c r="A1836" t="s">
        <v>4906</v>
      </c>
      <c r="B1836" t="s">
        <v>4907</v>
      </c>
      <c r="C1836">
        <v>2.94</v>
      </c>
      <c r="D1836">
        <v>3.41</v>
      </c>
      <c r="E1836">
        <v>2.35</v>
      </c>
      <c r="F1836">
        <v>3.46</v>
      </c>
      <c r="G1836">
        <v>4.38</v>
      </c>
      <c r="H1836">
        <v>2.35</v>
      </c>
      <c r="I1836">
        <v>3.95</v>
      </c>
      <c r="J1836">
        <v>4.95</v>
      </c>
      <c r="K1836">
        <v>2.7</v>
      </c>
      <c r="U1836">
        <v>231</v>
      </c>
      <c r="V1836">
        <v>211</v>
      </c>
      <c r="W1836">
        <v>232</v>
      </c>
      <c r="X1836">
        <v>219</v>
      </c>
      <c r="Y1836">
        <v>154</v>
      </c>
      <c r="Z1836">
        <v>226</v>
      </c>
      <c r="AA1836">
        <f t="shared" si="500"/>
        <v>1273</v>
      </c>
      <c r="AB1836">
        <f t="shared" si="503"/>
        <v>2.1213056911482229E-4</v>
      </c>
      <c r="AC1836" s="175"/>
    </row>
    <row r="1837" spans="1:29">
      <c r="A1837" t="s">
        <v>4908</v>
      </c>
      <c r="B1837" t="s">
        <v>4909</v>
      </c>
      <c r="C1837">
        <v>3.01</v>
      </c>
      <c r="D1837">
        <v>3.47</v>
      </c>
      <c r="E1837">
        <v>2.38</v>
      </c>
      <c r="F1837">
        <v>3.55</v>
      </c>
      <c r="G1837">
        <v>4.45</v>
      </c>
      <c r="H1837">
        <v>2.37</v>
      </c>
      <c r="I1837">
        <v>4.0199999999999996</v>
      </c>
      <c r="J1837">
        <v>4.99</v>
      </c>
      <c r="K1837">
        <v>2.7</v>
      </c>
      <c r="U1837">
        <v>250</v>
      </c>
      <c r="V1837">
        <v>210</v>
      </c>
      <c r="W1837">
        <v>220</v>
      </c>
      <c r="X1837">
        <v>155</v>
      </c>
      <c r="Y1837">
        <v>138</v>
      </c>
      <c r="Z1837">
        <v>171</v>
      </c>
      <c r="AA1837">
        <f t="shared" si="500"/>
        <v>1144</v>
      </c>
      <c r="AB1837">
        <f t="shared" si="503"/>
        <v>1.9063422707569263E-4</v>
      </c>
      <c r="AC1837" s="175">
        <f t="shared" si="494"/>
        <v>1.7613669407255865E-4</v>
      </c>
    </row>
    <row r="1838" spans="1:29">
      <c r="A1838" t="s">
        <v>4910</v>
      </c>
      <c r="B1838" t="s">
        <v>4911</v>
      </c>
      <c r="C1838">
        <v>3.09</v>
      </c>
      <c r="D1838">
        <v>3.53</v>
      </c>
      <c r="E1838">
        <v>2.41</v>
      </c>
      <c r="F1838">
        <v>3.67</v>
      </c>
      <c r="G1838">
        <v>4.54</v>
      </c>
      <c r="H1838">
        <v>2.4</v>
      </c>
      <c r="I1838">
        <v>4.1100000000000003</v>
      </c>
      <c r="J1838">
        <v>5.04</v>
      </c>
      <c r="K1838">
        <v>2.7</v>
      </c>
      <c r="U1838">
        <v>236</v>
      </c>
      <c r="V1838">
        <v>197</v>
      </c>
      <c r="W1838">
        <v>203</v>
      </c>
      <c r="X1838">
        <v>143</v>
      </c>
      <c r="Y1838">
        <v>140</v>
      </c>
      <c r="Z1838">
        <v>164</v>
      </c>
      <c r="AA1838">
        <f t="shared" si="500"/>
        <v>1083</v>
      </c>
      <c r="AB1838">
        <f t="shared" si="503"/>
        <v>1.8046929014246075E-4</v>
      </c>
      <c r="AC1838" s="175"/>
    </row>
    <row r="1839" spans="1:29">
      <c r="A1839" t="s">
        <v>4912</v>
      </c>
      <c r="B1839" t="s">
        <v>4913</v>
      </c>
      <c r="C1839">
        <v>3.17</v>
      </c>
      <c r="D1839">
        <v>3.6</v>
      </c>
      <c r="E1839">
        <v>2.44</v>
      </c>
      <c r="F1839">
        <v>3.81</v>
      </c>
      <c r="G1839">
        <v>4.66</v>
      </c>
      <c r="H1839">
        <v>2.4500000000000002</v>
      </c>
      <c r="I1839">
        <v>4.1900000000000004</v>
      </c>
      <c r="J1839">
        <v>5.08</v>
      </c>
      <c r="K1839">
        <v>2.7</v>
      </c>
      <c r="U1839">
        <v>220</v>
      </c>
      <c r="V1839">
        <v>191</v>
      </c>
      <c r="W1839">
        <v>191</v>
      </c>
      <c r="X1839">
        <v>140</v>
      </c>
      <c r="Y1839">
        <v>133</v>
      </c>
      <c r="Z1839">
        <v>149</v>
      </c>
      <c r="AA1839">
        <f t="shared" si="500"/>
        <v>1024</v>
      </c>
      <c r="AB1839">
        <f t="shared" si="503"/>
        <v>1.7063762982999058E-4</v>
      </c>
      <c r="AC1839" s="175"/>
    </row>
    <row r="1840" spans="1:29">
      <c r="A1840" t="s">
        <v>4914</v>
      </c>
      <c r="B1840" t="s">
        <v>4915</v>
      </c>
      <c r="C1840">
        <v>3.22</v>
      </c>
      <c r="D1840">
        <v>3.64</v>
      </c>
      <c r="E1840">
        <v>2.46</v>
      </c>
      <c r="F1840">
        <v>3.93</v>
      </c>
      <c r="G1840">
        <v>4.76</v>
      </c>
      <c r="H1840">
        <v>2.4900000000000002</v>
      </c>
      <c r="I1840">
        <v>4.24</v>
      </c>
      <c r="J1840">
        <v>5.12</v>
      </c>
      <c r="K1840">
        <v>2.7</v>
      </c>
      <c r="U1840">
        <v>202</v>
      </c>
      <c r="V1840">
        <v>184</v>
      </c>
      <c r="W1840">
        <v>180</v>
      </c>
      <c r="X1840">
        <v>131</v>
      </c>
      <c r="Y1840">
        <v>129</v>
      </c>
      <c r="Z1840">
        <v>151</v>
      </c>
      <c r="AA1840">
        <f t="shared" si="500"/>
        <v>977</v>
      </c>
      <c r="AB1840">
        <f t="shared" si="503"/>
        <v>1.6280562924209064E-4</v>
      </c>
      <c r="AC1840" s="175"/>
    </row>
    <row r="1841" spans="1:29">
      <c r="A1841" t="s">
        <v>4916</v>
      </c>
      <c r="B1841" t="s">
        <v>4917</v>
      </c>
      <c r="C1841">
        <v>3.28</v>
      </c>
      <c r="D1841">
        <v>3.69</v>
      </c>
      <c r="E1841">
        <v>2.48</v>
      </c>
      <c r="F1841">
        <v>4.08</v>
      </c>
      <c r="G1841">
        <v>4.91</v>
      </c>
      <c r="H1841">
        <v>2.57</v>
      </c>
      <c r="I1841">
        <v>4.3</v>
      </c>
      <c r="J1841">
        <v>5.15</v>
      </c>
      <c r="K1841">
        <v>2.7</v>
      </c>
      <c r="U1841">
        <v>196</v>
      </c>
      <c r="V1841">
        <v>180</v>
      </c>
      <c r="W1841">
        <v>178</v>
      </c>
      <c r="X1841">
        <v>124</v>
      </c>
      <c r="Y1841">
        <v>130</v>
      </c>
      <c r="Z1841">
        <v>145</v>
      </c>
      <c r="AA1841">
        <f t="shared" si="500"/>
        <v>953</v>
      </c>
      <c r="AB1841">
        <f t="shared" si="503"/>
        <v>1.5880630979295024E-4</v>
      </c>
      <c r="AC1841" s="175">
        <f t="shared" si="495"/>
        <v>1.5072435173947899E-4</v>
      </c>
    </row>
    <row r="1842" spans="1:29">
      <c r="A1842" t="s">
        <v>4918</v>
      </c>
      <c r="B1842" t="s">
        <v>4919</v>
      </c>
      <c r="C1842">
        <v>3.3</v>
      </c>
      <c r="D1842">
        <v>3.71</v>
      </c>
      <c r="E1842">
        <v>2.4900000000000002</v>
      </c>
      <c r="F1842">
        <v>4.2</v>
      </c>
      <c r="G1842">
        <v>5.0199999999999996</v>
      </c>
      <c r="H1842">
        <v>2.63</v>
      </c>
      <c r="I1842">
        <v>4.32</v>
      </c>
      <c r="J1842">
        <v>5.16</v>
      </c>
      <c r="K1842">
        <v>2.7</v>
      </c>
      <c r="U1842">
        <v>194</v>
      </c>
      <c r="V1842">
        <v>180</v>
      </c>
      <c r="W1842">
        <v>183</v>
      </c>
      <c r="X1842">
        <v>100</v>
      </c>
      <c r="Y1842">
        <v>119</v>
      </c>
      <c r="Z1842">
        <v>117</v>
      </c>
      <c r="AA1842">
        <f t="shared" si="500"/>
        <v>893</v>
      </c>
      <c r="AB1842">
        <f t="shared" si="503"/>
        <v>1.4880801117009922E-4</v>
      </c>
      <c r="AC1842" s="175"/>
    </row>
    <row r="1843" spans="1:29">
      <c r="A1843" t="s">
        <v>4920</v>
      </c>
      <c r="B1843" t="s">
        <v>4921</v>
      </c>
      <c r="C1843">
        <v>3.33</v>
      </c>
      <c r="D1843">
        <v>3.73</v>
      </c>
      <c r="E1843">
        <v>2.5</v>
      </c>
      <c r="F1843">
        <v>4.26</v>
      </c>
      <c r="G1843">
        <v>5.08</v>
      </c>
      <c r="H1843">
        <v>2.66</v>
      </c>
      <c r="I1843">
        <v>4.3499999999999996</v>
      </c>
      <c r="J1843">
        <v>5.17</v>
      </c>
      <c r="K1843">
        <v>2.7</v>
      </c>
      <c r="U1843">
        <v>193</v>
      </c>
      <c r="V1843">
        <v>180</v>
      </c>
      <c r="W1843">
        <v>189</v>
      </c>
      <c r="X1843">
        <v>93</v>
      </c>
      <c r="Y1843">
        <v>122</v>
      </c>
      <c r="Z1843">
        <v>112</v>
      </c>
      <c r="AA1843">
        <f t="shared" si="500"/>
        <v>889</v>
      </c>
      <c r="AB1843">
        <f t="shared" si="503"/>
        <v>1.4814145792857583E-4</v>
      </c>
      <c r="AC1843" s="175"/>
    </row>
    <row r="1844" spans="1:29">
      <c r="A1844" t="s">
        <v>4922</v>
      </c>
      <c r="B1844" t="s">
        <v>4923</v>
      </c>
      <c r="C1844">
        <v>3.31</v>
      </c>
      <c r="D1844">
        <v>3.72</v>
      </c>
      <c r="E1844">
        <v>2.5</v>
      </c>
      <c r="F1844">
        <v>4.24</v>
      </c>
      <c r="G1844">
        <v>5.0599999999999996</v>
      </c>
      <c r="H1844">
        <v>2.65</v>
      </c>
      <c r="I1844">
        <v>4.34</v>
      </c>
      <c r="J1844">
        <v>5.17</v>
      </c>
      <c r="K1844">
        <v>2.7</v>
      </c>
      <c r="U1844">
        <v>192</v>
      </c>
      <c r="V1844">
        <v>188</v>
      </c>
      <c r="W1844">
        <v>200</v>
      </c>
      <c r="X1844">
        <v>92</v>
      </c>
      <c r="Y1844">
        <v>111</v>
      </c>
      <c r="Z1844">
        <v>100</v>
      </c>
      <c r="AA1844">
        <f t="shared" si="500"/>
        <v>883</v>
      </c>
      <c r="AB1844">
        <f t="shared" si="503"/>
        <v>1.4714162806629073E-4</v>
      </c>
      <c r="AC1844" s="175"/>
    </row>
    <row r="1845" spans="1:29">
      <c r="A1845" t="s">
        <v>4924</v>
      </c>
      <c r="B1845" t="s">
        <v>4925</v>
      </c>
      <c r="C1845">
        <v>3.27</v>
      </c>
      <c r="D1845">
        <v>3.68</v>
      </c>
      <c r="E1845">
        <v>2.48</v>
      </c>
      <c r="F1845">
        <v>4.1399999999999997</v>
      </c>
      <c r="G1845">
        <v>4.9800000000000004</v>
      </c>
      <c r="H1845">
        <v>2.61</v>
      </c>
      <c r="I1845">
        <v>4.29</v>
      </c>
      <c r="J1845">
        <v>5.14</v>
      </c>
      <c r="K1845">
        <v>2.7</v>
      </c>
      <c r="U1845">
        <v>201</v>
      </c>
      <c r="V1845">
        <v>199</v>
      </c>
      <c r="W1845">
        <v>209</v>
      </c>
      <c r="X1845">
        <v>83</v>
      </c>
      <c r="Y1845">
        <v>109</v>
      </c>
      <c r="Z1845">
        <v>118</v>
      </c>
      <c r="AA1845">
        <f t="shared" si="500"/>
        <v>919</v>
      </c>
      <c r="AB1845">
        <f t="shared" si="503"/>
        <v>1.5314060724000133E-4</v>
      </c>
      <c r="AC1845" s="175">
        <f t="shared" ref="AC1845" si="504">SUM(AB1845:AB1848)/4</f>
        <v>1.6255567177651936E-4</v>
      </c>
    </row>
    <row r="1846" spans="1:29">
      <c r="A1846" t="s">
        <v>4926</v>
      </c>
      <c r="B1846" t="s">
        <v>4927</v>
      </c>
      <c r="C1846">
        <v>3.2</v>
      </c>
      <c r="D1846">
        <v>3.62</v>
      </c>
      <c r="E1846">
        <v>2.4500000000000002</v>
      </c>
      <c r="F1846">
        <v>3.99</v>
      </c>
      <c r="G1846">
        <v>4.8499999999999996</v>
      </c>
      <c r="H1846">
        <v>2.56</v>
      </c>
      <c r="I1846">
        <v>4.21</v>
      </c>
      <c r="J1846">
        <v>5.0999999999999996</v>
      </c>
      <c r="K1846">
        <v>2.7</v>
      </c>
      <c r="U1846">
        <v>201</v>
      </c>
      <c r="V1846">
        <v>208</v>
      </c>
      <c r="W1846">
        <v>219</v>
      </c>
      <c r="X1846">
        <v>86</v>
      </c>
      <c r="Y1846">
        <v>117</v>
      </c>
      <c r="Z1846">
        <v>139</v>
      </c>
      <c r="AA1846">
        <f t="shared" si="500"/>
        <v>970</v>
      </c>
      <c r="AB1846">
        <f t="shared" si="503"/>
        <v>1.6163916106942469E-4</v>
      </c>
      <c r="AC1846" s="175"/>
    </row>
    <row r="1847" spans="1:29">
      <c r="A1847" t="s">
        <v>4928</v>
      </c>
      <c r="B1847" t="s">
        <v>4929</v>
      </c>
      <c r="C1847">
        <v>3.09</v>
      </c>
      <c r="D1847">
        <v>3.53</v>
      </c>
      <c r="E1847">
        <v>2.41</v>
      </c>
      <c r="F1847">
        <v>3.81</v>
      </c>
      <c r="G1847">
        <v>4.71</v>
      </c>
      <c r="H1847">
        <v>2.5</v>
      </c>
      <c r="I1847">
        <v>4.0999999999999996</v>
      </c>
      <c r="J1847">
        <v>5.04</v>
      </c>
      <c r="K1847">
        <v>2.7</v>
      </c>
      <c r="U1847">
        <v>205</v>
      </c>
      <c r="V1847">
        <v>216</v>
      </c>
      <c r="W1847">
        <v>226</v>
      </c>
      <c r="X1847">
        <v>90</v>
      </c>
      <c r="Y1847">
        <v>123</v>
      </c>
      <c r="Z1847">
        <v>135</v>
      </c>
      <c r="AA1847">
        <f t="shared" si="500"/>
        <v>995</v>
      </c>
      <c r="AB1847">
        <f t="shared" si="503"/>
        <v>1.6580511882894594E-4</v>
      </c>
      <c r="AC1847" s="175"/>
    </row>
    <row r="1848" spans="1:29">
      <c r="A1848" t="s">
        <v>4930</v>
      </c>
      <c r="B1848" t="s">
        <v>4931</v>
      </c>
      <c r="C1848">
        <v>3.01</v>
      </c>
      <c r="D1848">
        <v>3.46</v>
      </c>
      <c r="E1848">
        <v>2.38</v>
      </c>
      <c r="F1848">
        <v>3.66</v>
      </c>
      <c r="G1848">
        <v>4.58</v>
      </c>
      <c r="H1848">
        <v>2.4500000000000002</v>
      </c>
      <c r="I1848">
        <v>4.0199999999999996</v>
      </c>
      <c r="J1848">
        <v>4.99</v>
      </c>
      <c r="K1848">
        <v>2.7</v>
      </c>
      <c r="U1848">
        <v>196</v>
      </c>
      <c r="V1848">
        <v>221</v>
      </c>
      <c r="W1848">
        <v>226</v>
      </c>
      <c r="X1848">
        <v>106</v>
      </c>
      <c r="Y1848">
        <v>127</v>
      </c>
      <c r="Z1848">
        <v>142</v>
      </c>
      <c r="AA1848">
        <f t="shared" si="500"/>
        <v>1018</v>
      </c>
      <c r="AB1848">
        <f t="shared" si="503"/>
        <v>1.6963779996770548E-4</v>
      </c>
      <c r="AC1848" s="175"/>
    </row>
    <row r="1849" spans="1:29">
      <c r="A1849" t="s">
        <v>4932</v>
      </c>
      <c r="B1849" t="s">
        <v>4933</v>
      </c>
      <c r="C1849">
        <v>2.95</v>
      </c>
      <c r="D1849">
        <v>3.41</v>
      </c>
      <c r="E1849">
        <v>2.35</v>
      </c>
      <c r="F1849">
        <v>3.54</v>
      </c>
      <c r="G1849">
        <v>4.47</v>
      </c>
      <c r="H1849">
        <v>2.41</v>
      </c>
      <c r="I1849">
        <v>3.95</v>
      </c>
      <c r="J1849">
        <v>4.95</v>
      </c>
      <c r="K1849">
        <v>2.7</v>
      </c>
      <c r="U1849">
        <v>189</v>
      </c>
      <c r="V1849">
        <v>215</v>
      </c>
      <c r="W1849">
        <v>214</v>
      </c>
      <c r="X1849">
        <v>114</v>
      </c>
      <c r="Y1849">
        <v>138</v>
      </c>
      <c r="Z1849">
        <v>147</v>
      </c>
      <c r="AA1849">
        <f t="shared" si="500"/>
        <v>1017</v>
      </c>
      <c r="AB1849">
        <f t="shared" si="503"/>
        <v>1.6947116165732466E-4</v>
      </c>
      <c r="AC1849" s="175">
        <f t="shared" si="497"/>
        <v>1.3497703140848865E-4</v>
      </c>
    </row>
    <row r="1850" spans="1:29">
      <c r="A1850" t="s">
        <v>4934</v>
      </c>
      <c r="B1850" t="s">
        <v>4935</v>
      </c>
      <c r="C1850">
        <v>2.89</v>
      </c>
      <c r="D1850">
        <v>3.36</v>
      </c>
      <c r="E1850">
        <v>2.33</v>
      </c>
      <c r="F1850">
        <v>3.43</v>
      </c>
      <c r="G1850">
        <v>4.37</v>
      </c>
      <c r="H1850">
        <v>2.37</v>
      </c>
      <c r="I1850">
        <v>3.89</v>
      </c>
      <c r="J1850">
        <v>4.91</v>
      </c>
      <c r="K1850">
        <v>2.7</v>
      </c>
      <c r="U1850">
        <v>178</v>
      </c>
      <c r="V1850">
        <v>195</v>
      </c>
      <c r="W1850">
        <v>188</v>
      </c>
      <c r="X1850">
        <v>104</v>
      </c>
      <c r="Y1850">
        <v>134</v>
      </c>
      <c r="Z1850">
        <v>126</v>
      </c>
      <c r="AA1850">
        <f t="shared" si="500"/>
        <v>925</v>
      </c>
      <c r="AB1850">
        <f t="shared" si="503"/>
        <v>1.5414043710228642E-4</v>
      </c>
      <c r="AC1850" s="175"/>
    </row>
    <row r="1851" spans="1:29">
      <c r="A1851" t="s">
        <v>4936</v>
      </c>
      <c r="B1851" t="s">
        <v>4937</v>
      </c>
      <c r="C1851">
        <v>2.84</v>
      </c>
      <c r="D1851">
        <v>3.32</v>
      </c>
      <c r="E1851">
        <v>2.31</v>
      </c>
      <c r="F1851">
        <v>3.34</v>
      </c>
      <c r="G1851">
        <v>4.3</v>
      </c>
      <c r="H1851">
        <v>2.34</v>
      </c>
      <c r="I1851">
        <v>3.83</v>
      </c>
      <c r="J1851">
        <v>4.88</v>
      </c>
      <c r="K1851">
        <v>2.7</v>
      </c>
      <c r="U1851">
        <v>150</v>
      </c>
      <c r="V1851">
        <v>163</v>
      </c>
      <c r="W1851">
        <v>132</v>
      </c>
      <c r="X1851">
        <v>101</v>
      </c>
      <c r="Y1851">
        <v>122</v>
      </c>
      <c r="Z1851">
        <v>73</v>
      </c>
      <c r="AA1851">
        <f t="shared" si="500"/>
        <v>741</v>
      </c>
      <c r="AB1851">
        <f t="shared" si="503"/>
        <v>1.2347898799220999E-4</v>
      </c>
      <c r="AC1851" s="175"/>
    </row>
    <row r="1852" spans="1:29">
      <c r="A1852" t="s">
        <v>4938</v>
      </c>
      <c r="B1852" t="s">
        <v>4939</v>
      </c>
      <c r="C1852">
        <v>2.79</v>
      </c>
      <c r="D1852">
        <v>3.28</v>
      </c>
      <c r="E1852">
        <v>2.29</v>
      </c>
      <c r="F1852">
        <v>3.26</v>
      </c>
      <c r="G1852">
        <v>4.2300000000000004</v>
      </c>
      <c r="H1852">
        <v>2.31</v>
      </c>
      <c r="I1852">
        <v>3.79</v>
      </c>
      <c r="J1852">
        <v>4.8499999999999996</v>
      </c>
      <c r="K1852">
        <v>2.7</v>
      </c>
      <c r="U1852">
        <v>138</v>
      </c>
      <c r="V1852">
        <v>120</v>
      </c>
      <c r="W1852">
        <v>102</v>
      </c>
      <c r="X1852">
        <v>76</v>
      </c>
      <c r="Y1852">
        <v>91</v>
      </c>
      <c r="Z1852">
        <v>30</v>
      </c>
      <c r="AA1852">
        <f t="shared" si="500"/>
        <v>557</v>
      </c>
      <c r="AB1852">
        <f t="shared" si="503"/>
        <v>9.2817538882133553E-5</v>
      </c>
      <c r="AC1852" s="175"/>
    </row>
    <row r="1853" spans="1:29">
      <c r="A1853" t="s">
        <v>4940</v>
      </c>
      <c r="B1853" t="s">
        <v>4941</v>
      </c>
      <c r="C1853">
        <v>2.76</v>
      </c>
      <c r="D1853">
        <v>3.25</v>
      </c>
      <c r="E1853">
        <v>2.2799999999999998</v>
      </c>
      <c r="F1853">
        <v>3.2</v>
      </c>
      <c r="G1853">
        <v>4.17</v>
      </c>
      <c r="H1853">
        <v>2.29</v>
      </c>
      <c r="I1853">
        <v>3.75</v>
      </c>
      <c r="J1853">
        <v>4.83</v>
      </c>
      <c r="K1853">
        <v>2.7</v>
      </c>
      <c r="U1853">
        <v>158</v>
      </c>
      <c r="V1853">
        <v>108</v>
      </c>
      <c r="W1853">
        <v>114</v>
      </c>
      <c r="X1853">
        <v>66</v>
      </c>
      <c r="Y1853">
        <v>68</v>
      </c>
      <c r="Z1853">
        <v>13</v>
      </c>
      <c r="AA1853">
        <f t="shared" si="500"/>
        <v>527</v>
      </c>
      <c r="AB1853">
        <f t="shared" si="503"/>
        <v>8.7818389570708055E-5</v>
      </c>
      <c r="AC1853" s="175">
        <f t="shared" si="498"/>
        <v>9.5317113537846316E-5</v>
      </c>
    </row>
    <row r="1854" spans="1:29">
      <c r="A1854" t="s">
        <v>4942</v>
      </c>
      <c r="B1854" t="s">
        <v>4943</v>
      </c>
      <c r="C1854">
        <v>2.74</v>
      </c>
      <c r="D1854">
        <v>3.23</v>
      </c>
      <c r="E1854">
        <v>2.27</v>
      </c>
      <c r="F1854">
        <v>3.15</v>
      </c>
      <c r="G1854">
        <v>4.13</v>
      </c>
      <c r="H1854">
        <v>2.27</v>
      </c>
      <c r="I1854">
        <v>3.72</v>
      </c>
      <c r="J1854">
        <v>4.82</v>
      </c>
      <c r="K1854">
        <v>2.7</v>
      </c>
      <c r="U1854">
        <v>162</v>
      </c>
      <c r="V1854">
        <v>117</v>
      </c>
      <c r="W1854">
        <v>118</v>
      </c>
      <c r="X1854">
        <v>83</v>
      </c>
      <c r="Y1854">
        <v>71</v>
      </c>
      <c r="Z1854">
        <v>15</v>
      </c>
      <c r="AA1854">
        <f t="shared" si="500"/>
        <v>566</v>
      </c>
      <c r="AB1854">
        <f t="shared" si="503"/>
        <v>9.4317283675561203E-5</v>
      </c>
      <c r="AC1854" s="175"/>
    </row>
    <row r="1855" spans="1:29">
      <c r="A1855" t="s">
        <v>4944</v>
      </c>
      <c r="B1855" t="s">
        <v>4945</v>
      </c>
      <c r="C1855">
        <v>2.69</v>
      </c>
      <c r="D1855">
        <v>3.19</v>
      </c>
      <c r="E1855">
        <v>2.2599999999999998</v>
      </c>
      <c r="F1855">
        <v>3.08</v>
      </c>
      <c r="G1855">
        <v>4.07</v>
      </c>
      <c r="H1855">
        <v>2.25</v>
      </c>
      <c r="I1855">
        <v>3.68</v>
      </c>
      <c r="J1855">
        <v>4.79</v>
      </c>
      <c r="K1855">
        <v>2.7</v>
      </c>
      <c r="U1855">
        <v>167</v>
      </c>
      <c r="V1855">
        <v>116</v>
      </c>
      <c r="W1855">
        <v>123</v>
      </c>
      <c r="X1855">
        <v>87</v>
      </c>
      <c r="Y1855">
        <v>69</v>
      </c>
      <c r="Z1855">
        <v>12</v>
      </c>
      <c r="AA1855">
        <f t="shared" si="500"/>
        <v>574</v>
      </c>
      <c r="AB1855">
        <f t="shared" si="503"/>
        <v>9.5650390158608011E-5</v>
      </c>
      <c r="AC1855" s="175"/>
    </row>
    <row r="1856" spans="1:29">
      <c r="A1856" t="s">
        <v>4946</v>
      </c>
      <c r="B1856" t="s">
        <v>4947</v>
      </c>
      <c r="C1856">
        <v>2.67</v>
      </c>
      <c r="D1856">
        <v>3.17</v>
      </c>
      <c r="E1856">
        <v>2.25</v>
      </c>
      <c r="F1856">
        <v>3.04</v>
      </c>
      <c r="G1856">
        <v>4.04</v>
      </c>
      <c r="H1856">
        <v>2.23</v>
      </c>
      <c r="I1856">
        <v>3.65</v>
      </c>
      <c r="J1856">
        <v>4.78</v>
      </c>
      <c r="K1856">
        <v>2.7</v>
      </c>
      <c r="U1856">
        <v>182</v>
      </c>
      <c r="V1856">
        <v>128</v>
      </c>
      <c r="W1856">
        <v>134</v>
      </c>
      <c r="X1856">
        <v>88</v>
      </c>
      <c r="Y1856">
        <v>66</v>
      </c>
      <c r="Z1856">
        <v>23</v>
      </c>
      <c r="AA1856">
        <f t="shared" si="500"/>
        <v>621</v>
      </c>
      <c r="AB1856">
        <f t="shared" si="503"/>
        <v>1.0348239074650797E-4</v>
      </c>
      <c r="AC1856" s="175"/>
    </row>
    <row r="1857" spans="1:29">
      <c r="A1857" t="s">
        <v>4948</v>
      </c>
      <c r="B1857" t="s">
        <v>4949</v>
      </c>
      <c r="C1857">
        <v>2.67</v>
      </c>
      <c r="D1857">
        <v>3.17</v>
      </c>
      <c r="E1857">
        <v>2.2400000000000002</v>
      </c>
      <c r="F1857">
        <v>3.03</v>
      </c>
      <c r="G1857">
        <v>4.0199999999999996</v>
      </c>
      <c r="H1857">
        <v>2.2200000000000002</v>
      </c>
      <c r="I1857">
        <v>3.65</v>
      </c>
      <c r="J1857">
        <v>4.7699999999999996</v>
      </c>
      <c r="K1857">
        <v>2.7</v>
      </c>
      <c r="U1857">
        <v>193</v>
      </c>
      <c r="V1857">
        <v>158</v>
      </c>
      <c r="W1857">
        <v>160</v>
      </c>
      <c r="X1857">
        <v>122</v>
      </c>
      <c r="Y1857">
        <v>106</v>
      </c>
      <c r="Z1857">
        <v>53</v>
      </c>
      <c r="AA1857">
        <f t="shared" si="500"/>
        <v>792</v>
      </c>
      <c r="AB1857">
        <f t="shared" si="503"/>
        <v>1.3197754182163335E-4</v>
      </c>
      <c r="AC1857" s="175">
        <f t="shared" si="499"/>
        <v>1.9446690821445218E-4</v>
      </c>
    </row>
    <row r="1858" spans="1:29">
      <c r="A1858" t="s">
        <v>4950</v>
      </c>
      <c r="B1858" t="s">
        <v>4951</v>
      </c>
      <c r="C1858">
        <v>2.66</v>
      </c>
      <c r="D1858">
        <v>3.16</v>
      </c>
      <c r="E1858">
        <v>2.2400000000000002</v>
      </c>
      <c r="F1858">
        <v>3</v>
      </c>
      <c r="G1858">
        <v>4</v>
      </c>
      <c r="H1858">
        <v>2.21</v>
      </c>
      <c r="I1858">
        <v>3.63</v>
      </c>
      <c r="J1858">
        <v>4.76</v>
      </c>
      <c r="K1858">
        <v>2.7</v>
      </c>
      <c r="U1858">
        <v>209</v>
      </c>
      <c r="V1858">
        <v>239</v>
      </c>
      <c r="W1858">
        <v>214</v>
      </c>
      <c r="X1858">
        <v>196</v>
      </c>
      <c r="Y1858">
        <v>144</v>
      </c>
      <c r="Z1858">
        <v>168</v>
      </c>
      <c r="AA1858">
        <f t="shared" si="500"/>
        <v>1170</v>
      </c>
      <c r="AB1858">
        <f t="shared" si="503"/>
        <v>1.9496682314559471E-4</v>
      </c>
      <c r="AC1858" s="175"/>
    </row>
    <row r="1859" spans="1:29">
      <c r="A1859" t="s">
        <v>4952</v>
      </c>
      <c r="B1859" t="s">
        <v>4953</v>
      </c>
      <c r="C1859">
        <v>2.65</v>
      </c>
      <c r="D1859">
        <v>3.16</v>
      </c>
      <c r="E1859">
        <v>2.2400000000000002</v>
      </c>
      <c r="F1859">
        <v>2.97</v>
      </c>
      <c r="G1859">
        <v>3.96</v>
      </c>
      <c r="H1859">
        <v>2.19</v>
      </c>
      <c r="I1859">
        <v>3.63</v>
      </c>
      <c r="J1859">
        <v>4.76</v>
      </c>
      <c r="K1859">
        <v>2.7</v>
      </c>
      <c r="U1859">
        <v>244</v>
      </c>
      <c r="V1859">
        <v>246</v>
      </c>
      <c r="W1859">
        <v>266</v>
      </c>
      <c r="X1859">
        <v>222</v>
      </c>
      <c r="Y1859">
        <v>122</v>
      </c>
      <c r="Z1859">
        <v>262</v>
      </c>
      <c r="AA1859">
        <f t="shared" si="500"/>
        <v>1362</v>
      </c>
      <c r="AB1859">
        <f t="shared" si="503"/>
        <v>2.2696137873871796E-4</v>
      </c>
      <c r="AC1859" s="175"/>
    </row>
    <row r="1860" spans="1:29">
      <c r="A1860" t="s">
        <v>4954</v>
      </c>
      <c r="B1860" t="s">
        <v>4955</v>
      </c>
      <c r="C1860">
        <v>2.76</v>
      </c>
      <c r="D1860">
        <v>3.25</v>
      </c>
      <c r="E1860">
        <v>2.2799999999999998</v>
      </c>
      <c r="F1860">
        <v>3.05</v>
      </c>
      <c r="G1860">
        <v>4</v>
      </c>
      <c r="H1860">
        <v>2.1800000000000002</v>
      </c>
      <c r="I1860">
        <v>3.75</v>
      </c>
      <c r="J1860">
        <v>4.83</v>
      </c>
      <c r="K1860">
        <v>2.7</v>
      </c>
      <c r="U1860">
        <v>262</v>
      </c>
      <c r="V1860">
        <v>230</v>
      </c>
      <c r="W1860">
        <v>252</v>
      </c>
      <c r="X1860">
        <v>220</v>
      </c>
      <c r="Y1860">
        <v>154</v>
      </c>
      <c r="Z1860">
        <v>226</v>
      </c>
      <c r="AA1860">
        <f t="shared" si="500"/>
        <v>1344</v>
      </c>
      <c r="AB1860">
        <f t="shared" si="503"/>
        <v>2.2396188915186266E-4</v>
      </c>
      <c r="AC1860" s="175"/>
    </row>
    <row r="1861" spans="1:29">
      <c r="A1861" t="s">
        <v>4956</v>
      </c>
      <c r="B1861" t="s">
        <v>4957</v>
      </c>
      <c r="C1861">
        <v>2.93</v>
      </c>
      <c r="D1861">
        <v>3.4</v>
      </c>
      <c r="E1861">
        <v>2.35</v>
      </c>
      <c r="F1861">
        <v>3.28</v>
      </c>
      <c r="G1861">
        <v>4.17</v>
      </c>
      <c r="H1861">
        <v>2.23</v>
      </c>
      <c r="I1861">
        <v>3.93</v>
      </c>
      <c r="J1861">
        <v>4.9400000000000004</v>
      </c>
      <c r="K1861">
        <v>2.7</v>
      </c>
      <c r="U1861">
        <v>282</v>
      </c>
      <c r="V1861">
        <v>230</v>
      </c>
      <c r="W1861">
        <v>243</v>
      </c>
      <c r="X1861">
        <v>166</v>
      </c>
      <c r="Y1861">
        <v>138</v>
      </c>
      <c r="Z1861">
        <v>171</v>
      </c>
      <c r="AA1861">
        <f t="shared" si="500"/>
        <v>1230</v>
      </c>
      <c r="AB1861">
        <f t="shared" si="503"/>
        <v>2.0496512176844574E-4</v>
      </c>
      <c r="AC1861" s="175">
        <f t="shared" si="501"/>
        <v>1.9071754623088303E-4</v>
      </c>
    </row>
    <row r="1862" spans="1:29">
      <c r="A1862" t="s">
        <v>4958</v>
      </c>
      <c r="B1862" t="s">
        <v>4959</v>
      </c>
      <c r="C1862">
        <v>3.08</v>
      </c>
      <c r="D1862">
        <v>3.53</v>
      </c>
      <c r="E1862">
        <v>2.41</v>
      </c>
      <c r="F1862">
        <v>3.55</v>
      </c>
      <c r="G1862">
        <v>4.4000000000000004</v>
      </c>
      <c r="H1862">
        <v>2.3199999999999998</v>
      </c>
      <c r="I1862">
        <v>4.09</v>
      </c>
      <c r="J1862">
        <v>5.03</v>
      </c>
      <c r="K1862">
        <v>2.7</v>
      </c>
      <c r="U1862">
        <v>265</v>
      </c>
      <c r="V1862">
        <v>220</v>
      </c>
      <c r="W1862">
        <v>229</v>
      </c>
      <c r="X1862">
        <v>154</v>
      </c>
      <c r="Y1862">
        <v>140</v>
      </c>
      <c r="Z1862">
        <v>164</v>
      </c>
      <c r="AA1862">
        <f t="shared" ref="AA1862:AA1925" si="505">SUM(U1862:Z1862)</f>
        <v>1172</v>
      </c>
      <c r="AB1862">
        <f t="shared" si="503"/>
        <v>1.9530009976635642E-4</v>
      </c>
      <c r="AC1862" s="175"/>
    </row>
    <row r="1863" spans="1:29">
      <c r="A1863" t="s">
        <v>4960</v>
      </c>
      <c r="B1863" t="s">
        <v>4961</v>
      </c>
      <c r="C1863">
        <v>3.21</v>
      </c>
      <c r="D1863">
        <v>3.63</v>
      </c>
      <c r="E1863">
        <v>2.46</v>
      </c>
      <c r="F1863">
        <v>3.84</v>
      </c>
      <c r="G1863">
        <v>4.67</v>
      </c>
      <c r="H1863">
        <v>2.44</v>
      </c>
      <c r="I1863">
        <v>4.2300000000000004</v>
      </c>
      <c r="J1863">
        <v>5.1100000000000003</v>
      </c>
      <c r="K1863">
        <v>2.7</v>
      </c>
      <c r="U1863">
        <v>247</v>
      </c>
      <c r="V1863">
        <v>214</v>
      </c>
      <c r="W1863">
        <v>217</v>
      </c>
      <c r="X1863">
        <v>151</v>
      </c>
      <c r="Y1863">
        <v>133</v>
      </c>
      <c r="Z1863">
        <v>149</v>
      </c>
      <c r="AA1863">
        <f t="shared" si="505"/>
        <v>1111</v>
      </c>
      <c r="AB1863">
        <f t="shared" si="503"/>
        <v>1.8513516283312457E-4</v>
      </c>
      <c r="AC1863" s="175"/>
    </row>
    <row r="1864" spans="1:29">
      <c r="A1864" t="s">
        <v>4962</v>
      </c>
      <c r="B1864" t="s">
        <v>4963</v>
      </c>
      <c r="C1864">
        <v>3.29</v>
      </c>
      <c r="D1864">
        <v>3.7</v>
      </c>
      <c r="E1864">
        <v>2.4900000000000002</v>
      </c>
      <c r="F1864">
        <v>4.03</v>
      </c>
      <c r="G1864">
        <v>4.84</v>
      </c>
      <c r="H1864">
        <v>2.52</v>
      </c>
      <c r="I1864">
        <v>4.3099999999999996</v>
      </c>
      <c r="J1864">
        <v>5.15</v>
      </c>
      <c r="K1864">
        <v>2.7</v>
      </c>
      <c r="U1864">
        <v>232</v>
      </c>
      <c r="V1864">
        <v>206</v>
      </c>
      <c r="W1864">
        <v>207</v>
      </c>
      <c r="X1864">
        <v>140</v>
      </c>
      <c r="Y1864">
        <v>129</v>
      </c>
      <c r="Z1864">
        <v>151</v>
      </c>
      <c r="AA1864">
        <f t="shared" si="505"/>
        <v>1065</v>
      </c>
      <c r="AB1864">
        <f t="shared" si="503"/>
        <v>1.7746980055560545E-4</v>
      </c>
      <c r="AC1864" s="175"/>
    </row>
    <row r="1865" spans="1:29">
      <c r="A1865" t="s">
        <v>4964</v>
      </c>
      <c r="B1865" t="s">
        <v>4965</v>
      </c>
      <c r="C1865">
        <v>3.36</v>
      </c>
      <c r="D1865">
        <v>3.76</v>
      </c>
      <c r="E1865">
        <v>2.52</v>
      </c>
      <c r="F1865">
        <v>4.2</v>
      </c>
      <c r="G1865">
        <v>4.99</v>
      </c>
      <c r="H1865">
        <v>2.59</v>
      </c>
      <c r="I1865">
        <v>4.3899999999999997</v>
      </c>
      <c r="J1865">
        <v>5.2</v>
      </c>
      <c r="K1865">
        <v>2.7</v>
      </c>
      <c r="U1865">
        <v>221</v>
      </c>
      <c r="V1865">
        <v>203</v>
      </c>
      <c r="W1865">
        <v>203</v>
      </c>
      <c r="X1865">
        <v>133</v>
      </c>
      <c r="Y1865">
        <v>130</v>
      </c>
      <c r="Z1865">
        <v>145</v>
      </c>
      <c r="AA1865">
        <f t="shared" si="505"/>
        <v>1035</v>
      </c>
      <c r="AB1865">
        <f t="shared" si="503"/>
        <v>1.7247065124417996E-4</v>
      </c>
      <c r="AC1865" s="175">
        <f t="shared" ref="AC1865" si="506">SUM(AB1865:AB1868)/4</f>
        <v>1.644303527683039E-4</v>
      </c>
    </row>
    <row r="1866" spans="1:29">
      <c r="A1866" t="s">
        <v>4966</v>
      </c>
      <c r="B1866" t="s">
        <v>4967</v>
      </c>
      <c r="C1866">
        <v>3.43</v>
      </c>
      <c r="D1866">
        <v>3.81</v>
      </c>
      <c r="E1866">
        <v>2.54</v>
      </c>
      <c r="F1866">
        <v>4.33</v>
      </c>
      <c r="G1866">
        <v>5.0999999999999996</v>
      </c>
      <c r="H1866">
        <v>2.64</v>
      </c>
      <c r="I1866">
        <v>4.45</v>
      </c>
      <c r="J1866">
        <v>5.23</v>
      </c>
      <c r="K1866">
        <v>2.7</v>
      </c>
      <c r="U1866">
        <v>224</v>
      </c>
      <c r="V1866">
        <v>204</v>
      </c>
      <c r="W1866">
        <v>208</v>
      </c>
      <c r="X1866">
        <v>106</v>
      </c>
      <c r="Y1866">
        <v>119</v>
      </c>
      <c r="Z1866">
        <v>117</v>
      </c>
      <c r="AA1866">
        <f t="shared" si="505"/>
        <v>978</v>
      </c>
      <c r="AB1866">
        <f t="shared" si="503"/>
        <v>1.6297226755247149E-4</v>
      </c>
      <c r="AC1866" s="175"/>
    </row>
    <row r="1867" spans="1:29">
      <c r="A1867" t="s">
        <v>4968</v>
      </c>
      <c r="B1867" t="s">
        <v>4969</v>
      </c>
      <c r="C1867">
        <v>3.45</v>
      </c>
      <c r="D1867">
        <v>3.83</v>
      </c>
      <c r="E1867">
        <v>2.5499999999999998</v>
      </c>
      <c r="F1867">
        <v>4.3899999999999997</v>
      </c>
      <c r="G1867">
        <v>5.15</v>
      </c>
      <c r="H1867">
        <v>2.66</v>
      </c>
      <c r="I1867">
        <v>4.4800000000000004</v>
      </c>
      <c r="J1867">
        <v>5.25</v>
      </c>
      <c r="K1867">
        <v>2.7</v>
      </c>
      <c r="U1867">
        <v>225</v>
      </c>
      <c r="V1867">
        <v>204</v>
      </c>
      <c r="W1867">
        <v>214</v>
      </c>
      <c r="X1867">
        <v>94</v>
      </c>
      <c r="Y1867">
        <v>122</v>
      </c>
      <c r="Z1867">
        <v>112</v>
      </c>
      <c r="AA1867">
        <f t="shared" si="505"/>
        <v>971</v>
      </c>
      <c r="AB1867">
        <f t="shared" si="503"/>
        <v>1.6180579937980554E-4</v>
      </c>
      <c r="AC1867" s="175"/>
    </row>
    <row r="1868" spans="1:29">
      <c r="A1868" t="s">
        <v>4970</v>
      </c>
      <c r="B1868" t="s">
        <v>4971</v>
      </c>
      <c r="C1868">
        <v>3.46</v>
      </c>
      <c r="D1868">
        <v>3.84</v>
      </c>
      <c r="E1868">
        <v>2.5499999999999998</v>
      </c>
      <c r="F1868">
        <v>4.3899999999999997</v>
      </c>
      <c r="G1868">
        <v>5.15</v>
      </c>
      <c r="H1868">
        <v>2.65</v>
      </c>
      <c r="I1868">
        <v>4.49</v>
      </c>
      <c r="J1868">
        <v>5.25</v>
      </c>
      <c r="K1868">
        <v>2.7</v>
      </c>
      <c r="U1868">
        <v>226</v>
      </c>
      <c r="V1868">
        <v>211</v>
      </c>
      <c r="W1868">
        <v>225</v>
      </c>
      <c r="X1868">
        <v>90</v>
      </c>
      <c r="Y1868">
        <v>111</v>
      </c>
      <c r="Z1868">
        <v>100</v>
      </c>
      <c r="AA1868">
        <f t="shared" si="505"/>
        <v>963</v>
      </c>
      <c r="AB1868">
        <f t="shared" si="503"/>
        <v>1.6047269289675873E-4</v>
      </c>
      <c r="AC1868" s="175"/>
    </row>
    <row r="1869" spans="1:29">
      <c r="A1869" t="s">
        <v>4972</v>
      </c>
      <c r="B1869" t="s">
        <v>4973</v>
      </c>
      <c r="C1869">
        <v>3.45</v>
      </c>
      <c r="D1869">
        <v>3.83</v>
      </c>
      <c r="E1869">
        <v>2.5499999999999998</v>
      </c>
      <c r="F1869">
        <v>4.34</v>
      </c>
      <c r="G1869">
        <v>5.0999999999999996</v>
      </c>
      <c r="H1869">
        <v>2.63</v>
      </c>
      <c r="I1869">
        <v>4.47</v>
      </c>
      <c r="J1869">
        <v>5.24</v>
      </c>
      <c r="K1869">
        <v>2.7</v>
      </c>
      <c r="U1869">
        <v>232</v>
      </c>
      <c r="V1869">
        <v>222</v>
      </c>
      <c r="W1869">
        <v>234</v>
      </c>
      <c r="X1869">
        <v>78</v>
      </c>
      <c r="Y1869">
        <v>109</v>
      </c>
      <c r="Z1869">
        <v>118</v>
      </c>
      <c r="AA1869">
        <f t="shared" si="505"/>
        <v>993</v>
      </c>
      <c r="AB1869">
        <f t="shared" si="503"/>
        <v>1.6547184220818423E-4</v>
      </c>
      <c r="AC1869" s="175">
        <f t="shared" ref="AC1869:AC1929" si="507">SUM(AB1869:AB1872)/4</f>
        <v>1.733038427960842E-4</v>
      </c>
    </row>
    <row r="1870" spans="1:29">
      <c r="A1870" t="s">
        <v>4974</v>
      </c>
      <c r="B1870" t="s">
        <v>4975</v>
      </c>
      <c r="C1870">
        <v>3.38</v>
      </c>
      <c r="D1870">
        <v>3.77</v>
      </c>
      <c r="E1870">
        <v>2.52</v>
      </c>
      <c r="F1870">
        <v>4.2300000000000004</v>
      </c>
      <c r="G1870">
        <v>5.0199999999999996</v>
      </c>
      <c r="H1870">
        <v>2.6</v>
      </c>
      <c r="I1870">
        <v>4.4000000000000004</v>
      </c>
      <c r="J1870">
        <v>5.2</v>
      </c>
      <c r="K1870">
        <v>2.7</v>
      </c>
      <c r="U1870">
        <v>230</v>
      </c>
      <c r="V1870">
        <v>231</v>
      </c>
      <c r="W1870">
        <v>243</v>
      </c>
      <c r="X1870">
        <v>83</v>
      </c>
      <c r="Y1870">
        <v>117</v>
      </c>
      <c r="Z1870">
        <v>139</v>
      </c>
      <c r="AA1870">
        <f t="shared" si="505"/>
        <v>1043</v>
      </c>
      <c r="AB1870">
        <f t="shared" si="503"/>
        <v>1.7380375772722674E-4</v>
      </c>
      <c r="AC1870" s="175"/>
    </row>
    <row r="1871" spans="1:29">
      <c r="A1871" t="s">
        <v>4976</v>
      </c>
      <c r="B1871" t="s">
        <v>4977</v>
      </c>
      <c r="C1871">
        <v>3.2</v>
      </c>
      <c r="D1871">
        <v>3.62</v>
      </c>
      <c r="E1871">
        <v>2.4500000000000002</v>
      </c>
      <c r="F1871">
        <v>3.96</v>
      </c>
      <c r="G1871">
        <v>4.8099999999999996</v>
      </c>
      <c r="H1871">
        <v>2.5299999999999998</v>
      </c>
      <c r="I1871">
        <v>4.21</v>
      </c>
      <c r="J1871">
        <v>5.0999999999999996</v>
      </c>
      <c r="K1871">
        <v>2.7</v>
      </c>
      <c r="U1871">
        <v>222</v>
      </c>
      <c r="V1871">
        <v>237</v>
      </c>
      <c r="W1871">
        <v>249</v>
      </c>
      <c r="X1871">
        <v>88</v>
      </c>
      <c r="Y1871">
        <v>123</v>
      </c>
      <c r="Z1871">
        <v>135</v>
      </c>
      <c r="AA1871">
        <f t="shared" si="505"/>
        <v>1054</v>
      </c>
      <c r="AB1871">
        <f t="shared" si="503"/>
        <v>1.7563677914141611E-4</v>
      </c>
      <c r="AC1871" s="175"/>
    </row>
    <row r="1872" spans="1:29">
      <c r="A1872" t="s">
        <v>4978</v>
      </c>
      <c r="B1872" t="s">
        <v>4979</v>
      </c>
      <c r="C1872">
        <v>3.03</v>
      </c>
      <c r="D1872">
        <v>3.48</v>
      </c>
      <c r="E1872">
        <v>2.39</v>
      </c>
      <c r="F1872">
        <v>3.64</v>
      </c>
      <c r="G1872">
        <v>4.54</v>
      </c>
      <c r="H1872">
        <v>2.42</v>
      </c>
      <c r="I1872">
        <v>4.04</v>
      </c>
      <c r="J1872">
        <v>5</v>
      </c>
      <c r="K1872">
        <v>2.7</v>
      </c>
      <c r="U1872">
        <v>213</v>
      </c>
      <c r="V1872">
        <v>238</v>
      </c>
      <c r="W1872">
        <v>248</v>
      </c>
      <c r="X1872">
        <v>102</v>
      </c>
      <c r="Y1872">
        <v>127</v>
      </c>
      <c r="Z1872">
        <v>142</v>
      </c>
      <c r="AA1872">
        <f t="shared" si="505"/>
        <v>1070</v>
      </c>
      <c r="AB1872">
        <f t="shared" si="503"/>
        <v>1.783029921075097E-4</v>
      </c>
      <c r="AC1872" s="175"/>
    </row>
    <row r="1873" spans="1:29">
      <c r="A1873" t="s">
        <v>4980</v>
      </c>
      <c r="B1873" t="s">
        <v>4981</v>
      </c>
      <c r="C1873">
        <v>2.92</v>
      </c>
      <c r="D1873">
        <v>3.39</v>
      </c>
      <c r="E1873">
        <v>2.34</v>
      </c>
      <c r="F1873">
        <v>3.42</v>
      </c>
      <c r="G1873">
        <v>4.3499999999999996</v>
      </c>
      <c r="H1873">
        <v>2.34</v>
      </c>
      <c r="I1873">
        <v>3.92</v>
      </c>
      <c r="J1873">
        <v>4.93</v>
      </c>
      <c r="K1873">
        <v>2.7</v>
      </c>
      <c r="U1873">
        <v>208</v>
      </c>
      <c r="V1873">
        <v>231</v>
      </c>
      <c r="W1873">
        <v>235</v>
      </c>
      <c r="X1873">
        <v>106</v>
      </c>
      <c r="Y1873">
        <v>138</v>
      </c>
      <c r="Z1873">
        <v>147</v>
      </c>
      <c r="AA1873">
        <f t="shared" si="505"/>
        <v>1065</v>
      </c>
      <c r="AB1873">
        <f t="shared" si="503"/>
        <v>1.7746980055560545E-4</v>
      </c>
      <c r="AC1873" s="175">
        <f t="shared" ref="AC1873:AC1933" si="508">SUM(AB1873:AB1876)/4</f>
        <v>1.4226745748765086E-4</v>
      </c>
    </row>
    <row r="1874" spans="1:29">
      <c r="A1874" t="s">
        <v>4982</v>
      </c>
      <c r="B1874" t="s">
        <v>4983</v>
      </c>
      <c r="C1874">
        <v>2.85</v>
      </c>
      <c r="D1874">
        <v>3.32</v>
      </c>
      <c r="E1874">
        <v>2.31</v>
      </c>
      <c r="F1874">
        <v>3.29</v>
      </c>
      <c r="G1874">
        <v>4.2300000000000004</v>
      </c>
      <c r="H1874">
        <v>2.2999999999999998</v>
      </c>
      <c r="I1874">
        <v>3.84</v>
      </c>
      <c r="J1874">
        <v>4.8899999999999997</v>
      </c>
      <c r="K1874">
        <v>2.7</v>
      </c>
      <c r="U1874">
        <v>196</v>
      </c>
      <c r="V1874">
        <v>209</v>
      </c>
      <c r="W1874">
        <v>208</v>
      </c>
      <c r="X1874">
        <v>98</v>
      </c>
      <c r="Y1874">
        <v>134</v>
      </c>
      <c r="Z1874">
        <v>126</v>
      </c>
      <c r="AA1874">
        <f t="shared" si="505"/>
        <v>971</v>
      </c>
      <c r="AB1874">
        <f t="shared" si="503"/>
        <v>1.6180579937980554E-4</v>
      </c>
      <c r="AC1874" s="175"/>
    </row>
    <row r="1875" spans="1:29">
      <c r="A1875" t="s">
        <v>4984</v>
      </c>
      <c r="B1875" t="s">
        <v>4985</v>
      </c>
      <c r="C1875">
        <v>2.78</v>
      </c>
      <c r="D1875">
        <v>3.27</v>
      </c>
      <c r="E1875">
        <v>2.29</v>
      </c>
      <c r="F1875">
        <v>3.18</v>
      </c>
      <c r="G1875">
        <v>4.1399999999999997</v>
      </c>
      <c r="H1875">
        <v>2.2599999999999998</v>
      </c>
      <c r="I1875">
        <v>3.77</v>
      </c>
      <c r="J1875">
        <v>4.84</v>
      </c>
      <c r="K1875">
        <v>2.7</v>
      </c>
      <c r="U1875">
        <v>165</v>
      </c>
      <c r="V1875">
        <v>177</v>
      </c>
      <c r="W1875">
        <v>150</v>
      </c>
      <c r="X1875">
        <v>95</v>
      </c>
      <c r="Y1875">
        <v>122</v>
      </c>
      <c r="Z1875">
        <v>73</v>
      </c>
      <c r="AA1875">
        <f t="shared" si="505"/>
        <v>782</v>
      </c>
      <c r="AB1875">
        <f t="shared" si="503"/>
        <v>1.3031115871782486E-4</v>
      </c>
      <c r="AC1875" s="175"/>
    </row>
    <row r="1876" spans="1:29">
      <c r="A1876" t="s">
        <v>4986</v>
      </c>
      <c r="B1876" t="s">
        <v>4987</v>
      </c>
      <c r="C1876">
        <v>2.73</v>
      </c>
      <c r="D1876">
        <v>3.23</v>
      </c>
      <c r="E1876">
        <v>2.27</v>
      </c>
      <c r="F1876">
        <v>3.09</v>
      </c>
      <c r="G1876">
        <v>4.0599999999999996</v>
      </c>
      <c r="H1876">
        <v>2.23</v>
      </c>
      <c r="I1876">
        <v>3.72</v>
      </c>
      <c r="J1876">
        <v>4.8099999999999996</v>
      </c>
      <c r="K1876">
        <v>2.7</v>
      </c>
      <c r="U1876">
        <v>155</v>
      </c>
      <c r="V1876">
        <v>130</v>
      </c>
      <c r="W1876">
        <v>120</v>
      </c>
      <c r="X1876">
        <v>71</v>
      </c>
      <c r="Y1876">
        <v>91</v>
      </c>
      <c r="Z1876">
        <v>30</v>
      </c>
      <c r="AA1876">
        <f t="shared" si="505"/>
        <v>597</v>
      </c>
      <c r="AB1876">
        <f t="shared" si="503"/>
        <v>9.9483071297367569E-5</v>
      </c>
      <c r="AC1876" s="175"/>
    </row>
    <row r="1877" spans="1:29">
      <c r="A1877" t="s">
        <v>4988</v>
      </c>
      <c r="B1877" t="s">
        <v>4989</v>
      </c>
      <c r="C1877">
        <v>2.7</v>
      </c>
      <c r="D1877">
        <v>3.2</v>
      </c>
      <c r="E1877">
        <v>2.2599999999999998</v>
      </c>
      <c r="F1877">
        <v>3.03</v>
      </c>
      <c r="G1877">
        <v>4</v>
      </c>
      <c r="H1877">
        <v>2.21</v>
      </c>
      <c r="I1877">
        <v>3.68</v>
      </c>
      <c r="J1877">
        <v>4.79</v>
      </c>
      <c r="K1877">
        <v>2.7</v>
      </c>
      <c r="U1877">
        <v>150</v>
      </c>
      <c r="V1877">
        <v>104</v>
      </c>
      <c r="W1877">
        <v>109</v>
      </c>
      <c r="X1877">
        <v>66</v>
      </c>
      <c r="Y1877">
        <v>68</v>
      </c>
      <c r="Z1877">
        <v>13</v>
      </c>
      <c r="AA1877">
        <f t="shared" si="505"/>
        <v>510</v>
      </c>
      <c r="AB1877">
        <f t="shared" si="503"/>
        <v>8.4985538294233596E-5</v>
      </c>
      <c r="AC1877" s="175">
        <f t="shared" ref="AC1877:AC1937" si="509">SUM(AB1877:AB1880)/4</f>
        <v>9.227596437339579E-5</v>
      </c>
    </row>
    <row r="1878" spans="1:29">
      <c r="A1878" t="s">
        <v>4990</v>
      </c>
      <c r="B1878" t="s">
        <v>4991</v>
      </c>
      <c r="C1878">
        <v>2.67</v>
      </c>
      <c r="D1878">
        <v>3.17</v>
      </c>
      <c r="E1878">
        <v>2.25</v>
      </c>
      <c r="F1878">
        <v>2.98</v>
      </c>
      <c r="G1878">
        <v>3.96</v>
      </c>
      <c r="H1878">
        <v>2.19</v>
      </c>
      <c r="I1878">
        <v>3.65</v>
      </c>
      <c r="J1878">
        <v>4.7699999999999996</v>
      </c>
      <c r="K1878">
        <v>2.7</v>
      </c>
      <c r="U1878">
        <v>153</v>
      </c>
      <c r="V1878">
        <v>113</v>
      </c>
      <c r="W1878">
        <v>113</v>
      </c>
      <c r="X1878">
        <v>82</v>
      </c>
      <c r="Y1878">
        <v>71</v>
      </c>
      <c r="Z1878">
        <v>15</v>
      </c>
      <c r="AA1878">
        <f t="shared" si="505"/>
        <v>547</v>
      </c>
      <c r="AB1878">
        <f t="shared" ref="AB1878:AB1941" si="510">AA1878/$AD$4</f>
        <v>9.1151155778325049E-5</v>
      </c>
      <c r="AC1878" s="175"/>
    </row>
    <row r="1879" spans="1:29">
      <c r="A1879" t="s">
        <v>4992</v>
      </c>
      <c r="B1879" t="s">
        <v>4993</v>
      </c>
      <c r="C1879">
        <v>2.64</v>
      </c>
      <c r="D1879">
        <v>3.15</v>
      </c>
      <c r="E1879">
        <v>2.2400000000000002</v>
      </c>
      <c r="F1879">
        <v>2.94</v>
      </c>
      <c r="G1879">
        <v>3.92</v>
      </c>
      <c r="H1879">
        <v>2.1800000000000002</v>
      </c>
      <c r="I1879">
        <v>3.62</v>
      </c>
      <c r="J1879">
        <v>4.75</v>
      </c>
      <c r="K1879">
        <v>2.7</v>
      </c>
      <c r="U1879">
        <v>158</v>
      </c>
      <c r="V1879">
        <v>111</v>
      </c>
      <c r="W1879">
        <v>118</v>
      </c>
      <c r="X1879">
        <v>86</v>
      </c>
      <c r="Y1879">
        <v>69</v>
      </c>
      <c r="Z1879">
        <v>12</v>
      </c>
      <c r="AA1879">
        <f t="shared" si="505"/>
        <v>554</v>
      </c>
      <c r="AB1879">
        <f t="shared" si="510"/>
        <v>9.2317623950991003E-5</v>
      </c>
      <c r="AC1879" s="175"/>
    </row>
    <row r="1880" spans="1:29">
      <c r="A1880" t="s">
        <v>4994</v>
      </c>
      <c r="B1880" t="s">
        <v>4995</v>
      </c>
      <c r="C1880">
        <v>2.62</v>
      </c>
      <c r="D1880">
        <v>3.13</v>
      </c>
      <c r="E1880">
        <v>2.23</v>
      </c>
      <c r="F1880">
        <v>2.89</v>
      </c>
      <c r="G1880">
        <v>3.88</v>
      </c>
      <c r="H1880">
        <v>2.16</v>
      </c>
      <c r="I1880">
        <v>3.59</v>
      </c>
      <c r="J1880">
        <v>4.74</v>
      </c>
      <c r="K1880">
        <v>2.7</v>
      </c>
      <c r="U1880">
        <v>174</v>
      </c>
      <c r="V1880">
        <v>124</v>
      </c>
      <c r="W1880">
        <v>129</v>
      </c>
      <c r="X1880">
        <v>88</v>
      </c>
      <c r="Y1880">
        <v>66</v>
      </c>
      <c r="Z1880">
        <v>23</v>
      </c>
      <c r="AA1880">
        <f t="shared" si="505"/>
        <v>604</v>
      </c>
      <c r="AB1880">
        <f t="shared" si="510"/>
        <v>1.0064953947003351E-4</v>
      </c>
      <c r="AC1880" s="175"/>
    </row>
    <row r="1881" spans="1:29">
      <c r="A1881" t="s">
        <v>4996</v>
      </c>
      <c r="B1881" t="s">
        <v>4997</v>
      </c>
      <c r="C1881">
        <v>2.62</v>
      </c>
      <c r="D1881">
        <v>3.12</v>
      </c>
      <c r="E1881">
        <v>2.23</v>
      </c>
      <c r="F1881">
        <v>2.88</v>
      </c>
      <c r="G1881">
        <v>3.88</v>
      </c>
      <c r="H1881">
        <v>2.16</v>
      </c>
      <c r="I1881">
        <v>3.59</v>
      </c>
      <c r="J1881">
        <v>4.74</v>
      </c>
      <c r="K1881">
        <v>2.7</v>
      </c>
      <c r="U1881">
        <v>185</v>
      </c>
      <c r="V1881">
        <v>154</v>
      </c>
      <c r="W1881">
        <v>156</v>
      </c>
      <c r="X1881">
        <v>120</v>
      </c>
      <c r="Y1881">
        <v>106</v>
      </c>
      <c r="Z1881">
        <v>53</v>
      </c>
      <c r="AA1881">
        <f t="shared" si="505"/>
        <v>774</v>
      </c>
      <c r="AB1881">
        <f t="shared" si="510"/>
        <v>1.2897805223477805E-4</v>
      </c>
      <c r="AC1881" s="175">
        <f t="shared" ref="AC1881:AC1941" si="511">SUM(AB1881:AB1884)/4</f>
        <v>1.9050924834290698E-4</v>
      </c>
    </row>
    <row r="1882" spans="1:29">
      <c r="A1882" t="s">
        <v>4998</v>
      </c>
      <c r="B1882" t="s">
        <v>4999</v>
      </c>
      <c r="C1882">
        <v>2.61</v>
      </c>
      <c r="D1882">
        <v>3.12</v>
      </c>
      <c r="E1882">
        <v>2.2200000000000002</v>
      </c>
      <c r="F1882">
        <v>2.87</v>
      </c>
      <c r="G1882">
        <v>3.86</v>
      </c>
      <c r="H1882">
        <v>2.15</v>
      </c>
      <c r="I1882">
        <v>3.58</v>
      </c>
      <c r="J1882">
        <v>4.7300000000000004</v>
      </c>
      <c r="K1882">
        <v>2.7</v>
      </c>
      <c r="U1882">
        <v>198</v>
      </c>
      <c r="V1882">
        <v>232</v>
      </c>
      <c r="W1882">
        <v>209</v>
      </c>
      <c r="X1882">
        <v>194</v>
      </c>
      <c r="Y1882">
        <v>144</v>
      </c>
      <c r="Z1882">
        <v>168</v>
      </c>
      <c r="AA1882">
        <f t="shared" si="505"/>
        <v>1145</v>
      </c>
      <c r="AB1882">
        <f t="shared" si="510"/>
        <v>1.9080086538607346E-4</v>
      </c>
      <c r="AC1882" s="175"/>
    </row>
    <row r="1883" spans="1:29">
      <c r="A1883" t="s">
        <v>5000</v>
      </c>
      <c r="B1883" t="s">
        <v>5001</v>
      </c>
      <c r="C1883">
        <v>2.64</v>
      </c>
      <c r="D1883">
        <v>3.14</v>
      </c>
      <c r="E1883">
        <v>2.2400000000000002</v>
      </c>
      <c r="F1883">
        <v>2.88</v>
      </c>
      <c r="G1883">
        <v>3.86</v>
      </c>
      <c r="H1883">
        <v>2.14</v>
      </c>
      <c r="I1883">
        <v>3.61</v>
      </c>
      <c r="J1883">
        <v>4.75</v>
      </c>
      <c r="K1883">
        <v>2.7</v>
      </c>
      <c r="U1883">
        <v>233</v>
      </c>
      <c r="V1883">
        <v>240</v>
      </c>
      <c r="W1883">
        <v>259</v>
      </c>
      <c r="X1883">
        <v>220</v>
      </c>
      <c r="Y1883">
        <v>122</v>
      </c>
      <c r="Z1883">
        <v>262</v>
      </c>
      <c r="AA1883">
        <f t="shared" si="505"/>
        <v>1336</v>
      </c>
      <c r="AB1883">
        <f t="shared" si="510"/>
        <v>2.2262878266881585E-4</v>
      </c>
      <c r="AC1883" s="175"/>
    </row>
    <row r="1884" spans="1:29">
      <c r="A1884" t="s">
        <v>5002</v>
      </c>
      <c r="B1884" t="s">
        <v>5003</v>
      </c>
      <c r="C1884">
        <v>2.82</v>
      </c>
      <c r="D1884">
        <v>3.3</v>
      </c>
      <c r="E1884">
        <v>2.31</v>
      </c>
      <c r="F1884">
        <v>3.06</v>
      </c>
      <c r="G1884">
        <v>3.98</v>
      </c>
      <c r="H1884">
        <v>2.15</v>
      </c>
      <c r="I1884">
        <v>3.81</v>
      </c>
      <c r="J1884">
        <v>4.87</v>
      </c>
      <c r="K1884">
        <v>2.7</v>
      </c>
      <c r="U1884">
        <v>251</v>
      </c>
      <c r="V1884">
        <v>224</v>
      </c>
      <c r="W1884">
        <v>245</v>
      </c>
      <c r="X1884">
        <v>218</v>
      </c>
      <c r="Y1884">
        <v>154</v>
      </c>
      <c r="Z1884">
        <v>226</v>
      </c>
      <c r="AA1884">
        <f t="shared" si="505"/>
        <v>1318</v>
      </c>
      <c r="AB1884">
        <f t="shared" si="510"/>
        <v>2.1962929308196055E-4</v>
      </c>
      <c r="AC1884" s="175"/>
    </row>
    <row r="1885" spans="1:29">
      <c r="A1885" t="s">
        <v>5004</v>
      </c>
      <c r="B1885" t="s">
        <v>5005</v>
      </c>
      <c r="C1885">
        <v>3.05</v>
      </c>
      <c r="D1885">
        <v>3.5</v>
      </c>
      <c r="E1885">
        <v>2.4</v>
      </c>
      <c r="F1885">
        <v>3.33</v>
      </c>
      <c r="G1885">
        <v>4.17</v>
      </c>
      <c r="H1885">
        <v>2.19</v>
      </c>
      <c r="I1885">
        <v>4.07</v>
      </c>
      <c r="J1885">
        <v>5.0199999999999996</v>
      </c>
      <c r="K1885">
        <v>2.7</v>
      </c>
      <c r="U1885">
        <v>272</v>
      </c>
      <c r="V1885">
        <v>223</v>
      </c>
      <c r="W1885">
        <v>236</v>
      </c>
      <c r="X1885">
        <v>164</v>
      </c>
      <c r="Y1885">
        <v>138</v>
      </c>
      <c r="Z1885">
        <v>171</v>
      </c>
      <c r="AA1885">
        <f t="shared" si="505"/>
        <v>1204</v>
      </c>
      <c r="AB1885">
        <f t="shared" si="510"/>
        <v>2.0063252569854363E-4</v>
      </c>
      <c r="AC1885" s="175">
        <f t="shared" ref="AC1885:AC1945" si="512">SUM(AB1885:AB1888)/4</f>
        <v>1.861766522730049E-4</v>
      </c>
    </row>
    <row r="1886" spans="1:29">
      <c r="A1886" t="s">
        <v>5006</v>
      </c>
      <c r="B1886" t="s">
        <v>5007</v>
      </c>
      <c r="C1886">
        <v>3.28</v>
      </c>
      <c r="D1886">
        <v>3.69</v>
      </c>
      <c r="E1886">
        <v>2.4900000000000002</v>
      </c>
      <c r="F1886">
        <v>3.67</v>
      </c>
      <c r="G1886">
        <v>4.4400000000000004</v>
      </c>
      <c r="H1886">
        <v>2.29</v>
      </c>
      <c r="I1886">
        <v>4.3</v>
      </c>
      <c r="J1886">
        <v>5.15</v>
      </c>
      <c r="K1886">
        <v>2.7</v>
      </c>
      <c r="U1886">
        <v>254</v>
      </c>
      <c r="V1886">
        <v>213</v>
      </c>
      <c r="W1886">
        <v>221</v>
      </c>
      <c r="X1886">
        <v>153</v>
      </c>
      <c r="Y1886">
        <v>140</v>
      </c>
      <c r="Z1886">
        <v>164</v>
      </c>
      <c r="AA1886">
        <f t="shared" si="505"/>
        <v>1145</v>
      </c>
      <c r="AB1886">
        <f t="shared" si="510"/>
        <v>1.9080086538607346E-4</v>
      </c>
      <c r="AC1886" s="175"/>
    </row>
    <row r="1887" spans="1:29">
      <c r="A1887" t="s">
        <v>5008</v>
      </c>
      <c r="B1887" t="s">
        <v>5009</v>
      </c>
      <c r="C1887">
        <v>3.48</v>
      </c>
      <c r="D1887">
        <v>3.85</v>
      </c>
      <c r="E1887">
        <v>2.56</v>
      </c>
      <c r="F1887">
        <v>3.95</v>
      </c>
      <c r="G1887">
        <v>4.6500000000000004</v>
      </c>
      <c r="H1887">
        <v>2.36</v>
      </c>
      <c r="I1887">
        <v>4.5</v>
      </c>
      <c r="J1887">
        <v>5.26</v>
      </c>
      <c r="K1887">
        <v>2.7</v>
      </c>
      <c r="U1887">
        <v>235</v>
      </c>
      <c r="V1887">
        <v>207</v>
      </c>
      <c r="W1887">
        <v>209</v>
      </c>
      <c r="X1887">
        <v>150</v>
      </c>
      <c r="Y1887">
        <v>133</v>
      </c>
      <c r="Z1887">
        <v>149</v>
      </c>
      <c r="AA1887">
        <f t="shared" si="505"/>
        <v>1083</v>
      </c>
      <c r="AB1887">
        <f t="shared" si="510"/>
        <v>1.8046929014246075E-4</v>
      </c>
      <c r="AC1887" s="175"/>
    </row>
    <row r="1888" spans="1:29">
      <c r="A1888" t="s">
        <v>5010</v>
      </c>
      <c r="B1888" t="s">
        <v>5011</v>
      </c>
      <c r="C1888">
        <v>3.6</v>
      </c>
      <c r="D1888">
        <v>3.94</v>
      </c>
      <c r="E1888">
        <v>2.61</v>
      </c>
      <c r="F1888">
        <v>4.1900000000000004</v>
      </c>
      <c r="G1888">
        <v>4.8600000000000003</v>
      </c>
      <c r="H1888">
        <v>2.4500000000000002</v>
      </c>
      <c r="I1888">
        <v>4.62</v>
      </c>
      <c r="J1888">
        <v>5.33</v>
      </c>
      <c r="K1888">
        <v>2.7</v>
      </c>
      <c r="U1888">
        <v>221</v>
      </c>
      <c r="V1888">
        <v>199</v>
      </c>
      <c r="W1888">
        <v>198</v>
      </c>
      <c r="X1888">
        <v>139</v>
      </c>
      <c r="Y1888">
        <v>129</v>
      </c>
      <c r="Z1888">
        <v>151</v>
      </c>
      <c r="AA1888">
        <f t="shared" si="505"/>
        <v>1037</v>
      </c>
      <c r="AB1888">
        <f t="shared" si="510"/>
        <v>1.7280392786494164E-4</v>
      </c>
      <c r="AC1888" s="175"/>
    </row>
    <row r="1889" spans="1:29">
      <c r="A1889" t="s">
        <v>5012</v>
      </c>
      <c r="B1889" t="s">
        <v>5013</v>
      </c>
      <c r="C1889">
        <v>3.7</v>
      </c>
      <c r="D1889">
        <v>3.98</v>
      </c>
      <c r="E1889">
        <v>2.64</v>
      </c>
      <c r="F1889">
        <v>4.4000000000000004</v>
      </c>
      <c r="G1889">
        <v>5.04</v>
      </c>
      <c r="H1889">
        <v>2.5299999999999998</v>
      </c>
      <c r="I1889">
        <v>4.72</v>
      </c>
      <c r="J1889">
        <v>5.38</v>
      </c>
      <c r="K1889">
        <v>2.7</v>
      </c>
      <c r="U1889">
        <v>211</v>
      </c>
      <c r="V1889">
        <v>196</v>
      </c>
      <c r="W1889">
        <v>195</v>
      </c>
      <c r="X1889">
        <v>131</v>
      </c>
      <c r="Y1889">
        <v>130</v>
      </c>
      <c r="Z1889">
        <v>145</v>
      </c>
      <c r="AA1889">
        <f t="shared" si="505"/>
        <v>1008</v>
      </c>
      <c r="AB1889">
        <f t="shared" si="510"/>
        <v>1.6797141686389699E-4</v>
      </c>
      <c r="AC1889" s="175">
        <f t="shared" ref="AC1889:AC1949" si="513">SUM(AB1889:AB1892)/4</f>
        <v>1.5993111838802097E-4</v>
      </c>
    </row>
    <row r="1890" spans="1:29">
      <c r="A1890" t="s">
        <v>5014</v>
      </c>
      <c r="B1890" t="s">
        <v>5015</v>
      </c>
      <c r="C1890">
        <v>3.76</v>
      </c>
      <c r="D1890">
        <v>4</v>
      </c>
      <c r="E1890">
        <v>2.66</v>
      </c>
      <c r="F1890">
        <v>4.55</v>
      </c>
      <c r="G1890">
        <v>5.17</v>
      </c>
      <c r="H1890">
        <v>2.59</v>
      </c>
      <c r="I1890">
        <v>4.78</v>
      </c>
      <c r="J1890">
        <v>5.41</v>
      </c>
      <c r="K1890">
        <v>2.7</v>
      </c>
      <c r="U1890">
        <v>214</v>
      </c>
      <c r="V1890">
        <v>197</v>
      </c>
      <c r="W1890">
        <v>200</v>
      </c>
      <c r="X1890">
        <v>105</v>
      </c>
      <c r="Y1890">
        <v>119</v>
      </c>
      <c r="Z1890">
        <v>117</v>
      </c>
      <c r="AA1890">
        <f t="shared" si="505"/>
        <v>952</v>
      </c>
      <c r="AB1890">
        <f t="shared" si="510"/>
        <v>1.5863967148256939E-4</v>
      </c>
      <c r="AC1890" s="175"/>
    </row>
    <row r="1891" spans="1:29">
      <c r="A1891" t="s">
        <v>5016</v>
      </c>
      <c r="B1891" t="s">
        <v>5017</v>
      </c>
      <c r="C1891">
        <v>3.79</v>
      </c>
      <c r="D1891">
        <v>4.01</v>
      </c>
      <c r="E1891">
        <v>2.68</v>
      </c>
      <c r="F1891">
        <v>4.6399999999999997</v>
      </c>
      <c r="G1891">
        <v>5.26</v>
      </c>
      <c r="H1891">
        <v>2.62</v>
      </c>
      <c r="I1891">
        <v>4.8099999999999996</v>
      </c>
      <c r="J1891">
        <v>5.43</v>
      </c>
      <c r="K1891">
        <v>2.7</v>
      </c>
      <c r="U1891">
        <v>214</v>
      </c>
      <c r="V1891">
        <v>196</v>
      </c>
      <c r="W1891">
        <v>206</v>
      </c>
      <c r="X1891">
        <v>93</v>
      </c>
      <c r="Y1891">
        <v>122</v>
      </c>
      <c r="Z1891">
        <v>112</v>
      </c>
      <c r="AA1891">
        <f t="shared" si="505"/>
        <v>943</v>
      </c>
      <c r="AB1891">
        <f t="shared" si="510"/>
        <v>1.5713992668914172E-4</v>
      </c>
      <c r="AC1891" s="175"/>
    </row>
    <row r="1892" spans="1:29">
      <c r="A1892" t="s">
        <v>5018</v>
      </c>
      <c r="B1892" t="s">
        <v>5019</v>
      </c>
      <c r="C1892">
        <v>3.81</v>
      </c>
      <c r="D1892">
        <v>4.0199999999999996</v>
      </c>
      <c r="E1892">
        <v>2.68</v>
      </c>
      <c r="F1892">
        <v>4.7</v>
      </c>
      <c r="G1892">
        <v>5.31</v>
      </c>
      <c r="H1892">
        <v>2.64</v>
      </c>
      <c r="I1892">
        <v>4.83</v>
      </c>
      <c r="J1892">
        <v>5.44</v>
      </c>
      <c r="K1892">
        <v>2.7</v>
      </c>
      <c r="U1892">
        <v>215</v>
      </c>
      <c r="V1892">
        <v>204</v>
      </c>
      <c r="W1892">
        <v>217</v>
      </c>
      <c r="X1892">
        <v>89</v>
      </c>
      <c r="Y1892">
        <v>111</v>
      </c>
      <c r="Z1892">
        <v>100</v>
      </c>
      <c r="AA1892">
        <f t="shared" si="505"/>
        <v>936</v>
      </c>
      <c r="AB1892">
        <f t="shared" si="510"/>
        <v>1.5597345851647577E-4</v>
      </c>
      <c r="AC1892" s="175"/>
    </row>
    <row r="1893" spans="1:29">
      <c r="A1893" t="s">
        <v>5020</v>
      </c>
      <c r="B1893" t="s">
        <v>5021</v>
      </c>
      <c r="C1893">
        <v>3.79</v>
      </c>
      <c r="D1893">
        <v>4.01</v>
      </c>
      <c r="E1893">
        <v>2.68</v>
      </c>
      <c r="F1893">
        <v>4.6900000000000004</v>
      </c>
      <c r="G1893">
        <v>5.31</v>
      </c>
      <c r="H1893">
        <v>2.65</v>
      </c>
      <c r="I1893">
        <v>4.8099999999999996</v>
      </c>
      <c r="J1893">
        <v>5.43</v>
      </c>
      <c r="K1893">
        <v>2.7</v>
      </c>
      <c r="U1893">
        <v>221</v>
      </c>
      <c r="V1893">
        <v>215</v>
      </c>
      <c r="W1893">
        <v>226</v>
      </c>
      <c r="X1893">
        <v>77</v>
      </c>
      <c r="Y1893">
        <v>109</v>
      </c>
      <c r="Z1893">
        <v>118</v>
      </c>
      <c r="AA1893">
        <f t="shared" si="505"/>
        <v>966</v>
      </c>
      <c r="AB1893">
        <f t="shared" si="510"/>
        <v>1.609726078279013E-4</v>
      </c>
      <c r="AC1893" s="175">
        <f t="shared" ref="AC1893:AC1953" si="514">SUM(AB1893:AB1896)/4</f>
        <v>1.6892958714858689E-4</v>
      </c>
    </row>
    <row r="1894" spans="1:29">
      <c r="A1894" t="s">
        <v>5022</v>
      </c>
      <c r="B1894" t="s">
        <v>5023</v>
      </c>
      <c r="C1894">
        <v>3.68</v>
      </c>
      <c r="D1894">
        <v>3.97</v>
      </c>
      <c r="E1894">
        <v>2.64</v>
      </c>
      <c r="F1894">
        <v>4.5999999999999996</v>
      </c>
      <c r="G1894">
        <v>5.26</v>
      </c>
      <c r="H1894">
        <v>2.66</v>
      </c>
      <c r="I1894">
        <v>4.7</v>
      </c>
      <c r="J1894">
        <v>5.37</v>
      </c>
      <c r="K1894">
        <v>2.7</v>
      </c>
      <c r="U1894">
        <v>219</v>
      </c>
      <c r="V1894">
        <v>223</v>
      </c>
      <c r="W1894">
        <v>235</v>
      </c>
      <c r="X1894">
        <v>82</v>
      </c>
      <c r="Y1894">
        <v>117</v>
      </c>
      <c r="Z1894">
        <v>139</v>
      </c>
      <c r="AA1894">
        <f t="shared" si="505"/>
        <v>1015</v>
      </c>
      <c r="AB1894">
        <f t="shared" si="510"/>
        <v>1.6913788503656295E-4</v>
      </c>
      <c r="AC1894" s="175"/>
    </row>
    <row r="1895" spans="1:29">
      <c r="A1895" t="s">
        <v>5024</v>
      </c>
      <c r="B1895" t="s">
        <v>5025</v>
      </c>
      <c r="C1895">
        <v>3.5</v>
      </c>
      <c r="D1895">
        <v>3.85</v>
      </c>
      <c r="E1895">
        <v>2.57</v>
      </c>
      <c r="F1895">
        <v>4.3600000000000003</v>
      </c>
      <c r="G1895">
        <v>5.0999999999999996</v>
      </c>
      <c r="H1895">
        <v>2.62</v>
      </c>
      <c r="I1895">
        <v>4.5199999999999996</v>
      </c>
      <c r="J1895">
        <v>5.27</v>
      </c>
      <c r="K1895">
        <v>2.7</v>
      </c>
      <c r="U1895">
        <v>212</v>
      </c>
      <c r="V1895">
        <v>230</v>
      </c>
      <c r="W1895">
        <v>241</v>
      </c>
      <c r="X1895">
        <v>87</v>
      </c>
      <c r="Y1895">
        <v>123</v>
      </c>
      <c r="Z1895">
        <v>135</v>
      </c>
      <c r="AA1895">
        <f t="shared" si="505"/>
        <v>1028</v>
      </c>
      <c r="AB1895">
        <f t="shared" si="510"/>
        <v>1.71304183071514E-4</v>
      </c>
      <c r="AC1895" s="175"/>
    </row>
    <row r="1896" spans="1:29">
      <c r="A1896" t="s">
        <v>5026</v>
      </c>
      <c r="B1896" t="s">
        <v>5027</v>
      </c>
      <c r="C1896">
        <v>3.37</v>
      </c>
      <c r="D1896">
        <v>3.77</v>
      </c>
      <c r="E1896">
        <v>2.5299999999999998</v>
      </c>
      <c r="F1896">
        <v>4.13</v>
      </c>
      <c r="G1896">
        <v>4.92</v>
      </c>
      <c r="H1896">
        <v>2.5499999999999998</v>
      </c>
      <c r="I1896">
        <v>4.4000000000000004</v>
      </c>
      <c r="J1896">
        <v>5.21</v>
      </c>
      <c r="K1896">
        <v>2.7</v>
      </c>
      <c r="U1896">
        <v>203</v>
      </c>
      <c r="V1896">
        <v>233</v>
      </c>
      <c r="W1896">
        <v>240</v>
      </c>
      <c r="X1896">
        <v>101</v>
      </c>
      <c r="Y1896">
        <v>127</v>
      </c>
      <c r="Z1896">
        <v>142</v>
      </c>
      <c r="AA1896">
        <f t="shared" si="505"/>
        <v>1046</v>
      </c>
      <c r="AB1896">
        <f t="shared" si="510"/>
        <v>1.743036726583693E-4</v>
      </c>
      <c r="AC1896" s="175"/>
    </row>
    <row r="1897" spans="1:29">
      <c r="A1897" t="s">
        <v>5028</v>
      </c>
      <c r="B1897" t="s">
        <v>5029</v>
      </c>
      <c r="C1897">
        <v>3.28</v>
      </c>
      <c r="D1897">
        <v>3.7</v>
      </c>
      <c r="E1897">
        <v>2.5</v>
      </c>
      <c r="F1897">
        <v>3.95</v>
      </c>
      <c r="G1897">
        <v>4.7699999999999996</v>
      </c>
      <c r="H1897">
        <v>2.4900000000000002</v>
      </c>
      <c r="I1897">
        <v>4.3099999999999996</v>
      </c>
      <c r="J1897">
        <v>5.16</v>
      </c>
      <c r="K1897">
        <v>2.7</v>
      </c>
      <c r="U1897">
        <v>199</v>
      </c>
      <c r="V1897">
        <v>226</v>
      </c>
      <c r="W1897">
        <v>228</v>
      </c>
      <c r="X1897">
        <v>106</v>
      </c>
      <c r="Y1897">
        <v>138</v>
      </c>
      <c r="Z1897">
        <v>147</v>
      </c>
      <c r="AA1897">
        <f t="shared" si="505"/>
        <v>1044</v>
      </c>
      <c r="AB1897">
        <f t="shared" si="510"/>
        <v>1.7397039603760759E-4</v>
      </c>
      <c r="AC1897" s="175">
        <f t="shared" ref="AC1897:AC1957" si="515">SUM(AB1897:AB1900)/4</f>
        <v>1.3897635085762907E-4</v>
      </c>
    </row>
    <row r="1898" spans="1:29">
      <c r="A1898" t="s">
        <v>5030</v>
      </c>
      <c r="B1898" t="s">
        <v>5031</v>
      </c>
      <c r="C1898">
        <v>3.22</v>
      </c>
      <c r="D1898">
        <v>3.64</v>
      </c>
      <c r="E1898">
        <v>2.4700000000000002</v>
      </c>
      <c r="F1898">
        <v>3.83</v>
      </c>
      <c r="G1898">
        <v>4.67</v>
      </c>
      <c r="H1898">
        <v>2.46</v>
      </c>
      <c r="I1898">
        <v>4.24</v>
      </c>
      <c r="J1898">
        <v>5.12</v>
      </c>
      <c r="K1898">
        <v>2.7</v>
      </c>
      <c r="U1898">
        <v>187</v>
      </c>
      <c r="V1898">
        <v>204</v>
      </c>
      <c r="W1898">
        <v>201</v>
      </c>
      <c r="X1898">
        <v>97</v>
      </c>
      <c r="Y1898">
        <v>134</v>
      </c>
      <c r="Z1898">
        <v>126</v>
      </c>
      <c r="AA1898">
        <f t="shared" si="505"/>
        <v>949</v>
      </c>
      <c r="AB1898">
        <f t="shared" si="510"/>
        <v>1.5813975655142682E-4</v>
      </c>
      <c r="AC1898" s="175"/>
    </row>
    <row r="1899" spans="1:29">
      <c r="A1899" t="s">
        <v>5032</v>
      </c>
      <c r="B1899" t="s">
        <v>5033</v>
      </c>
      <c r="C1899">
        <v>3.14</v>
      </c>
      <c r="D1899">
        <v>3.57</v>
      </c>
      <c r="E1899">
        <v>2.44</v>
      </c>
      <c r="F1899">
        <v>3.71</v>
      </c>
      <c r="G1899">
        <v>4.58</v>
      </c>
      <c r="H1899">
        <v>2.4300000000000002</v>
      </c>
      <c r="I1899">
        <v>4.1500000000000004</v>
      </c>
      <c r="J1899">
        <v>5.07</v>
      </c>
      <c r="K1899">
        <v>2.7</v>
      </c>
      <c r="U1899">
        <v>157</v>
      </c>
      <c r="V1899">
        <v>173</v>
      </c>
      <c r="W1899">
        <v>144</v>
      </c>
      <c r="X1899">
        <v>94</v>
      </c>
      <c r="Y1899">
        <v>122</v>
      </c>
      <c r="Z1899">
        <v>73</v>
      </c>
      <c r="AA1899">
        <f t="shared" si="505"/>
        <v>763</v>
      </c>
      <c r="AB1899">
        <f t="shared" si="510"/>
        <v>1.2714503082058871E-4</v>
      </c>
      <c r="AC1899" s="175"/>
    </row>
    <row r="1900" spans="1:29">
      <c r="A1900" t="s">
        <v>5034</v>
      </c>
      <c r="B1900" t="s">
        <v>5035</v>
      </c>
      <c r="C1900">
        <v>3.08</v>
      </c>
      <c r="D1900">
        <v>3.53</v>
      </c>
      <c r="E1900">
        <v>2.4300000000000002</v>
      </c>
      <c r="F1900">
        <v>3.61</v>
      </c>
      <c r="G1900">
        <v>4.5</v>
      </c>
      <c r="H1900">
        <v>2.41</v>
      </c>
      <c r="I1900">
        <v>4.09</v>
      </c>
      <c r="J1900">
        <v>5.04</v>
      </c>
      <c r="K1900">
        <v>2.7</v>
      </c>
      <c r="U1900">
        <v>148</v>
      </c>
      <c r="V1900">
        <v>126</v>
      </c>
      <c r="W1900">
        <v>115</v>
      </c>
      <c r="X1900">
        <v>70</v>
      </c>
      <c r="Y1900">
        <v>91</v>
      </c>
      <c r="Z1900">
        <v>30</v>
      </c>
      <c r="AA1900">
        <f t="shared" si="505"/>
        <v>580</v>
      </c>
      <c r="AB1900">
        <f t="shared" si="510"/>
        <v>9.6650220020893111E-5</v>
      </c>
      <c r="AC1900" s="175"/>
    </row>
    <row r="1901" spans="1:29">
      <c r="A1901" t="s">
        <v>5036</v>
      </c>
      <c r="B1901" t="s">
        <v>5037</v>
      </c>
      <c r="C1901">
        <v>3.01</v>
      </c>
      <c r="D1901">
        <v>3.46</v>
      </c>
      <c r="E1901">
        <v>2.41</v>
      </c>
      <c r="F1901">
        <v>3.49</v>
      </c>
      <c r="G1901">
        <v>4.41</v>
      </c>
      <c r="H1901">
        <v>2.39</v>
      </c>
      <c r="I1901">
        <v>4.0199999999999996</v>
      </c>
      <c r="J1901">
        <v>4.99</v>
      </c>
      <c r="K1901">
        <v>2.7</v>
      </c>
      <c r="U1901">
        <v>125</v>
      </c>
      <c r="V1901">
        <v>88</v>
      </c>
      <c r="W1901">
        <v>89</v>
      </c>
      <c r="X1901">
        <v>66</v>
      </c>
      <c r="Y1901">
        <v>68</v>
      </c>
      <c r="Z1901">
        <v>13</v>
      </c>
      <c r="AA1901">
        <f t="shared" si="505"/>
        <v>449</v>
      </c>
      <c r="AB1901">
        <f t="shared" si="510"/>
        <v>7.4820601361001731E-5</v>
      </c>
      <c r="AC1901" s="175">
        <f t="shared" ref="AC1901:AC1961" si="516">SUM(AB1901:AB1904)/4</f>
        <v>8.1777750819402229E-5</v>
      </c>
    </row>
    <row r="1902" spans="1:29">
      <c r="A1902" t="s">
        <v>5038</v>
      </c>
      <c r="B1902" t="s">
        <v>5039</v>
      </c>
      <c r="C1902">
        <v>2.97</v>
      </c>
      <c r="D1902">
        <v>3.43</v>
      </c>
      <c r="E1902">
        <v>2.39</v>
      </c>
      <c r="F1902">
        <v>3.43</v>
      </c>
      <c r="G1902">
        <v>4.3600000000000003</v>
      </c>
      <c r="H1902">
        <v>2.37</v>
      </c>
      <c r="I1902">
        <v>3.97</v>
      </c>
      <c r="J1902">
        <v>4.97</v>
      </c>
      <c r="K1902">
        <v>2.7</v>
      </c>
      <c r="U1902">
        <v>127</v>
      </c>
      <c r="V1902">
        <v>97</v>
      </c>
      <c r="W1902">
        <v>94</v>
      </c>
      <c r="X1902">
        <v>83</v>
      </c>
      <c r="Y1902">
        <v>71</v>
      </c>
      <c r="Z1902">
        <v>15</v>
      </c>
      <c r="AA1902">
        <f t="shared" si="505"/>
        <v>487</v>
      </c>
      <c r="AB1902">
        <f t="shared" si="510"/>
        <v>8.1152857155474038E-5</v>
      </c>
      <c r="AC1902" s="175"/>
    </row>
    <row r="1903" spans="1:29">
      <c r="A1903" t="s">
        <v>5040</v>
      </c>
      <c r="B1903" t="s">
        <v>5041</v>
      </c>
      <c r="C1903">
        <v>2.93</v>
      </c>
      <c r="D1903">
        <v>3.4</v>
      </c>
      <c r="E1903">
        <v>2.38</v>
      </c>
      <c r="F1903">
        <v>3.38</v>
      </c>
      <c r="G1903">
        <v>4.32</v>
      </c>
      <c r="H1903">
        <v>2.36</v>
      </c>
      <c r="I1903">
        <v>3.94</v>
      </c>
      <c r="J1903">
        <v>4.95</v>
      </c>
      <c r="K1903">
        <v>2.7</v>
      </c>
      <c r="U1903">
        <v>131</v>
      </c>
      <c r="V1903">
        <v>94</v>
      </c>
      <c r="W1903">
        <v>98</v>
      </c>
      <c r="X1903">
        <v>87</v>
      </c>
      <c r="Y1903">
        <v>69</v>
      </c>
      <c r="Z1903">
        <v>12</v>
      </c>
      <c r="AA1903">
        <f t="shared" si="505"/>
        <v>491</v>
      </c>
      <c r="AB1903">
        <f t="shared" si="510"/>
        <v>8.1819410396997443E-5</v>
      </c>
      <c r="AC1903" s="175"/>
    </row>
    <row r="1904" spans="1:29">
      <c r="A1904" t="s">
        <v>5042</v>
      </c>
      <c r="B1904" t="s">
        <v>5043</v>
      </c>
      <c r="C1904">
        <v>2.91</v>
      </c>
      <c r="D1904">
        <v>3.39</v>
      </c>
      <c r="E1904">
        <v>2.37</v>
      </c>
      <c r="F1904">
        <v>3.35</v>
      </c>
      <c r="G1904">
        <v>4.3</v>
      </c>
      <c r="H1904">
        <v>2.35</v>
      </c>
      <c r="I1904">
        <v>3.92</v>
      </c>
      <c r="J1904">
        <v>4.9400000000000004</v>
      </c>
      <c r="K1904">
        <v>2.7</v>
      </c>
      <c r="U1904">
        <v>145</v>
      </c>
      <c r="V1904">
        <v>105</v>
      </c>
      <c r="W1904">
        <v>109</v>
      </c>
      <c r="X1904">
        <v>88</v>
      </c>
      <c r="Y1904">
        <v>66</v>
      </c>
      <c r="Z1904">
        <v>23</v>
      </c>
      <c r="AA1904">
        <f t="shared" si="505"/>
        <v>536</v>
      </c>
      <c r="AB1904">
        <f t="shared" si="510"/>
        <v>8.9318134364135704E-5</v>
      </c>
      <c r="AC1904" s="175"/>
    </row>
    <row r="1905" spans="1:29">
      <c r="A1905" t="s">
        <v>5044</v>
      </c>
      <c r="B1905" t="s">
        <v>5045</v>
      </c>
      <c r="C1905">
        <v>2.9</v>
      </c>
      <c r="D1905">
        <v>3.37</v>
      </c>
      <c r="E1905">
        <v>2.36</v>
      </c>
      <c r="F1905">
        <v>3.32</v>
      </c>
      <c r="G1905">
        <v>4.2699999999999996</v>
      </c>
      <c r="H1905">
        <v>2.33</v>
      </c>
      <c r="I1905">
        <v>3.9</v>
      </c>
      <c r="J1905">
        <v>4.93</v>
      </c>
      <c r="K1905">
        <v>2.7</v>
      </c>
      <c r="U1905">
        <v>156</v>
      </c>
      <c r="V1905">
        <v>132</v>
      </c>
      <c r="W1905">
        <v>134</v>
      </c>
      <c r="X1905">
        <v>122</v>
      </c>
      <c r="Y1905">
        <v>106</v>
      </c>
      <c r="Z1905">
        <v>53</v>
      </c>
      <c r="AA1905">
        <f t="shared" si="505"/>
        <v>703</v>
      </c>
      <c r="AB1905">
        <f t="shared" si="510"/>
        <v>1.1714673219773768E-4</v>
      </c>
      <c r="AC1905" s="175">
        <f t="shared" ref="AC1905" si="517">SUM(AB1905:AB1908)/4</f>
        <v>1.7438699181355973E-4</v>
      </c>
    </row>
    <row r="1906" spans="1:29">
      <c r="A1906" t="s">
        <v>5046</v>
      </c>
      <c r="B1906" t="s">
        <v>5047</v>
      </c>
      <c r="C1906">
        <v>2.88</v>
      </c>
      <c r="D1906">
        <v>3.36</v>
      </c>
      <c r="E1906">
        <v>2.36</v>
      </c>
      <c r="F1906">
        <v>3.29</v>
      </c>
      <c r="G1906">
        <v>4.24</v>
      </c>
      <c r="H1906">
        <v>2.33</v>
      </c>
      <c r="I1906">
        <v>3.88</v>
      </c>
      <c r="J1906">
        <v>4.92</v>
      </c>
      <c r="K1906">
        <v>2.7</v>
      </c>
      <c r="U1906">
        <v>162</v>
      </c>
      <c r="V1906">
        <v>200</v>
      </c>
      <c r="W1906">
        <v>178</v>
      </c>
      <c r="X1906">
        <v>196</v>
      </c>
      <c r="Y1906">
        <v>144</v>
      </c>
      <c r="Z1906">
        <v>168</v>
      </c>
      <c r="AA1906">
        <f t="shared" si="505"/>
        <v>1048</v>
      </c>
      <c r="AB1906">
        <f t="shared" si="510"/>
        <v>1.7463694927913101E-4</v>
      </c>
      <c r="AC1906" s="175"/>
    </row>
    <row r="1907" spans="1:29">
      <c r="A1907" t="s">
        <v>5048</v>
      </c>
      <c r="B1907" t="s">
        <v>5049</v>
      </c>
      <c r="C1907">
        <v>2.89</v>
      </c>
      <c r="D1907">
        <v>3.37</v>
      </c>
      <c r="E1907">
        <v>2.36</v>
      </c>
      <c r="F1907">
        <v>3.28</v>
      </c>
      <c r="G1907">
        <v>4.22</v>
      </c>
      <c r="H1907">
        <v>2.31</v>
      </c>
      <c r="I1907">
        <v>3.89</v>
      </c>
      <c r="J1907">
        <v>4.92</v>
      </c>
      <c r="K1907">
        <v>2.7</v>
      </c>
      <c r="U1907">
        <v>192</v>
      </c>
      <c r="V1907">
        <v>209</v>
      </c>
      <c r="W1907">
        <v>219</v>
      </c>
      <c r="X1907">
        <v>222</v>
      </c>
      <c r="Y1907">
        <v>122</v>
      </c>
      <c r="Z1907">
        <v>262</v>
      </c>
      <c r="AA1907">
        <f t="shared" si="505"/>
        <v>1226</v>
      </c>
      <c r="AB1907">
        <f t="shared" si="510"/>
        <v>2.0429856852692235E-4</v>
      </c>
      <c r="AC1907" s="175"/>
    </row>
    <row r="1908" spans="1:29">
      <c r="A1908" t="s">
        <v>5050</v>
      </c>
      <c r="B1908" t="s">
        <v>5051</v>
      </c>
      <c r="C1908">
        <v>3.08</v>
      </c>
      <c r="D1908">
        <v>3.53</v>
      </c>
      <c r="E1908">
        <v>2.42</v>
      </c>
      <c r="F1908">
        <v>3.48</v>
      </c>
      <c r="G1908">
        <v>4.3499999999999996</v>
      </c>
      <c r="H1908">
        <v>2.3199999999999998</v>
      </c>
      <c r="I1908">
        <v>4.09</v>
      </c>
      <c r="J1908">
        <v>5.03</v>
      </c>
      <c r="K1908">
        <v>2.7</v>
      </c>
      <c r="U1908">
        <v>208</v>
      </c>
      <c r="V1908">
        <v>193</v>
      </c>
      <c r="W1908">
        <v>208</v>
      </c>
      <c r="X1908">
        <v>220</v>
      </c>
      <c r="Y1908">
        <v>154</v>
      </c>
      <c r="Z1908">
        <v>226</v>
      </c>
      <c r="AA1908">
        <f t="shared" si="505"/>
        <v>1209</v>
      </c>
      <c r="AB1908">
        <f t="shared" si="510"/>
        <v>2.0146571725044787E-4</v>
      </c>
      <c r="AC1908" s="175"/>
    </row>
    <row r="1909" spans="1:29">
      <c r="A1909" t="s">
        <v>5052</v>
      </c>
      <c r="B1909" t="s">
        <v>5053</v>
      </c>
      <c r="C1909">
        <v>3.31</v>
      </c>
      <c r="D1909">
        <v>3.72</v>
      </c>
      <c r="E1909">
        <v>2.5099999999999998</v>
      </c>
      <c r="F1909">
        <v>3.75</v>
      </c>
      <c r="G1909">
        <v>4.53</v>
      </c>
      <c r="H1909">
        <v>2.35</v>
      </c>
      <c r="I1909">
        <v>4.34</v>
      </c>
      <c r="J1909">
        <v>5.17</v>
      </c>
      <c r="K1909">
        <v>2.7</v>
      </c>
      <c r="U1909">
        <v>232</v>
      </c>
      <c r="V1909">
        <v>193</v>
      </c>
      <c r="W1909">
        <v>199</v>
      </c>
      <c r="X1909">
        <v>166</v>
      </c>
      <c r="Y1909">
        <v>138</v>
      </c>
      <c r="Z1909">
        <v>171</v>
      </c>
      <c r="AA1909">
        <f t="shared" si="505"/>
        <v>1099</v>
      </c>
      <c r="AB1909">
        <f t="shared" si="510"/>
        <v>1.8313550310855437E-4</v>
      </c>
      <c r="AC1909" s="175">
        <f t="shared" ref="AC1909:AC1969" si="518">SUM(AB1909:AB1912)/4</f>
        <v>1.6892958714858687E-4</v>
      </c>
    </row>
    <row r="1910" spans="1:29">
      <c r="A1910" t="s">
        <v>5054</v>
      </c>
      <c r="B1910" t="s">
        <v>5055</v>
      </c>
      <c r="C1910">
        <v>3.54</v>
      </c>
      <c r="D1910">
        <v>3.89</v>
      </c>
      <c r="E1910">
        <v>2.59</v>
      </c>
      <c r="F1910">
        <v>4.09</v>
      </c>
      <c r="G1910">
        <v>4.79</v>
      </c>
      <c r="H1910">
        <v>2.44</v>
      </c>
      <c r="I1910">
        <v>4.5599999999999996</v>
      </c>
      <c r="J1910">
        <v>5.3</v>
      </c>
      <c r="K1910">
        <v>2.7</v>
      </c>
      <c r="U1910">
        <v>214</v>
      </c>
      <c r="V1910">
        <v>181</v>
      </c>
      <c r="W1910">
        <v>185</v>
      </c>
      <c r="X1910">
        <v>154</v>
      </c>
      <c r="Y1910">
        <v>140</v>
      </c>
      <c r="Z1910">
        <v>164</v>
      </c>
      <c r="AA1910">
        <f t="shared" si="505"/>
        <v>1038</v>
      </c>
      <c r="AB1910">
        <f t="shared" si="510"/>
        <v>1.7297056617532249E-4</v>
      </c>
      <c r="AC1910" s="175"/>
    </row>
    <row r="1911" spans="1:29">
      <c r="A1911" t="s">
        <v>5056</v>
      </c>
      <c r="B1911" t="s">
        <v>5057</v>
      </c>
      <c r="C1911">
        <v>3.76</v>
      </c>
      <c r="D1911">
        <v>4</v>
      </c>
      <c r="E1911">
        <v>2.67</v>
      </c>
      <c r="F1911">
        <v>4.45</v>
      </c>
      <c r="G1911">
        <v>5.07</v>
      </c>
      <c r="H1911">
        <v>2.5499999999999998</v>
      </c>
      <c r="I1911">
        <v>4.78</v>
      </c>
      <c r="J1911">
        <v>5.41</v>
      </c>
      <c r="K1911">
        <v>2.7</v>
      </c>
      <c r="U1911">
        <v>197</v>
      </c>
      <c r="V1911">
        <v>176</v>
      </c>
      <c r="W1911">
        <v>174</v>
      </c>
      <c r="X1911">
        <v>151</v>
      </c>
      <c r="Y1911">
        <v>133</v>
      </c>
      <c r="Z1911">
        <v>149</v>
      </c>
      <c r="AA1911">
        <f t="shared" si="505"/>
        <v>980</v>
      </c>
      <c r="AB1911">
        <f t="shared" si="510"/>
        <v>1.6330554417323318E-4</v>
      </c>
      <c r="AC1911" s="175"/>
    </row>
    <row r="1912" spans="1:29">
      <c r="A1912" t="s">
        <v>5058</v>
      </c>
      <c r="B1912" t="s">
        <v>5059</v>
      </c>
      <c r="C1912">
        <v>3.9</v>
      </c>
      <c r="D1912">
        <v>4.04</v>
      </c>
      <c r="E1912">
        <v>2.73</v>
      </c>
      <c r="F1912">
        <v>4.76</v>
      </c>
      <c r="G1912">
        <v>5.32</v>
      </c>
      <c r="H1912">
        <v>2.65</v>
      </c>
      <c r="I1912">
        <v>4.9400000000000004</v>
      </c>
      <c r="J1912">
        <v>5.5</v>
      </c>
      <c r="K1912">
        <v>2.7</v>
      </c>
      <c r="U1912">
        <v>184</v>
      </c>
      <c r="V1912">
        <v>170</v>
      </c>
      <c r="W1912">
        <v>164</v>
      </c>
      <c r="X1912">
        <v>140</v>
      </c>
      <c r="Y1912">
        <v>129</v>
      </c>
      <c r="Z1912">
        <v>151</v>
      </c>
      <c r="AA1912">
        <f t="shared" si="505"/>
        <v>938</v>
      </c>
      <c r="AB1912">
        <f t="shared" si="510"/>
        <v>1.5630673513723748E-4</v>
      </c>
      <c r="AC1912" s="175"/>
    </row>
    <row r="1913" spans="1:29">
      <c r="A1913" t="s">
        <v>5060</v>
      </c>
      <c r="B1913" t="s">
        <v>5061</v>
      </c>
      <c r="C1913">
        <v>3.96</v>
      </c>
      <c r="D1913">
        <v>4.0599999999999996</v>
      </c>
      <c r="E1913">
        <v>2.77</v>
      </c>
      <c r="F1913">
        <v>5.01</v>
      </c>
      <c r="G1913">
        <v>5.53</v>
      </c>
      <c r="H1913">
        <v>2.74</v>
      </c>
      <c r="I1913">
        <v>5.0599999999999996</v>
      </c>
      <c r="J1913">
        <v>5.56</v>
      </c>
      <c r="K1913">
        <v>2.7</v>
      </c>
      <c r="U1913">
        <v>176</v>
      </c>
      <c r="V1913">
        <v>166</v>
      </c>
      <c r="W1913">
        <v>162</v>
      </c>
      <c r="X1913">
        <v>133</v>
      </c>
      <c r="Y1913">
        <v>130</v>
      </c>
      <c r="Z1913">
        <v>145</v>
      </c>
      <c r="AA1913">
        <f t="shared" si="505"/>
        <v>912</v>
      </c>
      <c r="AB1913">
        <f t="shared" si="510"/>
        <v>1.5197413906733537E-4</v>
      </c>
      <c r="AC1913" s="175">
        <f t="shared" ref="AC1913:AC1973" si="519">SUM(AB1913:AB1916)/4</f>
        <v>1.4385052143626895E-4</v>
      </c>
    </row>
    <row r="1914" spans="1:29">
      <c r="A1914" t="s">
        <v>5062</v>
      </c>
      <c r="B1914" t="s">
        <v>5063</v>
      </c>
      <c r="C1914">
        <v>4</v>
      </c>
      <c r="D1914">
        <v>4.0599999999999996</v>
      </c>
      <c r="E1914">
        <v>2.81</v>
      </c>
      <c r="F1914">
        <v>5.24</v>
      </c>
      <c r="G1914">
        <v>5.7</v>
      </c>
      <c r="H1914">
        <v>2.81</v>
      </c>
      <c r="I1914">
        <v>5.15</v>
      </c>
      <c r="J1914">
        <v>5.61</v>
      </c>
      <c r="K1914">
        <v>2.7</v>
      </c>
      <c r="U1914">
        <v>179</v>
      </c>
      <c r="V1914">
        <v>167</v>
      </c>
      <c r="W1914">
        <v>167</v>
      </c>
      <c r="X1914">
        <v>106</v>
      </c>
      <c r="Y1914">
        <v>119</v>
      </c>
      <c r="Z1914">
        <v>117</v>
      </c>
      <c r="AA1914">
        <f t="shared" si="505"/>
        <v>855</v>
      </c>
      <c r="AB1914">
        <f t="shared" si="510"/>
        <v>1.4247575537562691E-4</v>
      </c>
      <c r="AC1914" s="175"/>
    </row>
    <row r="1915" spans="1:29">
      <c r="A1915" t="s">
        <v>5064</v>
      </c>
      <c r="B1915" t="s">
        <v>5065</v>
      </c>
      <c r="C1915">
        <v>4.0199999999999996</v>
      </c>
      <c r="D1915">
        <v>4.0599999999999996</v>
      </c>
      <c r="E1915">
        <v>2.83</v>
      </c>
      <c r="F1915">
        <v>5.4</v>
      </c>
      <c r="G1915">
        <v>5.83</v>
      </c>
      <c r="H1915">
        <v>2.87</v>
      </c>
      <c r="I1915">
        <v>5.23</v>
      </c>
      <c r="J1915">
        <v>5.65</v>
      </c>
      <c r="K1915">
        <v>2.7</v>
      </c>
      <c r="U1915">
        <v>181</v>
      </c>
      <c r="V1915">
        <v>166</v>
      </c>
      <c r="W1915">
        <v>173</v>
      </c>
      <c r="X1915">
        <v>94</v>
      </c>
      <c r="Y1915">
        <v>122</v>
      </c>
      <c r="Z1915">
        <v>112</v>
      </c>
      <c r="AA1915">
        <f t="shared" si="505"/>
        <v>848</v>
      </c>
      <c r="AB1915">
        <f t="shared" si="510"/>
        <v>1.4130928720296096E-4</v>
      </c>
      <c r="AC1915" s="175"/>
    </row>
    <row r="1916" spans="1:29">
      <c r="A1916" t="s">
        <v>5066</v>
      </c>
      <c r="B1916" t="s">
        <v>5067</v>
      </c>
      <c r="C1916">
        <v>4.03</v>
      </c>
      <c r="D1916">
        <v>4.0599999999999996</v>
      </c>
      <c r="E1916">
        <v>2.84</v>
      </c>
      <c r="F1916">
        <v>5.48</v>
      </c>
      <c r="G1916">
        <v>5.89</v>
      </c>
      <c r="H1916">
        <v>2.89</v>
      </c>
      <c r="I1916">
        <v>5.26</v>
      </c>
      <c r="J1916">
        <v>5.67</v>
      </c>
      <c r="K1916">
        <v>2.7</v>
      </c>
      <c r="U1916">
        <v>180</v>
      </c>
      <c r="V1916">
        <v>174</v>
      </c>
      <c r="W1916">
        <v>183</v>
      </c>
      <c r="X1916">
        <v>90</v>
      </c>
      <c r="Y1916">
        <v>111</v>
      </c>
      <c r="Z1916">
        <v>100</v>
      </c>
      <c r="AA1916">
        <f t="shared" si="505"/>
        <v>838</v>
      </c>
      <c r="AB1916">
        <f t="shared" si="510"/>
        <v>1.3964290409915247E-4</v>
      </c>
      <c r="AC1916" s="175"/>
    </row>
    <row r="1917" spans="1:29">
      <c r="A1917" t="s">
        <v>5068</v>
      </c>
      <c r="B1917" t="s">
        <v>5069</v>
      </c>
      <c r="C1917">
        <v>4.0199999999999996</v>
      </c>
      <c r="D1917">
        <v>4.0599999999999996</v>
      </c>
      <c r="E1917">
        <v>2.83</v>
      </c>
      <c r="F1917">
        <v>5.43</v>
      </c>
      <c r="G1917">
        <v>5.87</v>
      </c>
      <c r="H1917">
        <v>2.88</v>
      </c>
      <c r="I1917">
        <v>5.22</v>
      </c>
      <c r="J1917">
        <v>5.65</v>
      </c>
      <c r="K1917">
        <v>2.7</v>
      </c>
      <c r="U1917">
        <v>185</v>
      </c>
      <c r="V1917">
        <v>184</v>
      </c>
      <c r="W1917">
        <v>191</v>
      </c>
      <c r="X1917">
        <v>78</v>
      </c>
      <c r="Y1917">
        <v>109</v>
      </c>
      <c r="Z1917">
        <v>118</v>
      </c>
      <c r="AA1917">
        <f t="shared" si="505"/>
        <v>865</v>
      </c>
      <c r="AB1917">
        <f t="shared" si="510"/>
        <v>1.4414213847943543E-4</v>
      </c>
      <c r="AC1917" s="175">
        <f t="shared" ref="AC1917:AC1977" si="520">SUM(AB1917:AB1920)/4</f>
        <v>1.5243239442088271E-4</v>
      </c>
    </row>
    <row r="1918" spans="1:29">
      <c r="A1918" t="s">
        <v>5070</v>
      </c>
      <c r="B1918" t="s">
        <v>5071</v>
      </c>
      <c r="C1918">
        <v>3.97</v>
      </c>
      <c r="D1918">
        <v>4.05</v>
      </c>
      <c r="E1918">
        <v>2.78</v>
      </c>
      <c r="F1918">
        <v>5.3</v>
      </c>
      <c r="G1918">
        <v>5.8</v>
      </c>
      <c r="H1918">
        <v>2.87</v>
      </c>
      <c r="I1918">
        <v>5.09</v>
      </c>
      <c r="J1918">
        <v>5.58</v>
      </c>
      <c r="K1918">
        <v>2.7</v>
      </c>
      <c r="U1918">
        <v>185</v>
      </c>
      <c r="V1918">
        <v>192</v>
      </c>
      <c r="W1918">
        <v>199</v>
      </c>
      <c r="X1918">
        <v>83</v>
      </c>
      <c r="Y1918">
        <v>117</v>
      </c>
      <c r="Z1918">
        <v>139</v>
      </c>
      <c r="AA1918">
        <f t="shared" si="505"/>
        <v>915</v>
      </c>
      <c r="AB1918">
        <f t="shared" si="510"/>
        <v>1.5247405399847793E-4</v>
      </c>
      <c r="AC1918" s="175"/>
    </row>
    <row r="1919" spans="1:29">
      <c r="A1919" t="s">
        <v>5072</v>
      </c>
      <c r="B1919" t="s">
        <v>5073</v>
      </c>
      <c r="C1919">
        <v>3.8</v>
      </c>
      <c r="D1919">
        <v>4.01</v>
      </c>
      <c r="E1919">
        <v>2.69</v>
      </c>
      <c r="F1919">
        <v>4.95</v>
      </c>
      <c r="G1919">
        <v>5.57</v>
      </c>
      <c r="H1919">
        <v>2.81</v>
      </c>
      <c r="I1919">
        <v>4.84</v>
      </c>
      <c r="J1919">
        <v>5.45</v>
      </c>
      <c r="K1919">
        <v>2.7</v>
      </c>
      <c r="U1919">
        <v>178</v>
      </c>
      <c r="V1919">
        <v>199</v>
      </c>
      <c r="W1919">
        <v>205</v>
      </c>
      <c r="X1919">
        <v>88</v>
      </c>
      <c r="Y1919">
        <v>123</v>
      </c>
      <c r="Z1919">
        <v>135</v>
      </c>
      <c r="AA1919">
        <f t="shared" si="505"/>
        <v>928</v>
      </c>
      <c r="AB1919">
        <f t="shared" si="510"/>
        <v>1.5464035203342899E-4</v>
      </c>
      <c r="AC1919" s="175"/>
    </row>
    <row r="1920" spans="1:29">
      <c r="A1920" t="s">
        <v>5074</v>
      </c>
      <c r="B1920" t="s">
        <v>5075</v>
      </c>
      <c r="C1920">
        <v>3.62</v>
      </c>
      <c r="D1920">
        <v>3.93</v>
      </c>
      <c r="E1920">
        <v>2.62</v>
      </c>
      <c r="F1920">
        <v>4.5999999999999996</v>
      </c>
      <c r="G1920">
        <v>5.3</v>
      </c>
      <c r="H1920">
        <v>2.7</v>
      </c>
      <c r="I1920">
        <v>4.6399999999999997</v>
      </c>
      <c r="J1920">
        <v>5.34</v>
      </c>
      <c r="K1920">
        <v>2.7</v>
      </c>
      <c r="U1920">
        <v>172</v>
      </c>
      <c r="V1920">
        <v>203</v>
      </c>
      <c r="W1920">
        <v>205</v>
      </c>
      <c r="X1920">
        <v>102</v>
      </c>
      <c r="Y1920">
        <v>127</v>
      </c>
      <c r="Z1920">
        <v>142</v>
      </c>
      <c r="AA1920">
        <f t="shared" si="505"/>
        <v>951</v>
      </c>
      <c r="AB1920">
        <f t="shared" si="510"/>
        <v>1.5847303317218853E-4</v>
      </c>
      <c r="AC1920" s="175"/>
    </row>
    <row r="1921" spans="1:29">
      <c r="A1921" t="s">
        <v>5076</v>
      </c>
      <c r="B1921" t="s">
        <v>5077</v>
      </c>
      <c r="C1921">
        <v>3.48</v>
      </c>
      <c r="D1921">
        <v>3.85</v>
      </c>
      <c r="E1921">
        <v>2.57</v>
      </c>
      <c r="F1921">
        <v>4.34</v>
      </c>
      <c r="G1921">
        <v>5.09</v>
      </c>
      <c r="H1921">
        <v>2.62</v>
      </c>
      <c r="I1921">
        <v>4.51</v>
      </c>
      <c r="J1921">
        <v>5.26</v>
      </c>
      <c r="K1921">
        <v>2.7</v>
      </c>
      <c r="U1921">
        <v>168</v>
      </c>
      <c r="V1921">
        <v>197</v>
      </c>
      <c r="W1921">
        <v>194</v>
      </c>
      <c r="X1921">
        <v>106</v>
      </c>
      <c r="Y1921">
        <v>138</v>
      </c>
      <c r="Z1921">
        <v>147</v>
      </c>
      <c r="AA1921">
        <f t="shared" si="505"/>
        <v>950</v>
      </c>
      <c r="AB1921">
        <f t="shared" si="510"/>
        <v>1.5830639486180768E-4</v>
      </c>
      <c r="AC1921" s="175">
        <f t="shared" ref="AC1921:AC1981" si="521">SUM(AB1921:AB1924)/4</f>
        <v>1.2602022222551795E-4</v>
      </c>
    </row>
    <row r="1922" spans="1:29">
      <c r="A1922" t="s">
        <v>5078</v>
      </c>
      <c r="B1922" t="s">
        <v>5079</v>
      </c>
      <c r="C1922">
        <v>3.37</v>
      </c>
      <c r="D1922">
        <v>3.77</v>
      </c>
      <c r="E1922">
        <v>2.5299999999999998</v>
      </c>
      <c r="F1922">
        <v>4.1500000000000004</v>
      </c>
      <c r="G1922">
        <v>4.9400000000000004</v>
      </c>
      <c r="H1922">
        <v>2.57</v>
      </c>
      <c r="I1922">
        <v>4.3899999999999997</v>
      </c>
      <c r="J1922">
        <v>5.2</v>
      </c>
      <c r="K1922">
        <v>2.7</v>
      </c>
      <c r="U1922">
        <v>158</v>
      </c>
      <c r="V1922">
        <v>178</v>
      </c>
      <c r="W1922">
        <v>171</v>
      </c>
      <c r="X1922">
        <v>98</v>
      </c>
      <c r="Y1922">
        <v>134</v>
      </c>
      <c r="Z1922">
        <v>126</v>
      </c>
      <c r="AA1922">
        <f t="shared" si="505"/>
        <v>865</v>
      </c>
      <c r="AB1922">
        <f t="shared" si="510"/>
        <v>1.4414213847943543E-4</v>
      </c>
      <c r="AC1922" s="175"/>
    </row>
    <row r="1923" spans="1:29">
      <c r="A1923" t="s">
        <v>5080</v>
      </c>
      <c r="B1923" t="s">
        <v>5081</v>
      </c>
      <c r="C1923">
        <v>3.26</v>
      </c>
      <c r="D1923">
        <v>3.67</v>
      </c>
      <c r="E1923">
        <v>2.4900000000000002</v>
      </c>
      <c r="F1923">
        <v>3.97</v>
      </c>
      <c r="G1923">
        <v>4.8</v>
      </c>
      <c r="H1923">
        <v>2.5299999999999998</v>
      </c>
      <c r="I1923">
        <v>4.28</v>
      </c>
      <c r="J1923">
        <v>5.14</v>
      </c>
      <c r="K1923">
        <v>2.7</v>
      </c>
      <c r="U1923">
        <v>131</v>
      </c>
      <c r="V1923">
        <v>149</v>
      </c>
      <c r="W1923">
        <v>121</v>
      </c>
      <c r="X1923">
        <v>95</v>
      </c>
      <c r="Y1923">
        <v>122</v>
      </c>
      <c r="Z1923">
        <v>73</v>
      </c>
      <c r="AA1923">
        <f t="shared" si="505"/>
        <v>691</v>
      </c>
      <c r="AB1923">
        <f t="shared" si="510"/>
        <v>1.1514707247316748E-4</v>
      </c>
      <c r="AC1923" s="175"/>
    </row>
    <row r="1924" spans="1:29">
      <c r="A1924" t="s">
        <v>5082</v>
      </c>
      <c r="B1924" t="s">
        <v>5083</v>
      </c>
      <c r="C1924">
        <v>3.18</v>
      </c>
      <c r="D1924">
        <v>3.61</v>
      </c>
      <c r="E1924">
        <v>2.46</v>
      </c>
      <c r="F1924">
        <v>3.84</v>
      </c>
      <c r="G1924">
        <v>4.6900000000000004</v>
      </c>
      <c r="H1924">
        <v>2.4900000000000002</v>
      </c>
      <c r="I1924">
        <v>4.2</v>
      </c>
      <c r="J1924">
        <v>5.09</v>
      </c>
      <c r="K1924">
        <v>2.7</v>
      </c>
      <c r="U1924">
        <v>123</v>
      </c>
      <c r="V1924">
        <v>109</v>
      </c>
      <c r="W1924">
        <v>95</v>
      </c>
      <c r="X1924">
        <v>71</v>
      </c>
      <c r="Y1924">
        <v>91</v>
      </c>
      <c r="Z1924">
        <v>30</v>
      </c>
      <c r="AA1924">
        <f t="shared" si="505"/>
        <v>519</v>
      </c>
      <c r="AB1924">
        <f t="shared" si="510"/>
        <v>8.6485283087661246E-5</v>
      </c>
      <c r="AC1924" s="175"/>
    </row>
    <row r="1925" spans="1:29">
      <c r="A1925" t="s">
        <v>5084</v>
      </c>
      <c r="B1925" t="s">
        <v>5085</v>
      </c>
      <c r="C1925">
        <v>3.11</v>
      </c>
      <c r="D1925">
        <v>3.55</v>
      </c>
      <c r="E1925">
        <v>2.4300000000000002</v>
      </c>
      <c r="F1925">
        <v>3.71</v>
      </c>
      <c r="G1925">
        <v>4.59</v>
      </c>
      <c r="H1925">
        <v>2.4500000000000002</v>
      </c>
      <c r="I1925">
        <v>4.13</v>
      </c>
      <c r="J1925">
        <v>5.05</v>
      </c>
      <c r="K1925">
        <v>2.7</v>
      </c>
      <c r="U1925">
        <v>91</v>
      </c>
      <c r="V1925">
        <v>72</v>
      </c>
      <c r="W1925">
        <v>69</v>
      </c>
      <c r="X1925">
        <v>72</v>
      </c>
      <c r="Y1925">
        <v>68</v>
      </c>
      <c r="Z1925">
        <v>13</v>
      </c>
      <c r="AA1925">
        <f t="shared" si="505"/>
        <v>385</v>
      </c>
      <c r="AB1925">
        <f t="shared" si="510"/>
        <v>6.415574949662733E-5</v>
      </c>
      <c r="AC1925" s="175">
        <f t="shared" ref="AC1925" si="522">SUM(AB1925:AB1928)/4</f>
        <v>6.9696473316790592E-5</v>
      </c>
    </row>
    <row r="1926" spans="1:29">
      <c r="A1926" t="s">
        <v>5086</v>
      </c>
      <c r="B1926" t="s">
        <v>5087</v>
      </c>
      <c r="C1926">
        <v>3.07</v>
      </c>
      <c r="D1926">
        <v>3.52</v>
      </c>
      <c r="E1926">
        <v>2.42</v>
      </c>
      <c r="F1926">
        <v>3.63</v>
      </c>
      <c r="G1926">
        <v>4.5199999999999996</v>
      </c>
      <c r="H1926">
        <v>2.4300000000000002</v>
      </c>
      <c r="I1926">
        <v>4.08</v>
      </c>
      <c r="J1926">
        <v>5.03</v>
      </c>
      <c r="K1926">
        <v>2.7</v>
      </c>
      <c r="U1926">
        <v>95</v>
      </c>
      <c r="V1926">
        <v>79</v>
      </c>
      <c r="W1926">
        <v>73</v>
      </c>
      <c r="X1926">
        <v>84</v>
      </c>
      <c r="Y1926">
        <v>71</v>
      </c>
      <c r="Z1926">
        <v>15</v>
      </c>
      <c r="AA1926">
        <f t="shared" ref="AA1926:AA1989" si="523">SUM(U1926:Z1926)</f>
        <v>417</v>
      </c>
      <c r="AB1926">
        <f t="shared" si="510"/>
        <v>6.9488175428814524E-5</v>
      </c>
      <c r="AC1926" s="175"/>
    </row>
    <row r="1927" spans="1:29">
      <c r="A1927" t="s">
        <v>5088</v>
      </c>
      <c r="B1927" t="s">
        <v>5089</v>
      </c>
      <c r="C1927">
        <v>3.02</v>
      </c>
      <c r="D1927">
        <v>3.48</v>
      </c>
      <c r="E1927">
        <v>2.4</v>
      </c>
      <c r="F1927">
        <v>3.55</v>
      </c>
      <c r="G1927">
        <v>4.46</v>
      </c>
      <c r="H1927">
        <v>2.4</v>
      </c>
      <c r="I1927">
        <v>4.03</v>
      </c>
      <c r="J1927">
        <v>5</v>
      </c>
      <c r="K1927">
        <v>2.7</v>
      </c>
      <c r="U1927">
        <v>98</v>
      </c>
      <c r="V1927">
        <v>75</v>
      </c>
      <c r="W1927">
        <v>77</v>
      </c>
      <c r="X1927">
        <v>86</v>
      </c>
      <c r="Y1927">
        <v>69</v>
      </c>
      <c r="Z1927">
        <v>12</v>
      </c>
      <c r="AA1927">
        <f t="shared" si="523"/>
        <v>417</v>
      </c>
      <c r="AB1927">
        <f t="shared" si="510"/>
        <v>6.9488175428814524E-5</v>
      </c>
      <c r="AC1927" s="175"/>
    </row>
    <row r="1928" spans="1:29">
      <c r="A1928" t="s">
        <v>5090</v>
      </c>
      <c r="B1928" t="s">
        <v>5091</v>
      </c>
      <c r="C1928">
        <v>2.99</v>
      </c>
      <c r="D1928">
        <v>3.45</v>
      </c>
      <c r="E1928">
        <v>2.39</v>
      </c>
      <c r="F1928">
        <v>3.5</v>
      </c>
      <c r="G1928">
        <v>4.41</v>
      </c>
      <c r="H1928">
        <v>2.39</v>
      </c>
      <c r="I1928">
        <v>4</v>
      </c>
      <c r="J1928">
        <v>4.9800000000000004</v>
      </c>
      <c r="K1928">
        <v>2.7</v>
      </c>
      <c r="U1928">
        <v>108</v>
      </c>
      <c r="V1928">
        <v>85</v>
      </c>
      <c r="W1928">
        <v>87</v>
      </c>
      <c r="X1928">
        <v>85</v>
      </c>
      <c r="Y1928">
        <v>66</v>
      </c>
      <c r="Z1928">
        <v>23</v>
      </c>
      <c r="AA1928">
        <f t="shared" si="523"/>
        <v>454</v>
      </c>
      <c r="AB1928">
        <f t="shared" si="510"/>
        <v>7.565379291290599E-5</v>
      </c>
      <c r="AC1928" s="175"/>
    </row>
    <row r="1929" spans="1:29">
      <c r="A1929" t="s">
        <v>5092</v>
      </c>
      <c r="B1929" t="s">
        <v>5093</v>
      </c>
      <c r="C1929">
        <v>2.97</v>
      </c>
      <c r="D1929">
        <v>3.43</v>
      </c>
      <c r="E1929">
        <v>2.38</v>
      </c>
      <c r="F1929">
        <v>3.46</v>
      </c>
      <c r="G1929">
        <v>4.38</v>
      </c>
      <c r="H1929">
        <v>2.37</v>
      </c>
      <c r="I1929">
        <v>3.98</v>
      </c>
      <c r="J1929">
        <v>4.97</v>
      </c>
      <c r="K1929">
        <v>2.7</v>
      </c>
      <c r="U1929">
        <v>118</v>
      </c>
      <c r="V1929">
        <v>110</v>
      </c>
      <c r="W1929">
        <v>110</v>
      </c>
      <c r="X1929">
        <v>111</v>
      </c>
      <c r="Y1929">
        <v>106</v>
      </c>
      <c r="Z1929">
        <v>53</v>
      </c>
      <c r="AA1929">
        <f t="shared" si="523"/>
        <v>608</v>
      </c>
      <c r="AB1929">
        <f t="shared" si="510"/>
        <v>1.0131609271155691E-4</v>
      </c>
      <c r="AC1929" s="175">
        <f t="shared" si="507"/>
        <v>1.5534856485254758E-4</v>
      </c>
    </row>
    <row r="1930" spans="1:29">
      <c r="A1930" t="s">
        <v>5094</v>
      </c>
      <c r="B1930" t="s">
        <v>5095</v>
      </c>
      <c r="C1930">
        <v>2.94</v>
      </c>
      <c r="D1930">
        <v>3.41</v>
      </c>
      <c r="E1930">
        <v>2.37</v>
      </c>
      <c r="F1930">
        <v>3.41</v>
      </c>
      <c r="G1930">
        <v>4.34</v>
      </c>
      <c r="H1930">
        <v>2.36</v>
      </c>
      <c r="I1930">
        <v>3.95</v>
      </c>
      <c r="J1930">
        <v>4.95</v>
      </c>
      <c r="K1930">
        <v>2.7</v>
      </c>
      <c r="U1930">
        <v>116</v>
      </c>
      <c r="V1930">
        <v>167</v>
      </c>
      <c r="W1930">
        <v>148</v>
      </c>
      <c r="X1930">
        <v>181</v>
      </c>
      <c r="Y1930">
        <v>144</v>
      </c>
      <c r="Z1930">
        <v>168</v>
      </c>
      <c r="AA1930">
        <f t="shared" si="523"/>
        <v>924</v>
      </c>
      <c r="AB1930">
        <f t="shared" si="510"/>
        <v>1.5397379879190557E-4</v>
      </c>
      <c r="AC1930" s="175"/>
    </row>
    <row r="1931" spans="1:29">
      <c r="A1931" t="s">
        <v>5096</v>
      </c>
      <c r="B1931" t="s">
        <v>5097</v>
      </c>
      <c r="C1931">
        <v>2.95</v>
      </c>
      <c r="D1931">
        <v>3.42</v>
      </c>
      <c r="E1931">
        <v>2.37</v>
      </c>
      <c r="F1931">
        <v>3.39</v>
      </c>
      <c r="G1931">
        <v>4.3</v>
      </c>
      <c r="H1931">
        <v>2.3199999999999998</v>
      </c>
      <c r="I1931">
        <v>3.96</v>
      </c>
      <c r="J1931">
        <v>4.96</v>
      </c>
      <c r="K1931">
        <v>2.7</v>
      </c>
      <c r="U1931">
        <v>156</v>
      </c>
      <c r="V1931">
        <v>180</v>
      </c>
      <c r="W1931">
        <v>180</v>
      </c>
      <c r="X1931">
        <v>200</v>
      </c>
      <c r="Y1931">
        <v>122</v>
      </c>
      <c r="Z1931">
        <v>262</v>
      </c>
      <c r="AA1931">
        <f t="shared" si="523"/>
        <v>1100</v>
      </c>
      <c r="AB1931">
        <f t="shared" si="510"/>
        <v>1.833021414189352E-4</v>
      </c>
      <c r="AC1931" s="175"/>
    </row>
    <row r="1932" spans="1:29">
      <c r="A1932" t="s">
        <v>5098</v>
      </c>
      <c r="B1932" t="s">
        <v>5099</v>
      </c>
      <c r="C1932">
        <v>3.15</v>
      </c>
      <c r="D1932">
        <v>3.58</v>
      </c>
      <c r="E1932">
        <v>2.44</v>
      </c>
      <c r="F1932">
        <v>3.6</v>
      </c>
      <c r="G1932">
        <v>4.43</v>
      </c>
      <c r="H1932">
        <v>2.33</v>
      </c>
      <c r="I1932">
        <v>4.17</v>
      </c>
      <c r="J1932">
        <v>5.07</v>
      </c>
      <c r="K1932">
        <v>2.7</v>
      </c>
      <c r="U1932">
        <v>167</v>
      </c>
      <c r="V1932">
        <v>163</v>
      </c>
      <c r="W1932">
        <v>174</v>
      </c>
      <c r="X1932">
        <v>213</v>
      </c>
      <c r="Y1932">
        <v>154</v>
      </c>
      <c r="Z1932">
        <v>226</v>
      </c>
      <c r="AA1932">
        <f t="shared" si="523"/>
        <v>1097</v>
      </c>
      <c r="AB1932">
        <f t="shared" si="510"/>
        <v>1.8280222648779266E-4</v>
      </c>
      <c r="AC1932" s="175"/>
    </row>
    <row r="1933" spans="1:29">
      <c r="A1933" t="s">
        <v>5100</v>
      </c>
      <c r="B1933" t="s">
        <v>5101</v>
      </c>
      <c r="C1933">
        <v>3.42</v>
      </c>
      <c r="D1933">
        <v>3.81</v>
      </c>
      <c r="E1933">
        <v>2.54</v>
      </c>
      <c r="F1933">
        <v>3.95</v>
      </c>
      <c r="G1933">
        <v>4.6900000000000004</v>
      </c>
      <c r="H1933">
        <v>2.4</v>
      </c>
      <c r="I1933">
        <v>4.4400000000000004</v>
      </c>
      <c r="J1933">
        <v>5.23</v>
      </c>
      <c r="K1933">
        <v>2.7</v>
      </c>
      <c r="U1933">
        <v>186</v>
      </c>
      <c r="V1933">
        <v>162</v>
      </c>
      <c r="W1933">
        <v>164</v>
      </c>
      <c r="X1933">
        <v>168</v>
      </c>
      <c r="Y1933">
        <v>138</v>
      </c>
      <c r="Z1933">
        <v>171</v>
      </c>
      <c r="AA1933">
        <f t="shared" si="523"/>
        <v>989</v>
      </c>
      <c r="AB1933">
        <f t="shared" si="510"/>
        <v>1.6480528896666084E-4</v>
      </c>
      <c r="AC1933" s="175">
        <f t="shared" si="508"/>
        <v>1.5089099004985984E-4</v>
      </c>
    </row>
    <row r="1934" spans="1:29">
      <c r="A1934" t="s">
        <v>5102</v>
      </c>
      <c r="B1934" t="s">
        <v>5103</v>
      </c>
      <c r="C1934">
        <v>3.69</v>
      </c>
      <c r="D1934">
        <v>3.99</v>
      </c>
      <c r="E1934">
        <v>2.64</v>
      </c>
      <c r="F1934">
        <v>4.38</v>
      </c>
      <c r="G1934">
        <v>5.0199999999999996</v>
      </c>
      <c r="H1934">
        <v>2.52</v>
      </c>
      <c r="I1934">
        <v>4.71</v>
      </c>
      <c r="J1934">
        <v>5.37</v>
      </c>
      <c r="K1934">
        <v>2.7</v>
      </c>
      <c r="U1934">
        <v>170</v>
      </c>
      <c r="V1934">
        <v>151</v>
      </c>
      <c r="W1934">
        <v>150</v>
      </c>
      <c r="X1934">
        <v>156</v>
      </c>
      <c r="Y1934">
        <v>140</v>
      </c>
      <c r="Z1934">
        <v>164</v>
      </c>
      <c r="AA1934">
        <f t="shared" si="523"/>
        <v>931</v>
      </c>
      <c r="AB1934">
        <f t="shared" si="510"/>
        <v>1.5514026696457152E-4</v>
      </c>
      <c r="AC1934" s="175"/>
    </row>
    <row r="1935" spans="1:29">
      <c r="A1935" t="s">
        <v>5104</v>
      </c>
      <c r="B1935" t="s">
        <v>5105</v>
      </c>
      <c r="C1935">
        <v>3.92</v>
      </c>
      <c r="D1935">
        <v>4.04</v>
      </c>
      <c r="E1935">
        <v>2.74</v>
      </c>
      <c r="F1935">
        <v>4.8600000000000003</v>
      </c>
      <c r="G1935">
        <v>5.39</v>
      </c>
      <c r="H1935">
        <v>2.67</v>
      </c>
      <c r="I1935">
        <v>4.9800000000000004</v>
      </c>
      <c r="J1935">
        <v>5.52</v>
      </c>
      <c r="K1935">
        <v>2.7</v>
      </c>
      <c r="U1935">
        <v>158</v>
      </c>
      <c r="V1935">
        <v>146</v>
      </c>
      <c r="W1935">
        <v>140</v>
      </c>
      <c r="X1935">
        <v>145</v>
      </c>
      <c r="Y1935">
        <v>133</v>
      </c>
      <c r="Z1935">
        <v>149</v>
      </c>
      <c r="AA1935">
        <f t="shared" si="523"/>
        <v>871</v>
      </c>
      <c r="AB1935">
        <f t="shared" si="510"/>
        <v>1.4514196834172053E-4</v>
      </c>
      <c r="AC1935" s="175"/>
    </row>
    <row r="1936" spans="1:29">
      <c r="A1936" t="s">
        <v>5106</v>
      </c>
      <c r="B1936" t="s">
        <v>5107</v>
      </c>
      <c r="C1936">
        <v>3.98</v>
      </c>
      <c r="D1936">
        <v>4.05</v>
      </c>
      <c r="E1936">
        <v>2.82</v>
      </c>
      <c r="F1936">
        <v>5.27</v>
      </c>
      <c r="G1936">
        <v>5.73</v>
      </c>
      <c r="H1936">
        <v>2.82</v>
      </c>
      <c r="I1936">
        <v>5.17</v>
      </c>
      <c r="J1936">
        <v>5.62</v>
      </c>
      <c r="K1936">
        <v>2.7</v>
      </c>
      <c r="U1936">
        <v>147</v>
      </c>
      <c r="V1936">
        <v>140</v>
      </c>
      <c r="W1936">
        <v>131</v>
      </c>
      <c r="X1936">
        <v>133</v>
      </c>
      <c r="Y1936">
        <v>129</v>
      </c>
      <c r="Z1936">
        <v>151</v>
      </c>
      <c r="AA1936">
        <f t="shared" si="523"/>
        <v>831</v>
      </c>
      <c r="AB1936">
        <f t="shared" si="510"/>
        <v>1.3847643592648651E-4</v>
      </c>
      <c r="AC1936" s="175"/>
    </row>
    <row r="1937" spans="1:29">
      <c r="A1937" t="s">
        <v>5108</v>
      </c>
      <c r="B1937" t="s">
        <v>5109</v>
      </c>
      <c r="C1937">
        <v>4.0199999999999996</v>
      </c>
      <c r="D1937">
        <v>4.0599999999999996</v>
      </c>
      <c r="E1937">
        <v>2.88</v>
      </c>
      <c r="F1937">
        <v>5.62</v>
      </c>
      <c r="G1937">
        <v>5.97</v>
      </c>
      <c r="H1937">
        <v>2.94</v>
      </c>
      <c r="I1937">
        <v>5.34</v>
      </c>
      <c r="J1937">
        <v>5.71</v>
      </c>
      <c r="K1937">
        <v>2.7</v>
      </c>
      <c r="U1937">
        <v>139</v>
      </c>
      <c r="V1937">
        <v>136</v>
      </c>
      <c r="W1937">
        <v>129</v>
      </c>
      <c r="X1937">
        <v>127</v>
      </c>
      <c r="Y1937">
        <v>130</v>
      </c>
      <c r="Z1937">
        <v>145</v>
      </c>
      <c r="AA1937">
        <f t="shared" si="523"/>
        <v>806</v>
      </c>
      <c r="AB1937">
        <f t="shared" si="510"/>
        <v>1.3431047816696526E-4</v>
      </c>
      <c r="AC1937" s="175">
        <f t="shared" si="509"/>
        <v>1.2614520095830358E-4</v>
      </c>
    </row>
    <row r="1938" spans="1:29">
      <c r="A1938" t="s">
        <v>5110</v>
      </c>
      <c r="B1938" t="s">
        <v>5111</v>
      </c>
      <c r="C1938">
        <v>4.03</v>
      </c>
      <c r="D1938">
        <v>4.0599999999999996</v>
      </c>
      <c r="E1938">
        <v>2.93</v>
      </c>
      <c r="F1938">
        <v>5.83</v>
      </c>
      <c r="G1938">
        <v>6.09</v>
      </c>
      <c r="H1938">
        <v>3.02</v>
      </c>
      <c r="I1938">
        <v>5.47</v>
      </c>
      <c r="J1938">
        <v>5.78</v>
      </c>
      <c r="K1938">
        <v>2.7</v>
      </c>
      <c r="U1938">
        <v>138</v>
      </c>
      <c r="V1938">
        <v>137</v>
      </c>
      <c r="W1938">
        <v>134</v>
      </c>
      <c r="X1938">
        <v>109</v>
      </c>
      <c r="Y1938">
        <v>119</v>
      </c>
      <c r="Z1938">
        <v>117</v>
      </c>
      <c r="AA1938">
        <f t="shared" si="523"/>
        <v>754</v>
      </c>
      <c r="AB1938">
        <f t="shared" si="510"/>
        <v>1.2564528602716104E-4</v>
      </c>
      <c r="AC1938" s="175"/>
    </row>
    <row r="1939" spans="1:29">
      <c r="A1939" t="s">
        <v>5112</v>
      </c>
      <c r="B1939" t="s">
        <v>5113</v>
      </c>
      <c r="C1939">
        <v>4.04</v>
      </c>
      <c r="D1939">
        <v>4.0599999999999996</v>
      </c>
      <c r="E1939">
        <v>2.96</v>
      </c>
      <c r="F1939">
        <v>5.95</v>
      </c>
      <c r="G1939">
        <v>6.15</v>
      </c>
      <c r="H1939">
        <v>3.07</v>
      </c>
      <c r="I1939">
        <v>5.55</v>
      </c>
      <c r="J1939">
        <v>5.82</v>
      </c>
      <c r="K1939">
        <v>2.7</v>
      </c>
      <c r="U1939">
        <v>143</v>
      </c>
      <c r="V1939">
        <v>135</v>
      </c>
      <c r="W1939">
        <v>138</v>
      </c>
      <c r="X1939">
        <v>90</v>
      </c>
      <c r="Y1939">
        <v>122</v>
      </c>
      <c r="Z1939">
        <v>112</v>
      </c>
      <c r="AA1939">
        <f t="shared" si="523"/>
        <v>740</v>
      </c>
      <c r="AB1939">
        <f t="shared" si="510"/>
        <v>1.2331234968182913E-4</v>
      </c>
      <c r="AC1939" s="175"/>
    </row>
    <row r="1940" spans="1:29">
      <c r="A1940" t="s">
        <v>5114</v>
      </c>
      <c r="B1940" t="s">
        <v>5115</v>
      </c>
      <c r="C1940">
        <v>4.05</v>
      </c>
      <c r="D1940">
        <v>4.0599999999999996</v>
      </c>
      <c r="E1940">
        <v>2.98</v>
      </c>
      <c r="F1940">
        <v>5.99</v>
      </c>
      <c r="G1940">
        <v>6.18</v>
      </c>
      <c r="H1940">
        <v>3.08</v>
      </c>
      <c r="I1940">
        <v>5.59</v>
      </c>
      <c r="J1940">
        <v>5.84</v>
      </c>
      <c r="K1940">
        <v>2.7</v>
      </c>
      <c r="U1940">
        <v>141</v>
      </c>
      <c r="V1940">
        <v>142</v>
      </c>
      <c r="W1940">
        <v>148</v>
      </c>
      <c r="X1940">
        <v>86</v>
      </c>
      <c r="Y1940">
        <v>111</v>
      </c>
      <c r="Z1940">
        <v>100</v>
      </c>
      <c r="AA1940">
        <f t="shared" si="523"/>
        <v>728</v>
      </c>
      <c r="AB1940">
        <f t="shared" si="510"/>
        <v>1.2131268995725894E-4</v>
      </c>
      <c r="AC1940" s="175"/>
    </row>
    <row r="1941" spans="1:29">
      <c r="A1941" t="s">
        <v>5116</v>
      </c>
      <c r="B1941" t="s">
        <v>5117</v>
      </c>
      <c r="C1941">
        <v>4.05</v>
      </c>
      <c r="D1941">
        <v>4.0599999999999996</v>
      </c>
      <c r="E1941">
        <v>2.97</v>
      </c>
      <c r="F1941">
        <v>5.96</v>
      </c>
      <c r="G1941">
        <v>6.16</v>
      </c>
      <c r="H1941">
        <v>3.06</v>
      </c>
      <c r="I1941">
        <v>5.56</v>
      </c>
      <c r="J1941">
        <v>5.82</v>
      </c>
      <c r="K1941">
        <v>2.7</v>
      </c>
      <c r="U1941">
        <v>144</v>
      </c>
      <c r="V1941">
        <v>151</v>
      </c>
      <c r="W1941">
        <v>154</v>
      </c>
      <c r="X1941">
        <v>73</v>
      </c>
      <c r="Y1941">
        <v>109</v>
      </c>
      <c r="Z1941">
        <v>118</v>
      </c>
      <c r="AA1941">
        <f t="shared" si="523"/>
        <v>749</v>
      </c>
      <c r="AB1941">
        <f t="shared" si="510"/>
        <v>1.248120944752568E-4</v>
      </c>
      <c r="AC1941" s="175">
        <f t="shared" si="511"/>
        <v>1.3426881858937006E-4</v>
      </c>
    </row>
    <row r="1942" spans="1:29">
      <c r="A1942" t="s">
        <v>5118</v>
      </c>
      <c r="B1942" t="s">
        <v>5119</v>
      </c>
      <c r="C1942">
        <v>4.03</v>
      </c>
      <c r="D1942">
        <v>4.0599999999999996</v>
      </c>
      <c r="E1942">
        <v>2.91</v>
      </c>
      <c r="F1942">
        <v>5.8</v>
      </c>
      <c r="G1942">
        <v>6.09</v>
      </c>
      <c r="H1942">
        <v>3.05</v>
      </c>
      <c r="I1942">
        <v>5.4</v>
      </c>
      <c r="J1942">
        <v>5.74</v>
      </c>
      <c r="K1942">
        <v>2.7</v>
      </c>
      <c r="U1942">
        <v>141</v>
      </c>
      <c r="V1942">
        <v>158</v>
      </c>
      <c r="W1942">
        <v>161</v>
      </c>
      <c r="X1942">
        <v>84</v>
      </c>
      <c r="Y1942">
        <v>117</v>
      </c>
      <c r="Z1942">
        <v>139</v>
      </c>
      <c r="AA1942">
        <f t="shared" si="523"/>
        <v>800</v>
      </c>
      <c r="AB1942">
        <f t="shared" ref="AB1942:AB2005" si="524">AA1942/$AD$4</f>
        <v>1.3331064830468016E-4</v>
      </c>
      <c r="AC1942" s="175"/>
    </row>
    <row r="1943" spans="1:29">
      <c r="A1943" t="s">
        <v>5120</v>
      </c>
      <c r="B1943" t="s">
        <v>5121</v>
      </c>
      <c r="C1943">
        <v>3.94</v>
      </c>
      <c r="D1943">
        <v>4.04</v>
      </c>
      <c r="E1943">
        <v>2.79</v>
      </c>
      <c r="F1943">
        <v>5.39</v>
      </c>
      <c r="G1943">
        <v>5.86</v>
      </c>
      <c r="H1943">
        <v>2.97</v>
      </c>
      <c r="I1943">
        <v>5.09</v>
      </c>
      <c r="J1943">
        <v>5.58</v>
      </c>
      <c r="K1943">
        <v>2.7</v>
      </c>
      <c r="U1943">
        <v>140</v>
      </c>
      <c r="V1943">
        <v>166</v>
      </c>
      <c r="W1943">
        <v>168</v>
      </c>
      <c r="X1943">
        <v>90</v>
      </c>
      <c r="Y1943">
        <v>123</v>
      </c>
      <c r="Z1943">
        <v>135</v>
      </c>
      <c r="AA1943">
        <f t="shared" si="523"/>
        <v>822</v>
      </c>
      <c r="AB1943">
        <f t="shared" si="524"/>
        <v>1.3697669113305885E-4</v>
      </c>
      <c r="AC1943" s="175"/>
    </row>
    <row r="1944" spans="1:29">
      <c r="A1944" t="s">
        <v>5122</v>
      </c>
      <c r="B1944" t="s">
        <v>5123</v>
      </c>
      <c r="C1944">
        <v>3.81</v>
      </c>
      <c r="D1944">
        <v>4.01</v>
      </c>
      <c r="E1944">
        <v>2.71</v>
      </c>
      <c r="F1944">
        <v>4.9800000000000004</v>
      </c>
      <c r="G1944">
        <v>5.59</v>
      </c>
      <c r="H1944">
        <v>2.84</v>
      </c>
      <c r="I1944">
        <v>4.87</v>
      </c>
      <c r="J1944">
        <v>5.46</v>
      </c>
      <c r="K1944">
        <v>2.7</v>
      </c>
      <c r="U1944">
        <v>132</v>
      </c>
      <c r="V1944">
        <v>171</v>
      </c>
      <c r="W1944">
        <v>169</v>
      </c>
      <c r="X1944">
        <v>111</v>
      </c>
      <c r="Y1944">
        <v>127</v>
      </c>
      <c r="Z1944">
        <v>142</v>
      </c>
      <c r="AA1944">
        <f t="shared" si="523"/>
        <v>852</v>
      </c>
      <c r="AB1944">
        <f t="shared" si="524"/>
        <v>1.4197584044448437E-4</v>
      </c>
      <c r="AC1944" s="175"/>
    </row>
    <row r="1945" spans="1:29">
      <c r="A1945" t="s">
        <v>5124</v>
      </c>
      <c r="B1945" t="s">
        <v>5125</v>
      </c>
      <c r="C1945">
        <v>3.67</v>
      </c>
      <c r="D1945">
        <v>3.95</v>
      </c>
      <c r="E1945">
        <v>2.65</v>
      </c>
      <c r="F1945">
        <v>4.67</v>
      </c>
      <c r="G1945">
        <v>5.35</v>
      </c>
      <c r="H1945">
        <v>2.74</v>
      </c>
      <c r="I1945">
        <v>4.7</v>
      </c>
      <c r="J1945">
        <v>5.37</v>
      </c>
      <c r="K1945">
        <v>2.7</v>
      </c>
      <c r="U1945">
        <v>130</v>
      </c>
      <c r="V1945">
        <v>167</v>
      </c>
      <c r="W1945">
        <v>160</v>
      </c>
      <c r="X1945">
        <v>110</v>
      </c>
      <c r="Y1945">
        <v>138</v>
      </c>
      <c r="Z1945">
        <v>147</v>
      </c>
      <c r="AA1945">
        <f t="shared" si="523"/>
        <v>852</v>
      </c>
      <c r="AB1945">
        <f t="shared" si="524"/>
        <v>1.4197584044448437E-4</v>
      </c>
      <c r="AC1945" s="175">
        <f t="shared" si="512"/>
        <v>1.1260583823985951E-4</v>
      </c>
    </row>
    <row r="1946" spans="1:29">
      <c r="A1946" t="s">
        <v>5126</v>
      </c>
      <c r="B1946" t="s">
        <v>5127</v>
      </c>
      <c r="C1946">
        <v>3.56</v>
      </c>
      <c r="D1946">
        <v>3.89</v>
      </c>
      <c r="E1946">
        <v>2.6</v>
      </c>
      <c r="F1946">
        <v>4.46</v>
      </c>
      <c r="G1946">
        <v>5.19</v>
      </c>
      <c r="H1946">
        <v>2.68</v>
      </c>
      <c r="I1946">
        <v>4.58</v>
      </c>
      <c r="J1946">
        <v>5.31</v>
      </c>
      <c r="K1946">
        <v>2.7</v>
      </c>
      <c r="U1946">
        <v>123</v>
      </c>
      <c r="V1946">
        <v>151</v>
      </c>
      <c r="W1946">
        <v>140</v>
      </c>
      <c r="X1946">
        <v>105</v>
      </c>
      <c r="Y1946">
        <v>134</v>
      </c>
      <c r="Z1946">
        <v>126</v>
      </c>
      <c r="AA1946">
        <f t="shared" si="523"/>
        <v>779</v>
      </c>
      <c r="AB1946">
        <f t="shared" si="524"/>
        <v>1.298112437866823E-4</v>
      </c>
      <c r="AC1946" s="175"/>
    </row>
    <row r="1947" spans="1:29">
      <c r="A1947" t="s">
        <v>5128</v>
      </c>
      <c r="B1947" t="s">
        <v>5129</v>
      </c>
      <c r="C1947">
        <v>3.45</v>
      </c>
      <c r="D1947">
        <v>3.82</v>
      </c>
      <c r="E1947">
        <v>2.56</v>
      </c>
      <c r="F1947">
        <v>4.3</v>
      </c>
      <c r="G1947">
        <v>5.07</v>
      </c>
      <c r="H1947">
        <v>2.64</v>
      </c>
      <c r="I1947">
        <v>4.47</v>
      </c>
      <c r="J1947">
        <v>5.25</v>
      </c>
      <c r="K1947">
        <v>2.7</v>
      </c>
      <c r="U1947">
        <v>103</v>
      </c>
      <c r="V1947">
        <v>125</v>
      </c>
      <c r="W1947">
        <v>99</v>
      </c>
      <c r="X1947">
        <v>95</v>
      </c>
      <c r="Y1947">
        <v>122</v>
      </c>
      <c r="Z1947">
        <v>73</v>
      </c>
      <c r="AA1947">
        <f t="shared" si="523"/>
        <v>617</v>
      </c>
      <c r="AB1947">
        <f t="shared" si="524"/>
        <v>1.0281583750498456E-4</v>
      </c>
      <c r="AC1947" s="175"/>
    </row>
    <row r="1948" spans="1:29">
      <c r="A1948" t="s">
        <v>5130</v>
      </c>
      <c r="B1948" t="s">
        <v>5131</v>
      </c>
      <c r="C1948">
        <v>3.36</v>
      </c>
      <c r="D1948">
        <v>3.76</v>
      </c>
      <c r="E1948">
        <v>2.5299999999999998</v>
      </c>
      <c r="F1948">
        <v>4.16</v>
      </c>
      <c r="G1948">
        <v>4.95</v>
      </c>
      <c r="H1948">
        <v>2.6</v>
      </c>
      <c r="I1948">
        <v>4.38</v>
      </c>
      <c r="J1948">
        <v>5.2</v>
      </c>
      <c r="K1948">
        <v>2.7</v>
      </c>
      <c r="U1948">
        <v>96</v>
      </c>
      <c r="V1948">
        <v>92</v>
      </c>
      <c r="W1948">
        <v>75</v>
      </c>
      <c r="X1948">
        <v>71</v>
      </c>
      <c r="Y1948">
        <v>91</v>
      </c>
      <c r="Z1948">
        <v>30</v>
      </c>
      <c r="AA1948">
        <f t="shared" si="523"/>
        <v>455</v>
      </c>
      <c r="AB1948">
        <f t="shared" si="524"/>
        <v>7.5820431223286831E-5</v>
      </c>
      <c r="AC1948" s="175"/>
    </row>
    <row r="1949" spans="1:29">
      <c r="A1949" t="s">
        <v>5132</v>
      </c>
      <c r="B1949" t="s">
        <v>5133</v>
      </c>
      <c r="C1949">
        <v>3.3</v>
      </c>
      <c r="D1949">
        <v>3.71</v>
      </c>
      <c r="E1949">
        <v>2.5</v>
      </c>
      <c r="F1949">
        <v>4.05</v>
      </c>
      <c r="G1949">
        <v>4.87</v>
      </c>
      <c r="H1949">
        <v>2.54</v>
      </c>
      <c r="I1949">
        <v>4.32</v>
      </c>
      <c r="J1949">
        <v>5.16</v>
      </c>
      <c r="K1949">
        <v>2.7</v>
      </c>
      <c r="U1949">
        <v>80</v>
      </c>
      <c r="V1949">
        <v>69</v>
      </c>
      <c r="W1949">
        <v>67</v>
      </c>
      <c r="X1949">
        <v>88</v>
      </c>
      <c r="Y1949">
        <v>68</v>
      </c>
      <c r="Z1949">
        <v>13</v>
      </c>
      <c r="AA1949">
        <f t="shared" si="523"/>
        <v>385</v>
      </c>
      <c r="AB1949">
        <f t="shared" si="524"/>
        <v>6.415574949662733E-5</v>
      </c>
      <c r="AC1949" s="175">
        <f t="shared" si="513"/>
        <v>6.7030260350696988E-5</v>
      </c>
    </row>
    <row r="1950" spans="1:29">
      <c r="A1950" t="s">
        <v>5134</v>
      </c>
      <c r="B1950" t="s">
        <v>5135</v>
      </c>
      <c r="C1950">
        <v>3.24</v>
      </c>
      <c r="D1950">
        <v>3.66</v>
      </c>
      <c r="E1950">
        <v>2.48</v>
      </c>
      <c r="F1950">
        <v>3.95</v>
      </c>
      <c r="G1950">
        <v>4.79</v>
      </c>
      <c r="H1950">
        <v>2.5099999999999998</v>
      </c>
      <c r="I1950">
        <v>4.26</v>
      </c>
      <c r="J1950">
        <v>5.13</v>
      </c>
      <c r="K1950">
        <v>2.7</v>
      </c>
      <c r="U1950">
        <v>81</v>
      </c>
      <c r="V1950">
        <v>76</v>
      </c>
      <c r="W1950">
        <v>71</v>
      </c>
      <c r="X1950">
        <v>88</v>
      </c>
      <c r="Y1950">
        <v>71</v>
      </c>
      <c r="Z1950">
        <v>15</v>
      </c>
      <c r="AA1950">
        <f t="shared" si="523"/>
        <v>402</v>
      </c>
      <c r="AB1950">
        <f t="shared" si="524"/>
        <v>6.6988600773101775E-5</v>
      </c>
      <c r="AC1950" s="175"/>
    </row>
    <row r="1951" spans="1:29">
      <c r="A1951" t="s">
        <v>5136</v>
      </c>
      <c r="B1951" t="s">
        <v>5137</v>
      </c>
      <c r="C1951">
        <v>3.17</v>
      </c>
      <c r="D1951">
        <v>3.6</v>
      </c>
      <c r="E1951">
        <v>2.4500000000000002</v>
      </c>
      <c r="F1951">
        <v>3.82</v>
      </c>
      <c r="G1951">
        <v>4.68</v>
      </c>
      <c r="H1951">
        <v>2.4700000000000002</v>
      </c>
      <c r="I1951">
        <v>4.18</v>
      </c>
      <c r="J1951">
        <v>5.08</v>
      </c>
      <c r="K1951">
        <v>2.7</v>
      </c>
      <c r="U1951">
        <v>90</v>
      </c>
      <c r="V1951">
        <v>72</v>
      </c>
      <c r="W1951">
        <v>75</v>
      </c>
      <c r="X1951">
        <v>67</v>
      </c>
      <c r="Y1951">
        <v>69</v>
      </c>
      <c r="Z1951">
        <v>12</v>
      </c>
      <c r="AA1951">
        <f t="shared" si="523"/>
        <v>385</v>
      </c>
      <c r="AB1951">
        <f t="shared" si="524"/>
        <v>6.415574949662733E-5</v>
      </c>
      <c r="AC1951" s="175"/>
    </row>
    <row r="1952" spans="1:29">
      <c r="A1952" t="s">
        <v>5138</v>
      </c>
      <c r="B1952" t="s">
        <v>5139</v>
      </c>
      <c r="C1952">
        <v>3.11</v>
      </c>
      <c r="D1952">
        <v>3.55</v>
      </c>
      <c r="E1952">
        <v>2.42</v>
      </c>
      <c r="F1952">
        <v>3.72</v>
      </c>
      <c r="G1952">
        <v>4.5999999999999996</v>
      </c>
      <c r="H1952">
        <v>2.44</v>
      </c>
      <c r="I1952">
        <v>4.12</v>
      </c>
      <c r="J1952">
        <v>5.05</v>
      </c>
      <c r="K1952">
        <v>2.7</v>
      </c>
      <c r="U1952">
        <v>98</v>
      </c>
      <c r="V1952">
        <v>82</v>
      </c>
      <c r="W1952">
        <v>84</v>
      </c>
      <c r="X1952">
        <v>84</v>
      </c>
      <c r="Y1952">
        <v>66</v>
      </c>
      <c r="Z1952">
        <v>23</v>
      </c>
      <c r="AA1952">
        <f t="shared" si="523"/>
        <v>437</v>
      </c>
      <c r="AB1952">
        <f t="shared" si="524"/>
        <v>7.2820941636431532E-5</v>
      </c>
      <c r="AC1952" s="175"/>
    </row>
    <row r="1953" spans="1:29">
      <c r="A1953" t="s">
        <v>5140</v>
      </c>
      <c r="B1953" t="s">
        <v>5141</v>
      </c>
      <c r="C1953">
        <v>3.07</v>
      </c>
      <c r="D1953">
        <v>3.52</v>
      </c>
      <c r="E1953">
        <v>2.41</v>
      </c>
      <c r="F1953">
        <v>3.66</v>
      </c>
      <c r="G1953">
        <v>4.55</v>
      </c>
      <c r="H1953">
        <v>2.42</v>
      </c>
      <c r="I1953">
        <v>4.08</v>
      </c>
      <c r="J1953">
        <v>5.03</v>
      </c>
      <c r="K1953">
        <v>2.7</v>
      </c>
      <c r="U1953">
        <v>112</v>
      </c>
      <c r="V1953">
        <v>106</v>
      </c>
      <c r="W1953">
        <v>106</v>
      </c>
      <c r="X1953">
        <v>104</v>
      </c>
      <c r="Y1953">
        <v>106</v>
      </c>
      <c r="Z1953">
        <v>53</v>
      </c>
      <c r="AA1953">
        <f t="shared" si="523"/>
        <v>587</v>
      </c>
      <c r="AB1953">
        <f t="shared" si="524"/>
        <v>9.7816688193559065E-5</v>
      </c>
      <c r="AC1953" s="175">
        <f t="shared" si="514"/>
        <v>1.4818311750617103E-4</v>
      </c>
    </row>
    <row r="1954" spans="1:29">
      <c r="A1954" t="s">
        <v>5142</v>
      </c>
      <c r="B1954" t="s">
        <v>5143</v>
      </c>
      <c r="C1954">
        <v>3.05</v>
      </c>
      <c r="D1954">
        <v>3.5</v>
      </c>
      <c r="E1954">
        <v>2.4</v>
      </c>
      <c r="F1954">
        <v>3.62</v>
      </c>
      <c r="G1954">
        <v>4.5199999999999996</v>
      </c>
      <c r="H1954">
        <v>2.41</v>
      </c>
      <c r="I1954">
        <v>4.0599999999999996</v>
      </c>
      <c r="J1954">
        <v>5.01</v>
      </c>
      <c r="K1954">
        <v>2.7</v>
      </c>
      <c r="U1954">
        <v>131</v>
      </c>
      <c r="V1954">
        <v>161</v>
      </c>
      <c r="W1954">
        <v>141</v>
      </c>
      <c r="X1954">
        <v>125</v>
      </c>
      <c r="Y1954">
        <v>144</v>
      </c>
      <c r="Z1954">
        <v>168</v>
      </c>
      <c r="AA1954">
        <f t="shared" si="523"/>
        <v>870</v>
      </c>
      <c r="AB1954">
        <f t="shared" si="524"/>
        <v>1.4497533003133967E-4</v>
      </c>
      <c r="AC1954" s="175"/>
    </row>
    <row r="1955" spans="1:29">
      <c r="A1955" t="s">
        <v>5144</v>
      </c>
      <c r="B1955" t="s">
        <v>5145</v>
      </c>
      <c r="C1955">
        <v>3.07</v>
      </c>
      <c r="D1955">
        <v>3.51</v>
      </c>
      <c r="E1955">
        <v>2.4</v>
      </c>
      <c r="F1955">
        <v>3.61</v>
      </c>
      <c r="G1955">
        <v>4.5</v>
      </c>
      <c r="H1955">
        <v>2.39</v>
      </c>
      <c r="I1955">
        <v>4.08</v>
      </c>
      <c r="J1955">
        <v>5.0199999999999996</v>
      </c>
      <c r="K1955">
        <v>2.7</v>
      </c>
      <c r="U1955">
        <v>141</v>
      </c>
      <c r="V1955">
        <v>172</v>
      </c>
      <c r="W1955">
        <v>171</v>
      </c>
      <c r="X1955">
        <v>188</v>
      </c>
      <c r="Y1955">
        <v>122</v>
      </c>
      <c r="Z1955">
        <v>262</v>
      </c>
      <c r="AA1955">
        <f t="shared" si="523"/>
        <v>1056</v>
      </c>
      <c r="AB1955">
        <f t="shared" si="524"/>
        <v>1.7597005576217779E-4</v>
      </c>
      <c r="AC1955" s="175"/>
    </row>
    <row r="1956" spans="1:29">
      <c r="A1956" t="s">
        <v>5146</v>
      </c>
      <c r="B1956" t="s">
        <v>5147</v>
      </c>
      <c r="C1956">
        <v>3.24</v>
      </c>
      <c r="D1956">
        <v>3.66</v>
      </c>
      <c r="E1956">
        <v>2.4700000000000002</v>
      </c>
      <c r="F1956">
        <v>3.83</v>
      </c>
      <c r="G1956">
        <v>4.6500000000000004</v>
      </c>
      <c r="H1956">
        <v>2.42</v>
      </c>
      <c r="I1956">
        <v>4.26</v>
      </c>
      <c r="J1956">
        <v>5.12</v>
      </c>
      <c r="K1956">
        <v>2.7</v>
      </c>
      <c r="U1956">
        <v>144</v>
      </c>
      <c r="V1956">
        <v>156</v>
      </c>
      <c r="W1956">
        <v>164</v>
      </c>
      <c r="X1956">
        <v>200</v>
      </c>
      <c r="Y1956">
        <v>154</v>
      </c>
      <c r="Z1956">
        <v>226</v>
      </c>
      <c r="AA1956">
        <f t="shared" si="523"/>
        <v>1044</v>
      </c>
      <c r="AB1956">
        <f t="shared" si="524"/>
        <v>1.7397039603760759E-4</v>
      </c>
      <c r="AC1956" s="175"/>
    </row>
    <row r="1957" spans="1:29">
      <c r="A1957" t="s">
        <v>5148</v>
      </c>
      <c r="B1957" t="s">
        <v>5149</v>
      </c>
      <c r="C1957">
        <v>3.46</v>
      </c>
      <c r="D1957">
        <v>3.83</v>
      </c>
      <c r="E1957">
        <v>2.5499999999999998</v>
      </c>
      <c r="F1957">
        <v>4.16</v>
      </c>
      <c r="G1957">
        <v>4.8899999999999997</v>
      </c>
      <c r="H1957">
        <v>2.5</v>
      </c>
      <c r="I1957">
        <v>4.4800000000000004</v>
      </c>
      <c r="J1957">
        <v>5.25</v>
      </c>
      <c r="K1957">
        <v>2.7</v>
      </c>
      <c r="U1957">
        <v>158</v>
      </c>
      <c r="V1957">
        <v>155</v>
      </c>
      <c r="W1957">
        <v>156</v>
      </c>
      <c r="X1957">
        <v>149</v>
      </c>
      <c r="Y1957">
        <v>138</v>
      </c>
      <c r="Z1957">
        <v>171</v>
      </c>
      <c r="AA1957">
        <f t="shared" si="523"/>
        <v>927</v>
      </c>
      <c r="AB1957">
        <f t="shared" si="524"/>
        <v>1.5447371372304813E-4</v>
      </c>
      <c r="AC1957" s="175">
        <f t="shared" si="515"/>
        <v>1.4210081917727E-4</v>
      </c>
    </row>
    <row r="1958" spans="1:29">
      <c r="A1958" t="s">
        <v>5150</v>
      </c>
      <c r="B1958" t="s">
        <v>5151</v>
      </c>
      <c r="C1958">
        <v>3.65</v>
      </c>
      <c r="D1958">
        <v>3.93</v>
      </c>
      <c r="E1958">
        <v>2.63</v>
      </c>
      <c r="F1958">
        <v>4.5199999999999996</v>
      </c>
      <c r="G1958">
        <v>5.18</v>
      </c>
      <c r="H1958">
        <v>2.61</v>
      </c>
      <c r="I1958">
        <v>4.68</v>
      </c>
      <c r="J1958">
        <v>5.36</v>
      </c>
      <c r="K1958">
        <v>2.7</v>
      </c>
      <c r="U1958">
        <v>150</v>
      </c>
      <c r="V1958">
        <v>144</v>
      </c>
      <c r="W1958">
        <v>143</v>
      </c>
      <c r="X1958">
        <v>130</v>
      </c>
      <c r="Y1958">
        <v>140</v>
      </c>
      <c r="Z1958">
        <v>164</v>
      </c>
      <c r="AA1958">
        <f t="shared" si="523"/>
        <v>871</v>
      </c>
      <c r="AB1958">
        <f t="shared" si="524"/>
        <v>1.4514196834172053E-4</v>
      </c>
      <c r="AC1958" s="175"/>
    </row>
    <row r="1959" spans="1:29">
      <c r="A1959" t="s">
        <v>5152</v>
      </c>
      <c r="B1959" t="s">
        <v>5153</v>
      </c>
      <c r="C1959">
        <v>3.77</v>
      </c>
      <c r="D1959">
        <v>3.97</v>
      </c>
      <c r="E1959">
        <v>2.69</v>
      </c>
      <c r="F1959">
        <v>4.84</v>
      </c>
      <c r="G1959">
        <v>5.44</v>
      </c>
      <c r="H1959">
        <v>2.72</v>
      </c>
      <c r="I1959">
        <v>4.8499999999999996</v>
      </c>
      <c r="J1959">
        <v>5.46</v>
      </c>
      <c r="K1959">
        <v>2.7</v>
      </c>
      <c r="U1959">
        <v>127</v>
      </c>
      <c r="V1959">
        <v>139</v>
      </c>
      <c r="W1959">
        <v>133</v>
      </c>
      <c r="X1959">
        <v>150</v>
      </c>
      <c r="Y1959">
        <v>133</v>
      </c>
      <c r="Z1959">
        <v>149</v>
      </c>
      <c r="AA1959">
        <f t="shared" si="523"/>
        <v>831</v>
      </c>
      <c r="AB1959">
        <f t="shared" si="524"/>
        <v>1.3847643592648651E-4</v>
      </c>
      <c r="AC1959" s="175"/>
    </row>
    <row r="1960" spans="1:29">
      <c r="A1960" t="s">
        <v>5154</v>
      </c>
      <c r="B1960" t="s">
        <v>5155</v>
      </c>
      <c r="C1960">
        <v>3.82</v>
      </c>
      <c r="D1960">
        <v>3.99</v>
      </c>
      <c r="E1960">
        <v>2.74</v>
      </c>
      <c r="F1960">
        <v>5.13</v>
      </c>
      <c r="G1960">
        <v>5.68</v>
      </c>
      <c r="H1960">
        <v>2.83</v>
      </c>
      <c r="I1960">
        <v>4.9800000000000004</v>
      </c>
      <c r="J1960">
        <v>5.53</v>
      </c>
      <c r="K1960">
        <v>2.7</v>
      </c>
      <c r="U1960">
        <v>135</v>
      </c>
      <c r="V1960">
        <v>134</v>
      </c>
      <c r="W1960">
        <v>124</v>
      </c>
      <c r="X1960">
        <v>109</v>
      </c>
      <c r="Y1960">
        <v>129</v>
      </c>
      <c r="Z1960">
        <v>151</v>
      </c>
      <c r="AA1960">
        <f t="shared" si="523"/>
        <v>782</v>
      </c>
      <c r="AB1960">
        <f t="shared" si="524"/>
        <v>1.3031115871782486E-4</v>
      </c>
      <c r="AC1960" s="175"/>
    </row>
    <row r="1961" spans="1:29">
      <c r="A1961" t="s">
        <v>5156</v>
      </c>
      <c r="B1961" t="s">
        <v>5157</v>
      </c>
      <c r="C1961">
        <v>3.86</v>
      </c>
      <c r="D1961">
        <v>4.0199999999999996</v>
      </c>
      <c r="E1961">
        <v>2.78</v>
      </c>
      <c r="F1961">
        <v>5.36</v>
      </c>
      <c r="G1961">
        <v>5.85</v>
      </c>
      <c r="H1961">
        <v>2.92</v>
      </c>
      <c r="I1961">
        <v>5.09</v>
      </c>
      <c r="J1961">
        <v>5.58</v>
      </c>
      <c r="K1961">
        <v>2.7</v>
      </c>
      <c r="U1961">
        <v>125</v>
      </c>
      <c r="V1961">
        <v>131</v>
      </c>
      <c r="W1961">
        <v>123</v>
      </c>
      <c r="X1961">
        <v>107</v>
      </c>
      <c r="Y1961">
        <v>130</v>
      </c>
      <c r="Z1961">
        <v>145</v>
      </c>
      <c r="AA1961">
        <f t="shared" si="523"/>
        <v>761</v>
      </c>
      <c r="AB1961">
        <f t="shared" si="524"/>
        <v>1.26811754199827E-4</v>
      </c>
      <c r="AC1961" s="175">
        <f t="shared" si="516"/>
        <v>1.1943800896547438E-4</v>
      </c>
    </row>
    <row r="1962" spans="1:29">
      <c r="A1962" t="s">
        <v>5158</v>
      </c>
      <c r="B1962" t="s">
        <v>5159</v>
      </c>
      <c r="C1962">
        <v>3.89</v>
      </c>
      <c r="D1962">
        <v>4.03</v>
      </c>
      <c r="E1962">
        <v>2.8</v>
      </c>
      <c r="F1962">
        <v>5.5</v>
      </c>
      <c r="G1962">
        <v>5.93</v>
      </c>
      <c r="H1962">
        <v>2.98</v>
      </c>
      <c r="I1962">
        <v>5.14</v>
      </c>
      <c r="J1962">
        <v>5.61</v>
      </c>
      <c r="K1962">
        <v>2.7</v>
      </c>
      <c r="U1962">
        <v>111</v>
      </c>
      <c r="V1962">
        <v>131</v>
      </c>
      <c r="W1962">
        <v>128</v>
      </c>
      <c r="X1962">
        <v>86</v>
      </c>
      <c r="Y1962">
        <v>119</v>
      </c>
      <c r="Z1962">
        <v>117</v>
      </c>
      <c r="AA1962">
        <f t="shared" si="523"/>
        <v>692</v>
      </c>
      <c r="AB1962">
        <f t="shared" si="524"/>
        <v>1.1531371078354834E-4</v>
      </c>
      <c r="AC1962" s="175"/>
    </row>
    <row r="1963" spans="1:29">
      <c r="A1963" t="s">
        <v>5160</v>
      </c>
      <c r="B1963" t="s">
        <v>5161</v>
      </c>
      <c r="C1963">
        <v>3.91</v>
      </c>
      <c r="D1963">
        <v>4.05</v>
      </c>
      <c r="E1963">
        <v>2.81</v>
      </c>
      <c r="F1963">
        <v>5.56</v>
      </c>
      <c r="G1963">
        <v>5.97</v>
      </c>
      <c r="H1963">
        <v>3.01</v>
      </c>
      <c r="I1963">
        <v>5.18</v>
      </c>
      <c r="J1963">
        <v>5.63</v>
      </c>
      <c r="K1963">
        <v>2.7</v>
      </c>
      <c r="U1963">
        <v>93</v>
      </c>
      <c r="V1963">
        <v>130</v>
      </c>
      <c r="W1963">
        <v>133</v>
      </c>
      <c r="X1963">
        <v>122</v>
      </c>
      <c r="Y1963">
        <v>122</v>
      </c>
      <c r="Z1963">
        <v>112</v>
      </c>
      <c r="AA1963">
        <f t="shared" si="523"/>
        <v>712</v>
      </c>
      <c r="AB1963">
        <f t="shared" si="524"/>
        <v>1.1864647699116533E-4</v>
      </c>
      <c r="AC1963" s="175"/>
    </row>
    <row r="1964" spans="1:29">
      <c r="A1964" t="s">
        <v>5162</v>
      </c>
      <c r="B1964" t="s">
        <v>5163</v>
      </c>
      <c r="C1964">
        <v>3.91</v>
      </c>
      <c r="D1964">
        <v>4.05</v>
      </c>
      <c r="E1964">
        <v>2.81</v>
      </c>
      <c r="F1964">
        <v>5.55</v>
      </c>
      <c r="G1964">
        <v>5.96</v>
      </c>
      <c r="H1964">
        <v>3</v>
      </c>
      <c r="I1964">
        <v>5.17</v>
      </c>
      <c r="J1964">
        <v>5.62</v>
      </c>
      <c r="K1964">
        <v>2.7</v>
      </c>
      <c r="U1964">
        <v>100</v>
      </c>
      <c r="V1964">
        <v>138</v>
      </c>
      <c r="W1964">
        <v>142</v>
      </c>
      <c r="X1964">
        <v>111</v>
      </c>
      <c r="Y1964">
        <v>111</v>
      </c>
      <c r="Z1964">
        <v>100</v>
      </c>
      <c r="AA1964">
        <f t="shared" si="523"/>
        <v>702</v>
      </c>
      <c r="AB1964">
        <f t="shared" si="524"/>
        <v>1.1698009388735684E-4</v>
      </c>
      <c r="AC1964" s="175"/>
    </row>
    <row r="1965" spans="1:29">
      <c r="A1965" t="s">
        <v>5164</v>
      </c>
      <c r="B1965" t="s">
        <v>5165</v>
      </c>
      <c r="C1965">
        <v>3.9</v>
      </c>
      <c r="D1965">
        <v>4.04</v>
      </c>
      <c r="E1965">
        <v>2.79</v>
      </c>
      <c r="F1965">
        <v>5.46</v>
      </c>
      <c r="G1965">
        <v>5.92</v>
      </c>
      <c r="H1965">
        <v>2.97</v>
      </c>
      <c r="I1965">
        <v>5.1100000000000003</v>
      </c>
      <c r="J1965">
        <v>5.59</v>
      </c>
      <c r="K1965">
        <v>2.7</v>
      </c>
      <c r="U1965">
        <v>110</v>
      </c>
      <c r="V1965">
        <v>147</v>
      </c>
      <c r="W1965">
        <v>148</v>
      </c>
      <c r="X1965">
        <v>95</v>
      </c>
      <c r="Y1965">
        <v>109</v>
      </c>
      <c r="Z1965">
        <v>118</v>
      </c>
      <c r="AA1965">
        <f t="shared" si="523"/>
        <v>727</v>
      </c>
      <c r="AB1965">
        <f t="shared" si="524"/>
        <v>1.2114605164687809E-4</v>
      </c>
      <c r="AC1965" s="175">
        <f t="shared" ref="AC1965" si="525">SUM(AB1965:AB1968)/4</f>
        <v>1.2801988195008815E-4</v>
      </c>
    </row>
    <row r="1966" spans="1:29">
      <c r="A1966" t="s">
        <v>5166</v>
      </c>
      <c r="B1966" t="s">
        <v>5167</v>
      </c>
      <c r="C1966">
        <v>3.85</v>
      </c>
      <c r="D1966">
        <v>4.03</v>
      </c>
      <c r="E1966">
        <v>2.73</v>
      </c>
      <c r="F1966">
        <v>5.25</v>
      </c>
      <c r="G1966">
        <v>5.81</v>
      </c>
      <c r="H1966">
        <v>2.91</v>
      </c>
      <c r="I1966">
        <v>4.97</v>
      </c>
      <c r="J1966">
        <v>5.52</v>
      </c>
      <c r="K1966">
        <v>2.7</v>
      </c>
      <c r="U1966">
        <v>123</v>
      </c>
      <c r="V1966">
        <v>153</v>
      </c>
      <c r="W1966">
        <v>155</v>
      </c>
      <c r="X1966">
        <v>75</v>
      </c>
      <c r="Y1966">
        <v>117</v>
      </c>
      <c r="Z1966">
        <v>139</v>
      </c>
      <c r="AA1966">
        <f t="shared" si="523"/>
        <v>762</v>
      </c>
      <c r="AB1966">
        <f t="shared" si="524"/>
        <v>1.2697839251020785E-4</v>
      </c>
      <c r="AC1966" s="175"/>
    </row>
    <row r="1967" spans="1:29">
      <c r="A1967" t="s">
        <v>5168</v>
      </c>
      <c r="B1967" t="s">
        <v>5169</v>
      </c>
      <c r="C1967">
        <v>3.73</v>
      </c>
      <c r="D1967">
        <v>3.99</v>
      </c>
      <c r="E1967">
        <v>2.65</v>
      </c>
      <c r="F1967">
        <v>4.9000000000000004</v>
      </c>
      <c r="G1967">
        <v>5.56</v>
      </c>
      <c r="H1967">
        <v>2.82</v>
      </c>
      <c r="I1967">
        <v>4.76</v>
      </c>
      <c r="J1967">
        <v>5.4</v>
      </c>
      <c r="K1967">
        <v>2.7</v>
      </c>
      <c r="U1967">
        <v>126</v>
      </c>
      <c r="V1967">
        <v>160</v>
      </c>
      <c r="W1967">
        <v>161</v>
      </c>
      <c r="X1967">
        <v>80</v>
      </c>
      <c r="Y1967">
        <v>123</v>
      </c>
      <c r="Z1967">
        <v>135</v>
      </c>
      <c r="AA1967">
        <f t="shared" si="523"/>
        <v>785</v>
      </c>
      <c r="AB1967">
        <f t="shared" si="524"/>
        <v>1.308110736489674E-4</v>
      </c>
      <c r="AC1967" s="175"/>
    </row>
    <row r="1968" spans="1:29">
      <c r="A1968" t="s">
        <v>5170</v>
      </c>
      <c r="B1968" t="s">
        <v>5171</v>
      </c>
      <c r="C1968">
        <v>3.58</v>
      </c>
      <c r="D1968">
        <v>3.92</v>
      </c>
      <c r="E1968">
        <v>2.6</v>
      </c>
      <c r="F1968">
        <v>4.62</v>
      </c>
      <c r="G1968">
        <v>5.33</v>
      </c>
      <c r="H1968">
        <v>2.73</v>
      </c>
      <c r="I1968">
        <v>4.6100000000000003</v>
      </c>
      <c r="J1968">
        <v>5.32</v>
      </c>
      <c r="K1968">
        <v>2.7</v>
      </c>
      <c r="U1968">
        <v>119</v>
      </c>
      <c r="V1968">
        <v>165</v>
      </c>
      <c r="W1968">
        <v>161</v>
      </c>
      <c r="X1968">
        <v>85</v>
      </c>
      <c r="Y1968">
        <v>127</v>
      </c>
      <c r="Z1968">
        <v>142</v>
      </c>
      <c r="AA1968">
        <f t="shared" si="523"/>
        <v>799</v>
      </c>
      <c r="AB1968">
        <f t="shared" si="524"/>
        <v>1.331440099942993E-4</v>
      </c>
      <c r="AC1968" s="175"/>
    </row>
    <row r="1969" spans="1:29">
      <c r="A1969" t="s">
        <v>5172</v>
      </c>
      <c r="B1969" t="s">
        <v>5173</v>
      </c>
      <c r="C1969">
        <v>3.48</v>
      </c>
      <c r="D1969">
        <v>3.86</v>
      </c>
      <c r="E1969">
        <v>2.56</v>
      </c>
      <c r="F1969">
        <v>4.43</v>
      </c>
      <c r="G1969">
        <v>5.18</v>
      </c>
      <c r="H1969">
        <v>2.67</v>
      </c>
      <c r="I1969">
        <v>4.51</v>
      </c>
      <c r="J1969">
        <v>5.26</v>
      </c>
      <c r="K1969">
        <v>2.7</v>
      </c>
      <c r="U1969">
        <v>122</v>
      </c>
      <c r="V1969">
        <v>161</v>
      </c>
      <c r="W1969">
        <v>152</v>
      </c>
      <c r="X1969">
        <v>83</v>
      </c>
      <c r="Y1969">
        <v>138</v>
      </c>
      <c r="Z1969">
        <v>147</v>
      </c>
      <c r="AA1969">
        <f t="shared" si="523"/>
        <v>803</v>
      </c>
      <c r="AB1969">
        <f t="shared" si="524"/>
        <v>1.3381056323582269E-4</v>
      </c>
      <c r="AC1969" s="175">
        <f t="shared" si="518"/>
        <v>1.0744005061805317E-4</v>
      </c>
    </row>
    <row r="1970" spans="1:29">
      <c r="A1970" t="s">
        <v>5174</v>
      </c>
      <c r="B1970" t="s">
        <v>5175</v>
      </c>
      <c r="C1970">
        <v>3.4</v>
      </c>
      <c r="D1970">
        <v>3.79</v>
      </c>
      <c r="E1970">
        <v>2.5299999999999998</v>
      </c>
      <c r="F1970">
        <v>4.2699999999999996</v>
      </c>
      <c r="G1970">
        <v>5.05</v>
      </c>
      <c r="H1970">
        <v>2.62</v>
      </c>
      <c r="I1970">
        <v>4.43</v>
      </c>
      <c r="J1970">
        <v>5.22</v>
      </c>
      <c r="K1970">
        <v>2.7</v>
      </c>
      <c r="U1970">
        <v>113</v>
      </c>
      <c r="V1970">
        <v>145</v>
      </c>
      <c r="W1970">
        <v>134</v>
      </c>
      <c r="X1970">
        <v>93</v>
      </c>
      <c r="Y1970">
        <v>134</v>
      </c>
      <c r="Z1970">
        <v>126</v>
      </c>
      <c r="AA1970">
        <f t="shared" si="523"/>
        <v>745</v>
      </c>
      <c r="AB1970">
        <f t="shared" si="524"/>
        <v>1.2414554123373338E-4</v>
      </c>
      <c r="AC1970" s="175"/>
    </row>
    <row r="1971" spans="1:29">
      <c r="A1971" t="s">
        <v>5176</v>
      </c>
      <c r="B1971" t="s">
        <v>5177</v>
      </c>
      <c r="C1971">
        <v>3.31</v>
      </c>
      <c r="D1971">
        <v>3.72</v>
      </c>
      <c r="E1971">
        <v>2.5</v>
      </c>
      <c r="F1971">
        <v>4.12</v>
      </c>
      <c r="G1971">
        <v>4.9400000000000004</v>
      </c>
      <c r="H1971">
        <v>2.58</v>
      </c>
      <c r="I1971">
        <v>4.33</v>
      </c>
      <c r="J1971">
        <v>5.17</v>
      </c>
      <c r="K1971">
        <v>2.7</v>
      </c>
      <c r="U1971">
        <v>104</v>
      </c>
      <c r="V1971">
        <v>120</v>
      </c>
      <c r="W1971">
        <v>94</v>
      </c>
      <c r="X1971">
        <v>84</v>
      </c>
      <c r="Y1971">
        <v>122</v>
      </c>
      <c r="Z1971">
        <v>73</v>
      </c>
      <c r="AA1971">
        <f t="shared" si="523"/>
        <v>597</v>
      </c>
      <c r="AB1971">
        <f t="shared" si="524"/>
        <v>9.9483071297367569E-5</v>
      </c>
      <c r="AC1971" s="175"/>
    </row>
    <row r="1972" spans="1:29">
      <c r="A1972" t="s">
        <v>5178</v>
      </c>
      <c r="B1972" t="s">
        <v>5179</v>
      </c>
      <c r="C1972">
        <v>3.24</v>
      </c>
      <c r="D1972">
        <v>3.66</v>
      </c>
      <c r="E1972">
        <v>2.4700000000000002</v>
      </c>
      <c r="F1972">
        <v>4</v>
      </c>
      <c r="G1972">
        <v>4.84</v>
      </c>
      <c r="H1972">
        <v>2.54</v>
      </c>
      <c r="I1972">
        <v>4.26</v>
      </c>
      <c r="J1972">
        <v>5.13</v>
      </c>
      <c r="K1972">
        <v>2.7</v>
      </c>
      <c r="U1972">
        <v>92</v>
      </c>
      <c r="V1972">
        <v>88</v>
      </c>
      <c r="W1972">
        <v>72</v>
      </c>
      <c r="X1972">
        <v>61</v>
      </c>
      <c r="Y1972">
        <v>91</v>
      </c>
      <c r="Z1972">
        <v>30</v>
      </c>
      <c r="AA1972">
        <f t="shared" si="523"/>
        <v>434</v>
      </c>
      <c r="AB1972">
        <f t="shared" si="524"/>
        <v>7.2321026705288982E-5</v>
      </c>
      <c r="AC1972" s="175"/>
    </row>
    <row r="1973" spans="1:29">
      <c r="A1973" t="s">
        <v>5180</v>
      </c>
      <c r="B1973" t="s">
        <v>5181</v>
      </c>
      <c r="C1973">
        <v>3.18</v>
      </c>
      <c r="D1973">
        <v>3.61</v>
      </c>
      <c r="E1973">
        <v>2.4500000000000002</v>
      </c>
      <c r="F1973">
        <v>3.9</v>
      </c>
      <c r="G1973">
        <v>4.75</v>
      </c>
      <c r="H1973">
        <v>2.5</v>
      </c>
      <c r="I1973">
        <v>4.2</v>
      </c>
      <c r="J1973">
        <v>5.09</v>
      </c>
      <c r="K1973">
        <v>2.7</v>
      </c>
      <c r="U1973">
        <v>104</v>
      </c>
      <c r="V1973">
        <v>75</v>
      </c>
      <c r="W1973">
        <v>74</v>
      </c>
      <c r="X1973">
        <v>76</v>
      </c>
      <c r="Y1973">
        <v>68</v>
      </c>
      <c r="Z1973">
        <v>13</v>
      </c>
      <c r="AA1973">
        <f t="shared" si="523"/>
        <v>410</v>
      </c>
      <c r="AB1973">
        <f t="shared" si="524"/>
        <v>6.8321707256148583E-5</v>
      </c>
      <c r="AC1973" s="175">
        <f t="shared" si="519"/>
        <v>7.7320176016714481E-5</v>
      </c>
    </row>
    <row r="1974" spans="1:29">
      <c r="A1974" t="s">
        <v>5182</v>
      </c>
      <c r="B1974" t="s">
        <v>5183</v>
      </c>
      <c r="C1974">
        <v>3.13</v>
      </c>
      <c r="D1974">
        <v>3.57</v>
      </c>
      <c r="E1974">
        <v>2.4300000000000002</v>
      </c>
      <c r="F1974">
        <v>3.8</v>
      </c>
      <c r="G1974">
        <v>4.67</v>
      </c>
      <c r="H1974">
        <v>2.4700000000000002</v>
      </c>
      <c r="I1974">
        <v>4.1399999999999997</v>
      </c>
      <c r="J1974">
        <v>5.0599999999999996</v>
      </c>
      <c r="K1974">
        <v>2.7</v>
      </c>
      <c r="U1974">
        <v>119</v>
      </c>
      <c r="V1974">
        <v>84</v>
      </c>
      <c r="W1974">
        <v>78</v>
      </c>
      <c r="X1974">
        <v>97</v>
      </c>
      <c r="Y1974">
        <v>71</v>
      </c>
      <c r="Z1974">
        <v>15</v>
      </c>
      <c r="AA1974">
        <f t="shared" si="523"/>
        <v>464</v>
      </c>
      <c r="AB1974">
        <f t="shared" si="524"/>
        <v>7.7320176016714494E-5</v>
      </c>
      <c r="AC1974" s="175"/>
    </row>
    <row r="1975" spans="1:29">
      <c r="A1975" t="s">
        <v>5184</v>
      </c>
      <c r="B1975" t="s">
        <v>5185</v>
      </c>
      <c r="C1975">
        <v>3.08</v>
      </c>
      <c r="D1975">
        <v>3.52</v>
      </c>
      <c r="E1975">
        <v>2.41</v>
      </c>
      <c r="F1975">
        <v>3.72</v>
      </c>
      <c r="G1975">
        <v>4.5999999999999996</v>
      </c>
      <c r="H1975">
        <v>2.44</v>
      </c>
      <c r="I1975">
        <v>4.09</v>
      </c>
      <c r="J1975">
        <v>5.03</v>
      </c>
      <c r="K1975">
        <v>2.7</v>
      </c>
      <c r="U1975">
        <v>100</v>
      </c>
      <c r="V1975">
        <v>80</v>
      </c>
      <c r="W1975">
        <v>82</v>
      </c>
      <c r="X1975">
        <v>110</v>
      </c>
      <c r="Y1975">
        <v>69</v>
      </c>
      <c r="Z1975">
        <v>12</v>
      </c>
      <c r="AA1975">
        <f t="shared" si="523"/>
        <v>453</v>
      </c>
      <c r="AB1975">
        <f t="shared" si="524"/>
        <v>7.5487154602525136E-5</v>
      </c>
      <c r="AC1975" s="175"/>
    </row>
    <row r="1976" spans="1:29">
      <c r="A1976" t="s">
        <v>5186</v>
      </c>
      <c r="B1976" t="s">
        <v>5187</v>
      </c>
      <c r="C1976">
        <v>3.03</v>
      </c>
      <c r="D1976">
        <v>3.49</v>
      </c>
      <c r="E1976">
        <v>2.39</v>
      </c>
      <c r="F1976">
        <v>3.64</v>
      </c>
      <c r="G1976">
        <v>4.54</v>
      </c>
      <c r="H1976">
        <v>2.42</v>
      </c>
      <c r="I1976">
        <v>4.04</v>
      </c>
      <c r="J1976">
        <v>5</v>
      </c>
      <c r="K1976">
        <v>2.7</v>
      </c>
      <c r="U1976">
        <v>105</v>
      </c>
      <c r="V1976">
        <v>90</v>
      </c>
      <c r="W1976">
        <v>93</v>
      </c>
      <c r="X1976">
        <v>152</v>
      </c>
      <c r="Y1976">
        <v>66</v>
      </c>
      <c r="Z1976">
        <v>23</v>
      </c>
      <c r="AA1976">
        <f t="shared" si="523"/>
        <v>529</v>
      </c>
      <c r="AB1976">
        <f t="shared" si="524"/>
        <v>8.815166619146975E-5</v>
      </c>
      <c r="AC1976" s="175"/>
    </row>
    <row r="1977" spans="1:29">
      <c r="A1977" t="s">
        <v>5188</v>
      </c>
      <c r="B1977" t="s">
        <v>5189</v>
      </c>
      <c r="C1977">
        <v>2.99</v>
      </c>
      <c r="D1977">
        <v>3.45</v>
      </c>
      <c r="E1977">
        <v>2.37</v>
      </c>
      <c r="F1977">
        <v>3.57</v>
      </c>
      <c r="G1977">
        <v>4.4800000000000004</v>
      </c>
      <c r="H1977">
        <v>2.4</v>
      </c>
      <c r="I1977">
        <v>4</v>
      </c>
      <c r="J1977">
        <v>4.9800000000000004</v>
      </c>
      <c r="K1977">
        <v>2.7</v>
      </c>
      <c r="U1977">
        <v>126</v>
      </c>
      <c r="V1977">
        <v>116</v>
      </c>
      <c r="W1977">
        <v>117</v>
      </c>
      <c r="X1977">
        <v>187</v>
      </c>
      <c r="Y1977">
        <v>106</v>
      </c>
      <c r="Z1977">
        <v>53</v>
      </c>
      <c r="AA1977">
        <f t="shared" si="523"/>
        <v>705</v>
      </c>
      <c r="AB1977">
        <f t="shared" si="524"/>
        <v>1.1748000881849939E-4</v>
      </c>
      <c r="AC1977" s="175">
        <f t="shared" si="520"/>
        <v>1.5863967148256939E-4</v>
      </c>
    </row>
    <row r="1978" spans="1:29">
      <c r="A1978" t="s">
        <v>5190</v>
      </c>
      <c r="B1978" t="s">
        <v>5191</v>
      </c>
      <c r="C1978">
        <v>2.97</v>
      </c>
      <c r="D1978">
        <v>3.43</v>
      </c>
      <c r="E1978">
        <v>2.36</v>
      </c>
      <c r="F1978">
        <v>3.52</v>
      </c>
      <c r="G1978">
        <v>4.4400000000000004</v>
      </c>
      <c r="H1978">
        <v>2.38</v>
      </c>
      <c r="I1978">
        <v>3.98</v>
      </c>
      <c r="J1978">
        <v>4.96</v>
      </c>
      <c r="K1978">
        <v>2.7</v>
      </c>
      <c r="U1978">
        <v>166</v>
      </c>
      <c r="V1978">
        <v>175</v>
      </c>
      <c r="W1978">
        <v>155</v>
      </c>
      <c r="X1978">
        <v>200</v>
      </c>
      <c r="Y1978">
        <v>144</v>
      </c>
      <c r="Z1978">
        <v>168</v>
      </c>
      <c r="AA1978">
        <f t="shared" si="523"/>
        <v>1008</v>
      </c>
      <c r="AB1978">
        <f t="shared" si="524"/>
        <v>1.6797141686389699E-4</v>
      </c>
      <c r="AC1978" s="175"/>
    </row>
    <row r="1979" spans="1:29">
      <c r="A1979" t="s">
        <v>5192</v>
      </c>
      <c r="B1979" t="s">
        <v>5193</v>
      </c>
      <c r="C1979">
        <v>2.97</v>
      </c>
      <c r="D1979">
        <v>3.44</v>
      </c>
      <c r="E1979">
        <v>2.37</v>
      </c>
      <c r="F1979">
        <v>3.5</v>
      </c>
      <c r="G1979">
        <v>4.41</v>
      </c>
      <c r="H1979">
        <v>2.36</v>
      </c>
      <c r="I1979">
        <v>3.98</v>
      </c>
      <c r="J1979">
        <v>4.97</v>
      </c>
      <c r="K1979">
        <v>2.7</v>
      </c>
      <c r="U1979">
        <v>152</v>
      </c>
      <c r="V1979">
        <v>185</v>
      </c>
      <c r="W1979">
        <v>189</v>
      </c>
      <c r="X1979">
        <v>144</v>
      </c>
      <c r="Y1979">
        <v>122</v>
      </c>
      <c r="Z1979">
        <v>262</v>
      </c>
      <c r="AA1979">
        <f t="shared" si="523"/>
        <v>1054</v>
      </c>
      <c r="AB1979">
        <f t="shared" si="524"/>
        <v>1.7563677914141611E-4</v>
      </c>
      <c r="AC1979" s="175"/>
    </row>
    <row r="1980" spans="1:29">
      <c r="A1980" t="s">
        <v>5194</v>
      </c>
      <c r="B1980" t="s">
        <v>5195</v>
      </c>
      <c r="C1980">
        <v>3.09</v>
      </c>
      <c r="D1980">
        <v>3.54</v>
      </c>
      <c r="E1980">
        <v>2.41</v>
      </c>
      <c r="F1980">
        <v>3.67</v>
      </c>
      <c r="G1980">
        <v>4.54</v>
      </c>
      <c r="H1980">
        <v>2.4</v>
      </c>
      <c r="I1980">
        <v>4.1100000000000003</v>
      </c>
      <c r="J1980">
        <v>5.04</v>
      </c>
      <c r="K1980">
        <v>2.7</v>
      </c>
      <c r="U1980">
        <v>137</v>
      </c>
      <c r="V1980">
        <v>170</v>
      </c>
      <c r="W1980">
        <v>180</v>
      </c>
      <c r="X1980">
        <v>174</v>
      </c>
      <c r="Y1980">
        <v>154</v>
      </c>
      <c r="Z1980">
        <v>226</v>
      </c>
      <c r="AA1980">
        <f t="shared" si="523"/>
        <v>1041</v>
      </c>
      <c r="AB1980">
        <f t="shared" si="524"/>
        <v>1.7347048110646506E-4</v>
      </c>
      <c r="AC1980" s="175"/>
    </row>
    <row r="1981" spans="1:29">
      <c r="A1981" t="s">
        <v>5196</v>
      </c>
      <c r="B1981" t="s">
        <v>5197</v>
      </c>
      <c r="C1981">
        <v>3.27</v>
      </c>
      <c r="D1981">
        <v>3.68</v>
      </c>
      <c r="E1981">
        <v>2.48</v>
      </c>
      <c r="F1981">
        <v>3.96</v>
      </c>
      <c r="G1981">
        <v>4.7699999999999996</v>
      </c>
      <c r="H1981">
        <v>2.48</v>
      </c>
      <c r="I1981">
        <v>4.29</v>
      </c>
      <c r="J1981">
        <v>5.14</v>
      </c>
      <c r="K1981">
        <v>2.7</v>
      </c>
      <c r="U1981">
        <v>147</v>
      </c>
      <c r="V1981">
        <v>169</v>
      </c>
      <c r="W1981">
        <v>171</v>
      </c>
      <c r="X1981">
        <v>119</v>
      </c>
      <c r="Y1981">
        <v>138</v>
      </c>
      <c r="Z1981">
        <v>171</v>
      </c>
      <c r="AA1981">
        <f t="shared" si="523"/>
        <v>915</v>
      </c>
      <c r="AB1981">
        <f t="shared" si="524"/>
        <v>1.5247405399847793E-4</v>
      </c>
      <c r="AC1981" s="175">
        <f t="shared" si="521"/>
        <v>1.4143426593574658E-4</v>
      </c>
    </row>
    <row r="1982" spans="1:29">
      <c r="A1982" t="s">
        <v>5198</v>
      </c>
      <c r="B1982" t="s">
        <v>5199</v>
      </c>
      <c r="C1982">
        <v>3.42</v>
      </c>
      <c r="D1982">
        <v>3.81</v>
      </c>
      <c r="E1982">
        <v>2.54</v>
      </c>
      <c r="F1982">
        <v>4.26</v>
      </c>
      <c r="G1982">
        <v>5.0199999999999996</v>
      </c>
      <c r="H1982">
        <v>2.58</v>
      </c>
      <c r="I1982">
        <v>4.45</v>
      </c>
      <c r="J1982">
        <v>5.23</v>
      </c>
      <c r="K1982">
        <v>2.7</v>
      </c>
      <c r="U1982">
        <v>147</v>
      </c>
      <c r="V1982">
        <v>157</v>
      </c>
      <c r="W1982">
        <v>157</v>
      </c>
      <c r="X1982">
        <v>103</v>
      </c>
      <c r="Y1982">
        <v>140</v>
      </c>
      <c r="Z1982">
        <v>164</v>
      </c>
      <c r="AA1982">
        <f t="shared" si="523"/>
        <v>868</v>
      </c>
      <c r="AB1982">
        <f t="shared" si="524"/>
        <v>1.4464205341057796E-4</v>
      </c>
      <c r="AC1982" s="175"/>
    </row>
    <row r="1983" spans="1:29">
      <c r="A1983" t="s">
        <v>5200</v>
      </c>
      <c r="B1983" t="s">
        <v>5201</v>
      </c>
      <c r="C1983">
        <v>3.58</v>
      </c>
      <c r="D1983">
        <v>3.9</v>
      </c>
      <c r="E1983">
        <v>2.6</v>
      </c>
      <c r="F1983">
        <v>4.54</v>
      </c>
      <c r="G1983">
        <v>5.25</v>
      </c>
      <c r="H1983">
        <v>2.67</v>
      </c>
      <c r="I1983">
        <v>4.5999999999999996</v>
      </c>
      <c r="J1983">
        <v>5.32</v>
      </c>
      <c r="K1983">
        <v>2.7</v>
      </c>
      <c r="U1983">
        <v>132</v>
      </c>
      <c r="V1983">
        <v>152</v>
      </c>
      <c r="W1983">
        <v>147</v>
      </c>
      <c r="X1983">
        <v>108</v>
      </c>
      <c r="Y1983">
        <v>133</v>
      </c>
      <c r="Z1983">
        <v>149</v>
      </c>
      <c r="AA1983">
        <f t="shared" si="523"/>
        <v>821</v>
      </c>
      <c r="AB1983">
        <f t="shared" si="524"/>
        <v>1.3681005282267802E-4</v>
      </c>
      <c r="AC1983" s="175"/>
    </row>
    <row r="1984" spans="1:29">
      <c r="A1984" t="s">
        <v>5202</v>
      </c>
      <c r="B1984" t="s">
        <v>5203</v>
      </c>
      <c r="C1984">
        <v>3.69</v>
      </c>
      <c r="D1984">
        <v>3.96</v>
      </c>
      <c r="E1984">
        <v>2.65</v>
      </c>
      <c r="F1984">
        <v>4.8099999999999996</v>
      </c>
      <c r="G1984">
        <v>5.48</v>
      </c>
      <c r="H1984">
        <v>2.78</v>
      </c>
      <c r="I1984">
        <v>4.74</v>
      </c>
      <c r="J1984">
        <v>5.39</v>
      </c>
      <c r="K1984">
        <v>2.7</v>
      </c>
      <c r="U1984">
        <v>134</v>
      </c>
      <c r="V1984">
        <v>146</v>
      </c>
      <c r="W1984">
        <v>138</v>
      </c>
      <c r="X1984">
        <v>93</v>
      </c>
      <c r="Y1984">
        <v>129</v>
      </c>
      <c r="Z1984">
        <v>151</v>
      </c>
      <c r="AA1984">
        <f t="shared" si="523"/>
        <v>791</v>
      </c>
      <c r="AB1984">
        <f t="shared" si="524"/>
        <v>1.318109035112525E-4</v>
      </c>
      <c r="AC1984" s="175"/>
    </row>
    <row r="1985" spans="1:29">
      <c r="A1985" t="s">
        <v>5204</v>
      </c>
      <c r="B1985" t="s">
        <v>5205</v>
      </c>
      <c r="C1985">
        <v>3.75</v>
      </c>
      <c r="D1985">
        <v>4</v>
      </c>
      <c r="E1985">
        <v>2.68</v>
      </c>
      <c r="F1985">
        <v>5</v>
      </c>
      <c r="G1985">
        <v>5.63</v>
      </c>
      <c r="H1985">
        <v>2.85</v>
      </c>
      <c r="I1985">
        <v>4.82</v>
      </c>
      <c r="J1985">
        <v>5.44</v>
      </c>
      <c r="K1985">
        <v>2.7</v>
      </c>
      <c r="U1985">
        <v>125</v>
      </c>
      <c r="V1985">
        <v>143</v>
      </c>
      <c r="W1985">
        <v>136</v>
      </c>
      <c r="X1985">
        <v>94</v>
      </c>
      <c r="Y1985">
        <v>130</v>
      </c>
      <c r="Z1985">
        <v>145</v>
      </c>
      <c r="AA1985">
        <f t="shared" si="523"/>
        <v>773</v>
      </c>
      <c r="AB1985">
        <f t="shared" si="524"/>
        <v>1.288114139243972E-4</v>
      </c>
      <c r="AC1985" s="175">
        <f t="shared" ref="AC1985" si="526">SUM(AB1985:AB1988)/4</f>
        <v>1.2256247728511532E-4</v>
      </c>
    </row>
    <row r="1986" spans="1:29">
      <c r="A1986" t="s">
        <v>5206</v>
      </c>
      <c r="B1986" t="s">
        <v>5207</v>
      </c>
      <c r="C1986">
        <v>3.79</v>
      </c>
      <c r="D1986">
        <v>4.0199999999999996</v>
      </c>
      <c r="E1986">
        <v>2.71</v>
      </c>
      <c r="F1986">
        <v>5.1100000000000003</v>
      </c>
      <c r="G1986">
        <v>5.71</v>
      </c>
      <c r="H1986">
        <v>2.89</v>
      </c>
      <c r="I1986">
        <v>4.88</v>
      </c>
      <c r="J1986">
        <v>5.47</v>
      </c>
      <c r="K1986">
        <v>2.7</v>
      </c>
      <c r="U1986">
        <v>121</v>
      </c>
      <c r="V1986">
        <v>143</v>
      </c>
      <c r="W1986">
        <v>141</v>
      </c>
      <c r="X1986">
        <v>83</v>
      </c>
      <c r="Y1986">
        <v>119</v>
      </c>
      <c r="Z1986">
        <v>117</v>
      </c>
      <c r="AA1986">
        <f t="shared" si="523"/>
        <v>724</v>
      </c>
      <c r="AB1986">
        <f t="shared" si="524"/>
        <v>1.2064613671573554E-4</v>
      </c>
      <c r="AC1986" s="175"/>
    </row>
    <row r="1987" spans="1:29">
      <c r="A1987" t="s">
        <v>5208</v>
      </c>
      <c r="B1987" t="s">
        <v>5209</v>
      </c>
      <c r="C1987">
        <v>3.8</v>
      </c>
      <c r="D1987">
        <v>4.03</v>
      </c>
      <c r="E1987">
        <v>2.71</v>
      </c>
      <c r="F1987">
        <v>5.14</v>
      </c>
      <c r="G1987">
        <v>5.73</v>
      </c>
      <c r="H1987">
        <v>2.9</v>
      </c>
      <c r="I1987">
        <v>4.9000000000000004</v>
      </c>
      <c r="J1987">
        <v>5.48</v>
      </c>
      <c r="K1987">
        <v>2.7</v>
      </c>
      <c r="U1987">
        <v>129</v>
      </c>
      <c r="V1987">
        <v>142</v>
      </c>
      <c r="W1987">
        <v>147</v>
      </c>
      <c r="X1987">
        <v>77</v>
      </c>
      <c r="Y1987">
        <v>122</v>
      </c>
      <c r="Z1987">
        <v>112</v>
      </c>
      <c r="AA1987">
        <f t="shared" si="523"/>
        <v>729</v>
      </c>
      <c r="AB1987">
        <f t="shared" si="524"/>
        <v>1.2147932826763979E-4</v>
      </c>
      <c r="AC1987" s="175"/>
    </row>
    <row r="1988" spans="1:29">
      <c r="A1988" t="s">
        <v>5210</v>
      </c>
      <c r="B1988" t="s">
        <v>5211</v>
      </c>
      <c r="C1988">
        <v>3.79</v>
      </c>
      <c r="D1988">
        <v>4.0199999999999996</v>
      </c>
      <c r="E1988">
        <v>2.71</v>
      </c>
      <c r="F1988">
        <v>5.1100000000000003</v>
      </c>
      <c r="G1988">
        <v>5.7</v>
      </c>
      <c r="H1988">
        <v>2.88</v>
      </c>
      <c r="I1988">
        <v>4.8899999999999997</v>
      </c>
      <c r="J1988">
        <v>5.47</v>
      </c>
      <c r="K1988">
        <v>2.7</v>
      </c>
      <c r="U1988">
        <v>123</v>
      </c>
      <c r="V1988">
        <v>150</v>
      </c>
      <c r="W1988">
        <v>156</v>
      </c>
      <c r="X1988">
        <v>76</v>
      </c>
      <c r="Y1988">
        <v>111</v>
      </c>
      <c r="Z1988">
        <v>100</v>
      </c>
      <c r="AA1988">
        <f t="shared" si="523"/>
        <v>716</v>
      </c>
      <c r="AB1988">
        <f t="shared" si="524"/>
        <v>1.1931303023268874E-4</v>
      </c>
      <c r="AC1988" s="175"/>
    </row>
    <row r="1989" spans="1:29">
      <c r="A1989" t="s">
        <v>5212</v>
      </c>
      <c r="B1989" t="s">
        <v>5213</v>
      </c>
      <c r="C1989">
        <v>3.76</v>
      </c>
      <c r="D1989">
        <v>4.01</v>
      </c>
      <c r="E1989">
        <v>2.69</v>
      </c>
      <c r="F1989">
        <v>5.0199999999999996</v>
      </c>
      <c r="G1989">
        <v>5.64</v>
      </c>
      <c r="H1989">
        <v>2.85</v>
      </c>
      <c r="I1989">
        <v>4.83</v>
      </c>
      <c r="J1989">
        <v>5.44</v>
      </c>
      <c r="K1989">
        <v>2.7</v>
      </c>
      <c r="U1989">
        <v>136</v>
      </c>
      <c r="V1989">
        <v>160</v>
      </c>
      <c r="W1989">
        <v>163</v>
      </c>
      <c r="X1989">
        <v>71</v>
      </c>
      <c r="Y1989">
        <v>109</v>
      </c>
      <c r="Z1989">
        <v>118</v>
      </c>
      <c r="AA1989">
        <f t="shared" si="523"/>
        <v>757</v>
      </c>
      <c r="AB1989">
        <f t="shared" si="524"/>
        <v>1.2614520095830361E-4</v>
      </c>
      <c r="AC1989" s="175">
        <f t="shared" ref="AC1989:AC2049" si="527">SUM(AB1989:AB1992)/4</f>
        <v>1.3585188253798812E-4</v>
      </c>
    </row>
    <row r="1990" spans="1:29">
      <c r="A1990" t="s">
        <v>5214</v>
      </c>
      <c r="B1990" t="s">
        <v>5215</v>
      </c>
      <c r="C1990">
        <v>3.69</v>
      </c>
      <c r="D1990">
        <v>3.97</v>
      </c>
      <c r="E1990">
        <v>2.65</v>
      </c>
      <c r="F1990">
        <v>4.8600000000000003</v>
      </c>
      <c r="G1990">
        <v>5.53</v>
      </c>
      <c r="H1990">
        <v>2.81</v>
      </c>
      <c r="I1990">
        <v>4.7300000000000004</v>
      </c>
      <c r="J1990">
        <v>5.39</v>
      </c>
      <c r="K1990">
        <v>2.7</v>
      </c>
      <c r="U1990">
        <v>144</v>
      </c>
      <c r="V1990">
        <v>168</v>
      </c>
      <c r="W1990">
        <v>171</v>
      </c>
      <c r="X1990">
        <v>73</v>
      </c>
      <c r="Y1990">
        <v>117</v>
      </c>
      <c r="Z1990">
        <v>139</v>
      </c>
      <c r="AA1990">
        <f t="shared" ref="AA1990:AA2053" si="528">SUM(U1990:Z1990)</f>
        <v>812</v>
      </c>
      <c r="AB1990">
        <f t="shared" si="524"/>
        <v>1.3531030802925036E-4</v>
      </c>
      <c r="AC1990" s="175"/>
    </row>
    <row r="1991" spans="1:29">
      <c r="A1991" t="s">
        <v>5216</v>
      </c>
      <c r="B1991" t="s">
        <v>5217</v>
      </c>
      <c r="C1991">
        <v>3.51</v>
      </c>
      <c r="D1991">
        <v>3.85</v>
      </c>
      <c r="E1991">
        <v>2.57</v>
      </c>
      <c r="F1991">
        <v>4.58</v>
      </c>
      <c r="G1991">
        <v>5.34</v>
      </c>
      <c r="H1991">
        <v>2.76</v>
      </c>
      <c r="I1991">
        <v>4.53</v>
      </c>
      <c r="J1991">
        <v>5.28</v>
      </c>
      <c r="K1991">
        <v>2.7</v>
      </c>
      <c r="U1991">
        <v>141</v>
      </c>
      <c r="V1991">
        <v>175</v>
      </c>
      <c r="W1991">
        <v>177</v>
      </c>
      <c r="X1991">
        <v>84</v>
      </c>
      <c r="Y1991">
        <v>123</v>
      </c>
      <c r="Z1991">
        <v>135</v>
      </c>
      <c r="AA1991">
        <f t="shared" si="528"/>
        <v>835</v>
      </c>
      <c r="AB1991">
        <f t="shared" si="524"/>
        <v>1.391429891680099E-4</v>
      </c>
      <c r="AC1991" s="175"/>
    </row>
    <row r="1992" spans="1:29">
      <c r="A1992" t="s">
        <v>5218</v>
      </c>
      <c r="B1992" t="s">
        <v>5219</v>
      </c>
      <c r="C1992">
        <v>3.38</v>
      </c>
      <c r="D1992">
        <v>3.76</v>
      </c>
      <c r="E1992">
        <v>2.52</v>
      </c>
      <c r="F1992">
        <v>4.32</v>
      </c>
      <c r="G1992">
        <v>5.12</v>
      </c>
      <c r="H1992">
        <v>2.67</v>
      </c>
      <c r="I1992">
        <v>4.4000000000000004</v>
      </c>
      <c r="J1992">
        <v>5.2</v>
      </c>
      <c r="K1992">
        <v>2.7</v>
      </c>
      <c r="U1992">
        <v>137</v>
      </c>
      <c r="V1992">
        <v>179</v>
      </c>
      <c r="W1992">
        <v>177</v>
      </c>
      <c r="X1992">
        <v>95</v>
      </c>
      <c r="Y1992">
        <v>127</v>
      </c>
      <c r="Z1992">
        <v>142</v>
      </c>
      <c r="AA1992">
        <f t="shared" si="528"/>
        <v>857</v>
      </c>
      <c r="AB1992">
        <f t="shared" si="524"/>
        <v>1.4280903199638862E-4</v>
      </c>
      <c r="AC1992" s="175"/>
    </row>
    <row r="1993" spans="1:29">
      <c r="A1993" t="s">
        <v>5220</v>
      </c>
      <c r="B1993" t="s">
        <v>5221</v>
      </c>
      <c r="C1993">
        <v>3.29</v>
      </c>
      <c r="D1993">
        <v>3.69</v>
      </c>
      <c r="E1993">
        <v>2.4900000000000002</v>
      </c>
      <c r="F1993">
        <v>4.13</v>
      </c>
      <c r="G1993">
        <v>4.96</v>
      </c>
      <c r="H1993">
        <v>2.6</v>
      </c>
      <c r="I1993">
        <v>4.3099999999999996</v>
      </c>
      <c r="J1993">
        <v>5.15</v>
      </c>
      <c r="K1993">
        <v>2.7</v>
      </c>
      <c r="U1993">
        <v>145</v>
      </c>
      <c r="V1993">
        <v>175</v>
      </c>
      <c r="W1993">
        <v>167</v>
      </c>
      <c r="X1993">
        <v>95</v>
      </c>
      <c r="Y1993">
        <v>138</v>
      </c>
      <c r="Z1993">
        <v>147</v>
      </c>
      <c r="AA1993">
        <f t="shared" si="528"/>
        <v>867</v>
      </c>
      <c r="AB1993">
        <f t="shared" si="524"/>
        <v>1.4447541510019711E-4</v>
      </c>
      <c r="AC1993" s="175">
        <f t="shared" ref="AC1993:AC2053" si="529">SUM(AB1993:AB1996)/4</f>
        <v>1.1689677473216641E-4</v>
      </c>
    </row>
    <row r="1994" spans="1:29">
      <c r="A1994" t="s">
        <v>5222</v>
      </c>
      <c r="B1994" t="s">
        <v>5223</v>
      </c>
      <c r="C1994">
        <v>3.22</v>
      </c>
      <c r="D1994">
        <v>3.64</v>
      </c>
      <c r="E1994">
        <v>2.46</v>
      </c>
      <c r="F1994">
        <v>3.99</v>
      </c>
      <c r="G1994">
        <v>4.84</v>
      </c>
      <c r="H1994">
        <v>2.5499999999999998</v>
      </c>
      <c r="I1994">
        <v>4.24</v>
      </c>
      <c r="J1994">
        <v>5.1100000000000003</v>
      </c>
      <c r="K1994">
        <v>2.7</v>
      </c>
      <c r="U1994">
        <v>132</v>
      </c>
      <c r="V1994">
        <v>158</v>
      </c>
      <c r="W1994">
        <v>147</v>
      </c>
      <c r="X1994">
        <v>108</v>
      </c>
      <c r="Y1994">
        <v>134</v>
      </c>
      <c r="Z1994">
        <v>126</v>
      </c>
      <c r="AA1994">
        <f t="shared" si="528"/>
        <v>805</v>
      </c>
      <c r="AB1994">
        <f t="shared" si="524"/>
        <v>1.341438398565844E-4</v>
      </c>
      <c r="AC1994" s="175"/>
    </row>
    <row r="1995" spans="1:29">
      <c r="A1995" t="s">
        <v>5224</v>
      </c>
      <c r="B1995" t="s">
        <v>5225</v>
      </c>
      <c r="C1995">
        <v>3.14</v>
      </c>
      <c r="D1995">
        <v>3.57</v>
      </c>
      <c r="E1995">
        <v>2.4300000000000002</v>
      </c>
      <c r="F1995">
        <v>3.86</v>
      </c>
      <c r="G1995">
        <v>4.74</v>
      </c>
      <c r="H1995">
        <v>2.5099999999999998</v>
      </c>
      <c r="I1995">
        <v>4.1500000000000004</v>
      </c>
      <c r="J1995">
        <v>5.07</v>
      </c>
      <c r="K1995">
        <v>2.7</v>
      </c>
      <c r="U1995">
        <v>127</v>
      </c>
      <c r="V1995">
        <v>131</v>
      </c>
      <c r="W1995">
        <v>103</v>
      </c>
      <c r="X1995">
        <v>94</v>
      </c>
      <c r="Y1995">
        <v>122</v>
      </c>
      <c r="Z1995">
        <v>73</v>
      </c>
      <c r="AA1995">
        <f t="shared" si="528"/>
        <v>650</v>
      </c>
      <c r="AB1995">
        <f t="shared" si="524"/>
        <v>1.0831490174755263E-4</v>
      </c>
      <c r="AC1995" s="175"/>
    </row>
    <row r="1996" spans="1:29">
      <c r="A1996" t="s">
        <v>5226</v>
      </c>
      <c r="B1996" t="s">
        <v>5227</v>
      </c>
      <c r="C1996">
        <v>3.09</v>
      </c>
      <c r="D1996">
        <v>3.53</v>
      </c>
      <c r="E1996">
        <v>2.41</v>
      </c>
      <c r="F1996">
        <v>3.77</v>
      </c>
      <c r="G1996">
        <v>4.66</v>
      </c>
      <c r="H1996">
        <v>2.48</v>
      </c>
      <c r="I1996">
        <v>4.1100000000000003</v>
      </c>
      <c r="J1996">
        <v>5.04</v>
      </c>
      <c r="K1996">
        <v>2.7</v>
      </c>
      <c r="U1996">
        <v>109</v>
      </c>
      <c r="V1996">
        <v>96</v>
      </c>
      <c r="W1996">
        <v>79</v>
      </c>
      <c r="X1996">
        <v>79</v>
      </c>
      <c r="Y1996">
        <v>91</v>
      </c>
      <c r="Z1996">
        <v>30</v>
      </c>
      <c r="AA1996">
        <f t="shared" si="528"/>
        <v>484</v>
      </c>
      <c r="AB1996">
        <f t="shared" si="524"/>
        <v>8.0652942224331489E-5</v>
      </c>
      <c r="AC1996" s="175"/>
    </row>
    <row r="1997" spans="1:29">
      <c r="A1997" t="s">
        <v>5228</v>
      </c>
      <c r="B1997" t="s">
        <v>5229</v>
      </c>
      <c r="C1997">
        <v>3.06</v>
      </c>
      <c r="D1997">
        <v>3.51</v>
      </c>
      <c r="E1997">
        <v>2.4</v>
      </c>
      <c r="F1997">
        <v>3.72</v>
      </c>
      <c r="G1997">
        <v>4.6100000000000003</v>
      </c>
      <c r="H1997">
        <v>2.46</v>
      </c>
      <c r="I1997">
        <v>4.07</v>
      </c>
      <c r="J1997">
        <v>5.0199999999999996</v>
      </c>
      <c r="K1997">
        <v>2.7</v>
      </c>
      <c r="U1997">
        <v>127</v>
      </c>
      <c r="V1997">
        <v>91</v>
      </c>
      <c r="W1997">
        <v>90</v>
      </c>
      <c r="X1997">
        <v>69</v>
      </c>
      <c r="Y1997">
        <v>68</v>
      </c>
      <c r="Z1997">
        <v>13</v>
      </c>
      <c r="AA1997">
        <f t="shared" si="528"/>
        <v>458</v>
      </c>
      <c r="AB1997">
        <f t="shared" si="524"/>
        <v>7.6320346154429394E-5</v>
      </c>
      <c r="AC1997" s="175">
        <f t="shared" ref="AC1997:AC2057" si="530">SUM(AB1997:AB2000)/4</f>
        <v>8.402736800954371E-5</v>
      </c>
    </row>
    <row r="1998" spans="1:29">
      <c r="A1998" t="s">
        <v>5230</v>
      </c>
      <c r="B1998" t="s">
        <v>5231</v>
      </c>
      <c r="C1998">
        <v>3.04</v>
      </c>
      <c r="D1998">
        <v>3.49</v>
      </c>
      <c r="E1998">
        <v>2.39</v>
      </c>
      <c r="F1998">
        <v>3.68</v>
      </c>
      <c r="G1998">
        <v>4.58</v>
      </c>
      <c r="H1998">
        <v>2.44</v>
      </c>
      <c r="I1998">
        <v>4.05</v>
      </c>
      <c r="J1998">
        <v>5.01</v>
      </c>
      <c r="K1998">
        <v>2.7</v>
      </c>
      <c r="U1998">
        <v>133</v>
      </c>
      <c r="V1998">
        <v>100</v>
      </c>
      <c r="W1998">
        <v>95</v>
      </c>
      <c r="X1998">
        <v>87</v>
      </c>
      <c r="Y1998">
        <v>71</v>
      </c>
      <c r="Z1998">
        <v>15</v>
      </c>
      <c r="AA1998">
        <f t="shared" si="528"/>
        <v>501</v>
      </c>
      <c r="AB1998">
        <f t="shared" si="524"/>
        <v>8.3485793500805947E-5</v>
      </c>
      <c r="AC1998" s="175"/>
    </row>
    <row r="1999" spans="1:29">
      <c r="A1999" t="s">
        <v>5232</v>
      </c>
      <c r="B1999" t="s">
        <v>5233</v>
      </c>
      <c r="C1999">
        <v>3.02</v>
      </c>
      <c r="D1999">
        <v>3.48</v>
      </c>
      <c r="E1999">
        <v>2.39</v>
      </c>
      <c r="F1999">
        <v>3.64</v>
      </c>
      <c r="G1999">
        <v>4.54</v>
      </c>
      <c r="H1999">
        <v>2.4300000000000002</v>
      </c>
      <c r="I1999">
        <v>4.03</v>
      </c>
      <c r="J1999">
        <v>5</v>
      </c>
      <c r="K1999">
        <v>2.7</v>
      </c>
      <c r="U1999">
        <v>138</v>
      </c>
      <c r="V1999">
        <v>96</v>
      </c>
      <c r="W1999">
        <v>99</v>
      </c>
      <c r="X1999">
        <v>90</v>
      </c>
      <c r="Y1999">
        <v>69</v>
      </c>
      <c r="Z1999">
        <v>12</v>
      </c>
      <c r="AA1999">
        <f t="shared" si="528"/>
        <v>504</v>
      </c>
      <c r="AB1999">
        <f t="shared" si="524"/>
        <v>8.3985708431948497E-5</v>
      </c>
      <c r="AC1999" s="175"/>
    </row>
    <row r="2000" spans="1:29">
      <c r="A2000" t="s">
        <v>5234</v>
      </c>
      <c r="B2000" t="s">
        <v>5235</v>
      </c>
      <c r="C2000">
        <v>3</v>
      </c>
      <c r="D2000">
        <v>3.46</v>
      </c>
      <c r="E2000">
        <v>2.38</v>
      </c>
      <c r="F2000">
        <v>3.6</v>
      </c>
      <c r="G2000">
        <v>4.51</v>
      </c>
      <c r="H2000">
        <v>2.41</v>
      </c>
      <c r="I2000">
        <v>4.01</v>
      </c>
      <c r="J2000">
        <v>4.99</v>
      </c>
      <c r="K2000">
        <v>2.7</v>
      </c>
      <c r="U2000">
        <v>154</v>
      </c>
      <c r="V2000">
        <v>107</v>
      </c>
      <c r="W2000">
        <v>112</v>
      </c>
      <c r="X2000">
        <v>92</v>
      </c>
      <c r="Y2000">
        <v>66</v>
      </c>
      <c r="Z2000">
        <v>23</v>
      </c>
      <c r="AA2000">
        <f t="shared" si="528"/>
        <v>554</v>
      </c>
      <c r="AB2000">
        <f t="shared" si="524"/>
        <v>9.2317623950991003E-5</v>
      </c>
      <c r="AC2000" s="175"/>
    </row>
    <row r="2001" spans="1:29">
      <c r="A2001" t="s">
        <v>5236</v>
      </c>
      <c r="B2001" t="s">
        <v>5237</v>
      </c>
      <c r="C2001">
        <v>2.99</v>
      </c>
      <c r="D2001">
        <v>3.45</v>
      </c>
      <c r="E2001">
        <v>2.37</v>
      </c>
      <c r="F2001">
        <v>3.58</v>
      </c>
      <c r="G2001">
        <v>4.49</v>
      </c>
      <c r="H2001">
        <v>2.41</v>
      </c>
      <c r="I2001">
        <v>4</v>
      </c>
      <c r="J2001">
        <v>4.9800000000000004</v>
      </c>
      <c r="K2001">
        <v>2.7</v>
      </c>
      <c r="U2001">
        <v>168</v>
      </c>
      <c r="V2001">
        <v>138</v>
      </c>
      <c r="W2001">
        <v>140</v>
      </c>
      <c r="X2001">
        <v>123</v>
      </c>
      <c r="Y2001">
        <v>106</v>
      </c>
      <c r="Z2001">
        <v>53</v>
      </c>
      <c r="AA2001">
        <f t="shared" si="528"/>
        <v>728</v>
      </c>
      <c r="AB2001">
        <f t="shared" si="524"/>
        <v>1.2131268995725894E-4</v>
      </c>
      <c r="AC2001" s="175">
        <f t="shared" ref="AC2001:AC2061" si="531">SUM(AB2001:AB2004)/4</f>
        <v>1.7951111985777088E-4</v>
      </c>
    </row>
    <row r="2002" spans="1:29">
      <c r="A2002" t="s">
        <v>5238</v>
      </c>
      <c r="B2002" t="s">
        <v>5239</v>
      </c>
      <c r="C2002">
        <v>2.98</v>
      </c>
      <c r="D2002">
        <v>3.44</v>
      </c>
      <c r="E2002">
        <v>2.37</v>
      </c>
      <c r="F2002">
        <v>3.56</v>
      </c>
      <c r="G2002">
        <v>4.4800000000000004</v>
      </c>
      <c r="H2002">
        <v>2.4</v>
      </c>
      <c r="I2002">
        <v>3.98</v>
      </c>
      <c r="J2002">
        <v>4.97</v>
      </c>
      <c r="K2002">
        <v>2.7</v>
      </c>
      <c r="U2002">
        <v>171</v>
      </c>
      <c r="V2002">
        <v>209</v>
      </c>
      <c r="W2002">
        <v>190</v>
      </c>
      <c r="X2002">
        <v>199</v>
      </c>
      <c r="Y2002">
        <v>144</v>
      </c>
      <c r="Z2002">
        <v>168</v>
      </c>
      <c r="AA2002">
        <f t="shared" si="528"/>
        <v>1081</v>
      </c>
      <c r="AB2002">
        <f t="shared" si="524"/>
        <v>1.8013601352169904E-4</v>
      </c>
      <c r="AC2002" s="175"/>
    </row>
    <row r="2003" spans="1:29">
      <c r="A2003" t="s">
        <v>5240</v>
      </c>
      <c r="B2003" t="s">
        <v>5241</v>
      </c>
      <c r="C2003">
        <v>2.98</v>
      </c>
      <c r="D2003">
        <v>3.44</v>
      </c>
      <c r="E2003">
        <v>2.37</v>
      </c>
      <c r="F2003">
        <v>3.55</v>
      </c>
      <c r="G2003">
        <v>4.46</v>
      </c>
      <c r="H2003">
        <v>2.39</v>
      </c>
      <c r="I2003">
        <v>3.99</v>
      </c>
      <c r="J2003">
        <v>4.97</v>
      </c>
      <c r="K2003">
        <v>2.7</v>
      </c>
      <c r="U2003">
        <v>202</v>
      </c>
      <c r="V2003">
        <v>219</v>
      </c>
      <c r="W2003">
        <v>233</v>
      </c>
      <c r="X2003">
        <v>219</v>
      </c>
      <c r="Y2003">
        <v>122</v>
      </c>
      <c r="Z2003">
        <v>262</v>
      </c>
      <c r="AA2003">
        <f t="shared" si="528"/>
        <v>1257</v>
      </c>
      <c r="AB2003">
        <f t="shared" si="524"/>
        <v>2.094643561487287E-4</v>
      </c>
      <c r="AC2003" s="175"/>
    </row>
    <row r="2004" spans="1:29">
      <c r="A2004" t="s">
        <v>5242</v>
      </c>
      <c r="B2004" t="s">
        <v>5243</v>
      </c>
      <c r="C2004">
        <v>3.03</v>
      </c>
      <c r="D2004">
        <v>3.49</v>
      </c>
      <c r="E2004">
        <v>2.39</v>
      </c>
      <c r="F2004">
        <v>3.63</v>
      </c>
      <c r="G2004">
        <v>4.5199999999999996</v>
      </c>
      <c r="H2004">
        <v>2.41</v>
      </c>
      <c r="I2004">
        <v>4.04</v>
      </c>
      <c r="J2004">
        <v>5</v>
      </c>
      <c r="K2004">
        <v>2.7</v>
      </c>
      <c r="U2004">
        <v>219</v>
      </c>
      <c r="V2004">
        <v>203</v>
      </c>
      <c r="W2004">
        <v>222</v>
      </c>
      <c r="X2004">
        <v>219</v>
      </c>
      <c r="Y2004">
        <v>154</v>
      </c>
      <c r="Z2004">
        <v>226</v>
      </c>
      <c r="AA2004">
        <f t="shared" si="528"/>
        <v>1243</v>
      </c>
      <c r="AB2004">
        <f t="shared" si="524"/>
        <v>2.0713141980339679E-4</v>
      </c>
      <c r="AC2004" s="175"/>
    </row>
    <row r="2005" spans="1:29">
      <c r="A2005" t="s">
        <v>5244</v>
      </c>
      <c r="B2005" t="s">
        <v>5245</v>
      </c>
      <c r="C2005">
        <v>3.1</v>
      </c>
      <c r="D2005">
        <v>3.55</v>
      </c>
      <c r="E2005">
        <v>2.42</v>
      </c>
      <c r="F2005">
        <v>3.74</v>
      </c>
      <c r="G2005">
        <v>4.6100000000000003</v>
      </c>
      <c r="H2005">
        <v>2.44</v>
      </c>
      <c r="I2005">
        <v>4.12</v>
      </c>
      <c r="J2005">
        <v>5.05</v>
      </c>
      <c r="K2005">
        <v>2.7</v>
      </c>
      <c r="U2005">
        <v>239</v>
      </c>
      <c r="V2005">
        <v>201</v>
      </c>
      <c r="W2005">
        <v>210</v>
      </c>
      <c r="X2005">
        <v>155</v>
      </c>
      <c r="Y2005">
        <v>138</v>
      </c>
      <c r="Z2005">
        <v>171</v>
      </c>
      <c r="AA2005">
        <f t="shared" si="528"/>
        <v>1114</v>
      </c>
      <c r="AB2005">
        <f t="shared" si="524"/>
        <v>1.8563507776426711E-4</v>
      </c>
      <c r="AC2005" s="175">
        <f t="shared" ref="AC2005:AC2065" si="532">SUM(AB2005:AB2008)/4</f>
        <v>1.7101256602834752E-4</v>
      </c>
    </row>
    <row r="2006" spans="1:29">
      <c r="A2006" t="s">
        <v>5246</v>
      </c>
      <c r="B2006" t="s">
        <v>5247</v>
      </c>
      <c r="C2006">
        <v>3.17</v>
      </c>
      <c r="D2006">
        <v>3.6</v>
      </c>
      <c r="E2006">
        <v>2.44</v>
      </c>
      <c r="F2006">
        <v>3.83</v>
      </c>
      <c r="G2006">
        <v>4.68</v>
      </c>
      <c r="H2006">
        <v>2.46</v>
      </c>
      <c r="I2006">
        <v>4.18</v>
      </c>
      <c r="J2006">
        <v>5.08</v>
      </c>
      <c r="K2006">
        <v>2.7</v>
      </c>
      <c r="U2006">
        <v>224</v>
      </c>
      <c r="V2006">
        <v>188</v>
      </c>
      <c r="W2006">
        <v>193</v>
      </c>
      <c r="X2006">
        <v>143</v>
      </c>
      <c r="Y2006">
        <v>140</v>
      </c>
      <c r="Z2006">
        <v>164</v>
      </c>
      <c r="AA2006">
        <f t="shared" si="528"/>
        <v>1052</v>
      </c>
      <c r="AB2006">
        <f t="shared" ref="AB2006:AB2069" si="533">AA2006/$AD$4</f>
        <v>1.753035025206544E-4</v>
      </c>
      <c r="AC2006" s="175"/>
    </row>
    <row r="2007" spans="1:29">
      <c r="A2007" t="s">
        <v>5248</v>
      </c>
      <c r="B2007" t="s">
        <v>5249</v>
      </c>
      <c r="C2007">
        <v>3.23</v>
      </c>
      <c r="D2007">
        <v>3.65</v>
      </c>
      <c r="E2007">
        <v>2.4700000000000002</v>
      </c>
      <c r="F2007">
        <v>3.96</v>
      </c>
      <c r="G2007">
        <v>4.79</v>
      </c>
      <c r="H2007">
        <v>2.5099999999999998</v>
      </c>
      <c r="I2007">
        <v>4.25</v>
      </c>
      <c r="J2007">
        <v>5.12</v>
      </c>
      <c r="K2007">
        <v>2.7</v>
      </c>
      <c r="U2007">
        <v>208</v>
      </c>
      <c r="V2007">
        <v>182</v>
      </c>
      <c r="W2007">
        <v>181</v>
      </c>
      <c r="X2007">
        <v>140</v>
      </c>
      <c r="Y2007">
        <v>133</v>
      </c>
      <c r="Z2007">
        <v>149</v>
      </c>
      <c r="AA2007">
        <f t="shared" si="528"/>
        <v>993</v>
      </c>
      <c r="AB2007">
        <f t="shared" si="533"/>
        <v>1.6547184220818423E-4</v>
      </c>
      <c r="AC2007" s="175"/>
    </row>
    <row r="2008" spans="1:29">
      <c r="A2008" t="s">
        <v>5250</v>
      </c>
      <c r="B2008" t="s">
        <v>5251</v>
      </c>
      <c r="C2008">
        <v>3.29</v>
      </c>
      <c r="D2008">
        <v>3.7</v>
      </c>
      <c r="E2008">
        <v>2.4900000000000002</v>
      </c>
      <c r="F2008">
        <v>4.09</v>
      </c>
      <c r="G2008">
        <v>4.91</v>
      </c>
      <c r="H2008">
        <v>2.56</v>
      </c>
      <c r="I2008">
        <v>4.3099999999999996</v>
      </c>
      <c r="J2008">
        <v>5.15</v>
      </c>
      <c r="K2008">
        <v>2.7</v>
      </c>
      <c r="U2008">
        <v>190</v>
      </c>
      <c r="V2008">
        <v>175</v>
      </c>
      <c r="W2008">
        <v>170</v>
      </c>
      <c r="X2008">
        <v>131</v>
      </c>
      <c r="Y2008">
        <v>129</v>
      </c>
      <c r="Z2008">
        <v>151</v>
      </c>
      <c r="AA2008">
        <f t="shared" si="528"/>
        <v>946</v>
      </c>
      <c r="AB2008">
        <f t="shared" si="533"/>
        <v>1.5763984162028429E-4</v>
      </c>
      <c r="AC2008" s="175"/>
    </row>
    <row r="2009" spans="1:29">
      <c r="A2009" t="s">
        <v>5252</v>
      </c>
      <c r="B2009" t="s">
        <v>5253</v>
      </c>
      <c r="C2009">
        <v>3.32</v>
      </c>
      <c r="D2009">
        <v>3.72</v>
      </c>
      <c r="E2009">
        <v>2.5</v>
      </c>
      <c r="F2009">
        <v>4.2</v>
      </c>
      <c r="G2009">
        <v>5.01</v>
      </c>
      <c r="H2009">
        <v>2.62</v>
      </c>
      <c r="I2009">
        <v>4.34</v>
      </c>
      <c r="J2009">
        <v>5.17</v>
      </c>
      <c r="K2009">
        <v>2.7</v>
      </c>
      <c r="U2009">
        <v>185</v>
      </c>
      <c r="V2009">
        <v>171</v>
      </c>
      <c r="W2009">
        <v>168</v>
      </c>
      <c r="X2009">
        <v>124</v>
      </c>
      <c r="Y2009">
        <v>130</v>
      </c>
      <c r="Z2009">
        <v>145</v>
      </c>
      <c r="AA2009">
        <f t="shared" si="528"/>
        <v>923</v>
      </c>
      <c r="AB2009">
        <f t="shared" si="533"/>
        <v>1.5380716048152472E-4</v>
      </c>
      <c r="AC2009" s="175">
        <f t="shared" ref="AC2009:AC2069" si="534">SUM(AB2009:AB2012)/4</f>
        <v>1.4572520242805349E-4</v>
      </c>
    </row>
    <row r="2010" spans="1:29">
      <c r="A2010" t="s">
        <v>5254</v>
      </c>
      <c r="B2010" t="s">
        <v>5255</v>
      </c>
      <c r="C2010">
        <v>3.31</v>
      </c>
      <c r="D2010">
        <v>3.72</v>
      </c>
      <c r="E2010">
        <v>2.5</v>
      </c>
      <c r="F2010">
        <v>4.25</v>
      </c>
      <c r="G2010">
        <v>5.08</v>
      </c>
      <c r="H2010">
        <v>2.66</v>
      </c>
      <c r="I2010">
        <v>4.33</v>
      </c>
      <c r="J2010">
        <v>5.17</v>
      </c>
      <c r="K2010">
        <v>2.7</v>
      </c>
      <c r="U2010">
        <v>183</v>
      </c>
      <c r="V2010">
        <v>171</v>
      </c>
      <c r="W2010">
        <v>173</v>
      </c>
      <c r="X2010">
        <v>100</v>
      </c>
      <c r="Y2010">
        <v>119</v>
      </c>
      <c r="Z2010">
        <v>117</v>
      </c>
      <c r="AA2010">
        <f t="shared" si="528"/>
        <v>863</v>
      </c>
      <c r="AB2010">
        <f t="shared" si="533"/>
        <v>1.4380886185867372E-4</v>
      </c>
      <c r="AC2010" s="175"/>
    </row>
    <row r="2011" spans="1:29">
      <c r="A2011" t="s">
        <v>5256</v>
      </c>
      <c r="B2011" t="s">
        <v>5257</v>
      </c>
      <c r="C2011">
        <v>3.3</v>
      </c>
      <c r="D2011">
        <v>3.71</v>
      </c>
      <c r="E2011">
        <v>2.4900000000000002</v>
      </c>
      <c r="F2011">
        <v>4.25</v>
      </c>
      <c r="G2011">
        <v>5.08</v>
      </c>
      <c r="H2011">
        <v>2.67</v>
      </c>
      <c r="I2011">
        <v>4.32</v>
      </c>
      <c r="J2011">
        <v>5.16</v>
      </c>
      <c r="K2011">
        <v>2.7</v>
      </c>
      <c r="U2011">
        <v>182</v>
      </c>
      <c r="V2011">
        <v>171</v>
      </c>
      <c r="W2011">
        <v>179</v>
      </c>
      <c r="X2011">
        <v>93</v>
      </c>
      <c r="Y2011">
        <v>122</v>
      </c>
      <c r="Z2011">
        <v>112</v>
      </c>
      <c r="AA2011">
        <f t="shared" si="528"/>
        <v>859</v>
      </c>
      <c r="AB2011">
        <f t="shared" si="533"/>
        <v>1.4314230861715033E-4</v>
      </c>
      <c r="AC2011" s="175"/>
    </row>
    <row r="2012" spans="1:29">
      <c r="A2012" t="s">
        <v>5258</v>
      </c>
      <c r="B2012" t="s">
        <v>5259</v>
      </c>
      <c r="C2012">
        <v>3.28</v>
      </c>
      <c r="D2012">
        <v>3.69</v>
      </c>
      <c r="E2012">
        <v>2.48</v>
      </c>
      <c r="F2012">
        <v>4.21</v>
      </c>
      <c r="G2012">
        <v>5.05</v>
      </c>
      <c r="H2012">
        <v>2.65</v>
      </c>
      <c r="I2012">
        <v>4.3</v>
      </c>
      <c r="J2012">
        <v>5.15</v>
      </c>
      <c r="K2012">
        <v>2.7</v>
      </c>
      <c r="U2012">
        <v>181</v>
      </c>
      <c r="V2012">
        <v>179</v>
      </c>
      <c r="W2012">
        <v>190</v>
      </c>
      <c r="X2012">
        <v>92</v>
      </c>
      <c r="Y2012">
        <v>111</v>
      </c>
      <c r="Z2012">
        <v>100</v>
      </c>
      <c r="AA2012">
        <f t="shared" si="528"/>
        <v>853</v>
      </c>
      <c r="AB2012">
        <f t="shared" si="533"/>
        <v>1.421424787548652E-4</v>
      </c>
      <c r="AC2012" s="175"/>
    </row>
    <row r="2013" spans="1:29">
      <c r="A2013" t="s">
        <v>5260</v>
      </c>
      <c r="B2013" t="s">
        <v>5261</v>
      </c>
      <c r="C2013">
        <v>3.25</v>
      </c>
      <c r="D2013">
        <v>3.67</v>
      </c>
      <c r="E2013">
        <v>2.4700000000000002</v>
      </c>
      <c r="F2013">
        <v>4.13</v>
      </c>
      <c r="G2013">
        <v>4.9800000000000004</v>
      </c>
      <c r="H2013">
        <v>2.62</v>
      </c>
      <c r="I2013">
        <v>4.2699999999999996</v>
      </c>
      <c r="J2013">
        <v>5.13</v>
      </c>
      <c r="K2013">
        <v>2.7</v>
      </c>
      <c r="U2013">
        <v>191</v>
      </c>
      <c r="V2013">
        <v>190</v>
      </c>
      <c r="W2013">
        <v>199</v>
      </c>
      <c r="X2013">
        <v>83</v>
      </c>
      <c r="Y2013">
        <v>109</v>
      </c>
      <c r="Z2013">
        <v>118</v>
      </c>
      <c r="AA2013">
        <f t="shared" si="528"/>
        <v>890</v>
      </c>
      <c r="AB2013">
        <f t="shared" si="533"/>
        <v>1.4830809623895668E-4</v>
      </c>
      <c r="AC2013" s="175">
        <f t="shared" ref="AC2013:AC2073" si="535">SUM(AB2013:AB2016)/4</f>
        <v>1.5772316077547471E-4</v>
      </c>
    </row>
    <row r="2014" spans="1:29">
      <c r="A2014" t="s">
        <v>5262</v>
      </c>
      <c r="B2014" t="s">
        <v>5263</v>
      </c>
      <c r="C2014">
        <v>3.19</v>
      </c>
      <c r="D2014">
        <v>3.61</v>
      </c>
      <c r="E2014">
        <v>2.4500000000000002</v>
      </c>
      <c r="F2014">
        <v>4</v>
      </c>
      <c r="G2014">
        <v>4.87</v>
      </c>
      <c r="H2014">
        <v>2.57</v>
      </c>
      <c r="I2014">
        <v>4.2</v>
      </c>
      <c r="J2014">
        <v>5.09</v>
      </c>
      <c r="K2014">
        <v>2.7</v>
      </c>
      <c r="U2014">
        <v>191</v>
      </c>
      <c r="V2014">
        <v>199</v>
      </c>
      <c r="W2014">
        <v>208</v>
      </c>
      <c r="X2014">
        <v>86</v>
      </c>
      <c r="Y2014">
        <v>117</v>
      </c>
      <c r="Z2014">
        <v>139</v>
      </c>
      <c r="AA2014">
        <f t="shared" si="528"/>
        <v>940</v>
      </c>
      <c r="AB2014">
        <f t="shared" si="533"/>
        <v>1.5664001175799919E-4</v>
      </c>
      <c r="AC2014" s="175"/>
    </row>
    <row r="2015" spans="1:29">
      <c r="A2015" t="s">
        <v>5264</v>
      </c>
      <c r="B2015" t="s">
        <v>5265</v>
      </c>
      <c r="C2015">
        <v>3.12</v>
      </c>
      <c r="D2015">
        <v>3.56</v>
      </c>
      <c r="E2015">
        <v>2.42</v>
      </c>
      <c r="F2015">
        <v>3.86</v>
      </c>
      <c r="G2015">
        <v>4.74</v>
      </c>
      <c r="H2015">
        <v>2.52</v>
      </c>
      <c r="I2015">
        <v>4.13</v>
      </c>
      <c r="J2015">
        <v>5.05</v>
      </c>
      <c r="K2015">
        <v>2.7</v>
      </c>
      <c r="U2015">
        <v>194</v>
      </c>
      <c r="V2015">
        <v>207</v>
      </c>
      <c r="W2015">
        <v>216</v>
      </c>
      <c r="X2015">
        <v>90</v>
      </c>
      <c r="Y2015">
        <v>123</v>
      </c>
      <c r="Z2015">
        <v>135</v>
      </c>
      <c r="AA2015">
        <f t="shared" si="528"/>
        <v>965</v>
      </c>
      <c r="AB2015">
        <f t="shared" si="533"/>
        <v>1.6080596951752044E-4</v>
      </c>
      <c r="AC2015" s="175"/>
    </row>
    <row r="2016" spans="1:29">
      <c r="A2016" t="s">
        <v>5266</v>
      </c>
      <c r="B2016" t="s">
        <v>5267</v>
      </c>
      <c r="C2016">
        <v>3.07</v>
      </c>
      <c r="D2016">
        <v>3.51</v>
      </c>
      <c r="E2016">
        <v>2.4</v>
      </c>
      <c r="F2016">
        <v>3.75</v>
      </c>
      <c r="G2016">
        <v>4.6500000000000004</v>
      </c>
      <c r="H2016">
        <v>2.48</v>
      </c>
      <c r="I2016">
        <v>4.08</v>
      </c>
      <c r="J2016">
        <v>5.0199999999999996</v>
      </c>
      <c r="K2016">
        <v>2.7</v>
      </c>
      <c r="U2016">
        <v>187</v>
      </c>
      <c r="V2016">
        <v>213</v>
      </c>
      <c r="W2016">
        <v>216</v>
      </c>
      <c r="X2016">
        <v>106</v>
      </c>
      <c r="Y2016">
        <v>127</v>
      </c>
      <c r="Z2016">
        <v>142</v>
      </c>
      <c r="AA2016">
        <f t="shared" si="528"/>
        <v>991</v>
      </c>
      <c r="AB2016">
        <f t="shared" si="533"/>
        <v>1.6513856558742255E-4</v>
      </c>
      <c r="AC2016" s="175"/>
    </row>
    <row r="2017" spans="1:29">
      <c r="A2017" t="s">
        <v>5268</v>
      </c>
      <c r="B2017" t="s">
        <v>5269</v>
      </c>
      <c r="C2017">
        <v>3.03</v>
      </c>
      <c r="D2017">
        <v>3.48</v>
      </c>
      <c r="E2017">
        <v>2.39</v>
      </c>
      <c r="F2017">
        <v>3.68</v>
      </c>
      <c r="G2017">
        <v>4.58</v>
      </c>
      <c r="H2017">
        <v>2.4500000000000002</v>
      </c>
      <c r="I2017">
        <v>4.04</v>
      </c>
      <c r="J2017">
        <v>5</v>
      </c>
      <c r="K2017">
        <v>2.7</v>
      </c>
      <c r="U2017">
        <v>180</v>
      </c>
      <c r="V2017">
        <v>208</v>
      </c>
      <c r="W2017">
        <v>204</v>
      </c>
      <c r="X2017">
        <v>114</v>
      </c>
      <c r="Y2017">
        <v>138</v>
      </c>
      <c r="Z2017">
        <v>147</v>
      </c>
      <c r="AA2017">
        <f t="shared" si="528"/>
        <v>991</v>
      </c>
      <c r="AB2017">
        <f t="shared" si="533"/>
        <v>1.6513856558742255E-4</v>
      </c>
      <c r="AC2017" s="175">
        <f t="shared" ref="AC2017:AC2077" si="536">SUM(AB2017:AB2020)/4</f>
        <v>1.3122766942491953E-4</v>
      </c>
    </row>
    <row r="2018" spans="1:29">
      <c r="A2018" t="s">
        <v>5270</v>
      </c>
      <c r="B2018" t="s">
        <v>5271</v>
      </c>
      <c r="C2018">
        <v>3</v>
      </c>
      <c r="D2018">
        <v>3.46</v>
      </c>
      <c r="E2018">
        <v>2.38</v>
      </c>
      <c r="F2018">
        <v>3.62</v>
      </c>
      <c r="G2018">
        <v>4.53</v>
      </c>
      <c r="H2018">
        <v>2.4300000000000002</v>
      </c>
      <c r="I2018">
        <v>4.01</v>
      </c>
      <c r="J2018">
        <v>4.99</v>
      </c>
      <c r="K2018">
        <v>2.7</v>
      </c>
      <c r="U2018">
        <v>170</v>
      </c>
      <c r="V2018">
        <v>188</v>
      </c>
      <c r="W2018">
        <v>179</v>
      </c>
      <c r="X2018">
        <v>104</v>
      </c>
      <c r="Y2018">
        <v>134</v>
      </c>
      <c r="Z2018">
        <v>126</v>
      </c>
      <c r="AA2018">
        <f t="shared" si="528"/>
        <v>901</v>
      </c>
      <c r="AB2018">
        <f t="shared" si="533"/>
        <v>1.5014111765314603E-4</v>
      </c>
      <c r="AC2018" s="175"/>
    </row>
    <row r="2019" spans="1:29">
      <c r="A2019" t="s">
        <v>5272</v>
      </c>
      <c r="B2019" t="s">
        <v>5273</v>
      </c>
      <c r="C2019">
        <v>2.98</v>
      </c>
      <c r="D2019">
        <v>3.44</v>
      </c>
      <c r="E2019">
        <v>2.37</v>
      </c>
      <c r="F2019">
        <v>3.59</v>
      </c>
      <c r="G2019">
        <v>4.51</v>
      </c>
      <c r="H2019">
        <v>2.42</v>
      </c>
      <c r="I2019">
        <v>3.98</v>
      </c>
      <c r="J2019">
        <v>4.97</v>
      </c>
      <c r="K2019">
        <v>2.7</v>
      </c>
      <c r="U2019">
        <v>142</v>
      </c>
      <c r="V2019">
        <v>157</v>
      </c>
      <c r="W2019">
        <v>125</v>
      </c>
      <c r="X2019">
        <v>101</v>
      </c>
      <c r="Y2019">
        <v>122</v>
      </c>
      <c r="Z2019">
        <v>73</v>
      </c>
      <c r="AA2019">
        <f t="shared" si="528"/>
        <v>720</v>
      </c>
      <c r="AB2019">
        <f t="shared" si="533"/>
        <v>1.1997958347421214E-4</v>
      </c>
      <c r="AC2019" s="175"/>
    </row>
    <row r="2020" spans="1:29">
      <c r="A2020" t="s">
        <v>5274</v>
      </c>
      <c r="B2020" t="s">
        <v>5275</v>
      </c>
      <c r="C2020">
        <v>2.95</v>
      </c>
      <c r="D2020">
        <v>3.42</v>
      </c>
      <c r="E2020">
        <v>2.36</v>
      </c>
      <c r="F2020">
        <v>3.54</v>
      </c>
      <c r="G2020">
        <v>4.47</v>
      </c>
      <c r="H2020">
        <v>2.4</v>
      </c>
      <c r="I2020">
        <v>3.96</v>
      </c>
      <c r="J2020">
        <v>4.96</v>
      </c>
      <c r="K2020">
        <v>2.7</v>
      </c>
      <c r="U2020">
        <v>130</v>
      </c>
      <c r="V2020">
        <v>115</v>
      </c>
      <c r="W2020">
        <v>96</v>
      </c>
      <c r="X2020">
        <v>76</v>
      </c>
      <c r="Y2020">
        <v>91</v>
      </c>
      <c r="Z2020">
        <v>30</v>
      </c>
      <c r="AA2020">
        <f t="shared" si="528"/>
        <v>538</v>
      </c>
      <c r="AB2020">
        <f t="shared" si="533"/>
        <v>8.9651410984897399E-5</v>
      </c>
      <c r="AC2020" s="175"/>
    </row>
    <row r="2021" spans="1:29">
      <c r="A2021" t="s">
        <v>5276</v>
      </c>
      <c r="B2021" t="s">
        <v>5277</v>
      </c>
      <c r="C2021">
        <v>2.94</v>
      </c>
      <c r="D2021">
        <v>3.4</v>
      </c>
      <c r="E2021">
        <v>2.35</v>
      </c>
      <c r="F2021">
        <v>3.5</v>
      </c>
      <c r="G2021">
        <v>4.4400000000000004</v>
      </c>
      <c r="H2021">
        <v>2.39</v>
      </c>
      <c r="I2021">
        <v>3.94</v>
      </c>
      <c r="J2021">
        <v>4.9400000000000004</v>
      </c>
      <c r="K2021">
        <v>2.7</v>
      </c>
      <c r="U2021">
        <v>142</v>
      </c>
      <c r="V2021">
        <v>99</v>
      </c>
      <c r="W2021">
        <v>101</v>
      </c>
      <c r="X2021">
        <v>66</v>
      </c>
      <c r="Y2021">
        <v>68</v>
      </c>
      <c r="Z2021">
        <v>13</v>
      </c>
      <c r="AA2021">
        <f t="shared" si="528"/>
        <v>489</v>
      </c>
      <c r="AB2021">
        <f t="shared" si="533"/>
        <v>8.1486133776235747E-5</v>
      </c>
      <c r="AC2021" s="175">
        <f t="shared" ref="AC2021:AC2081" si="537">SUM(AB2021:AB2024)/4</f>
        <v>8.8859879010588368E-5</v>
      </c>
    </row>
    <row r="2022" spans="1:29">
      <c r="A2022" t="s">
        <v>5278</v>
      </c>
      <c r="B2022" t="s">
        <v>5279</v>
      </c>
      <c r="C2022">
        <v>2.92</v>
      </c>
      <c r="D2022">
        <v>3.39</v>
      </c>
      <c r="E2022">
        <v>2.35</v>
      </c>
      <c r="F2022">
        <v>3.47</v>
      </c>
      <c r="G2022">
        <v>4.4000000000000004</v>
      </c>
      <c r="H2022">
        <v>2.38</v>
      </c>
      <c r="I2022">
        <v>3.92</v>
      </c>
      <c r="J2022">
        <v>4.93</v>
      </c>
      <c r="K2022">
        <v>2.7</v>
      </c>
      <c r="U2022">
        <v>146</v>
      </c>
      <c r="V2022">
        <v>108</v>
      </c>
      <c r="W2022">
        <v>105</v>
      </c>
      <c r="X2022">
        <v>83</v>
      </c>
      <c r="Y2022">
        <v>71</v>
      </c>
      <c r="Z2022">
        <v>15</v>
      </c>
      <c r="AA2022">
        <f t="shared" si="528"/>
        <v>528</v>
      </c>
      <c r="AB2022">
        <f t="shared" si="533"/>
        <v>8.7985027881088895E-5</v>
      </c>
      <c r="AC2022" s="175"/>
    </row>
    <row r="2023" spans="1:29">
      <c r="A2023" t="s">
        <v>5280</v>
      </c>
      <c r="B2023" t="s">
        <v>5281</v>
      </c>
      <c r="C2023">
        <v>2.9</v>
      </c>
      <c r="D2023">
        <v>3.37</v>
      </c>
      <c r="E2023">
        <v>2.34</v>
      </c>
      <c r="F2023">
        <v>3.43</v>
      </c>
      <c r="G2023">
        <v>4.37</v>
      </c>
      <c r="H2023">
        <v>2.37</v>
      </c>
      <c r="I2023">
        <v>3.91</v>
      </c>
      <c r="J2023">
        <v>4.92</v>
      </c>
      <c r="K2023">
        <v>2.7</v>
      </c>
      <c r="U2023">
        <v>151</v>
      </c>
      <c r="V2023">
        <v>105</v>
      </c>
      <c r="W2023">
        <v>110</v>
      </c>
      <c r="X2023">
        <v>87</v>
      </c>
      <c r="Y2023">
        <v>69</v>
      </c>
      <c r="Z2023">
        <v>12</v>
      </c>
      <c r="AA2023">
        <f t="shared" si="528"/>
        <v>534</v>
      </c>
      <c r="AB2023">
        <f t="shared" si="533"/>
        <v>8.8984857743374009E-5</v>
      </c>
      <c r="AC2023" s="175"/>
    </row>
    <row r="2024" spans="1:29">
      <c r="A2024" t="s">
        <v>5282</v>
      </c>
      <c r="B2024" t="s">
        <v>5283</v>
      </c>
      <c r="C2024">
        <v>2.9</v>
      </c>
      <c r="D2024">
        <v>3.37</v>
      </c>
      <c r="E2024">
        <v>2.34</v>
      </c>
      <c r="F2024">
        <v>3.43</v>
      </c>
      <c r="G2024">
        <v>4.37</v>
      </c>
      <c r="H2024">
        <v>2.36</v>
      </c>
      <c r="I2024">
        <v>3.91</v>
      </c>
      <c r="J2024">
        <v>4.92</v>
      </c>
      <c r="K2024">
        <v>2.7</v>
      </c>
      <c r="U2024">
        <v>166</v>
      </c>
      <c r="V2024">
        <v>117</v>
      </c>
      <c r="W2024">
        <v>122</v>
      </c>
      <c r="X2024">
        <v>88</v>
      </c>
      <c r="Y2024">
        <v>66</v>
      </c>
      <c r="Z2024">
        <v>23</v>
      </c>
      <c r="AA2024">
        <f t="shared" si="528"/>
        <v>582</v>
      </c>
      <c r="AB2024">
        <f t="shared" si="533"/>
        <v>9.6983496641654806E-5</v>
      </c>
      <c r="AC2024" s="175"/>
    </row>
    <row r="2025" spans="1:29">
      <c r="A2025" t="s">
        <v>5284</v>
      </c>
      <c r="B2025" t="s">
        <v>5285</v>
      </c>
      <c r="C2025">
        <v>2.9</v>
      </c>
      <c r="D2025">
        <v>3.37</v>
      </c>
      <c r="E2025">
        <v>2.34</v>
      </c>
      <c r="F2025">
        <v>3.42</v>
      </c>
      <c r="G2025">
        <v>4.3600000000000003</v>
      </c>
      <c r="H2025">
        <v>2.36</v>
      </c>
      <c r="I2025">
        <v>3.9</v>
      </c>
      <c r="J2025">
        <v>4.92</v>
      </c>
      <c r="K2025">
        <v>2.7</v>
      </c>
      <c r="U2025">
        <v>180</v>
      </c>
      <c r="V2025">
        <v>148</v>
      </c>
      <c r="W2025">
        <v>150</v>
      </c>
      <c r="X2025">
        <v>122</v>
      </c>
      <c r="Y2025">
        <v>106</v>
      </c>
      <c r="Z2025">
        <v>53</v>
      </c>
      <c r="AA2025">
        <f t="shared" si="528"/>
        <v>759</v>
      </c>
      <c r="AB2025">
        <f t="shared" si="533"/>
        <v>1.2647847757906529E-4</v>
      </c>
      <c r="AC2025" s="175">
        <f t="shared" ref="AC2025" si="538">SUM(AB2025:AB2028)/4</f>
        <v>1.871348225576948E-4</v>
      </c>
    </row>
    <row r="2026" spans="1:29">
      <c r="A2026" t="s">
        <v>5286</v>
      </c>
      <c r="B2026" t="s">
        <v>5287</v>
      </c>
      <c r="C2026">
        <v>2.9</v>
      </c>
      <c r="D2026">
        <v>3.37</v>
      </c>
      <c r="E2026">
        <v>2.33</v>
      </c>
      <c r="F2026">
        <v>3.41</v>
      </c>
      <c r="G2026">
        <v>4.3499999999999996</v>
      </c>
      <c r="H2026">
        <v>2.35</v>
      </c>
      <c r="I2026">
        <v>3.9</v>
      </c>
      <c r="J2026">
        <v>4.92</v>
      </c>
      <c r="K2026">
        <v>2.7</v>
      </c>
      <c r="U2026">
        <v>190</v>
      </c>
      <c r="V2026">
        <v>224</v>
      </c>
      <c r="W2026">
        <v>203</v>
      </c>
      <c r="X2026">
        <v>196</v>
      </c>
      <c r="Y2026">
        <v>144</v>
      </c>
      <c r="Z2026">
        <v>168</v>
      </c>
      <c r="AA2026">
        <f t="shared" si="528"/>
        <v>1125</v>
      </c>
      <c r="AB2026">
        <f t="shared" si="533"/>
        <v>1.8746809917845648E-4</v>
      </c>
      <c r="AC2026" s="175"/>
    </row>
    <row r="2027" spans="1:29">
      <c r="A2027" t="s">
        <v>5288</v>
      </c>
      <c r="B2027" t="s">
        <v>5289</v>
      </c>
      <c r="C2027">
        <v>2.91</v>
      </c>
      <c r="D2027">
        <v>3.38</v>
      </c>
      <c r="E2027">
        <v>2.34</v>
      </c>
      <c r="F2027">
        <v>3.41</v>
      </c>
      <c r="G2027">
        <v>4.34</v>
      </c>
      <c r="H2027">
        <v>2.34</v>
      </c>
      <c r="I2027">
        <v>3.91</v>
      </c>
      <c r="J2027">
        <v>4.93</v>
      </c>
      <c r="K2027">
        <v>2.7</v>
      </c>
      <c r="U2027">
        <v>224</v>
      </c>
      <c r="V2027">
        <v>233</v>
      </c>
      <c r="W2027">
        <v>250</v>
      </c>
      <c r="X2027">
        <v>222</v>
      </c>
      <c r="Y2027">
        <v>122</v>
      </c>
      <c r="Z2027">
        <v>262</v>
      </c>
      <c r="AA2027">
        <f t="shared" si="528"/>
        <v>1313</v>
      </c>
      <c r="AB2027">
        <f t="shared" si="533"/>
        <v>2.187961015300563E-4</v>
      </c>
      <c r="AC2027" s="175"/>
    </row>
    <row r="2028" spans="1:29">
      <c r="A2028" t="s">
        <v>5290</v>
      </c>
      <c r="B2028" t="s">
        <v>5291</v>
      </c>
      <c r="C2028">
        <v>2.98</v>
      </c>
      <c r="D2028">
        <v>3.44</v>
      </c>
      <c r="E2028">
        <v>2.37</v>
      </c>
      <c r="F2028">
        <v>3.51</v>
      </c>
      <c r="G2028">
        <v>4.42</v>
      </c>
      <c r="H2028">
        <v>2.36</v>
      </c>
      <c r="I2028">
        <v>3.99</v>
      </c>
      <c r="J2028">
        <v>4.97</v>
      </c>
      <c r="K2028">
        <v>2.7</v>
      </c>
      <c r="U2028">
        <v>242</v>
      </c>
      <c r="V2028">
        <v>216</v>
      </c>
      <c r="W2028">
        <v>237</v>
      </c>
      <c r="X2028">
        <v>220</v>
      </c>
      <c r="Y2028">
        <v>154</v>
      </c>
      <c r="Z2028">
        <v>226</v>
      </c>
      <c r="AA2028">
        <f t="shared" si="528"/>
        <v>1295</v>
      </c>
      <c r="AB2028">
        <f t="shared" si="533"/>
        <v>2.1579661194320101E-4</v>
      </c>
      <c r="AC2028" s="175"/>
    </row>
    <row r="2029" spans="1:29">
      <c r="A2029" t="s">
        <v>5292</v>
      </c>
      <c r="B2029" t="s">
        <v>5293</v>
      </c>
      <c r="C2029">
        <v>3.07</v>
      </c>
      <c r="D2029">
        <v>3.52</v>
      </c>
      <c r="E2029">
        <v>2.4</v>
      </c>
      <c r="F2029">
        <v>3.65</v>
      </c>
      <c r="G2029">
        <v>4.53</v>
      </c>
      <c r="H2029">
        <v>2.4</v>
      </c>
      <c r="I2029">
        <v>4.08</v>
      </c>
      <c r="J2029">
        <v>5.03</v>
      </c>
      <c r="K2029">
        <v>2.7</v>
      </c>
      <c r="U2029">
        <v>265</v>
      </c>
      <c r="V2029">
        <v>215</v>
      </c>
      <c r="W2029">
        <v>227</v>
      </c>
      <c r="X2029">
        <v>166</v>
      </c>
      <c r="Y2029">
        <v>138</v>
      </c>
      <c r="Z2029">
        <v>171</v>
      </c>
      <c r="AA2029">
        <f t="shared" si="528"/>
        <v>1182</v>
      </c>
      <c r="AB2029">
        <f t="shared" si="533"/>
        <v>1.9696648287016494E-4</v>
      </c>
      <c r="AC2029" s="175">
        <f t="shared" ref="AC2029:AC2089" si="539">SUM(AB2029:AB2032)/4</f>
        <v>1.8171907747031716E-4</v>
      </c>
    </row>
    <row r="2030" spans="1:29">
      <c r="A2030" t="s">
        <v>5294</v>
      </c>
      <c r="B2030" t="s">
        <v>5295</v>
      </c>
      <c r="C2030">
        <v>3.15</v>
      </c>
      <c r="D2030">
        <v>3.58</v>
      </c>
      <c r="E2030">
        <v>2.4300000000000002</v>
      </c>
      <c r="F2030">
        <v>3.79</v>
      </c>
      <c r="G2030">
        <v>4.6399999999999997</v>
      </c>
      <c r="H2030">
        <v>2.44</v>
      </c>
      <c r="I2030">
        <v>4.17</v>
      </c>
      <c r="J2030">
        <v>5.07</v>
      </c>
      <c r="K2030">
        <v>2.7</v>
      </c>
      <c r="U2030">
        <v>246</v>
      </c>
      <c r="V2030">
        <v>203</v>
      </c>
      <c r="W2030">
        <v>210</v>
      </c>
      <c r="X2030">
        <v>154</v>
      </c>
      <c r="Y2030">
        <v>140</v>
      </c>
      <c r="Z2030">
        <v>164</v>
      </c>
      <c r="AA2030">
        <f t="shared" si="528"/>
        <v>1117</v>
      </c>
      <c r="AB2030">
        <f t="shared" si="533"/>
        <v>1.8613499269540967E-4</v>
      </c>
      <c r="AC2030" s="175"/>
    </row>
    <row r="2031" spans="1:29">
      <c r="A2031" t="s">
        <v>5296</v>
      </c>
      <c r="B2031" t="s">
        <v>5297</v>
      </c>
      <c r="C2031">
        <v>3.22</v>
      </c>
      <c r="D2031">
        <v>3.64</v>
      </c>
      <c r="E2031">
        <v>2.46</v>
      </c>
      <c r="F2031">
        <v>3.91</v>
      </c>
      <c r="G2031">
        <v>4.74</v>
      </c>
      <c r="H2031">
        <v>2.48</v>
      </c>
      <c r="I2031">
        <v>4.24</v>
      </c>
      <c r="J2031">
        <v>5.12</v>
      </c>
      <c r="K2031">
        <v>2.7</v>
      </c>
      <c r="U2031">
        <v>226</v>
      </c>
      <c r="V2031">
        <v>197</v>
      </c>
      <c r="W2031">
        <v>198</v>
      </c>
      <c r="X2031">
        <v>151</v>
      </c>
      <c r="Y2031">
        <v>133</v>
      </c>
      <c r="Z2031">
        <v>149</v>
      </c>
      <c r="AA2031">
        <f t="shared" si="528"/>
        <v>1054</v>
      </c>
      <c r="AB2031">
        <f t="shared" si="533"/>
        <v>1.7563677914141611E-4</v>
      </c>
      <c r="AC2031" s="175"/>
    </row>
    <row r="2032" spans="1:29">
      <c r="A2032" t="s">
        <v>5298</v>
      </c>
      <c r="B2032" t="s">
        <v>5299</v>
      </c>
      <c r="C2032">
        <v>3.27</v>
      </c>
      <c r="D2032">
        <v>3.69</v>
      </c>
      <c r="E2032">
        <v>2.48</v>
      </c>
      <c r="F2032">
        <v>4.0199999999999996</v>
      </c>
      <c r="G2032">
        <v>4.84</v>
      </c>
      <c r="H2032">
        <v>2.52</v>
      </c>
      <c r="I2032">
        <v>4.29</v>
      </c>
      <c r="J2032">
        <v>5.14</v>
      </c>
      <c r="K2032">
        <v>2.7</v>
      </c>
      <c r="U2032">
        <v>212</v>
      </c>
      <c r="V2032">
        <v>190</v>
      </c>
      <c r="W2032">
        <v>187</v>
      </c>
      <c r="X2032">
        <v>140</v>
      </c>
      <c r="Y2032">
        <v>129</v>
      </c>
      <c r="Z2032">
        <v>151</v>
      </c>
      <c r="AA2032">
        <f t="shared" si="528"/>
        <v>1009</v>
      </c>
      <c r="AB2032">
        <f t="shared" si="533"/>
        <v>1.6813805517427785E-4</v>
      </c>
      <c r="AC2032" s="175"/>
    </row>
    <row r="2033" spans="1:29">
      <c r="A2033" t="s">
        <v>5300</v>
      </c>
      <c r="B2033" t="s">
        <v>5301</v>
      </c>
      <c r="C2033">
        <v>3.32</v>
      </c>
      <c r="D2033">
        <v>3.73</v>
      </c>
      <c r="E2033">
        <v>2.5</v>
      </c>
      <c r="F2033">
        <v>4.13</v>
      </c>
      <c r="G2033">
        <v>4.9400000000000004</v>
      </c>
      <c r="H2033">
        <v>2.57</v>
      </c>
      <c r="I2033">
        <v>4.3499999999999996</v>
      </c>
      <c r="J2033">
        <v>5.17</v>
      </c>
      <c r="K2033">
        <v>2.7</v>
      </c>
      <c r="U2033">
        <v>202</v>
      </c>
      <c r="V2033">
        <v>186</v>
      </c>
      <c r="W2033">
        <v>185</v>
      </c>
      <c r="X2033">
        <v>133</v>
      </c>
      <c r="Y2033">
        <v>130</v>
      </c>
      <c r="Z2033">
        <v>145</v>
      </c>
      <c r="AA2033">
        <f t="shared" si="528"/>
        <v>981</v>
      </c>
      <c r="AB2033">
        <f t="shared" si="533"/>
        <v>1.6347218248361403E-4</v>
      </c>
      <c r="AC2033" s="175">
        <f t="shared" ref="AC2033:AC2093" si="540">SUM(AB2033:AB2036)/4</f>
        <v>1.5530690527495238E-4</v>
      </c>
    </row>
    <row r="2034" spans="1:29">
      <c r="A2034" t="s">
        <v>5302</v>
      </c>
      <c r="B2034" t="s">
        <v>5303</v>
      </c>
      <c r="C2034">
        <v>3.36</v>
      </c>
      <c r="D2034">
        <v>3.76</v>
      </c>
      <c r="E2034">
        <v>2.5099999999999998</v>
      </c>
      <c r="F2034">
        <v>4.2</v>
      </c>
      <c r="G2034">
        <v>5</v>
      </c>
      <c r="H2034">
        <v>2.59</v>
      </c>
      <c r="I2034">
        <v>4.38</v>
      </c>
      <c r="J2034">
        <v>5.19</v>
      </c>
      <c r="K2034">
        <v>2.7</v>
      </c>
      <c r="U2034">
        <v>205</v>
      </c>
      <c r="V2034">
        <v>187</v>
      </c>
      <c r="W2034">
        <v>190</v>
      </c>
      <c r="X2034">
        <v>106</v>
      </c>
      <c r="Y2034">
        <v>119</v>
      </c>
      <c r="Z2034">
        <v>117</v>
      </c>
      <c r="AA2034">
        <f t="shared" si="528"/>
        <v>924</v>
      </c>
      <c r="AB2034">
        <f t="shared" si="533"/>
        <v>1.5397379879190557E-4</v>
      </c>
      <c r="AC2034" s="175"/>
    </row>
    <row r="2035" spans="1:29">
      <c r="A2035" t="s">
        <v>5304</v>
      </c>
      <c r="B2035" t="s">
        <v>5305</v>
      </c>
      <c r="C2035">
        <v>3.38</v>
      </c>
      <c r="D2035">
        <v>3.77</v>
      </c>
      <c r="E2035">
        <v>2.52</v>
      </c>
      <c r="F2035">
        <v>4.2300000000000004</v>
      </c>
      <c r="G2035">
        <v>5.0199999999999996</v>
      </c>
      <c r="H2035">
        <v>2.6</v>
      </c>
      <c r="I2035">
        <v>4.4000000000000004</v>
      </c>
      <c r="J2035">
        <v>5.2</v>
      </c>
      <c r="K2035">
        <v>2.7</v>
      </c>
      <c r="U2035">
        <v>206</v>
      </c>
      <c r="V2035">
        <v>186</v>
      </c>
      <c r="W2035">
        <v>196</v>
      </c>
      <c r="X2035">
        <v>94</v>
      </c>
      <c r="Y2035">
        <v>122</v>
      </c>
      <c r="Z2035">
        <v>112</v>
      </c>
      <c r="AA2035">
        <f t="shared" si="528"/>
        <v>916</v>
      </c>
      <c r="AB2035">
        <f t="shared" si="533"/>
        <v>1.5264069230885879E-4</v>
      </c>
      <c r="AC2035" s="175"/>
    </row>
    <row r="2036" spans="1:29">
      <c r="A2036" t="s">
        <v>5306</v>
      </c>
      <c r="B2036" t="s">
        <v>5307</v>
      </c>
      <c r="C2036">
        <v>3.38</v>
      </c>
      <c r="D2036">
        <v>3.78</v>
      </c>
      <c r="E2036">
        <v>2.52</v>
      </c>
      <c r="F2036">
        <v>4.24</v>
      </c>
      <c r="G2036">
        <v>5.0199999999999996</v>
      </c>
      <c r="H2036">
        <v>2.6</v>
      </c>
      <c r="I2036">
        <v>4.4000000000000004</v>
      </c>
      <c r="J2036">
        <v>5.21</v>
      </c>
      <c r="K2036">
        <v>2.7</v>
      </c>
      <c r="U2036">
        <v>205</v>
      </c>
      <c r="V2036">
        <v>194</v>
      </c>
      <c r="W2036">
        <v>207</v>
      </c>
      <c r="X2036">
        <v>90</v>
      </c>
      <c r="Y2036">
        <v>111</v>
      </c>
      <c r="Z2036">
        <v>100</v>
      </c>
      <c r="AA2036">
        <f t="shared" si="528"/>
        <v>907</v>
      </c>
      <c r="AB2036">
        <f t="shared" si="533"/>
        <v>1.5114094751543113E-4</v>
      </c>
      <c r="AC2036" s="175"/>
    </row>
    <row r="2037" spans="1:29">
      <c r="A2037" t="s">
        <v>5308</v>
      </c>
      <c r="B2037" t="s">
        <v>5309</v>
      </c>
      <c r="C2037">
        <v>3.37</v>
      </c>
      <c r="D2037">
        <v>3.76</v>
      </c>
      <c r="E2037">
        <v>2.52</v>
      </c>
      <c r="F2037">
        <v>4.2</v>
      </c>
      <c r="G2037">
        <v>4.99</v>
      </c>
      <c r="H2037">
        <v>2.59</v>
      </c>
      <c r="I2037">
        <v>4.3899999999999997</v>
      </c>
      <c r="J2037">
        <v>5.2</v>
      </c>
      <c r="K2037">
        <v>2.7</v>
      </c>
      <c r="U2037">
        <v>211</v>
      </c>
      <c r="V2037">
        <v>206</v>
      </c>
      <c r="W2037">
        <v>216</v>
      </c>
      <c r="X2037">
        <v>78</v>
      </c>
      <c r="Y2037">
        <v>109</v>
      </c>
      <c r="Z2037">
        <v>118</v>
      </c>
      <c r="AA2037">
        <f t="shared" si="528"/>
        <v>938</v>
      </c>
      <c r="AB2037">
        <f t="shared" si="533"/>
        <v>1.5630673513723748E-4</v>
      </c>
      <c r="AC2037" s="175">
        <f t="shared" ref="AC2037" si="541">SUM(AB2037:AB2040)/4</f>
        <v>1.6472196981147041E-4</v>
      </c>
    </row>
    <row r="2038" spans="1:29">
      <c r="A2038" t="s">
        <v>5310</v>
      </c>
      <c r="B2038" t="s">
        <v>5311</v>
      </c>
      <c r="C2038">
        <v>3.32</v>
      </c>
      <c r="D2038">
        <v>3.73</v>
      </c>
      <c r="E2038">
        <v>2.5</v>
      </c>
      <c r="F2038">
        <v>4.13</v>
      </c>
      <c r="G2038">
        <v>4.93</v>
      </c>
      <c r="H2038">
        <v>2.57</v>
      </c>
      <c r="I2038">
        <v>4.34</v>
      </c>
      <c r="J2038">
        <v>5.17</v>
      </c>
      <c r="K2038">
        <v>2.7</v>
      </c>
      <c r="U2038">
        <v>210</v>
      </c>
      <c r="V2038">
        <v>214</v>
      </c>
      <c r="W2038">
        <v>225</v>
      </c>
      <c r="X2038">
        <v>83</v>
      </c>
      <c r="Y2038">
        <v>117</v>
      </c>
      <c r="Z2038">
        <v>139</v>
      </c>
      <c r="AA2038">
        <f t="shared" si="528"/>
        <v>988</v>
      </c>
      <c r="AB2038">
        <f t="shared" si="533"/>
        <v>1.6463865065627999E-4</v>
      </c>
      <c r="AC2038" s="175"/>
    </row>
    <row r="2039" spans="1:29">
      <c r="A2039" t="s">
        <v>5312</v>
      </c>
      <c r="B2039" t="s">
        <v>5313</v>
      </c>
      <c r="C2039">
        <v>3.26</v>
      </c>
      <c r="D2039">
        <v>3.67</v>
      </c>
      <c r="E2039">
        <v>2.48</v>
      </c>
      <c r="F2039">
        <v>4.03</v>
      </c>
      <c r="G2039">
        <v>4.8600000000000003</v>
      </c>
      <c r="H2039">
        <v>2.54</v>
      </c>
      <c r="I2039">
        <v>4.28</v>
      </c>
      <c r="J2039">
        <v>5.14</v>
      </c>
      <c r="K2039">
        <v>2.7</v>
      </c>
      <c r="U2039">
        <v>203</v>
      </c>
      <c r="V2039">
        <v>222</v>
      </c>
      <c r="W2039">
        <v>232</v>
      </c>
      <c r="X2039">
        <v>88</v>
      </c>
      <c r="Y2039">
        <v>123</v>
      </c>
      <c r="Z2039">
        <v>135</v>
      </c>
      <c r="AA2039">
        <f t="shared" si="528"/>
        <v>1003</v>
      </c>
      <c r="AB2039">
        <f t="shared" si="533"/>
        <v>1.6713822531199275E-4</v>
      </c>
      <c r="AC2039" s="175"/>
    </row>
    <row r="2040" spans="1:29">
      <c r="A2040" t="s">
        <v>5314</v>
      </c>
      <c r="B2040" t="s">
        <v>5315</v>
      </c>
      <c r="C2040">
        <v>3.21</v>
      </c>
      <c r="D2040">
        <v>3.63</v>
      </c>
      <c r="E2040">
        <v>2.46</v>
      </c>
      <c r="F2040">
        <v>3.95</v>
      </c>
      <c r="G2040">
        <v>4.8</v>
      </c>
      <c r="H2040">
        <v>2.52</v>
      </c>
      <c r="I2040">
        <v>4.22</v>
      </c>
      <c r="J2040">
        <v>5.1100000000000003</v>
      </c>
      <c r="K2040">
        <v>2.7</v>
      </c>
      <c r="U2040">
        <v>196</v>
      </c>
      <c r="V2040">
        <v>226</v>
      </c>
      <c r="W2040">
        <v>232</v>
      </c>
      <c r="X2040">
        <v>102</v>
      </c>
      <c r="Y2040">
        <v>127</v>
      </c>
      <c r="Z2040">
        <v>142</v>
      </c>
      <c r="AA2040">
        <f t="shared" si="528"/>
        <v>1025</v>
      </c>
      <c r="AB2040">
        <f t="shared" si="533"/>
        <v>1.7080426814037144E-4</v>
      </c>
      <c r="AC2040" s="175"/>
    </row>
    <row r="2041" spans="1:29">
      <c r="A2041" t="s">
        <v>5316</v>
      </c>
      <c r="B2041" t="s">
        <v>5317</v>
      </c>
      <c r="C2041">
        <v>3.17</v>
      </c>
      <c r="D2041">
        <v>3.6</v>
      </c>
      <c r="E2041">
        <v>2.44</v>
      </c>
      <c r="F2041">
        <v>3.88</v>
      </c>
      <c r="G2041">
        <v>4.74</v>
      </c>
      <c r="H2041">
        <v>2.5</v>
      </c>
      <c r="I2041">
        <v>4.1900000000000004</v>
      </c>
      <c r="J2041">
        <v>5.09</v>
      </c>
      <c r="K2041">
        <v>2.7</v>
      </c>
      <c r="U2041">
        <v>192</v>
      </c>
      <c r="V2041">
        <v>220</v>
      </c>
      <c r="W2041">
        <v>220</v>
      </c>
      <c r="X2041">
        <v>106</v>
      </c>
      <c r="Y2041">
        <v>138</v>
      </c>
      <c r="Z2041">
        <v>147</v>
      </c>
      <c r="AA2041">
        <f t="shared" si="528"/>
        <v>1023</v>
      </c>
      <c r="AB2041">
        <f t="shared" si="533"/>
        <v>1.7047099151960976E-4</v>
      </c>
      <c r="AC2041" s="175">
        <f t="shared" ref="AC2041" si="542">SUM(AB2041:AB2044)/4</f>
        <v>1.3585188253798812E-4</v>
      </c>
    </row>
    <row r="2042" spans="1:29">
      <c r="A2042" t="s">
        <v>5318</v>
      </c>
      <c r="B2042" t="s">
        <v>5319</v>
      </c>
      <c r="C2042">
        <v>3.15</v>
      </c>
      <c r="D2042">
        <v>3.58</v>
      </c>
      <c r="E2042">
        <v>2.4300000000000002</v>
      </c>
      <c r="F2042">
        <v>3.84</v>
      </c>
      <c r="G2042">
        <v>4.71</v>
      </c>
      <c r="H2042">
        <v>2.4900000000000002</v>
      </c>
      <c r="I2042">
        <v>4.16</v>
      </c>
      <c r="J2042">
        <v>5.07</v>
      </c>
      <c r="K2042">
        <v>2.7</v>
      </c>
      <c r="U2042">
        <v>181</v>
      </c>
      <c r="V2042">
        <v>199</v>
      </c>
      <c r="W2042">
        <v>193</v>
      </c>
      <c r="X2042">
        <v>98</v>
      </c>
      <c r="Y2042">
        <v>134</v>
      </c>
      <c r="Z2042">
        <v>126</v>
      </c>
      <c r="AA2042">
        <f t="shared" si="528"/>
        <v>931</v>
      </c>
      <c r="AB2042">
        <f t="shared" si="533"/>
        <v>1.5514026696457152E-4</v>
      </c>
      <c r="AC2042" s="175"/>
    </row>
    <row r="2043" spans="1:29">
      <c r="A2043" t="s">
        <v>5320</v>
      </c>
      <c r="B2043" t="s">
        <v>5321</v>
      </c>
      <c r="C2043">
        <v>3.11</v>
      </c>
      <c r="D2043">
        <v>3.55</v>
      </c>
      <c r="E2043">
        <v>2.42</v>
      </c>
      <c r="F2043">
        <v>3.79</v>
      </c>
      <c r="G2043">
        <v>4.66</v>
      </c>
      <c r="H2043">
        <v>2.4700000000000002</v>
      </c>
      <c r="I2043">
        <v>4.13</v>
      </c>
      <c r="J2043">
        <v>5.05</v>
      </c>
      <c r="K2043">
        <v>2.7</v>
      </c>
      <c r="U2043">
        <v>150</v>
      </c>
      <c r="V2043">
        <v>167</v>
      </c>
      <c r="W2043">
        <v>137</v>
      </c>
      <c r="X2043">
        <v>95</v>
      </c>
      <c r="Y2043">
        <v>122</v>
      </c>
      <c r="Z2043">
        <v>73</v>
      </c>
      <c r="AA2043">
        <f t="shared" si="528"/>
        <v>744</v>
      </c>
      <c r="AB2043">
        <f t="shared" si="533"/>
        <v>1.2397890292335255E-4</v>
      </c>
      <c r="AC2043" s="175"/>
    </row>
    <row r="2044" spans="1:29">
      <c r="A2044" t="s">
        <v>5322</v>
      </c>
      <c r="B2044" t="s">
        <v>5323</v>
      </c>
      <c r="C2044">
        <v>3.08</v>
      </c>
      <c r="D2044">
        <v>3.52</v>
      </c>
      <c r="E2044">
        <v>2.41</v>
      </c>
      <c r="F2044">
        <v>3.72</v>
      </c>
      <c r="G2044">
        <v>4.6100000000000003</v>
      </c>
      <c r="H2044">
        <v>2.4500000000000002</v>
      </c>
      <c r="I2044">
        <v>4.09</v>
      </c>
      <c r="J2044">
        <v>5.03</v>
      </c>
      <c r="K2044">
        <v>2.7</v>
      </c>
      <c r="U2044">
        <v>141</v>
      </c>
      <c r="V2044">
        <v>123</v>
      </c>
      <c r="W2044">
        <v>107</v>
      </c>
      <c r="X2044">
        <v>71</v>
      </c>
      <c r="Y2044">
        <v>91</v>
      </c>
      <c r="Z2044">
        <v>30</v>
      </c>
      <c r="AA2044">
        <f t="shared" si="528"/>
        <v>563</v>
      </c>
      <c r="AB2044">
        <f t="shared" si="533"/>
        <v>9.3817368744418653E-5</v>
      </c>
      <c r="AC2044" s="175"/>
    </row>
    <row r="2045" spans="1:29">
      <c r="A2045" t="s">
        <v>5324</v>
      </c>
      <c r="B2045" t="s">
        <v>5325</v>
      </c>
      <c r="C2045">
        <v>3.05</v>
      </c>
      <c r="D2045">
        <v>3.5</v>
      </c>
      <c r="E2045">
        <v>2.4</v>
      </c>
      <c r="F2045">
        <v>3.67</v>
      </c>
      <c r="G2045">
        <v>4.57</v>
      </c>
      <c r="H2045">
        <v>2.44</v>
      </c>
      <c r="I2045">
        <v>4.0599999999999996</v>
      </c>
      <c r="J2045">
        <v>5.01</v>
      </c>
      <c r="K2045">
        <v>2.7</v>
      </c>
      <c r="U2045">
        <v>135</v>
      </c>
      <c r="V2045">
        <v>95</v>
      </c>
      <c r="W2045">
        <v>96</v>
      </c>
      <c r="X2045">
        <v>66</v>
      </c>
      <c r="Y2045">
        <v>68</v>
      </c>
      <c r="Z2045">
        <v>13</v>
      </c>
      <c r="AA2045">
        <f t="shared" si="528"/>
        <v>473</v>
      </c>
      <c r="AB2045">
        <f t="shared" si="533"/>
        <v>7.8819920810142144E-5</v>
      </c>
      <c r="AC2045" s="175">
        <f t="shared" ref="AC2045" si="543">SUM(AB2045:AB2048)/4</f>
        <v>8.602702773411391E-5</v>
      </c>
    </row>
    <row r="2046" spans="1:29">
      <c r="A2046" t="s">
        <v>5326</v>
      </c>
      <c r="B2046" t="s">
        <v>5327</v>
      </c>
      <c r="C2046">
        <v>3.01</v>
      </c>
      <c r="D2046">
        <v>3.46</v>
      </c>
      <c r="E2046">
        <v>2.38</v>
      </c>
      <c r="F2046">
        <v>3.61</v>
      </c>
      <c r="G2046">
        <v>4.5199999999999996</v>
      </c>
      <c r="H2046">
        <v>2.42</v>
      </c>
      <c r="I2046">
        <v>4.0199999999999996</v>
      </c>
      <c r="J2046">
        <v>4.99</v>
      </c>
      <c r="K2046">
        <v>2.7</v>
      </c>
      <c r="U2046">
        <v>138</v>
      </c>
      <c r="V2046">
        <v>104</v>
      </c>
      <c r="W2046">
        <v>101</v>
      </c>
      <c r="X2046">
        <v>82</v>
      </c>
      <c r="Y2046">
        <v>71</v>
      </c>
      <c r="Z2046">
        <v>15</v>
      </c>
      <c r="AA2046">
        <f t="shared" si="528"/>
        <v>511</v>
      </c>
      <c r="AB2046">
        <f t="shared" si="533"/>
        <v>8.5152176604614451E-5</v>
      </c>
      <c r="AC2046" s="175"/>
    </row>
    <row r="2047" spans="1:29">
      <c r="A2047" t="s">
        <v>5328</v>
      </c>
      <c r="B2047" t="s">
        <v>5329</v>
      </c>
      <c r="C2047">
        <v>2.97</v>
      </c>
      <c r="D2047">
        <v>3.43</v>
      </c>
      <c r="E2047">
        <v>2.36</v>
      </c>
      <c r="F2047">
        <v>3.53</v>
      </c>
      <c r="G2047">
        <v>4.45</v>
      </c>
      <c r="H2047">
        <v>2.39</v>
      </c>
      <c r="I2047">
        <v>3.97</v>
      </c>
      <c r="J2047">
        <v>4.96</v>
      </c>
      <c r="K2047">
        <v>2.7</v>
      </c>
      <c r="U2047">
        <v>143</v>
      </c>
      <c r="V2047">
        <v>101</v>
      </c>
      <c r="W2047">
        <v>105</v>
      </c>
      <c r="X2047">
        <v>86</v>
      </c>
      <c r="Y2047">
        <v>69</v>
      </c>
      <c r="Z2047">
        <v>12</v>
      </c>
      <c r="AA2047">
        <f t="shared" si="528"/>
        <v>516</v>
      </c>
      <c r="AB2047">
        <f t="shared" si="533"/>
        <v>8.5985368156518696E-5</v>
      </c>
      <c r="AC2047" s="175"/>
    </row>
    <row r="2048" spans="1:29">
      <c r="A2048" t="s">
        <v>5330</v>
      </c>
      <c r="B2048" t="s">
        <v>5331</v>
      </c>
      <c r="C2048">
        <v>2.95</v>
      </c>
      <c r="D2048">
        <v>3.41</v>
      </c>
      <c r="E2048">
        <v>2.36</v>
      </c>
      <c r="F2048">
        <v>3.49</v>
      </c>
      <c r="G2048">
        <v>4.41</v>
      </c>
      <c r="H2048">
        <v>2.38</v>
      </c>
      <c r="I2048">
        <v>3.96</v>
      </c>
      <c r="J2048">
        <v>4.95</v>
      </c>
      <c r="K2048">
        <v>2.7</v>
      </c>
      <c r="U2048">
        <v>158</v>
      </c>
      <c r="V2048">
        <v>113</v>
      </c>
      <c r="W2048">
        <v>117</v>
      </c>
      <c r="X2048">
        <v>88</v>
      </c>
      <c r="Y2048">
        <v>66</v>
      </c>
      <c r="Z2048">
        <v>23</v>
      </c>
      <c r="AA2048">
        <f t="shared" si="528"/>
        <v>565</v>
      </c>
      <c r="AB2048">
        <f t="shared" si="533"/>
        <v>9.4150645365180362E-5</v>
      </c>
      <c r="AC2048" s="175"/>
    </row>
    <row r="2049" spans="1:29">
      <c r="A2049" t="s">
        <v>5332</v>
      </c>
      <c r="B2049" t="s">
        <v>5333</v>
      </c>
      <c r="C2049">
        <v>2.95</v>
      </c>
      <c r="D2049">
        <v>3.41</v>
      </c>
      <c r="E2049">
        <v>2.36</v>
      </c>
      <c r="F2049">
        <v>3.48</v>
      </c>
      <c r="G2049">
        <v>4.4000000000000004</v>
      </c>
      <c r="H2049">
        <v>2.36</v>
      </c>
      <c r="I2049">
        <v>3.96</v>
      </c>
      <c r="J2049">
        <v>4.95</v>
      </c>
      <c r="K2049">
        <v>2.7</v>
      </c>
      <c r="U2049">
        <v>171</v>
      </c>
      <c r="V2049">
        <v>144</v>
      </c>
      <c r="W2049">
        <v>145</v>
      </c>
      <c r="X2049">
        <v>120</v>
      </c>
      <c r="Y2049">
        <v>106</v>
      </c>
      <c r="Z2049">
        <v>53</v>
      </c>
      <c r="AA2049">
        <f t="shared" si="528"/>
        <v>739</v>
      </c>
      <c r="AB2049">
        <f t="shared" si="533"/>
        <v>1.2314571137144828E-4</v>
      </c>
      <c r="AC2049" s="175">
        <f t="shared" si="527"/>
        <v>1.8276056691019746E-4</v>
      </c>
    </row>
    <row r="2050" spans="1:29">
      <c r="A2050" t="s">
        <v>5334</v>
      </c>
      <c r="B2050" t="s">
        <v>5335</v>
      </c>
      <c r="C2050">
        <v>2.94</v>
      </c>
      <c r="D2050">
        <v>3.4</v>
      </c>
      <c r="E2050">
        <v>2.35</v>
      </c>
      <c r="F2050">
        <v>3.45</v>
      </c>
      <c r="G2050">
        <v>4.37</v>
      </c>
      <c r="H2050">
        <v>2.35</v>
      </c>
      <c r="I2050">
        <v>3.94</v>
      </c>
      <c r="J2050">
        <v>4.9400000000000004</v>
      </c>
      <c r="K2050">
        <v>2.7</v>
      </c>
      <c r="U2050">
        <v>179</v>
      </c>
      <c r="V2050">
        <v>216</v>
      </c>
      <c r="W2050">
        <v>196</v>
      </c>
      <c r="X2050">
        <v>194</v>
      </c>
      <c r="Y2050">
        <v>144</v>
      </c>
      <c r="Z2050">
        <v>168</v>
      </c>
      <c r="AA2050">
        <f t="shared" si="528"/>
        <v>1097</v>
      </c>
      <c r="AB2050">
        <f t="shared" si="533"/>
        <v>1.8280222648779266E-4</v>
      </c>
      <c r="AC2050" s="175"/>
    </row>
    <row r="2051" spans="1:29">
      <c r="A2051" t="s">
        <v>5336</v>
      </c>
      <c r="B2051" t="s">
        <v>5337</v>
      </c>
      <c r="C2051">
        <v>2.95</v>
      </c>
      <c r="D2051">
        <v>3.42</v>
      </c>
      <c r="E2051">
        <v>2.36</v>
      </c>
      <c r="F2051">
        <v>3.44</v>
      </c>
      <c r="G2051">
        <v>4.3600000000000003</v>
      </c>
      <c r="H2051">
        <v>2.34</v>
      </c>
      <c r="I2051">
        <v>3.96</v>
      </c>
      <c r="J2051">
        <v>4.95</v>
      </c>
      <c r="K2051">
        <v>2.7</v>
      </c>
      <c r="U2051">
        <v>212</v>
      </c>
      <c r="V2051">
        <v>226</v>
      </c>
      <c r="W2051">
        <v>242</v>
      </c>
      <c r="X2051">
        <v>220</v>
      </c>
      <c r="Y2051">
        <v>122</v>
      </c>
      <c r="Z2051">
        <v>262</v>
      </c>
      <c r="AA2051">
        <f t="shared" si="528"/>
        <v>1284</v>
      </c>
      <c r="AB2051">
        <f t="shared" si="533"/>
        <v>2.1396359052901163E-4</v>
      </c>
      <c r="AC2051" s="175"/>
    </row>
    <row r="2052" spans="1:29">
      <c r="A2052" t="s">
        <v>5338</v>
      </c>
      <c r="B2052" t="s">
        <v>5339</v>
      </c>
      <c r="C2052">
        <v>3.06</v>
      </c>
      <c r="D2052">
        <v>3.51</v>
      </c>
      <c r="E2052">
        <v>2.4</v>
      </c>
      <c r="F2052">
        <v>3.61</v>
      </c>
      <c r="G2052">
        <v>4.4800000000000004</v>
      </c>
      <c r="H2052">
        <v>2.38</v>
      </c>
      <c r="I2052">
        <v>4.07</v>
      </c>
      <c r="J2052">
        <v>5.0199999999999996</v>
      </c>
      <c r="K2052">
        <v>2.7</v>
      </c>
      <c r="U2052">
        <v>230</v>
      </c>
      <c r="V2052">
        <v>210</v>
      </c>
      <c r="W2052">
        <v>229</v>
      </c>
      <c r="X2052">
        <v>218</v>
      </c>
      <c r="Y2052">
        <v>154</v>
      </c>
      <c r="Z2052">
        <v>226</v>
      </c>
      <c r="AA2052">
        <f t="shared" si="528"/>
        <v>1267</v>
      </c>
      <c r="AB2052">
        <f t="shared" si="533"/>
        <v>2.1113073925253719E-4</v>
      </c>
      <c r="AC2052" s="175"/>
    </row>
    <row r="2053" spans="1:29">
      <c r="A2053" t="s">
        <v>5340</v>
      </c>
      <c r="B2053" t="s">
        <v>5341</v>
      </c>
      <c r="C2053">
        <v>3.19</v>
      </c>
      <c r="D2053">
        <v>3.61</v>
      </c>
      <c r="E2053">
        <v>2.4500000000000002</v>
      </c>
      <c r="F2053">
        <v>3.83</v>
      </c>
      <c r="G2053">
        <v>4.67</v>
      </c>
      <c r="H2053">
        <v>2.4500000000000002</v>
      </c>
      <c r="I2053">
        <v>4.2</v>
      </c>
      <c r="J2053">
        <v>5.09</v>
      </c>
      <c r="K2053">
        <v>2.7</v>
      </c>
      <c r="U2053">
        <v>254</v>
      </c>
      <c r="V2053">
        <v>208</v>
      </c>
      <c r="W2053">
        <v>218</v>
      </c>
      <c r="X2053">
        <v>164</v>
      </c>
      <c r="Y2053">
        <v>138</v>
      </c>
      <c r="Z2053">
        <v>171</v>
      </c>
      <c r="AA2053">
        <f t="shared" si="528"/>
        <v>1153</v>
      </c>
      <c r="AB2053">
        <f t="shared" si="533"/>
        <v>1.9213397186912027E-4</v>
      </c>
      <c r="AC2053" s="175">
        <f t="shared" si="529"/>
        <v>1.7709486435724852E-4</v>
      </c>
    </row>
    <row r="2054" spans="1:29">
      <c r="A2054" t="s">
        <v>5342</v>
      </c>
      <c r="B2054" t="s">
        <v>5343</v>
      </c>
      <c r="C2054">
        <v>3.29</v>
      </c>
      <c r="D2054">
        <v>3.7</v>
      </c>
      <c r="E2054">
        <v>2.4900000000000002</v>
      </c>
      <c r="F2054">
        <v>4.01</v>
      </c>
      <c r="G2054">
        <v>4.82</v>
      </c>
      <c r="H2054">
        <v>2.5099999999999998</v>
      </c>
      <c r="I2054">
        <v>4.3099999999999996</v>
      </c>
      <c r="J2054">
        <v>5.16</v>
      </c>
      <c r="K2054">
        <v>2.7</v>
      </c>
      <c r="U2054">
        <v>234</v>
      </c>
      <c r="V2054">
        <v>196</v>
      </c>
      <c r="W2054">
        <v>202</v>
      </c>
      <c r="X2054">
        <v>153</v>
      </c>
      <c r="Y2054">
        <v>140</v>
      </c>
      <c r="Z2054">
        <v>164</v>
      </c>
      <c r="AA2054">
        <f t="shared" ref="AA2054:AA2117" si="544">SUM(U2054:Z2054)</f>
        <v>1089</v>
      </c>
      <c r="AB2054">
        <f t="shared" si="533"/>
        <v>1.8146912000474585E-4</v>
      </c>
      <c r="AC2054" s="175"/>
    </row>
    <row r="2055" spans="1:29">
      <c r="A2055" t="s">
        <v>5344</v>
      </c>
      <c r="B2055" t="s">
        <v>5345</v>
      </c>
      <c r="C2055">
        <v>3.4</v>
      </c>
      <c r="D2055">
        <v>3.79</v>
      </c>
      <c r="E2055">
        <v>2.5299999999999998</v>
      </c>
      <c r="F2055">
        <v>4.1900000000000004</v>
      </c>
      <c r="G2055">
        <v>4.96</v>
      </c>
      <c r="H2055">
        <v>2.56</v>
      </c>
      <c r="I2055">
        <v>4.42</v>
      </c>
      <c r="J2055">
        <v>5.22</v>
      </c>
      <c r="K2055">
        <v>2.7</v>
      </c>
      <c r="U2055">
        <v>215</v>
      </c>
      <c r="V2055">
        <v>190</v>
      </c>
      <c r="W2055">
        <v>190</v>
      </c>
      <c r="X2055">
        <v>150</v>
      </c>
      <c r="Y2055">
        <v>133</v>
      </c>
      <c r="Z2055">
        <v>149</v>
      </c>
      <c r="AA2055">
        <f t="shared" si="544"/>
        <v>1027</v>
      </c>
      <c r="AB2055">
        <f t="shared" si="533"/>
        <v>1.7113754476113315E-4</v>
      </c>
      <c r="AC2055" s="175"/>
    </row>
    <row r="2056" spans="1:29">
      <c r="A2056" t="s">
        <v>5346</v>
      </c>
      <c r="B2056" t="s">
        <v>5347</v>
      </c>
      <c r="C2056">
        <v>3.49</v>
      </c>
      <c r="D2056">
        <v>3.86</v>
      </c>
      <c r="E2056">
        <v>2.56</v>
      </c>
      <c r="F2056">
        <v>4.3499999999999996</v>
      </c>
      <c r="G2056">
        <v>5.09</v>
      </c>
      <c r="H2056">
        <v>2.61</v>
      </c>
      <c r="I2056">
        <v>4.51</v>
      </c>
      <c r="J2056">
        <v>5.26</v>
      </c>
      <c r="K2056">
        <v>2.7</v>
      </c>
      <c r="U2056">
        <v>201</v>
      </c>
      <c r="V2056">
        <v>183</v>
      </c>
      <c r="W2056">
        <v>179</v>
      </c>
      <c r="X2056">
        <v>139</v>
      </c>
      <c r="Y2056">
        <v>129</v>
      </c>
      <c r="Z2056">
        <v>151</v>
      </c>
      <c r="AA2056">
        <f t="shared" si="544"/>
        <v>982</v>
      </c>
      <c r="AB2056">
        <f t="shared" si="533"/>
        <v>1.6363882079399489E-4</v>
      </c>
      <c r="AC2056" s="175"/>
    </row>
    <row r="2057" spans="1:29">
      <c r="A2057" t="s">
        <v>5348</v>
      </c>
      <c r="B2057" t="s">
        <v>5349</v>
      </c>
      <c r="C2057">
        <v>3.55</v>
      </c>
      <c r="D2057">
        <v>3.91</v>
      </c>
      <c r="E2057">
        <v>2.59</v>
      </c>
      <c r="F2057">
        <v>4.46</v>
      </c>
      <c r="G2057">
        <v>5.18</v>
      </c>
      <c r="H2057">
        <v>2.65</v>
      </c>
      <c r="I2057">
        <v>4.57</v>
      </c>
      <c r="J2057">
        <v>5.3</v>
      </c>
      <c r="K2057">
        <v>2.7</v>
      </c>
      <c r="U2057">
        <v>192</v>
      </c>
      <c r="V2057">
        <v>179</v>
      </c>
      <c r="W2057">
        <v>177</v>
      </c>
      <c r="X2057">
        <v>131</v>
      </c>
      <c r="Y2057">
        <v>130</v>
      </c>
      <c r="Z2057">
        <v>145</v>
      </c>
      <c r="AA2057">
        <f t="shared" si="544"/>
        <v>954</v>
      </c>
      <c r="AB2057">
        <f t="shared" si="533"/>
        <v>1.589729481033311E-4</v>
      </c>
      <c r="AC2057" s="175">
        <f t="shared" si="530"/>
        <v>1.5089099004985987E-4</v>
      </c>
    </row>
    <row r="2058" spans="1:29">
      <c r="A2058" t="s">
        <v>5350</v>
      </c>
      <c r="B2058" t="s">
        <v>5351</v>
      </c>
      <c r="C2058">
        <v>3.6</v>
      </c>
      <c r="D2058">
        <v>3.94</v>
      </c>
      <c r="E2058">
        <v>2.6</v>
      </c>
      <c r="F2058">
        <v>4.54</v>
      </c>
      <c r="G2058">
        <v>5.24</v>
      </c>
      <c r="H2058">
        <v>2.67</v>
      </c>
      <c r="I2058">
        <v>4.62</v>
      </c>
      <c r="J2058">
        <v>5.32</v>
      </c>
      <c r="K2058">
        <v>2.7</v>
      </c>
      <c r="U2058">
        <v>194</v>
      </c>
      <c r="V2058">
        <v>180</v>
      </c>
      <c r="W2058">
        <v>182</v>
      </c>
      <c r="X2058">
        <v>105</v>
      </c>
      <c r="Y2058">
        <v>119</v>
      </c>
      <c r="Z2058">
        <v>117</v>
      </c>
      <c r="AA2058">
        <f t="shared" si="544"/>
        <v>897</v>
      </c>
      <c r="AB2058">
        <f t="shared" si="533"/>
        <v>1.4947456441162264E-4</v>
      </c>
      <c r="AC2058" s="175"/>
    </row>
    <row r="2059" spans="1:29">
      <c r="A2059" t="s">
        <v>5352</v>
      </c>
      <c r="B2059" t="s">
        <v>5353</v>
      </c>
      <c r="C2059">
        <v>3.63</v>
      </c>
      <c r="D2059">
        <v>3.95</v>
      </c>
      <c r="E2059">
        <v>2.62</v>
      </c>
      <c r="F2059">
        <v>4.59</v>
      </c>
      <c r="G2059">
        <v>5.28</v>
      </c>
      <c r="H2059">
        <v>2.68</v>
      </c>
      <c r="I2059">
        <v>4.6500000000000004</v>
      </c>
      <c r="J2059">
        <v>5.34</v>
      </c>
      <c r="K2059">
        <v>2.7</v>
      </c>
      <c r="U2059">
        <v>196</v>
      </c>
      <c r="V2059">
        <v>179</v>
      </c>
      <c r="W2059">
        <v>188</v>
      </c>
      <c r="X2059">
        <v>93</v>
      </c>
      <c r="Y2059">
        <v>122</v>
      </c>
      <c r="Z2059">
        <v>112</v>
      </c>
      <c r="AA2059">
        <f t="shared" si="544"/>
        <v>890</v>
      </c>
      <c r="AB2059">
        <f t="shared" si="533"/>
        <v>1.4830809623895668E-4</v>
      </c>
      <c r="AC2059" s="175"/>
    </row>
    <row r="2060" spans="1:29">
      <c r="A2060" t="s">
        <v>5354</v>
      </c>
      <c r="B2060" t="s">
        <v>5355</v>
      </c>
      <c r="C2060">
        <v>3.64</v>
      </c>
      <c r="D2060">
        <v>3.96</v>
      </c>
      <c r="E2060">
        <v>2.62</v>
      </c>
      <c r="F2060">
        <v>4.5999999999999996</v>
      </c>
      <c r="G2060">
        <v>5.28</v>
      </c>
      <c r="H2060">
        <v>2.68</v>
      </c>
      <c r="I2060">
        <v>4.66</v>
      </c>
      <c r="J2060">
        <v>5.35</v>
      </c>
      <c r="K2060">
        <v>2.7</v>
      </c>
      <c r="U2060">
        <v>195</v>
      </c>
      <c r="V2060">
        <v>187</v>
      </c>
      <c r="W2060">
        <v>199</v>
      </c>
      <c r="X2060">
        <v>89</v>
      </c>
      <c r="Y2060">
        <v>111</v>
      </c>
      <c r="Z2060">
        <v>100</v>
      </c>
      <c r="AA2060">
        <f t="shared" si="544"/>
        <v>881</v>
      </c>
      <c r="AB2060">
        <f t="shared" si="533"/>
        <v>1.4680835144552902E-4</v>
      </c>
      <c r="AC2060" s="175"/>
    </row>
    <row r="2061" spans="1:29">
      <c r="A2061" t="s">
        <v>5356</v>
      </c>
      <c r="B2061" t="s">
        <v>5357</v>
      </c>
      <c r="C2061">
        <v>3.62</v>
      </c>
      <c r="D2061">
        <v>3.95</v>
      </c>
      <c r="E2061">
        <v>2.61</v>
      </c>
      <c r="F2061">
        <v>4.57</v>
      </c>
      <c r="G2061">
        <v>5.26</v>
      </c>
      <c r="H2061">
        <v>2.67</v>
      </c>
      <c r="I2061">
        <v>4.6399999999999997</v>
      </c>
      <c r="J2061">
        <v>5.34</v>
      </c>
      <c r="K2061">
        <v>2.7</v>
      </c>
      <c r="U2061">
        <v>200</v>
      </c>
      <c r="V2061">
        <v>199</v>
      </c>
      <c r="W2061">
        <v>208</v>
      </c>
      <c r="X2061">
        <v>77</v>
      </c>
      <c r="Y2061">
        <v>109</v>
      </c>
      <c r="Z2061">
        <v>118</v>
      </c>
      <c r="AA2061">
        <f t="shared" si="544"/>
        <v>911</v>
      </c>
      <c r="AB2061">
        <f t="shared" si="533"/>
        <v>1.5180750075695452E-4</v>
      </c>
      <c r="AC2061" s="175">
        <f t="shared" si="531"/>
        <v>1.603477141639731E-4</v>
      </c>
    </row>
    <row r="2062" spans="1:29">
      <c r="A2062" t="s">
        <v>5358</v>
      </c>
      <c r="B2062" t="s">
        <v>5359</v>
      </c>
      <c r="C2062">
        <v>3.58</v>
      </c>
      <c r="D2062">
        <v>3.93</v>
      </c>
      <c r="E2062">
        <v>2.6</v>
      </c>
      <c r="F2062">
        <v>4.51</v>
      </c>
      <c r="G2062">
        <v>5.22</v>
      </c>
      <c r="H2062">
        <v>2.66</v>
      </c>
      <c r="I2062">
        <v>4.5999999999999996</v>
      </c>
      <c r="J2062">
        <v>5.31</v>
      </c>
      <c r="K2062">
        <v>2.7</v>
      </c>
      <c r="U2062">
        <v>200</v>
      </c>
      <c r="V2062">
        <v>207</v>
      </c>
      <c r="W2062">
        <v>217</v>
      </c>
      <c r="X2062">
        <v>82</v>
      </c>
      <c r="Y2062">
        <v>117</v>
      </c>
      <c r="Z2062">
        <v>139</v>
      </c>
      <c r="AA2062">
        <f t="shared" si="544"/>
        <v>962</v>
      </c>
      <c r="AB2062">
        <f t="shared" si="533"/>
        <v>1.6030605458637788E-4</v>
      </c>
      <c r="AC2062" s="175"/>
    </row>
    <row r="2063" spans="1:29">
      <c r="A2063" t="s">
        <v>5360</v>
      </c>
      <c r="B2063" t="s">
        <v>5361</v>
      </c>
      <c r="C2063">
        <v>3.49</v>
      </c>
      <c r="D2063">
        <v>3.86</v>
      </c>
      <c r="E2063">
        <v>2.56</v>
      </c>
      <c r="F2063">
        <v>4.41</v>
      </c>
      <c r="G2063">
        <v>5.15</v>
      </c>
      <c r="H2063">
        <v>2.65</v>
      </c>
      <c r="I2063">
        <v>4.51</v>
      </c>
      <c r="J2063">
        <v>5.27</v>
      </c>
      <c r="K2063">
        <v>2.7</v>
      </c>
      <c r="U2063">
        <v>193</v>
      </c>
      <c r="V2063">
        <v>215</v>
      </c>
      <c r="W2063">
        <v>224</v>
      </c>
      <c r="X2063">
        <v>87</v>
      </c>
      <c r="Y2063">
        <v>123</v>
      </c>
      <c r="Z2063">
        <v>135</v>
      </c>
      <c r="AA2063">
        <f t="shared" si="544"/>
        <v>977</v>
      </c>
      <c r="AB2063">
        <f t="shared" si="533"/>
        <v>1.6280562924209064E-4</v>
      </c>
      <c r="AC2063" s="175"/>
    </row>
    <row r="2064" spans="1:29">
      <c r="A2064" t="s">
        <v>5362</v>
      </c>
      <c r="B2064" t="s">
        <v>5363</v>
      </c>
      <c r="C2064">
        <v>3.42</v>
      </c>
      <c r="D2064">
        <v>3.8</v>
      </c>
      <c r="E2064">
        <v>2.54</v>
      </c>
      <c r="F2064">
        <v>4.28</v>
      </c>
      <c r="G2064">
        <v>5.0599999999999996</v>
      </c>
      <c r="H2064">
        <v>2.61</v>
      </c>
      <c r="I2064">
        <v>4.4400000000000004</v>
      </c>
      <c r="J2064">
        <v>5.23</v>
      </c>
      <c r="K2064">
        <v>2.7</v>
      </c>
      <c r="U2064">
        <v>186</v>
      </c>
      <c r="V2064">
        <v>219</v>
      </c>
      <c r="W2064">
        <v>224</v>
      </c>
      <c r="X2064">
        <v>101</v>
      </c>
      <c r="Y2064">
        <v>127</v>
      </c>
      <c r="Z2064">
        <v>142</v>
      </c>
      <c r="AA2064">
        <f t="shared" si="544"/>
        <v>999</v>
      </c>
      <c r="AB2064">
        <f t="shared" si="533"/>
        <v>1.6647167207046933E-4</v>
      </c>
      <c r="AC2064" s="175"/>
    </row>
    <row r="2065" spans="1:29">
      <c r="A2065" t="s">
        <v>5364</v>
      </c>
      <c r="B2065" t="s">
        <v>5365</v>
      </c>
      <c r="C2065">
        <v>3.36</v>
      </c>
      <c r="D2065">
        <v>3.76</v>
      </c>
      <c r="E2065">
        <v>2.52</v>
      </c>
      <c r="F2065">
        <v>4.18</v>
      </c>
      <c r="G2065">
        <v>4.97</v>
      </c>
      <c r="H2065">
        <v>2.58</v>
      </c>
      <c r="I2065">
        <v>4.38</v>
      </c>
      <c r="J2065">
        <v>5.19</v>
      </c>
      <c r="K2065">
        <v>2.7</v>
      </c>
      <c r="U2065">
        <v>183</v>
      </c>
      <c r="V2065">
        <v>214</v>
      </c>
      <c r="W2065">
        <v>212</v>
      </c>
      <c r="X2065">
        <v>106</v>
      </c>
      <c r="Y2065">
        <v>138</v>
      </c>
      <c r="Z2065">
        <v>147</v>
      </c>
      <c r="AA2065">
        <f t="shared" si="544"/>
        <v>1000</v>
      </c>
      <c r="AB2065">
        <f t="shared" si="533"/>
        <v>1.6663831038085018E-4</v>
      </c>
      <c r="AC2065" s="175">
        <f t="shared" si="532"/>
        <v>1.3239413759758549E-4</v>
      </c>
    </row>
    <row r="2066" spans="1:29">
      <c r="A2066" t="s">
        <v>5366</v>
      </c>
      <c r="B2066" t="s">
        <v>5367</v>
      </c>
      <c r="C2066">
        <v>3.31</v>
      </c>
      <c r="D2066">
        <v>3.72</v>
      </c>
      <c r="E2066">
        <v>2.5</v>
      </c>
      <c r="F2066">
        <v>4.09</v>
      </c>
      <c r="G2066">
        <v>4.9000000000000004</v>
      </c>
      <c r="H2066">
        <v>2.5499999999999998</v>
      </c>
      <c r="I2066">
        <v>4.33</v>
      </c>
      <c r="J2066">
        <v>5.17</v>
      </c>
      <c r="K2066">
        <v>2.7</v>
      </c>
      <c r="U2066">
        <v>172</v>
      </c>
      <c r="V2066">
        <v>193</v>
      </c>
      <c r="W2066">
        <v>186</v>
      </c>
      <c r="X2066">
        <v>97</v>
      </c>
      <c r="Y2066">
        <v>134</v>
      </c>
      <c r="Z2066">
        <v>126</v>
      </c>
      <c r="AA2066">
        <f t="shared" si="544"/>
        <v>908</v>
      </c>
      <c r="AB2066">
        <f t="shared" si="533"/>
        <v>1.5130758582581198E-4</v>
      </c>
      <c r="AC2066" s="175"/>
    </row>
    <row r="2067" spans="1:29">
      <c r="A2067" t="s">
        <v>5368</v>
      </c>
      <c r="B2067" t="s">
        <v>5369</v>
      </c>
      <c r="C2067">
        <v>3.25</v>
      </c>
      <c r="D2067">
        <v>3.67</v>
      </c>
      <c r="E2067">
        <v>2.48</v>
      </c>
      <c r="F2067">
        <v>4</v>
      </c>
      <c r="G2067">
        <v>4.83</v>
      </c>
      <c r="H2067">
        <v>2.5299999999999998</v>
      </c>
      <c r="I2067">
        <v>4.2699999999999996</v>
      </c>
      <c r="J2067">
        <v>5.13</v>
      </c>
      <c r="K2067">
        <v>2.7</v>
      </c>
      <c r="U2067">
        <v>142</v>
      </c>
      <c r="V2067">
        <v>162</v>
      </c>
      <c r="W2067">
        <v>132</v>
      </c>
      <c r="X2067">
        <v>94</v>
      </c>
      <c r="Y2067">
        <v>122</v>
      </c>
      <c r="Z2067">
        <v>73</v>
      </c>
      <c r="AA2067">
        <f t="shared" si="544"/>
        <v>725</v>
      </c>
      <c r="AB2067">
        <f t="shared" si="533"/>
        <v>1.2081277502611639E-4</v>
      </c>
      <c r="AC2067" s="175"/>
    </row>
    <row r="2068" spans="1:29">
      <c r="A2068" t="s">
        <v>5370</v>
      </c>
      <c r="B2068" t="s">
        <v>5371</v>
      </c>
      <c r="C2068">
        <v>3.22</v>
      </c>
      <c r="D2068">
        <v>3.64</v>
      </c>
      <c r="E2068">
        <v>2.4700000000000002</v>
      </c>
      <c r="F2068">
        <v>3.92</v>
      </c>
      <c r="G2068">
        <v>4.76</v>
      </c>
      <c r="H2068">
        <v>2.5</v>
      </c>
      <c r="I2068">
        <v>4.2300000000000004</v>
      </c>
      <c r="J2068">
        <v>5.1100000000000003</v>
      </c>
      <c r="K2068">
        <v>2.7</v>
      </c>
      <c r="U2068">
        <v>133</v>
      </c>
      <c r="V2068">
        <v>119</v>
      </c>
      <c r="W2068">
        <v>102</v>
      </c>
      <c r="X2068">
        <v>70</v>
      </c>
      <c r="Y2068">
        <v>91</v>
      </c>
      <c r="Z2068">
        <v>30</v>
      </c>
      <c r="AA2068">
        <f t="shared" si="544"/>
        <v>545</v>
      </c>
      <c r="AB2068">
        <f t="shared" si="533"/>
        <v>9.0817879157563354E-5</v>
      </c>
      <c r="AC2068" s="175"/>
    </row>
    <row r="2069" spans="1:29">
      <c r="A2069" t="s">
        <v>5372</v>
      </c>
      <c r="B2069" t="s">
        <v>5373</v>
      </c>
      <c r="C2069">
        <v>3.18</v>
      </c>
      <c r="D2069">
        <v>3.61</v>
      </c>
      <c r="E2069">
        <v>2.4500000000000002</v>
      </c>
      <c r="F2069">
        <v>3.85</v>
      </c>
      <c r="G2069">
        <v>4.71</v>
      </c>
      <c r="H2069">
        <v>2.4900000000000002</v>
      </c>
      <c r="I2069">
        <v>4.2</v>
      </c>
      <c r="J2069">
        <v>5.09</v>
      </c>
      <c r="K2069">
        <v>2.7</v>
      </c>
      <c r="U2069">
        <v>117</v>
      </c>
      <c r="V2069">
        <v>84</v>
      </c>
      <c r="W2069">
        <v>83</v>
      </c>
      <c r="X2069">
        <v>66</v>
      </c>
      <c r="Y2069">
        <v>68</v>
      </c>
      <c r="Z2069">
        <v>13</v>
      </c>
      <c r="AA2069">
        <f t="shared" si="544"/>
        <v>431</v>
      </c>
      <c r="AB2069">
        <f t="shared" si="533"/>
        <v>7.1821111774146432E-5</v>
      </c>
      <c r="AC2069" s="175">
        <f t="shared" si="534"/>
        <v>7.8694942077356503E-5</v>
      </c>
    </row>
    <row r="2070" spans="1:29">
      <c r="A2070" t="s">
        <v>5374</v>
      </c>
      <c r="B2070" t="s">
        <v>5375</v>
      </c>
      <c r="C2070">
        <v>3.15</v>
      </c>
      <c r="D2070">
        <v>3.58</v>
      </c>
      <c r="E2070">
        <v>2.44</v>
      </c>
      <c r="F2070">
        <v>3.79</v>
      </c>
      <c r="G2070">
        <v>4.6500000000000004</v>
      </c>
      <c r="H2070">
        <v>2.4700000000000002</v>
      </c>
      <c r="I2070">
        <v>4.16</v>
      </c>
      <c r="J2070">
        <v>5.07</v>
      </c>
      <c r="K2070">
        <v>2.7</v>
      </c>
      <c r="U2070">
        <v>120</v>
      </c>
      <c r="V2070">
        <v>93</v>
      </c>
      <c r="W2070">
        <v>87</v>
      </c>
      <c r="X2070">
        <v>83</v>
      </c>
      <c r="Y2070">
        <v>71</v>
      </c>
      <c r="Z2070">
        <v>15</v>
      </c>
      <c r="AA2070">
        <f t="shared" si="544"/>
        <v>469</v>
      </c>
      <c r="AB2070">
        <f t="shared" ref="AB2070:AB2133" si="545">AA2070/$AD$4</f>
        <v>7.8153367568618739E-5</v>
      </c>
      <c r="AC2070" s="175"/>
    </row>
    <row r="2071" spans="1:29">
      <c r="A2071" t="s">
        <v>5376</v>
      </c>
      <c r="B2071" t="s">
        <v>5377</v>
      </c>
      <c r="C2071">
        <v>3.12</v>
      </c>
      <c r="D2071">
        <v>3.56</v>
      </c>
      <c r="E2071">
        <v>2.4300000000000002</v>
      </c>
      <c r="F2071">
        <v>3.74</v>
      </c>
      <c r="G2071">
        <v>4.62</v>
      </c>
      <c r="H2071">
        <v>2.4500000000000002</v>
      </c>
      <c r="I2071">
        <v>4.1399999999999997</v>
      </c>
      <c r="J2071">
        <v>5.0599999999999996</v>
      </c>
      <c r="K2071">
        <v>2.7</v>
      </c>
      <c r="U2071">
        <v>124</v>
      </c>
      <c r="V2071">
        <v>88</v>
      </c>
      <c r="W2071">
        <v>92</v>
      </c>
      <c r="X2071">
        <v>87</v>
      </c>
      <c r="Y2071">
        <v>69</v>
      </c>
      <c r="Z2071">
        <v>12</v>
      </c>
      <c r="AA2071">
        <f t="shared" si="544"/>
        <v>472</v>
      </c>
      <c r="AB2071">
        <f t="shared" si="545"/>
        <v>7.8653282499761289E-5</v>
      </c>
      <c r="AC2071" s="175"/>
    </row>
    <row r="2072" spans="1:29">
      <c r="A2072" t="s">
        <v>5378</v>
      </c>
      <c r="B2072" t="s">
        <v>5379</v>
      </c>
      <c r="C2072">
        <v>3.11</v>
      </c>
      <c r="D2072">
        <v>3.55</v>
      </c>
      <c r="E2072">
        <v>2.4300000000000002</v>
      </c>
      <c r="F2072">
        <v>3.72</v>
      </c>
      <c r="G2072">
        <v>4.5999999999999996</v>
      </c>
      <c r="H2072">
        <v>2.4500000000000002</v>
      </c>
      <c r="I2072">
        <v>4.12</v>
      </c>
      <c r="J2072">
        <v>5.05</v>
      </c>
      <c r="K2072">
        <v>2.7</v>
      </c>
      <c r="U2072">
        <v>138</v>
      </c>
      <c r="V2072">
        <v>99</v>
      </c>
      <c r="W2072">
        <v>103</v>
      </c>
      <c r="X2072">
        <v>88</v>
      </c>
      <c r="Y2072">
        <v>66</v>
      </c>
      <c r="Z2072">
        <v>23</v>
      </c>
      <c r="AA2072">
        <f t="shared" si="544"/>
        <v>517</v>
      </c>
      <c r="AB2072">
        <f t="shared" si="545"/>
        <v>8.6152006466899551E-5</v>
      </c>
      <c r="AC2072" s="175"/>
    </row>
    <row r="2073" spans="1:29">
      <c r="A2073" t="s">
        <v>5380</v>
      </c>
      <c r="B2073" t="s">
        <v>5381</v>
      </c>
      <c r="C2073">
        <v>3.09</v>
      </c>
      <c r="D2073">
        <v>3.53</v>
      </c>
      <c r="E2073">
        <v>2.42</v>
      </c>
      <c r="F2073">
        <v>3.69</v>
      </c>
      <c r="G2073">
        <v>4.57</v>
      </c>
      <c r="H2073">
        <v>2.44</v>
      </c>
      <c r="I2073">
        <v>4.0999999999999996</v>
      </c>
      <c r="J2073">
        <v>5.04</v>
      </c>
      <c r="K2073">
        <v>2.7</v>
      </c>
      <c r="U2073">
        <v>151</v>
      </c>
      <c r="V2073">
        <v>128</v>
      </c>
      <c r="W2073">
        <v>129</v>
      </c>
      <c r="X2073">
        <v>122</v>
      </c>
      <c r="Y2073">
        <v>106</v>
      </c>
      <c r="Z2073">
        <v>53</v>
      </c>
      <c r="AA2073">
        <f t="shared" si="544"/>
        <v>689</v>
      </c>
      <c r="AB2073">
        <f t="shared" si="545"/>
        <v>1.1481379585240579E-4</v>
      </c>
      <c r="AC2073" s="175">
        <f t="shared" si="535"/>
        <v>1.7126252349391877E-4</v>
      </c>
    </row>
    <row r="2074" spans="1:29">
      <c r="A2074" t="s">
        <v>5382</v>
      </c>
      <c r="B2074" t="s">
        <v>5383</v>
      </c>
      <c r="C2074">
        <v>3.08</v>
      </c>
      <c r="D2074">
        <v>3.53</v>
      </c>
      <c r="E2074">
        <v>2.42</v>
      </c>
      <c r="F2074">
        <v>3.67</v>
      </c>
      <c r="G2074">
        <v>4.5599999999999996</v>
      </c>
      <c r="H2074">
        <v>2.4300000000000002</v>
      </c>
      <c r="I2074">
        <v>4.09</v>
      </c>
      <c r="J2074">
        <v>5.03</v>
      </c>
      <c r="K2074">
        <v>2.7</v>
      </c>
      <c r="U2074">
        <v>153</v>
      </c>
      <c r="V2074">
        <v>193</v>
      </c>
      <c r="W2074">
        <v>173</v>
      </c>
      <c r="X2074">
        <v>196</v>
      </c>
      <c r="Y2074">
        <v>144</v>
      </c>
      <c r="Z2074">
        <v>168</v>
      </c>
      <c r="AA2074">
        <f t="shared" si="544"/>
        <v>1027</v>
      </c>
      <c r="AB2074">
        <f t="shared" si="545"/>
        <v>1.7113754476113315E-4</v>
      </c>
      <c r="AC2074" s="175"/>
    </row>
    <row r="2075" spans="1:29">
      <c r="A2075" t="s">
        <v>5384</v>
      </c>
      <c r="B2075" t="s">
        <v>5385</v>
      </c>
      <c r="C2075">
        <v>3.1</v>
      </c>
      <c r="D2075">
        <v>3.54</v>
      </c>
      <c r="E2075">
        <v>2.42</v>
      </c>
      <c r="F2075">
        <v>3.66</v>
      </c>
      <c r="G2075">
        <v>4.53</v>
      </c>
      <c r="H2075">
        <v>2.41</v>
      </c>
      <c r="I2075">
        <v>4.12</v>
      </c>
      <c r="J2075">
        <v>5.05</v>
      </c>
      <c r="K2075">
        <v>2.7</v>
      </c>
      <c r="U2075">
        <v>183</v>
      </c>
      <c r="V2075">
        <v>203</v>
      </c>
      <c r="W2075">
        <v>213</v>
      </c>
      <c r="X2075">
        <v>222</v>
      </c>
      <c r="Y2075">
        <v>122</v>
      </c>
      <c r="Z2075">
        <v>262</v>
      </c>
      <c r="AA2075">
        <f t="shared" si="544"/>
        <v>1205</v>
      </c>
      <c r="AB2075">
        <f t="shared" si="545"/>
        <v>2.0079916400892448E-4</v>
      </c>
      <c r="AC2075" s="175"/>
    </row>
    <row r="2076" spans="1:29">
      <c r="A2076" t="s">
        <v>5386</v>
      </c>
      <c r="B2076" t="s">
        <v>5387</v>
      </c>
      <c r="C2076">
        <v>3.23</v>
      </c>
      <c r="D2076">
        <v>3.65</v>
      </c>
      <c r="E2076">
        <v>2.4700000000000002</v>
      </c>
      <c r="F2076">
        <v>3.83</v>
      </c>
      <c r="G2076">
        <v>4.6500000000000004</v>
      </c>
      <c r="H2076">
        <v>2.4300000000000002</v>
      </c>
      <c r="I2076">
        <v>4.25</v>
      </c>
      <c r="J2076">
        <v>5.12</v>
      </c>
      <c r="K2076">
        <v>2.7</v>
      </c>
      <c r="U2076">
        <v>200</v>
      </c>
      <c r="V2076">
        <v>188</v>
      </c>
      <c r="W2076">
        <v>202</v>
      </c>
      <c r="X2076">
        <v>220</v>
      </c>
      <c r="Y2076">
        <v>154</v>
      </c>
      <c r="Z2076">
        <v>226</v>
      </c>
      <c r="AA2076">
        <f t="shared" si="544"/>
        <v>1190</v>
      </c>
      <c r="AB2076">
        <f t="shared" si="545"/>
        <v>1.9829958935321172E-4</v>
      </c>
      <c r="AC2076" s="175"/>
    </row>
    <row r="2077" spans="1:29">
      <c r="A2077" t="s">
        <v>5388</v>
      </c>
      <c r="B2077" t="s">
        <v>5389</v>
      </c>
      <c r="C2077">
        <v>3.39</v>
      </c>
      <c r="D2077">
        <v>3.78</v>
      </c>
      <c r="E2077">
        <v>2.5299999999999998</v>
      </c>
      <c r="F2077">
        <v>4.08</v>
      </c>
      <c r="G2077">
        <v>4.8499999999999996</v>
      </c>
      <c r="H2077">
        <v>2.5</v>
      </c>
      <c r="I2077">
        <v>4.41</v>
      </c>
      <c r="J2077">
        <v>5.21</v>
      </c>
      <c r="K2077">
        <v>2.7</v>
      </c>
      <c r="U2077">
        <v>225</v>
      </c>
      <c r="V2077">
        <v>186</v>
      </c>
      <c r="W2077">
        <v>192</v>
      </c>
      <c r="X2077">
        <v>166</v>
      </c>
      <c r="Y2077">
        <v>138</v>
      </c>
      <c r="Z2077">
        <v>171</v>
      </c>
      <c r="AA2077">
        <f t="shared" si="544"/>
        <v>1078</v>
      </c>
      <c r="AB2077">
        <f t="shared" si="545"/>
        <v>1.7963609859055651E-4</v>
      </c>
      <c r="AC2077" s="175">
        <f t="shared" si="536"/>
        <v>1.6484694854425607E-4</v>
      </c>
    </row>
    <row r="2078" spans="1:29">
      <c r="A2078" t="s">
        <v>5390</v>
      </c>
      <c r="B2078" t="s">
        <v>5391</v>
      </c>
      <c r="C2078">
        <v>3.54</v>
      </c>
      <c r="D2078">
        <v>3.9</v>
      </c>
      <c r="E2078">
        <v>2.58</v>
      </c>
      <c r="F2078">
        <v>4.3600000000000003</v>
      </c>
      <c r="G2078">
        <v>5.08</v>
      </c>
      <c r="H2078">
        <v>2.59</v>
      </c>
      <c r="I2078">
        <v>4.5599999999999996</v>
      </c>
      <c r="J2078">
        <v>5.29</v>
      </c>
      <c r="K2078">
        <v>2.7</v>
      </c>
      <c r="U2078">
        <v>205</v>
      </c>
      <c r="V2078">
        <v>174</v>
      </c>
      <c r="W2078">
        <v>176</v>
      </c>
      <c r="X2078">
        <v>154</v>
      </c>
      <c r="Y2078">
        <v>140</v>
      </c>
      <c r="Z2078">
        <v>164</v>
      </c>
      <c r="AA2078">
        <f t="shared" si="544"/>
        <v>1013</v>
      </c>
      <c r="AB2078">
        <f t="shared" si="545"/>
        <v>1.6880460841580124E-4</v>
      </c>
      <c r="AC2078" s="175"/>
    </row>
    <row r="2079" spans="1:29">
      <c r="A2079" t="s">
        <v>5392</v>
      </c>
      <c r="B2079" t="s">
        <v>5393</v>
      </c>
      <c r="C2079">
        <v>3.67</v>
      </c>
      <c r="D2079">
        <v>3.99</v>
      </c>
      <c r="E2079">
        <v>2.63</v>
      </c>
      <c r="F2079">
        <v>4.62</v>
      </c>
      <c r="G2079">
        <v>5.28</v>
      </c>
      <c r="H2079">
        <v>2.67</v>
      </c>
      <c r="I2079">
        <v>4.6900000000000004</v>
      </c>
      <c r="J2079">
        <v>5.37</v>
      </c>
      <c r="K2079">
        <v>2.7</v>
      </c>
      <c r="U2079">
        <v>188</v>
      </c>
      <c r="V2079">
        <v>168</v>
      </c>
      <c r="W2079">
        <v>165</v>
      </c>
      <c r="X2079">
        <v>151</v>
      </c>
      <c r="Y2079">
        <v>133</v>
      </c>
      <c r="Z2079">
        <v>149</v>
      </c>
      <c r="AA2079">
        <f t="shared" si="544"/>
        <v>954</v>
      </c>
      <c r="AB2079">
        <f t="shared" si="545"/>
        <v>1.589729481033311E-4</v>
      </c>
      <c r="AC2079" s="175"/>
    </row>
    <row r="2080" spans="1:29">
      <c r="A2080" t="s">
        <v>5394</v>
      </c>
      <c r="B2080" t="s">
        <v>5395</v>
      </c>
      <c r="C2080">
        <v>3.77</v>
      </c>
      <c r="D2080">
        <v>4.0199999999999996</v>
      </c>
      <c r="E2080">
        <v>2.67</v>
      </c>
      <c r="F2080">
        <v>4.8</v>
      </c>
      <c r="G2080">
        <v>5.44</v>
      </c>
      <c r="H2080">
        <v>2.73</v>
      </c>
      <c r="I2080">
        <v>4.79</v>
      </c>
      <c r="J2080">
        <v>5.42</v>
      </c>
      <c r="K2080">
        <v>2.7</v>
      </c>
      <c r="U2080">
        <v>175</v>
      </c>
      <c r="V2080">
        <v>162</v>
      </c>
      <c r="W2080">
        <v>155</v>
      </c>
      <c r="X2080">
        <v>140</v>
      </c>
      <c r="Y2080">
        <v>129</v>
      </c>
      <c r="Z2080">
        <v>151</v>
      </c>
      <c r="AA2080">
        <f t="shared" si="544"/>
        <v>912</v>
      </c>
      <c r="AB2080">
        <f t="shared" si="545"/>
        <v>1.5197413906733537E-4</v>
      </c>
      <c r="AC2080" s="175"/>
    </row>
    <row r="2081" spans="1:29">
      <c r="A2081" t="s">
        <v>5396</v>
      </c>
      <c r="B2081" t="s">
        <v>5397</v>
      </c>
      <c r="C2081">
        <v>3.83</v>
      </c>
      <c r="D2081">
        <v>4.03</v>
      </c>
      <c r="E2081">
        <v>2.69</v>
      </c>
      <c r="F2081">
        <v>4.93</v>
      </c>
      <c r="G2081">
        <v>5.53</v>
      </c>
      <c r="H2081">
        <v>2.77</v>
      </c>
      <c r="I2081">
        <v>4.8600000000000003</v>
      </c>
      <c r="J2081">
        <v>5.45</v>
      </c>
      <c r="K2081">
        <v>2.7</v>
      </c>
      <c r="U2081">
        <v>167</v>
      </c>
      <c r="V2081">
        <v>158</v>
      </c>
      <c r="W2081">
        <v>154</v>
      </c>
      <c r="X2081">
        <v>133</v>
      </c>
      <c r="Y2081">
        <v>130</v>
      </c>
      <c r="Z2081">
        <v>145</v>
      </c>
      <c r="AA2081">
        <f t="shared" si="544"/>
        <v>887</v>
      </c>
      <c r="AB2081">
        <f t="shared" si="545"/>
        <v>1.4780818130781412E-4</v>
      </c>
      <c r="AC2081" s="175">
        <f t="shared" si="537"/>
        <v>1.3964290409915247E-4</v>
      </c>
    </row>
    <row r="2082" spans="1:29">
      <c r="A2082" t="s">
        <v>5398</v>
      </c>
      <c r="B2082" t="s">
        <v>5399</v>
      </c>
      <c r="C2082">
        <v>3.86</v>
      </c>
      <c r="D2082">
        <v>4.04</v>
      </c>
      <c r="E2082">
        <v>2.71</v>
      </c>
      <c r="F2082">
        <v>5</v>
      </c>
      <c r="G2082">
        <v>5.59</v>
      </c>
      <c r="H2082">
        <v>2.8</v>
      </c>
      <c r="I2082">
        <v>4.9000000000000004</v>
      </c>
      <c r="J2082">
        <v>5.48</v>
      </c>
      <c r="K2082">
        <v>2.7</v>
      </c>
      <c r="U2082">
        <v>171</v>
      </c>
      <c r="V2082">
        <v>159</v>
      </c>
      <c r="W2082">
        <v>159</v>
      </c>
      <c r="X2082">
        <v>106</v>
      </c>
      <c r="Y2082">
        <v>119</v>
      </c>
      <c r="Z2082">
        <v>117</v>
      </c>
      <c r="AA2082">
        <f t="shared" si="544"/>
        <v>831</v>
      </c>
      <c r="AB2082">
        <f t="shared" si="545"/>
        <v>1.3847643592648651E-4</v>
      </c>
      <c r="AC2082" s="175"/>
    </row>
    <row r="2083" spans="1:29">
      <c r="A2083" t="s">
        <v>5400</v>
      </c>
      <c r="B2083" t="s">
        <v>5401</v>
      </c>
      <c r="C2083">
        <v>3.88</v>
      </c>
      <c r="D2083">
        <v>4.04</v>
      </c>
      <c r="E2083">
        <v>2.71</v>
      </c>
      <c r="F2083">
        <v>5.03</v>
      </c>
      <c r="G2083">
        <v>5.61</v>
      </c>
      <c r="H2083">
        <v>2.8</v>
      </c>
      <c r="I2083">
        <v>4.91</v>
      </c>
      <c r="J2083">
        <v>5.49</v>
      </c>
      <c r="K2083">
        <v>2.7</v>
      </c>
      <c r="U2083">
        <v>172</v>
      </c>
      <c r="V2083">
        <v>158</v>
      </c>
      <c r="W2083">
        <v>164</v>
      </c>
      <c r="X2083">
        <v>94</v>
      </c>
      <c r="Y2083">
        <v>122</v>
      </c>
      <c r="Z2083">
        <v>112</v>
      </c>
      <c r="AA2083">
        <f t="shared" si="544"/>
        <v>822</v>
      </c>
      <c r="AB2083">
        <f t="shared" si="545"/>
        <v>1.3697669113305885E-4</v>
      </c>
      <c r="AC2083" s="175"/>
    </row>
    <row r="2084" spans="1:29">
      <c r="A2084" t="s">
        <v>5402</v>
      </c>
      <c r="B2084" t="s">
        <v>5403</v>
      </c>
      <c r="C2084">
        <v>3.88</v>
      </c>
      <c r="D2084">
        <v>4.04</v>
      </c>
      <c r="E2084">
        <v>2.71</v>
      </c>
      <c r="F2084">
        <v>5.03</v>
      </c>
      <c r="G2084">
        <v>5.61</v>
      </c>
      <c r="H2084">
        <v>2.8</v>
      </c>
      <c r="I2084">
        <v>4.92</v>
      </c>
      <c r="J2084">
        <v>5.49</v>
      </c>
      <c r="K2084">
        <v>2.7</v>
      </c>
      <c r="U2084">
        <v>170</v>
      </c>
      <c r="V2084">
        <v>166</v>
      </c>
      <c r="W2084">
        <v>175</v>
      </c>
      <c r="X2084">
        <v>90</v>
      </c>
      <c r="Y2084">
        <v>111</v>
      </c>
      <c r="Z2084">
        <v>100</v>
      </c>
      <c r="AA2084">
        <f t="shared" si="544"/>
        <v>812</v>
      </c>
      <c r="AB2084">
        <f t="shared" si="545"/>
        <v>1.3531030802925036E-4</v>
      </c>
      <c r="AC2084" s="175"/>
    </row>
    <row r="2085" spans="1:29">
      <c r="A2085" t="s">
        <v>5404</v>
      </c>
      <c r="B2085" t="s">
        <v>5405</v>
      </c>
      <c r="C2085">
        <v>3.86</v>
      </c>
      <c r="D2085">
        <v>4.04</v>
      </c>
      <c r="E2085">
        <v>2.7</v>
      </c>
      <c r="F2085">
        <v>4.97</v>
      </c>
      <c r="G2085">
        <v>5.57</v>
      </c>
      <c r="H2085">
        <v>2.79</v>
      </c>
      <c r="I2085">
        <v>4.8899999999999997</v>
      </c>
      <c r="J2085">
        <v>5.47</v>
      </c>
      <c r="K2085">
        <v>2.7</v>
      </c>
      <c r="U2085">
        <v>175</v>
      </c>
      <c r="V2085">
        <v>177</v>
      </c>
      <c r="W2085">
        <v>182</v>
      </c>
      <c r="X2085">
        <v>78</v>
      </c>
      <c r="Y2085">
        <v>109</v>
      </c>
      <c r="Z2085">
        <v>118</v>
      </c>
      <c r="AA2085">
        <f t="shared" si="544"/>
        <v>839</v>
      </c>
      <c r="AB2085">
        <f t="shared" si="545"/>
        <v>1.3980954240953332E-4</v>
      </c>
      <c r="AC2085" s="175">
        <f t="shared" ref="AC2085" si="546">SUM(AB2085:AB2088)/4</f>
        <v>1.4855805370452794E-4</v>
      </c>
    </row>
    <row r="2086" spans="1:29">
      <c r="A2086" t="s">
        <v>5406</v>
      </c>
      <c r="B2086" t="s">
        <v>5407</v>
      </c>
      <c r="C2086">
        <v>3.81</v>
      </c>
      <c r="D2086">
        <v>4.03</v>
      </c>
      <c r="E2086">
        <v>2.68</v>
      </c>
      <c r="F2086">
        <v>4.9000000000000004</v>
      </c>
      <c r="G2086">
        <v>5.52</v>
      </c>
      <c r="H2086">
        <v>2.77</v>
      </c>
      <c r="I2086">
        <v>4.83</v>
      </c>
      <c r="J2086">
        <v>5.44</v>
      </c>
      <c r="K2086">
        <v>2.7</v>
      </c>
      <c r="U2086">
        <v>176</v>
      </c>
      <c r="V2086">
        <v>185</v>
      </c>
      <c r="W2086">
        <v>191</v>
      </c>
      <c r="X2086">
        <v>83</v>
      </c>
      <c r="Y2086">
        <v>117</v>
      </c>
      <c r="Z2086">
        <v>139</v>
      </c>
      <c r="AA2086">
        <f t="shared" si="544"/>
        <v>891</v>
      </c>
      <c r="AB2086">
        <f t="shared" si="545"/>
        <v>1.4847473454933751E-4</v>
      </c>
      <c r="AC2086" s="175"/>
    </row>
    <row r="2087" spans="1:29">
      <c r="A2087" t="s">
        <v>5408</v>
      </c>
      <c r="B2087" t="s">
        <v>5409</v>
      </c>
      <c r="C2087">
        <v>3.72</v>
      </c>
      <c r="D2087">
        <v>4.01</v>
      </c>
      <c r="E2087">
        <v>2.65</v>
      </c>
      <c r="F2087">
        <v>4.8099999999999996</v>
      </c>
      <c r="G2087">
        <v>5.47</v>
      </c>
      <c r="H2087">
        <v>2.77</v>
      </c>
      <c r="I2087">
        <v>4.75</v>
      </c>
      <c r="J2087">
        <v>5.39</v>
      </c>
      <c r="K2087">
        <v>2.7</v>
      </c>
      <c r="U2087">
        <v>170</v>
      </c>
      <c r="V2087">
        <v>192</v>
      </c>
      <c r="W2087">
        <v>198</v>
      </c>
      <c r="X2087">
        <v>88</v>
      </c>
      <c r="Y2087">
        <v>123</v>
      </c>
      <c r="Z2087">
        <v>135</v>
      </c>
      <c r="AA2087">
        <f t="shared" si="544"/>
        <v>906</v>
      </c>
      <c r="AB2087">
        <f t="shared" si="545"/>
        <v>1.5097430920505027E-4</v>
      </c>
      <c r="AC2087" s="175"/>
    </row>
    <row r="2088" spans="1:29">
      <c r="A2088" t="s">
        <v>5410</v>
      </c>
      <c r="B2088" t="s">
        <v>5411</v>
      </c>
      <c r="C2088">
        <v>3.64</v>
      </c>
      <c r="D2088">
        <v>3.98</v>
      </c>
      <c r="E2088">
        <v>2.62</v>
      </c>
      <c r="F2088">
        <v>4.6900000000000004</v>
      </c>
      <c r="G2088">
        <v>5.38</v>
      </c>
      <c r="H2088">
        <v>2.74</v>
      </c>
      <c r="I2088">
        <v>4.67</v>
      </c>
      <c r="J2088">
        <v>5.35</v>
      </c>
      <c r="K2088">
        <v>2.7</v>
      </c>
      <c r="U2088">
        <v>164</v>
      </c>
      <c r="V2088">
        <v>197</v>
      </c>
      <c r="W2088">
        <v>198</v>
      </c>
      <c r="X2088">
        <v>102</v>
      </c>
      <c r="Y2088">
        <v>127</v>
      </c>
      <c r="Z2088">
        <v>142</v>
      </c>
      <c r="AA2088">
        <f t="shared" si="544"/>
        <v>930</v>
      </c>
      <c r="AB2088">
        <f t="shared" si="545"/>
        <v>1.5497362865419067E-4</v>
      </c>
      <c r="AC2088" s="175"/>
    </row>
    <row r="2089" spans="1:29">
      <c r="A2089" t="s">
        <v>5412</v>
      </c>
      <c r="B2089" t="s">
        <v>5413</v>
      </c>
      <c r="C2089">
        <v>3.57</v>
      </c>
      <c r="D2089">
        <v>3.93</v>
      </c>
      <c r="E2089">
        <v>2.59</v>
      </c>
      <c r="F2089">
        <v>4.5599999999999996</v>
      </c>
      <c r="G2089">
        <v>5.28</v>
      </c>
      <c r="H2089">
        <v>2.7</v>
      </c>
      <c r="I2089">
        <v>4.59</v>
      </c>
      <c r="J2089">
        <v>5.31</v>
      </c>
      <c r="K2089">
        <v>2.7</v>
      </c>
      <c r="U2089">
        <v>161</v>
      </c>
      <c r="V2089">
        <v>192</v>
      </c>
      <c r="W2089">
        <v>187</v>
      </c>
      <c r="X2089">
        <v>106</v>
      </c>
      <c r="Y2089">
        <v>138</v>
      </c>
      <c r="Z2089">
        <v>147</v>
      </c>
      <c r="AA2089">
        <f t="shared" si="544"/>
        <v>931</v>
      </c>
      <c r="AB2089">
        <f t="shared" si="545"/>
        <v>1.5514026696457152E-4</v>
      </c>
      <c r="AC2089" s="175">
        <f t="shared" si="539"/>
        <v>1.2314571137144828E-4</v>
      </c>
    </row>
    <row r="2090" spans="1:29">
      <c r="A2090" t="s">
        <v>5414</v>
      </c>
      <c r="B2090" t="s">
        <v>5415</v>
      </c>
      <c r="C2090">
        <v>3.52</v>
      </c>
      <c r="D2090">
        <v>3.89</v>
      </c>
      <c r="E2090">
        <v>2.57</v>
      </c>
      <c r="F2090">
        <v>4.47</v>
      </c>
      <c r="G2090">
        <v>5.2</v>
      </c>
      <c r="H2090">
        <v>2.67</v>
      </c>
      <c r="I2090">
        <v>4.54</v>
      </c>
      <c r="J2090">
        <v>5.28</v>
      </c>
      <c r="K2090">
        <v>2.7</v>
      </c>
      <c r="U2090">
        <v>152</v>
      </c>
      <c r="V2090">
        <v>174</v>
      </c>
      <c r="W2090">
        <v>164</v>
      </c>
      <c r="X2090">
        <v>98</v>
      </c>
      <c r="Y2090">
        <v>134</v>
      </c>
      <c r="Z2090">
        <v>126</v>
      </c>
      <c r="AA2090">
        <f t="shared" si="544"/>
        <v>848</v>
      </c>
      <c r="AB2090">
        <f t="shared" si="545"/>
        <v>1.4130928720296096E-4</v>
      </c>
      <c r="AC2090" s="175"/>
    </row>
    <row r="2091" spans="1:29">
      <c r="A2091" t="s">
        <v>5416</v>
      </c>
      <c r="B2091" t="s">
        <v>5417</v>
      </c>
      <c r="C2091">
        <v>3.43</v>
      </c>
      <c r="D2091">
        <v>3.81</v>
      </c>
      <c r="E2091">
        <v>2.54</v>
      </c>
      <c r="F2091">
        <v>4.34</v>
      </c>
      <c r="G2091">
        <v>5.1100000000000003</v>
      </c>
      <c r="H2091">
        <v>2.64</v>
      </c>
      <c r="I2091">
        <v>4.45</v>
      </c>
      <c r="J2091">
        <v>5.23</v>
      </c>
      <c r="K2091">
        <v>2.7</v>
      </c>
      <c r="U2091">
        <v>124</v>
      </c>
      <c r="V2091">
        <v>145</v>
      </c>
      <c r="W2091">
        <v>115</v>
      </c>
      <c r="X2091">
        <v>95</v>
      </c>
      <c r="Y2091">
        <v>122</v>
      </c>
      <c r="Z2091">
        <v>73</v>
      </c>
      <c r="AA2091">
        <f t="shared" si="544"/>
        <v>674</v>
      </c>
      <c r="AB2091">
        <f t="shared" si="545"/>
        <v>1.1231422119669302E-4</v>
      </c>
      <c r="AC2091" s="175"/>
    </row>
    <row r="2092" spans="1:29">
      <c r="A2092" t="s">
        <v>5418</v>
      </c>
      <c r="B2092" t="s">
        <v>5419</v>
      </c>
      <c r="C2092">
        <v>3.37</v>
      </c>
      <c r="D2092">
        <v>3.76</v>
      </c>
      <c r="E2092">
        <v>2.52</v>
      </c>
      <c r="F2092">
        <v>4.22</v>
      </c>
      <c r="G2092">
        <v>5.01</v>
      </c>
      <c r="H2092">
        <v>2.6</v>
      </c>
      <c r="I2092">
        <v>4.3899999999999997</v>
      </c>
      <c r="J2092">
        <v>5.2</v>
      </c>
      <c r="K2092">
        <v>2.7</v>
      </c>
      <c r="U2092">
        <v>116</v>
      </c>
      <c r="V2092">
        <v>106</v>
      </c>
      <c r="W2092">
        <v>89</v>
      </c>
      <c r="X2092">
        <v>71</v>
      </c>
      <c r="Y2092">
        <v>91</v>
      </c>
      <c r="Z2092">
        <v>30</v>
      </c>
      <c r="AA2092">
        <f t="shared" si="544"/>
        <v>503</v>
      </c>
      <c r="AB2092">
        <f t="shared" si="545"/>
        <v>8.3819070121567642E-5</v>
      </c>
      <c r="AC2092" s="175"/>
    </row>
    <row r="2093" spans="1:29">
      <c r="A2093" t="s">
        <v>5420</v>
      </c>
      <c r="B2093" t="s">
        <v>5421</v>
      </c>
      <c r="C2093">
        <v>3.33</v>
      </c>
      <c r="D2093">
        <v>3.73</v>
      </c>
      <c r="E2093">
        <v>2.5</v>
      </c>
      <c r="F2093">
        <v>4.16</v>
      </c>
      <c r="G2093">
        <v>4.96</v>
      </c>
      <c r="H2093">
        <v>2.59</v>
      </c>
      <c r="I2093">
        <v>4.3499999999999996</v>
      </c>
      <c r="J2093">
        <v>5.18</v>
      </c>
      <c r="K2093">
        <v>2.7</v>
      </c>
      <c r="U2093">
        <v>90</v>
      </c>
      <c r="V2093">
        <v>71</v>
      </c>
      <c r="W2093">
        <v>70</v>
      </c>
      <c r="X2093">
        <v>72</v>
      </c>
      <c r="Y2093">
        <v>68</v>
      </c>
      <c r="Z2093">
        <v>13</v>
      </c>
      <c r="AA2093">
        <f t="shared" si="544"/>
        <v>384</v>
      </c>
      <c r="AB2093">
        <f t="shared" si="545"/>
        <v>6.3989111186246476E-5</v>
      </c>
      <c r="AC2093" s="175">
        <f t="shared" si="540"/>
        <v>6.944651585121931E-5</v>
      </c>
    </row>
    <row r="2094" spans="1:29">
      <c r="A2094" t="s">
        <v>5422</v>
      </c>
      <c r="B2094" t="s">
        <v>5423</v>
      </c>
      <c r="C2094">
        <v>3.28</v>
      </c>
      <c r="D2094">
        <v>3.7</v>
      </c>
      <c r="E2094">
        <v>2.4900000000000002</v>
      </c>
      <c r="F2094">
        <v>4.07</v>
      </c>
      <c r="G2094">
        <v>4.8899999999999997</v>
      </c>
      <c r="H2094">
        <v>2.56</v>
      </c>
      <c r="I2094">
        <v>4.3</v>
      </c>
      <c r="J2094">
        <v>5.15</v>
      </c>
      <c r="K2094">
        <v>2.7</v>
      </c>
      <c r="U2094">
        <v>92</v>
      </c>
      <c r="V2094">
        <v>79</v>
      </c>
      <c r="W2094">
        <v>74</v>
      </c>
      <c r="X2094">
        <v>84</v>
      </c>
      <c r="Y2094">
        <v>71</v>
      </c>
      <c r="Z2094">
        <v>15</v>
      </c>
      <c r="AA2094">
        <f t="shared" si="544"/>
        <v>415</v>
      </c>
      <c r="AB2094">
        <f t="shared" si="545"/>
        <v>6.9154898808052829E-5</v>
      </c>
      <c r="AC2094" s="175"/>
    </row>
    <row r="2095" spans="1:29">
      <c r="A2095" t="s">
        <v>5424</v>
      </c>
      <c r="B2095" t="s">
        <v>5425</v>
      </c>
      <c r="C2095">
        <v>3.24</v>
      </c>
      <c r="D2095">
        <v>3.66</v>
      </c>
      <c r="E2095">
        <v>2.4700000000000002</v>
      </c>
      <c r="F2095">
        <v>3.99</v>
      </c>
      <c r="G2095">
        <v>4.82</v>
      </c>
      <c r="H2095">
        <v>2.5299999999999998</v>
      </c>
      <c r="I2095">
        <v>4.26</v>
      </c>
      <c r="J2095">
        <v>5.13</v>
      </c>
      <c r="K2095">
        <v>2.7</v>
      </c>
      <c r="U2095">
        <v>96</v>
      </c>
      <c r="V2095">
        <v>75</v>
      </c>
      <c r="W2095">
        <v>78</v>
      </c>
      <c r="X2095">
        <v>86</v>
      </c>
      <c r="Y2095">
        <v>69</v>
      </c>
      <c r="Z2095">
        <v>12</v>
      </c>
      <c r="AA2095">
        <f t="shared" si="544"/>
        <v>416</v>
      </c>
      <c r="AB2095">
        <f t="shared" si="545"/>
        <v>6.9321537118433683E-5</v>
      </c>
      <c r="AC2095" s="175"/>
    </row>
    <row r="2096" spans="1:29">
      <c r="A2096" t="s">
        <v>5426</v>
      </c>
      <c r="B2096" t="s">
        <v>5427</v>
      </c>
      <c r="C2096">
        <v>3.2</v>
      </c>
      <c r="D2096">
        <v>3.63</v>
      </c>
      <c r="E2096">
        <v>2.46</v>
      </c>
      <c r="F2096">
        <v>3.91</v>
      </c>
      <c r="G2096">
        <v>4.76</v>
      </c>
      <c r="H2096">
        <v>2.5</v>
      </c>
      <c r="I2096">
        <v>4.22</v>
      </c>
      <c r="J2096">
        <v>5.0999999999999996</v>
      </c>
      <c r="K2096">
        <v>2.7</v>
      </c>
      <c r="U2096">
        <v>106</v>
      </c>
      <c r="V2096">
        <v>85</v>
      </c>
      <c r="W2096">
        <v>87</v>
      </c>
      <c r="X2096">
        <v>85</v>
      </c>
      <c r="Y2096">
        <v>66</v>
      </c>
      <c r="Z2096">
        <v>23</v>
      </c>
      <c r="AA2096">
        <f t="shared" si="544"/>
        <v>452</v>
      </c>
      <c r="AB2096">
        <f t="shared" si="545"/>
        <v>7.5320516292144281E-5</v>
      </c>
      <c r="AC2096" s="175"/>
    </row>
    <row r="2097" spans="1:29">
      <c r="A2097" t="s">
        <v>5428</v>
      </c>
      <c r="B2097" t="s">
        <v>5429</v>
      </c>
      <c r="C2097">
        <v>3.18</v>
      </c>
      <c r="D2097">
        <v>3.61</v>
      </c>
      <c r="E2097">
        <v>2.4500000000000002</v>
      </c>
      <c r="F2097">
        <v>3.86</v>
      </c>
      <c r="G2097">
        <v>4.71</v>
      </c>
      <c r="H2097">
        <v>2.48</v>
      </c>
      <c r="I2097">
        <v>4.1900000000000004</v>
      </c>
      <c r="J2097">
        <v>5.09</v>
      </c>
      <c r="K2097">
        <v>2.7</v>
      </c>
      <c r="U2097">
        <v>115</v>
      </c>
      <c r="V2097">
        <v>109</v>
      </c>
      <c r="W2097">
        <v>109</v>
      </c>
      <c r="X2097">
        <v>111</v>
      </c>
      <c r="Y2097">
        <v>106</v>
      </c>
      <c r="Z2097">
        <v>53</v>
      </c>
      <c r="AA2097">
        <f t="shared" si="544"/>
        <v>603</v>
      </c>
      <c r="AB2097">
        <f t="shared" si="545"/>
        <v>1.0048290115965267E-4</v>
      </c>
      <c r="AC2097" s="175">
        <f t="shared" ref="AC2097" si="547">SUM(AB2097:AB2100)/4</f>
        <v>1.5318226681759653E-4</v>
      </c>
    </row>
    <row r="2098" spans="1:29">
      <c r="A2098" t="s">
        <v>5430</v>
      </c>
      <c r="B2098" t="s">
        <v>5431</v>
      </c>
      <c r="C2098">
        <v>3.15</v>
      </c>
      <c r="D2098">
        <v>3.58</v>
      </c>
      <c r="E2098">
        <v>2.44</v>
      </c>
      <c r="F2098">
        <v>3.81</v>
      </c>
      <c r="G2098">
        <v>4.68</v>
      </c>
      <c r="H2098">
        <v>2.4700000000000002</v>
      </c>
      <c r="I2098">
        <v>4.17</v>
      </c>
      <c r="J2098">
        <v>5.07</v>
      </c>
      <c r="K2098">
        <v>2.7</v>
      </c>
      <c r="U2098">
        <v>112</v>
      </c>
      <c r="V2098">
        <v>164</v>
      </c>
      <c r="W2098">
        <v>144</v>
      </c>
      <c r="X2098">
        <v>181</v>
      </c>
      <c r="Y2098">
        <v>144</v>
      </c>
      <c r="Z2098">
        <v>168</v>
      </c>
      <c r="AA2098">
        <f t="shared" si="544"/>
        <v>913</v>
      </c>
      <c r="AB2098">
        <f t="shared" si="545"/>
        <v>1.5214077737771623E-4</v>
      </c>
      <c r="AC2098" s="175"/>
    </row>
    <row r="2099" spans="1:29">
      <c r="A2099" t="s">
        <v>5432</v>
      </c>
      <c r="B2099" t="s">
        <v>5433</v>
      </c>
      <c r="C2099">
        <v>3.17</v>
      </c>
      <c r="D2099">
        <v>3.6</v>
      </c>
      <c r="E2099">
        <v>2.4500000000000002</v>
      </c>
      <c r="F2099">
        <v>3.81</v>
      </c>
      <c r="G2099">
        <v>4.66</v>
      </c>
      <c r="H2099">
        <v>2.4500000000000002</v>
      </c>
      <c r="I2099">
        <v>4.1900000000000004</v>
      </c>
      <c r="J2099">
        <v>5.09</v>
      </c>
      <c r="K2099">
        <v>2.7</v>
      </c>
      <c r="U2099">
        <v>149</v>
      </c>
      <c r="V2099">
        <v>174</v>
      </c>
      <c r="W2099">
        <v>175</v>
      </c>
      <c r="X2099">
        <v>200</v>
      </c>
      <c r="Y2099">
        <v>122</v>
      </c>
      <c r="Z2099">
        <v>262</v>
      </c>
      <c r="AA2099">
        <f t="shared" si="544"/>
        <v>1082</v>
      </c>
      <c r="AB2099">
        <f t="shared" si="545"/>
        <v>1.803026518320799E-4</v>
      </c>
      <c r="AC2099" s="175"/>
    </row>
    <row r="2100" spans="1:29">
      <c r="A2100" t="s">
        <v>5434</v>
      </c>
      <c r="B2100" t="s">
        <v>5435</v>
      </c>
      <c r="C2100">
        <v>3.38</v>
      </c>
      <c r="D2100">
        <v>3.78</v>
      </c>
      <c r="E2100">
        <v>2.5299999999999998</v>
      </c>
      <c r="F2100">
        <v>4.12</v>
      </c>
      <c r="G2100">
        <v>4.8899999999999997</v>
      </c>
      <c r="H2100">
        <v>2.52</v>
      </c>
      <c r="I2100">
        <v>4.41</v>
      </c>
      <c r="J2100">
        <v>5.21</v>
      </c>
      <c r="K2100">
        <v>2.7</v>
      </c>
      <c r="U2100">
        <v>160</v>
      </c>
      <c r="V2100">
        <v>159</v>
      </c>
      <c r="W2100">
        <v>167</v>
      </c>
      <c r="X2100">
        <v>213</v>
      </c>
      <c r="Y2100">
        <v>154</v>
      </c>
      <c r="Z2100">
        <v>226</v>
      </c>
      <c r="AA2100">
        <f t="shared" si="544"/>
        <v>1079</v>
      </c>
      <c r="AB2100">
        <f t="shared" si="545"/>
        <v>1.7980273690093736E-4</v>
      </c>
      <c r="AC2100" s="175"/>
    </row>
    <row r="2101" spans="1:29">
      <c r="A2101" t="s">
        <v>5436</v>
      </c>
      <c r="B2101" t="s">
        <v>5437</v>
      </c>
      <c r="C2101">
        <v>3.6</v>
      </c>
      <c r="D2101">
        <v>3.95</v>
      </c>
      <c r="E2101">
        <v>2.61</v>
      </c>
      <c r="F2101">
        <v>4.4800000000000004</v>
      </c>
      <c r="G2101">
        <v>5.17</v>
      </c>
      <c r="H2101">
        <v>2.63</v>
      </c>
      <c r="I2101">
        <v>4.63</v>
      </c>
      <c r="J2101">
        <v>5.33</v>
      </c>
      <c r="K2101">
        <v>2.7</v>
      </c>
      <c r="U2101">
        <v>182</v>
      </c>
      <c r="V2101">
        <v>159</v>
      </c>
      <c r="W2101">
        <v>159</v>
      </c>
      <c r="X2101">
        <v>168</v>
      </c>
      <c r="Y2101">
        <v>138</v>
      </c>
      <c r="Z2101">
        <v>171</v>
      </c>
      <c r="AA2101">
        <f t="shared" si="544"/>
        <v>977</v>
      </c>
      <c r="AB2101">
        <f t="shared" si="545"/>
        <v>1.6280562924209064E-4</v>
      </c>
      <c r="AC2101" s="175">
        <f t="shared" ref="AC2101" si="548">SUM(AB2101:AB2104)/4</f>
        <v>1.4918294736845613E-4</v>
      </c>
    </row>
    <row r="2102" spans="1:29">
      <c r="A2102" t="s">
        <v>5438</v>
      </c>
      <c r="B2102" t="s">
        <v>5439</v>
      </c>
      <c r="C2102">
        <v>3.79</v>
      </c>
      <c r="D2102">
        <v>4.03</v>
      </c>
      <c r="E2102">
        <v>2.68</v>
      </c>
      <c r="F2102">
        <v>4.8099999999999996</v>
      </c>
      <c r="G2102">
        <v>5.44</v>
      </c>
      <c r="H2102">
        <v>2.73</v>
      </c>
      <c r="I2102">
        <v>4.8099999999999996</v>
      </c>
      <c r="J2102">
        <v>5.43</v>
      </c>
      <c r="K2102">
        <v>2.7</v>
      </c>
      <c r="U2102">
        <v>166</v>
      </c>
      <c r="V2102">
        <v>148</v>
      </c>
      <c r="W2102">
        <v>146</v>
      </c>
      <c r="X2102">
        <v>156</v>
      </c>
      <c r="Y2102">
        <v>140</v>
      </c>
      <c r="Z2102">
        <v>164</v>
      </c>
      <c r="AA2102">
        <f t="shared" si="544"/>
        <v>920</v>
      </c>
      <c r="AB2102">
        <f t="shared" si="545"/>
        <v>1.5330724555038218E-4</v>
      </c>
      <c r="AC2102" s="175"/>
    </row>
    <row r="2103" spans="1:29">
      <c r="A2103" t="s">
        <v>5440</v>
      </c>
      <c r="B2103" t="s">
        <v>5441</v>
      </c>
      <c r="C2103">
        <v>3.93</v>
      </c>
      <c r="D2103">
        <v>4.05</v>
      </c>
      <c r="E2103">
        <v>2.74</v>
      </c>
      <c r="F2103">
        <v>5.12</v>
      </c>
      <c r="G2103">
        <v>5.68</v>
      </c>
      <c r="H2103">
        <v>2.83</v>
      </c>
      <c r="I2103">
        <v>4.9800000000000004</v>
      </c>
      <c r="J2103">
        <v>5.52</v>
      </c>
      <c r="K2103">
        <v>2.7</v>
      </c>
      <c r="U2103">
        <v>154</v>
      </c>
      <c r="V2103">
        <v>143</v>
      </c>
      <c r="W2103">
        <v>137</v>
      </c>
      <c r="X2103">
        <v>145</v>
      </c>
      <c r="Y2103">
        <v>133</v>
      </c>
      <c r="Z2103">
        <v>149</v>
      </c>
      <c r="AA2103">
        <f t="shared" si="544"/>
        <v>861</v>
      </c>
      <c r="AB2103">
        <f t="shared" si="545"/>
        <v>1.4347558523791201E-4</v>
      </c>
      <c r="AC2103" s="175"/>
    </row>
    <row r="2104" spans="1:29">
      <c r="A2104" t="s">
        <v>5442</v>
      </c>
      <c r="B2104" t="s">
        <v>5443</v>
      </c>
      <c r="C2104">
        <v>3.99</v>
      </c>
      <c r="D2104">
        <v>4.0599999999999996</v>
      </c>
      <c r="E2104">
        <v>2.79</v>
      </c>
      <c r="F2104">
        <v>5.38</v>
      </c>
      <c r="G2104">
        <v>5.88</v>
      </c>
      <c r="H2104">
        <v>2.92</v>
      </c>
      <c r="I2104">
        <v>5.0999999999999996</v>
      </c>
      <c r="J2104">
        <v>5.58</v>
      </c>
      <c r="K2104">
        <v>2.7</v>
      </c>
      <c r="U2104">
        <v>145</v>
      </c>
      <c r="V2104">
        <v>137</v>
      </c>
      <c r="W2104">
        <v>128</v>
      </c>
      <c r="X2104">
        <v>133</v>
      </c>
      <c r="Y2104">
        <v>129</v>
      </c>
      <c r="Z2104">
        <v>151</v>
      </c>
      <c r="AA2104">
        <f t="shared" si="544"/>
        <v>823</v>
      </c>
      <c r="AB2104">
        <f t="shared" si="545"/>
        <v>1.371433294434397E-4</v>
      </c>
      <c r="AC2104" s="175"/>
    </row>
    <row r="2105" spans="1:29">
      <c r="A2105" t="s">
        <v>5444</v>
      </c>
      <c r="B2105" t="s">
        <v>5445</v>
      </c>
      <c r="C2105">
        <v>4.0199999999999996</v>
      </c>
      <c r="D2105">
        <v>4.0599999999999996</v>
      </c>
      <c r="E2105">
        <v>2.82</v>
      </c>
      <c r="F2105">
        <v>5.57</v>
      </c>
      <c r="G2105">
        <v>6.01</v>
      </c>
      <c r="H2105">
        <v>2.98</v>
      </c>
      <c r="I2105">
        <v>5.19</v>
      </c>
      <c r="J2105">
        <v>5.63</v>
      </c>
      <c r="K2105">
        <v>2.7</v>
      </c>
      <c r="U2105">
        <v>136</v>
      </c>
      <c r="V2105">
        <v>134</v>
      </c>
      <c r="W2105">
        <v>127</v>
      </c>
      <c r="X2105">
        <v>127</v>
      </c>
      <c r="Y2105">
        <v>130</v>
      </c>
      <c r="Z2105">
        <v>145</v>
      </c>
      <c r="AA2105">
        <f t="shared" si="544"/>
        <v>799</v>
      </c>
      <c r="AB2105">
        <f t="shared" si="545"/>
        <v>1.331440099942993E-4</v>
      </c>
      <c r="AC2105" s="175">
        <f t="shared" ref="AC2105" si="549">SUM(AB2105:AB2108)/4</f>
        <v>1.2531200940639936E-4</v>
      </c>
    </row>
    <row r="2106" spans="1:29">
      <c r="A2106" t="s">
        <v>5446</v>
      </c>
      <c r="B2106" t="s">
        <v>5447</v>
      </c>
      <c r="C2106">
        <v>4.04</v>
      </c>
      <c r="D2106">
        <v>4.0599999999999996</v>
      </c>
      <c r="E2106">
        <v>2.85</v>
      </c>
      <c r="F2106">
        <v>5.74</v>
      </c>
      <c r="G2106">
        <v>6.1</v>
      </c>
      <c r="H2106">
        <v>3.03</v>
      </c>
      <c r="I2106">
        <v>5.28</v>
      </c>
      <c r="J2106">
        <v>5.68</v>
      </c>
      <c r="K2106">
        <v>2.7</v>
      </c>
      <c r="U2106">
        <v>136</v>
      </c>
      <c r="V2106">
        <v>135</v>
      </c>
      <c r="W2106">
        <v>132</v>
      </c>
      <c r="X2106">
        <v>109</v>
      </c>
      <c r="Y2106">
        <v>119</v>
      </c>
      <c r="Z2106">
        <v>117</v>
      </c>
      <c r="AA2106">
        <f t="shared" si="544"/>
        <v>748</v>
      </c>
      <c r="AB2106">
        <f t="shared" si="545"/>
        <v>1.2464545616487594E-4</v>
      </c>
      <c r="AC2106" s="175"/>
    </row>
    <row r="2107" spans="1:29">
      <c r="A2107" t="s">
        <v>5448</v>
      </c>
      <c r="B2107" t="s">
        <v>5449</v>
      </c>
      <c r="C2107">
        <v>4.05</v>
      </c>
      <c r="D2107">
        <v>4.0599999999999996</v>
      </c>
      <c r="E2107">
        <v>2.88</v>
      </c>
      <c r="F2107">
        <v>5.84</v>
      </c>
      <c r="G2107">
        <v>6.15</v>
      </c>
      <c r="H2107">
        <v>3.06</v>
      </c>
      <c r="I2107">
        <v>5.35</v>
      </c>
      <c r="J2107">
        <v>5.71</v>
      </c>
      <c r="K2107">
        <v>2.7</v>
      </c>
      <c r="U2107">
        <v>142</v>
      </c>
      <c r="V2107">
        <v>134</v>
      </c>
      <c r="W2107">
        <v>137</v>
      </c>
      <c r="X2107">
        <v>90</v>
      </c>
      <c r="Y2107">
        <v>122</v>
      </c>
      <c r="Z2107">
        <v>112</v>
      </c>
      <c r="AA2107">
        <f t="shared" si="544"/>
        <v>737</v>
      </c>
      <c r="AB2107">
        <f t="shared" si="545"/>
        <v>1.228124347506866E-4</v>
      </c>
      <c r="AC2107" s="175"/>
    </row>
    <row r="2108" spans="1:29">
      <c r="A2108" t="s">
        <v>5450</v>
      </c>
      <c r="B2108" t="s">
        <v>5451</v>
      </c>
      <c r="C2108">
        <v>4.05</v>
      </c>
      <c r="D2108">
        <v>4.0599999999999996</v>
      </c>
      <c r="E2108">
        <v>2.89</v>
      </c>
      <c r="F2108">
        <v>5.87</v>
      </c>
      <c r="G2108">
        <v>6.16</v>
      </c>
      <c r="H2108">
        <v>3.07</v>
      </c>
      <c r="I2108">
        <v>5.38</v>
      </c>
      <c r="J2108">
        <v>5.73</v>
      </c>
      <c r="K2108">
        <v>2.7</v>
      </c>
      <c r="U2108">
        <v>140</v>
      </c>
      <c r="V2108">
        <v>141</v>
      </c>
      <c r="W2108">
        <v>146</v>
      </c>
      <c r="X2108">
        <v>86</v>
      </c>
      <c r="Y2108">
        <v>111</v>
      </c>
      <c r="Z2108">
        <v>100</v>
      </c>
      <c r="AA2108">
        <f t="shared" si="544"/>
        <v>724</v>
      </c>
      <c r="AB2108">
        <f t="shared" si="545"/>
        <v>1.2064613671573554E-4</v>
      </c>
      <c r="AC2108" s="175"/>
    </row>
    <row r="2109" spans="1:29">
      <c r="A2109" t="s">
        <v>5452</v>
      </c>
      <c r="B2109" t="s">
        <v>5453</v>
      </c>
      <c r="C2109">
        <v>4.04</v>
      </c>
      <c r="D2109">
        <v>4.0599999999999996</v>
      </c>
      <c r="E2109">
        <v>2.89</v>
      </c>
      <c r="F2109">
        <v>5.83</v>
      </c>
      <c r="G2109">
        <v>6.14</v>
      </c>
      <c r="H2109">
        <v>3.05</v>
      </c>
      <c r="I2109">
        <v>5.36</v>
      </c>
      <c r="J2109">
        <v>5.72</v>
      </c>
      <c r="K2109">
        <v>2.7</v>
      </c>
      <c r="U2109">
        <v>143</v>
      </c>
      <c r="V2109">
        <v>151</v>
      </c>
      <c r="W2109">
        <v>152</v>
      </c>
      <c r="X2109">
        <v>73</v>
      </c>
      <c r="Y2109">
        <v>109</v>
      </c>
      <c r="Z2109">
        <v>118</v>
      </c>
      <c r="AA2109">
        <f t="shared" si="544"/>
        <v>746</v>
      </c>
      <c r="AB2109">
        <f t="shared" si="545"/>
        <v>1.2431217954411423E-4</v>
      </c>
      <c r="AC2109" s="175">
        <f t="shared" ref="AC2109" si="550">SUM(AB2109:AB2112)/4</f>
        <v>1.3347728661506101E-4</v>
      </c>
    </row>
    <row r="2110" spans="1:29">
      <c r="A2110" t="s">
        <v>5454</v>
      </c>
      <c r="B2110" t="s">
        <v>5455</v>
      </c>
      <c r="C2110">
        <v>4.03</v>
      </c>
      <c r="D2110">
        <v>4.0599999999999996</v>
      </c>
      <c r="E2110">
        <v>2.84</v>
      </c>
      <c r="F2110">
        <v>5.69</v>
      </c>
      <c r="G2110">
        <v>6.08</v>
      </c>
      <c r="H2110">
        <v>3.02</v>
      </c>
      <c r="I2110">
        <v>5.25</v>
      </c>
      <c r="J2110">
        <v>5.66</v>
      </c>
      <c r="K2110">
        <v>2.7</v>
      </c>
      <c r="U2110">
        <v>141</v>
      </c>
      <c r="V2110">
        <v>158</v>
      </c>
      <c r="W2110">
        <v>159</v>
      </c>
      <c r="X2110">
        <v>84</v>
      </c>
      <c r="Y2110">
        <v>117</v>
      </c>
      <c r="Z2110">
        <v>139</v>
      </c>
      <c r="AA2110">
        <f t="shared" si="544"/>
        <v>798</v>
      </c>
      <c r="AB2110">
        <f t="shared" si="545"/>
        <v>1.3297737168391845E-4</v>
      </c>
      <c r="AC2110" s="175"/>
    </row>
    <row r="2111" spans="1:29">
      <c r="A2111" t="s">
        <v>5456</v>
      </c>
      <c r="B2111" t="s">
        <v>5457</v>
      </c>
      <c r="C2111">
        <v>3.9</v>
      </c>
      <c r="D2111">
        <v>4.04</v>
      </c>
      <c r="E2111">
        <v>2.74</v>
      </c>
      <c r="F2111">
        <v>5.32</v>
      </c>
      <c r="G2111">
        <v>5.88</v>
      </c>
      <c r="H2111">
        <v>2.96</v>
      </c>
      <c r="I2111">
        <v>4.9800000000000004</v>
      </c>
      <c r="J2111">
        <v>5.52</v>
      </c>
      <c r="K2111">
        <v>2.7</v>
      </c>
      <c r="U2111">
        <v>139</v>
      </c>
      <c r="V2111">
        <v>164</v>
      </c>
      <c r="W2111">
        <v>165</v>
      </c>
      <c r="X2111">
        <v>90</v>
      </c>
      <c r="Y2111">
        <v>123</v>
      </c>
      <c r="Z2111">
        <v>135</v>
      </c>
      <c r="AA2111">
        <f t="shared" si="544"/>
        <v>816</v>
      </c>
      <c r="AB2111">
        <f t="shared" si="545"/>
        <v>1.3597686127077375E-4</v>
      </c>
      <c r="AC2111" s="175"/>
    </row>
    <row r="2112" spans="1:29">
      <c r="A2112" t="s">
        <v>5458</v>
      </c>
      <c r="B2112" t="s">
        <v>5459</v>
      </c>
      <c r="C2112">
        <v>3.69</v>
      </c>
      <c r="D2112">
        <v>3.97</v>
      </c>
      <c r="E2112">
        <v>2.64</v>
      </c>
      <c r="F2112">
        <v>4.8600000000000003</v>
      </c>
      <c r="G2112">
        <v>5.54</v>
      </c>
      <c r="H2112">
        <v>2.83</v>
      </c>
      <c r="I2112">
        <v>4.72</v>
      </c>
      <c r="J2112">
        <v>5.38</v>
      </c>
      <c r="K2112">
        <v>2.7</v>
      </c>
      <c r="U2112">
        <v>130</v>
      </c>
      <c r="V2112">
        <v>169</v>
      </c>
      <c r="W2112">
        <v>165</v>
      </c>
      <c r="X2112">
        <v>111</v>
      </c>
      <c r="Y2112">
        <v>127</v>
      </c>
      <c r="Z2112">
        <v>142</v>
      </c>
      <c r="AA2112">
        <f t="shared" si="544"/>
        <v>844</v>
      </c>
      <c r="AB2112">
        <f t="shared" si="545"/>
        <v>1.4064273396143757E-4</v>
      </c>
      <c r="AC2112" s="175"/>
    </row>
    <row r="2113" spans="1:29">
      <c r="A2113" t="s">
        <v>5460</v>
      </c>
      <c r="B2113" t="s">
        <v>5461</v>
      </c>
      <c r="C2113">
        <v>3.52</v>
      </c>
      <c r="D2113">
        <v>3.88</v>
      </c>
      <c r="E2113">
        <v>2.58</v>
      </c>
      <c r="F2113">
        <v>4.53</v>
      </c>
      <c r="G2113">
        <v>5.28</v>
      </c>
      <c r="H2113">
        <v>2.72</v>
      </c>
      <c r="I2113">
        <v>4.55</v>
      </c>
      <c r="J2113">
        <v>5.29</v>
      </c>
      <c r="K2113">
        <v>2.7</v>
      </c>
      <c r="U2113">
        <v>128</v>
      </c>
      <c r="V2113">
        <v>164</v>
      </c>
      <c r="W2113">
        <v>156</v>
      </c>
      <c r="X2113">
        <v>110</v>
      </c>
      <c r="Y2113">
        <v>138</v>
      </c>
      <c r="Z2113">
        <v>147</v>
      </c>
      <c r="AA2113">
        <f t="shared" si="544"/>
        <v>843</v>
      </c>
      <c r="AB2113">
        <f t="shared" si="545"/>
        <v>1.4047609565105671E-4</v>
      </c>
      <c r="AC2113" s="175">
        <f t="shared" ref="AC2113" si="551">SUM(AB2113:AB2116)/4</f>
        <v>1.1139771048959835E-4</v>
      </c>
    </row>
    <row r="2114" spans="1:29">
      <c r="A2114" t="s">
        <v>5462</v>
      </c>
      <c r="B2114" t="s">
        <v>5463</v>
      </c>
      <c r="C2114">
        <v>3.41</v>
      </c>
      <c r="D2114">
        <v>3.8</v>
      </c>
      <c r="E2114">
        <v>2.54</v>
      </c>
      <c r="F2114">
        <v>4.33</v>
      </c>
      <c r="G2114">
        <v>5.1100000000000003</v>
      </c>
      <c r="H2114">
        <v>2.66</v>
      </c>
      <c r="I2114">
        <v>4.43</v>
      </c>
      <c r="J2114">
        <v>5.22</v>
      </c>
      <c r="K2114">
        <v>2.7</v>
      </c>
      <c r="U2114">
        <v>120</v>
      </c>
      <c r="V2114">
        <v>148</v>
      </c>
      <c r="W2114">
        <v>137</v>
      </c>
      <c r="X2114">
        <v>105</v>
      </c>
      <c r="Y2114">
        <v>134</v>
      </c>
      <c r="Z2114">
        <v>126</v>
      </c>
      <c r="AA2114">
        <f t="shared" si="544"/>
        <v>770</v>
      </c>
      <c r="AB2114">
        <f t="shared" si="545"/>
        <v>1.2831149899325466E-4</v>
      </c>
      <c r="AC2114" s="175"/>
    </row>
    <row r="2115" spans="1:29">
      <c r="A2115" t="s">
        <v>5464</v>
      </c>
      <c r="B2115" t="s">
        <v>5465</v>
      </c>
      <c r="C2115">
        <v>3.31</v>
      </c>
      <c r="D2115">
        <v>3.72</v>
      </c>
      <c r="E2115">
        <v>2.5</v>
      </c>
      <c r="F2115">
        <v>4.16</v>
      </c>
      <c r="G2115">
        <v>4.9800000000000004</v>
      </c>
      <c r="H2115">
        <v>2.61</v>
      </c>
      <c r="I2115">
        <v>4.33</v>
      </c>
      <c r="J2115">
        <v>5.17</v>
      </c>
      <c r="K2115">
        <v>2.7</v>
      </c>
      <c r="U2115">
        <v>100</v>
      </c>
      <c r="V2115">
        <v>123</v>
      </c>
      <c r="W2115">
        <v>96</v>
      </c>
      <c r="X2115">
        <v>95</v>
      </c>
      <c r="Y2115">
        <v>122</v>
      </c>
      <c r="Z2115">
        <v>73</v>
      </c>
      <c r="AA2115">
        <f t="shared" si="544"/>
        <v>609</v>
      </c>
      <c r="AB2115">
        <f t="shared" si="545"/>
        <v>1.0148273102193777E-4</v>
      </c>
      <c r="AC2115" s="175"/>
    </row>
    <row r="2116" spans="1:29">
      <c r="A2116" t="s">
        <v>5466</v>
      </c>
      <c r="B2116" t="s">
        <v>5467</v>
      </c>
      <c r="C2116">
        <v>3.23</v>
      </c>
      <c r="D2116">
        <v>3.65</v>
      </c>
      <c r="E2116">
        <v>2.4700000000000002</v>
      </c>
      <c r="F2116">
        <v>3.99</v>
      </c>
      <c r="G2116">
        <v>4.83</v>
      </c>
      <c r="H2116">
        <v>2.54</v>
      </c>
      <c r="I2116">
        <v>4.25</v>
      </c>
      <c r="J2116">
        <v>5.12</v>
      </c>
      <c r="K2116">
        <v>2.7</v>
      </c>
      <c r="U2116">
        <v>95</v>
      </c>
      <c r="V2116">
        <v>90</v>
      </c>
      <c r="W2116">
        <v>75</v>
      </c>
      <c r="X2116">
        <v>71</v>
      </c>
      <c r="Y2116">
        <v>91</v>
      </c>
      <c r="Z2116">
        <v>30</v>
      </c>
      <c r="AA2116">
        <f t="shared" si="544"/>
        <v>452</v>
      </c>
      <c r="AB2116">
        <f t="shared" si="545"/>
        <v>7.5320516292144281E-5</v>
      </c>
      <c r="AC2116" s="175"/>
    </row>
    <row r="2117" spans="1:29">
      <c r="A2117" t="s">
        <v>5468</v>
      </c>
      <c r="B2117" t="s">
        <v>5469</v>
      </c>
      <c r="C2117">
        <v>3.14</v>
      </c>
      <c r="D2117">
        <v>3.57</v>
      </c>
      <c r="E2117">
        <v>2.44</v>
      </c>
      <c r="F2117">
        <v>3.81</v>
      </c>
      <c r="G2117">
        <v>4.68</v>
      </c>
      <c r="H2117">
        <v>2.48</v>
      </c>
      <c r="I2117">
        <v>4.1500000000000004</v>
      </c>
      <c r="J2117">
        <v>5.07</v>
      </c>
      <c r="K2117">
        <v>2.7</v>
      </c>
      <c r="U2117">
        <v>70</v>
      </c>
      <c r="V2117">
        <v>60</v>
      </c>
      <c r="W2117">
        <v>54</v>
      </c>
      <c r="X2117">
        <v>88</v>
      </c>
      <c r="Y2117">
        <v>68</v>
      </c>
      <c r="Z2117">
        <v>13</v>
      </c>
      <c r="AA2117">
        <f t="shared" si="544"/>
        <v>353</v>
      </c>
      <c r="AB2117">
        <f t="shared" si="545"/>
        <v>5.8823323564440116E-5</v>
      </c>
      <c r="AC2117" s="175">
        <f t="shared" ref="AC2117" si="552">SUM(AB2117:AB2120)/4</f>
        <v>6.0739664133819895E-5</v>
      </c>
    </row>
    <row r="2118" spans="1:29">
      <c r="A2118" t="s">
        <v>5470</v>
      </c>
      <c r="B2118" t="s">
        <v>5471</v>
      </c>
      <c r="C2118">
        <v>3.07</v>
      </c>
      <c r="D2118">
        <v>3.51</v>
      </c>
      <c r="E2118">
        <v>2.41</v>
      </c>
      <c r="F2118">
        <v>3.67</v>
      </c>
      <c r="G2118">
        <v>4.5599999999999996</v>
      </c>
      <c r="H2118">
        <v>2.44</v>
      </c>
      <c r="I2118">
        <v>4.08</v>
      </c>
      <c r="J2118">
        <v>5.0199999999999996</v>
      </c>
      <c r="K2118">
        <v>2.7</v>
      </c>
      <c r="U2118">
        <v>69</v>
      </c>
      <c r="V2118">
        <v>63</v>
      </c>
      <c r="W2118">
        <v>57</v>
      </c>
      <c r="X2118">
        <v>88</v>
      </c>
      <c r="Y2118">
        <v>71</v>
      </c>
      <c r="Z2118">
        <v>15</v>
      </c>
      <c r="AA2118">
        <f t="shared" ref="AA2118:AA2181" si="553">SUM(U2118:Z2118)</f>
        <v>363</v>
      </c>
      <c r="AB2118">
        <f t="shared" si="545"/>
        <v>6.048970666824862E-5</v>
      </c>
      <c r="AC2118" s="175"/>
    </row>
    <row r="2119" spans="1:29">
      <c r="A2119" t="s">
        <v>5472</v>
      </c>
      <c r="B2119" t="s">
        <v>5473</v>
      </c>
      <c r="C2119">
        <v>3.02</v>
      </c>
      <c r="D2119">
        <v>3.47</v>
      </c>
      <c r="E2119">
        <v>2.39</v>
      </c>
      <c r="F2119">
        <v>3.57</v>
      </c>
      <c r="G2119">
        <v>4.47</v>
      </c>
      <c r="H2119">
        <v>2.4</v>
      </c>
      <c r="I2119">
        <v>4.03</v>
      </c>
      <c r="J2119">
        <v>4.99</v>
      </c>
      <c r="K2119">
        <v>2.7</v>
      </c>
      <c r="U2119">
        <v>79</v>
      </c>
      <c r="V2119">
        <v>60</v>
      </c>
      <c r="W2119">
        <v>61</v>
      </c>
      <c r="X2119">
        <v>67</v>
      </c>
      <c r="Y2119">
        <v>69</v>
      </c>
      <c r="Z2119">
        <v>12</v>
      </c>
      <c r="AA2119">
        <f t="shared" si="553"/>
        <v>348</v>
      </c>
      <c r="AB2119">
        <f t="shared" si="545"/>
        <v>5.7990132012535864E-5</v>
      </c>
      <c r="AC2119" s="175"/>
    </row>
    <row r="2120" spans="1:29">
      <c r="A2120" t="s">
        <v>5474</v>
      </c>
      <c r="B2120" t="s">
        <v>5475</v>
      </c>
      <c r="C2120">
        <v>2.98</v>
      </c>
      <c r="D2120">
        <v>3.44</v>
      </c>
      <c r="E2120">
        <v>2.38</v>
      </c>
      <c r="F2120">
        <v>3.5</v>
      </c>
      <c r="G2120">
        <v>4.41</v>
      </c>
      <c r="H2120">
        <v>2.37</v>
      </c>
      <c r="I2120">
        <v>3.98</v>
      </c>
      <c r="J2120">
        <v>4.97</v>
      </c>
      <c r="K2120">
        <v>2.7</v>
      </c>
      <c r="U2120">
        <v>83</v>
      </c>
      <c r="V2120">
        <v>69</v>
      </c>
      <c r="W2120">
        <v>69</v>
      </c>
      <c r="X2120">
        <v>84</v>
      </c>
      <c r="Y2120">
        <v>66</v>
      </c>
      <c r="Z2120">
        <v>23</v>
      </c>
      <c r="AA2120">
        <f t="shared" si="553"/>
        <v>394</v>
      </c>
      <c r="AB2120">
        <f t="shared" si="545"/>
        <v>6.565549429005498E-5</v>
      </c>
      <c r="AC2120" s="175"/>
    </row>
    <row r="2121" spans="1:29">
      <c r="A2121" t="s">
        <v>5476</v>
      </c>
      <c r="B2121" t="s">
        <v>5477</v>
      </c>
      <c r="C2121">
        <v>2.95</v>
      </c>
      <c r="D2121">
        <v>3.41</v>
      </c>
      <c r="E2121">
        <v>2.36</v>
      </c>
      <c r="F2121">
        <v>3.45</v>
      </c>
      <c r="G2121">
        <v>4.37</v>
      </c>
      <c r="H2121">
        <v>2.35</v>
      </c>
      <c r="I2121">
        <v>3.96</v>
      </c>
      <c r="J2121">
        <v>4.95</v>
      </c>
      <c r="K2121">
        <v>2.7</v>
      </c>
      <c r="U2121">
        <v>96</v>
      </c>
      <c r="V2121">
        <v>93</v>
      </c>
      <c r="W2121">
        <v>90</v>
      </c>
      <c r="X2121">
        <v>104</v>
      </c>
      <c r="Y2121">
        <v>106</v>
      </c>
      <c r="Z2121">
        <v>53</v>
      </c>
      <c r="AA2121">
        <f t="shared" si="553"/>
        <v>542</v>
      </c>
      <c r="AB2121">
        <f t="shared" si="545"/>
        <v>9.0317964226420804E-5</v>
      </c>
      <c r="AC2121" s="175">
        <f t="shared" ref="AC2121" si="554">SUM(AB2121:AB2124)/4</f>
        <v>1.4018447860789023E-4</v>
      </c>
    </row>
    <row r="2122" spans="1:29">
      <c r="A2122" t="s">
        <v>5478</v>
      </c>
      <c r="B2122" t="s">
        <v>5479</v>
      </c>
      <c r="C2122">
        <v>2.94</v>
      </c>
      <c r="D2122">
        <v>3.4</v>
      </c>
      <c r="E2122">
        <v>2.36</v>
      </c>
      <c r="F2122">
        <v>3.42</v>
      </c>
      <c r="G2122">
        <v>4.34</v>
      </c>
      <c r="H2122">
        <v>2.34</v>
      </c>
      <c r="I2122">
        <v>3.94</v>
      </c>
      <c r="J2122">
        <v>4.9400000000000004</v>
      </c>
      <c r="K2122">
        <v>2.7</v>
      </c>
      <c r="U2122">
        <v>111</v>
      </c>
      <c r="V2122">
        <v>143</v>
      </c>
      <c r="W2122">
        <v>127</v>
      </c>
      <c r="X2122">
        <v>125</v>
      </c>
      <c r="Y2122">
        <v>144</v>
      </c>
      <c r="Z2122">
        <v>168</v>
      </c>
      <c r="AA2122">
        <f t="shared" si="553"/>
        <v>818</v>
      </c>
      <c r="AB2122">
        <f t="shared" si="545"/>
        <v>1.3631013789153546E-4</v>
      </c>
      <c r="AC2122" s="175"/>
    </row>
    <row r="2123" spans="1:29">
      <c r="A2123" t="s">
        <v>5480</v>
      </c>
      <c r="B2123" t="s">
        <v>5481</v>
      </c>
      <c r="C2123">
        <v>3.01</v>
      </c>
      <c r="D2123">
        <v>3.46</v>
      </c>
      <c r="E2123">
        <v>2.38</v>
      </c>
      <c r="F2123">
        <v>3.46</v>
      </c>
      <c r="G2123">
        <v>4.34</v>
      </c>
      <c r="H2123">
        <v>2.31</v>
      </c>
      <c r="I2123">
        <v>4.01</v>
      </c>
      <c r="J2123">
        <v>4.99</v>
      </c>
      <c r="K2123">
        <v>2.7</v>
      </c>
      <c r="U2123">
        <v>120</v>
      </c>
      <c r="V2123">
        <v>162</v>
      </c>
      <c r="W2123">
        <v>153</v>
      </c>
      <c r="X2123">
        <v>188</v>
      </c>
      <c r="Y2123">
        <v>122</v>
      </c>
      <c r="Z2123">
        <v>262</v>
      </c>
      <c r="AA2123">
        <f t="shared" si="553"/>
        <v>1007</v>
      </c>
      <c r="AB2123">
        <f t="shared" si="545"/>
        <v>1.6780477855351614E-4</v>
      </c>
      <c r="AC2123" s="175"/>
    </row>
    <row r="2124" spans="1:29">
      <c r="A2124" t="s">
        <v>5482</v>
      </c>
      <c r="B2124" t="s">
        <v>5483</v>
      </c>
      <c r="C2124">
        <v>3.32</v>
      </c>
      <c r="D2124">
        <v>3.72</v>
      </c>
      <c r="E2124">
        <v>2.5</v>
      </c>
      <c r="F2124">
        <v>3.88</v>
      </c>
      <c r="G2124">
        <v>4.66</v>
      </c>
      <c r="H2124">
        <v>2.4</v>
      </c>
      <c r="I2124">
        <v>4.34</v>
      </c>
      <c r="J2124">
        <v>5.17</v>
      </c>
      <c r="K2124">
        <v>2.7</v>
      </c>
      <c r="U2124">
        <v>125</v>
      </c>
      <c r="V2124">
        <v>142</v>
      </c>
      <c r="W2124">
        <v>151</v>
      </c>
      <c r="X2124">
        <v>200</v>
      </c>
      <c r="Y2124">
        <v>154</v>
      </c>
      <c r="Z2124">
        <v>226</v>
      </c>
      <c r="AA2124">
        <f t="shared" si="553"/>
        <v>998</v>
      </c>
      <c r="AB2124">
        <f t="shared" si="545"/>
        <v>1.663050337600885E-4</v>
      </c>
      <c r="AC2124" s="175"/>
    </row>
    <row r="2125" spans="1:29">
      <c r="A2125" t="s">
        <v>5484</v>
      </c>
      <c r="B2125" t="s">
        <v>5485</v>
      </c>
      <c r="C2125">
        <v>3.66</v>
      </c>
      <c r="D2125">
        <v>3.97</v>
      </c>
      <c r="E2125">
        <v>2.63</v>
      </c>
      <c r="F2125">
        <v>4.3899999999999997</v>
      </c>
      <c r="G2125">
        <v>5.04</v>
      </c>
      <c r="H2125">
        <v>2.5299999999999998</v>
      </c>
      <c r="I2125">
        <v>4.68</v>
      </c>
      <c r="J2125">
        <v>5.36</v>
      </c>
      <c r="K2125">
        <v>2.7</v>
      </c>
      <c r="U2125">
        <v>138</v>
      </c>
      <c r="V2125">
        <v>140</v>
      </c>
      <c r="W2125">
        <v>140</v>
      </c>
      <c r="X2125">
        <v>149</v>
      </c>
      <c r="Y2125">
        <v>138</v>
      </c>
      <c r="Z2125">
        <v>171</v>
      </c>
      <c r="AA2125">
        <f t="shared" si="553"/>
        <v>876</v>
      </c>
      <c r="AB2125">
        <f t="shared" si="545"/>
        <v>1.4597515989362477E-4</v>
      </c>
      <c r="AC2125" s="175">
        <f t="shared" ref="AC2125" si="555">SUM(AB2125:AB2128)/4</f>
        <v>1.3360226534784664E-4</v>
      </c>
    </row>
    <row r="2126" spans="1:29">
      <c r="A2126" t="s">
        <v>5486</v>
      </c>
      <c r="B2126" t="s">
        <v>5487</v>
      </c>
      <c r="C2126">
        <v>3.95</v>
      </c>
      <c r="D2126">
        <v>4.0599999999999996</v>
      </c>
      <c r="E2126">
        <v>2.75</v>
      </c>
      <c r="F2126">
        <v>4.96</v>
      </c>
      <c r="G2126">
        <v>5.49</v>
      </c>
      <c r="H2126">
        <v>2.7</v>
      </c>
      <c r="I2126">
        <v>5</v>
      </c>
      <c r="J2126">
        <v>5.53</v>
      </c>
      <c r="K2126">
        <v>2.7</v>
      </c>
      <c r="U2126">
        <v>129</v>
      </c>
      <c r="V2126">
        <v>129</v>
      </c>
      <c r="W2126">
        <v>127</v>
      </c>
      <c r="X2126">
        <v>130</v>
      </c>
      <c r="Y2126">
        <v>140</v>
      </c>
      <c r="Z2126">
        <v>164</v>
      </c>
      <c r="AA2126">
        <f t="shared" si="553"/>
        <v>819</v>
      </c>
      <c r="AB2126">
        <f t="shared" si="545"/>
        <v>1.3647677620191631E-4</v>
      </c>
      <c r="AC2126" s="175"/>
    </row>
    <row r="2127" spans="1:29">
      <c r="A2127" t="s">
        <v>5488</v>
      </c>
      <c r="B2127" t="s">
        <v>5489</v>
      </c>
      <c r="C2127">
        <v>4.04</v>
      </c>
      <c r="D2127">
        <v>4.0599999999999996</v>
      </c>
      <c r="E2127">
        <v>2.85</v>
      </c>
      <c r="F2127">
        <v>5.49</v>
      </c>
      <c r="G2127">
        <v>5.9</v>
      </c>
      <c r="H2127">
        <v>2.87</v>
      </c>
      <c r="I2127">
        <v>5.27</v>
      </c>
      <c r="J2127">
        <v>5.67</v>
      </c>
      <c r="K2127">
        <v>2.7</v>
      </c>
      <c r="U2127">
        <v>109</v>
      </c>
      <c r="V2127">
        <v>124</v>
      </c>
      <c r="W2127">
        <v>118</v>
      </c>
      <c r="X2127">
        <v>150</v>
      </c>
      <c r="Y2127">
        <v>133</v>
      </c>
      <c r="Z2127">
        <v>149</v>
      </c>
      <c r="AA2127">
        <f t="shared" si="553"/>
        <v>783</v>
      </c>
      <c r="AB2127">
        <f t="shared" si="545"/>
        <v>1.3047779702820569E-4</v>
      </c>
      <c r="AC2127" s="175"/>
    </row>
    <row r="2128" spans="1:29">
      <c r="A2128" t="s">
        <v>5490</v>
      </c>
      <c r="B2128" t="s">
        <v>5491</v>
      </c>
      <c r="C2128">
        <v>4.05</v>
      </c>
      <c r="D2128">
        <v>4.0599999999999996</v>
      </c>
      <c r="E2128">
        <v>2.92</v>
      </c>
      <c r="F2128">
        <v>5.88</v>
      </c>
      <c r="G2128">
        <v>6.16</v>
      </c>
      <c r="H2128">
        <v>3.02</v>
      </c>
      <c r="I2128">
        <v>5.45</v>
      </c>
      <c r="J2128">
        <v>5.77</v>
      </c>
      <c r="K2128">
        <v>2.7</v>
      </c>
      <c r="U2128">
        <v>115</v>
      </c>
      <c r="V2128">
        <v>118</v>
      </c>
      <c r="W2128">
        <v>107</v>
      </c>
      <c r="X2128">
        <v>109</v>
      </c>
      <c r="Y2128">
        <v>129</v>
      </c>
      <c r="Z2128">
        <v>151</v>
      </c>
      <c r="AA2128">
        <f t="shared" si="553"/>
        <v>729</v>
      </c>
      <c r="AB2128">
        <f t="shared" si="545"/>
        <v>1.2147932826763979E-4</v>
      </c>
      <c r="AC2128" s="175"/>
    </row>
    <row r="2129" spans="1:29">
      <c r="A2129" t="s">
        <v>5492</v>
      </c>
      <c r="B2129" t="s">
        <v>5493</v>
      </c>
      <c r="C2129">
        <v>4.0599999999999996</v>
      </c>
      <c r="D2129">
        <v>4.0599999999999996</v>
      </c>
      <c r="E2129">
        <v>2.97</v>
      </c>
      <c r="F2129">
        <v>6.1</v>
      </c>
      <c r="G2129">
        <v>6.24</v>
      </c>
      <c r="H2129">
        <v>3.11</v>
      </c>
      <c r="I2129">
        <v>5.59</v>
      </c>
      <c r="J2129">
        <v>5.84</v>
      </c>
      <c r="K2129">
        <v>2.7</v>
      </c>
      <c r="U2129">
        <v>107</v>
      </c>
      <c r="V2129">
        <v>115</v>
      </c>
      <c r="W2129">
        <v>105</v>
      </c>
      <c r="X2129">
        <v>107</v>
      </c>
      <c r="Y2129">
        <v>130</v>
      </c>
      <c r="Z2129">
        <v>145</v>
      </c>
      <c r="AA2129">
        <f t="shared" si="553"/>
        <v>709</v>
      </c>
      <c r="AB2129">
        <f t="shared" si="545"/>
        <v>1.1814656206002278E-4</v>
      </c>
      <c r="AC2129" s="175">
        <f t="shared" ref="AC2129" si="556">SUM(AB2129:AB2132)/4</f>
        <v>1.1035622104971802E-4</v>
      </c>
    </row>
    <row r="2130" spans="1:29">
      <c r="A2130" t="s">
        <v>5494</v>
      </c>
      <c r="B2130" t="s">
        <v>5495</v>
      </c>
      <c r="C2130">
        <v>4.0599999999999996</v>
      </c>
      <c r="D2130">
        <v>4.0599999999999996</v>
      </c>
      <c r="E2130">
        <v>3.01</v>
      </c>
      <c r="F2130">
        <v>6.18</v>
      </c>
      <c r="G2130">
        <v>6.25</v>
      </c>
      <c r="H2130">
        <v>3.17</v>
      </c>
      <c r="I2130">
        <v>5.68</v>
      </c>
      <c r="J2130">
        <v>5.89</v>
      </c>
      <c r="K2130">
        <v>2.7</v>
      </c>
      <c r="U2130">
        <v>94</v>
      </c>
      <c r="V2130">
        <v>115</v>
      </c>
      <c r="W2130">
        <v>109</v>
      </c>
      <c r="X2130">
        <v>86</v>
      </c>
      <c r="Y2130">
        <v>119</v>
      </c>
      <c r="Z2130">
        <v>117</v>
      </c>
      <c r="AA2130">
        <f t="shared" si="553"/>
        <v>640</v>
      </c>
      <c r="AB2130">
        <f t="shared" si="545"/>
        <v>1.0664851864374412E-4</v>
      </c>
      <c r="AC2130" s="175"/>
    </row>
    <row r="2131" spans="1:29">
      <c r="A2131" t="s">
        <v>5496</v>
      </c>
      <c r="B2131" t="s">
        <v>5497</v>
      </c>
      <c r="C2131">
        <v>4.0599999999999996</v>
      </c>
      <c r="D2131">
        <v>4.0599999999999996</v>
      </c>
      <c r="E2131">
        <v>3.03</v>
      </c>
      <c r="F2131">
        <v>6.2</v>
      </c>
      <c r="G2131">
        <v>6.25</v>
      </c>
      <c r="H2131">
        <v>3.18</v>
      </c>
      <c r="I2131">
        <v>5.73</v>
      </c>
      <c r="J2131">
        <v>5.91</v>
      </c>
      <c r="K2131">
        <v>2.7</v>
      </c>
      <c r="U2131">
        <v>79</v>
      </c>
      <c r="V2131">
        <v>112</v>
      </c>
      <c r="W2131">
        <v>111</v>
      </c>
      <c r="X2131">
        <v>122</v>
      </c>
      <c r="Y2131">
        <v>122</v>
      </c>
      <c r="Z2131">
        <v>112</v>
      </c>
      <c r="AA2131">
        <f t="shared" si="553"/>
        <v>658</v>
      </c>
      <c r="AB2131">
        <f t="shared" si="545"/>
        <v>1.0964800823059942E-4</v>
      </c>
      <c r="AC2131" s="175"/>
    </row>
    <row r="2132" spans="1:29">
      <c r="A2132" t="s">
        <v>5498</v>
      </c>
      <c r="B2132" t="s">
        <v>5499</v>
      </c>
      <c r="C2132">
        <v>4.0599999999999996</v>
      </c>
      <c r="D2132">
        <v>4.0599999999999996</v>
      </c>
      <c r="E2132">
        <v>3.02</v>
      </c>
      <c r="F2132">
        <v>6.19</v>
      </c>
      <c r="G2132">
        <v>6.25</v>
      </c>
      <c r="H2132">
        <v>3.17</v>
      </c>
      <c r="I2132">
        <v>5.72</v>
      </c>
      <c r="J2132">
        <v>5.91</v>
      </c>
      <c r="K2132">
        <v>2.7</v>
      </c>
      <c r="U2132">
        <v>83</v>
      </c>
      <c r="V2132">
        <v>118</v>
      </c>
      <c r="W2132">
        <v>119</v>
      </c>
      <c r="X2132">
        <v>111</v>
      </c>
      <c r="Y2132">
        <v>111</v>
      </c>
      <c r="Z2132">
        <v>100</v>
      </c>
      <c r="AA2132">
        <f t="shared" si="553"/>
        <v>642</v>
      </c>
      <c r="AB2132">
        <f t="shared" si="545"/>
        <v>1.0698179526450582E-4</v>
      </c>
      <c r="AC2132" s="175"/>
    </row>
    <row r="2133" spans="1:29">
      <c r="A2133" t="s">
        <v>5500</v>
      </c>
      <c r="B2133" t="s">
        <v>5501</v>
      </c>
      <c r="C2133">
        <v>4.0599999999999996</v>
      </c>
      <c r="D2133">
        <v>4.0599999999999996</v>
      </c>
      <c r="E2133">
        <v>3</v>
      </c>
      <c r="F2133">
        <v>6.17</v>
      </c>
      <c r="G2133">
        <v>6.25</v>
      </c>
      <c r="H2133">
        <v>3.15</v>
      </c>
      <c r="I2133">
        <v>5.67</v>
      </c>
      <c r="J2133">
        <v>5.88</v>
      </c>
      <c r="K2133">
        <v>2.7</v>
      </c>
      <c r="U2133">
        <v>89</v>
      </c>
      <c r="V2133">
        <v>125</v>
      </c>
      <c r="W2133">
        <v>124</v>
      </c>
      <c r="X2133">
        <v>95</v>
      </c>
      <c r="Y2133">
        <v>109</v>
      </c>
      <c r="Z2133">
        <v>118</v>
      </c>
      <c r="AA2133">
        <f t="shared" si="553"/>
        <v>660</v>
      </c>
      <c r="AB2133">
        <f t="shared" si="545"/>
        <v>1.0998128485136113E-4</v>
      </c>
      <c r="AC2133" s="175">
        <f t="shared" ref="AC2133" si="557">SUM(AB2133:AB2136)/4</f>
        <v>1.1723005135292811E-4</v>
      </c>
    </row>
    <row r="2134" spans="1:29">
      <c r="A2134" t="s">
        <v>5502</v>
      </c>
      <c r="B2134" t="s">
        <v>5503</v>
      </c>
      <c r="C2134">
        <v>4.05</v>
      </c>
      <c r="D2134">
        <v>4.0599999999999996</v>
      </c>
      <c r="E2134">
        <v>2.94</v>
      </c>
      <c r="F2134">
        <v>6.06</v>
      </c>
      <c r="G2134">
        <v>6.22</v>
      </c>
      <c r="H2134">
        <v>3.12</v>
      </c>
      <c r="I2134">
        <v>5.51</v>
      </c>
      <c r="J2134">
        <v>5.8</v>
      </c>
      <c r="K2134">
        <v>2.7</v>
      </c>
      <c r="U2134">
        <v>100</v>
      </c>
      <c r="V2134">
        <v>130</v>
      </c>
      <c r="W2134">
        <v>131</v>
      </c>
      <c r="X2134">
        <v>75</v>
      </c>
      <c r="Y2134">
        <v>117</v>
      </c>
      <c r="Z2134">
        <v>139</v>
      </c>
      <c r="AA2134">
        <f t="shared" si="553"/>
        <v>692</v>
      </c>
      <c r="AB2134">
        <f t="shared" ref="AB2134:AB2197" si="558">AA2134/$AD$4</f>
        <v>1.1531371078354834E-4</v>
      </c>
      <c r="AC2134" s="175"/>
    </row>
    <row r="2135" spans="1:29">
      <c r="A2135" t="s">
        <v>5504</v>
      </c>
      <c r="B2135" t="s">
        <v>5505</v>
      </c>
      <c r="C2135">
        <v>4.01</v>
      </c>
      <c r="D2135">
        <v>4.0599999999999996</v>
      </c>
      <c r="E2135">
        <v>2.83</v>
      </c>
      <c r="F2135">
        <v>5.69</v>
      </c>
      <c r="G2135">
        <v>6.09</v>
      </c>
      <c r="H2135">
        <v>3.06</v>
      </c>
      <c r="I2135">
        <v>5.2</v>
      </c>
      <c r="J2135">
        <v>5.64</v>
      </c>
      <c r="K2135">
        <v>2.7</v>
      </c>
      <c r="U2135">
        <v>104</v>
      </c>
      <c r="V2135">
        <v>138</v>
      </c>
      <c r="W2135">
        <v>139</v>
      </c>
      <c r="X2135">
        <v>80</v>
      </c>
      <c r="Y2135">
        <v>123</v>
      </c>
      <c r="Z2135">
        <v>135</v>
      </c>
      <c r="AA2135">
        <f t="shared" si="553"/>
        <v>719</v>
      </c>
      <c r="AB2135">
        <f t="shared" si="558"/>
        <v>1.1981294516383129E-4</v>
      </c>
      <c r="AC2135" s="175"/>
    </row>
    <row r="2136" spans="1:29">
      <c r="A2136" t="s">
        <v>5506</v>
      </c>
      <c r="B2136" t="s">
        <v>5507</v>
      </c>
      <c r="C2136">
        <v>3.9</v>
      </c>
      <c r="D2136">
        <v>4.03</v>
      </c>
      <c r="E2136">
        <v>2.74</v>
      </c>
      <c r="F2136">
        <v>5.21</v>
      </c>
      <c r="G2136">
        <v>5.78</v>
      </c>
      <c r="H2136">
        <v>2.91</v>
      </c>
      <c r="I2136">
        <v>4.96</v>
      </c>
      <c r="J2136">
        <v>5.51</v>
      </c>
      <c r="K2136">
        <v>2.7</v>
      </c>
      <c r="U2136">
        <v>101</v>
      </c>
      <c r="V2136">
        <v>145</v>
      </c>
      <c r="W2136">
        <v>143</v>
      </c>
      <c r="X2136">
        <v>85</v>
      </c>
      <c r="Y2136">
        <v>127</v>
      </c>
      <c r="Z2136">
        <v>142</v>
      </c>
      <c r="AA2136">
        <f t="shared" si="553"/>
        <v>743</v>
      </c>
      <c r="AB2136">
        <f t="shared" si="558"/>
        <v>1.238122646129717E-4</v>
      </c>
      <c r="AC2136" s="175"/>
    </row>
    <row r="2137" spans="1:29">
      <c r="A2137" t="s">
        <v>5508</v>
      </c>
      <c r="B2137" t="s">
        <v>5509</v>
      </c>
      <c r="C2137">
        <v>3.75</v>
      </c>
      <c r="D2137">
        <v>3.99</v>
      </c>
      <c r="E2137">
        <v>2.68</v>
      </c>
      <c r="F2137">
        <v>4.8499999999999996</v>
      </c>
      <c r="G2137">
        <v>5.5</v>
      </c>
      <c r="H2137">
        <v>2.79</v>
      </c>
      <c r="I2137">
        <v>4.79</v>
      </c>
      <c r="J2137">
        <v>5.42</v>
      </c>
      <c r="K2137">
        <v>2.7</v>
      </c>
      <c r="U2137">
        <v>101</v>
      </c>
      <c r="V2137">
        <v>143</v>
      </c>
      <c r="W2137">
        <v>135</v>
      </c>
      <c r="X2137">
        <v>83</v>
      </c>
      <c r="Y2137">
        <v>138</v>
      </c>
      <c r="Z2137">
        <v>147</v>
      </c>
      <c r="AA2137">
        <f t="shared" si="553"/>
        <v>747</v>
      </c>
      <c r="AB2137">
        <f t="shared" si="558"/>
        <v>1.2447881785449509E-4</v>
      </c>
      <c r="AC2137" s="175">
        <f t="shared" ref="AC2137" si="559">SUM(AB2137:AB2140)/4</f>
        <v>1.0006630538370055E-4</v>
      </c>
    </row>
    <row r="2138" spans="1:29">
      <c r="A2138" t="s">
        <v>5510</v>
      </c>
      <c r="B2138" t="s">
        <v>5511</v>
      </c>
      <c r="C2138">
        <v>3.65</v>
      </c>
      <c r="D2138">
        <v>3.95</v>
      </c>
      <c r="E2138">
        <v>2.63</v>
      </c>
      <c r="F2138">
        <v>4.6399999999999997</v>
      </c>
      <c r="G2138">
        <v>5.33</v>
      </c>
      <c r="H2138">
        <v>2.72</v>
      </c>
      <c r="I2138">
        <v>4.68</v>
      </c>
      <c r="J2138">
        <v>5.36</v>
      </c>
      <c r="K2138">
        <v>2.7</v>
      </c>
      <c r="U2138">
        <v>97</v>
      </c>
      <c r="V2138">
        <v>131</v>
      </c>
      <c r="W2138">
        <v>119</v>
      </c>
      <c r="X2138">
        <v>93</v>
      </c>
      <c r="Y2138">
        <v>134</v>
      </c>
      <c r="Z2138">
        <v>126</v>
      </c>
      <c r="AA2138">
        <f t="shared" si="553"/>
        <v>700</v>
      </c>
      <c r="AB2138">
        <f t="shared" si="558"/>
        <v>1.1664681726659513E-4</v>
      </c>
      <c r="AC2138" s="175"/>
    </row>
    <row r="2139" spans="1:29">
      <c r="A2139" t="s">
        <v>5512</v>
      </c>
      <c r="B2139" t="s">
        <v>5513</v>
      </c>
      <c r="C2139">
        <v>3.52</v>
      </c>
      <c r="D2139">
        <v>3.87</v>
      </c>
      <c r="E2139">
        <v>2.58</v>
      </c>
      <c r="F2139">
        <v>4.38</v>
      </c>
      <c r="G2139">
        <v>5.1100000000000003</v>
      </c>
      <c r="H2139">
        <v>2.63</v>
      </c>
      <c r="I2139">
        <v>4.54</v>
      </c>
      <c r="J2139">
        <v>5.28</v>
      </c>
      <c r="K2139">
        <v>2.7</v>
      </c>
      <c r="U2139">
        <v>88</v>
      </c>
      <c r="V2139">
        <v>108</v>
      </c>
      <c r="W2139">
        <v>83</v>
      </c>
      <c r="X2139">
        <v>84</v>
      </c>
      <c r="Y2139">
        <v>122</v>
      </c>
      <c r="Z2139">
        <v>73</v>
      </c>
      <c r="AA2139">
        <f t="shared" si="553"/>
        <v>558</v>
      </c>
      <c r="AB2139">
        <f t="shared" si="558"/>
        <v>9.2984177192514408E-5</v>
      </c>
      <c r="AC2139" s="175"/>
    </row>
    <row r="2140" spans="1:29">
      <c r="A2140" t="s">
        <v>5514</v>
      </c>
      <c r="B2140" t="s">
        <v>5515</v>
      </c>
      <c r="C2140">
        <v>3.42</v>
      </c>
      <c r="D2140">
        <v>3.81</v>
      </c>
      <c r="E2140">
        <v>2.5499999999999998</v>
      </c>
      <c r="F2140">
        <v>4.22</v>
      </c>
      <c r="G2140">
        <v>4.9800000000000004</v>
      </c>
      <c r="H2140">
        <v>2.58</v>
      </c>
      <c r="I2140">
        <v>4.45</v>
      </c>
      <c r="J2140">
        <v>5.23</v>
      </c>
      <c r="K2140">
        <v>2.7</v>
      </c>
      <c r="U2140">
        <v>78</v>
      </c>
      <c r="V2140">
        <v>78</v>
      </c>
      <c r="W2140">
        <v>59</v>
      </c>
      <c r="X2140">
        <v>61</v>
      </c>
      <c r="Y2140">
        <v>91</v>
      </c>
      <c r="Z2140">
        <v>30</v>
      </c>
      <c r="AA2140">
        <f t="shared" si="553"/>
        <v>397</v>
      </c>
      <c r="AB2140">
        <f t="shared" si="558"/>
        <v>6.6155409221197529E-5</v>
      </c>
      <c r="AC2140" s="175"/>
    </row>
    <row r="2141" spans="1:29">
      <c r="A2141" t="s">
        <v>5516</v>
      </c>
      <c r="B2141" t="s">
        <v>5517</v>
      </c>
      <c r="C2141">
        <v>3.35</v>
      </c>
      <c r="D2141">
        <v>3.75</v>
      </c>
      <c r="E2141">
        <v>2.5099999999999998</v>
      </c>
      <c r="F2141">
        <v>4.1100000000000003</v>
      </c>
      <c r="G2141">
        <v>4.91</v>
      </c>
      <c r="H2141">
        <v>2.54</v>
      </c>
      <c r="I2141">
        <v>4.37</v>
      </c>
      <c r="J2141">
        <v>5.19</v>
      </c>
      <c r="K2141">
        <v>2.7</v>
      </c>
      <c r="U2141">
        <v>83</v>
      </c>
      <c r="V2141">
        <v>64</v>
      </c>
      <c r="W2141">
        <v>60</v>
      </c>
      <c r="X2141">
        <v>76</v>
      </c>
      <c r="Y2141">
        <v>68</v>
      </c>
      <c r="Z2141">
        <v>13</v>
      </c>
      <c r="AA2141">
        <f t="shared" si="553"/>
        <v>364</v>
      </c>
      <c r="AB2141">
        <f t="shared" si="558"/>
        <v>6.0656344978629468E-5</v>
      </c>
      <c r="AC2141" s="175">
        <f t="shared" ref="AC2141" si="560">SUM(AB2141:AB2144)/4</f>
        <v>7.8986559120522985E-5</v>
      </c>
    </row>
    <row r="2142" spans="1:29">
      <c r="A2142" t="s">
        <v>5518</v>
      </c>
      <c r="B2142" t="s">
        <v>5519</v>
      </c>
      <c r="C2142">
        <v>3.28</v>
      </c>
      <c r="D2142">
        <v>3.69</v>
      </c>
      <c r="E2142">
        <v>2.48</v>
      </c>
      <c r="F2142">
        <v>3.99</v>
      </c>
      <c r="G2142">
        <v>4.8099999999999996</v>
      </c>
      <c r="H2142">
        <v>2.5</v>
      </c>
      <c r="I2142">
        <v>4.3</v>
      </c>
      <c r="J2142">
        <v>5.15</v>
      </c>
      <c r="K2142">
        <v>2.7</v>
      </c>
      <c r="U2142">
        <v>93</v>
      </c>
      <c r="V2142">
        <v>69</v>
      </c>
      <c r="W2142">
        <v>63</v>
      </c>
      <c r="X2142">
        <v>97</v>
      </c>
      <c r="Y2142">
        <v>71</v>
      </c>
      <c r="Z2142">
        <v>15</v>
      </c>
      <c r="AA2142">
        <f t="shared" si="553"/>
        <v>408</v>
      </c>
      <c r="AB2142">
        <f t="shared" si="558"/>
        <v>6.7988430635386874E-5</v>
      </c>
      <c r="AC2142" s="175"/>
    </row>
    <row r="2143" spans="1:29">
      <c r="A2143" t="s">
        <v>5520</v>
      </c>
      <c r="B2143" t="s">
        <v>5521</v>
      </c>
      <c r="C2143">
        <v>3.18</v>
      </c>
      <c r="D2143">
        <v>3.61</v>
      </c>
      <c r="E2143">
        <v>2.44</v>
      </c>
      <c r="F2143">
        <v>3.84</v>
      </c>
      <c r="G2143">
        <v>4.6900000000000004</v>
      </c>
      <c r="H2143">
        <v>2.46</v>
      </c>
      <c r="I2143">
        <v>4.2</v>
      </c>
      <c r="J2143">
        <v>5.09</v>
      </c>
      <c r="K2143">
        <v>2.7</v>
      </c>
      <c r="U2143">
        <v>85</v>
      </c>
      <c r="V2143">
        <v>75</v>
      </c>
      <c r="W2143">
        <v>76</v>
      </c>
      <c r="X2143">
        <v>152</v>
      </c>
      <c r="Y2143">
        <v>66</v>
      </c>
      <c r="Z2143">
        <v>23</v>
      </c>
      <c r="AA2143">
        <f t="shared" si="553"/>
        <v>477</v>
      </c>
      <c r="AB2143">
        <f t="shared" si="558"/>
        <v>7.9486474051665548E-5</v>
      </c>
      <c r="AC2143" s="175"/>
    </row>
    <row r="2144" spans="1:29">
      <c r="A2144" t="s">
        <v>5522</v>
      </c>
      <c r="B2144" t="s">
        <v>5523</v>
      </c>
      <c r="C2144">
        <v>3.14</v>
      </c>
      <c r="D2144">
        <v>3.57</v>
      </c>
      <c r="E2144">
        <v>2.4300000000000002</v>
      </c>
      <c r="F2144">
        <v>3.77</v>
      </c>
      <c r="G2144">
        <v>4.63</v>
      </c>
      <c r="H2144">
        <v>2.44</v>
      </c>
      <c r="I2144">
        <v>4.1500000000000004</v>
      </c>
      <c r="J2144">
        <v>5.07</v>
      </c>
      <c r="K2144">
        <v>2.7</v>
      </c>
      <c r="U2144">
        <v>106</v>
      </c>
      <c r="V2144">
        <v>98</v>
      </c>
      <c r="W2144">
        <v>97</v>
      </c>
      <c r="X2144">
        <v>187</v>
      </c>
      <c r="Y2144">
        <v>106</v>
      </c>
      <c r="Z2144">
        <v>53</v>
      </c>
      <c r="AA2144">
        <f t="shared" si="553"/>
        <v>647</v>
      </c>
      <c r="AB2144">
        <f t="shared" si="558"/>
        <v>1.0781498681641008E-4</v>
      </c>
      <c r="AC2144" s="175"/>
    </row>
    <row r="2145" spans="1:29">
      <c r="A2145" t="s">
        <v>5524</v>
      </c>
      <c r="B2145" t="s">
        <v>5525</v>
      </c>
      <c r="C2145">
        <v>3.11</v>
      </c>
      <c r="D2145">
        <v>3.55</v>
      </c>
      <c r="E2145">
        <v>2.42</v>
      </c>
      <c r="F2145">
        <v>3.72</v>
      </c>
      <c r="G2145">
        <v>4.59</v>
      </c>
      <c r="H2145">
        <v>2.42</v>
      </c>
      <c r="I2145">
        <v>4.12</v>
      </c>
      <c r="J2145">
        <v>5.05</v>
      </c>
      <c r="K2145">
        <v>2.7</v>
      </c>
      <c r="U2145">
        <v>140</v>
      </c>
      <c r="V2145">
        <v>150</v>
      </c>
      <c r="W2145">
        <v>133</v>
      </c>
      <c r="X2145">
        <v>200</v>
      </c>
      <c r="Y2145">
        <v>144</v>
      </c>
      <c r="Z2145">
        <v>168</v>
      </c>
      <c r="AA2145">
        <f t="shared" si="553"/>
        <v>935</v>
      </c>
      <c r="AB2145">
        <f t="shared" si="558"/>
        <v>1.5580682020609494E-4</v>
      </c>
      <c r="AC2145" s="175">
        <f t="shared" ref="AC2145" si="561">SUM(AB2145:AB2148)/4</f>
        <v>1.5530690527495238E-4</v>
      </c>
    </row>
    <row r="2146" spans="1:29">
      <c r="A2146" t="s">
        <v>5526</v>
      </c>
      <c r="B2146" t="s">
        <v>5527</v>
      </c>
      <c r="C2146">
        <v>3.16</v>
      </c>
      <c r="D2146">
        <v>3.59</v>
      </c>
      <c r="E2146">
        <v>2.44</v>
      </c>
      <c r="F2146">
        <v>3.77</v>
      </c>
      <c r="G2146">
        <v>4.62</v>
      </c>
      <c r="H2146">
        <v>2.42</v>
      </c>
      <c r="I2146">
        <v>4.18</v>
      </c>
      <c r="J2146">
        <v>5.08</v>
      </c>
      <c r="K2146">
        <v>2.7</v>
      </c>
      <c r="U2146">
        <v>124</v>
      </c>
      <c r="V2146">
        <v>165</v>
      </c>
      <c r="W2146">
        <v>160</v>
      </c>
      <c r="X2146">
        <v>144</v>
      </c>
      <c r="Y2146">
        <v>122</v>
      </c>
      <c r="Z2146">
        <v>262</v>
      </c>
      <c r="AA2146">
        <f t="shared" si="553"/>
        <v>977</v>
      </c>
      <c r="AB2146">
        <f t="shared" si="558"/>
        <v>1.6280562924209064E-4</v>
      </c>
      <c r="AC2146" s="175"/>
    </row>
    <row r="2147" spans="1:29">
      <c r="A2147" t="s">
        <v>5528</v>
      </c>
      <c r="B2147" t="s">
        <v>5529</v>
      </c>
      <c r="C2147">
        <v>3.36</v>
      </c>
      <c r="D2147">
        <v>3.76</v>
      </c>
      <c r="E2147">
        <v>2.5099999999999998</v>
      </c>
      <c r="F2147">
        <v>4.0599999999999996</v>
      </c>
      <c r="G2147">
        <v>4.83</v>
      </c>
      <c r="H2147">
        <v>2.48</v>
      </c>
      <c r="I2147">
        <v>4.38</v>
      </c>
      <c r="J2147">
        <v>5.19</v>
      </c>
      <c r="K2147">
        <v>2.7</v>
      </c>
      <c r="U2147">
        <v>115</v>
      </c>
      <c r="V2147">
        <v>148</v>
      </c>
      <c r="W2147">
        <v>156</v>
      </c>
      <c r="X2147">
        <v>174</v>
      </c>
      <c r="Y2147">
        <v>154</v>
      </c>
      <c r="Z2147">
        <v>226</v>
      </c>
      <c r="AA2147">
        <f t="shared" si="553"/>
        <v>973</v>
      </c>
      <c r="AB2147">
        <f t="shared" si="558"/>
        <v>1.6213907600056725E-4</v>
      </c>
      <c r="AC2147" s="175"/>
    </row>
    <row r="2148" spans="1:29">
      <c r="A2148" t="s">
        <v>5530</v>
      </c>
      <c r="B2148" t="s">
        <v>5531</v>
      </c>
      <c r="C2148">
        <v>3.56</v>
      </c>
      <c r="D2148">
        <v>3.91</v>
      </c>
      <c r="E2148">
        <v>2.59</v>
      </c>
      <c r="F2148">
        <v>4.3899999999999997</v>
      </c>
      <c r="G2148">
        <v>5.09</v>
      </c>
      <c r="H2148">
        <v>2.58</v>
      </c>
      <c r="I2148">
        <v>4.58</v>
      </c>
      <c r="J2148">
        <v>5.3</v>
      </c>
      <c r="K2148">
        <v>2.7</v>
      </c>
      <c r="U2148">
        <v>123</v>
      </c>
      <c r="V2148">
        <v>146</v>
      </c>
      <c r="W2148">
        <v>146</v>
      </c>
      <c r="X2148">
        <v>119</v>
      </c>
      <c r="Y2148">
        <v>138</v>
      </c>
      <c r="Z2148">
        <v>171</v>
      </c>
      <c r="AA2148">
        <f t="shared" si="553"/>
        <v>843</v>
      </c>
      <c r="AB2148">
        <f t="shared" si="558"/>
        <v>1.4047609565105671E-4</v>
      </c>
      <c r="AC2148" s="175"/>
    </row>
    <row r="2149" spans="1:29">
      <c r="A2149" t="s">
        <v>5532</v>
      </c>
      <c r="B2149" t="s">
        <v>5533</v>
      </c>
      <c r="C2149">
        <v>3.71</v>
      </c>
      <c r="D2149">
        <v>3.96</v>
      </c>
      <c r="E2149">
        <v>2.66</v>
      </c>
      <c r="F2149">
        <v>4.7300000000000004</v>
      </c>
      <c r="G2149">
        <v>5.37</v>
      </c>
      <c r="H2149">
        <v>2.71</v>
      </c>
      <c r="I2149">
        <v>4.75</v>
      </c>
      <c r="J2149">
        <v>5.4</v>
      </c>
      <c r="K2149">
        <v>2.7</v>
      </c>
      <c r="U2149">
        <v>120</v>
      </c>
      <c r="V2149">
        <v>135</v>
      </c>
      <c r="W2149">
        <v>133</v>
      </c>
      <c r="X2149">
        <v>103</v>
      </c>
      <c r="Y2149">
        <v>140</v>
      </c>
      <c r="Z2149">
        <v>164</v>
      </c>
      <c r="AA2149">
        <f t="shared" si="553"/>
        <v>795</v>
      </c>
      <c r="AB2149">
        <f t="shared" si="558"/>
        <v>1.3247745675277591E-4</v>
      </c>
      <c r="AC2149" s="175">
        <f t="shared" ref="AC2149" si="562">SUM(AB2149:AB2152)/4</f>
        <v>1.2393724334575733E-4</v>
      </c>
    </row>
    <row r="2150" spans="1:29">
      <c r="A2150" t="s">
        <v>5534</v>
      </c>
      <c r="B2150" t="s">
        <v>5535</v>
      </c>
      <c r="C2150">
        <v>3.79</v>
      </c>
      <c r="D2150">
        <v>4</v>
      </c>
      <c r="E2150">
        <v>2.72</v>
      </c>
      <c r="F2150">
        <v>5.04</v>
      </c>
      <c r="G2150">
        <v>5.63</v>
      </c>
      <c r="H2150">
        <v>2.82</v>
      </c>
      <c r="I2150">
        <v>4.9000000000000004</v>
      </c>
      <c r="J2150">
        <v>5.48</v>
      </c>
      <c r="K2150">
        <v>2.7</v>
      </c>
      <c r="U2150">
        <v>109</v>
      </c>
      <c r="V2150">
        <v>130</v>
      </c>
      <c r="W2150">
        <v>124</v>
      </c>
      <c r="X2150">
        <v>108</v>
      </c>
      <c r="Y2150">
        <v>133</v>
      </c>
      <c r="Z2150">
        <v>149</v>
      </c>
      <c r="AA2150">
        <f t="shared" si="553"/>
        <v>753</v>
      </c>
      <c r="AB2150">
        <f t="shared" si="558"/>
        <v>1.2547864771678019E-4</v>
      </c>
      <c r="AC2150" s="175"/>
    </row>
    <row r="2151" spans="1:29">
      <c r="A2151" t="s">
        <v>5536</v>
      </c>
      <c r="B2151" t="s">
        <v>5537</v>
      </c>
      <c r="C2151">
        <v>3.84</v>
      </c>
      <c r="D2151">
        <v>4.0199999999999996</v>
      </c>
      <c r="E2151">
        <v>2.76</v>
      </c>
      <c r="F2151">
        <v>5.26</v>
      </c>
      <c r="G2151">
        <v>5.79</v>
      </c>
      <c r="H2151">
        <v>2.92</v>
      </c>
      <c r="I2151">
        <v>5</v>
      </c>
      <c r="J2151">
        <v>5.53</v>
      </c>
      <c r="K2151">
        <v>2.7</v>
      </c>
      <c r="U2151">
        <v>110</v>
      </c>
      <c r="V2151">
        <v>125</v>
      </c>
      <c r="W2151">
        <v>114</v>
      </c>
      <c r="X2151">
        <v>93</v>
      </c>
      <c r="Y2151">
        <v>129</v>
      </c>
      <c r="Z2151">
        <v>151</v>
      </c>
      <c r="AA2151">
        <f t="shared" si="553"/>
        <v>722</v>
      </c>
      <c r="AB2151">
        <f t="shared" si="558"/>
        <v>1.2031286009497384E-4</v>
      </c>
      <c r="AC2151" s="175"/>
    </row>
    <row r="2152" spans="1:29">
      <c r="A2152" t="s">
        <v>5538</v>
      </c>
      <c r="B2152" t="s">
        <v>5539</v>
      </c>
      <c r="C2152">
        <v>3.87</v>
      </c>
      <c r="D2152">
        <v>4.04</v>
      </c>
      <c r="E2152">
        <v>2.79</v>
      </c>
      <c r="F2152">
        <v>5.4</v>
      </c>
      <c r="G2152">
        <v>5.89</v>
      </c>
      <c r="H2152">
        <v>2.99</v>
      </c>
      <c r="I2152">
        <v>5.0599999999999996</v>
      </c>
      <c r="J2152">
        <v>5.57</v>
      </c>
      <c r="K2152">
        <v>2.7</v>
      </c>
      <c r="U2152">
        <v>102</v>
      </c>
      <c r="V2152">
        <v>122</v>
      </c>
      <c r="W2152">
        <v>112</v>
      </c>
      <c r="X2152">
        <v>94</v>
      </c>
      <c r="Y2152">
        <v>130</v>
      </c>
      <c r="Z2152">
        <v>145</v>
      </c>
      <c r="AA2152">
        <f t="shared" si="553"/>
        <v>705</v>
      </c>
      <c r="AB2152">
        <f t="shared" si="558"/>
        <v>1.1748000881849939E-4</v>
      </c>
      <c r="AC2152" s="175"/>
    </row>
    <row r="2153" spans="1:29">
      <c r="A2153" t="s">
        <v>5540</v>
      </c>
      <c r="B2153" t="s">
        <v>5541</v>
      </c>
      <c r="C2153">
        <v>3.89</v>
      </c>
      <c r="D2153">
        <v>4.04</v>
      </c>
      <c r="E2153">
        <v>2.8</v>
      </c>
      <c r="F2153">
        <v>5.47</v>
      </c>
      <c r="G2153">
        <v>5.95</v>
      </c>
      <c r="H2153">
        <v>3.03</v>
      </c>
      <c r="I2153">
        <v>5.09</v>
      </c>
      <c r="J2153">
        <v>5.58</v>
      </c>
      <c r="K2153">
        <v>2.7</v>
      </c>
      <c r="U2153">
        <v>99</v>
      </c>
      <c r="V2153">
        <v>122</v>
      </c>
      <c r="W2153">
        <v>117</v>
      </c>
      <c r="X2153">
        <v>83</v>
      </c>
      <c r="Y2153">
        <v>119</v>
      </c>
      <c r="Z2153">
        <v>117</v>
      </c>
      <c r="AA2153">
        <f t="shared" si="553"/>
        <v>657</v>
      </c>
      <c r="AB2153">
        <f t="shared" si="558"/>
        <v>1.0948136992021858E-4</v>
      </c>
      <c r="AC2153" s="175">
        <f t="shared" ref="AC2153" si="563">SUM(AB2153:AB2156)/4</f>
        <v>1.0973132738578985E-4</v>
      </c>
    </row>
    <row r="2154" spans="1:29">
      <c r="A2154" t="s">
        <v>5542</v>
      </c>
      <c r="B2154" t="s">
        <v>5543</v>
      </c>
      <c r="C2154">
        <v>3.89</v>
      </c>
      <c r="D2154">
        <v>4.05</v>
      </c>
      <c r="E2154">
        <v>2.8</v>
      </c>
      <c r="F2154">
        <v>5.49</v>
      </c>
      <c r="G2154">
        <v>5.96</v>
      </c>
      <c r="H2154">
        <v>3.05</v>
      </c>
      <c r="I2154">
        <v>5.09</v>
      </c>
      <c r="J2154">
        <v>5.58</v>
      </c>
      <c r="K2154">
        <v>2.7</v>
      </c>
      <c r="U2154">
        <v>106</v>
      </c>
      <c r="V2154">
        <v>120</v>
      </c>
      <c r="W2154">
        <v>120</v>
      </c>
      <c r="X2154">
        <v>77</v>
      </c>
      <c r="Y2154">
        <v>122</v>
      </c>
      <c r="Z2154">
        <v>112</v>
      </c>
      <c r="AA2154">
        <f t="shared" si="553"/>
        <v>657</v>
      </c>
      <c r="AB2154">
        <f t="shared" si="558"/>
        <v>1.0948136992021858E-4</v>
      </c>
      <c r="AC2154" s="175"/>
    </row>
    <row r="2155" spans="1:29">
      <c r="A2155" t="s">
        <v>5544</v>
      </c>
      <c r="B2155" t="s">
        <v>5545</v>
      </c>
      <c r="C2155">
        <v>3.88</v>
      </c>
      <c r="D2155">
        <v>4.04</v>
      </c>
      <c r="E2155">
        <v>2.79</v>
      </c>
      <c r="F2155">
        <v>5.45</v>
      </c>
      <c r="G2155">
        <v>5.94</v>
      </c>
      <c r="H2155">
        <v>3.03</v>
      </c>
      <c r="I2155">
        <v>5.07</v>
      </c>
      <c r="J2155">
        <v>5.57</v>
      </c>
      <c r="K2155">
        <v>2.7</v>
      </c>
      <c r="U2155">
        <v>101</v>
      </c>
      <c r="V2155">
        <v>126</v>
      </c>
      <c r="W2155">
        <v>129</v>
      </c>
      <c r="X2155">
        <v>76</v>
      </c>
      <c r="Y2155">
        <v>111</v>
      </c>
      <c r="Z2155">
        <v>100</v>
      </c>
      <c r="AA2155">
        <f t="shared" si="553"/>
        <v>643</v>
      </c>
      <c r="AB2155">
        <f t="shared" si="558"/>
        <v>1.0714843357488667E-4</v>
      </c>
      <c r="AC2155" s="175"/>
    </row>
    <row r="2156" spans="1:29">
      <c r="A2156" t="s">
        <v>5546</v>
      </c>
      <c r="B2156" t="s">
        <v>5547</v>
      </c>
      <c r="C2156">
        <v>3.83</v>
      </c>
      <c r="D2156">
        <v>4.03</v>
      </c>
      <c r="E2156">
        <v>2.76</v>
      </c>
      <c r="F2156">
        <v>5.32</v>
      </c>
      <c r="G2156">
        <v>5.85</v>
      </c>
      <c r="H2156">
        <v>2.99</v>
      </c>
      <c r="I2156">
        <v>4.99</v>
      </c>
      <c r="J2156">
        <v>5.53</v>
      </c>
      <c r="K2156">
        <v>2.7</v>
      </c>
      <c r="U2156">
        <v>111</v>
      </c>
      <c r="V2156">
        <v>134</v>
      </c>
      <c r="W2156">
        <v>134</v>
      </c>
      <c r="X2156">
        <v>71</v>
      </c>
      <c r="Y2156">
        <v>109</v>
      </c>
      <c r="Z2156">
        <v>118</v>
      </c>
      <c r="AA2156">
        <f t="shared" si="553"/>
        <v>677</v>
      </c>
      <c r="AB2156">
        <f t="shared" si="558"/>
        <v>1.1281413612783557E-4</v>
      </c>
      <c r="AC2156" s="175"/>
    </row>
    <row r="2157" spans="1:29">
      <c r="A2157" t="s">
        <v>5548</v>
      </c>
      <c r="B2157" t="s">
        <v>5549</v>
      </c>
      <c r="C2157">
        <v>3.76</v>
      </c>
      <c r="D2157">
        <v>3.99</v>
      </c>
      <c r="E2157">
        <v>2.72</v>
      </c>
      <c r="F2157">
        <v>5.13</v>
      </c>
      <c r="G2157">
        <v>5.73</v>
      </c>
      <c r="H2157">
        <v>2.93</v>
      </c>
      <c r="I2157">
        <v>4.87</v>
      </c>
      <c r="J2157">
        <v>5.46</v>
      </c>
      <c r="K2157">
        <v>2.7</v>
      </c>
      <c r="U2157">
        <v>116</v>
      </c>
      <c r="V2157">
        <v>140</v>
      </c>
      <c r="W2157">
        <v>141</v>
      </c>
      <c r="X2157">
        <v>73</v>
      </c>
      <c r="Y2157">
        <v>117</v>
      </c>
      <c r="Z2157">
        <v>139</v>
      </c>
      <c r="AA2157">
        <f t="shared" si="553"/>
        <v>726</v>
      </c>
      <c r="AB2157">
        <f t="shared" si="558"/>
        <v>1.2097941333649724E-4</v>
      </c>
      <c r="AC2157" s="175">
        <f t="shared" ref="AC2157" si="564">SUM(AB2157:AB2160)/4</f>
        <v>1.2689507335501742E-4</v>
      </c>
    </row>
    <row r="2158" spans="1:29">
      <c r="A2158" t="s">
        <v>5550</v>
      </c>
      <c r="B2158" t="s">
        <v>5551</v>
      </c>
      <c r="C2158">
        <v>3.61</v>
      </c>
      <c r="D2158">
        <v>3.9</v>
      </c>
      <c r="E2158">
        <v>2.64</v>
      </c>
      <c r="F2158">
        <v>4.8099999999999996</v>
      </c>
      <c r="G2158">
        <v>5.52</v>
      </c>
      <c r="H2158">
        <v>2.86</v>
      </c>
      <c r="I2158">
        <v>4.66</v>
      </c>
      <c r="J2158">
        <v>5.35</v>
      </c>
      <c r="K2158">
        <v>2.7</v>
      </c>
      <c r="U2158">
        <v>114</v>
      </c>
      <c r="V2158">
        <v>147</v>
      </c>
      <c r="W2158">
        <v>148</v>
      </c>
      <c r="X2158">
        <v>84</v>
      </c>
      <c r="Y2158">
        <v>123</v>
      </c>
      <c r="Z2158">
        <v>135</v>
      </c>
      <c r="AA2158">
        <f t="shared" si="553"/>
        <v>751</v>
      </c>
      <c r="AB2158">
        <f t="shared" si="558"/>
        <v>1.2514537109601851E-4</v>
      </c>
      <c r="AC2158" s="175"/>
    </row>
    <row r="2159" spans="1:29">
      <c r="A2159" t="s">
        <v>5552</v>
      </c>
      <c r="B2159" t="s">
        <v>5553</v>
      </c>
      <c r="C2159">
        <v>3.46</v>
      </c>
      <c r="D2159">
        <v>3.81</v>
      </c>
      <c r="E2159">
        <v>2.57</v>
      </c>
      <c r="F2159">
        <v>4.51</v>
      </c>
      <c r="G2159">
        <v>5.28</v>
      </c>
      <c r="H2159">
        <v>2.76</v>
      </c>
      <c r="I2159">
        <v>4.49</v>
      </c>
      <c r="J2159">
        <v>5.26</v>
      </c>
      <c r="K2159">
        <v>2.7</v>
      </c>
      <c r="U2159">
        <v>112</v>
      </c>
      <c r="V2159">
        <v>153</v>
      </c>
      <c r="W2159">
        <v>150</v>
      </c>
      <c r="X2159">
        <v>95</v>
      </c>
      <c r="Y2159">
        <v>127</v>
      </c>
      <c r="Z2159">
        <v>142</v>
      </c>
      <c r="AA2159">
        <f t="shared" si="553"/>
        <v>779</v>
      </c>
      <c r="AB2159">
        <f t="shared" si="558"/>
        <v>1.298112437866823E-4</v>
      </c>
      <c r="AC2159" s="175"/>
    </row>
    <row r="2160" spans="1:29">
      <c r="A2160" t="s">
        <v>5554</v>
      </c>
      <c r="B2160" t="s">
        <v>5555</v>
      </c>
      <c r="C2160">
        <v>3.35</v>
      </c>
      <c r="D2160">
        <v>3.73</v>
      </c>
      <c r="E2160">
        <v>2.5299999999999998</v>
      </c>
      <c r="F2160">
        <v>4.2699999999999996</v>
      </c>
      <c r="G2160">
        <v>5.09</v>
      </c>
      <c r="H2160">
        <v>2.68</v>
      </c>
      <c r="I2160">
        <v>4.37</v>
      </c>
      <c r="J2160">
        <v>5.19</v>
      </c>
      <c r="K2160">
        <v>2.7</v>
      </c>
      <c r="U2160">
        <v>118</v>
      </c>
      <c r="V2160">
        <v>150</v>
      </c>
      <c r="W2160">
        <v>142</v>
      </c>
      <c r="X2160">
        <v>95</v>
      </c>
      <c r="Y2160">
        <v>138</v>
      </c>
      <c r="Z2160">
        <v>147</v>
      </c>
      <c r="AA2160">
        <f t="shared" si="553"/>
        <v>790</v>
      </c>
      <c r="AB2160">
        <f t="shared" si="558"/>
        <v>1.3164426520087164E-4</v>
      </c>
      <c r="AC2160" s="175"/>
    </row>
    <row r="2161" spans="1:29">
      <c r="A2161" t="s">
        <v>5556</v>
      </c>
      <c r="B2161" t="s">
        <v>5557</v>
      </c>
      <c r="C2161">
        <v>3.25</v>
      </c>
      <c r="D2161">
        <v>3.66</v>
      </c>
      <c r="E2161">
        <v>2.4900000000000002</v>
      </c>
      <c r="F2161">
        <v>4.08</v>
      </c>
      <c r="G2161">
        <v>4.9400000000000004</v>
      </c>
      <c r="H2161">
        <v>2.62</v>
      </c>
      <c r="I2161">
        <v>4.2699999999999996</v>
      </c>
      <c r="J2161">
        <v>5.14</v>
      </c>
      <c r="K2161">
        <v>2.7</v>
      </c>
      <c r="U2161">
        <v>107</v>
      </c>
      <c r="V2161">
        <v>137</v>
      </c>
      <c r="W2161">
        <v>125</v>
      </c>
      <c r="X2161">
        <v>108</v>
      </c>
      <c r="Y2161">
        <v>134</v>
      </c>
      <c r="Z2161">
        <v>126</v>
      </c>
      <c r="AA2161">
        <f t="shared" si="553"/>
        <v>737</v>
      </c>
      <c r="AB2161">
        <f t="shared" si="558"/>
        <v>1.228124347506866E-4</v>
      </c>
      <c r="AC2161" s="175">
        <f t="shared" ref="AC2161:AC2221" si="565">SUM(AB2161:AB2164)/4</f>
        <v>8.9359793941730918E-5</v>
      </c>
    </row>
    <row r="2162" spans="1:29">
      <c r="A2162" t="s">
        <v>5558</v>
      </c>
      <c r="B2162" t="s">
        <v>5559</v>
      </c>
      <c r="C2162">
        <v>3.15</v>
      </c>
      <c r="D2162">
        <v>3.58</v>
      </c>
      <c r="E2162">
        <v>2.4500000000000002</v>
      </c>
      <c r="F2162">
        <v>3.9</v>
      </c>
      <c r="G2162">
        <v>4.78</v>
      </c>
      <c r="H2162">
        <v>2.56</v>
      </c>
      <c r="I2162">
        <v>4.17</v>
      </c>
      <c r="J2162">
        <v>5.08</v>
      </c>
      <c r="K2162">
        <v>2.7</v>
      </c>
      <c r="U2162">
        <v>102</v>
      </c>
      <c r="V2162">
        <v>113</v>
      </c>
      <c r="W2162">
        <v>87</v>
      </c>
      <c r="X2162">
        <v>94</v>
      </c>
      <c r="Y2162">
        <v>122</v>
      </c>
      <c r="Z2162">
        <v>73</v>
      </c>
      <c r="AA2162">
        <f t="shared" si="553"/>
        <v>591</v>
      </c>
      <c r="AB2162">
        <f t="shared" si="558"/>
        <v>9.8483241435082469E-5</v>
      </c>
      <c r="AC2162" s="175"/>
    </row>
    <row r="2163" spans="1:29">
      <c r="A2163" t="s">
        <v>5560</v>
      </c>
      <c r="B2163" t="s">
        <v>5561</v>
      </c>
      <c r="C2163">
        <v>3.06</v>
      </c>
      <c r="D2163">
        <v>3.51</v>
      </c>
      <c r="E2163">
        <v>2.42</v>
      </c>
      <c r="F2163">
        <v>3.73</v>
      </c>
      <c r="G2163">
        <v>4.6399999999999997</v>
      </c>
      <c r="H2163">
        <v>2.5</v>
      </c>
      <c r="I2163">
        <v>4.07</v>
      </c>
      <c r="J2163">
        <v>5.0199999999999996</v>
      </c>
      <c r="K2163">
        <v>2.7</v>
      </c>
      <c r="U2163">
        <v>87</v>
      </c>
      <c r="V2163">
        <v>82</v>
      </c>
      <c r="W2163">
        <v>64</v>
      </c>
      <c r="X2163">
        <v>79</v>
      </c>
      <c r="Y2163">
        <v>91</v>
      </c>
      <c r="Z2163">
        <v>30</v>
      </c>
      <c r="AA2163">
        <f t="shared" si="553"/>
        <v>433</v>
      </c>
      <c r="AB2163">
        <f t="shared" si="558"/>
        <v>7.2154388394908128E-5</v>
      </c>
      <c r="AC2163" s="175"/>
    </row>
    <row r="2164" spans="1:29">
      <c r="A2164" t="s">
        <v>5562</v>
      </c>
      <c r="B2164" t="s">
        <v>5563</v>
      </c>
      <c r="C2164">
        <v>2.97</v>
      </c>
      <c r="D2164">
        <v>3.43</v>
      </c>
      <c r="E2164">
        <v>2.39</v>
      </c>
      <c r="F2164">
        <v>3.56</v>
      </c>
      <c r="G2164">
        <v>4.5</v>
      </c>
      <c r="H2164">
        <v>2.46</v>
      </c>
      <c r="I2164">
        <v>3.97</v>
      </c>
      <c r="J2164">
        <v>4.97</v>
      </c>
      <c r="K2164">
        <v>2.7</v>
      </c>
      <c r="U2164">
        <v>95</v>
      </c>
      <c r="V2164">
        <v>71</v>
      </c>
      <c r="W2164">
        <v>68</v>
      </c>
      <c r="X2164">
        <v>69</v>
      </c>
      <c r="Y2164">
        <v>68</v>
      </c>
      <c r="Z2164">
        <v>13</v>
      </c>
      <c r="AA2164">
        <f t="shared" si="553"/>
        <v>384</v>
      </c>
      <c r="AB2164">
        <f t="shared" si="558"/>
        <v>6.3989111186246476E-5</v>
      </c>
      <c r="AC2164" s="175"/>
    </row>
    <row r="2165" spans="1:29">
      <c r="A2165" t="s">
        <v>5564</v>
      </c>
      <c r="B2165" t="s">
        <v>5565</v>
      </c>
      <c r="C2165">
        <v>2.89</v>
      </c>
      <c r="D2165">
        <v>3.37</v>
      </c>
      <c r="E2165">
        <v>2.36</v>
      </c>
      <c r="F2165">
        <v>3.42</v>
      </c>
      <c r="G2165">
        <v>4.38</v>
      </c>
      <c r="H2165">
        <v>2.41</v>
      </c>
      <c r="I2165">
        <v>3.89</v>
      </c>
      <c r="J2165">
        <v>4.92</v>
      </c>
      <c r="K2165">
        <v>2.7</v>
      </c>
      <c r="U2165">
        <v>99</v>
      </c>
      <c r="V2165">
        <v>77</v>
      </c>
      <c r="W2165">
        <v>72</v>
      </c>
      <c r="X2165">
        <v>87</v>
      </c>
      <c r="Y2165">
        <v>71</v>
      </c>
      <c r="Z2165">
        <v>15</v>
      </c>
      <c r="AA2165">
        <f t="shared" si="553"/>
        <v>421</v>
      </c>
      <c r="AB2165">
        <f t="shared" si="558"/>
        <v>7.0154728670337928E-5</v>
      </c>
      <c r="AC2165" s="175">
        <f t="shared" ref="AC2165:AC2225" si="566">SUM(AB2165:AB2168)/4</f>
        <v>8.0777920957117129E-5</v>
      </c>
    </row>
    <row r="2166" spans="1:29">
      <c r="A2166" t="s">
        <v>5566</v>
      </c>
      <c r="B2166" t="s">
        <v>5567</v>
      </c>
      <c r="C2166">
        <v>2.83</v>
      </c>
      <c r="D2166">
        <v>3.31</v>
      </c>
      <c r="E2166">
        <v>2.33</v>
      </c>
      <c r="F2166">
        <v>3.31</v>
      </c>
      <c r="G2166">
        <v>4.28</v>
      </c>
      <c r="H2166">
        <v>2.37</v>
      </c>
      <c r="I2166">
        <v>3.83</v>
      </c>
      <c r="J2166">
        <v>4.88</v>
      </c>
      <c r="K2166">
        <v>2.7</v>
      </c>
      <c r="U2166">
        <v>104</v>
      </c>
      <c r="V2166">
        <v>74</v>
      </c>
      <c r="W2166">
        <v>76</v>
      </c>
      <c r="X2166">
        <v>90</v>
      </c>
      <c r="Y2166">
        <v>69</v>
      </c>
      <c r="Z2166">
        <v>12</v>
      </c>
      <c r="AA2166">
        <f t="shared" si="553"/>
        <v>425</v>
      </c>
      <c r="AB2166">
        <f t="shared" si="558"/>
        <v>7.0821281911861333E-5</v>
      </c>
      <c r="AC2166" s="175"/>
    </row>
    <row r="2167" spans="1:29">
      <c r="A2167" t="s">
        <v>5568</v>
      </c>
      <c r="B2167" t="s">
        <v>5569</v>
      </c>
      <c r="C2167">
        <v>2.78</v>
      </c>
      <c r="D2167">
        <v>3.27</v>
      </c>
      <c r="E2167">
        <v>2.31</v>
      </c>
      <c r="F2167">
        <v>3.22</v>
      </c>
      <c r="G2167">
        <v>4.1900000000000004</v>
      </c>
      <c r="H2167">
        <v>2.33</v>
      </c>
      <c r="I2167">
        <v>3.77</v>
      </c>
      <c r="J2167">
        <v>4.8499999999999996</v>
      </c>
      <c r="K2167">
        <v>2.7</v>
      </c>
      <c r="U2167">
        <v>117</v>
      </c>
      <c r="V2167">
        <v>83</v>
      </c>
      <c r="W2167">
        <v>85</v>
      </c>
      <c r="X2167">
        <v>92</v>
      </c>
      <c r="Y2167">
        <v>66</v>
      </c>
      <c r="Z2167">
        <v>23</v>
      </c>
      <c r="AA2167">
        <f t="shared" si="553"/>
        <v>466</v>
      </c>
      <c r="AB2167">
        <f t="shared" si="558"/>
        <v>7.765345263747619E-5</v>
      </c>
      <c r="AC2167" s="175"/>
    </row>
    <row r="2168" spans="1:29">
      <c r="A2168" t="s">
        <v>5570</v>
      </c>
      <c r="B2168" t="s">
        <v>5571</v>
      </c>
      <c r="C2168">
        <v>2.75</v>
      </c>
      <c r="D2168">
        <v>3.24</v>
      </c>
      <c r="E2168">
        <v>2.2999999999999998</v>
      </c>
      <c r="F2168">
        <v>3.15</v>
      </c>
      <c r="G2168">
        <v>4.13</v>
      </c>
      <c r="H2168">
        <v>2.2999999999999998</v>
      </c>
      <c r="I2168">
        <v>3.74</v>
      </c>
      <c r="J2168">
        <v>4.83</v>
      </c>
      <c r="K2168">
        <v>2.7</v>
      </c>
      <c r="U2168">
        <v>127</v>
      </c>
      <c r="V2168">
        <v>109</v>
      </c>
      <c r="W2168">
        <v>109</v>
      </c>
      <c r="X2168">
        <v>123</v>
      </c>
      <c r="Y2168">
        <v>106</v>
      </c>
      <c r="Z2168">
        <v>53</v>
      </c>
      <c r="AA2168">
        <f t="shared" si="553"/>
        <v>627</v>
      </c>
      <c r="AB2168">
        <f t="shared" si="558"/>
        <v>1.0448222060879307E-4</v>
      </c>
      <c r="AC2168" s="175"/>
    </row>
    <row r="2169" spans="1:29">
      <c r="A2169" t="s">
        <v>5572</v>
      </c>
      <c r="B2169" t="s">
        <v>5573</v>
      </c>
      <c r="C2169">
        <v>2.72</v>
      </c>
      <c r="D2169">
        <v>3.22</v>
      </c>
      <c r="E2169">
        <v>2.2799999999999998</v>
      </c>
      <c r="F2169">
        <v>3.1</v>
      </c>
      <c r="G2169">
        <v>4.08</v>
      </c>
      <c r="H2169">
        <v>2.27</v>
      </c>
      <c r="I2169">
        <v>3.71</v>
      </c>
      <c r="J2169">
        <v>4.8099999999999996</v>
      </c>
      <c r="K2169">
        <v>2.7</v>
      </c>
      <c r="U2169">
        <v>125</v>
      </c>
      <c r="V2169">
        <v>166</v>
      </c>
      <c r="W2169">
        <v>149</v>
      </c>
      <c r="X2169">
        <v>199</v>
      </c>
      <c r="Y2169">
        <v>144</v>
      </c>
      <c r="Z2169">
        <v>168</v>
      </c>
      <c r="AA2169">
        <f t="shared" si="553"/>
        <v>951</v>
      </c>
      <c r="AB2169">
        <f t="shared" si="558"/>
        <v>1.5847303317218853E-4</v>
      </c>
      <c r="AC2169" s="175">
        <f t="shared" ref="AC2169:AC2229" si="567">SUM(AB2169:AB2172)/4</f>
        <v>1.7238733208898953E-4</v>
      </c>
    </row>
    <row r="2170" spans="1:29">
      <c r="A2170" t="s">
        <v>5574</v>
      </c>
      <c r="B2170" t="s">
        <v>5575</v>
      </c>
      <c r="C2170">
        <v>2.81</v>
      </c>
      <c r="D2170">
        <v>3.29</v>
      </c>
      <c r="E2170">
        <v>2.31</v>
      </c>
      <c r="F2170">
        <v>3.17</v>
      </c>
      <c r="G2170">
        <v>4.12</v>
      </c>
      <c r="H2170">
        <v>2.27</v>
      </c>
      <c r="I2170">
        <v>3.8</v>
      </c>
      <c r="J2170">
        <v>4.8600000000000003</v>
      </c>
      <c r="K2170">
        <v>2.7</v>
      </c>
      <c r="U2170">
        <v>151</v>
      </c>
      <c r="V2170">
        <v>181</v>
      </c>
      <c r="W2170">
        <v>181</v>
      </c>
      <c r="X2170">
        <v>219</v>
      </c>
      <c r="Y2170">
        <v>122</v>
      </c>
      <c r="Z2170">
        <v>262</v>
      </c>
      <c r="AA2170">
        <f t="shared" si="553"/>
        <v>1116</v>
      </c>
      <c r="AB2170">
        <f t="shared" si="558"/>
        <v>1.8596835438502882E-4</v>
      </c>
      <c r="AC2170" s="175"/>
    </row>
    <row r="2171" spans="1:29">
      <c r="A2171" t="s">
        <v>5576</v>
      </c>
      <c r="B2171" t="s">
        <v>5577</v>
      </c>
      <c r="C2171">
        <v>3.04</v>
      </c>
      <c r="D2171">
        <v>3.49</v>
      </c>
      <c r="E2171">
        <v>2.4</v>
      </c>
      <c r="F2171">
        <v>3.55</v>
      </c>
      <c r="G2171">
        <v>4.43</v>
      </c>
      <c r="H2171">
        <v>2.37</v>
      </c>
      <c r="I2171">
        <v>4.05</v>
      </c>
      <c r="J2171">
        <v>5.01</v>
      </c>
      <c r="K2171">
        <v>2.7</v>
      </c>
      <c r="U2171">
        <v>164</v>
      </c>
      <c r="V2171">
        <v>163</v>
      </c>
      <c r="W2171">
        <v>175</v>
      </c>
      <c r="X2171">
        <v>219</v>
      </c>
      <c r="Y2171">
        <v>154</v>
      </c>
      <c r="Z2171">
        <v>226</v>
      </c>
      <c r="AA2171">
        <f t="shared" si="553"/>
        <v>1101</v>
      </c>
      <c r="AB2171">
        <f t="shared" si="558"/>
        <v>1.8346877972931605E-4</v>
      </c>
      <c r="AC2171" s="175"/>
    </row>
    <row r="2172" spans="1:29">
      <c r="A2172" t="s">
        <v>5578</v>
      </c>
      <c r="B2172" t="s">
        <v>5579</v>
      </c>
      <c r="C2172">
        <v>3.28</v>
      </c>
      <c r="D2172">
        <v>3.69</v>
      </c>
      <c r="E2172">
        <v>2.4900000000000002</v>
      </c>
      <c r="F2172">
        <v>3.96</v>
      </c>
      <c r="G2172">
        <v>4.7699999999999996</v>
      </c>
      <c r="H2172">
        <v>2.4900000000000002</v>
      </c>
      <c r="I2172">
        <v>4.3</v>
      </c>
      <c r="J2172">
        <v>5.15</v>
      </c>
      <c r="K2172">
        <v>2.7</v>
      </c>
      <c r="U2172">
        <v>181</v>
      </c>
      <c r="V2172">
        <v>161</v>
      </c>
      <c r="W2172">
        <v>164</v>
      </c>
      <c r="X2172">
        <v>155</v>
      </c>
      <c r="Y2172">
        <v>138</v>
      </c>
      <c r="Z2172">
        <v>171</v>
      </c>
      <c r="AA2172">
        <f t="shared" si="553"/>
        <v>970</v>
      </c>
      <c r="AB2172">
        <f t="shared" si="558"/>
        <v>1.6163916106942469E-4</v>
      </c>
      <c r="AC2172" s="175"/>
    </row>
    <row r="2173" spans="1:29">
      <c r="A2173" t="s">
        <v>5580</v>
      </c>
      <c r="B2173" t="s">
        <v>5581</v>
      </c>
      <c r="C2173">
        <v>3.47</v>
      </c>
      <c r="D2173">
        <v>3.84</v>
      </c>
      <c r="E2173">
        <v>2.56</v>
      </c>
      <c r="F2173">
        <v>4.3099999999999996</v>
      </c>
      <c r="G2173">
        <v>5.05</v>
      </c>
      <c r="H2173">
        <v>2.6</v>
      </c>
      <c r="I2173">
        <v>4.49</v>
      </c>
      <c r="J2173">
        <v>5.26</v>
      </c>
      <c r="K2173">
        <v>2.7</v>
      </c>
      <c r="U2173">
        <v>170</v>
      </c>
      <c r="V2173">
        <v>150</v>
      </c>
      <c r="W2173">
        <v>150</v>
      </c>
      <c r="X2173">
        <v>143</v>
      </c>
      <c r="Y2173">
        <v>140</v>
      </c>
      <c r="Z2173">
        <v>164</v>
      </c>
      <c r="AA2173">
        <f t="shared" si="553"/>
        <v>917</v>
      </c>
      <c r="AB2173">
        <f t="shared" si="558"/>
        <v>1.5280733061923962E-4</v>
      </c>
      <c r="AC2173" s="175">
        <f t="shared" ref="AC2173:AC2233" si="568">SUM(AB2173:AB2176)/4</f>
        <v>1.4168422340131787E-4</v>
      </c>
    </row>
    <row r="2174" spans="1:29">
      <c r="A2174" t="s">
        <v>5582</v>
      </c>
      <c r="B2174" t="s">
        <v>5583</v>
      </c>
      <c r="C2174">
        <v>3.64</v>
      </c>
      <c r="D2174">
        <v>3.95</v>
      </c>
      <c r="E2174">
        <v>2.63</v>
      </c>
      <c r="F2174">
        <v>4.49</v>
      </c>
      <c r="G2174">
        <v>5.17</v>
      </c>
      <c r="H2174">
        <v>2.65</v>
      </c>
      <c r="I2174">
        <v>4.67</v>
      </c>
      <c r="J2174">
        <v>5.35</v>
      </c>
      <c r="K2174">
        <v>2.7</v>
      </c>
      <c r="U2174">
        <v>156</v>
      </c>
      <c r="V2174">
        <v>145</v>
      </c>
      <c r="W2174">
        <v>139</v>
      </c>
      <c r="X2174">
        <v>140</v>
      </c>
      <c r="Y2174">
        <v>133</v>
      </c>
      <c r="Z2174">
        <v>149</v>
      </c>
      <c r="AA2174">
        <f t="shared" si="553"/>
        <v>862</v>
      </c>
      <c r="AB2174">
        <f t="shared" si="558"/>
        <v>1.4364222354829286E-4</v>
      </c>
      <c r="AC2174" s="175"/>
    </row>
    <row r="2175" spans="1:29">
      <c r="A2175" t="s">
        <v>5584</v>
      </c>
      <c r="B2175" t="s">
        <v>5585</v>
      </c>
      <c r="C2175">
        <v>3.77</v>
      </c>
      <c r="D2175">
        <v>4</v>
      </c>
      <c r="E2175">
        <v>2.69</v>
      </c>
      <c r="F2175">
        <v>4.8</v>
      </c>
      <c r="G2175">
        <v>5.43</v>
      </c>
      <c r="H2175">
        <v>2.76</v>
      </c>
      <c r="I2175">
        <v>4.8099999999999996</v>
      </c>
      <c r="J2175">
        <v>5.43</v>
      </c>
      <c r="K2175">
        <v>2.7</v>
      </c>
      <c r="U2175">
        <v>142</v>
      </c>
      <c r="V2175">
        <v>139</v>
      </c>
      <c r="W2175">
        <v>130</v>
      </c>
      <c r="X2175">
        <v>131</v>
      </c>
      <c r="Y2175">
        <v>129</v>
      </c>
      <c r="Z2175">
        <v>151</v>
      </c>
      <c r="AA2175">
        <f t="shared" si="553"/>
        <v>822</v>
      </c>
      <c r="AB2175">
        <f t="shared" si="558"/>
        <v>1.3697669113305885E-4</v>
      </c>
      <c r="AC2175" s="175"/>
    </row>
    <row r="2176" spans="1:29">
      <c r="A2176" t="s">
        <v>5586</v>
      </c>
      <c r="B2176" t="s">
        <v>5587</v>
      </c>
      <c r="C2176">
        <v>3.85</v>
      </c>
      <c r="D2176">
        <v>4.03</v>
      </c>
      <c r="E2176">
        <v>2.74</v>
      </c>
      <c r="F2176">
        <v>5.0599999999999996</v>
      </c>
      <c r="G2176">
        <v>5.64</v>
      </c>
      <c r="H2176">
        <v>2.86</v>
      </c>
      <c r="I2176">
        <v>4.93</v>
      </c>
      <c r="J2176">
        <v>5.5</v>
      </c>
      <c r="K2176">
        <v>2.7</v>
      </c>
      <c r="U2176">
        <v>138</v>
      </c>
      <c r="V2176">
        <v>135</v>
      </c>
      <c r="W2176">
        <v>128</v>
      </c>
      <c r="X2176">
        <v>124</v>
      </c>
      <c r="Y2176">
        <v>130</v>
      </c>
      <c r="Z2176">
        <v>145</v>
      </c>
      <c r="AA2176">
        <f t="shared" si="553"/>
        <v>800</v>
      </c>
      <c r="AB2176">
        <f t="shared" si="558"/>
        <v>1.3331064830468016E-4</v>
      </c>
      <c r="AC2176" s="175"/>
    </row>
    <row r="2177" spans="1:29">
      <c r="A2177" t="s">
        <v>5588</v>
      </c>
      <c r="B2177" t="s">
        <v>5589</v>
      </c>
      <c r="C2177">
        <v>3.9</v>
      </c>
      <c r="D2177">
        <v>4.05</v>
      </c>
      <c r="E2177">
        <v>2.78</v>
      </c>
      <c r="F2177">
        <v>5.27</v>
      </c>
      <c r="G2177">
        <v>5.78</v>
      </c>
      <c r="H2177">
        <v>2.93</v>
      </c>
      <c r="I2177">
        <v>5.03</v>
      </c>
      <c r="J2177">
        <v>5.55</v>
      </c>
      <c r="K2177">
        <v>2.7</v>
      </c>
      <c r="U2177">
        <v>137</v>
      </c>
      <c r="V2177">
        <v>135</v>
      </c>
      <c r="W2177">
        <v>132</v>
      </c>
      <c r="X2177">
        <v>100</v>
      </c>
      <c r="Y2177">
        <v>119</v>
      </c>
      <c r="Z2177">
        <v>117</v>
      </c>
      <c r="AA2177">
        <f t="shared" si="553"/>
        <v>740</v>
      </c>
      <c r="AB2177">
        <f t="shared" si="558"/>
        <v>1.2331234968182913E-4</v>
      </c>
      <c r="AC2177" s="175">
        <f t="shared" ref="AC2177:AC2237" si="569">SUM(AB2177:AB2180)/4</f>
        <v>1.2302073263866265E-4</v>
      </c>
    </row>
    <row r="2178" spans="1:29">
      <c r="A2178" t="s">
        <v>5590</v>
      </c>
      <c r="B2178" t="s">
        <v>5591</v>
      </c>
      <c r="C2178">
        <v>3.93</v>
      </c>
      <c r="D2178">
        <v>4.05</v>
      </c>
      <c r="E2178">
        <v>2.81</v>
      </c>
      <c r="F2178">
        <v>5.38</v>
      </c>
      <c r="G2178">
        <v>5.85</v>
      </c>
      <c r="H2178">
        <v>2.97</v>
      </c>
      <c r="I2178">
        <v>5.0999999999999996</v>
      </c>
      <c r="J2178">
        <v>5.58</v>
      </c>
      <c r="K2178">
        <v>2.7</v>
      </c>
      <c r="U2178">
        <v>136</v>
      </c>
      <c r="V2178">
        <v>134</v>
      </c>
      <c r="W2178">
        <v>136</v>
      </c>
      <c r="X2178">
        <v>93</v>
      </c>
      <c r="Y2178">
        <v>122</v>
      </c>
      <c r="Z2178">
        <v>112</v>
      </c>
      <c r="AA2178">
        <f t="shared" si="553"/>
        <v>733</v>
      </c>
      <c r="AB2178">
        <f t="shared" si="558"/>
        <v>1.2214588150916318E-4</v>
      </c>
      <c r="AC2178" s="175"/>
    </row>
    <row r="2179" spans="1:29">
      <c r="A2179" t="s">
        <v>5592</v>
      </c>
      <c r="B2179" t="s">
        <v>5593</v>
      </c>
      <c r="C2179">
        <v>3.95</v>
      </c>
      <c r="D2179">
        <v>4.05</v>
      </c>
      <c r="E2179">
        <v>2.82</v>
      </c>
      <c r="F2179">
        <v>5.42</v>
      </c>
      <c r="G2179">
        <v>5.87</v>
      </c>
      <c r="H2179">
        <v>2.97</v>
      </c>
      <c r="I2179">
        <v>5.12</v>
      </c>
      <c r="J2179">
        <v>5.6</v>
      </c>
      <c r="K2179">
        <v>2.7</v>
      </c>
      <c r="U2179">
        <v>136</v>
      </c>
      <c r="V2179">
        <v>141</v>
      </c>
      <c r="W2179">
        <v>146</v>
      </c>
      <c r="X2179">
        <v>92</v>
      </c>
      <c r="Y2179">
        <v>111</v>
      </c>
      <c r="Z2179">
        <v>100</v>
      </c>
      <c r="AA2179">
        <f t="shared" si="553"/>
        <v>726</v>
      </c>
      <c r="AB2179">
        <f t="shared" si="558"/>
        <v>1.2097941333649724E-4</v>
      </c>
      <c r="AC2179" s="175"/>
    </row>
    <row r="2180" spans="1:29">
      <c r="A2180" t="s">
        <v>5594</v>
      </c>
      <c r="B2180" t="s">
        <v>5595</v>
      </c>
      <c r="C2180">
        <v>3.93</v>
      </c>
      <c r="D2180">
        <v>4.05</v>
      </c>
      <c r="E2180">
        <v>2.81</v>
      </c>
      <c r="F2180">
        <v>5.36</v>
      </c>
      <c r="G2180">
        <v>5.84</v>
      </c>
      <c r="H2180">
        <v>2.95</v>
      </c>
      <c r="I2180">
        <v>5.09</v>
      </c>
      <c r="J2180">
        <v>5.58</v>
      </c>
      <c r="K2180">
        <v>2.7</v>
      </c>
      <c r="U2180">
        <v>143</v>
      </c>
      <c r="V2180">
        <v>149</v>
      </c>
      <c r="W2180">
        <v>152</v>
      </c>
      <c r="X2180">
        <v>83</v>
      </c>
      <c r="Y2180">
        <v>109</v>
      </c>
      <c r="Z2180">
        <v>118</v>
      </c>
      <c r="AA2180">
        <f t="shared" si="553"/>
        <v>754</v>
      </c>
      <c r="AB2180">
        <f t="shared" si="558"/>
        <v>1.2564528602716104E-4</v>
      </c>
      <c r="AC2180" s="175"/>
    </row>
    <row r="2181" spans="1:29">
      <c r="A2181" t="s">
        <v>5596</v>
      </c>
      <c r="B2181" t="s">
        <v>5597</v>
      </c>
      <c r="C2181">
        <v>3.87</v>
      </c>
      <c r="D2181">
        <v>4.04</v>
      </c>
      <c r="E2181">
        <v>2.76</v>
      </c>
      <c r="F2181">
        <v>5.21</v>
      </c>
      <c r="G2181">
        <v>5.76</v>
      </c>
      <c r="H2181">
        <v>2.92</v>
      </c>
      <c r="I2181">
        <v>4.9800000000000004</v>
      </c>
      <c r="J2181">
        <v>5.52</v>
      </c>
      <c r="K2181">
        <v>2.7</v>
      </c>
      <c r="U2181">
        <v>143</v>
      </c>
      <c r="V2181">
        <v>156</v>
      </c>
      <c r="W2181">
        <v>159</v>
      </c>
      <c r="X2181">
        <v>86</v>
      </c>
      <c r="Y2181">
        <v>117</v>
      </c>
      <c r="Z2181">
        <v>139</v>
      </c>
      <c r="AA2181">
        <f t="shared" si="553"/>
        <v>800</v>
      </c>
      <c r="AB2181">
        <f t="shared" si="558"/>
        <v>1.3331064830468016E-4</v>
      </c>
      <c r="AC2181" s="175">
        <f t="shared" ref="AC2181:AC2241" si="570">SUM(AB2181:AB2184)/4</f>
        <v>1.391429891680099E-4</v>
      </c>
    </row>
    <row r="2182" spans="1:29">
      <c r="A2182" t="s">
        <v>5598</v>
      </c>
      <c r="B2182" t="s">
        <v>5599</v>
      </c>
      <c r="C2182">
        <v>3.72</v>
      </c>
      <c r="D2182">
        <v>3.96</v>
      </c>
      <c r="E2182">
        <v>2.68</v>
      </c>
      <c r="F2182">
        <v>4.91</v>
      </c>
      <c r="G2182">
        <v>5.57</v>
      </c>
      <c r="H2182">
        <v>2.87</v>
      </c>
      <c r="I2182">
        <v>4.76</v>
      </c>
      <c r="J2182">
        <v>5.4</v>
      </c>
      <c r="K2182">
        <v>2.7</v>
      </c>
      <c r="U2182">
        <v>146</v>
      </c>
      <c r="V2182">
        <v>164</v>
      </c>
      <c r="W2182">
        <v>167</v>
      </c>
      <c r="X2182">
        <v>90</v>
      </c>
      <c r="Y2182">
        <v>123</v>
      </c>
      <c r="Z2182">
        <v>135</v>
      </c>
      <c r="AA2182">
        <f t="shared" ref="AA2182:AA2245" si="571">SUM(U2182:Z2182)</f>
        <v>825</v>
      </c>
      <c r="AB2182">
        <f t="shared" si="558"/>
        <v>1.3747660606420141E-4</v>
      </c>
      <c r="AC2182" s="175"/>
    </row>
    <row r="2183" spans="1:29">
      <c r="A2183" t="s">
        <v>5600</v>
      </c>
      <c r="B2183" t="s">
        <v>5601</v>
      </c>
      <c r="C2183">
        <v>3.56</v>
      </c>
      <c r="D2183">
        <v>3.89</v>
      </c>
      <c r="E2183">
        <v>2.61</v>
      </c>
      <c r="F2183">
        <v>4.59</v>
      </c>
      <c r="G2183">
        <v>5.33</v>
      </c>
      <c r="H2183">
        <v>2.77</v>
      </c>
      <c r="I2183">
        <v>4.58</v>
      </c>
      <c r="J2183">
        <v>5.31</v>
      </c>
      <c r="K2183">
        <v>2.7</v>
      </c>
      <c r="U2183">
        <v>141</v>
      </c>
      <c r="V2183">
        <v>170</v>
      </c>
      <c r="W2183">
        <v>169</v>
      </c>
      <c r="X2183">
        <v>106</v>
      </c>
      <c r="Y2183">
        <v>127</v>
      </c>
      <c r="Z2183">
        <v>142</v>
      </c>
      <c r="AA2183">
        <f t="shared" si="571"/>
        <v>855</v>
      </c>
      <c r="AB2183">
        <f t="shared" si="558"/>
        <v>1.4247575537562691E-4</v>
      </c>
      <c r="AC2183" s="175"/>
    </row>
    <row r="2184" spans="1:29">
      <c r="A2184" t="s">
        <v>5602</v>
      </c>
      <c r="B2184" t="s">
        <v>5603</v>
      </c>
      <c r="C2184">
        <v>3.45</v>
      </c>
      <c r="D2184">
        <v>3.82</v>
      </c>
      <c r="E2184">
        <v>2.57</v>
      </c>
      <c r="F2184">
        <v>4.38</v>
      </c>
      <c r="G2184">
        <v>5.15</v>
      </c>
      <c r="H2184">
        <v>2.69</v>
      </c>
      <c r="I2184">
        <v>4.47</v>
      </c>
      <c r="J2184">
        <v>5.25</v>
      </c>
      <c r="K2184">
        <v>2.7</v>
      </c>
      <c r="U2184">
        <v>136</v>
      </c>
      <c r="V2184">
        <v>166</v>
      </c>
      <c r="W2184">
        <v>159</v>
      </c>
      <c r="X2184">
        <v>114</v>
      </c>
      <c r="Y2184">
        <v>138</v>
      </c>
      <c r="Z2184">
        <v>147</v>
      </c>
      <c r="AA2184">
        <f t="shared" si="571"/>
        <v>860</v>
      </c>
      <c r="AB2184">
        <f t="shared" si="558"/>
        <v>1.4330894692753116E-4</v>
      </c>
      <c r="AC2184" s="175"/>
    </row>
    <row r="2185" spans="1:29">
      <c r="A2185" t="s">
        <v>5604</v>
      </c>
      <c r="B2185" t="s">
        <v>5605</v>
      </c>
      <c r="C2185">
        <v>3.37</v>
      </c>
      <c r="D2185">
        <v>3.76</v>
      </c>
      <c r="E2185">
        <v>2.5299999999999998</v>
      </c>
      <c r="F2185">
        <v>4.22</v>
      </c>
      <c r="G2185">
        <v>5.0199999999999996</v>
      </c>
      <c r="H2185">
        <v>2.63</v>
      </c>
      <c r="I2185">
        <v>4.3899999999999997</v>
      </c>
      <c r="J2185">
        <v>5.2</v>
      </c>
      <c r="K2185">
        <v>2.7</v>
      </c>
      <c r="U2185">
        <v>129</v>
      </c>
      <c r="V2185">
        <v>151</v>
      </c>
      <c r="W2185">
        <v>140</v>
      </c>
      <c r="X2185">
        <v>104</v>
      </c>
      <c r="Y2185">
        <v>134</v>
      </c>
      <c r="Z2185">
        <v>126</v>
      </c>
      <c r="AA2185">
        <f t="shared" si="571"/>
        <v>784</v>
      </c>
      <c r="AB2185">
        <f t="shared" si="558"/>
        <v>1.3064443533858654E-4</v>
      </c>
      <c r="AC2185" s="175">
        <f t="shared" ref="AC2185:AC2245" si="572">SUM(AB2185:AB2188)/4</f>
        <v>9.2484262261371858E-5</v>
      </c>
    </row>
    <row r="2186" spans="1:29">
      <c r="A2186" t="s">
        <v>5606</v>
      </c>
      <c r="B2186" t="s">
        <v>5607</v>
      </c>
      <c r="C2186">
        <v>3.29</v>
      </c>
      <c r="D2186">
        <v>3.7</v>
      </c>
      <c r="E2186">
        <v>2.5</v>
      </c>
      <c r="F2186">
        <v>4.08</v>
      </c>
      <c r="G2186">
        <v>4.91</v>
      </c>
      <c r="H2186">
        <v>2.59</v>
      </c>
      <c r="I2186">
        <v>4.3099999999999996</v>
      </c>
      <c r="J2186">
        <v>5.16</v>
      </c>
      <c r="K2186">
        <v>2.7</v>
      </c>
      <c r="U2186">
        <v>107</v>
      </c>
      <c r="V2186">
        <v>125</v>
      </c>
      <c r="W2186">
        <v>98</v>
      </c>
      <c r="X2186">
        <v>101</v>
      </c>
      <c r="Y2186">
        <v>122</v>
      </c>
      <c r="Z2186">
        <v>73</v>
      </c>
      <c r="AA2186">
        <f t="shared" si="571"/>
        <v>626</v>
      </c>
      <c r="AB2186">
        <f t="shared" si="558"/>
        <v>1.0431558229841223E-4</v>
      </c>
      <c r="AC2186" s="175"/>
    </row>
    <row r="2187" spans="1:29">
      <c r="A2187" t="s">
        <v>5608</v>
      </c>
      <c r="B2187" t="s">
        <v>5609</v>
      </c>
      <c r="C2187">
        <v>3.23</v>
      </c>
      <c r="D2187">
        <v>3.65</v>
      </c>
      <c r="E2187">
        <v>2.48</v>
      </c>
      <c r="F2187">
        <v>3.96</v>
      </c>
      <c r="G2187">
        <v>4.8</v>
      </c>
      <c r="H2187">
        <v>2.5499999999999998</v>
      </c>
      <c r="I2187">
        <v>4.24</v>
      </c>
      <c r="J2187">
        <v>5.12</v>
      </c>
      <c r="K2187">
        <v>2.7</v>
      </c>
      <c r="U2187">
        <v>97</v>
      </c>
      <c r="V2187">
        <v>91</v>
      </c>
      <c r="W2187">
        <v>73</v>
      </c>
      <c r="X2187">
        <v>76</v>
      </c>
      <c r="Y2187">
        <v>91</v>
      </c>
      <c r="Z2187">
        <v>30</v>
      </c>
      <c r="AA2187">
        <f t="shared" si="571"/>
        <v>458</v>
      </c>
      <c r="AB2187">
        <f t="shared" si="558"/>
        <v>7.6320346154429394E-5</v>
      </c>
      <c r="AC2187" s="175"/>
    </row>
    <row r="2188" spans="1:29">
      <c r="A2188" t="s">
        <v>5610</v>
      </c>
      <c r="B2188" t="s">
        <v>5611</v>
      </c>
      <c r="C2188">
        <v>3.17</v>
      </c>
      <c r="D2188">
        <v>3.6</v>
      </c>
      <c r="E2188">
        <v>2.4500000000000002</v>
      </c>
      <c r="F2188">
        <v>3.85</v>
      </c>
      <c r="G2188">
        <v>4.71</v>
      </c>
      <c r="H2188">
        <v>2.5099999999999998</v>
      </c>
      <c r="I2188">
        <v>4.18</v>
      </c>
      <c r="J2188">
        <v>5.08</v>
      </c>
      <c r="K2188">
        <v>2.7</v>
      </c>
      <c r="U2188">
        <v>84</v>
      </c>
      <c r="V2188">
        <v>63</v>
      </c>
      <c r="W2188">
        <v>58</v>
      </c>
      <c r="X2188">
        <v>66</v>
      </c>
      <c r="Y2188">
        <v>68</v>
      </c>
      <c r="Z2188">
        <v>13</v>
      </c>
      <c r="AA2188">
        <f t="shared" si="571"/>
        <v>352</v>
      </c>
      <c r="AB2188">
        <f t="shared" si="558"/>
        <v>5.8656685254059268E-5</v>
      </c>
      <c r="AC2188" s="175"/>
    </row>
    <row r="2189" spans="1:29">
      <c r="A2189" t="s">
        <v>5612</v>
      </c>
      <c r="B2189" t="s">
        <v>5613</v>
      </c>
      <c r="C2189">
        <v>3.11</v>
      </c>
      <c r="D2189">
        <v>3.55</v>
      </c>
      <c r="E2189">
        <v>2.4300000000000002</v>
      </c>
      <c r="F2189">
        <v>3.76</v>
      </c>
      <c r="G2189">
        <v>4.63</v>
      </c>
      <c r="H2189">
        <v>2.48</v>
      </c>
      <c r="I2189">
        <v>4.13</v>
      </c>
      <c r="J2189">
        <v>5.05</v>
      </c>
      <c r="K2189">
        <v>2.7</v>
      </c>
      <c r="U2189">
        <v>85</v>
      </c>
      <c r="V2189">
        <v>68</v>
      </c>
      <c r="W2189">
        <v>62</v>
      </c>
      <c r="X2189">
        <v>83</v>
      </c>
      <c r="Y2189">
        <v>71</v>
      </c>
      <c r="Z2189">
        <v>15</v>
      </c>
      <c r="AA2189">
        <f t="shared" si="571"/>
        <v>384</v>
      </c>
      <c r="AB2189">
        <f t="shared" si="558"/>
        <v>6.3989111186246476E-5</v>
      </c>
      <c r="AC2189" s="175">
        <f t="shared" ref="AC2189:AC2249" si="573">SUM(AB2189:AB2192)/4</f>
        <v>7.4029069386692686E-5</v>
      </c>
    </row>
    <row r="2190" spans="1:29">
      <c r="A2190" t="s">
        <v>5614</v>
      </c>
      <c r="B2190" t="s">
        <v>5615</v>
      </c>
      <c r="C2190">
        <v>3.07</v>
      </c>
      <c r="D2190">
        <v>3.52</v>
      </c>
      <c r="E2190">
        <v>2.41</v>
      </c>
      <c r="F2190">
        <v>3.68</v>
      </c>
      <c r="G2190">
        <v>4.5599999999999996</v>
      </c>
      <c r="H2190">
        <v>2.4500000000000002</v>
      </c>
      <c r="I2190">
        <v>4.08</v>
      </c>
      <c r="J2190">
        <v>5.03</v>
      </c>
      <c r="K2190">
        <v>2.7</v>
      </c>
      <c r="U2190">
        <v>89</v>
      </c>
      <c r="V2190">
        <v>64</v>
      </c>
      <c r="W2190">
        <v>65</v>
      </c>
      <c r="X2190">
        <v>87</v>
      </c>
      <c r="Y2190">
        <v>69</v>
      </c>
      <c r="Z2190">
        <v>12</v>
      </c>
      <c r="AA2190">
        <f t="shared" si="571"/>
        <v>386</v>
      </c>
      <c r="AB2190">
        <f t="shared" si="558"/>
        <v>6.4322387807008171E-5</v>
      </c>
      <c r="AC2190" s="175"/>
    </row>
    <row r="2191" spans="1:29">
      <c r="A2191" t="s">
        <v>5616</v>
      </c>
      <c r="B2191" t="s">
        <v>5617</v>
      </c>
      <c r="C2191">
        <v>3.02</v>
      </c>
      <c r="D2191">
        <v>3.48</v>
      </c>
      <c r="E2191">
        <v>2.39</v>
      </c>
      <c r="F2191">
        <v>3.59</v>
      </c>
      <c r="G2191">
        <v>4.49</v>
      </c>
      <c r="H2191">
        <v>2.41</v>
      </c>
      <c r="I2191">
        <v>4.03</v>
      </c>
      <c r="J2191">
        <v>5</v>
      </c>
      <c r="K2191">
        <v>2.7</v>
      </c>
      <c r="U2191">
        <v>100</v>
      </c>
      <c r="V2191">
        <v>73</v>
      </c>
      <c r="W2191">
        <v>74</v>
      </c>
      <c r="X2191">
        <v>88</v>
      </c>
      <c r="Y2191">
        <v>66</v>
      </c>
      <c r="Z2191">
        <v>23</v>
      </c>
      <c r="AA2191">
        <f t="shared" si="571"/>
        <v>424</v>
      </c>
      <c r="AB2191">
        <f t="shared" si="558"/>
        <v>7.0654643601480478E-5</v>
      </c>
      <c r="AC2191" s="175"/>
    </row>
    <row r="2192" spans="1:29">
      <c r="A2192" t="s">
        <v>5618</v>
      </c>
      <c r="B2192" t="s">
        <v>5619</v>
      </c>
      <c r="C2192">
        <v>2.99</v>
      </c>
      <c r="D2192">
        <v>3.45</v>
      </c>
      <c r="E2192">
        <v>2.38</v>
      </c>
      <c r="F2192">
        <v>3.53</v>
      </c>
      <c r="G2192">
        <v>4.4400000000000004</v>
      </c>
      <c r="H2192">
        <v>2.39</v>
      </c>
      <c r="I2192">
        <v>4</v>
      </c>
      <c r="J2192">
        <v>4.9800000000000004</v>
      </c>
      <c r="K2192">
        <v>2.7</v>
      </c>
      <c r="U2192">
        <v>109</v>
      </c>
      <c r="V2192">
        <v>97</v>
      </c>
      <c r="W2192">
        <v>96</v>
      </c>
      <c r="X2192">
        <v>122</v>
      </c>
      <c r="Y2192">
        <v>106</v>
      </c>
      <c r="Z2192">
        <v>53</v>
      </c>
      <c r="AA2192">
        <f t="shared" si="571"/>
        <v>583</v>
      </c>
      <c r="AB2192">
        <f t="shared" si="558"/>
        <v>9.7150134952035661E-5</v>
      </c>
      <c r="AC2192" s="175"/>
    </row>
    <row r="2193" spans="1:29">
      <c r="A2193" t="s">
        <v>5620</v>
      </c>
      <c r="B2193" t="s">
        <v>5621</v>
      </c>
      <c r="C2193">
        <v>2.96</v>
      </c>
      <c r="D2193">
        <v>3.43</v>
      </c>
      <c r="E2193">
        <v>2.37</v>
      </c>
      <c r="F2193">
        <v>3.47</v>
      </c>
      <c r="G2193">
        <v>4.38</v>
      </c>
      <c r="H2193">
        <v>2.36</v>
      </c>
      <c r="I2193">
        <v>3.97</v>
      </c>
      <c r="J2193">
        <v>4.96</v>
      </c>
      <c r="K2193">
        <v>2.7</v>
      </c>
      <c r="U2193">
        <v>108</v>
      </c>
      <c r="V2193">
        <v>150</v>
      </c>
      <c r="W2193">
        <v>133</v>
      </c>
      <c r="X2193">
        <v>196</v>
      </c>
      <c r="Y2193">
        <v>144</v>
      </c>
      <c r="Z2193">
        <v>168</v>
      </c>
      <c r="AA2193">
        <f t="shared" si="571"/>
        <v>899</v>
      </c>
      <c r="AB2193">
        <f t="shared" si="558"/>
        <v>1.4980784103238432E-4</v>
      </c>
      <c r="AC2193" s="175">
        <f t="shared" ref="AC2193:AC2253" si="574">SUM(AB2193:AB2196)/4</f>
        <v>1.6443035276830393E-4</v>
      </c>
    </row>
    <row r="2194" spans="1:29">
      <c r="A2194" t="s">
        <v>5622</v>
      </c>
      <c r="B2194" t="s">
        <v>5623</v>
      </c>
      <c r="C2194">
        <v>3.04</v>
      </c>
      <c r="D2194">
        <v>3.49</v>
      </c>
      <c r="E2194">
        <v>2.4</v>
      </c>
      <c r="F2194">
        <v>3.54</v>
      </c>
      <c r="G2194">
        <v>4.42</v>
      </c>
      <c r="H2194">
        <v>2.36</v>
      </c>
      <c r="I2194">
        <v>4.05</v>
      </c>
      <c r="J2194">
        <v>5.01</v>
      </c>
      <c r="K2194">
        <v>2.7</v>
      </c>
      <c r="U2194">
        <v>134</v>
      </c>
      <c r="V2194">
        <v>166</v>
      </c>
      <c r="W2194">
        <v>160</v>
      </c>
      <c r="X2194">
        <v>222</v>
      </c>
      <c r="Y2194">
        <v>122</v>
      </c>
      <c r="Z2194">
        <v>262</v>
      </c>
      <c r="AA2194">
        <f t="shared" si="571"/>
        <v>1066</v>
      </c>
      <c r="AB2194">
        <f t="shared" si="558"/>
        <v>1.7763643886598631E-4</v>
      </c>
      <c r="AC2194" s="175"/>
    </row>
    <row r="2195" spans="1:29">
      <c r="A2195" t="s">
        <v>5624</v>
      </c>
      <c r="B2195" t="s">
        <v>5625</v>
      </c>
      <c r="C2195">
        <v>3.27</v>
      </c>
      <c r="D2195">
        <v>3.68</v>
      </c>
      <c r="E2195">
        <v>2.4900000000000002</v>
      </c>
      <c r="F2195">
        <v>3.87</v>
      </c>
      <c r="G2195">
        <v>4.68</v>
      </c>
      <c r="H2195">
        <v>2.44</v>
      </c>
      <c r="I2195">
        <v>4.29</v>
      </c>
      <c r="J2195">
        <v>5.14</v>
      </c>
      <c r="K2195">
        <v>2.7</v>
      </c>
      <c r="U2195">
        <v>146</v>
      </c>
      <c r="V2195">
        <v>148</v>
      </c>
      <c r="W2195">
        <v>157</v>
      </c>
      <c r="X2195">
        <v>220</v>
      </c>
      <c r="Y2195">
        <v>154</v>
      </c>
      <c r="Z2195">
        <v>226</v>
      </c>
      <c r="AA2195">
        <f t="shared" si="571"/>
        <v>1051</v>
      </c>
      <c r="AB2195">
        <f t="shared" si="558"/>
        <v>1.7513686421027355E-4</v>
      </c>
      <c r="AC2195" s="175"/>
    </row>
    <row r="2196" spans="1:29">
      <c r="A2196" t="s">
        <v>5626</v>
      </c>
      <c r="B2196" t="s">
        <v>5627</v>
      </c>
      <c r="C2196">
        <v>3.53</v>
      </c>
      <c r="D2196">
        <v>3.88</v>
      </c>
      <c r="E2196">
        <v>2.59</v>
      </c>
      <c r="F2196">
        <v>4.28</v>
      </c>
      <c r="G2196">
        <v>4.99</v>
      </c>
      <c r="H2196">
        <v>2.54</v>
      </c>
      <c r="I2196">
        <v>4.55</v>
      </c>
      <c r="J2196">
        <v>5.29</v>
      </c>
      <c r="K2196">
        <v>2.7</v>
      </c>
      <c r="U2196">
        <v>164</v>
      </c>
      <c r="V2196">
        <v>146</v>
      </c>
      <c r="W2196">
        <v>146</v>
      </c>
      <c r="X2196">
        <v>166</v>
      </c>
      <c r="Y2196">
        <v>138</v>
      </c>
      <c r="Z2196">
        <v>171</v>
      </c>
      <c r="AA2196">
        <f t="shared" si="571"/>
        <v>931</v>
      </c>
      <c r="AB2196">
        <f t="shared" si="558"/>
        <v>1.5514026696457152E-4</v>
      </c>
      <c r="AC2196" s="175"/>
    </row>
    <row r="2197" spans="1:29">
      <c r="A2197" t="s">
        <v>5628</v>
      </c>
      <c r="B2197" t="s">
        <v>5629</v>
      </c>
      <c r="C2197">
        <v>3.76</v>
      </c>
      <c r="D2197">
        <v>4</v>
      </c>
      <c r="E2197">
        <v>2.68</v>
      </c>
      <c r="F2197">
        <v>4.6900000000000004</v>
      </c>
      <c r="G2197">
        <v>5.31</v>
      </c>
      <c r="H2197">
        <v>2.66</v>
      </c>
      <c r="I2197">
        <v>4.8</v>
      </c>
      <c r="J2197">
        <v>5.42</v>
      </c>
      <c r="K2197">
        <v>2.7</v>
      </c>
      <c r="U2197">
        <v>150</v>
      </c>
      <c r="V2197">
        <v>135</v>
      </c>
      <c r="W2197">
        <v>133</v>
      </c>
      <c r="X2197">
        <v>154</v>
      </c>
      <c r="Y2197">
        <v>140</v>
      </c>
      <c r="Z2197">
        <v>164</v>
      </c>
      <c r="AA2197">
        <f t="shared" si="571"/>
        <v>876</v>
      </c>
      <c r="AB2197">
        <f t="shared" si="558"/>
        <v>1.4597515989362477E-4</v>
      </c>
      <c r="AC2197" s="175">
        <f t="shared" ref="AC2197" si="575">SUM(AB2197:AB2200)/4</f>
        <v>1.3485205267570302E-4</v>
      </c>
    </row>
    <row r="2198" spans="1:29">
      <c r="A2198" t="s">
        <v>5630</v>
      </c>
      <c r="B2198" t="s">
        <v>5631</v>
      </c>
      <c r="C2198">
        <v>3.94</v>
      </c>
      <c r="D2198">
        <v>4.05</v>
      </c>
      <c r="E2198">
        <v>2.77</v>
      </c>
      <c r="F2198">
        <v>5.0999999999999996</v>
      </c>
      <c r="G2198">
        <v>5.63</v>
      </c>
      <c r="H2198">
        <v>2.79</v>
      </c>
      <c r="I2198">
        <v>5.03</v>
      </c>
      <c r="J2198">
        <v>5.55</v>
      </c>
      <c r="K2198">
        <v>2.7</v>
      </c>
      <c r="U2198">
        <v>134</v>
      </c>
      <c r="V2198">
        <v>130</v>
      </c>
      <c r="W2198">
        <v>123</v>
      </c>
      <c r="X2198">
        <v>151</v>
      </c>
      <c r="Y2198">
        <v>133</v>
      </c>
      <c r="Z2198">
        <v>149</v>
      </c>
      <c r="AA2198">
        <f t="shared" si="571"/>
        <v>820</v>
      </c>
      <c r="AB2198">
        <f t="shared" ref="AB2198:AB2261" si="576">AA2198/$AD$4</f>
        <v>1.3664341451229717E-4</v>
      </c>
      <c r="AC2198" s="175"/>
    </row>
    <row r="2199" spans="1:29">
      <c r="A2199" t="s">
        <v>5632</v>
      </c>
      <c r="B2199" t="s">
        <v>5633</v>
      </c>
      <c r="C2199">
        <v>4.0199999999999996</v>
      </c>
      <c r="D2199">
        <v>4.0599999999999996</v>
      </c>
      <c r="E2199">
        <v>2.84</v>
      </c>
      <c r="F2199">
        <v>5.46</v>
      </c>
      <c r="G2199">
        <v>5.89</v>
      </c>
      <c r="H2199">
        <v>2.91</v>
      </c>
      <c r="I2199">
        <v>5.21</v>
      </c>
      <c r="J2199">
        <v>5.64</v>
      </c>
      <c r="K2199">
        <v>2.7</v>
      </c>
      <c r="U2199">
        <v>125</v>
      </c>
      <c r="V2199">
        <v>124</v>
      </c>
      <c r="W2199">
        <v>114</v>
      </c>
      <c r="X2199">
        <v>140</v>
      </c>
      <c r="Y2199">
        <v>129</v>
      </c>
      <c r="Z2199">
        <v>151</v>
      </c>
      <c r="AA2199">
        <f t="shared" si="571"/>
        <v>783</v>
      </c>
      <c r="AB2199">
        <f t="shared" si="576"/>
        <v>1.3047779702820569E-4</v>
      </c>
      <c r="AC2199" s="175"/>
    </row>
    <row r="2200" spans="1:29">
      <c r="A2200" t="s">
        <v>5634</v>
      </c>
      <c r="B2200" t="s">
        <v>5635</v>
      </c>
      <c r="C2200">
        <v>4.05</v>
      </c>
      <c r="D2200">
        <v>4.0599999999999996</v>
      </c>
      <c r="E2200">
        <v>2.89</v>
      </c>
      <c r="F2200">
        <v>5.69</v>
      </c>
      <c r="G2200">
        <v>6.04</v>
      </c>
      <c r="H2200">
        <v>3.01</v>
      </c>
      <c r="I2200">
        <v>5.34</v>
      </c>
      <c r="J2200">
        <v>5.71</v>
      </c>
      <c r="K2200">
        <v>2.7</v>
      </c>
      <c r="U2200">
        <v>117</v>
      </c>
      <c r="V2200">
        <v>121</v>
      </c>
      <c r="W2200">
        <v>112</v>
      </c>
      <c r="X2200">
        <v>133</v>
      </c>
      <c r="Y2200">
        <v>130</v>
      </c>
      <c r="Z2200">
        <v>145</v>
      </c>
      <c r="AA2200">
        <f t="shared" si="571"/>
        <v>758</v>
      </c>
      <c r="AB2200">
        <f t="shared" si="576"/>
        <v>1.2631183926868443E-4</v>
      </c>
      <c r="AC2200" s="175"/>
    </row>
    <row r="2201" spans="1:29">
      <c r="A2201" t="s">
        <v>5636</v>
      </c>
      <c r="B2201" t="s">
        <v>5637</v>
      </c>
      <c r="C2201">
        <v>4.05</v>
      </c>
      <c r="D2201">
        <v>4.0599999999999996</v>
      </c>
      <c r="E2201">
        <v>2.92</v>
      </c>
      <c r="F2201">
        <v>5.82</v>
      </c>
      <c r="G2201">
        <v>6.13</v>
      </c>
      <c r="H2201">
        <v>3.07</v>
      </c>
      <c r="I2201">
        <v>5.42</v>
      </c>
      <c r="J2201">
        <v>5.75</v>
      </c>
      <c r="K2201">
        <v>2.7</v>
      </c>
      <c r="U2201">
        <v>121</v>
      </c>
      <c r="V2201">
        <v>121</v>
      </c>
      <c r="W2201">
        <v>116</v>
      </c>
      <c r="X2201">
        <v>106</v>
      </c>
      <c r="Y2201">
        <v>119</v>
      </c>
      <c r="Z2201">
        <v>117</v>
      </c>
      <c r="AA2201">
        <f t="shared" si="571"/>
        <v>700</v>
      </c>
      <c r="AB2201">
        <f t="shared" si="576"/>
        <v>1.1664681726659513E-4</v>
      </c>
      <c r="AC2201" s="175">
        <f t="shared" ref="AC2201:AC2261" si="577">SUM(AB2201:AB2204)/4</f>
        <v>1.1464715754202493E-4</v>
      </c>
    </row>
    <row r="2202" spans="1:29">
      <c r="A2202" t="s">
        <v>5638</v>
      </c>
      <c r="B2202" t="s">
        <v>5639</v>
      </c>
      <c r="C2202">
        <v>4.0599999999999996</v>
      </c>
      <c r="D2202">
        <v>4.0599999999999996</v>
      </c>
      <c r="E2202">
        <v>2.94</v>
      </c>
      <c r="F2202">
        <v>5.89</v>
      </c>
      <c r="G2202">
        <v>6.18</v>
      </c>
      <c r="H2202">
        <v>3.1</v>
      </c>
      <c r="I2202">
        <v>5.46</v>
      </c>
      <c r="J2202">
        <v>5.77</v>
      </c>
      <c r="K2202">
        <v>2.7</v>
      </c>
      <c r="U2202">
        <v>121</v>
      </c>
      <c r="V2202">
        <v>118</v>
      </c>
      <c r="W2202">
        <v>119</v>
      </c>
      <c r="X2202">
        <v>94</v>
      </c>
      <c r="Y2202">
        <v>122</v>
      </c>
      <c r="Z2202">
        <v>112</v>
      </c>
      <c r="AA2202">
        <f t="shared" si="571"/>
        <v>686</v>
      </c>
      <c r="AB2202">
        <f t="shared" si="576"/>
        <v>1.1431388092126324E-4</v>
      </c>
      <c r="AC2202" s="175"/>
    </row>
    <row r="2203" spans="1:29">
      <c r="A2203" t="s">
        <v>5640</v>
      </c>
      <c r="B2203" t="s">
        <v>5641</v>
      </c>
      <c r="C2203">
        <v>4.0599999999999996</v>
      </c>
      <c r="D2203">
        <v>4.0599999999999996</v>
      </c>
      <c r="E2203">
        <v>2.93</v>
      </c>
      <c r="F2203">
        <v>5.89</v>
      </c>
      <c r="G2203">
        <v>6.18</v>
      </c>
      <c r="H2203">
        <v>3.1</v>
      </c>
      <c r="I2203">
        <v>5.45</v>
      </c>
      <c r="J2203">
        <v>5.77</v>
      </c>
      <c r="K2203">
        <v>2.7</v>
      </c>
      <c r="U2203">
        <v>120</v>
      </c>
      <c r="V2203">
        <v>125</v>
      </c>
      <c r="W2203">
        <v>127</v>
      </c>
      <c r="X2203">
        <v>90</v>
      </c>
      <c r="Y2203">
        <v>111</v>
      </c>
      <c r="Z2203">
        <v>100</v>
      </c>
      <c r="AA2203">
        <f t="shared" si="571"/>
        <v>673</v>
      </c>
      <c r="AB2203">
        <f t="shared" si="576"/>
        <v>1.1214758288631218E-4</v>
      </c>
      <c r="AC2203" s="175"/>
    </row>
    <row r="2204" spans="1:29">
      <c r="A2204" t="s">
        <v>5642</v>
      </c>
      <c r="B2204" t="s">
        <v>5643</v>
      </c>
      <c r="C2204">
        <v>4.05</v>
      </c>
      <c r="D2204">
        <v>4.0599999999999996</v>
      </c>
      <c r="E2204">
        <v>2.91</v>
      </c>
      <c r="F2204">
        <v>5.81</v>
      </c>
      <c r="G2204">
        <v>6.14</v>
      </c>
      <c r="H2204">
        <v>3.07</v>
      </c>
      <c r="I2204">
        <v>5.39</v>
      </c>
      <c r="J2204">
        <v>5.74</v>
      </c>
      <c r="K2204">
        <v>2.7</v>
      </c>
      <c r="U2204">
        <v>124</v>
      </c>
      <c r="V2204">
        <v>132</v>
      </c>
      <c r="W2204">
        <v>132</v>
      </c>
      <c r="X2204">
        <v>78</v>
      </c>
      <c r="Y2204">
        <v>109</v>
      </c>
      <c r="Z2204">
        <v>118</v>
      </c>
      <c r="AA2204">
        <f t="shared" si="571"/>
        <v>693</v>
      </c>
      <c r="AB2204">
        <f t="shared" si="576"/>
        <v>1.1548034909392918E-4</v>
      </c>
      <c r="AC2204" s="175"/>
    </row>
    <row r="2205" spans="1:29">
      <c r="A2205" t="s">
        <v>5644</v>
      </c>
      <c r="B2205" t="s">
        <v>5645</v>
      </c>
      <c r="C2205">
        <v>4.04</v>
      </c>
      <c r="D2205">
        <v>4.0599999999999996</v>
      </c>
      <c r="E2205">
        <v>2.86</v>
      </c>
      <c r="F2205">
        <v>5.66</v>
      </c>
      <c r="G2205">
        <v>6.05</v>
      </c>
      <c r="H2205">
        <v>3.03</v>
      </c>
      <c r="I2205">
        <v>5.26</v>
      </c>
      <c r="J2205">
        <v>5.67</v>
      </c>
      <c r="K2205">
        <v>2.7</v>
      </c>
      <c r="U2205">
        <v>124</v>
      </c>
      <c r="V2205">
        <v>138</v>
      </c>
      <c r="W2205">
        <v>139</v>
      </c>
      <c r="X2205">
        <v>83</v>
      </c>
      <c r="Y2205">
        <v>117</v>
      </c>
      <c r="Z2205">
        <v>139</v>
      </c>
      <c r="AA2205">
        <f t="shared" si="571"/>
        <v>740</v>
      </c>
      <c r="AB2205">
        <f t="shared" si="576"/>
        <v>1.2331234968182913E-4</v>
      </c>
      <c r="AC2205" s="175">
        <f t="shared" ref="AC2205:AC2265" si="578">SUM(AB2205:AB2208)/4</f>
        <v>1.2860311603642111E-4</v>
      </c>
    </row>
    <row r="2206" spans="1:29">
      <c r="A2206" t="s">
        <v>5646</v>
      </c>
      <c r="B2206" t="s">
        <v>5647</v>
      </c>
      <c r="C2206">
        <v>3.98</v>
      </c>
      <c r="D2206">
        <v>4.0599999999999996</v>
      </c>
      <c r="E2206">
        <v>2.79</v>
      </c>
      <c r="F2206">
        <v>5.46</v>
      </c>
      <c r="G2206">
        <v>5.93</v>
      </c>
      <c r="H2206">
        <v>2.99</v>
      </c>
      <c r="I2206">
        <v>5.0999999999999996</v>
      </c>
      <c r="J2206">
        <v>5.58</v>
      </c>
      <c r="K2206">
        <v>2.7</v>
      </c>
      <c r="U2206">
        <v>120</v>
      </c>
      <c r="V2206">
        <v>146</v>
      </c>
      <c r="W2206">
        <v>147</v>
      </c>
      <c r="X2206">
        <v>88</v>
      </c>
      <c r="Y2206">
        <v>123</v>
      </c>
      <c r="Z2206">
        <v>135</v>
      </c>
      <c r="AA2206">
        <f t="shared" si="571"/>
        <v>759</v>
      </c>
      <c r="AB2206">
        <f t="shared" si="576"/>
        <v>1.2647847757906529E-4</v>
      </c>
      <c r="AC2206" s="175"/>
    </row>
    <row r="2207" spans="1:29">
      <c r="A2207" t="s">
        <v>5648</v>
      </c>
      <c r="B2207" t="s">
        <v>5649</v>
      </c>
      <c r="C2207">
        <v>3.91</v>
      </c>
      <c r="D2207">
        <v>4.05</v>
      </c>
      <c r="E2207">
        <v>2.74</v>
      </c>
      <c r="F2207">
        <v>5.26</v>
      </c>
      <c r="G2207">
        <v>5.81</v>
      </c>
      <c r="H2207">
        <v>2.93</v>
      </c>
      <c r="I2207">
        <v>4.9800000000000004</v>
      </c>
      <c r="J2207">
        <v>5.52</v>
      </c>
      <c r="K2207">
        <v>2.7</v>
      </c>
      <c r="U2207">
        <v>118</v>
      </c>
      <c r="V2207">
        <v>152</v>
      </c>
      <c r="W2207">
        <v>150</v>
      </c>
      <c r="X2207">
        <v>102</v>
      </c>
      <c r="Y2207">
        <v>127</v>
      </c>
      <c r="Z2207">
        <v>142</v>
      </c>
      <c r="AA2207">
        <f t="shared" si="571"/>
        <v>791</v>
      </c>
      <c r="AB2207">
        <f t="shared" si="576"/>
        <v>1.318109035112525E-4</v>
      </c>
      <c r="AC2207" s="175"/>
    </row>
    <row r="2208" spans="1:29">
      <c r="A2208" t="s">
        <v>5650</v>
      </c>
      <c r="B2208" t="s">
        <v>5651</v>
      </c>
      <c r="C2208">
        <v>3.87</v>
      </c>
      <c r="D2208">
        <v>4.04</v>
      </c>
      <c r="E2208">
        <v>2.72</v>
      </c>
      <c r="F2208">
        <v>5.14</v>
      </c>
      <c r="G2208">
        <v>5.72</v>
      </c>
      <c r="H2208">
        <v>2.89</v>
      </c>
      <c r="I2208">
        <v>4.91</v>
      </c>
      <c r="J2208">
        <v>5.49</v>
      </c>
      <c r="K2208">
        <v>2.7</v>
      </c>
      <c r="U2208">
        <v>115</v>
      </c>
      <c r="V2208">
        <v>149</v>
      </c>
      <c r="W2208">
        <v>142</v>
      </c>
      <c r="X2208">
        <v>106</v>
      </c>
      <c r="Y2208">
        <v>138</v>
      </c>
      <c r="Z2208">
        <v>147</v>
      </c>
      <c r="AA2208">
        <f t="shared" si="571"/>
        <v>797</v>
      </c>
      <c r="AB2208">
        <f t="shared" si="576"/>
        <v>1.328107333735376E-4</v>
      </c>
      <c r="AC2208" s="175"/>
    </row>
    <row r="2209" spans="1:29">
      <c r="A2209" t="s">
        <v>5652</v>
      </c>
      <c r="B2209" t="s">
        <v>5653</v>
      </c>
      <c r="C2209">
        <v>3.82</v>
      </c>
      <c r="D2209">
        <v>4.03</v>
      </c>
      <c r="E2209">
        <v>2.69</v>
      </c>
      <c r="F2209">
        <v>5.0199999999999996</v>
      </c>
      <c r="G2209">
        <v>5.63</v>
      </c>
      <c r="H2209">
        <v>2.85</v>
      </c>
      <c r="I2209">
        <v>4.8499999999999996</v>
      </c>
      <c r="J2209">
        <v>5.45</v>
      </c>
      <c r="K2209">
        <v>2.7</v>
      </c>
      <c r="U2209">
        <v>111</v>
      </c>
      <c r="V2209">
        <v>137</v>
      </c>
      <c r="W2209">
        <v>125</v>
      </c>
      <c r="X2209">
        <v>98</v>
      </c>
      <c r="Y2209">
        <v>134</v>
      </c>
      <c r="Z2209">
        <v>126</v>
      </c>
      <c r="AA2209">
        <f t="shared" si="571"/>
        <v>731</v>
      </c>
      <c r="AB2209">
        <f t="shared" si="576"/>
        <v>1.2181260488840148E-4</v>
      </c>
      <c r="AC2209" s="175">
        <f t="shared" ref="AC2209:AC2269" si="579">SUM(AB2209:AB2212)/4</f>
        <v>8.6735240553232528E-5</v>
      </c>
    </row>
    <row r="2210" spans="1:29">
      <c r="A2210" t="s">
        <v>5654</v>
      </c>
      <c r="B2210" t="s">
        <v>5655</v>
      </c>
      <c r="C2210">
        <v>3.77</v>
      </c>
      <c r="D2210">
        <v>4.0199999999999996</v>
      </c>
      <c r="E2210">
        <v>2.67</v>
      </c>
      <c r="F2210">
        <v>4.9400000000000004</v>
      </c>
      <c r="G2210">
        <v>5.59</v>
      </c>
      <c r="H2210">
        <v>2.84</v>
      </c>
      <c r="I2210">
        <v>4.79</v>
      </c>
      <c r="J2210">
        <v>5.42</v>
      </c>
      <c r="K2210">
        <v>2.7</v>
      </c>
      <c r="U2210">
        <v>90</v>
      </c>
      <c r="V2210">
        <v>112</v>
      </c>
      <c r="W2210">
        <v>87</v>
      </c>
      <c r="X2210">
        <v>95</v>
      </c>
      <c r="Y2210">
        <v>122</v>
      </c>
      <c r="Z2210">
        <v>73</v>
      </c>
      <c r="AA2210">
        <f t="shared" si="571"/>
        <v>579</v>
      </c>
      <c r="AB2210">
        <f t="shared" si="576"/>
        <v>9.6483581710512256E-5</v>
      </c>
      <c r="AC2210" s="175"/>
    </row>
    <row r="2211" spans="1:29">
      <c r="A2211" t="s">
        <v>5656</v>
      </c>
      <c r="B2211" t="s">
        <v>5657</v>
      </c>
      <c r="C2211">
        <v>3.71</v>
      </c>
      <c r="D2211">
        <v>4</v>
      </c>
      <c r="E2211">
        <v>2.65</v>
      </c>
      <c r="F2211">
        <v>4.84</v>
      </c>
      <c r="G2211">
        <v>5.51</v>
      </c>
      <c r="H2211">
        <v>2.82</v>
      </c>
      <c r="I2211">
        <v>4.7300000000000004</v>
      </c>
      <c r="J2211">
        <v>5.39</v>
      </c>
      <c r="K2211">
        <v>2.7</v>
      </c>
      <c r="U2211">
        <v>82</v>
      </c>
      <c r="V2211">
        <v>81</v>
      </c>
      <c r="W2211">
        <v>63</v>
      </c>
      <c r="X2211">
        <v>71</v>
      </c>
      <c r="Y2211">
        <v>91</v>
      </c>
      <c r="Z2211">
        <v>30</v>
      </c>
      <c r="AA2211">
        <f t="shared" si="571"/>
        <v>418</v>
      </c>
      <c r="AB2211">
        <f t="shared" si="576"/>
        <v>6.9654813739195378E-5</v>
      </c>
      <c r="AC2211" s="175"/>
    </row>
    <row r="2212" spans="1:29">
      <c r="A2212" t="s">
        <v>5658</v>
      </c>
      <c r="B2212" t="s">
        <v>5659</v>
      </c>
      <c r="C2212">
        <v>3.65</v>
      </c>
      <c r="D2212">
        <v>3.97</v>
      </c>
      <c r="E2212">
        <v>2.63</v>
      </c>
      <c r="F2212">
        <v>4.76</v>
      </c>
      <c r="G2212">
        <v>5.45</v>
      </c>
      <c r="H2212">
        <v>2.79</v>
      </c>
      <c r="I2212">
        <v>4.67</v>
      </c>
      <c r="J2212">
        <v>5.35</v>
      </c>
      <c r="K2212">
        <v>2.7</v>
      </c>
      <c r="U2212">
        <v>84</v>
      </c>
      <c r="V2212">
        <v>64</v>
      </c>
      <c r="W2212">
        <v>59</v>
      </c>
      <c r="X2212">
        <v>66</v>
      </c>
      <c r="Y2212">
        <v>68</v>
      </c>
      <c r="Z2212">
        <v>13</v>
      </c>
      <c r="AA2212">
        <f t="shared" si="571"/>
        <v>354</v>
      </c>
      <c r="AB2212">
        <f t="shared" si="576"/>
        <v>5.898996187482097E-5</v>
      </c>
      <c r="AC2212" s="175"/>
    </row>
    <row r="2213" spans="1:29">
      <c r="A2213" t="s">
        <v>5660</v>
      </c>
      <c r="B2213" t="s">
        <v>5661</v>
      </c>
      <c r="C2213">
        <v>3.59</v>
      </c>
      <c r="D2213">
        <v>3.94</v>
      </c>
      <c r="E2213">
        <v>2.6</v>
      </c>
      <c r="F2213">
        <v>4.6500000000000004</v>
      </c>
      <c r="G2213">
        <v>5.37</v>
      </c>
      <c r="H2213">
        <v>2.75</v>
      </c>
      <c r="I2213">
        <v>4.6100000000000003</v>
      </c>
      <c r="J2213">
        <v>5.32</v>
      </c>
      <c r="K2213">
        <v>2.7</v>
      </c>
      <c r="U2213">
        <v>85</v>
      </c>
      <c r="V2213">
        <v>69</v>
      </c>
      <c r="W2213">
        <v>63</v>
      </c>
      <c r="X2213">
        <v>82</v>
      </c>
      <c r="Y2213">
        <v>71</v>
      </c>
      <c r="Z2213">
        <v>15</v>
      </c>
      <c r="AA2213">
        <f t="shared" si="571"/>
        <v>385</v>
      </c>
      <c r="AB2213">
        <f t="shared" si="576"/>
        <v>6.415574949662733E-5</v>
      </c>
      <c r="AC2213" s="175">
        <f t="shared" ref="AC2213:AC2273" si="580">SUM(AB2213:AB2216)/4</f>
        <v>7.4237367274668768E-5</v>
      </c>
    </row>
    <row r="2214" spans="1:29">
      <c r="A2214" t="s">
        <v>5662</v>
      </c>
      <c r="B2214" t="s">
        <v>5663</v>
      </c>
      <c r="C2214">
        <v>3.55</v>
      </c>
      <c r="D2214">
        <v>3.91</v>
      </c>
      <c r="E2214">
        <v>2.59</v>
      </c>
      <c r="F2214">
        <v>4.58</v>
      </c>
      <c r="G2214">
        <v>5.32</v>
      </c>
      <c r="H2214">
        <v>2.73</v>
      </c>
      <c r="I2214">
        <v>4.57</v>
      </c>
      <c r="J2214">
        <v>5.3</v>
      </c>
      <c r="K2214">
        <v>2.7</v>
      </c>
      <c r="U2214">
        <v>89</v>
      </c>
      <c r="V2214">
        <v>65</v>
      </c>
      <c r="W2214">
        <v>67</v>
      </c>
      <c r="X2214">
        <v>86</v>
      </c>
      <c r="Y2214">
        <v>69</v>
      </c>
      <c r="Z2214">
        <v>12</v>
      </c>
      <c r="AA2214">
        <f t="shared" si="571"/>
        <v>388</v>
      </c>
      <c r="AB2214">
        <f t="shared" si="576"/>
        <v>6.465566442776988E-5</v>
      </c>
      <c r="AC2214" s="175"/>
    </row>
    <row r="2215" spans="1:29">
      <c r="A2215" t="s">
        <v>5664</v>
      </c>
      <c r="B2215" t="s">
        <v>5665</v>
      </c>
      <c r="C2215">
        <v>3.5</v>
      </c>
      <c r="D2215">
        <v>3.87</v>
      </c>
      <c r="E2215">
        <v>2.57</v>
      </c>
      <c r="F2215">
        <v>4.5</v>
      </c>
      <c r="G2215">
        <v>5.25</v>
      </c>
      <c r="H2215">
        <v>2.7</v>
      </c>
      <c r="I2215">
        <v>4.5199999999999996</v>
      </c>
      <c r="J2215">
        <v>5.27</v>
      </c>
      <c r="K2215">
        <v>2.7</v>
      </c>
      <c r="U2215">
        <v>100</v>
      </c>
      <c r="V2215">
        <v>74</v>
      </c>
      <c r="W2215">
        <v>75</v>
      </c>
      <c r="X2215">
        <v>88</v>
      </c>
      <c r="Y2215">
        <v>66</v>
      </c>
      <c r="Z2215">
        <v>23</v>
      </c>
      <c r="AA2215">
        <f t="shared" si="571"/>
        <v>426</v>
      </c>
      <c r="AB2215">
        <f t="shared" si="576"/>
        <v>7.0987920222242187E-5</v>
      </c>
      <c r="AC2215" s="175"/>
    </row>
    <row r="2216" spans="1:29">
      <c r="A2216" t="s">
        <v>5666</v>
      </c>
      <c r="B2216" t="s">
        <v>5667</v>
      </c>
      <c r="C2216">
        <v>3.46</v>
      </c>
      <c r="D2216">
        <v>3.84</v>
      </c>
      <c r="E2216">
        <v>2.5499999999999998</v>
      </c>
      <c r="F2216">
        <v>4.43</v>
      </c>
      <c r="G2216">
        <v>5.19</v>
      </c>
      <c r="H2216">
        <v>2.68</v>
      </c>
      <c r="I2216">
        <v>4.4800000000000004</v>
      </c>
      <c r="J2216">
        <v>5.25</v>
      </c>
      <c r="K2216">
        <v>2.7</v>
      </c>
      <c r="U2216">
        <v>109</v>
      </c>
      <c r="V2216">
        <v>98</v>
      </c>
      <c r="W2216">
        <v>97</v>
      </c>
      <c r="X2216">
        <v>120</v>
      </c>
      <c r="Y2216">
        <v>106</v>
      </c>
      <c r="Z2216">
        <v>53</v>
      </c>
      <c r="AA2216">
        <f t="shared" si="571"/>
        <v>583</v>
      </c>
      <c r="AB2216">
        <f t="shared" si="576"/>
        <v>9.7150134952035661E-5</v>
      </c>
      <c r="AC2216" s="175"/>
    </row>
    <row r="2217" spans="1:29">
      <c r="A2217" t="s">
        <v>5668</v>
      </c>
      <c r="B2217" t="s">
        <v>5669</v>
      </c>
      <c r="C2217">
        <v>3.42</v>
      </c>
      <c r="D2217">
        <v>3.81</v>
      </c>
      <c r="E2217">
        <v>2.54</v>
      </c>
      <c r="F2217">
        <v>4.37</v>
      </c>
      <c r="G2217">
        <v>5.14</v>
      </c>
      <c r="H2217">
        <v>2.66</v>
      </c>
      <c r="I2217">
        <v>4.4400000000000004</v>
      </c>
      <c r="J2217">
        <v>5.23</v>
      </c>
      <c r="K2217">
        <v>2.7</v>
      </c>
      <c r="U2217">
        <v>107</v>
      </c>
      <c r="V2217">
        <v>151</v>
      </c>
      <c r="W2217">
        <v>134</v>
      </c>
      <c r="X2217">
        <v>194</v>
      </c>
      <c r="Y2217">
        <v>144</v>
      </c>
      <c r="Z2217">
        <v>168</v>
      </c>
      <c r="AA2217">
        <f t="shared" si="571"/>
        <v>898</v>
      </c>
      <c r="AB2217">
        <f t="shared" si="576"/>
        <v>1.4964120272200346E-4</v>
      </c>
      <c r="AC2217" s="175">
        <f t="shared" ref="AC2217" si="581">SUM(AB2217:AB2220)/4</f>
        <v>1.6426371445792308E-4</v>
      </c>
    </row>
    <row r="2218" spans="1:29">
      <c r="A2218" t="s">
        <v>5670</v>
      </c>
      <c r="B2218" t="s">
        <v>5671</v>
      </c>
      <c r="C2218">
        <v>3.43</v>
      </c>
      <c r="D2218">
        <v>3.81</v>
      </c>
      <c r="E2218">
        <v>2.54</v>
      </c>
      <c r="F2218">
        <v>4.33</v>
      </c>
      <c r="G2218">
        <v>5.0999999999999996</v>
      </c>
      <c r="H2218">
        <v>2.63</v>
      </c>
      <c r="I2218">
        <v>4.45</v>
      </c>
      <c r="J2218">
        <v>5.23</v>
      </c>
      <c r="K2218">
        <v>2.7</v>
      </c>
      <c r="U2218">
        <v>133</v>
      </c>
      <c r="V2218">
        <v>167</v>
      </c>
      <c r="W2218">
        <v>161</v>
      </c>
      <c r="X2218">
        <v>220</v>
      </c>
      <c r="Y2218">
        <v>122</v>
      </c>
      <c r="Z2218">
        <v>262</v>
      </c>
      <c r="AA2218">
        <f t="shared" si="571"/>
        <v>1065</v>
      </c>
      <c r="AB2218">
        <f t="shared" si="576"/>
        <v>1.7746980055560545E-4</v>
      </c>
      <c r="AC2218" s="175"/>
    </row>
    <row r="2219" spans="1:29">
      <c r="A2219" t="s">
        <v>5672</v>
      </c>
      <c r="B2219" t="s">
        <v>5673</v>
      </c>
      <c r="C2219">
        <v>3.51</v>
      </c>
      <c r="D2219">
        <v>3.88</v>
      </c>
      <c r="E2219">
        <v>2.57</v>
      </c>
      <c r="F2219">
        <v>4.43</v>
      </c>
      <c r="G2219">
        <v>5.16</v>
      </c>
      <c r="H2219">
        <v>2.64</v>
      </c>
      <c r="I2219">
        <v>4.53</v>
      </c>
      <c r="J2219">
        <v>5.28</v>
      </c>
      <c r="K2219">
        <v>2.7</v>
      </c>
      <c r="U2219">
        <v>145</v>
      </c>
      <c r="V2219">
        <v>149</v>
      </c>
      <c r="W2219">
        <v>157</v>
      </c>
      <c r="X2219">
        <v>218</v>
      </c>
      <c r="Y2219">
        <v>154</v>
      </c>
      <c r="Z2219">
        <v>226</v>
      </c>
      <c r="AA2219">
        <f t="shared" si="571"/>
        <v>1049</v>
      </c>
      <c r="AB2219">
        <f t="shared" si="576"/>
        <v>1.7480358758951186E-4</v>
      </c>
      <c r="AC2219" s="175"/>
    </row>
    <row r="2220" spans="1:29">
      <c r="A2220" t="s">
        <v>5674</v>
      </c>
      <c r="B2220" t="s">
        <v>5675</v>
      </c>
      <c r="C2220">
        <v>3.6</v>
      </c>
      <c r="D2220">
        <v>3.92</v>
      </c>
      <c r="E2220">
        <v>2.61</v>
      </c>
      <c r="F2220">
        <v>4.57</v>
      </c>
      <c r="G2220">
        <v>5.27</v>
      </c>
      <c r="H2220">
        <v>2.69</v>
      </c>
      <c r="I2220">
        <v>4.62</v>
      </c>
      <c r="J2220">
        <v>5.33</v>
      </c>
      <c r="K2220">
        <v>2.7</v>
      </c>
      <c r="U2220">
        <v>164</v>
      </c>
      <c r="V2220">
        <v>147</v>
      </c>
      <c r="W2220">
        <v>147</v>
      </c>
      <c r="X2220">
        <v>164</v>
      </c>
      <c r="Y2220">
        <v>138</v>
      </c>
      <c r="Z2220">
        <v>171</v>
      </c>
      <c r="AA2220">
        <f t="shared" si="571"/>
        <v>931</v>
      </c>
      <c r="AB2220">
        <f t="shared" si="576"/>
        <v>1.5514026696457152E-4</v>
      </c>
      <c r="AC2220" s="175"/>
    </row>
    <row r="2221" spans="1:29">
      <c r="A2221" t="s">
        <v>5676</v>
      </c>
      <c r="B2221" t="s">
        <v>5677</v>
      </c>
      <c r="C2221">
        <v>3.66</v>
      </c>
      <c r="D2221">
        <v>3.94</v>
      </c>
      <c r="E2221">
        <v>2.64</v>
      </c>
      <c r="F2221">
        <v>4.7</v>
      </c>
      <c r="G2221">
        <v>5.37</v>
      </c>
      <c r="H2221">
        <v>2.73</v>
      </c>
      <c r="I2221">
        <v>4.7</v>
      </c>
      <c r="J2221">
        <v>5.37</v>
      </c>
      <c r="K2221">
        <v>2.7</v>
      </c>
      <c r="U2221">
        <v>149</v>
      </c>
      <c r="V2221">
        <v>136</v>
      </c>
      <c r="W2221">
        <v>134</v>
      </c>
      <c r="X2221">
        <v>153</v>
      </c>
      <c r="Y2221">
        <v>140</v>
      </c>
      <c r="Z2221">
        <v>164</v>
      </c>
      <c r="AA2221">
        <f t="shared" si="571"/>
        <v>876</v>
      </c>
      <c r="AB2221">
        <f t="shared" si="576"/>
        <v>1.4597515989362477E-4</v>
      </c>
      <c r="AC2221" s="175">
        <f t="shared" si="565"/>
        <v>1.3493537183089345E-4</v>
      </c>
    </row>
    <row r="2222" spans="1:29">
      <c r="A2222" t="s">
        <v>5678</v>
      </c>
      <c r="B2222" t="s">
        <v>5679</v>
      </c>
      <c r="C2222">
        <v>3.67</v>
      </c>
      <c r="D2222">
        <v>3.94</v>
      </c>
      <c r="E2222">
        <v>2.67</v>
      </c>
      <c r="F2222">
        <v>4.8</v>
      </c>
      <c r="G2222">
        <v>5.47</v>
      </c>
      <c r="H2222">
        <v>2.79</v>
      </c>
      <c r="I2222">
        <v>4.74</v>
      </c>
      <c r="J2222">
        <v>5.4</v>
      </c>
      <c r="K2222">
        <v>2.7</v>
      </c>
      <c r="U2222">
        <v>134</v>
      </c>
      <c r="V2222">
        <v>131</v>
      </c>
      <c r="W2222">
        <v>124</v>
      </c>
      <c r="X2222">
        <v>150</v>
      </c>
      <c r="Y2222">
        <v>133</v>
      </c>
      <c r="Z2222">
        <v>149</v>
      </c>
      <c r="AA2222">
        <f t="shared" si="571"/>
        <v>821</v>
      </c>
      <c r="AB2222">
        <f t="shared" si="576"/>
        <v>1.3681005282267802E-4</v>
      </c>
      <c r="AC2222" s="175"/>
    </row>
    <row r="2223" spans="1:29">
      <c r="A2223" t="s">
        <v>5680</v>
      </c>
      <c r="B2223" t="s">
        <v>5681</v>
      </c>
      <c r="C2223">
        <v>3.7</v>
      </c>
      <c r="D2223">
        <v>3.95</v>
      </c>
      <c r="E2223">
        <v>2.69</v>
      </c>
      <c r="F2223">
        <v>4.9400000000000004</v>
      </c>
      <c r="G2223">
        <v>5.57</v>
      </c>
      <c r="H2223">
        <v>2.85</v>
      </c>
      <c r="I2223">
        <v>4.8</v>
      </c>
      <c r="J2223">
        <v>5.43</v>
      </c>
      <c r="K2223">
        <v>2.7</v>
      </c>
      <c r="U2223">
        <v>124</v>
      </c>
      <c r="V2223">
        <v>125</v>
      </c>
      <c r="W2223">
        <v>115</v>
      </c>
      <c r="X2223">
        <v>139</v>
      </c>
      <c r="Y2223">
        <v>129</v>
      </c>
      <c r="Z2223">
        <v>151</v>
      </c>
      <c r="AA2223">
        <f t="shared" si="571"/>
        <v>783</v>
      </c>
      <c r="AB2223">
        <f t="shared" si="576"/>
        <v>1.3047779702820569E-4</v>
      </c>
      <c r="AC2223" s="175"/>
    </row>
    <row r="2224" spans="1:29">
      <c r="A2224" t="s">
        <v>5682</v>
      </c>
      <c r="B2224" t="s">
        <v>5683</v>
      </c>
      <c r="C2224">
        <v>3.73</v>
      </c>
      <c r="D2224">
        <v>3.97</v>
      </c>
      <c r="E2224">
        <v>2.72</v>
      </c>
      <c r="F2224">
        <v>5.0599999999999996</v>
      </c>
      <c r="G2224">
        <v>5.66</v>
      </c>
      <c r="H2224">
        <v>2.91</v>
      </c>
      <c r="I2224">
        <v>4.8499999999999996</v>
      </c>
      <c r="J2224">
        <v>5.46</v>
      </c>
      <c r="K2224">
        <v>2.7</v>
      </c>
      <c r="U2224">
        <v>118</v>
      </c>
      <c r="V2224">
        <v>122</v>
      </c>
      <c r="W2224">
        <v>113</v>
      </c>
      <c r="X2224">
        <v>131</v>
      </c>
      <c r="Y2224">
        <v>130</v>
      </c>
      <c r="Z2224">
        <v>145</v>
      </c>
      <c r="AA2224">
        <f t="shared" si="571"/>
        <v>759</v>
      </c>
      <c r="AB2224">
        <f t="shared" si="576"/>
        <v>1.2647847757906529E-4</v>
      </c>
      <c r="AC2224" s="175"/>
    </row>
    <row r="2225" spans="1:29">
      <c r="A2225" t="s">
        <v>5684</v>
      </c>
      <c r="B2225" t="s">
        <v>5685</v>
      </c>
      <c r="C2225">
        <v>3.74</v>
      </c>
      <c r="D2225">
        <v>3.97</v>
      </c>
      <c r="E2225">
        <v>2.73</v>
      </c>
      <c r="F2225">
        <v>5.14</v>
      </c>
      <c r="G2225">
        <v>5.73</v>
      </c>
      <c r="H2225">
        <v>2.96</v>
      </c>
      <c r="I2225">
        <v>4.88</v>
      </c>
      <c r="J2225">
        <v>5.47</v>
      </c>
      <c r="K2225">
        <v>2.7</v>
      </c>
      <c r="U2225">
        <v>121</v>
      </c>
      <c r="V2225">
        <v>122</v>
      </c>
      <c r="W2225">
        <v>117</v>
      </c>
      <c r="X2225">
        <v>105</v>
      </c>
      <c r="Y2225">
        <v>119</v>
      </c>
      <c r="Z2225">
        <v>117</v>
      </c>
      <c r="AA2225">
        <f t="shared" si="571"/>
        <v>701</v>
      </c>
      <c r="AB2225">
        <f t="shared" si="576"/>
        <v>1.1681345557697599E-4</v>
      </c>
      <c r="AC2225" s="175">
        <f t="shared" si="566"/>
        <v>1.1506375331797706E-4</v>
      </c>
    </row>
    <row r="2226" spans="1:29">
      <c r="A2226" t="s">
        <v>5686</v>
      </c>
      <c r="B2226" t="s">
        <v>5687</v>
      </c>
      <c r="C2226">
        <v>3.75</v>
      </c>
      <c r="D2226">
        <v>3.98</v>
      </c>
      <c r="E2226">
        <v>2.74</v>
      </c>
      <c r="F2226">
        <v>5.18</v>
      </c>
      <c r="G2226">
        <v>5.76</v>
      </c>
      <c r="H2226">
        <v>2.99</v>
      </c>
      <c r="I2226">
        <v>4.8899999999999997</v>
      </c>
      <c r="J2226">
        <v>5.48</v>
      </c>
      <c r="K2226">
        <v>2.7</v>
      </c>
      <c r="U2226">
        <v>122</v>
      </c>
      <c r="V2226">
        <v>120</v>
      </c>
      <c r="W2226">
        <v>120</v>
      </c>
      <c r="X2226">
        <v>93</v>
      </c>
      <c r="Y2226">
        <v>122</v>
      </c>
      <c r="Z2226">
        <v>112</v>
      </c>
      <c r="AA2226">
        <f t="shared" si="571"/>
        <v>689</v>
      </c>
      <c r="AB2226">
        <f t="shared" si="576"/>
        <v>1.1481379585240579E-4</v>
      </c>
      <c r="AC2226" s="175"/>
    </row>
    <row r="2227" spans="1:29">
      <c r="A2227" t="s">
        <v>5688</v>
      </c>
      <c r="B2227" t="s">
        <v>5689</v>
      </c>
      <c r="C2227">
        <v>3.74</v>
      </c>
      <c r="D2227">
        <v>3.97</v>
      </c>
      <c r="E2227">
        <v>2.73</v>
      </c>
      <c r="F2227">
        <v>5.18</v>
      </c>
      <c r="G2227">
        <v>5.77</v>
      </c>
      <c r="H2227">
        <v>2.99</v>
      </c>
      <c r="I2227">
        <v>4.88</v>
      </c>
      <c r="J2227">
        <v>5.47</v>
      </c>
      <c r="K2227">
        <v>2.7</v>
      </c>
      <c r="U2227">
        <v>121</v>
      </c>
      <c r="V2227">
        <v>126</v>
      </c>
      <c r="W2227">
        <v>129</v>
      </c>
      <c r="X2227">
        <v>89</v>
      </c>
      <c r="Y2227">
        <v>111</v>
      </c>
      <c r="Z2227">
        <v>100</v>
      </c>
      <c r="AA2227">
        <f t="shared" si="571"/>
        <v>676</v>
      </c>
      <c r="AB2227">
        <f t="shared" si="576"/>
        <v>1.1264749781745473E-4</v>
      </c>
      <c r="AC2227" s="175"/>
    </row>
    <row r="2228" spans="1:29">
      <c r="A2228" t="s">
        <v>5690</v>
      </c>
      <c r="B2228" t="s">
        <v>5691</v>
      </c>
      <c r="C2228">
        <v>3.7</v>
      </c>
      <c r="D2228">
        <v>3.95</v>
      </c>
      <c r="E2228">
        <v>2.71</v>
      </c>
      <c r="F2228">
        <v>5.0999999999999996</v>
      </c>
      <c r="G2228">
        <v>5.71</v>
      </c>
      <c r="H2228">
        <v>2.97</v>
      </c>
      <c r="I2228">
        <v>4.83</v>
      </c>
      <c r="J2228">
        <v>5.45</v>
      </c>
      <c r="K2228">
        <v>2.7</v>
      </c>
      <c r="U2228">
        <v>124</v>
      </c>
      <c r="V2228">
        <v>134</v>
      </c>
      <c r="W2228">
        <v>134</v>
      </c>
      <c r="X2228">
        <v>77</v>
      </c>
      <c r="Y2228">
        <v>109</v>
      </c>
      <c r="Z2228">
        <v>118</v>
      </c>
      <c r="AA2228">
        <f t="shared" si="571"/>
        <v>696</v>
      </c>
      <c r="AB2228">
        <f t="shared" si="576"/>
        <v>1.1598026402507173E-4</v>
      </c>
      <c r="AC2228" s="175"/>
    </row>
    <row r="2229" spans="1:29">
      <c r="A2229" t="s">
        <v>5692</v>
      </c>
      <c r="B2229" t="s">
        <v>5693</v>
      </c>
      <c r="C2229">
        <v>3.63</v>
      </c>
      <c r="D2229">
        <v>3.9</v>
      </c>
      <c r="E2229">
        <v>2.67</v>
      </c>
      <c r="F2229">
        <v>4.93</v>
      </c>
      <c r="G2229">
        <v>5.6</v>
      </c>
      <c r="H2229">
        <v>2.91</v>
      </c>
      <c r="I2229">
        <v>4.72</v>
      </c>
      <c r="J2229">
        <v>5.39</v>
      </c>
      <c r="K2229">
        <v>2.7</v>
      </c>
      <c r="U2229">
        <v>124</v>
      </c>
      <c r="V2229">
        <v>140</v>
      </c>
      <c r="W2229">
        <v>141</v>
      </c>
      <c r="X2229">
        <v>82</v>
      </c>
      <c r="Y2229">
        <v>117</v>
      </c>
      <c r="Z2229">
        <v>139</v>
      </c>
      <c r="AA2229">
        <f t="shared" si="571"/>
        <v>743</v>
      </c>
      <c r="AB2229">
        <f t="shared" si="576"/>
        <v>1.238122646129717E-4</v>
      </c>
      <c r="AC2229" s="175">
        <f t="shared" si="567"/>
        <v>1.2897805223477805E-4</v>
      </c>
    </row>
    <row r="2230" spans="1:29">
      <c r="A2230" t="s">
        <v>5694</v>
      </c>
      <c r="B2230" t="s">
        <v>5695</v>
      </c>
      <c r="C2230">
        <v>3.53</v>
      </c>
      <c r="D2230">
        <v>3.85</v>
      </c>
      <c r="E2230">
        <v>2.61</v>
      </c>
      <c r="F2230">
        <v>4.71</v>
      </c>
      <c r="G2230">
        <v>5.44</v>
      </c>
      <c r="H2230">
        <v>2.84</v>
      </c>
      <c r="I2230">
        <v>4.59</v>
      </c>
      <c r="J2230">
        <v>5.31</v>
      </c>
      <c r="K2230">
        <v>2.7</v>
      </c>
      <c r="U2230">
        <v>121</v>
      </c>
      <c r="V2230">
        <v>147</v>
      </c>
      <c r="W2230">
        <v>148</v>
      </c>
      <c r="X2230">
        <v>87</v>
      </c>
      <c r="Y2230">
        <v>123</v>
      </c>
      <c r="Z2230">
        <v>135</v>
      </c>
      <c r="AA2230">
        <f t="shared" si="571"/>
        <v>761</v>
      </c>
      <c r="AB2230">
        <f t="shared" si="576"/>
        <v>1.26811754199827E-4</v>
      </c>
      <c r="AC2230" s="175"/>
    </row>
    <row r="2231" spans="1:29">
      <c r="A2231" t="s">
        <v>5696</v>
      </c>
      <c r="B2231" t="s">
        <v>5697</v>
      </c>
      <c r="C2231">
        <v>3.46</v>
      </c>
      <c r="D2231">
        <v>3.8</v>
      </c>
      <c r="E2231">
        <v>2.57</v>
      </c>
      <c r="F2231">
        <v>4.5199999999999996</v>
      </c>
      <c r="G2231">
        <v>5.3</v>
      </c>
      <c r="H2231">
        <v>2.76</v>
      </c>
      <c r="I2231">
        <v>4.5</v>
      </c>
      <c r="J2231">
        <v>5.26</v>
      </c>
      <c r="K2231">
        <v>2.7</v>
      </c>
      <c r="U2231">
        <v>118</v>
      </c>
      <c r="V2231">
        <v>153</v>
      </c>
      <c r="W2231">
        <v>151</v>
      </c>
      <c r="X2231">
        <v>101</v>
      </c>
      <c r="Y2231">
        <v>127</v>
      </c>
      <c r="Z2231">
        <v>142</v>
      </c>
      <c r="AA2231">
        <f t="shared" si="571"/>
        <v>792</v>
      </c>
      <c r="AB2231">
        <f t="shared" si="576"/>
        <v>1.3197754182163335E-4</v>
      </c>
      <c r="AC2231" s="175"/>
    </row>
    <row r="2232" spans="1:29">
      <c r="A2232" t="s">
        <v>5698</v>
      </c>
      <c r="B2232" t="s">
        <v>5699</v>
      </c>
      <c r="C2232">
        <v>3.39</v>
      </c>
      <c r="D2232">
        <v>3.76</v>
      </c>
      <c r="E2232">
        <v>2.54</v>
      </c>
      <c r="F2232">
        <v>4.37</v>
      </c>
      <c r="G2232">
        <v>5.17</v>
      </c>
      <c r="H2232">
        <v>2.71</v>
      </c>
      <c r="I2232">
        <v>4.42</v>
      </c>
      <c r="J2232">
        <v>5.22</v>
      </c>
      <c r="K2232">
        <v>2.7</v>
      </c>
      <c r="U2232">
        <v>115</v>
      </c>
      <c r="V2232">
        <v>151</v>
      </c>
      <c r="W2232">
        <v>143</v>
      </c>
      <c r="X2232">
        <v>106</v>
      </c>
      <c r="Y2232">
        <v>138</v>
      </c>
      <c r="Z2232">
        <v>147</v>
      </c>
      <c r="AA2232">
        <f t="shared" si="571"/>
        <v>800</v>
      </c>
      <c r="AB2232">
        <f t="shared" si="576"/>
        <v>1.3331064830468016E-4</v>
      </c>
      <c r="AC2232" s="175"/>
    </row>
    <row r="2233" spans="1:29">
      <c r="A2233" t="s">
        <v>5700</v>
      </c>
      <c r="B2233" t="s">
        <v>5701</v>
      </c>
      <c r="C2233">
        <v>3.35</v>
      </c>
      <c r="D2233">
        <v>3.73</v>
      </c>
      <c r="E2233">
        <v>2.52</v>
      </c>
      <c r="F2233">
        <v>4.28</v>
      </c>
      <c r="G2233">
        <v>5.0999999999999996</v>
      </c>
      <c r="H2233">
        <v>2.67</v>
      </c>
      <c r="I2233">
        <v>4.37</v>
      </c>
      <c r="J2233">
        <v>5.19</v>
      </c>
      <c r="K2233">
        <v>2.7</v>
      </c>
      <c r="U2233">
        <v>111</v>
      </c>
      <c r="V2233">
        <v>138</v>
      </c>
      <c r="W2233">
        <v>126</v>
      </c>
      <c r="X2233">
        <v>97</v>
      </c>
      <c r="Y2233">
        <v>134</v>
      </c>
      <c r="Z2233">
        <v>126</v>
      </c>
      <c r="AA2233">
        <f t="shared" si="571"/>
        <v>732</v>
      </c>
      <c r="AB2233">
        <f t="shared" si="576"/>
        <v>1.2197924319878234E-4</v>
      </c>
      <c r="AC2233" s="175">
        <f t="shared" si="568"/>
        <v>8.8776559855397941E-5</v>
      </c>
    </row>
    <row r="2234" spans="1:29">
      <c r="A2234" t="s">
        <v>5702</v>
      </c>
      <c r="B2234" t="s">
        <v>5703</v>
      </c>
      <c r="C2234">
        <v>3.3</v>
      </c>
      <c r="D2234">
        <v>3.69</v>
      </c>
      <c r="E2234">
        <v>2.5</v>
      </c>
      <c r="F2234">
        <v>4.22</v>
      </c>
      <c r="G2234">
        <v>5.05</v>
      </c>
      <c r="H2234">
        <v>2.66</v>
      </c>
      <c r="I2234">
        <v>4.32</v>
      </c>
      <c r="J2234">
        <v>5.16</v>
      </c>
      <c r="K2234">
        <v>2.7</v>
      </c>
      <c r="U2234">
        <v>89</v>
      </c>
      <c r="V2234">
        <v>113</v>
      </c>
      <c r="W2234">
        <v>88</v>
      </c>
      <c r="X2234">
        <v>94</v>
      </c>
      <c r="Y2234">
        <v>122</v>
      </c>
      <c r="Z2234">
        <v>73</v>
      </c>
      <c r="AA2234">
        <f t="shared" si="571"/>
        <v>579</v>
      </c>
      <c r="AB2234">
        <f t="shared" si="576"/>
        <v>9.6483581710512256E-5</v>
      </c>
      <c r="AC2234" s="175"/>
    </row>
    <row r="2235" spans="1:29">
      <c r="A2235" t="s">
        <v>5704</v>
      </c>
      <c r="B2235" t="s">
        <v>5705</v>
      </c>
      <c r="C2235">
        <v>3.26</v>
      </c>
      <c r="D2235">
        <v>3.66</v>
      </c>
      <c r="E2235">
        <v>2.48</v>
      </c>
      <c r="F2235">
        <v>4.1399999999999997</v>
      </c>
      <c r="G2235">
        <v>4.99</v>
      </c>
      <c r="H2235">
        <v>2.63</v>
      </c>
      <c r="I2235">
        <v>4.28</v>
      </c>
      <c r="J2235">
        <v>5.14</v>
      </c>
      <c r="K2235">
        <v>2.7</v>
      </c>
      <c r="U2235">
        <v>82</v>
      </c>
      <c r="V2235">
        <v>82</v>
      </c>
      <c r="W2235">
        <v>64</v>
      </c>
      <c r="X2235">
        <v>70</v>
      </c>
      <c r="Y2235">
        <v>91</v>
      </c>
      <c r="Z2235">
        <v>30</v>
      </c>
      <c r="AA2235">
        <f t="shared" si="571"/>
        <v>419</v>
      </c>
      <c r="AB2235">
        <f t="shared" si="576"/>
        <v>6.9821452049576233E-5</v>
      </c>
      <c r="AC2235" s="175"/>
    </row>
    <row r="2236" spans="1:29">
      <c r="A2236" t="s">
        <v>5706</v>
      </c>
      <c r="B2236" t="s">
        <v>5707</v>
      </c>
      <c r="C2236">
        <v>3.17</v>
      </c>
      <c r="D2236">
        <v>3.6</v>
      </c>
      <c r="E2236">
        <v>2.4700000000000002</v>
      </c>
      <c r="F2236">
        <v>4.0199999999999996</v>
      </c>
      <c r="G2236">
        <v>4.9000000000000004</v>
      </c>
      <c r="H2236">
        <v>2.62</v>
      </c>
      <c r="I2236">
        <v>4.1900000000000004</v>
      </c>
      <c r="J2236">
        <v>5.09</v>
      </c>
      <c r="K2236">
        <v>2.7</v>
      </c>
      <c r="U2236">
        <v>105</v>
      </c>
      <c r="V2236">
        <v>76</v>
      </c>
      <c r="W2236">
        <v>73</v>
      </c>
      <c r="X2236">
        <v>66</v>
      </c>
      <c r="Y2236">
        <v>68</v>
      </c>
      <c r="Z2236">
        <v>13</v>
      </c>
      <c r="AA2236">
        <f t="shared" si="571"/>
        <v>401</v>
      </c>
      <c r="AB2236">
        <f t="shared" si="576"/>
        <v>6.682196246272092E-5</v>
      </c>
      <c r="AC2236" s="175"/>
    </row>
    <row r="2237" spans="1:29">
      <c r="A2237" t="s">
        <v>5708</v>
      </c>
      <c r="B2237" t="s">
        <v>5709</v>
      </c>
      <c r="C2237">
        <v>3.13</v>
      </c>
      <c r="D2237">
        <v>3.56</v>
      </c>
      <c r="E2237">
        <v>2.4500000000000002</v>
      </c>
      <c r="F2237">
        <v>3.94</v>
      </c>
      <c r="G2237">
        <v>4.83</v>
      </c>
      <c r="H2237">
        <v>2.59</v>
      </c>
      <c r="I2237">
        <v>4.1399999999999997</v>
      </c>
      <c r="J2237">
        <v>5.0599999999999996</v>
      </c>
      <c r="K2237">
        <v>2.7</v>
      </c>
      <c r="U2237">
        <v>107</v>
      </c>
      <c r="V2237">
        <v>83</v>
      </c>
      <c r="W2237">
        <v>77</v>
      </c>
      <c r="X2237">
        <v>83</v>
      </c>
      <c r="Y2237">
        <v>71</v>
      </c>
      <c r="Z2237">
        <v>15</v>
      </c>
      <c r="AA2237">
        <f t="shared" si="571"/>
        <v>436</v>
      </c>
      <c r="AB2237">
        <f t="shared" si="576"/>
        <v>7.2654303326050677E-5</v>
      </c>
      <c r="AC2237" s="175">
        <f t="shared" si="569"/>
        <v>8.3694091388782015E-5</v>
      </c>
    </row>
    <row r="2238" spans="1:29">
      <c r="A2238" t="s">
        <v>5710</v>
      </c>
      <c r="B2238" t="s">
        <v>5711</v>
      </c>
      <c r="C2238">
        <v>3.09</v>
      </c>
      <c r="D2238">
        <v>3.53</v>
      </c>
      <c r="E2238">
        <v>2.4300000000000002</v>
      </c>
      <c r="F2238">
        <v>3.87</v>
      </c>
      <c r="G2238">
        <v>4.7699999999999996</v>
      </c>
      <c r="H2238">
        <v>2.56</v>
      </c>
      <c r="I2238">
        <v>4.0999999999999996</v>
      </c>
      <c r="J2238">
        <v>5.04</v>
      </c>
      <c r="K2238">
        <v>2.7</v>
      </c>
      <c r="U2238">
        <v>111</v>
      </c>
      <c r="V2238">
        <v>79</v>
      </c>
      <c r="W2238">
        <v>82</v>
      </c>
      <c r="X2238">
        <v>87</v>
      </c>
      <c r="Y2238">
        <v>69</v>
      </c>
      <c r="Z2238">
        <v>12</v>
      </c>
      <c r="AA2238">
        <f t="shared" si="571"/>
        <v>440</v>
      </c>
      <c r="AB2238">
        <f t="shared" si="576"/>
        <v>7.3320856567574082E-5</v>
      </c>
      <c r="AC2238" s="175"/>
    </row>
    <row r="2239" spans="1:29">
      <c r="A2239" t="s">
        <v>5712</v>
      </c>
      <c r="B2239" t="s">
        <v>5713</v>
      </c>
      <c r="C2239">
        <v>3.06</v>
      </c>
      <c r="D2239">
        <v>3.51</v>
      </c>
      <c r="E2239">
        <v>2.41</v>
      </c>
      <c r="F2239">
        <v>3.81</v>
      </c>
      <c r="G2239">
        <v>4.72</v>
      </c>
      <c r="H2239">
        <v>2.54</v>
      </c>
      <c r="I2239">
        <v>4.07</v>
      </c>
      <c r="J2239">
        <v>5.0199999999999996</v>
      </c>
      <c r="K2239">
        <v>2.7</v>
      </c>
      <c r="U2239">
        <v>124</v>
      </c>
      <c r="V2239">
        <v>89</v>
      </c>
      <c r="W2239">
        <v>92</v>
      </c>
      <c r="X2239">
        <v>88</v>
      </c>
      <c r="Y2239">
        <v>66</v>
      </c>
      <c r="Z2239">
        <v>23</v>
      </c>
      <c r="AA2239">
        <f t="shared" si="571"/>
        <v>482</v>
      </c>
      <c r="AB2239">
        <f t="shared" si="576"/>
        <v>8.0319665603569793E-5</v>
      </c>
      <c r="AC2239" s="175"/>
    </row>
    <row r="2240" spans="1:29">
      <c r="A2240" t="s">
        <v>5714</v>
      </c>
      <c r="B2240" t="s">
        <v>5715</v>
      </c>
      <c r="C2240">
        <v>3.04</v>
      </c>
      <c r="D2240">
        <v>3.49</v>
      </c>
      <c r="E2240">
        <v>2.4</v>
      </c>
      <c r="F2240">
        <v>3.77</v>
      </c>
      <c r="G2240">
        <v>4.6900000000000004</v>
      </c>
      <c r="H2240">
        <v>2.52</v>
      </c>
      <c r="I2240">
        <v>4.05</v>
      </c>
      <c r="J2240">
        <v>5</v>
      </c>
      <c r="K2240">
        <v>2.7</v>
      </c>
      <c r="U2240">
        <v>136</v>
      </c>
      <c r="V2240">
        <v>117</v>
      </c>
      <c r="W2240">
        <v>117</v>
      </c>
      <c r="X2240">
        <v>122</v>
      </c>
      <c r="Y2240">
        <v>106</v>
      </c>
      <c r="Z2240">
        <v>53</v>
      </c>
      <c r="AA2240">
        <f t="shared" si="571"/>
        <v>651</v>
      </c>
      <c r="AB2240">
        <f t="shared" si="576"/>
        <v>1.0848154005793348E-4</v>
      </c>
      <c r="AC2240" s="175"/>
    </row>
    <row r="2241" spans="1:29">
      <c r="A2241" t="s">
        <v>5716</v>
      </c>
      <c r="B2241" t="s">
        <v>5717</v>
      </c>
      <c r="C2241">
        <v>3.03</v>
      </c>
      <c r="D2241">
        <v>3.48</v>
      </c>
      <c r="E2241">
        <v>2.4</v>
      </c>
      <c r="F2241">
        <v>3.74</v>
      </c>
      <c r="G2241">
        <v>4.66</v>
      </c>
      <c r="H2241">
        <v>2.5</v>
      </c>
      <c r="I2241">
        <v>4.04</v>
      </c>
      <c r="J2241">
        <v>5</v>
      </c>
      <c r="K2241">
        <v>2.7</v>
      </c>
      <c r="U2241">
        <v>137</v>
      </c>
      <c r="V2241">
        <v>177</v>
      </c>
      <c r="W2241">
        <v>159</v>
      </c>
      <c r="X2241">
        <v>196</v>
      </c>
      <c r="Y2241">
        <v>144</v>
      </c>
      <c r="Z2241">
        <v>168</v>
      </c>
      <c r="AA2241">
        <f t="shared" si="571"/>
        <v>981</v>
      </c>
      <c r="AB2241">
        <f t="shared" si="576"/>
        <v>1.6347218248361403E-4</v>
      </c>
      <c r="AC2241" s="175">
        <f t="shared" si="570"/>
        <v>1.7938614112498525E-4</v>
      </c>
    </row>
    <row r="2242" spans="1:29">
      <c r="A2242" t="s">
        <v>5718</v>
      </c>
      <c r="B2242" t="s">
        <v>5719</v>
      </c>
      <c r="C2242">
        <v>3.06</v>
      </c>
      <c r="D2242">
        <v>3.51</v>
      </c>
      <c r="E2242">
        <v>2.41</v>
      </c>
      <c r="F2242">
        <v>3.74</v>
      </c>
      <c r="G2242">
        <v>4.6500000000000004</v>
      </c>
      <c r="H2242">
        <v>2.4900000000000002</v>
      </c>
      <c r="I2242">
        <v>4.07</v>
      </c>
      <c r="J2242">
        <v>5.0199999999999996</v>
      </c>
      <c r="K2242">
        <v>2.7</v>
      </c>
      <c r="U2242">
        <v>166</v>
      </c>
      <c r="V2242">
        <v>191</v>
      </c>
      <c r="W2242">
        <v>194</v>
      </c>
      <c r="X2242">
        <v>222</v>
      </c>
      <c r="Y2242">
        <v>122</v>
      </c>
      <c r="Z2242">
        <v>262</v>
      </c>
      <c r="AA2242">
        <f t="shared" si="571"/>
        <v>1157</v>
      </c>
      <c r="AB2242">
        <f t="shared" si="576"/>
        <v>1.9280052511064369E-4</v>
      </c>
      <c r="AC2242" s="175"/>
    </row>
    <row r="2243" spans="1:29">
      <c r="A2243" t="s">
        <v>5720</v>
      </c>
      <c r="B2243" t="s">
        <v>5721</v>
      </c>
      <c r="C2243">
        <v>3.12</v>
      </c>
      <c r="D2243">
        <v>3.56</v>
      </c>
      <c r="E2243">
        <v>2.44</v>
      </c>
      <c r="F2243">
        <v>3.82</v>
      </c>
      <c r="G2243">
        <v>4.6900000000000004</v>
      </c>
      <c r="H2243">
        <v>2.5</v>
      </c>
      <c r="I2243">
        <v>4.1399999999999997</v>
      </c>
      <c r="J2243">
        <v>5.0599999999999996</v>
      </c>
      <c r="K2243">
        <v>2.7</v>
      </c>
      <c r="U2243">
        <v>181</v>
      </c>
      <c r="V2243">
        <v>174</v>
      </c>
      <c r="W2243">
        <v>187</v>
      </c>
      <c r="X2243">
        <v>220</v>
      </c>
      <c r="Y2243">
        <v>154</v>
      </c>
      <c r="Z2243">
        <v>226</v>
      </c>
      <c r="AA2243">
        <f t="shared" si="571"/>
        <v>1142</v>
      </c>
      <c r="AB2243">
        <f t="shared" si="576"/>
        <v>1.9030095045493092E-4</v>
      </c>
      <c r="AC2243" s="175"/>
    </row>
    <row r="2244" spans="1:29">
      <c r="A2244" t="s">
        <v>5722</v>
      </c>
      <c r="B2244" t="s">
        <v>5723</v>
      </c>
      <c r="C2244">
        <v>3.2</v>
      </c>
      <c r="D2244">
        <v>3.61</v>
      </c>
      <c r="E2244">
        <v>2.48</v>
      </c>
      <c r="F2244">
        <v>3.93</v>
      </c>
      <c r="G2244">
        <v>4.78</v>
      </c>
      <c r="H2244">
        <v>2.54</v>
      </c>
      <c r="I2244">
        <v>4.22</v>
      </c>
      <c r="J2244">
        <v>5.0999999999999996</v>
      </c>
      <c r="K2244">
        <v>2.7</v>
      </c>
      <c r="U2244">
        <v>203</v>
      </c>
      <c r="V2244">
        <v>172</v>
      </c>
      <c r="W2244">
        <v>176</v>
      </c>
      <c r="X2244">
        <v>166</v>
      </c>
      <c r="Y2244">
        <v>138</v>
      </c>
      <c r="Z2244">
        <v>171</v>
      </c>
      <c r="AA2244">
        <f t="shared" si="571"/>
        <v>1026</v>
      </c>
      <c r="AB2244">
        <f t="shared" si="576"/>
        <v>1.7097090645075229E-4</v>
      </c>
      <c r="AC2244" s="175"/>
    </row>
    <row r="2245" spans="1:29">
      <c r="A2245" t="s">
        <v>5724</v>
      </c>
      <c r="B2245" t="s">
        <v>5725</v>
      </c>
      <c r="C2245">
        <v>3.25</v>
      </c>
      <c r="D2245">
        <v>3.65</v>
      </c>
      <c r="E2245">
        <v>2.5099999999999998</v>
      </c>
      <c r="F2245">
        <v>4.03</v>
      </c>
      <c r="G2245">
        <v>4.87</v>
      </c>
      <c r="H2245">
        <v>2.59</v>
      </c>
      <c r="I2245">
        <v>4.28</v>
      </c>
      <c r="J2245">
        <v>5.14</v>
      </c>
      <c r="K2245">
        <v>2.7</v>
      </c>
      <c r="U2245">
        <v>185</v>
      </c>
      <c r="V2245">
        <v>160</v>
      </c>
      <c r="W2245">
        <v>161</v>
      </c>
      <c r="X2245">
        <v>154</v>
      </c>
      <c r="Y2245">
        <v>140</v>
      </c>
      <c r="Z2245">
        <v>164</v>
      </c>
      <c r="AA2245">
        <f t="shared" si="571"/>
        <v>964</v>
      </c>
      <c r="AB2245">
        <f t="shared" si="576"/>
        <v>1.6063933120713959E-4</v>
      </c>
      <c r="AC2245" s="175">
        <f t="shared" si="572"/>
        <v>1.4889133032528964E-4</v>
      </c>
    </row>
    <row r="2246" spans="1:29">
      <c r="A2246" t="s">
        <v>5726</v>
      </c>
      <c r="B2246" t="s">
        <v>5727</v>
      </c>
      <c r="C2246">
        <v>3.29</v>
      </c>
      <c r="D2246">
        <v>3.68</v>
      </c>
      <c r="E2246">
        <v>2.54</v>
      </c>
      <c r="F2246">
        <v>4.1399999999999997</v>
      </c>
      <c r="G2246">
        <v>4.97</v>
      </c>
      <c r="H2246">
        <v>2.64</v>
      </c>
      <c r="I2246">
        <v>4.34</v>
      </c>
      <c r="J2246">
        <v>5.18</v>
      </c>
      <c r="K2246">
        <v>2.7</v>
      </c>
      <c r="U2246">
        <v>168</v>
      </c>
      <c r="V2246">
        <v>154</v>
      </c>
      <c r="W2246">
        <v>150</v>
      </c>
      <c r="X2246">
        <v>151</v>
      </c>
      <c r="Y2246">
        <v>133</v>
      </c>
      <c r="Z2246">
        <v>149</v>
      </c>
      <c r="AA2246">
        <f t="shared" ref="AA2246:AA2309" si="582">SUM(U2246:Z2246)</f>
        <v>905</v>
      </c>
      <c r="AB2246">
        <f t="shared" si="576"/>
        <v>1.5080767089466942E-4</v>
      </c>
      <c r="AC2246" s="175"/>
    </row>
    <row r="2247" spans="1:29">
      <c r="A2247" t="s">
        <v>5728</v>
      </c>
      <c r="B2247" t="s">
        <v>5729</v>
      </c>
      <c r="C2247">
        <v>3.33</v>
      </c>
      <c r="D2247">
        <v>3.7</v>
      </c>
      <c r="E2247">
        <v>2.57</v>
      </c>
      <c r="F2247">
        <v>4.25</v>
      </c>
      <c r="G2247">
        <v>5.0599999999999996</v>
      </c>
      <c r="H2247">
        <v>2.7</v>
      </c>
      <c r="I2247">
        <v>4.3899999999999997</v>
      </c>
      <c r="J2247">
        <v>5.2</v>
      </c>
      <c r="K2247">
        <v>2.7</v>
      </c>
      <c r="U2247">
        <v>157</v>
      </c>
      <c r="V2247">
        <v>148</v>
      </c>
      <c r="W2247">
        <v>140</v>
      </c>
      <c r="X2247">
        <v>140</v>
      </c>
      <c r="Y2247">
        <v>129</v>
      </c>
      <c r="Z2247">
        <v>151</v>
      </c>
      <c r="AA2247">
        <f t="shared" si="582"/>
        <v>865</v>
      </c>
      <c r="AB2247">
        <f t="shared" si="576"/>
        <v>1.4414213847943543E-4</v>
      </c>
      <c r="AC2247" s="175"/>
    </row>
    <row r="2248" spans="1:29">
      <c r="A2248" t="s">
        <v>5730</v>
      </c>
      <c r="B2248" t="s">
        <v>5731</v>
      </c>
      <c r="C2248">
        <v>3.34</v>
      </c>
      <c r="D2248">
        <v>3.71</v>
      </c>
      <c r="E2248">
        <v>2.58</v>
      </c>
      <c r="F2248">
        <v>4.33</v>
      </c>
      <c r="G2248">
        <v>5.14</v>
      </c>
      <c r="H2248">
        <v>2.75</v>
      </c>
      <c r="I2248">
        <v>4.41</v>
      </c>
      <c r="J2248">
        <v>5.22</v>
      </c>
      <c r="K2248">
        <v>2.7</v>
      </c>
      <c r="U2248">
        <v>149</v>
      </c>
      <c r="V2248">
        <v>145</v>
      </c>
      <c r="W2248">
        <v>138</v>
      </c>
      <c r="X2248">
        <v>133</v>
      </c>
      <c r="Y2248">
        <v>130</v>
      </c>
      <c r="Z2248">
        <v>145</v>
      </c>
      <c r="AA2248">
        <f t="shared" si="582"/>
        <v>840</v>
      </c>
      <c r="AB2248">
        <f t="shared" si="576"/>
        <v>1.3997618071991417E-4</v>
      </c>
      <c r="AC2248" s="175"/>
    </row>
    <row r="2249" spans="1:29">
      <c r="A2249" t="s">
        <v>5732</v>
      </c>
      <c r="B2249" t="s">
        <v>5733</v>
      </c>
      <c r="C2249">
        <v>3.36</v>
      </c>
      <c r="D2249">
        <v>3.72</v>
      </c>
      <c r="E2249">
        <v>2.6</v>
      </c>
      <c r="F2249">
        <v>4.3899999999999997</v>
      </c>
      <c r="G2249">
        <v>5.18</v>
      </c>
      <c r="H2249">
        <v>2.79</v>
      </c>
      <c r="I2249">
        <v>4.4400000000000004</v>
      </c>
      <c r="J2249">
        <v>5.24</v>
      </c>
      <c r="K2249">
        <v>2.7</v>
      </c>
      <c r="U2249">
        <v>152</v>
      </c>
      <c r="V2249">
        <v>145</v>
      </c>
      <c r="W2249">
        <v>143</v>
      </c>
      <c r="X2249">
        <v>106</v>
      </c>
      <c r="Y2249">
        <v>119</v>
      </c>
      <c r="Z2249">
        <v>117</v>
      </c>
      <c r="AA2249">
        <f t="shared" si="582"/>
        <v>782</v>
      </c>
      <c r="AB2249">
        <f t="shared" si="576"/>
        <v>1.3031115871782486E-4</v>
      </c>
      <c r="AC2249" s="175">
        <f t="shared" si="573"/>
        <v>1.2906137138996845E-4</v>
      </c>
    </row>
    <row r="2250" spans="1:29">
      <c r="A2250" t="s">
        <v>5734</v>
      </c>
      <c r="B2250" t="s">
        <v>5735</v>
      </c>
      <c r="C2250">
        <v>3.36</v>
      </c>
      <c r="D2250">
        <v>3.72</v>
      </c>
      <c r="E2250">
        <v>2.6</v>
      </c>
      <c r="F2250">
        <v>4.41</v>
      </c>
      <c r="G2250">
        <v>5.2</v>
      </c>
      <c r="H2250">
        <v>2.8</v>
      </c>
      <c r="I2250">
        <v>4.4400000000000004</v>
      </c>
      <c r="J2250">
        <v>5.24</v>
      </c>
      <c r="K2250">
        <v>2.7</v>
      </c>
      <c r="U2250">
        <v>153</v>
      </c>
      <c r="V2250">
        <v>143</v>
      </c>
      <c r="W2250">
        <v>147</v>
      </c>
      <c r="X2250">
        <v>94</v>
      </c>
      <c r="Y2250">
        <v>122</v>
      </c>
      <c r="Z2250">
        <v>112</v>
      </c>
      <c r="AA2250">
        <f t="shared" si="582"/>
        <v>771</v>
      </c>
      <c r="AB2250">
        <f t="shared" si="576"/>
        <v>1.2847813730363549E-4</v>
      </c>
      <c r="AC2250" s="175"/>
    </row>
    <row r="2251" spans="1:29">
      <c r="A2251" t="s">
        <v>5736</v>
      </c>
      <c r="B2251" t="s">
        <v>5737</v>
      </c>
      <c r="C2251">
        <v>3.36</v>
      </c>
      <c r="D2251">
        <v>3.72</v>
      </c>
      <c r="E2251">
        <v>2.6</v>
      </c>
      <c r="F2251">
        <v>4.41</v>
      </c>
      <c r="G2251">
        <v>5.2</v>
      </c>
      <c r="H2251">
        <v>2.8</v>
      </c>
      <c r="I2251">
        <v>4.4400000000000004</v>
      </c>
      <c r="J2251">
        <v>5.24</v>
      </c>
      <c r="K2251">
        <v>2.7</v>
      </c>
      <c r="U2251">
        <v>152</v>
      </c>
      <c r="V2251">
        <v>150</v>
      </c>
      <c r="W2251">
        <v>157</v>
      </c>
      <c r="X2251">
        <v>90</v>
      </c>
      <c r="Y2251">
        <v>111</v>
      </c>
      <c r="Z2251">
        <v>100</v>
      </c>
      <c r="AA2251">
        <f t="shared" si="582"/>
        <v>760</v>
      </c>
      <c r="AB2251">
        <f t="shared" si="576"/>
        <v>1.2664511588944614E-4</v>
      </c>
      <c r="AC2251" s="175"/>
    </row>
    <row r="2252" spans="1:29">
      <c r="A2252" t="s">
        <v>5738</v>
      </c>
      <c r="B2252" t="s">
        <v>5739</v>
      </c>
      <c r="C2252">
        <v>3.35</v>
      </c>
      <c r="D2252">
        <v>3.72</v>
      </c>
      <c r="E2252">
        <v>2.59</v>
      </c>
      <c r="F2252">
        <v>4.37</v>
      </c>
      <c r="G2252">
        <v>5.18</v>
      </c>
      <c r="H2252">
        <v>2.78</v>
      </c>
      <c r="I2252">
        <v>4.42</v>
      </c>
      <c r="J2252">
        <v>5.22</v>
      </c>
      <c r="K2252">
        <v>2.7</v>
      </c>
      <c r="U2252">
        <v>156</v>
      </c>
      <c r="V2252">
        <v>160</v>
      </c>
      <c r="W2252">
        <v>164</v>
      </c>
      <c r="X2252">
        <v>78</v>
      </c>
      <c r="Y2252">
        <v>109</v>
      </c>
      <c r="Z2252">
        <v>118</v>
      </c>
      <c r="AA2252">
        <f t="shared" si="582"/>
        <v>785</v>
      </c>
      <c r="AB2252">
        <f t="shared" si="576"/>
        <v>1.308110736489674E-4</v>
      </c>
      <c r="AC2252" s="175"/>
    </row>
    <row r="2253" spans="1:29">
      <c r="A2253" t="s">
        <v>5740</v>
      </c>
      <c r="B2253" t="s">
        <v>5741</v>
      </c>
      <c r="C2253">
        <v>3.32</v>
      </c>
      <c r="D2253">
        <v>3.7</v>
      </c>
      <c r="E2253">
        <v>2.56</v>
      </c>
      <c r="F2253">
        <v>4.29</v>
      </c>
      <c r="G2253">
        <v>5.1100000000000003</v>
      </c>
      <c r="H2253">
        <v>2.74</v>
      </c>
      <c r="I2253">
        <v>4.38</v>
      </c>
      <c r="J2253">
        <v>5.2</v>
      </c>
      <c r="K2253">
        <v>2.7</v>
      </c>
      <c r="U2253">
        <v>156</v>
      </c>
      <c r="V2253">
        <v>167</v>
      </c>
      <c r="W2253">
        <v>172</v>
      </c>
      <c r="X2253">
        <v>83</v>
      </c>
      <c r="Y2253">
        <v>117</v>
      </c>
      <c r="Z2253">
        <v>139</v>
      </c>
      <c r="AA2253">
        <f t="shared" si="582"/>
        <v>834</v>
      </c>
      <c r="AB2253">
        <f t="shared" si="576"/>
        <v>1.3897635085762905E-4</v>
      </c>
      <c r="AC2253" s="175">
        <f t="shared" si="574"/>
        <v>1.4360056397069766E-4</v>
      </c>
    </row>
    <row r="2254" spans="1:29">
      <c r="A2254" t="s">
        <v>5742</v>
      </c>
      <c r="B2254" t="s">
        <v>5743</v>
      </c>
      <c r="C2254">
        <v>3.27</v>
      </c>
      <c r="D2254">
        <v>3.67</v>
      </c>
      <c r="E2254">
        <v>2.5299999999999998</v>
      </c>
      <c r="F2254">
        <v>4.18</v>
      </c>
      <c r="G2254">
        <v>5.0199999999999996</v>
      </c>
      <c r="H2254">
        <v>2.69</v>
      </c>
      <c r="I2254">
        <v>4.3099999999999996</v>
      </c>
      <c r="J2254">
        <v>5.16</v>
      </c>
      <c r="K2254">
        <v>2.7</v>
      </c>
      <c r="U2254">
        <v>151</v>
      </c>
      <c r="V2254">
        <v>175</v>
      </c>
      <c r="W2254">
        <v>179</v>
      </c>
      <c r="X2254">
        <v>88</v>
      </c>
      <c r="Y2254">
        <v>123</v>
      </c>
      <c r="Z2254">
        <v>135</v>
      </c>
      <c r="AA2254">
        <f t="shared" si="582"/>
        <v>851</v>
      </c>
      <c r="AB2254">
        <f t="shared" si="576"/>
        <v>1.4180920213410352E-4</v>
      </c>
      <c r="AC2254" s="175"/>
    </row>
    <row r="2255" spans="1:29">
      <c r="A2255" t="s">
        <v>5744</v>
      </c>
      <c r="B2255" t="s">
        <v>5745</v>
      </c>
      <c r="C2255">
        <v>3.22</v>
      </c>
      <c r="D2255">
        <v>3.63</v>
      </c>
      <c r="E2255">
        <v>2.5</v>
      </c>
      <c r="F2255">
        <v>4.08</v>
      </c>
      <c r="G2255">
        <v>4.9400000000000004</v>
      </c>
      <c r="H2255">
        <v>2.65</v>
      </c>
      <c r="I2255">
        <v>4.25</v>
      </c>
      <c r="J2255">
        <v>5.13</v>
      </c>
      <c r="K2255">
        <v>2.7</v>
      </c>
      <c r="U2255">
        <v>147</v>
      </c>
      <c r="V2255">
        <v>180</v>
      </c>
      <c r="W2255">
        <v>181</v>
      </c>
      <c r="X2255">
        <v>102</v>
      </c>
      <c r="Y2255">
        <v>127</v>
      </c>
      <c r="Z2255">
        <v>142</v>
      </c>
      <c r="AA2255">
        <f t="shared" si="582"/>
        <v>879</v>
      </c>
      <c r="AB2255">
        <f t="shared" si="576"/>
        <v>1.4647507482476731E-4</v>
      </c>
      <c r="AC2255" s="175"/>
    </row>
    <row r="2256" spans="1:29">
      <c r="A2256" t="s">
        <v>5746</v>
      </c>
      <c r="B2256" t="s">
        <v>5747</v>
      </c>
      <c r="C2256">
        <v>3.2</v>
      </c>
      <c r="D2256">
        <v>3.62</v>
      </c>
      <c r="E2256">
        <v>2.4900000000000002</v>
      </c>
      <c r="F2256">
        <v>4.03</v>
      </c>
      <c r="G2256">
        <v>4.9000000000000004</v>
      </c>
      <c r="H2256">
        <v>2.62</v>
      </c>
      <c r="I2256">
        <v>4.2300000000000004</v>
      </c>
      <c r="J2256">
        <v>5.1100000000000003</v>
      </c>
      <c r="K2256">
        <v>2.7</v>
      </c>
      <c r="U2256">
        <v>144</v>
      </c>
      <c r="V2256">
        <v>177</v>
      </c>
      <c r="W2256">
        <v>171</v>
      </c>
      <c r="X2256">
        <v>106</v>
      </c>
      <c r="Y2256">
        <v>138</v>
      </c>
      <c r="Z2256">
        <v>147</v>
      </c>
      <c r="AA2256">
        <f t="shared" si="582"/>
        <v>883</v>
      </c>
      <c r="AB2256">
        <f t="shared" si="576"/>
        <v>1.4714162806629073E-4</v>
      </c>
      <c r="AC2256" s="175"/>
    </row>
    <row r="2257" spans="1:29">
      <c r="A2257" t="s">
        <v>5748</v>
      </c>
      <c r="B2257" t="s">
        <v>5749</v>
      </c>
      <c r="C2257">
        <v>3.17</v>
      </c>
      <c r="D2257">
        <v>3.59</v>
      </c>
      <c r="E2257">
        <v>2.4700000000000002</v>
      </c>
      <c r="F2257">
        <v>3.97</v>
      </c>
      <c r="G2257">
        <v>4.8499999999999996</v>
      </c>
      <c r="H2257">
        <v>2.6</v>
      </c>
      <c r="I2257">
        <v>4.1900000000000004</v>
      </c>
      <c r="J2257">
        <v>5.09</v>
      </c>
      <c r="K2257">
        <v>2.7</v>
      </c>
      <c r="U2257">
        <v>137</v>
      </c>
      <c r="V2257">
        <v>161</v>
      </c>
      <c r="W2257">
        <v>150</v>
      </c>
      <c r="X2257">
        <v>98</v>
      </c>
      <c r="Y2257">
        <v>134</v>
      </c>
      <c r="Z2257">
        <v>126</v>
      </c>
      <c r="AA2257">
        <f t="shared" si="582"/>
        <v>806</v>
      </c>
      <c r="AB2257">
        <f t="shared" si="576"/>
        <v>1.3431047816696526E-4</v>
      </c>
      <c r="AC2257" s="175">
        <f t="shared" ref="AC2257" si="583">SUM(AB2257:AB2260)/4</f>
        <v>9.7316773262416515E-5</v>
      </c>
    </row>
    <row r="2258" spans="1:29">
      <c r="A2258" t="s">
        <v>5750</v>
      </c>
      <c r="B2258" t="s">
        <v>5751</v>
      </c>
      <c r="C2258">
        <v>3.13</v>
      </c>
      <c r="D2258">
        <v>3.56</v>
      </c>
      <c r="E2258">
        <v>2.4500000000000002</v>
      </c>
      <c r="F2258">
        <v>3.91</v>
      </c>
      <c r="G2258">
        <v>4.8</v>
      </c>
      <c r="H2258">
        <v>2.58</v>
      </c>
      <c r="I2258">
        <v>4.1500000000000004</v>
      </c>
      <c r="J2258">
        <v>5.07</v>
      </c>
      <c r="K2258">
        <v>2.7</v>
      </c>
      <c r="U2258">
        <v>112</v>
      </c>
      <c r="V2258">
        <v>133</v>
      </c>
      <c r="W2258">
        <v>105</v>
      </c>
      <c r="X2258">
        <v>95</v>
      </c>
      <c r="Y2258">
        <v>122</v>
      </c>
      <c r="Z2258">
        <v>73</v>
      </c>
      <c r="AA2258">
        <f t="shared" si="582"/>
        <v>640</v>
      </c>
      <c r="AB2258">
        <f t="shared" si="576"/>
        <v>1.0664851864374412E-4</v>
      </c>
      <c r="AC2258" s="175"/>
    </row>
    <row r="2259" spans="1:29">
      <c r="A2259" t="s">
        <v>5752</v>
      </c>
      <c r="B2259" t="s">
        <v>5753</v>
      </c>
      <c r="C2259">
        <v>3.11</v>
      </c>
      <c r="D2259">
        <v>3.54</v>
      </c>
      <c r="E2259">
        <v>2.44</v>
      </c>
      <c r="F2259">
        <v>3.86</v>
      </c>
      <c r="G2259">
        <v>4.76</v>
      </c>
      <c r="H2259">
        <v>2.57</v>
      </c>
      <c r="I2259">
        <v>4.12</v>
      </c>
      <c r="J2259">
        <v>5.05</v>
      </c>
      <c r="K2259">
        <v>2.7</v>
      </c>
      <c r="U2259">
        <v>103</v>
      </c>
      <c r="V2259">
        <v>97</v>
      </c>
      <c r="W2259">
        <v>79</v>
      </c>
      <c r="X2259">
        <v>71</v>
      </c>
      <c r="Y2259">
        <v>91</v>
      </c>
      <c r="Z2259">
        <v>30</v>
      </c>
      <c r="AA2259">
        <f t="shared" si="582"/>
        <v>471</v>
      </c>
      <c r="AB2259">
        <f t="shared" si="576"/>
        <v>7.8486644189380435E-5</v>
      </c>
      <c r="AC2259" s="175"/>
    </row>
    <row r="2260" spans="1:29">
      <c r="A2260" t="s">
        <v>5754</v>
      </c>
      <c r="B2260" t="s">
        <v>5755</v>
      </c>
      <c r="C2260">
        <v>3.08</v>
      </c>
      <c r="D2260">
        <v>3.52</v>
      </c>
      <c r="E2260">
        <v>2.4300000000000002</v>
      </c>
      <c r="F2260">
        <v>3.82</v>
      </c>
      <c r="G2260">
        <v>4.7300000000000004</v>
      </c>
      <c r="H2260">
        <v>2.5499999999999998</v>
      </c>
      <c r="I2260">
        <v>4.09</v>
      </c>
      <c r="J2260">
        <v>5.03</v>
      </c>
      <c r="K2260">
        <v>2.7</v>
      </c>
      <c r="U2260">
        <v>106</v>
      </c>
      <c r="V2260">
        <v>81</v>
      </c>
      <c r="W2260">
        <v>79</v>
      </c>
      <c r="X2260">
        <v>72</v>
      </c>
      <c r="Y2260">
        <v>68</v>
      </c>
      <c r="Z2260">
        <v>13</v>
      </c>
      <c r="AA2260">
        <f t="shared" si="582"/>
        <v>419</v>
      </c>
      <c r="AB2260">
        <f t="shared" si="576"/>
        <v>6.9821452049576233E-5</v>
      </c>
      <c r="AC2260" s="175"/>
    </row>
    <row r="2261" spans="1:29">
      <c r="A2261" t="s">
        <v>5756</v>
      </c>
      <c r="B2261" t="s">
        <v>5757</v>
      </c>
      <c r="C2261">
        <v>3.07</v>
      </c>
      <c r="D2261">
        <v>3.51</v>
      </c>
      <c r="E2261">
        <v>2.4300000000000002</v>
      </c>
      <c r="F2261">
        <v>3.81</v>
      </c>
      <c r="G2261">
        <v>4.71</v>
      </c>
      <c r="H2261">
        <v>2.5499999999999998</v>
      </c>
      <c r="I2261">
        <v>4.08</v>
      </c>
      <c r="J2261">
        <v>5.03</v>
      </c>
      <c r="K2261">
        <v>2.7</v>
      </c>
      <c r="U2261">
        <v>110</v>
      </c>
      <c r="V2261">
        <v>88</v>
      </c>
      <c r="W2261">
        <v>84</v>
      </c>
      <c r="X2261">
        <v>84</v>
      </c>
      <c r="Y2261">
        <v>71</v>
      </c>
      <c r="Z2261">
        <v>15</v>
      </c>
      <c r="AA2261">
        <f t="shared" si="582"/>
        <v>452</v>
      </c>
      <c r="AB2261">
        <f t="shared" si="576"/>
        <v>7.5320516292144281E-5</v>
      </c>
      <c r="AC2261" s="175">
        <f t="shared" si="577"/>
        <v>8.5360474492590519E-5</v>
      </c>
    </row>
    <row r="2262" spans="1:29">
      <c r="A2262" t="s">
        <v>5758</v>
      </c>
      <c r="B2262" t="s">
        <v>5759</v>
      </c>
      <c r="C2262">
        <v>3.05</v>
      </c>
      <c r="D2262">
        <v>3.5</v>
      </c>
      <c r="E2262">
        <v>2.42</v>
      </c>
      <c r="F2262">
        <v>3.78</v>
      </c>
      <c r="G2262">
        <v>4.6900000000000004</v>
      </c>
      <c r="H2262">
        <v>2.5299999999999998</v>
      </c>
      <c r="I2262">
        <v>4.0599999999999996</v>
      </c>
      <c r="J2262">
        <v>5.0199999999999996</v>
      </c>
      <c r="K2262">
        <v>2.7</v>
      </c>
      <c r="U2262">
        <v>113</v>
      </c>
      <c r="V2262">
        <v>85</v>
      </c>
      <c r="W2262">
        <v>88</v>
      </c>
      <c r="X2262">
        <v>86</v>
      </c>
      <c r="Y2262">
        <v>69</v>
      </c>
      <c r="Z2262">
        <v>12</v>
      </c>
      <c r="AA2262">
        <f t="shared" si="582"/>
        <v>453</v>
      </c>
      <c r="AB2262">
        <f t="shared" ref="AB2262:AB2325" si="584">AA2262/$AD$4</f>
        <v>7.5487154602525136E-5</v>
      </c>
      <c r="AC2262" s="175"/>
    </row>
    <row r="2263" spans="1:29">
      <c r="A2263" t="s">
        <v>5760</v>
      </c>
      <c r="B2263" t="s">
        <v>5761</v>
      </c>
      <c r="C2263">
        <v>3.04</v>
      </c>
      <c r="D2263">
        <v>3.5</v>
      </c>
      <c r="E2263">
        <v>2.41</v>
      </c>
      <c r="F2263">
        <v>3.75</v>
      </c>
      <c r="G2263">
        <v>4.67</v>
      </c>
      <c r="H2263">
        <v>2.52</v>
      </c>
      <c r="I2263">
        <v>4.0599999999999996</v>
      </c>
      <c r="J2263">
        <v>5.01</v>
      </c>
      <c r="K2263">
        <v>2.7</v>
      </c>
      <c r="U2263">
        <v>124</v>
      </c>
      <c r="V2263">
        <v>95</v>
      </c>
      <c r="W2263">
        <v>99</v>
      </c>
      <c r="X2263">
        <v>85</v>
      </c>
      <c r="Y2263">
        <v>66</v>
      </c>
      <c r="Z2263">
        <v>23</v>
      </c>
      <c r="AA2263">
        <f t="shared" si="582"/>
        <v>492</v>
      </c>
      <c r="AB2263">
        <f t="shared" si="584"/>
        <v>8.1986048707378297E-5</v>
      </c>
      <c r="AC2263" s="175"/>
    </row>
    <row r="2264" spans="1:29">
      <c r="A2264" t="s">
        <v>5762</v>
      </c>
      <c r="B2264" t="s">
        <v>5763</v>
      </c>
      <c r="C2264">
        <v>3.04</v>
      </c>
      <c r="D2264">
        <v>3.49</v>
      </c>
      <c r="E2264">
        <v>2.41</v>
      </c>
      <c r="F2264">
        <v>3.74</v>
      </c>
      <c r="G2264">
        <v>4.6500000000000004</v>
      </c>
      <c r="H2264">
        <v>2.5099999999999998</v>
      </c>
      <c r="I2264">
        <v>4.05</v>
      </c>
      <c r="J2264">
        <v>5.01</v>
      </c>
      <c r="K2264">
        <v>2.7</v>
      </c>
      <c r="U2264">
        <v>135</v>
      </c>
      <c r="V2264">
        <v>123</v>
      </c>
      <c r="W2264">
        <v>124</v>
      </c>
      <c r="X2264">
        <v>111</v>
      </c>
      <c r="Y2264">
        <v>106</v>
      </c>
      <c r="Z2264">
        <v>53</v>
      </c>
      <c r="AA2264">
        <f t="shared" si="582"/>
        <v>652</v>
      </c>
      <c r="AB2264">
        <f t="shared" si="584"/>
        <v>1.0864817836831432E-4</v>
      </c>
      <c r="AC2264" s="175"/>
    </row>
    <row r="2265" spans="1:29">
      <c r="A2265" t="s">
        <v>5764</v>
      </c>
      <c r="B2265" t="s">
        <v>5765</v>
      </c>
      <c r="C2265">
        <v>3.02</v>
      </c>
      <c r="D2265">
        <v>3.48</v>
      </c>
      <c r="E2265">
        <v>2.4</v>
      </c>
      <c r="F2265">
        <v>3.72</v>
      </c>
      <c r="G2265">
        <v>4.6399999999999997</v>
      </c>
      <c r="H2265">
        <v>2.5</v>
      </c>
      <c r="I2265">
        <v>4.03</v>
      </c>
      <c r="J2265">
        <v>5</v>
      </c>
      <c r="K2265">
        <v>2.7</v>
      </c>
      <c r="U2265">
        <v>137</v>
      </c>
      <c r="V2265">
        <v>187</v>
      </c>
      <c r="W2265">
        <v>168</v>
      </c>
      <c r="X2265">
        <v>181</v>
      </c>
      <c r="Y2265">
        <v>144</v>
      </c>
      <c r="Z2265">
        <v>168</v>
      </c>
      <c r="AA2265">
        <f t="shared" si="582"/>
        <v>985</v>
      </c>
      <c r="AB2265">
        <f t="shared" si="584"/>
        <v>1.6413873572513745E-4</v>
      </c>
      <c r="AC2265" s="175">
        <f t="shared" si="578"/>
        <v>1.823023115566501E-4</v>
      </c>
    </row>
    <row r="2266" spans="1:29">
      <c r="A2266" t="s">
        <v>5766</v>
      </c>
      <c r="B2266" t="s">
        <v>5767</v>
      </c>
      <c r="C2266">
        <v>3.05</v>
      </c>
      <c r="D2266">
        <v>3.5</v>
      </c>
      <c r="E2266">
        <v>2.41</v>
      </c>
      <c r="F2266">
        <v>3.72</v>
      </c>
      <c r="G2266">
        <v>4.62</v>
      </c>
      <c r="H2266">
        <v>2.48</v>
      </c>
      <c r="I2266">
        <v>4.07</v>
      </c>
      <c r="J2266">
        <v>5.0199999999999996</v>
      </c>
      <c r="K2266">
        <v>2.7</v>
      </c>
      <c r="U2266">
        <v>181</v>
      </c>
      <c r="V2266">
        <v>199</v>
      </c>
      <c r="W2266">
        <v>205</v>
      </c>
      <c r="X2266">
        <v>200</v>
      </c>
      <c r="Y2266">
        <v>122</v>
      </c>
      <c r="Z2266">
        <v>262</v>
      </c>
      <c r="AA2266">
        <f t="shared" si="582"/>
        <v>1169</v>
      </c>
      <c r="AB2266">
        <f t="shared" si="584"/>
        <v>1.9480018483521388E-4</v>
      </c>
      <c r="AC2266" s="175"/>
    </row>
    <row r="2267" spans="1:29">
      <c r="A2267" t="s">
        <v>5768</v>
      </c>
      <c r="B2267" t="s">
        <v>5769</v>
      </c>
      <c r="C2267">
        <v>3.12</v>
      </c>
      <c r="D2267">
        <v>3.56</v>
      </c>
      <c r="E2267">
        <v>2.44</v>
      </c>
      <c r="F2267">
        <v>3.79</v>
      </c>
      <c r="G2267">
        <v>4.66</v>
      </c>
      <c r="H2267">
        <v>2.4900000000000002</v>
      </c>
      <c r="I2267">
        <v>4.1399999999999997</v>
      </c>
      <c r="J2267">
        <v>5.0599999999999996</v>
      </c>
      <c r="K2267">
        <v>2.7</v>
      </c>
      <c r="U2267">
        <v>194</v>
      </c>
      <c r="V2267">
        <v>182</v>
      </c>
      <c r="W2267">
        <v>197</v>
      </c>
      <c r="X2267">
        <v>213</v>
      </c>
      <c r="Y2267">
        <v>154</v>
      </c>
      <c r="Z2267">
        <v>226</v>
      </c>
      <c r="AA2267">
        <f t="shared" si="582"/>
        <v>1166</v>
      </c>
      <c r="AB2267">
        <f t="shared" si="584"/>
        <v>1.9430026990407132E-4</v>
      </c>
      <c r="AC2267" s="175"/>
    </row>
    <row r="2268" spans="1:29">
      <c r="A2268" t="s">
        <v>5770</v>
      </c>
      <c r="B2268" t="s">
        <v>5771</v>
      </c>
      <c r="C2268">
        <v>3.22</v>
      </c>
      <c r="D2268">
        <v>3.64</v>
      </c>
      <c r="E2268">
        <v>2.48</v>
      </c>
      <c r="F2268">
        <v>3.94</v>
      </c>
      <c r="G2268">
        <v>4.78</v>
      </c>
      <c r="H2268">
        <v>2.5299999999999998</v>
      </c>
      <c r="I2268">
        <v>4.24</v>
      </c>
      <c r="J2268">
        <v>5.12</v>
      </c>
      <c r="K2268">
        <v>2.7</v>
      </c>
      <c r="U2268">
        <v>213</v>
      </c>
      <c r="V2268">
        <v>180</v>
      </c>
      <c r="W2268">
        <v>186</v>
      </c>
      <c r="X2268">
        <v>168</v>
      </c>
      <c r="Y2268">
        <v>138</v>
      </c>
      <c r="Z2268">
        <v>171</v>
      </c>
      <c r="AA2268">
        <f t="shared" si="582"/>
        <v>1056</v>
      </c>
      <c r="AB2268">
        <f t="shared" si="584"/>
        <v>1.7597005576217779E-4</v>
      </c>
      <c r="AC2268" s="175"/>
    </row>
    <row r="2269" spans="1:29">
      <c r="A2269" t="s">
        <v>5772</v>
      </c>
      <c r="B2269" t="s">
        <v>5773</v>
      </c>
      <c r="C2269">
        <v>3.29</v>
      </c>
      <c r="D2269">
        <v>3.69</v>
      </c>
      <c r="E2269">
        <v>2.5099999999999998</v>
      </c>
      <c r="F2269">
        <v>4.0599999999999996</v>
      </c>
      <c r="G2269">
        <v>4.88</v>
      </c>
      <c r="H2269">
        <v>2.57</v>
      </c>
      <c r="I2269">
        <v>4.3099999999999996</v>
      </c>
      <c r="J2269">
        <v>5.16</v>
      </c>
      <c r="K2269">
        <v>2.7</v>
      </c>
      <c r="U2269">
        <v>195</v>
      </c>
      <c r="V2269">
        <v>169</v>
      </c>
      <c r="W2269">
        <v>171</v>
      </c>
      <c r="X2269">
        <v>156</v>
      </c>
      <c r="Y2269">
        <v>140</v>
      </c>
      <c r="Z2269">
        <v>164</v>
      </c>
      <c r="AA2269">
        <f t="shared" si="582"/>
        <v>995</v>
      </c>
      <c r="AB2269">
        <f t="shared" si="584"/>
        <v>1.6580511882894594E-4</v>
      </c>
      <c r="AC2269" s="175">
        <f t="shared" si="579"/>
        <v>1.5334890512797738E-4</v>
      </c>
    </row>
    <row r="2270" spans="1:29">
      <c r="A2270" t="s">
        <v>5774</v>
      </c>
      <c r="B2270" t="s">
        <v>5775</v>
      </c>
      <c r="C2270">
        <v>3.36</v>
      </c>
      <c r="D2270">
        <v>3.75</v>
      </c>
      <c r="E2270">
        <v>2.54</v>
      </c>
      <c r="F2270">
        <v>4.2</v>
      </c>
      <c r="G2270">
        <v>5</v>
      </c>
      <c r="H2270">
        <v>2.63</v>
      </c>
      <c r="I2270">
        <v>4.38</v>
      </c>
      <c r="J2270">
        <v>5.2</v>
      </c>
      <c r="K2270">
        <v>2.7</v>
      </c>
      <c r="U2270">
        <v>182</v>
      </c>
      <c r="V2270">
        <v>163</v>
      </c>
      <c r="W2270">
        <v>160</v>
      </c>
      <c r="X2270">
        <v>145</v>
      </c>
      <c r="Y2270">
        <v>133</v>
      </c>
      <c r="Z2270">
        <v>149</v>
      </c>
      <c r="AA2270">
        <f t="shared" si="582"/>
        <v>932</v>
      </c>
      <c r="AB2270">
        <f t="shared" si="584"/>
        <v>1.5530690527495238E-4</v>
      </c>
      <c r="AC2270" s="175"/>
    </row>
    <row r="2271" spans="1:29">
      <c r="A2271" t="s">
        <v>5776</v>
      </c>
      <c r="B2271" t="s">
        <v>5777</v>
      </c>
      <c r="C2271">
        <v>3.42</v>
      </c>
      <c r="D2271">
        <v>3.79</v>
      </c>
      <c r="E2271">
        <v>2.56</v>
      </c>
      <c r="F2271">
        <v>4.3600000000000003</v>
      </c>
      <c r="G2271">
        <v>5.13</v>
      </c>
      <c r="H2271">
        <v>2.69</v>
      </c>
      <c r="I2271">
        <v>4.45</v>
      </c>
      <c r="J2271">
        <v>5.23</v>
      </c>
      <c r="K2271">
        <v>2.7</v>
      </c>
      <c r="U2271">
        <v>170</v>
      </c>
      <c r="V2271">
        <v>157</v>
      </c>
      <c r="W2271">
        <v>150</v>
      </c>
      <c r="X2271">
        <v>133</v>
      </c>
      <c r="Y2271">
        <v>129</v>
      </c>
      <c r="Z2271">
        <v>151</v>
      </c>
      <c r="AA2271">
        <f t="shared" si="582"/>
        <v>890</v>
      </c>
      <c r="AB2271">
        <f t="shared" si="584"/>
        <v>1.4830809623895668E-4</v>
      </c>
      <c r="AC2271" s="175"/>
    </row>
    <row r="2272" spans="1:29">
      <c r="A2272" t="s">
        <v>5778</v>
      </c>
      <c r="B2272" t="s">
        <v>5779</v>
      </c>
      <c r="C2272">
        <v>3.47</v>
      </c>
      <c r="D2272">
        <v>3.83</v>
      </c>
      <c r="E2272">
        <v>2.59</v>
      </c>
      <c r="F2272">
        <v>4.5</v>
      </c>
      <c r="G2272">
        <v>5.26</v>
      </c>
      <c r="H2272">
        <v>2.76</v>
      </c>
      <c r="I2272">
        <v>4.51</v>
      </c>
      <c r="J2272">
        <v>5.27</v>
      </c>
      <c r="K2272">
        <v>2.7</v>
      </c>
      <c r="U2272">
        <v>161</v>
      </c>
      <c r="V2272">
        <v>153</v>
      </c>
      <c r="W2272">
        <v>148</v>
      </c>
      <c r="X2272">
        <v>127</v>
      </c>
      <c r="Y2272">
        <v>130</v>
      </c>
      <c r="Z2272">
        <v>145</v>
      </c>
      <c r="AA2272">
        <f t="shared" si="582"/>
        <v>864</v>
      </c>
      <c r="AB2272">
        <f t="shared" si="584"/>
        <v>1.4397550016905457E-4</v>
      </c>
      <c r="AC2272" s="175"/>
    </row>
    <row r="2273" spans="1:29">
      <c r="A2273" t="s">
        <v>5780</v>
      </c>
      <c r="B2273" t="s">
        <v>5781</v>
      </c>
      <c r="C2273">
        <v>3.52</v>
      </c>
      <c r="D2273">
        <v>3.86</v>
      </c>
      <c r="E2273">
        <v>2.61</v>
      </c>
      <c r="F2273">
        <v>4.5999999999999996</v>
      </c>
      <c r="G2273">
        <v>5.34</v>
      </c>
      <c r="H2273">
        <v>2.8</v>
      </c>
      <c r="I2273">
        <v>4.5599999999999996</v>
      </c>
      <c r="J2273">
        <v>5.29</v>
      </c>
      <c r="K2273">
        <v>2.7</v>
      </c>
      <c r="U2273">
        <v>159</v>
      </c>
      <c r="V2273">
        <v>153</v>
      </c>
      <c r="W2273">
        <v>152</v>
      </c>
      <c r="X2273">
        <v>109</v>
      </c>
      <c r="Y2273">
        <v>119</v>
      </c>
      <c r="Z2273">
        <v>117</v>
      </c>
      <c r="AA2273">
        <f t="shared" si="582"/>
        <v>809</v>
      </c>
      <c r="AB2273">
        <f t="shared" si="584"/>
        <v>1.3481039309810779E-4</v>
      </c>
      <c r="AC2273" s="175">
        <f t="shared" si="580"/>
        <v>1.3331064830468016E-4</v>
      </c>
    </row>
    <row r="2274" spans="1:29">
      <c r="A2274" t="s">
        <v>5782</v>
      </c>
      <c r="B2274" t="s">
        <v>5783</v>
      </c>
      <c r="C2274">
        <v>3.53</v>
      </c>
      <c r="D2274">
        <v>3.87</v>
      </c>
      <c r="E2274">
        <v>2.62</v>
      </c>
      <c r="F2274">
        <v>4.6500000000000004</v>
      </c>
      <c r="G2274">
        <v>5.38</v>
      </c>
      <c r="H2274">
        <v>2.81</v>
      </c>
      <c r="I2274">
        <v>4.58</v>
      </c>
      <c r="J2274">
        <v>5.3</v>
      </c>
      <c r="K2274">
        <v>2.7</v>
      </c>
      <c r="U2274">
        <v>163</v>
      </c>
      <c r="V2274">
        <v>152</v>
      </c>
      <c r="W2274">
        <v>158</v>
      </c>
      <c r="X2274">
        <v>90</v>
      </c>
      <c r="Y2274">
        <v>122</v>
      </c>
      <c r="Z2274">
        <v>112</v>
      </c>
      <c r="AA2274">
        <f t="shared" si="582"/>
        <v>797</v>
      </c>
      <c r="AB2274">
        <f t="shared" si="584"/>
        <v>1.328107333735376E-4</v>
      </c>
      <c r="AC2274" s="175"/>
    </row>
    <row r="2275" spans="1:29">
      <c r="A2275" t="s">
        <v>5784</v>
      </c>
      <c r="B2275" t="s">
        <v>5785</v>
      </c>
      <c r="C2275">
        <v>3.55</v>
      </c>
      <c r="D2275">
        <v>3.88</v>
      </c>
      <c r="E2275">
        <v>2.62</v>
      </c>
      <c r="F2275">
        <v>4.66</v>
      </c>
      <c r="G2275">
        <v>5.39</v>
      </c>
      <c r="H2275">
        <v>2.81</v>
      </c>
      <c r="I2275">
        <v>4.59</v>
      </c>
      <c r="J2275">
        <v>5.31</v>
      </c>
      <c r="K2275">
        <v>2.7</v>
      </c>
      <c r="U2275">
        <v>161</v>
      </c>
      <c r="V2275">
        <v>160</v>
      </c>
      <c r="W2275">
        <v>167</v>
      </c>
      <c r="X2275">
        <v>86</v>
      </c>
      <c r="Y2275">
        <v>111</v>
      </c>
      <c r="Z2275">
        <v>100</v>
      </c>
      <c r="AA2275">
        <f t="shared" si="582"/>
        <v>785</v>
      </c>
      <c r="AB2275">
        <f t="shared" si="584"/>
        <v>1.308110736489674E-4</v>
      </c>
      <c r="AC2275" s="175"/>
    </row>
    <row r="2276" spans="1:29">
      <c r="A2276" t="s">
        <v>5786</v>
      </c>
      <c r="B2276" t="s">
        <v>5787</v>
      </c>
      <c r="C2276">
        <v>3.54</v>
      </c>
      <c r="D2276">
        <v>3.88</v>
      </c>
      <c r="E2276">
        <v>2.62</v>
      </c>
      <c r="F2276">
        <v>4.63</v>
      </c>
      <c r="G2276">
        <v>5.36</v>
      </c>
      <c r="H2276">
        <v>2.8</v>
      </c>
      <c r="I2276">
        <v>4.58</v>
      </c>
      <c r="J2276">
        <v>5.31</v>
      </c>
      <c r="K2276">
        <v>2.7</v>
      </c>
      <c r="U2276">
        <v>165</v>
      </c>
      <c r="V2276">
        <v>169</v>
      </c>
      <c r="W2276">
        <v>175</v>
      </c>
      <c r="X2276">
        <v>73</v>
      </c>
      <c r="Y2276">
        <v>109</v>
      </c>
      <c r="Z2276">
        <v>118</v>
      </c>
      <c r="AA2276">
        <f t="shared" si="582"/>
        <v>809</v>
      </c>
      <c r="AB2276">
        <f t="shared" si="584"/>
        <v>1.3481039309810779E-4</v>
      </c>
      <c r="AC2276" s="175"/>
    </row>
    <row r="2277" spans="1:29">
      <c r="A2277" t="s">
        <v>5788</v>
      </c>
      <c r="B2277" t="s">
        <v>5789</v>
      </c>
      <c r="C2277">
        <v>3.52</v>
      </c>
      <c r="D2277">
        <v>3.86</v>
      </c>
      <c r="E2277">
        <v>2.6</v>
      </c>
      <c r="F2277">
        <v>4.5599999999999996</v>
      </c>
      <c r="G2277">
        <v>5.3</v>
      </c>
      <c r="H2277">
        <v>2.76</v>
      </c>
      <c r="I2277">
        <v>4.55</v>
      </c>
      <c r="J2277">
        <v>5.29</v>
      </c>
      <c r="K2277">
        <v>2.7</v>
      </c>
      <c r="U2277">
        <v>162</v>
      </c>
      <c r="V2277">
        <v>177</v>
      </c>
      <c r="W2277">
        <v>183</v>
      </c>
      <c r="X2277">
        <v>84</v>
      </c>
      <c r="Y2277">
        <v>117</v>
      </c>
      <c r="Z2277">
        <v>139</v>
      </c>
      <c r="AA2277">
        <f t="shared" si="582"/>
        <v>862</v>
      </c>
      <c r="AB2277">
        <f t="shared" si="584"/>
        <v>1.4364222354829286E-4</v>
      </c>
      <c r="AC2277" s="175">
        <f t="shared" ref="AC2277" si="585">SUM(AB2277:AB2280)/4</f>
        <v>1.4864137285971839E-4</v>
      </c>
    </row>
    <row r="2278" spans="1:29">
      <c r="A2278" t="s">
        <v>5790</v>
      </c>
      <c r="B2278" t="s">
        <v>5791</v>
      </c>
      <c r="C2278">
        <v>3.47</v>
      </c>
      <c r="D2278">
        <v>3.83</v>
      </c>
      <c r="E2278">
        <v>2.58</v>
      </c>
      <c r="F2278">
        <v>4.43</v>
      </c>
      <c r="G2278">
        <v>5.19</v>
      </c>
      <c r="H2278">
        <v>2.71</v>
      </c>
      <c r="I2278">
        <v>4.49</v>
      </c>
      <c r="J2278">
        <v>5.26</v>
      </c>
      <c r="K2278">
        <v>2.7</v>
      </c>
      <c r="U2278">
        <v>160</v>
      </c>
      <c r="V2278">
        <v>185</v>
      </c>
      <c r="W2278">
        <v>190</v>
      </c>
      <c r="X2278">
        <v>90</v>
      </c>
      <c r="Y2278">
        <v>123</v>
      </c>
      <c r="Z2278">
        <v>135</v>
      </c>
      <c r="AA2278">
        <f t="shared" si="582"/>
        <v>883</v>
      </c>
      <c r="AB2278">
        <f t="shared" si="584"/>
        <v>1.4714162806629073E-4</v>
      </c>
      <c r="AC2278" s="175"/>
    </row>
    <row r="2279" spans="1:29">
      <c r="A2279" t="s">
        <v>5792</v>
      </c>
      <c r="B2279" t="s">
        <v>5793</v>
      </c>
      <c r="C2279">
        <v>3.41</v>
      </c>
      <c r="D2279">
        <v>3.79</v>
      </c>
      <c r="E2279">
        <v>2.5499999999999998</v>
      </c>
      <c r="F2279">
        <v>4.3099999999999996</v>
      </c>
      <c r="G2279">
        <v>5.08</v>
      </c>
      <c r="H2279">
        <v>2.66</v>
      </c>
      <c r="I2279">
        <v>4.4400000000000004</v>
      </c>
      <c r="J2279">
        <v>5.23</v>
      </c>
      <c r="K2279">
        <v>2.7</v>
      </c>
      <c r="U2279">
        <v>152</v>
      </c>
      <c r="V2279">
        <v>190</v>
      </c>
      <c r="W2279">
        <v>191</v>
      </c>
      <c r="X2279">
        <v>111</v>
      </c>
      <c r="Y2279">
        <v>127</v>
      </c>
      <c r="Z2279">
        <v>142</v>
      </c>
      <c r="AA2279">
        <f t="shared" si="582"/>
        <v>913</v>
      </c>
      <c r="AB2279">
        <f t="shared" si="584"/>
        <v>1.5214077737771623E-4</v>
      </c>
      <c r="AC2279" s="175"/>
    </row>
    <row r="2280" spans="1:29">
      <c r="A2280" t="s">
        <v>5794</v>
      </c>
      <c r="B2280" t="s">
        <v>5795</v>
      </c>
      <c r="C2280">
        <v>3.37</v>
      </c>
      <c r="D2280">
        <v>3.76</v>
      </c>
      <c r="E2280">
        <v>2.5299999999999998</v>
      </c>
      <c r="F2280">
        <v>4.22</v>
      </c>
      <c r="G2280">
        <v>5.0199999999999996</v>
      </c>
      <c r="H2280">
        <v>2.63</v>
      </c>
      <c r="I2280">
        <v>4.3899999999999997</v>
      </c>
      <c r="J2280">
        <v>5.2</v>
      </c>
      <c r="K2280">
        <v>2.7</v>
      </c>
      <c r="U2280">
        <v>149</v>
      </c>
      <c r="V2280">
        <v>185</v>
      </c>
      <c r="W2280">
        <v>181</v>
      </c>
      <c r="X2280">
        <v>110</v>
      </c>
      <c r="Y2280">
        <v>138</v>
      </c>
      <c r="Z2280">
        <v>147</v>
      </c>
      <c r="AA2280">
        <f t="shared" si="582"/>
        <v>910</v>
      </c>
      <c r="AB2280">
        <f t="shared" si="584"/>
        <v>1.5164086244657366E-4</v>
      </c>
      <c r="AC2280" s="175"/>
    </row>
    <row r="2281" spans="1:29">
      <c r="A2281" t="s">
        <v>5796</v>
      </c>
      <c r="B2281" t="s">
        <v>5797</v>
      </c>
      <c r="C2281">
        <v>3.33</v>
      </c>
      <c r="D2281">
        <v>3.73</v>
      </c>
      <c r="E2281">
        <v>2.52</v>
      </c>
      <c r="F2281">
        <v>4.1500000000000004</v>
      </c>
      <c r="G2281">
        <v>4.95</v>
      </c>
      <c r="H2281">
        <v>2.6</v>
      </c>
      <c r="I2281">
        <v>4.3499999999999996</v>
      </c>
      <c r="J2281">
        <v>5.18</v>
      </c>
      <c r="K2281">
        <v>2.7</v>
      </c>
      <c r="U2281">
        <v>142</v>
      </c>
      <c r="V2281">
        <v>168</v>
      </c>
      <c r="W2281">
        <v>159</v>
      </c>
      <c r="X2281">
        <v>105</v>
      </c>
      <c r="Y2281">
        <v>134</v>
      </c>
      <c r="Z2281">
        <v>126</v>
      </c>
      <c r="AA2281">
        <f t="shared" si="582"/>
        <v>834</v>
      </c>
      <c r="AB2281">
        <f t="shared" si="584"/>
        <v>1.3897635085762905E-4</v>
      </c>
      <c r="AC2281" s="175">
        <f t="shared" ref="AC2281:AC2341" si="586">SUM(AB2281:AB2284)/4</f>
        <v>9.8399922279892029E-5</v>
      </c>
    </row>
    <row r="2282" spans="1:29">
      <c r="A2282" t="s">
        <v>5798</v>
      </c>
      <c r="B2282" t="s">
        <v>5799</v>
      </c>
      <c r="C2282">
        <v>3.28</v>
      </c>
      <c r="D2282">
        <v>3.69</v>
      </c>
      <c r="E2282">
        <v>2.5</v>
      </c>
      <c r="F2282">
        <v>4.08</v>
      </c>
      <c r="G2282">
        <v>4.9000000000000004</v>
      </c>
      <c r="H2282">
        <v>2.58</v>
      </c>
      <c r="I2282">
        <v>4.3099999999999996</v>
      </c>
      <c r="J2282">
        <v>5.15</v>
      </c>
      <c r="K2282">
        <v>2.7</v>
      </c>
      <c r="U2282">
        <v>119</v>
      </c>
      <c r="V2282">
        <v>140</v>
      </c>
      <c r="W2282">
        <v>112</v>
      </c>
      <c r="X2282">
        <v>95</v>
      </c>
      <c r="Y2282">
        <v>122</v>
      </c>
      <c r="Z2282">
        <v>73</v>
      </c>
      <c r="AA2282">
        <f t="shared" si="582"/>
        <v>661</v>
      </c>
      <c r="AB2282">
        <f t="shared" si="584"/>
        <v>1.1014792316174197E-4</v>
      </c>
      <c r="AC2282" s="175"/>
    </row>
    <row r="2283" spans="1:29">
      <c r="A2283" t="s">
        <v>5800</v>
      </c>
      <c r="B2283" t="s">
        <v>5801</v>
      </c>
      <c r="C2283">
        <v>3.24</v>
      </c>
      <c r="D2283">
        <v>3.66</v>
      </c>
      <c r="E2283">
        <v>2.48</v>
      </c>
      <c r="F2283">
        <v>3.99</v>
      </c>
      <c r="G2283">
        <v>4.83</v>
      </c>
      <c r="H2283">
        <v>2.56</v>
      </c>
      <c r="I2283">
        <v>4.26</v>
      </c>
      <c r="J2283">
        <v>5.13</v>
      </c>
      <c r="K2283">
        <v>2.7</v>
      </c>
      <c r="U2283">
        <v>111</v>
      </c>
      <c r="V2283">
        <v>102</v>
      </c>
      <c r="W2283">
        <v>85</v>
      </c>
      <c r="X2283">
        <v>71</v>
      </c>
      <c r="Y2283">
        <v>91</v>
      </c>
      <c r="Z2283">
        <v>30</v>
      </c>
      <c r="AA2283">
        <f t="shared" si="582"/>
        <v>490</v>
      </c>
      <c r="AB2283">
        <f t="shared" si="584"/>
        <v>8.1652772086616588E-5</v>
      </c>
      <c r="AC2283" s="175"/>
    </row>
    <row r="2284" spans="1:29">
      <c r="A2284" t="s">
        <v>5802</v>
      </c>
      <c r="B2284" t="s">
        <v>5803</v>
      </c>
      <c r="C2284">
        <v>3.18</v>
      </c>
      <c r="D2284">
        <v>3.61</v>
      </c>
      <c r="E2284">
        <v>2.4700000000000002</v>
      </c>
      <c r="F2284">
        <v>3.89</v>
      </c>
      <c r="G2284">
        <v>4.75</v>
      </c>
      <c r="H2284">
        <v>2.5299999999999998</v>
      </c>
      <c r="I2284">
        <v>4.2</v>
      </c>
      <c r="J2284">
        <v>5.0999999999999996</v>
      </c>
      <c r="K2284">
        <v>2.7</v>
      </c>
      <c r="U2284">
        <v>78</v>
      </c>
      <c r="V2284">
        <v>67</v>
      </c>
      <c r="W2284">
        <v>63</v>
      </c>
      <c r="X2284">
        <v>88</v>
      </c>
      <c r="Y2284">
        <v>68</v>
      </c>
      <c r="Z2284">
        <v>13</v>
      </c>
      <c r="AA2284">
        <f t="shared" si="582"/>
        <v>377</v>
      </c>
      <c r="AB2284">
        <f t="shared" si="584"/>
        <v>6.2822643013580521E-5</v>
      </c>
      <c r="AC2284" s="175"/>
    </row>
    <row r="2285" spans="1:29">
      <c r="A2285" t="s">
        <v>5804</v>
      </c>
      <c r="B2285" t="s">
        <v>5805</v>
      </c>
      <c r="C2285">
        <v>3.14</v>
      </c>
      <c r="D2285">
        <v>3.58</v>
      </c>
      <c r="E2285">
        <v>2.4500000000000002</v>
      </c>
      <c r="F2285">
        <v>3.82</v>
      </c>
      <c r="G2285">
        <v>4.6900000000000004</v>
      </c>
      <c r="H2285">
        <v>2.5099999999999998</v>
      </c>
      <c r="I2285">
        <v>4.16</v>
      </c>
      <c r="J2285">
        <v>5.07</v>
      </c>
      <c r="K2285">
        <v>2.7</v>
      </c>
      <c r="U2285">
        <v>78</v>
      </c>
      <c r="V2285">
        <v>72</v>
      </c>
      <c r="W2285">
        <v>67</v>
      </c>
      <c r="X2285">
        <v>88</v>
      </c>
      <c r="Y2285">
        <v>71</v>
      </c>
      <c r="Z2285">
        <v>15</v>
      </c>
      <c r="AA2285">
        <f t="shared" si="582"/>
        <v>391</v>
      </c>
      <c r="AB2285">
        <f t="shared" si="584"/>
        <v>6.515557935891243E-5</v>
      </c>
      <c r="AC2285" s="175">
        <f t="shared" ref="AC2285:AC2345" si="587">SUM(AB2285:AB2288)/4</f>
        <v>7.352915445555015E-5</v>
      </c>
    </row>
    <row r="2286" spans="1:29">
      <c r="A2286" t="s">
        <v>5806</v>
      </c>
      <c r="B2286" t="s">
        <v>5807</v>
      </c>
      <c r="C2286">
        <v>3.13</v>
      </c>
      <c r="D2286">
        <v>3.57</v>
      </c>
      <c r="E2286">
        <v>2.4500000000000002</v>
      </c>
      <c r="F2286">
        <v>3.79</v>
      </c>
      <c r="G2286">
        <v>4.67</v>
      </c>
      <c r="H2286">
        <v>2.5</v>
      </c>
      <c r="I2286">
        <v>4.1500000000000004</v>
      </c>
      <c r="J2286">
        <v>5.0599999999999996</v>
      </c>
      <c r="K2286">
        <v>2.7</v>
      </c>
      <c r="U2286">
        <v>88</v>
      </c>
      <c r="V2286">
        <v>69</v>
      </c>
      <c r="W2286">
        <v>71</v>
      </c>
      <c r="X2286">
        <v>67</v>
      </c>
      <c r="Y2286">
        <v>69</v>
      </c>
      <c r="Z2286">
        <v>12</v>
      </c>
      <c r="AA2286">
        <f t="shared" si="582"/>
        <v>376</v>
      </c>
      <c r="AB2286">
        <f t="shared" si="584"/>
        <v>6.2656004703199667E-5</v>
      </c>
      <c r="AC2286" s="175"/>
    </row>
    <row r="2287" spans="1:29">
      <c r="A2287" t="s">
        <v>5808</v>
      </c>
      <c r="B2287" t="s">
        <v>5809</v>
      </c>
      <c r="C2287">
        <v>3.11</v>
      </c>
      <c r="D2287">
        <v>3.55</v>
      </c>
      <c r="E2287">
        <v>2.44</v>
      </c>
      <c r="F2287">
        <v>3.76</v>
      </c>
      <c r="G2287">
        <v>4.6399999999999997</v>
      </c>
      <c r="H2287">
        <v>2.4900000000000002</v>
      </c>
      <c r="I2287">
        <v>4.13</v>
      </c>
      <c r="J2287">
        <v>5.05</v>
      </c>
      <c r="K2287">
        <v>2.7</v>
      </c>
      <c r="U2287">
        <v>94</v>
      </c>
      <c r="V2287">
        <v>78</v>
      </c>
      <c r="W2287">
        <v>80</v>
      </c>
      <c r="X2287">
        <v>84</v>
      </c>
      <c r="Y2287">
        <v>66</v>
      </c>
      <c r="Z2287">
        <v>23</v>
      </c>
      <c r="AA2287">
        <f t="shared" si="582"/>
        <v>425</v>
      </c>
      <c r="AB2287">
        <f t="shared" si="584"/>
        <v>7.0821281911861333E-5</v>
      </c>
      <c r="AC2287" s="175"/>
    </row>
    <row r="2288" spans="1:29">
      <c r="A2288" t="s">
        <v>5810</v>
      </c>
      <c r="B2288" t="s">
        <v>5811</v>
      </c>
      <c r="C2288">
        <v>3.11</v>
      </c>
      <c r="D2288">
        <v>3.55</v>
      </c>
      <c r="E2288">
        <v>2.44</v>
      </c>
      <c r="F2288">
        <v>3.74</v>
      </c>
      <c r="G2288">
        <v>4.63</v>
      </c>
      <c r="H2288">
        <v>2.48</v>
      </c>
      <c r="I2288">
        <v>4.12</v>
      </c>
      <c r="J2288">
        <v>5.05</v>
      </c>
      <c r="K2288">
        <v>2.7</v>
      </c>
      <c r="U2288">
        <v>107</v>
      </c>
      <c r="V2288">
        <v>102</v>
      </c>
      <c r="W2288">
        <v>101</v>
      </c>
      <c r="X2288">
        <v>104</v>
      </c>
      <c r="Y2288">
        <v>106</v>
      </c>
      <c r="Z2288">
        <v>53</v>
      </c>
      <c r="AA2288">
        <f t="shared" si="582"/>
        <v>573</v>
      </c>
      <c r="AB2288">
        <f t="shared" si="584"/>
        <v>9.5483751848227157E-5</v>
      </c>
      <c r="AC2288" s="175"/>
    </row>
    <row r="2289" spans="1:29">
      <c r="A2289" t="s">
        <v>5812</v>
      </c>
      <c r="B2289" t="s">
        <v>5813</v>
      </c>
      <c r="C2289">
        <v>3.1</v>
      </c>
      <c r="D2289">
        <v>3.54</v>
      </c>
      <c r="E2289">
        <v>2.4300000000000002</v>
      </c>
      <c r="F2289">
        <v>3.72</v>
      </c>
      <c r="G2289">
        <v>4.6100000000000003</v>
      </c>
      <c r="H2289">
        <v>2.4700000000000002</v>
      </c>
      <c r="I2289">
        <v>4.1100000000000003</v>
      </c>
      <c r="J2289">
        <v>5.05</v>
      </c>
      <c r="K2289">
        <v>2.7</v>
      </c>
      <c r="U2289">
        <v>125</v>
      </c>
      <c r="V2289">
        <v>156</v>
      </c>
      <c r="W2289">
        <v>138</v>
      </c>
      <c r="X2289">
        <v>125</v>
      </c>
      <c r="Y2289">
        <v>144</v>
      </c>
      <c r="Z2289">
        <v>168</v>
      </c>
      <c r="AA2289">
        <f t="shared" si="582"/>
        <v>856</v>
      </c>
      <c r="AB2289">
        <f t="shared" si="584"/>
        <v>1.4264239368600776E-4</v>
      </c>
      <c r="AC2289" s="175">
        <f t="shared" ref="AC2289:AC2349" si="588">SUM(AB2289:AB2292)/4</f>
        <v>1.603477141639731E-4</v>
      </c>
    </row>
    <row r="2290" spans="1:29">
      <c r="A2290" t="s">
        <v>5814</v>
      </c>
      <c r="B2290" t="s">
        <v>5815</v>
      </c>
      <c r="C2290">
        <v>3.17</v>
      </c>
      <c r="D2290">
        <v>3.6</v>
      </c>
      <c r="E2290">
        <v>2.46</v>
      </c>
      <c r="F2290">
        <v>3.76</v>
      </c>
      <c r="G2290">
        <v>4.6100000000000003</v>
      </c>
      <c r="H2290">
        <v>2.4500000000000002</v>
      </c>
      <c r="I2290">
        <v>4.1900000000000004</v>
      </c>
      <c r="J2290">
        <v>5.09</v>
      </c>
      <c r="K2290">
        <v>2.7</v>
      </c>
      <c r="U2290">
        <v>136</v>
      </c>
      <c r="V2290">
        <v>170</v>
      </c>
      <c r="W2290">
        <v>167</v>
      </c>
      <c r="X2290">
        <v>188</v>
      </c>
      <c r="Y2290">
        <v>122</v>
      </c>
      <c r="Z2290">
        <v>262</v>
      </c>
      <c r="AA2290">
        <f t="shared" si="582"/>
        <v>1045</v>
      </c>
      <c r="AB2290">
        <f t="shared" si="584"/>
        <v>1.7413703434798845E-4</v>
      </c>
      <c r="AC2290" s="175"/>
    </row>
    <row r="2291" spans="1:29">
      <c r="A2291" t="s">
        <v>5816</v>
      </c>
      <c r="B2291" t="s">
        <v>5817</v>
      </c>
      <c r="C2291">
        <v>3.32</v>
      </c>
      <c r="D2291">
        <v>3.72</v>
      </c>
      <c r="E2291">
        <v>2.5099999999999998</v>
      </c>
      <c r="F2291">
        <v>3.93</v>
      </c>
      <c r="G2291">
        <v>4.72</v>
      </c>
      <c r="H2291">
        <v>2.4700000000000002</v>
      </c>
      <c r="I2291">
        <v>4.34</v>
      </c>
      <c r="J2291">
        <v>5.17</v>
      </c>
      <c r="K2291">
        <v>2.7</v>
      </c>
      <c r="U2291">
        <v>139</v>
      </c>
      <c r="V2291">
        <v>153</v>
      </c>
      <c r="W2291">
        <v>162</v>
      </c>
      <c r="X2291">
        <v>200</v>
      </c>
      <c r="Y2291">
        <v>154</v>
      </c>
      <c r="Z2291">
        <v>226</v>
      </c>
      <c r="AA2291">
        <f t="shared" si="582"/>
        <v>1034</v>
      </c>
      <c r="AB2291">
        <f t="shared" si="584"/>
        <v>1.723040129337991E-4</v>
      </c>
      <c r="AC2291" s="175"/>
    </row>
    <row r="2292" spans="1:29">
      <c r="A2292" t="s">
        <v>5818</v>
      </c>
      <c r="B2292" t="s">
        <v>5819</v>
      </c>
      <c r="C2292">
        <v>3.51</v>
      </c>
      <c r="D2292">
        <v>3.86</v>
      </c>
      <c r="E2292">
        <v>2.59</v>
      </c>
      <c r="F2292">
        <v>4.22</v>
      </c>
      <c r="G2292">
        <v>4.9400000000000004</v>
      </c>
      <c r="H2292">
        <v>2.5499999999999998</v>
      </c>
      <c r="I2292">
        <v>4.53</v>
      </c>
      <c r="J2292">
        <v>5.28</v>
      </c>
      <c r="K2292">
        <v>2.7</v>
      </c>
      <c r="U2292">
        <v>153</v>
      </c>
      <c r="V2292">
        <v>151</v>
      </c>
      <c r="W2292">
        <v>152</v>
      </c>
      <c r="X2292">
        <v>149</v>
      </c>
      <c r="Y2292">
        <v>138</v>
      </c>
      <c r="Z2292">
        <v>171</v>
      </c>
      <c r="AA2292">
        <f t="shared" si="582"/>
        <v>914</v>
      </c>
      <c r="AB2292">
        <f t="shared" si="584"/>
        <v>1.5230741568809708E-4</v>
      </c>
      <c r="AC2292" s="175"/>
    </row>
    <row r="2293" spans="1:29">
      <c r="A2293" t="s">
        <v>5820</v>
      </c>
      <c r="B2293" t="s">
        <v>5821</v>
      </c>
      <c r="C2293">
        <v>3.71</v>
      </c>
      <c r="D2293">
        <v>3.99</v>
      </c>
      <c r="E2293">
        <v>2.67</v>
      </c>
      <c r="F2293">
        <v>4.6100000000000003</v>
      </c>
      <c r="G2293">
        <v>5.25</v>
      </c>
      <c r="H2293">
        <v>2.67</v>
      </c>
      <c r="I2293">
        <v>4.75</v>
      </c>
      <c r="J2293">
        <v>5.4</v>
      </c>
      <c r="K2293">
        <v>2.7</v>
      </c>
      <c r="U2293">
        <v>144</v>
      </c>
      <c r="V2293">
        <v>140</v>
      </c>
      <c r="W2293">
        <v>139</v>
      </c>
      <c r="X2293">
        <v>130</v>
      </c>
      <c r="Y2293">
        <v>140</v>
      </c>
      <c r="Z2293">
        <v>164</v>
      </c>
      <c r="AA2293">
        <f t="shared" si="582"/>
        <v>857</v>
      </c>
      <c r="AB2293">
        <f t="shared" si="584"/>
        <v>1.4280903199638862E-4</v>
      </c>
      <c r="AC2293" s="175">
        <f t="shared" ref="AC2293:AC2353" si="589">SUM(AB2293:AB2296)/4</f>
        <v>1.3289405252872802E-4</v>
      </c>
    </row>
    <row r="2294" spans="1:29">
      <c r="A2294" t="s">
        <v>5822</v>
      </c>
      <c r="B2294" t="s">
        <v>5823</v>
      </c>
      <c r="C2294">
        <v>3.89</v>
      </c>
      <c r="D2294">
        <v>4.04</v>
      </c>
      <c r="E2294">
        <v>2.75</v>
      </c>
      <c r="F2294">
        <v>4.9800000000000004</v>
      </c>
      <c r="G2294">
        <v>5.53</v>
      </c>
      <c r="H2294">
        <v>2.79</v>
      </c>
      <c r="I2294">
        <v>4.95</v>
      </c>
      <c r="J2294">
        <v>5.51</v>
      </c>
      <c r="K2294">
        <v>2.7</v>
      </c>
      <c r="U2294">
        <v>122</v>
      </c>
      <c r="V2294">
        <v>135</v>
      </c>
      <c r="W2294">
        <v>129</v>
      </c>
      <c r="X2294">
        <v>150</v>
      </c>
      <c r="Y2294">
        <v>133</v>
      </c>
      <c r="Z2294">
        <v>149</v>
      </c>
      <c r="AA2294">
        <f t="shared" si="582"/>
        <v>818</v>
      </c>
      <c r="AB2294">
        <f t="shared" si="584"/>
        <v>1.3631013789153546E-4</v>
      </c>
      <c r="AC2294" s="175"/>
    </row>
    <row r="2295" spans="1:29">
      <c r="A2295" t="s">
        <v>5824</v>
      </c>
      <c r="B2295" t="s">
        <v>5825</v>
      </c>
      <c r="C2295">
        <v>3.99</v>
      </c>
      <c r="D2295">
        <v>4.0599999999999996</v>
      </c>
      <c r="E2295">
        <v>2.82</v>
      </c>
      <c r="F2295">
        <v>5.35</v>
      </c>
      <c r="G2295">
        <v>5.83</v>
      </c>
      <c r="H2295">
        <v>2.93</v>
      </c>
      <c r="I2295">
        <v>5.13</v>
      </c>
      <c r="J2295">
        <v>5.6</v>
      </c>
      <c r="K2295">
        <v>2.7</v>
      </c>
      <c r="U2295">
        <v>129</v>
      </c>
      <c r="V2295">
        <v>130</v>
      </c>
      <c r="W2295">
        <v>120</v>
      </c>
      <c r="X2295">
        <v>109</v>
      </c>
      <c r="Y2295">
        <v>129</v>
      </c>
      <c r="Z2295">
        <v>151</v>
      </c>
      <c r="AA2295">
        <f t="shared" si="582"/>
        <v>768</v>
      </c>
      <c r="AB2295">
        <f t="shared" si="584"/>
        <v>1.2797822237249295E-4</v>
      </c>
      <c r="AC2295" s="175"/>
    </row>
    <row r="2296" spans="1:29">
      <c r="A2296" t="s">
        <v>5826</v>
      </c>
      <c r="B2296" t="s">
        <v>5827</v>
      </c>
      <c r="C2296">
        <v>4.04</v>
      </c>
      <c r="D2296">
        <v>4.0599999999999996</v>
      </c>
      <c r="E2296">
        <v>2.88</v>
      </c>
      <c r="F2296">
        <v>5.65</v>
      </c>
      <c r="G2296">
        <v>6.03</v>
      </c>
      <c r="H2296">
        <v>3.03</v>
      </c>
      <c r="I2296">
        <v>5.29</v>
      </c>
      <c r="J2296">
        <v>5.69</v>
      </c>
      <c r="K2296">
        <v>2.7</v>
      </c>
      <c r="U2296">
        <v>120</v>
      </c>
      <c r="V2296">
        <v>127</v>
      </c>
      <c r="W2296">
        <v>118</v>
      </c>
      <c r="X2296">
        <v>107</v>
      </c>
      <c r="Y2296">
        <v>130</v>
      </c>
      <c r="Z2296">
        <v>145</v>
      </c>
      <c r="AA2296">
        <f t="shared" si="582"/>
        <v>747</v>
      </c>
      <c r="AB2296">
        <f t="shared" si="584"/>
        <v>1.2447881785449509E-4</v>
      </c>
      <c r="AC2296" s="175"/>
    </row>
    <row r="2297" spans="1:29">
      <c r="A2297" t="s">
        <v>5828</v>
      </c>
      <c r="B2297" t="s">
        <v>5829</v>
      </c>
      <c r="C2297">
        <v>4.05</v>
      </c>
      <c r="D2297">
        <v>4.0599999999999996</v>
      </c>
      <c r="E2297">
        <v>2.93</v>
      </c>
      <c r="F2297">
        <v>5.83</v>
      </c>
      <c r="G2297">
        <v>6.14</v>
      </c>
      <c r="H2297">
        <v>3.09</v>
      </c>
      <c r="I2297">
        <v>5.41</v>
      </c>
      <c r="J2297">
        <v>5.75</v>
      </c>
      <c r="K2297">
        <v>2.7</v>
      </c>
      <c r="U2297">
        <v>106</v>
      </c>
      <c r="V2297">
        <v>127</v>
      </c>
      <c r="W2297">
        <v>123</v>
      </c>
      <c r="X2297">
        <v>86</v>
      </c>
      <c r="Y2297">
        <v>119</v>
      </c>
      <c r="Z2297">
        <v>117</v>
      </c>
      <c r="AA2297">
        <f t="shared" si="582"/>
        <v>678</v>
      </c>
      <c r="AB2297">
        <f t="shared" si="584"/>
        <v>1.1298077443821643E-4</v>
      </c>
      <c r="AC2297" s="175">
        <f t="shared" ref="AC2297:AC2357" si="590">SUM(AB2297:AB2300)/4</f>
        <v>1.1527205120595312E-4</v>
      </c>
    </row>
    <row r="2298" spans="1:29">
      <c r="A2298" t="s">
        <v>5830</v>
      </c>
      <c r="B2298" t="s">
        <v>5831</v>
      </c>
      <c r="C2298">
        <v>4.0599999999999996</v>
      </c>
      <c r="D2298">
        <v>4.0599999999999996</v>
      </c>
      <c r="E2298">
        <v>2.95</v>
      </c>
      <c r="F2298">
        <v>5.93</v>
      </c>
      <c r="G2298">
        <v>6.19</v>
      </c>
      <c r="H2298">
        <v>3.12</v>
      </c>
      <c r="I2298">
        <v>5.48</v>
      </c>
      <c r="J2298">
        <v>5.78</v>
      </c>
      <c r="K2298">
        <v>2.7</v>
      </c>
      <c r="U2298">
        <v>90</v>
      </c>
      <c r="V2298">
        <v>125</v>
      </c>
      <c r="W2298">
        <v>127</v>
      </c>
      <c r="X2298">
        <v>122</v>
      </c>
      <c r="Y2298">
        <v>122</v>
      </c>
      <c r="Z2298">
        <v>112</v>
      </c>
      <c r="AA2298">
        <f t="shared" si="582"/>
        <v>698</v>
      </c>
      <c r="AB2298">
        <f t="shared" si="584"/>
        <v>1.1631354064583344E-4</v>
      </c>
      <c r="AC2298" s="175"/>
    </row>
    <row r="2299" spans="1:29">
      <c r="A2299" t="s">
        <v>5832</v>
      </c>
      <c r="B2299" t="s">
        <v>5833</v>
      </c>
      <c r="C2299">
        <v>4.0599999999999996</v>
      </c>
      <c r="D2299">
        <v>4.0599999999999996</v>
      </c>
      <c r="E2299">
        <v>2.97</v>
      </c>
      <c r="F2299">
        <v>5.97</v>
      </c>
      <c r="G2299">
        <v>6.2</v>
      </c>
      <c r="H2299">
        <v>3.13</v>
      </c>
      <c r="I2299">
        <v>5.52</v>
      </c>
      <c r="J2299">
        <v>5.8</v>
      </c>
      <c r="K2299">
        <v>2.7</v>
      </c>
      <c r="U2299">
        <v>95</v>
      </c>
      <c r="V2299">
        <v>132</v>
      </c>
      <c r="W2299">
        <v>135</v>
      </c>
      <c r="X2299">
        <v>111</v>
      </c>
      <c r="Y2299">
        <v>111</v>
      </c>
      <c r="Z2299">
        <v>100</v>
      </c>
      <c r="AA2299">
        <f t="shared" si="582"/>
        <v>684</v>
      </c>
      <c r="AB2299">
        <f t="shared" si="584"/>
        <v>1.1398060430050153E-4</v>
      </c>
      <c r="AC2299" s="175"/>
    </row>
    <row r="2300" spans="1:29">
      <c r="A2300" t="s">
        <v>5834</v>
      </c>
      <c r="B2300" t="s">
        <v>5835</v>
      </c>
      <c r="C2300">
        <v>4.0599999999999996</v>
      </c>
      <c r="D2300">
        <v>4.0599999999999996</v>
      </c>
      <c r="E2300">
        <v>2.96</v>
      </c>
      <c r="F2300">
        <v>5.96</v>
      </c>
      <c r="G2300">
        <v>6.2</v>
      </c>
      <c r="H2300">
        <v>3.12</v>
      </c>
      <c r="I2300">
        <v>5.51</v>
      </c>
      <c r="J2300">
        <v>5.8</v>
      </c>
      <c r="K2300">
        <v>2.7</v>
      </c>
      <c r="U2300">
        <v>104</v>
      </c>
      <c r="V2300">
        <v>140</v>
      </c>
      <c r="W2300">
        <v>141</v>
      </c>
      <c r="X2300">
        <v>95</v>
      </c>
      <c r="Y2300">
        <v>109</v>
      </c>
      <c r="Z2300">
        <v>118</v>
      </c>
      <c r="AA2300">
        <f t="shared" si="582"/>
        <v>707</v>
      </c>
      <c r="AB2300">
        <f t="shared" si="584"/>
        <v>1.1781328543926109E-4</v>
      </c>
      <c r="AC2300" s="175"/>
    </row>
    <row r="2301" spans="1:29">
      <c r="A2301" t="s">
        <v>5836</v>
      </c>
      <c r="B2301" t="s">
        <v>5837</v>
      </c>
      <c r="C2301">
        <v>4.05</v>
      </c>
      <c r="D2301">
        <v>4.0599999999999996</v>
      </c>
      <c r="E2301">
        <v>2.92</v>
      </c>
      <c r="F2301">
        <v>5.86</v>
      </c>
      <c r="G2301">
        <v>6.16</v>
      </c>
      <c r="H2301">
        <v>3.09</v>
      </c>
      <c r="I2301">
        <v>5.41</v>
      </c>
      <c r="J2301">
        <v>5.75</v>
      </c>
      <c r="K2301">
        <v>2.7</v>
      </c>
      <c r="U2301">
        <v>116</v>
      </c>
      <c r="V2301">
        <v>146</v>
      </c>
      <c r="W2301">
        <v>148</v>
      </c>
      <c r="X2301">
        <v>75</v>
      </c>
      <c r="Y2301">
        <v>117</v>
      </c>
      <c r="Z2301">
        <v>139</v>
      </c>
      <c r="AA2301">
        <f t="shared" si="582"/>
        <v>741</v>
      </c>
      <c r="AB2301">
        <f t="shared" si="584"/>
        <v>1.2347898799220999E-4</v>
      </c>
      <c r="AC2301" s="175">
        <f t="shared" ref="AC2301:AC2361" si="591">SUM(AB2301:AB2304)/4</f>
        <v>1.2822817983806423E-4</v>
      </c>
    </row>
    <row r="2302" spans="1:29">
      <c r="A2302" t="s">
        <v>5838</v>
      </c>
      <c r="B2302" t="s">
        <v>5839</v>
      </c>
      <c r="C2302">
        <v>4.01</v>
      </c>
      <c r="D2302">
        <v>4.0599999999999996</v>
      </c>
      <c r="E2302">
        <v>2.84</v>
      </c>
      <c r="F2302">
        <v>5.65</v>
      </c>
      <c r="G2302">
        <v>6.07</v>
      </c>
      <c r="H2302">
        <v>3.07</v>
      </c>
      <c r="I2302">
        <v>5.2</v>
      </c>
      <c r="J2302">
        <v>5.64</v>
      </c>
      <c r="K2302">
        <v>2.7</v>
      </c>
      <c r="U2302">
        <v>120</v>
      </c>
      <c r="V2302">
        <v>153</v>
      </c>
      <c r="W2302">
        <v>155</v>
      </c>
      <c r="X2302">
        <v>80</v>
      </c>
      <c r="Y2302">
        <v>123</v>
      </c>
      <c r="Z2302">
        <v>135</v>
      </c>
      <c r="AA2302">
        <f t="shared" si="582"/>
        <v>766</v>
      </c>
      <c r="AB2302">
        <f t="shared" si="584"/>
        <v>1.2764494575173124E-4</v>
      </c>
      <c r="AC2302" s="175"/>
    </row>
    <row r="2303" spans="1:29">
      <c r="A2303" t="s">
        <v>5840</v>
      </c>
      <c r="B2303" t="s">
        <v>5841</v>
      </c>
      <c r="C2303">
        <v>3.93</v>
      </c>
      <c r="D2303">
        <v>4.04</v>
      </c>
      <c r="E2303">
        <v>2.76</v>
      </c>
      <c r="F2303">
        <v>5.34</v>
      </c>
      <c r="G2303">
        <v>5.89</v>
      </c>
      <c r="H2303">
        <v>2.98</v>
      </c>
      <c r="I2303">
        <v>5</v>
      </c>
      <c r="J2303">
        <v>5.53</v>
      </c>
      <c r="K2303">
        <v>2.7</v>
      </c>
      <c r="U2303">
        <v>114</v>
      </c>
      <c r="V2303">
        <v>159</v>
      </c>
      <c r="W2303">
        <v>157</v>
      </c>
      <c r="X2303">
        <v>85</v>
      </c>
      <c r="Y2303">
        <v>127</v>
      </c>
      <c r="Z2303">
        <v>142</v>
      </c>
      <c r="AA2303">
        <f t="shared" si="582"/>
        <v>784</v>
      </c>
      <c r="AB2303">
        <f t="shared" si="584"/>
        <v>1.3064443533858654E-4</v>
      </c>
      <c r="AC2303" s="175"/>
    </row>
    <row r="2304" spans="1:29">
      <c r="A2304" t="s">
        <v>5842</v>
      </c>
      <c r="B2304" t="s">
        <v>5843</v>
      </c>
      <c r="C2304">
        <v>3.84</v>
      </c>
      <c r="D2304">
        <v>4.0199999999999996</v>
      </c>
      <c r="E2304">
        <v>2.71</v>
      </c>
      <c r="F2304">
        <v>5.09</v>
      </c>
      <c r="G2304">
        <v>5.7</v>
      </c>
      <c r="H2304">
        <v>2.89</v>
      </c>
      <c r="I2304">
        <v>4.87</v>
      </c>
      <c r="J2304">
        <v>5.46</v>
      </c>
      <c r="K2304">
        <v>2.7</v>
      </c>
      <c r="U2304">
        <v>116</v>
      </c>
      <c r="V2304">
        <v>155</v>
      </c>
      <c r="W2304">
        <v>148</v>
      </c>
      <c r="X2304">
        <v>83</v>
      </c>
      <c r="Y2304">
        <v>138</v>
      </c>
      <c r="Z2304">
        <v>147</v>
      </c>
      <c r="AA2304">
        <f t="shared" si="582"/>
        <v>787</v>
      </c>
      <c r="AB2304">
        <f t="shared" si="584"/>
        <v>1.311443502697291E-4</v>
      </c>
      <c r="AC2304" s="175"/>
    </row>
    <row r="2305" spans="1:29">
      <c r="A2305" t="s">
        <v>5844</v>
      </c>
      <c r="B2305" t="s">
        <v>5845</v>
      </c>
      <c r="C2305">
        <v>3.76</v>
      </c>
      <c r="D2305">
        <v>3.99</v>
      </c>
      <c r="E2305">
        <v>2.67</v>
      </c>
      <c r="F2305">
        <v>4.91</v>
      </c>
      <c r="G2305">
        <v>5.57</v>
      </c>
      <c r="H2305">
        <v>2.84</v>
      </c>
      <c r="I2305">
        <v>4.78</v>
      </c>
      <c r="J2305">
        <v>5.41</v>
      </c>
      <c r="K2305">
        <v>2.7</v>
      </c>
      <c r="U2305">
        <v>109</v>
      </c>
      <c r="V2305">
        <v>142</v>
      </c>
      <c r="W2305">
        <v>130</v>
      </c>
      <c r="X2305">
        <v>93</v>
      </c>
      <c r="Y2305">
        <v>134</v>
      </c>
      <c r="Z2305">
        <v>126</v>
      </c>
      <c r="AA2305">
        <f t="shared" si="582"/>
        <v>734</v>
      </c>
      <c r="AB2305">
        <f t="shared" si="584"/>
        <v>1.2231251981954403E-4</v>
      </c>
      <c r="AC2305" s="175">
        <f t="shared" ref="AC2305:AC2365" si="592">SUM(AB2305:AB2308)/4</f>
        <v>8.5943708578923496E-5</v>
      </c>
    </row>
    <row r="2306" spans="1:29">
      <c r="A2306" t="s">
        <v>5846</v>
      </c>
      <c r="B2306" t="s">
        <v>5847</v>
      </c>
      <c r="C2306">
        <v>3.68</v>
      </c>
      <c r="D2306">
        <v>3.97</v>
      </c>
      <c r="E2306">
        <v>2.64</v>
      </c>
      <c r="F2306">
        <v>4.76</v>
      </c>
      <c r="G2306">
        <v>5.44</v>
      </c>
      <c r="H2306">
        <v>2.79</v>
      </c>
      <c r="I2306">
        <v>4.7</v>
      </c>
      <c r="J2306">
        <v>5.37</v>
      </c>
      <c r="K2306">
        <v>2.7</v>
      </c>
      <c r="U2306">
        <v>99</v>
      </c>
      <c r="V2306">
        <v>117</v>
      </c>
      <c r="W2306">
        <v>91</v>
      </c>
      <c r="X2306">
        <v>84</v>
      </c>
      <c r="Y2306">
        <v>122</v>
      </c>
      <c r="Z2306">
        <v>73</v>
      </c>
      <c r="AA2306">
        <f t="shared" si="582"/>
        <v>586</v>
      </c>
      <c r="AB2306">
        <f t="shared" si="584"/>
        <v>9.7650049883178211E-5</v>
      </c>
      <c r="AC2306" s="175"/>
    </row>
    <row r="2307" spans="1:29">
      <c r="A2307" t="s">
        <v>5848</v>
      </c>
      <c r="B2307" t="s">
        <v>5849</v>
      </c>
      <c r="C2307">
        <v>3.59</v>
      </c>
      <c r="D2307">
        <v>3.92</v>
      </c>
      <c r="E2307">
        <v>2.61</v>
      </c>
      <c r="F2307">
        <v>4.59</v>
      </c>
      <c r="G2307">
        <v>5.31</v>
      </c>
      <c r="H2307">
        <v>2.74</v>
      </c>
      <c r="I2307">
        <v>4.6100000000000003</v>
      </c>
      <c r="J2307">
        <v>5.32</v>
      </c>
      <c r="K2307">
        <v>2.7</v>
      </c>
      <c r="U2307">
        <v>88</v>
      </c>
      <c r="V2307">
        <v>85</v>
      </c>
      <c r="W2307">
        <v>68</v>
      </c>
      <c r="X2307">
        <v>61</v>
      </c>
      <c r="Y2307">
        <v>91</v>
      </c>
      <c r="Z2307">
        <v>30</v>
      </c>
      <c r="AA2307">
        <f t="shared" si="582"/>
        <v>423</v>
      </c>
      <c r="AB2307">
        <f t="shared" si="584"/>
        <v>7.0488005291099637E-5</v>
      </c>
      <c r="AC2307" s="175"/>
    </row>
    <row r="2308" spans="1:29">
      <c r="A2308" t="s">
        <v>5850</v>
      </c>
      <c r="B2308" t="s">
        <v>5851</v>
      </c>
      <c r="C2308">
        <v>3.47</v>
      </c>
      <c r="D2308">
        <v>3.84</v>
      </c>
      <c r="E2308">
        <v>2.57</v>
      </c>
      <c r="F2308">
        <v>4.3899999999999997</v>
      </c>
      <c r="G2308">
        <v>5.15</v>
      </c>
      <c r="H2308">
        <v>2.69</v>
      </c>
      <c r="I2308">
        <v>4.49</v>
      </c>
      <c r="J2308">
        <v>5.26</v>
      </c>
      <c r="K2308">
        <v>2.7</v>
      </c>
      <c r="U2308">
        <v>64</v>
      </c>
      <c r="V2308">
        <v>54</v>
      </c>
      <c r="W2308">
        <v>45</v>
      </c>
      <c r="X2308">
        <v>76</v>
      </c>
      <c r="Y2308">
        <v>68</v>
      </c>
      <c r="Z2308">
        <v>13</v>
      </c>
      <c r="AA2308">
        <f t="shared" si="582"/>
        <v>320</v>
      </c>
      <c r="AB2308">
        <f t="shared" si="584"/>
        <v>5.3324259321872061E-5</v>
      </c>
      <c r="AC2308" s="175"/>
    </row>
    <row r="2309" spans="1:29">
      <c r="A2309" t="s">
        <v>5852</v>
      </c>
      <c r="B2309" t="s">
        <v>5853</v>
      </c>
      <c r="C2309">
        <v>3.4</v>
      </c>
      <c r="D2309">
        <v>3.79</v>
      </c>
      <c r="E2309">
        <v>2.5499999999999998</v>
      </c>
      <c r="F2309">
        <v>4.2699999999999996</v>
      </c>
      <c r="G2309">
        <v>5.0599999999999996</v>
      </c>
      <c r="H2309">
        <v>2.66</v>
      </c>
      <c r="I2309">
        <v>4.42</v>
      </c>
      <c r="J2309">
        <v>5.22</v>
      </c>
      <c r="K2309">
        <v>2.7</v>
      </c>
      <c r="U2309">
        <v>70</v>
      </c>
      <c r="V2309">
        <v>55</v>
      </c>
      <c r="W2309">
        <v>48</v>
      </c>
      <c r="X2309">
        <v>97</v>
      </c>
      <c r="Y2309">
        <v>71</v>
      </c>
      <c r="Z2309">
        <v>15</v>
      </c>
      <c r="AA2309">
        <f t="shared" si="582"/>
        <v>356</v>
      </c>
      <c r="AB2309">
        <f t="shared" si="584"/>
        <v>5.9323238495582666E-5</v>
      </c>
      <c r="AC2309" s="175">
        <f t="shared" ref="AC2309:AC2369" si="593">SUM(AB2309:AB2312)/4</f>
        <v>7.2737622481241105E-5</v>
      </c>
    </row>
    <row r="2310" spans="1:29">
      <c r="A2310" t="s">
        <v>5854</v>
      </c>
      <c r="B2310" t="s">
        <v>5855</v>
      </c>
      <c r="C2310">
        <v>3.33</v>
      </c>
      <c r="D2310">
        <v>3.73</v>
      </c>
      <c r="E2310">
        <v>2.52</v>
      </c>
      <c r="F2310">
        <v>4.1500000000000004</v>
      </c>
      <c r="G2310">
        <v>4.96</v>
      </c>
      <c r="H2310">
        <v>2.62</v>
      </c>
      <c r="I2310">
        <v>4.3499999999999996</v>
      </c>
      <c r="J2310">
        <v>5.18</v>
      </c>
      <c r="K2310">
        <v>2.7</v>
      </c>
      <c r="U2310">
        <v>64</v>
      </c>
      <c r="V2310">
        <v>52</v>
      </c>
      <c r="W2310">
        <v>52</v>
      </c>
      <c r="X2310">
        <v>110</v>
      </c>
      <c r="Y2310">
        <v>69</v>
      </c>
      <c r="Z2310">
        <v>12</v>
      </c>
      <c r="AA2310">
        <f t="shared" ref="AA2310:AA2373" si="594">SUM(U2310:Z2310)</f>
        <v>359</v>
      </c>
      <c r="AB2310">
        <f t="shared" si="584"/>
        <v>5.9823153426725216E-5</v>
      </c>
      <c r="AC2310" s="175"/>
    </row>
    <row r="2311" spans="1:29">
      <c r="A2311" t="s">
        <v>5856</v>
      </c>
      <c r="B2311" t="s">
        <v>5857</v>
      </c>
      <c r="C2311">
        <v>3.27</v>
      </c>
      <c r="D2311">
        <v>3.68</v>
      </c>
      <c r="E2311">
        <v>2.4900000000000002</v>
      </c>
      <c r="F2311">
        <v>4.05</v>
      </c>
      <c r="G2311">
        <v>4.88</v>
      </c>
      <c r="H2311">
        <v>2.58</v>
      </c>
      <c r="I2311">
        <v>4.29</v>
      </c>
      <c r="J2311">
        <v>5.14</v>
      </c>
      <c r="K2311">
        <v>2.7</v>
      </c>
      <c r="U2311">
        <v>70</v>
      </c>
      <c r="V2311">
        <v>60</v>
      </c>
      <c r="W2311">
        <v>59</v>
      </c>
      <c r="X2311">
        <v>152</v>
      </c>
      <c r="Y2311">
        <v>66</v>
      </c>
      <c r="Z2311">
        <v>23</v>
      </c>
      <c r="AA2311">
        <f t="shared" si="594"/>
        <v>430</v>
      </c>
      <c r="AB2311">
        <f t="shared" si="584"/>
        <v>7.1654473463765578E-5</v>
      </c>
      <c r="AC2311" s="175"/>
    </row>
    <row r="2312" spans="1:29">
      <c r="A2312" t="s">
        <v>5858</v>
      </c>
      <c r="B2312" t="s">
        <v>5859</v>
      </c>
      <c r="C2312">
        <v>3.24</v>
      </c>
      <c r="D2312">
        <v>3.66</v>
      </c>
      <c r="E2312">
        <v>2.48</v>
      </c>
      <c r="F2312">
        <v>4</v>
      </c>
      <c r="G2312">
        <v>4.84</v>
      </c>
      <c r="H2312">
        <v>2.56</v>
      </c>
      <c r="I2312">
        <v>4.26</v>
      </c>
      <c r="J2312">
        <v>5.12</v>
      </c>
      <c r="K2312">
        <v>2.7</v>
      </c>
      <c r="U2312">
        <v>93</v>
      </c>
      <c r="V2312">
        <v>83</v>
      </c>
      <c r="W2312">
        <v>79</v>
      </c>
      <c r="X2312">
        <v>187</v>
      </c>
      <c r="Y2312">
        <v>106</v>
      </c>
      <c r="Z2312">
        <v>53</v>
      </c>
      <c r="AA2312">
        <f t="shared" si="594"/>
        <v>601</v>
      </c>
      <c r="AB2312">
        <f t="shared" si="584"/>
        <v>1.0014962453889096E-4</v>
      </c>
      <c r="AC2312" s="175"/>
    </row>
    <row r="2313" spans="1:29">
      <c r="A2313" t="s">
        <v>5860</v>
      </c>
      <c r="B2313" t="s">
        <v>5861</v>
      </c>
      <c r="C2313">
        <v>3.2</v>
      </c>
      <c r="D2313">
        <v>3.63</v>
      </c>
      <c r="E2313">
        <v>2.46</v>
      </c>
      <c r="F2313">
        <v>3.93</v>
      </c>
      <c r="G2313">
        <v>4.78</v>
      </c>
      <c r="H2313">
        <v>2.52</v>
      </c>
      <c r="I2313">
        <v>4.22</v>
      </c>
      <c r="J2313">
        <v>5.1100000000000003</v>
      </c>
      <c r="K2313">
        <v>2.7</v>
      </c>
      <c r="U2313">
        <v>121</v>
      </c>
      <c r="V2313">
        <v>129</v>
      </c>
      <c r="W2313">
        <v>115</v>
      </c>
      <c r="X2313">
        <v>200</v>
      </c>
      <c r="Y2313">
        <v>144</v>
      </c>
      <c r="Z2313">
        <v>168</v>
      </c>
      <c r="AA2313">
        <f t="shared" si="594"/>
        <v>877</v>
      </c>
      <c r="AB2313">
        <f t="shared" si="584"/>
        <v>1.4614179820400563E-4</v>
      </c>
      <c r="AC2313" s="175">
        <f t="shared" ref="AC2313:AC2373" si="595">SUM(AB2313:AB2316)/4</f>
        <v>1.4580852158324392E-4</v>
      </c>
    </row>
    <row r="2314" spans="1:29">
      <c r="A2314" t="s">
        <v>5862</v>
      </c>
      <c r="B2314" t="s">
        <v>5863</v>
      </c>
      <c r="C2314">
        <v>3.32</v>
      </c>
      <c r="D2314">
        <v>3.73</v>
      </c>
      <c r="E2314">
        <v>2.5</v>
      </c>
      <c r="F2314">
        <v>4.04</v>
      </c>
      <c r="G2314">
        <v>4.84</v>
      </c>
      <c r="H2314">
        <v>2.52</v>
      </c>
      <c r="I2314">
        <v>4.34</v>
      </c>
      <c r="J2314">
        <v>5.17</v>
      </c>
      <c r="K2314">
        <v>2.7</v>
      </c>
      <c r="U2314">
        <v>101</v>
      </c>
      <c r="V2314">
        <v>151</v>
      </c>
      <c r="W2314">
        <v>137</v>
      </c>
      <c r="X2314">
        <v>144</v>
      </c>
      <c r="Y2314">
        <v>122</v>
      </c>
      <c r="Z2314">
        <v>262</v>
      </c>
      <c r="AA2314">
        <f t="shared" si="594"/>
        <v>917</v>
      </c>
      <c r="AB2314">
        <f t="shared" si="584"/>
        <v>1.5280733061923962E-4</v>
      </c>
      <c r="AC2314" s="175"/>
    </row>
    <row r="2315" spans="1:29">
      <c r="A2315" t="s">
        <v>5864</v>
      </c>
      <c r="B2315" t="s">
        <v>5865</v>
      </c>
      <c r="C2315">
        <v>3.61</v>
      </c>
      <c r="D2315">
        <v>3.94</v>
      </c>
      <c r="E2315">
        <v>2.61</v>
      </c>
      <c r="F2315">
        <v>4.47</v>
      </c>
      <c r="G2315">
        <v>5.16</v>
      </c>
      <c r="H2315">
        <v>2.63</v>
      </c>
      <c r="I2315">
        <v>4.63</v>
      </c>
      <c r="J2315">
        <v>5.33</v>
      </c>
      <c r="K2315">
        <v>2.7</v>
      </c>
      <c r="U2315">
        <v>99</v>
      </c>
      <c r="V2315">
        <v>130</v>
      </c>
      <c r="W2315">
        <v>138</v>
      </c>
      <c r="X2315">
        <v>174</v>
      </c>
      <c r="Y2315">
        <v>154</v>
      </c>
      <c r="Z2315">
        <v>226</v>
      </c>
      <c r="AA2315">
        <f t="shared" si="594"/>
        <v>921</v>
      </c>
      <c r="AB2315">
        <f t="shared" si="584"/>
        <v>1.5347388386076303E-4</v>
      </c>
      <c r="AC2315" s="175"/>
    </row>
    <row r="2316" spans="1:29">
      <c r="A2316" t="s">
        <v>5866</v>
      </c>
      <c r="B2316" t="s">
        <v>5867</v>
      </c>
      <c r="C2316">
        <v>3.85</v>
      </c>
      <c r="D2316">
        <v>4.03</v>
      </c>
      <c r="E2316">
        <v>2.72</v>
      </c>
      <c r="F2316">
        <v>4.92</v>
      </c>
      <c r="G2316">
        <v>5.51</v>
      </c>
      <c r="H2316">
        <v>2.76</v>
      </c>
      <c r="I2316">
        <v>4.8899999999999997</v>
      </c>
      <c r="J2316">
        <v>5.47</v>
      </c>
      <c r="K2316">
        <v>2.7</v>
      </c>
      <c r="U2316">
        <v>104</v>
      </c>
      <c r="V2316">
        <v>127</v>
      </c>
      <c r="W2316">
        <v>126</v>
      </c>
      <c r="X2316">
        <v>119</v>
      </c>
      <c r="Y2316">
        <v>138</v>
      </c>
      <c r="Z2316">
        <v>171</v>
      </c>
      <c r="AA2316">
        <f t="shared" si="594"/>
        <v>785</v>
      </c>
      <c r="AB2316">
        <f t="shared" si="584"/>
        <v>1.308110736489674E-4</v>
      </c>
      <c r="AC2316" s="175"/>
    </row>
    <row r="2317" spans="1:29">
      <c r="A2317" t="s">
        <v>5868</v>
      </c>
      <c r="B2317" t="s">
        <v>5869</v>
      </c>
      <c r="C2317">
        <v>3.96</v>
      </c>
      <c r="D2317">
        <v>4.0599999999999996</v>
      </c>
      <c r="E2317">
        <v>2.81</v>
      </c>
      <c r="F2317">
        <v>5.35</v>
      </c>
      <c r="G2317">
        <v>5.84</v>
      </c>
      <c r="H2317">
        <v>2.91</v>
      </c>
      <c r="I2317">
        <v>5.12</v>
      </c>
      <c r="J2317">
        <v>5.59</v>
      </c>
      <c r="K2317">
        <v>2.7</v>
      </c>
      <c r="U2317">
        <v>97</v>
      </c>
      <c r="V2317">
        <v>117</v>
      </c>
      <c r="W2317">
        <v>114</v>
      </c>
      <c r="X2317">
        <v>103</v>
      </c>
      <c r="Y2317">
        <v>140</v>
      </c>
      <c r="Z2317">
        <v>164</v>
      </c>
      <c r="AA2317">
        <f t="shared" si="594"/>
        <v>735</v>
      </c>
      <c r="AB2317">
        <f t="shared" si="584"/>
        <v>1.2247915812992489E-4</v>
      </c>
      <c r="AC2317" s="175">
        <f t="shared" ref="AC2317" si="596">SUM(AB2317:AB2320)/4</f>
        <v>1.1423056176607281E-4</v>
      </c>
    </row>
    <row r="2318" spans="1:29">
      <c r="A2318" t="s">
        <v>5870</v>
      </c>
      <c r="B2318" t="s">
        <v>5871</v>
      </c>
      <c r="C2318">
        <v>4.0199999999999996</v>
      </c>
      <c r="D2318">
        <v>4.0599999999999996</v>
      </c>
      <c r="E2318">
        <v>2.88</v>
      </c>
      <c r="F2318">
        <v>5.68</v>
      </c>
      <c r="G2318">
        <v>6.03</v>
      </c>
      <c r="H2318">
        <v>3.03</v>
      </c>
      <c r="I2318">
        <v>5.29</v>
      </c>
      <c r="J2318">
        <v>5.69</v>
      </c>
      <c r="K2318">
        <v>2.7</v>
      </c>
      <c r="U2318">
        <v>89</v>
      </c>
      <c r="V2318">
        <v>112</v>
      </c>
      <c r="W2318">
        <v>105</v>
      </c>
      <c r="X2318">
        <v>108</v>
      </c>
      <c r="Y2318">
        <v>133</v>
      </c>
      <c r="Z2318">
        <v>149</v>
      </c>
      <c r="AA2318">
        <f t="shared" si="594"/>
        <v>696</v>
      </c>
      <c r="AB2318">
        <f t="shared" si="584"/>
        <v>1.1598026402507173E-4</v>
      </c>
      <c r="AC2318" s="175"/>
    </row>
    <row r="2319" spans="1:29">
      <c r="A2319" t="s">
        <v>5872</v>
      </c>
      <c r="B2319" t="s">
        <v>5873</v>
      </c>
      <c r="C2319">
        <v>4.04</v>
      </c>
      <c r="D2319">
        <v>4.0599999999999996</v>
      </c>
      <c r="E2319">
        <v>2.93</v>
      </c>
      <c r="F2319">
        <v>5.86</v>
      </c>
      <c r="G2319">
        <v>6.14</v>
      </c>
      <c r="H2319">
        <v>3.13</v>
      </c>
      <c r="I2319">
        <v>5.41</v>
      </c>
      <c r="J2319">
        <v>5.75</v>
      </c>
      <c r="K2319">
        <v>2.7</v>
      </c>
      <c r="U2319">
        <v>90</v>
      </c>
      <c r="V2319">
        <v>106</v>
      </c>
      <c r="W2319">
        <v>95</v>
      </c>
      <c r="X2319">
        <v>93</v>
      </c>
      <c r="Y2319">
        <v>129</v>
      </c>
      <c r="Z2319">
        <v>151</v>
      </c>
      <c r="AA2319">
        <f t="shared" si="594"/>
        <v>664</v>
      </c>
      <c r="AB2319">
        <f t="shared" si="584"/>
        <v>1.1064783809288453E-4</v>
      </c>
      <c r="AC2319" s="175"/>
    </row>
    <row r="2320" spans="1:29">
      <c r="A2320" t="s">
        <v>5874</v>
      </c>
      <c r="B2320" t="s">
        <v>5875</v>
      </c>
      <c r="C2320">
        <v>4.04</v>
      </c>
      <c r="D2320">
        <v>4.0599999999999996</v>
      </c>
      <c r="E2320">
        <v>2.96</v>
      </c>
      <c r="F2320">
        <v>5.96</v>
      </c>
      <c r="G2320">
        <v>6.17</v>
      </c>
      <c r="H2320">
        <v>3.18</v>
      </c>
      <c r="I2320">
        <v>5.49</v>
      </c>
      <c r="J2320">
        <v>5.79</v>
      </c>
      <c r="K2320">
        <v>2.7</v>
      </c>
      <c r="U2320">
        <v>83</v>
      </c>
      <c r="V2320">
        <v>103</v>
      </c>
      <c r="W2320">
        <v>92</v>
      </c>
      <c r="X2320">
        <v>94</v>
      </c>
      <c r="Y2320">
        <v>130</v>
      </c>
      <c r="Z2320">
        <v>145</v>
      </c>
      <c r="AA2320">
        <f t="shared" si="594"/>
        <v>647</v>
      </c>
      <c r="AB2320">
        <f t="shared" si="584"/>
        <v>1.0781498681641008E-4</v>
      </c>
      <c r="AC2320" s="175"/>
    </row>
    <row r="2321" spans="1:29">
      <c r="A2321" t="s">
        <v>5876</v>
      </c>
      <c r="B2321" t="s">
        <v>5877</v>
      </c>
      <c r="C2321">
        <v>4.05</v>
      </c>
      <c r="D2321">
        <v>4.0599999999999996</v>
      </c>
      <c r="E2321">
        <v>2.98</v>
      </c>
      <c r="F2321">
        <v>6.02</v>
      </c>
      <c r="G2321">
        <v>6.19</v>
      </c>
      <c r="H2321">
        <v>3.22</v>
      </c>
      <c r="I2321">
        <v>5.56</v>
      </c>
      <c r="J2321">
        <v>5.82</v>
      </c>
      <c r="K2321">
        <v>2.7</v>
      </c>
      <c r="U2321">
        <v>79</v>
      </c>
      <c r="V2321">
        <v>103</v>
      </c>
      <c r="W2321">
        <v>95</v>
      </c>
      <c r="X2321">
        <v>83</v>
      </c>
      <c r="Y2321">
        <v>119</v>
      </c>
      <c r="Z2321">
        <v>117</v>
      </c>
      <c r="AA2321">
        <f t="shared" si="594"/>
        <v>596</v>
      </c>
      <c r="AB2321">
        <f t="shared" si="584"/>
        <v>9.9316432986986715E-5</v>
      </c>
      <c r="AC2321" s="175">
        <f t="shared" ref="AC2321:AC2381" si="597">SUM(AB2321:AB2324)/4</f>
        <v>9.8691539323058524E-5</v>
      </c>
    </row>
    <row r="2322" spans="1:29">
      <c r="A2322" t="s">
        <v>5878</v>
      </c>
      <c r="B2322" t="s">
        <v>5879</v>
      </c>
      <c r="C2322">
        <v>4.05</v>
      </c>
      <c r="D2322">
        <v>4.0599999999999996</v>
      </c>
      <c r="E2322">
        <v>2.99</v>
      </c>
      <c r="F2322">
        <v>6.02</v>
      </c>
      <c r="G2322">
        <v>6.19</v>
      </c>
      <c r="H2322">
        <v>3.23</v>
      </c>
      <c r="I2322">
        <v>5.57</v>
      </c>
      <c r="J2322">
        <v>5.83</v>
      </c>
      <c r="K2322">
        <v>2.7</v>
      </c>
      <c r="U2322">
        <v>85</v>
      </c>
      <c r="V2322">
        <v>99</v>
      </c>
      <c r="W2322">
        <v>97</v>
      </c>
      <c r="X2322">
        <v>77</v>
      </c>
      <c r="Y2322">
        <v>122</v>
      </c>
      <c r="Z2322">
        <v>112</v>
      </c>
      <c r="AA2322">
        <f t="shared" si="594"/>
        <v>592</v>
      </c>
      <c r="AB2322">
        <f t="shared" si="584"/>
        <v>9.864987974546331E-5</v>
      </c>
      <c r="AC2322" s="175"/>
    </row>
    <row r="2323" spans="1:29">
      <c r="A2323" t="s">
        <v>5880</v>
      </c>
      <c r="B2323" t="s">
        <v>5881</v>
      </c>
      <c r="C2323">
        <v>4.04</v>
      </c>
      <c r="D2323">
        <v>4.0599999999999996</v>
      </c>
      <c r="E2323">
        <v>2.99</v>
      </c>
      <c r="F2323">
        <v>6</v>
      </c>
      <c r="G2323">
        <v>6.18</v>
      </c>
      <c r="H2323">
        <v>3.21</v>
      </c>
      <c r="I2323">
        <v>5.56</v>
      </c>
      <c r="J2323">
        <v>5.83</v>
      </c>
      <c r="K2323">
        <v>2.7</v>
      </c>
      <c r="U2323">
        <v>82</v>
      </c>
      <c r="V2323">
        <v>104</v>
      </c>
      <c r="W2323">
        <v>104</v>
      </c>
      <c r="X2323">
        <v>76</v>
      </c>
      <c r="Y2323">
        <v>111</v>
      </c>
      <c r="Z2323">
        <v>100</v>
      </c>
      <c r="AA2323">
        <f t="shared" si="594"/>
        <v>577</v>
      </c>
      <c r="AB2323">
        <f t="shared" si="584"/>
        <v>9.6150305089750561E-5</v>
      </c>
      <c r="AC2323" s="175"/>
    </row>
    <row r="2324" spans="1:29">
      <c r="A2324" t="s">
        <v>5882</v>
      </c>
      <c r="B2324" t="s">
        <v>5883</v>
      </c>
      <c r="C2324">
        <v>4.03</v>
      </c>
      <c r="D2324">
        <v>4.0599999999999996</v>
      </c>
      <c r="E2324">
        <v>2.97</v>
      </c>
      <c r="F2324">
        <v>5.95</v>
      </c>
      <c r="G2324">
        <v>6.16</v>
      </c>
      <c r="H2324">
        <v>3.18</v>
      </c>
      <c r="I2324">
        <v>5.5</v>
      </c>
      <c r="J2324">
        <v>5.79</v>
      </c>
      <c r="K2324">
        <v>2.7</v>
      </c>
      <c r="U2324">
        <v>88</v>
      </c>
      <c r="V2324">
        <v>110</v>
      </c>
      <c r="W2324">
        <v>108</v>
      </c>
      <c r="X2324">
        <v>71</v>
      </c>
      <c r="Y2324">
        <v>109</v>
      </c>
      <c r="Z2324">
        <v>118</v>
      </c>
      <c r="AA2324">
        <f t="shared" si="594"/>
        <v>604</v>
      </c>
      <c r="AB2324">
        <f t="shared" si="584"/>
        <v>1.0064953947003351E-4</v>
      </c>
      <c r="AC2324" s="175"/>
    </row>
    <row r="2325" spans="1:29">
      <c r="A2325" t="s">
        <v>5884</v>
      </c>
      <c r="B2325" t="s">
        <v>5885</v>
      </c>
      <c r="C2325">
        <v>4.0199999999999996</v>
      </c>
      <c r="D2325">
        <v>4.0599999999999996</v>
      </c>
      <c r="E2325">
        <v>2.92</v>
      </c>
      <c r="F2325">
        <v>5.86</v>
      </c>
      <c r="G2325">
        <v>6.13</v>
      </c>
      <c r="H2325">
        <v>3.15</v>
      </c>
      <c r="I2325">
        <v>5.39</v>
      </c>
      <c r="J2325">
        <v>5.74</v>
      </c>
      <c r="K2325">
        <v>2.7</v>
      </c>
      <c r="U2325">
        <v>90</v>
      </c>
      <c r="V2325">
        <v>115</v>
      </c>
      <c r="W2325">
        <v>114</v>
      </c>
      <c r="X2325">
        <v>73</v>
      </c>
      <c r="Y2325">
        <v>117</v>
      </c>
      <c r="Z2325">
        <v>139</v>
      </c>
      <c r="AA2325">
        <f t="shared" si="594"/>
        <v>648</v>
      </c>
      <c r="AB2325">
        <f t="shared" si="584"/>
        <v>1.0798162512679093E-4</v>
      </c>
      <c r="AC2325" s="175">
        <f t="shared" ref="AC2325:AC2385" si="598">SUM(AB2325:AB2328)/4</f>
        <v>1.1498043416278663E-4</v>
      </c>
    </row>
    <row r="2326" spans="1:29">
      <c r="A2326" t="s">
        <v>5886</v>
      </c>
      <c r="B2326" t="s">
        <v>5887</v>
      </c>
      <c r="C2326">
        <v>3.99</v>
      </c>
      <c r="D2326">
        <v>4.05</v>
      </c>
      <c r="E2326">
        <v>2.85</v>
      </c>
      <c r="F2326">
        <v>5.72</v>
      </c>
      <c r="G2326">
        <v>6.08</v>
      </c>
      <c r="H2326">
        <v>3.13</v>
      </c>
      <c r="I2326">
        <v>5.22</v>
      </c>
      <c r="J2326">
        <v>5.65</v>
      </c>
      <c r="K2326">
        <v>2.7</v>
      </c>
      <c r="U2326">
        <v>90</v>
      </c>
      <c r="V2326">
        <v>122</v>
      </c>
      <c r="W2326">
        <v>123</v>
      </c>
      <c r="X2326">
        <v>84</v>
      </c>
      <c r="Y2326">
        <v>123</v>
      </c>
      <c r="Z2326">
        <v>135</v>
      </c>
      <c r="AA2326">
        <f t="shared" si="594"/>
        <v>677</v>
      </c>
      <c r="AB2326">
        <f t="shared" ref="AB2326:AB2389" si="599">AA2326/$AD$4</f>
        <v>1.1281413612783557E-4</v>
      </c>
      <c r="AC2326" s="175"/>
    </row>
    <row r="2327" spans="1:29">
      <c r="A2327" t="s">
        <v>5888</v>
      </c>
      <c r="B2327" t="s">
        <v>5889</v>
      </c>
      <c r="C2327">
        <v>3.93</v>
      </c>
      <c r="D2327">
        <v>4.04</v>
      </c>
      <c r="E2327">
        <v>2.77</v>
      </c>
      <c r="F2327">
        <v>5.48</v>
      </c>
      <c r="G2327">
        <v>5.99</v>
      </c>
      <c r="H2327">
        <v>3.05</v>
      </c>
      <c r="I2327">
        <v>5.04</v>
      </c>
      <c r="J2327">
        <v>5.55</v>
      </c>
      <c r="K2327">
        <v>2.7</v>
      </c>
      <c r="U2327">
        <v>90</v>
      </c>
      <c r="V2327">
        <v>130</v>
      </c>
      <c r="W2327">
        <v>128</v>
      </c>
      <c r="X2327">
        <v>95</v>
      </c>
      <c r="Y2327">
        <v>127</v>
      </c>
      <c r="Z2327">
        <v>142</v>
      </c>
      <c r="AA2327">
        <f t="shared" si="594"/>
        <v>712</v>
      </c>
      <c r="AB2327">
        <f t="shared" si="599"/>
        <v>1.1864647699116533E-4</v>
      </c>
      <c r="AC2327" s="175"/>
    </row>
    <row r="2328" spans="1:29">
      <c r="A2328" t="s">
        <v>5890</v>
      </c>
      <c r="B2328" t="s">
        <v>5891</v>
      </c>
      <c r="C2328">
        <v>3.86</v>
      </c>
      <c r="D2328">
        <v>4.03</v>
      </c>
      <c r="E2328">
        <v>2.72</v>
      </c>
      <c r="F2328">
        <v>5.24</v>
      </c>
      <c r="G2328">
        <v>5.83</v>
      </c>
      <c r="H2328">
        <v>2.97</v>
      </c>
      <c r="I2328">
        <v>4.91</v>
      </c>
      <c r="J2328">
        <v>5.48</v>
      </c>
      <c r="K2328">
        <v>2.7</v>
      </c>
      <c r="U2328">
        <v>93</v>
      </c>
      <c r="V2328">
        <v>129</v>
      </c>
      <c r="W2328">
        <v>121</v>
      </c>
      <c r="X2328">
        <v>95</v>
      </c>
      <c r="Y2328">
        <v>138</v>
      </c>
      <c r="Z2328">
        <v>147</v>
      </c>
      <c r="AA2328">
        <f t="shared" si="594"/>
        <v>723</v>
      </c>
      <c r="AB2328">
        <f t="shared" si="599"/>
        <v>1.2047949840535469E-4</v>
      </c>
      <c r="AC2328" s="175"/>
    </row>
    <row r="2329" spans="1:29">
      <c r="A2329" t="s">
        <v>5892</v>
      </c>
      <c r="B2329" t="s">
        <v>5893</v>
      </c>
      <c r="C2329">
        <v>3.78</v>
      </c>
      <c r="D2329">
        <v>4.01</v>
      </c>
      <c r="E2329">
        <v>2.68</v>
      </c>
      <c r="F2329">
        <v>5.05</v>
      </c>
      <c r="G2329">
        <v>5.7</v>
      </c>
      <c r="H2329">
        <v>2.9</v>
      </c>
      <c r="I2329">
        <v>4.8099999999999996</v>
      </c>
      <c r="J2329">
        <v>5.43</v>
      </c>
      <c r="K2329">
        <v>2.7</v>
      </c>
      <c r="U2329">
        <v>86</v>
      </c>
      <c r="V2329">
        <v>120</v>
      </c>
      <c r="W2329">
        <v>108</v>
      </c>
      <c r="X2329">
        <v>108</v>
      </c>
      <c r="Y2329">
        <v>134</v>
      </c>
      <c r="Z2329">
        <v>126</v>
      </c>
      <c r="AA2329">
        <f t="shared" si="594"/>
        <v>682</v>
      </c>
      <c r="AB2329">
        <f t="shared" si="599"/>
        <v>1.1364732767973983E-4</v>
      </c>
      <c r="AC2329" s="175">
        <f t="shared" ref="AC2329:AC2389" si="600">SUM(AB2329:AB2332)/4</f>
        <v>7.977809109483203E-5</v>
      </c>
    </row>
    <row r="2330" spans="1:29">
      <c r="A2330" t="s">
        <v>5894</v>
      </c>
      <c r="B2330" t="s">
        <v>5895</v>
      </c>
      <c r="C2330">
        <v>3.68</v>
      </c>
      <c r="D2330">
        <v>3.97</v>
      </c>
      <c r="E2330">
        <v>2.64</v>
      </c>
      <c r="F2330">
        <v>4.87</v>
      </c>
      <c r="G2330">
        <v>5.56</v>
      </c>
      <c r="H2330">
        <v>2.85</v>
      </c>
      <c r="I2330">
        <v>4.71</v>
      </c>
      <c r="J2330">
        <v>5.37</v>
      </c>
      <c r="K2330">
        <v>2.7</v>
      </c>
      <c r="U2330">
        <v>81</v>
      </c>
      <c r="V2330">
        <v>97</v>
      </c>
      <c r="W2330">
        <v>75</v>
      </c>
      <c r="X2330">
        <v>94</v>
      </c>
      <c r="Y2330">
        <v>122</v>
      </c>
      <c r="Z2330">
        <v>73</v>
      </c>
      <c r="AA2330">
        <f t="shared" si="594"/>
        <v>542</v>
      </c>
      <c r="AB2330">
        <f t="shared" si="599"/>
        <v>9.0317964226420804E-5</v>
      </c>
      <c r="AC2330" s="175"/>
    </row>
    <row r="2331" spans="1:29">
      <c r="A2331" t="s">
        <v>5896</v>
      </c>
      <c r="B2331" t="s">
        <v>5897</v>
      </c>
      <c r="C2331">
        <v>3.61</v>
      </c>
      <c r="D2331">
        <v>3.93</v>
      </c>
      <c r="E2331">
        <v>2.61</v>
      </c>
      <c r="F2331">
        <v>4.72</v>
      </c>
      <c r="G2331">
        <v>5.44</v>
      </c>
      <c r="H2331">
        <v>2.8</v>
      </c>
      <c r="I2331">
        <v>4.63</v>
      </c>
      <c r="J2331">
        <v>5.33</v>
      </c>
      <c r="K2331">
        <v>2.7</v>
      </c>
      <c r="U2331">
        <v>68</v>
      </c>
      <c r="V2331">
        <v>70</v>
      </c>
      <c r="W2331">
        <v>50</v>
      </c>
      <c r="X2331">
        <v>79</v>
      </c>
      <c r="Y2331">
        <v>91</v>
      </c>
      <c r="Z2331">
        <v>30</v>
      </c>
      <c r="AA2331">
        <f t="shared" si="594"/>
        <v>388</v>
      </c>
      <c r="AB2331">
        <f t="shared" si="599"/>
        <v>6.465566442776988E-5</v>
      </c>
      <c r="AC2331" s="175"/>
    </row>
    <row r="2332" spans="1:29">
      <c r="A2332" t="s">
        <v>5898</v>
      </c>
      <c r="B2332" t="s">
        <v>5899</v>
      </c>
      <c r="C2332">
        <v>3.52</v>
      </c>
      <c r="D2332">
        <v>3.88</v>
      </c>
      <c r="E2332">
        <v>2.59</v>
      </c>
      <c r="F2332">
        <v>4.57</v>
      </c>
      <c r="G2332">
        <v>5.32</v>
      </c>
      <c r="H2332">
        <v>2.76</v>
      </c>
      <c r="I2332">
        <v>4.55</v>
      </c>
      <c r="J2332">
        <v>5.29</v>
      </c>
      <c r="K2332">
        <v>2.7</v>
      </c>
      <c r="U2332">
        <v>61</v>
      </c>
      <c r="V2332">
        <v>50</v>
      </c>
      <c r="W2332">
        <v>42</v>
      </c>
      <c r="X2332">
        <v>69</v>
      </c>
      <c r="Y2332">
        <v>68</v>
      </c>
      <c r="Z2332">
        <v>13</v>
      </c>
      <c r="AA2332">
        <f t="shared" si="594"/>
        <v>303</v>
      </c>
      <c r="AB2332">
        <f t="shared" si="599"/>
        <v>5.0491408045397609E-5</v>
      </c>
      <c r="AC2332" s="175"/>
    </row>
    <row r="2333" spans="1:29">
      <c r="A2333" t="s">
        <v>5900</v>
      </c>
      <c r="B2333" t="s">
        <v>5901</v>
      </c>
      <c r="C2333">
        <v>3.46</v>
      </c>
      <c r="D2333">
        <v>3.83</v>
      </c>
      <c r="E2333">
        <v>2.56</v>
      </c>
      <c r="F2333">
        <v>4.45</v>
      </c>
      <c r="G2333">
        <v>5.22</v>
      </c>
      <c r="H2333">
        <v>2.72</v>
      </c>
      <c r="I2333">
        <v>4.4800000000000004</v>
      </c>
      <c r="J2333">
        <v>5.25</v>
      </c>
      <c r="K2333">
        <v>2.7</v>
      </c>
      <c r="U2333">
        <v>64</v>
      </c>
      <c r="V2333">
        <v>51</v>
      </c>
      <c r="W2333">
        <v>45</v>
      </c>
      <c r="X2333">
        <v>87</v>
      </c>
      <c r="Y2333">
        <v>71</v>
      </c>
      <c r="Z2333">
        <v>15</v>
      </c>
      <c r="AA2333">
        <f t="shared" si="594"/>
        <v>333</v>
      </c>
      <c r="AB2333">
        <f t="shared" si="599"/>
        <v>5.5490557356823115E-5</v>
      </c>
      <c r="AC2333" s="175">
        <f t="shared" ref="AC2333:AC2393" si="601">SUM(AB2333:AB2336)/4</f>
        <v>6.4905621893341148E-5</v>
      </c>
    </row>
    <row r="2334" spans="1:29">
      <c r="A2334" t="s">
        <v>5902</v>
      </c>
      <c r="B2334" t="s">
        <v>5903</v>
      </c>
      <c r="C2334">
        <v>3.41</v>
      </c>
      <c r="D2334">
        <v>3.8</v>
      </c>
      <c r="E2334">
        <v>2.54</v>
      </c>
      <c r="F2334">
        <v>4.3600000000000003</v>
      </c>
      <c r="G2334">
        <v>5.15</v>
      </c>
      <c r="H2334">
        <v>2.68</v>
      </c>
      <c r="I2334">
        <v>4.43</v>
      </c>
      <c r="J2334">
        <v>5.22</v>
      </c>
      <c r="K2334">
        <v>2.7</v>
      </c>
      <c r="U2334">
        <v>68</v>
      </c>
      <c r="V2334">
        <v>49</v>
      </c>
      <c r="W2334">
        <v>48</v>
      </c>
      <c r="X2334">
        <v>90</v>
      </c>
      <c r="Y2334">
        <v>69</v>
      </c>
      <c r="Z2334">
        <v>12</v>
      </c>
      <c r="AA2334">
        <f t="shared" si="594"/>
        <v>336</v>
      </c>
      <c r="AB2334">
        <f t="shared" si="599"/>
        <v>5.5990472287965664E-5</v>
      </c>
      <c r="AC2334" s="175"/>
    </row>
    <row r="2335" spans="1:29">
      <c r="A2335" t="s">
        <v>5904</v>
      </c>
      <c r="B2335" t="s">
        <v>5905</v>
      </c>
      <c r="C2335">
        <v>3.38</v>
      </c>
      <c r="D2335">
        <v>3.77</v>
      </c>
      <c r="E2335">
        <v>2.52</v>
      </c>
      <c r="F2335">
        <v>4.3</v>
      </c>
      <c r="G2335">
        <v>5.0999999999999996</v>
      </c>
      <c r="H2335">
        <v>2.66</v>
      </c>
      <c r="I2335">
        <v>4.4000000000000004</v>
      </c>
      <c r="J2335">
        <v>5.2</v>
      </c>
      <c r="K2335">
        <v>2.7</v>
      </c>
      <c r="U2335">
        <v>78</v>
      </c>
      <c r="V2335">
        <v>56</v>
      </c>
      <c r="W2335">
        <v>55</v>
      </c>
      <c r="X2335">
        <v>92</v>
      </c>
      <c r="Y2335">
        <v>66</v>
      </c>
      <c r="Z2335">
        <v>23</v>
      </c>
      <c r="AA2335">
        <f t="shared" si="594"/>
        <v>370</v>
      </c>
      <c r="AB2335">
        <f t="shared" si="599"/>
        <v>6.1656174840914567E-5</v>
      </c>
      <c r="AC2335" s="175"/>
    </row>
    <row r="2336" spans="1:29">
      <c r="A2336" t="s">
        <v>5906</v>
      </c>
      <c r="B2336" t="s">
        <v>5907</v>
      </c>
      <c r="C2336">
        <v>3.34</v>
      </c>
      <c r="D2336">
        <v>3.74</v>
      </c>
      <c r="E2336">
        <v>2.5099999999999998</v>
      </c>
      <c r="F2336">
        <v>4.24</v>
      </c>
      <c r="G2336">
        <v>5.05</v>
      </c>
      <c r="H2336">
        <v>2.64</v>
      </c>
      <c r="I2336">
        <v>4.3600000000000003</v>
      </c>
      <c r="J2336">
        <v>5.18</v>
      </c>
      <c r="K2336">
        <v>2.7</v>
      </c>
      <c r="U2336">
        <v>85</v>
      </c>
      <c r="V2336">
        <v>78</v>
      </c>
      <c r="W2336">
        <v>74</v>
      </c>
      <c r="X2336">
        <v>123</v>
      </c>
      <c r="Y2336">
        <v>106</v>
      </c>
      <c r="Z2336">
        <v>53</v>
      </c>
      <c r="AA2336">
        <f t="shared" si="594"/>
        <v>519</v>
      </c>
      <c r="AB2336">
        <f t="shared" si="599"/>
        <v>8.6485283087661246E-5</v>
      </c>
      <c r="AC2336" s="175"/>
    </row>
    <row r="2337" spans="1:29">
      <c r="A2337" t="s">
        <v>5908</v>
      </c>
      <c r="B2337" t="s">
        <v>5909</v>
      </c>
      <c r="C2337">
        <v>3.32</v>
      </c>
      <c r="D2337">
        <v>3.72</v>
      </c>
      <c r="E2337">
        <v>2.5</v>
      </c>
      <c r="F2337">
        <v>4.18</v>
      </c>
      <c r="G2337">
        <v>4.99</v>
      </c>
      <c r="H2337">
        <v>2.61</v>
      </c>
      <c r="I2337">
        <v>4.34</v>
      </c>
      <c r="J2337">
        <v>5.17</v>
      </c>
      <c r="K2337">
        <v>2.7</v>
      </c>
      <c r="U2337">
        <v>81</v>
      </c>
      <c r="V2337">
        <v>123</v>
      </c>
      <c r="W2337">
        <v>109</v>
      </c>
      <c r="X2337">
        <v>199</v>
      </c>
      <c r="Y2337">
        <v>144</v>
      </c>
      <c r="Z2337">
        <v>168</v>
      </c>
      <c r="AA2337">
        <f t="shared" si="594"/>
        <v>824</v>
      </c>
      <c r="AB2337">
        <f t="shared" si="599"/>
        <v>1.3730996775382056E-4</v>
      </c>
      <c r="AC2337" s="175">
        <f t="shared" ref="AC2337" si="602">SUM(AB2337:AB2340)/4</f>
        <v>1.500577984979556E-4</v>
      </c>
    </row>
    <row r="2338" spans="1:29">
      <c r="A2338" t="s">
        <v>5910</v>
      </c>
      <c r="B2338" t="s">
        <v>5911</v>
      </c>
      <c r="C2338">
        <v>3.4</v>
      </c>
      <c r="D2338">
        <v>3.79</v>
      </c>
      <c r="E2338">
        <v>2.5299999999999998</v>
      </c>
      <c r="F2338">
        <v>4.25</v>
      </c>
      <c r="G2338">
        <v>5.03</v>
      </c>
      <c r="H2338">
        <v>2.6</v>
      </c>
      <c r="I2338">
        <v>4.42</v>
      </c>
      <c r="J2338">
        <v>5.22</v>
      </c>
      <c r="K2338">
        <v>2.7</v>
      </c>
      <c r="U2338">
        <v>106</v>
      </c>
      <c r="V2338">
        <v>146</v>
      </c>
      <c r="W2338">
        <v>129</v>
      </c>
      <c r="X2338">
        <v>219</v>
      </c>
      <c r="Y2338">
        <v>122</v>
      </c>
      <c r="Z2338">
        <v>262</v>
      </c>
      <c r="AA2338">
        <f t="shared" si="594"/>
        <v>984</v>
      </c>
      <c r="AB2338">
        <f t="shared" si="599"/>
        <v>1.6397209741475659E-4</v>
      </c>
      <c r="AC2338" s="175"/>
    </row>
    <row r="2339" spans="1:29">
      <c r="A2339" t="s">
        <v>5912</v>
      </c>
      <c r="B2339" t="s">
        <v>5913</v>
      </c>
      <c r="C2339">
        <v>3.6</v>
      </c>
      <c r="D2339">
        <v>3.94</v>
      </c>
      <c r="E2339">
        <v>2.61</v>
      </c>
      <c r="F2339">
        <v>4.5599999999999996</v>
      </c>
      <c r="G2339">
        <v>5.26</v>
      </c>
      <c r="H2339">
        <v>2.68</v>
      </c>
      <c r="I2339">
        <v>4.62</v>
      </c>
      <c r="J2339">
        <v>5.33</v>
      </c>
      <c r="K2339">
        <v>2.7</v>
      </c>
      <c r="U2339">
        <v>113</v>
      </c>
      <c r="V2339">
        <v>124</v>
      </c>
      <c r="W2339">
        <v>131</v>
      </c>
      <c r="X2339">
        <v>219</v>
      </c>
      <c r="Y2339">
        <v>154</v>
      </c>
      <c r="Z2339">
        <v>226</v>
      </c>
      <c r="AA2339">
        <f t="shared" si="594"/>
        <v>967</v>
      </c>
      <c r="AB2339">
        <f t="shared" si="599"/>
        <v>1.6113924613828212E-4</v>
      </c>
      <c r="AC2339" s="175"/>
    </row>
    <row r="2340" spans="1:29">
      <c r="A2340" t="s">
        <v>5914</v>
      </c>
      <c r="B2340" t="s">
        <v>5915</v>
      </c>
      <c r="C2340">
        <v>3.78</v>
      </c>
      <c r="D2340">
        <v>4</v>
      </c>
      <c r="E2340">
        <v>2.69</v>
      </c>
      <c r="F2340">
        <v>4.8600000000000003</v>
      </c>
      <c r="G2340">
        <v>5.5</v>
      </c>
      <c r="H2340">
        <v>2.78</v>
      </c>
      <c r="I2340">
        <v>4.8099999999999996</v>
      </c>
      <c r="J2340">
        <v>5.43</v>
      </c>
      <c r="K2340">
        <v>2.7</v>
      </c>
      <c r="U2340">
        <v>123</v>
      </c>
      <c r="V2340">
        <v>121</v>
      </c>
      <c r="W2340">
        <v>119</v>
      </c>
      <c r="X2340">
        <v>155</v>
      </c>
      <c r="Y2340">
        <v>138</v>
      </c>
      <c r="Z2340">
        <v>171</v>
      </c>
      <c r="AA2340">
        <f t="shared" si="594"/>
        <v>827</v>
      </c>
      <c r="AB2340">
        <f t="shared" si="599"/>
        <v>1.3780988268496312E-4</v>
      </c>
      <c r="AC2340" s="175"/>
    </row>
    <row r="2341" spans="1:29">
      <c r="A2341" t="s">
        <v>5916</v>
      </c>
      <c r="B2341" t="s">
        <v>5917</v>
      </c>
      <c r="C2341">
        <v>3.85</v>
      </c>
      <c r="D2341">
        <v>4.01</v>
      </c>
      <c r="E2341">
        <v>2.75</v>
      </c>
      <c r="F2341">
        <v>5.13</v>
      </c>
      <c r="G2341">
        <v>5.71</v>
      </c>
      <c r="H2341">
        <v>2.88</v>
      </c>
      <c r="I2341">
        <v>4.95</v>
      </c>
      <c r="J2341">
        <v>5.51</v>
      </c>
      <c r="K2341">
        <v>2.7</v>
      </c>
      <c r="U2341">
        <v>115</v>
      </c>
      <c r="V2341">
        <v>111</v>
      </c>
      <c r="W2341">
        <v>108</v>
      </c>
      <c r="X2341">
        <v>143</v>
      </c>
      <c r="Y2341">
        <v>140</v>
      </c>
      <c r="Z2341">
        <v>164</v>
      </c>
      <c r="AA2341">
        <f t="shared" si="594"/>
        <v>781</v>
      </c>
      <c r="AB2341">
        <f t="shared" si="599"/>
        <v>1.3014452040744401E-4</v>
      </c>
      <c r="AC2341" s="175">
        <f t="shared" si="586"/>
        <v>1.1972962600864086E-4</v>
      </c>
    </row>
    <row r="2342" spans="1:29">
      <c r="A2342" t="s">
        <v>5918</v>
      </c>
      <c r="B2342" t="s">
        <v>5919</v>
      </c>
      <c r="C2342">
        <v>3.9</v>
      </c>
      <c r="D2342">
        <v>4.03</v>
      </c>
      <c r="E2342">
        <v>2.81</v>
      </c>
      <c r="F2342">
        <v>5.4</v>
      </c>
      <c r="G2342">
        <v>5.88</v>
      </c>
      <c r="H2342">
        <v>2.99</v>
      </c>
      <c r="I2342">
        <v>5.09</v>
      </c>
      <c r="J2342">
        <v>5.58</v>
      </c>
      <c r="K2342">
        <v>2.7</v>
      </c>
      <c r="U2342">
        <v>102</v>
      </c>
      <c r="V2342">
        <v>106</v>
      </c>
      <c r="W2342">
        <v>99</v>
      </c>
      <c r="X2342">
        <v>140</v>
      </c>
      <c r="Y2342">
        <v>133</v>
      </c>
      <c r="Z2342">
        <v>149</v>
      </c>
      <c r="AA2342">
        <f t="shared" si="594"/>
        <v>729</v>
      </c>
      <c r="AB2342">
        <f t="shared" si="599"/>
        <v>1.2147932826763979E-4</v>
      </c>
      <c r="AC2342" s="175"/>
    </row>
    <row r="2343" spans="1:29">
      <c r="A2343" t="s">
        <v>5920</v>
      </c>
      <c r="B2343" t="s">
        <v>5921</v>
      </c>
      <c r="C2343">
        <v>3.94</v>
      </c>
      <c r="D2343">
        <v>4.04</v>
      </c>
      <c r="E2343">
        <v>2.85</v>
      </c>
      <c r="F2343">
        <v>5.56</v>
      </c>
      <c r="G2343">
        <v>5.97</v>
      </c>
      <c r="H2343">
        <v>3.08</v>
      </c>
      <c r="I2343">
        <v>5.19</v>
      </c>
      <c r="J2343">
        <v>5.64</v>
      </c>
      <c r="K2343">
        <v>2.7</v>
      </c>
      <c r="U2343">
        <v>93</v>
      </c>
      <c r="V2343">
        <v>101</v>
      </c>
      <c r="W2343">
        <v>89</v>
      </c>
      <c r="X2343">
        <v>131</v>
      </c>
      <c r="Y2343">
        <v>129</v>
      </c>
      <c r="Z2343">
        <v>151</v>
      </c>
      <c r="AA2343">
        <f t="shared" si="594"/>
        <v>694</v>
      </c>
      <c r="AB2343">
        <f t="shared" si="599"/>
        <v>1.1564698740431003E-4</v>
      </c>
      <c r="AC2343" s="175"/>
    </row>
    <row r="2344" spans="1:29">
      <c r="A2344" t="s">
        <v>5922</v>
      </c>
      <c r="B2344" t="s">
        <v>5923</v>
      </c>
      <c r="C2344">
        <v>3.96</v>
      </c>
      <c r="D2344">
        <v>4.04</v>
      </c>
      <c r="E2344">
        <v>2.88</v>
      </c>
      <c r="F2344">
        <v>5.66</v>
      </c>
      <c r="G2344">
        <v>6.02</v>
      </c>
      <c r="H2344">
        <v>3.14</v>
      </c>
      <c r="I2344">
        <v>5.25</v>
      </c>
      <c r="J2344">
        <v>5.67</v>
      </c>
      <c r="K2344">
        <v>2.7</v>
      </c>
      <c r="U2344">
        <v>87</v>
      </c>
      <c r="V2344">
        <v>98</v>
      </c>
      <c r="W2344">
        <v>86</v>
      </c>
      <c r="X2344">
        <v>124</v>
      </c>
      <c r="Y2344">
        <v>130</v>
      </c>
      <c r="Z2344">
        <v>145</v>
      </c>
      <c r="AA2344">
        <f t="shared" si="594"/>
        <v>670</v>
      </c>
      <c r="AB2344">
        <f t="shared" si="599"/>
        <v>1.1164766795516963E-4</v>
      </c>
      <c r="AC2344" s="175"/>
    </row>
    <row r="2345" spans="1:29">
      <c r="A2345" t="s">
        <v>5924</v>
      </c>
      <c r="B2345" t="s">
        <v>5925</v>
      </c>
      <c r="C2345">
        <v>3.98</v>
      </c>
      <c r="D2345">
        <v>4.05</v>
      </c>
      <c r="E2345">
        <v>2.9</v>
      </c>
      <c r="F2345">
        <v>5.72</v>
      </c>
      <c r="G2345">
        <v>6.06</v>
      </c>
      <c r="H2345">
        <v>3.18</v>
      </c>
      <c r="I2345">
        <v>5.29</v>
      </c>
      <c r="J2345">
        <v>5.69</v>
      </c>
      <c r="K2345">
        <v>2.7</v>
      </c>
      <c r="U2345">
        <v>89</v>
      </c>
      <c r="V2345">
        <v>97</v>
      </c>
      <c r="W2345">
        <v>89</v>
      </c>
      <c r="X2345">
        <v>100</v>
      </c>
      <c r="Y2345">
        <v>119</v>
      </c>
      <c r="Z2345">
        <v>117</v>
      </c>
      <c r="AA2345">
        <f t="shared" si="594"/>
        <v>611</v>
      </c>
      <c r="AB2345">
        <f t="shared" si="599"/>
        <v>1.0181600764269946E-4</v>
      </c>
      <c r="AC2345" s="175">
        <f t="shared" si="587"/>
        <v>9.9858007495724478E-5</v>
      </c>
    </row>
    <row r="2346" spans="1:29">
      <c r="A2346" t="s">
        <v>5926</v>
      </c>
      <c r="B2346" t="s">
        <v>5927</v>
      </c>
      <c r="C2346">
        <v>3.98</v>
      </c>
      <c r="D2346">
        <v>4.05</v>
      </c>
      <c r="E2346">
        <v>2.9</v>
      </c>
      <c r="F2346">
        <v>5.73</v>
      </c>
      <c r="G2346">
        <v>6.07</v>
      </c>
      <c r="H2346">
        <v>3.19</v>
      </c>
      <c r="I2346">
        <v>5.29</v>
      </c>
      <c r="J2346">
        <v>5.69</v>
      </c>
      <c r="K2346">
        <v>2.7</v>
      </c>
      <c r="U2346">
        <v>87</v>
      </c>
      <c r="V2346">
        <v>93</v>
      </c>
      <c r="W2346">
        <v>90</v>
      </c>
      <c r="X2346">
        <v>93</v>
      </c>
      <c r="Y2346">
        <v>122</v>
      </c>
      <c r="Z2346">
        <v>112</v>
      </c>
      <c r="AA2346">
        <f t="shared" si="594"/>
        <v>597</v>
      </c>
      <c r="AB2346">
        <f t="shared" si="599"/>
        <v>9.9483071297367569E-5</v>
      </c>
      <c r="AC2346" s="175"/>
    </row>
    <row r="2347" spans="1:29">
      <c r="A2347" t="s">
        <v>5928</v>
      </c>
      <c r="B2347" t="s">
        <v>5929</v>
      </c>
      <c r="C2347">
        <v>3.98</v>
      </c>
      <c r="D2347">
        <v>4.05</v>
      </c>
      <c r="E2347">
        <v>2.89</v>
      </c>
      <c r="F2347">
        <v>5.72</v>
      </c>
      <c r="G2347">
        <v>6.07</v>
      </c>
      <c r="H2347">
        <v>3.17</v>
      </c>
      <c r="I2347">
        <v>5.27</v>
      </c>
      <c r="J2347">
        <v>5.68</v>
      </c>
      <c r="K2347">
        <v>2.7</v>
      </c>
      <c r="U2347">
        <v>88</v>
      </c>
      <c r="V2347">
        <v>98</v>
      </c>
      <c r="W2347">
        <v>97</v>
      </c>
      <c r="X2347">
        <v>92</v>
      </c>
      <c r="Y2347">
        <v>111</v>
      </c>
      <c r="Z2347">
        <v>100</v>
      </c>
      <c r="AA2347">
        <f t="shared" si="594"/>
        <v>586</v>
      </c>
      <c r="AB2347">
        <f t="shared" si="599"/>
        <v>9.7650049883178211E-5</v>
      </c>
      <c r="AC2347" s="175"/>
    </row>
    <row r="2348" spans="1:29">
      <c r="A2348" t="s">
        <v>5930</v>
      </c>
      <c r="B2348" t="s">
        <v>5931</v>
      </c>
      <c r="C2348">
        <v>3.97</v>
      </c>
      <c r="D2348">
        <v>4.04</v>
      </c>
      <c r="E2348">
        <v>2.86</v>
      </c>
      <c r="F2348">
        <v>5.66</v>
      </c>
      <c r="G2348">
        <v>6.04</v>
      </c>
      <c r="H2348">
        <v>3.14</v>
      </c>
      <c r="I2348">
        <v>5.21</v>
      </c>
      <c r="J2348">
        <v>5.65</v>
      </c>
      <c r="K2348">
        <v>2.7</v>
      </c>
      <c r="U2348">
        <v>89</v>
      </c>
      <c r="V2348">
        <v>103</v>
      </c>
      <c r="W2348">
        <v>101</v>
      </c>
      <c r="X2348">
        <v>83</v>
      </c>
      <c r="Y2348">
        <v>109</v>
      </c>
      <c r="Z2348">
        <v>118</v>
      </c>
      <c r="AA2348">
        <f t="shared" si="594"/>
        <v>603</v>
      </c>
      <c r="AB2348">
        <f t="shared" si="599"/>
        <v>1.0048290115965267E-4</v>
      </c>
      <c r="AC2348" s="175"/>
    </row>
    <row r="2349" spans="1:29">
      <c r="A2349" t="s">
        <v>5932</v>
      </c>
      <c r="B2349" t="s">
        <v>5933</v>
      </c>
      <c r="C2349">
        <v>3.93</v>
      </c>
      <c r="D2349">
        <v>4.04</v>
      </c>
      <c r="E2349">
        <v>2.82</v>
      </c>
      <c r="F2349">
        <v>5.53</v>
      </c>
      <c r="G2349">
        <v>5.99</v>
      </c>
      <c r="H2349">
        <v>3.09</v>
      </c>
      <c r="I2349">
        <v>5.0999999999999996</v>
      </c>
      <c r="J2349">
        <v>5.59</v>
      </c>
      <c r="K2349">
        <v>2.7</v>
      </c>
      <c r="U2349">
        <v>90</v>
      </c>
      <c r="V2349">
        <v>108</v>
      </c>
      <c r="W2349">
        <v>106</v>
      </c>
      <c r="X2349">
        <v>86</v>
      </c>
      <c r="Y2349">
        <v>117</v>
      </c>
      <c r="Z2349">
        <v>139</v>
      </c>
      <c r="AA2349">
        <f t="shared" si="594"/>
        <v>646</v>
      </c>
      <c r="AB2349">
        <f t="shared" si="599"/>
        <v>1.0764834850602922E-4</v>
      </c>
      <c r="AC2349" s="175">
        <f t="shared" si="588"/>
        <v>1.1456383838683451E-4</v>
      </c>
    </row>
    <row r="2350" spans="1:29">
      <c r="A2350" t="s">
        <v>5934</v>
      </c>
      <c r="B2350" t="s">
        <v>5935</v>
      </c>
      <c r="C2350">
        <v>3.87</v>
      </c>
      <c r="D2350">
        <v>4.0199999999999996</v>
      </c>
      <c r="E2350">
        <v>2.75</v>
      </c>
      <c r="F2350">
        <v>5.35</v>
      </c>
      <c r="G2350">
        <v>5.9</v>
      </c>
      <c r="H2350">
        <v>3.04</v>
      </c>
      <c r="I2350">
        <v>4.96</v>
      </c>
      <c r="J2350">
        <v>5.51</v>
      </c>
      <c r="K2350">
        <v>2.7</v>
      </c>
      <c r="U2350">
        <v>92</v>
      </c>
      <c r="V2350">
        <v>115</v>
      </c>
      <c r="W2350">
        <v>115</v>
      </c>
      <c r="X2350">
        <v>90</v>
      </c>
      <c r="Y2350">
        <v>123</v>
      </c>
      <c r="Z2350">
        <v>135</v>
      </c>
      <c r="AA2350">
        <f t="shared" si="594"/>
        <v>670</v>
      </c>
      <c r="AB2350">
        <f t="shared" si="599"/>
        <v>1.1164766795516963E-4</v>
      </c>
      <c r="AC2350" s="175"/>
    </row>
    <row r="2351" spans="1:29">
      <c r="A2351" t="s">
        <v>5936</v>
      </c>
      <c r="B2351" t="s">
        <v>5937</v>
      </c>
      <c r="C2351">
        <v>3.79</v>
      </c>
      <c r="D2351">
        <v>3.99</v>
      </c>
      <c r="E2351">
        <v>2.7</v>
      </c>
      <c r="F2351">
        <v>5.13</v>
      </c>
      <c r="G2351">
        <v>5.77</v>
      </c>
      <c r="H2351">
        <v>2.97</v>
      </c>
      <c r="I2351">
        <v>4.83</v>
      </c>
      <c r="J2351">
        <v>5.44</v>
      </c>
      <c r="K2351">
        <v>2.7</v>
      </c>
      <c r="U2351">
        <v>92</v>
      </c>
      <c r="V2351">
        <v>123</v>
      </c>
      <c r="W2351">
        <v>121</v>
      </c>
      <c r="X2351">
        <v>106</v>
      </c>
      <c r="Y2351">
        <v>127</v>
      </c>
      <c r="Z2351">
        <v>142</v>
      </c>
      <c r="AA2351">
        <f t="shared" si="594"/>
        <v>711</v>
      </c>
      <c r="AB2351">
        <f t="shared" si="599"/>
        <v>1.1847983868078449E-4</v>
      </c>
      <c r="AC2351" s="175"/>
    </row>
    <row r="2352" spans="1:29">
      <c r="A2352" t="s">
        <v>5938</v>
      </c>
      <c r="B2352" t="s">
        <v>5939</v>
      </c>
      <c r="C2352">
        <v>3.71</v>
      </c>
      <c r="D2352">
        <v>3.96</v>
      </c>
      <c r="E2352">
        <v>2.66</v>
      </c>
      <c r="F2352">
        <v>4.93</v>
      </c>
      <c r="G2352">
        <v>5.61</v>
      </c>
      <c r="H2352">
        <v>2.89</v>
      </c>
      <c r="I2352">
        <v>4.7300000000000004</v>
      </c>
      <c r="J2352">
        <v>5.39</v>
      </c>
      <c r="K2352">
        <v>2.7</v>
      </c>
      <c r="U2352">
        <v>88</v>
      </c>
      <c r="V2352">
        <v>122</v>
      </c>
      <c r="W2352">
        <v>114</v>
      </c>
      <c r="X2352">
        <v>114</v>
      </c>
      <c r="Y2352">
        <v>138</v>
      </c>
      <c r="Z2352">
        <v>147</v>
      </c>
      <c r="AA2352">
        <f t="shared" si="594"/>
        <v>723</v>
      </c>
      <c r="AB2352">
        <f t="shared" si="599"/>
        <v>1.2047949840535469E-4</v>
      </c>
      <c r="AC2352" s="175"/>
    </row>
    <row r="2353" spans="1:29">
      <c r="A2353" t="s">
        <v>5940</v>
      </c>
      <c r="B2353" t="s">
        <v>5941</v>
      </c>
      <c r="C2353">
        <v>3.64</v>
      </c>
      <c r="D2353">
        <v>3.93</v>
      </c>
      <c r="E2353">
        <v>2.63</v>
      </c>
      <c r="F2353">
        <v>4.78</v>
      </c>
      <c r="G2353">
        <v>5.49</v>
      </c>
      <c r="H2353">
        <v>2.84</v>
      </c>
      <c r="I2353">
        <v>4.66</v>
      </c>
      <c r="J2353">
        <v>5.35</v>
      </c>
      <c r="K2353">
        <v>2.7</v>
      </c>
      <c r="U2353">
        <v>87</v>
      </c>
      <c r="V2353">
        <v>114</v>
      </c>
      <c r="W2353">
        <v>102</v>
      </c>
      <c r="X2353">
        <v>104</v>
      </c>
      <c r="Y2353">
        <v>134</v>
      </c>
      <c r="Z2353">
        <v>126</v>
      </c>
      <c r="AA2353">
        <f t="shared" si="594"/>
        <v>667</v>
      </c>
      <c r="AB2353">
        <f t="shared" si="599"/>
        <v>1.1114775302402708E-4</v>
      </c>
      <c r="AC2353" s="175">
        <f t="shared" si="589"/>
        <v>7.9319835741284694E-5</v>
      </c>
    </row>
    <row r="2354" spans="1:29">
      <c r="A2354" t="s">
        <v>5942</v>
      </c>
      <c r="B2354" t="s">
        <v>5943</v>
      </c>
      <c r="C2354">
        <v>3.54</v>
      </c>
      <c r="D2354">
        <v>3.88</v>
      </c>
      <c r="E2354">
        <v>2.59</v>
      </c>
      <c r="F2354">
        <v>4.62</v>
      </c>
      <c r="G2354">
        <v>5.37</v>
      </c>
      <c r="H2354">
        <v>2.79</v>
      </c>
      <c r="I2354">
        <v>4.5599999999999996</v>
      </c>
      <c r="J2354">
        <v>5.3</v>
      </c>
      <c r="K2354">
        <v>2.7</v>
      </c>
      <c r="U2354">
        <v>72</v>
      </c>
      <c r="V2354">
        <v>92</v>
      </c>
      <c r="W2354">
        <v>71</v>
      </c>
      <c r="X2354">
        <v>101</v>
      </c>
      <c r="Y2354">
        <v>122</v>
      </c>
      <c r="Z2354">
        <v>73</v>
      </c>
      <c r="AA2354">
        <f t="shared" si="594"/>
        <v>531</v>
      </c>
      <c r="AB2354">
        <f t="shared" si="599"/>
        <v>8.8484942812231445E-5</v>
      </c>
      <c r="AC2354" s="175"/>
    </row>
    <row r="2355" spans="1:29">
      <c r="A2355" t="s">
        <v>5944</v>
      </c>
      <c r="B2355" t="s">
        <v>5945</v>
      </c>
      <c r="C2355">
        <v>3.46</v>
      </c>
      <c r="D2355">
        <v>3.83</v>
      </c>
      <c r="E2355">
        <v>2.56</v>
      </c>
      <c r="F2355">
        <v>4.47</v>
      </c>
      <c r="G2355">
        <v>5.25</v>
      </c>
      <c r="H2355">
        <v>2.74</v>
      </c>
      <c r="I2355">
        <v>4.4800000000000004</v>
      </c>
      <c r="J2355">
        <v>5.25</v>
      </c>
      <c r="K2355">
        <v>2.7</v>
      </c>
      <c r="U2355">
        <v>62</v>
      </c>
      <c r="V2355">
        <v>66</v>
      </c>
      <c r="W2355">
        <v>46</v>
      </c>
      <c r="X2355">
        <v>76</v>
      </c>
      <c r="Y2355">
        <v>91</v>
      </c>
      <c r="Z2355">
        <v>30</v>
      </c>
      <c r="AA2355">
        <f t="shared" si="594"/>
        <v>371</v>
      </c>
      <c r="AB2355">
        <f t="shared" si="599"/>
        <v>6.1822813151295422E-5</v>
      </c>
      <c r="AC2355" s="175"/>
    </row>
    <row r="2356" spans="1:29">
      <c r="A2356" t="s">
        <v>5946</v>
      </c>
      <c r="B2356" t="s">
        <v>5947</v>
      </c>
      <c r="C2356">
        <v>3.37</v>
      </c>
      <c r="D2356">
        <v>3.76</v>
      </c>
      <c r="E2356">
        <v>2.54</v>
      </c>
      <c r="F2356">
        <v>4.32</v>
      </c>
      <c r="G2356">
        <v>5.13</v>
      </c>
      <c r="H2356">
        <v>2.71</v>
      </c>
      <c r="I2356">
        <v>4.3899999999999997</v>
      </c>
      <c r="J2356">
        <v>5.2</v>
      </c>
      <c r="K2356">
        <v>2.7</v>
      </c>
      <c r="U2356">
        <v>77</v>
      </c>
      <c r="V2356">
        <v>59</v>
      </c>
      <c r="W2356">
        <v>52</v>
      </c>
      <c r="X2356">
        <v>66</v>
      </c>
      <c r="Y2356">
        <v>68</v>
      </c>
      <c r="Z2356">
        <v>13</v>
      </c>
      <c r="AA2356">
        <f t="shared" si="594"/>
        <v>335</v>
      </c>
      <c r="AB2356">
        <f t="shared" si="599"/>
        <v>5.5823833977584817E-5</v>
      </c>
      <c r="AC2356" s="175"/>
    </row>
    <row r="2357" spans="1:29">
      <c r="A2357" t="s">
        <v>5948</v>
      </c>
      <c r="B2357" t="s">
        <v>5949</v>
      </c>
      <c r="C2357">
        <v>3.3</v>
      </c>
      <c r="D2357">
        <v>3.71</v>
      </c>
      <c r="E2357">
        <v>2.5099999999999998</v>
      </c>
      <c r="F2357">
        <v>4.18</v>
      </c>
      <c r="G2357">
        <v>5.0199999999999996</v>
      </c>
      <c r="H2357">
        <v>2.67</v>
      </c>
      <c r="I2357">
        <v>4.32</v>
      </c>
      <c r="J2357">
        <v>5.16</v>
      </c>
      <c r="K2357">
        <v>2.7</v>
      </c>
      <c r="U2357">
        <v>78</v>
      </c>
      <c r="V2357">
        <v>62</v>
      </c>
      <c r="W2357">
        <v>56</v>
      </c>
      <c r="X2357">
        <v>83</v>
      </c>
      <c r="Y2357">
        <v>71</v>
      </c>
      <c r="Z2357">
        <v>15</v>
      </c>
      <c r="AA2357">
        <f t="shared" si="594"/>
        <v>365</v>
      </c>
      <c r="AB2357">
        <f t="shared" si="599"/>
        <v>6.0822983289010322E-5</v>
      </c>
      <c r="AC2357" s="175">
        <f t="shared" si="590"/>
        <v>7.0779622334266119E-5</v>
      </c>
    </row>
    <row r="2358" spans="1:29">
      <c r="A2358" t="s">
        <v>5950</v>
      </c>
      <c r="B2358" t="s">
        <v>5951</v>
      </c>
      <c r="C2358">
        <v>3.26</v>
      </c>
      <c r="D2358">
        <v>3.67</v>
      </c>
      <c r="E2358">
        <v>2.4900000000000002</v>
      </c>
      <c r="F2358">
        <v>4.1100000000000003</v>
      </c>
      <c r="G2358">
        <v>4.95</v>
      </c>
      <c r="H2358">
        <v>2.64</v>
      </c>
      <c r="I2358">
        <v>4.28</v>
      </c>
      <c r="J2358">
        <v>5.14</v>
      </c>
      <c r="K2358">
        <v>2.7</v>
      </c>
      <c r="U2358">
        <v>82</v>
      </c>
      <c r="V2358">
        <v>59</v>
      </c>
      <c r="W2358">
        <v>60</v>
      </c>
      <c r="X2358">
        <v>87</v>
      </c>
      <c r="Y2358">
        <v>69</v>
      </c>
      <c r="Z2358">
        <v>12</v>
      </c>
      <c r="AA2358">
        <f t="shared" si="594"/>
        <v>369</v>
      </c>
      <c r="AB2358">
        <f t="shared" si="599"/>
        <v>6.1489536530533726E-5</v>
      </c>
      <c r="AC2358" s="175"/>
    </row>
    <row r="2359" spans="1:29">
      <c r="A2359" t="s">
        <v>5952</v>
      </c>
      <c r="B2359" t="s">
        <v>5953</v>
      </c>
      <c r="C2359">
        <v>3.21</v>
      </c>
      <c r="D2359">
        <v>3.64</v>
      </c>
      <c r="E2359">
        <v>2.48</v>
      </c>
      <c r="F2359">
        <v>4.0199999999999996</v>
      </c>
      <c r="G2359">
        <v>4.8899999999999997</v>
      </c>
      <c r="H2359">
        <v>2.61</v>
      </c>
      <c r="I2359">
        <v>4.2300000000000004</v>
      </c>
      <c r="J2359">
        <v>5.1100000000000003</v>
      </c>
      <c r="K2359">
        <v>2.7</v>
      </c>
      <c r="U2359">
        <v>92</v>
      </c>
      <c r="V2359">
        <v>68</v>
      </c>
      <c r="W2359">
        <v>68</v>
      </c>
      <c r="X2359">
        <v>88</v>
      </c>
      <c r="Y2359">
        <v>66</v>
      </c>
      <c r="Z2359">
        <v>23</v>
      </c>
      <c r="AA2359">
        <f t="shared" si="594"/>
        <v>405</v>
      </c>
      <c r="AB2359">
        <f t="shared" si="599"/>
        <v>6.7488515704244325E-5</v>
      </c>
      <c r="AC2359" s="175"/>
    </row>
    <row r="2360" spans="1:29">
      <c r="A2360" t="s">
        <v>5954</v>
      </c>
      <c r="B2360" t="s">
        <v>5955</v>
      </c>
      <c r="C2360">
        <v>3.18</v>
      </c>
      <c r="D2360">
        <v>3.61</v>
      </c>
      <c r="E2360">
        <v>2.46</v>
      </c>
      <c r="F2360">
        <v>3.96</v>
      </c>
      <c r="G2360">
        <v>4.83</v>
      </c>
      <c r="H2360">
        <v>2.58</v>
      </c>
      <c r="I2360">
        <v>4.2</v>
      </c>
      <c r="J2360">
        <v>5.09</v>
      </c>
      <c r="K2360">
        <v>2.7</v>
      </c>
      <c r="U2360">
        <v>100</v>
      </c>
      <c r="V2360">
        <v>91</v>
      </c>
      <c r="W2360">
        <v>88</v>
      </c>
      <c r="X2360">
        <v>122</v>
      </c>
      <c r="Y2360">
        <v>106</v>
      </c>
      <c r="Z2360">
        <v>53</v>
      </c>
      <c r="AA2360">
        <f t="shared" si="594"/>
        <v>560</v>
      </c>
      <c r="AB2360">
        <f t="shared" si="599"/>
        <v>9.3317453813276103E-5</v>
      </c>
      <c r="AC2360" s="175"/>
    </row>
    <row r="2361" spans="1:29">
      <c r="A2361" t="s">
        <v>5956</v>
      </c>
      <c r="B2361" t="s">
        <v>5957</v>
      </c>
      <c r="C2361">
        <v>3.16</v>
      </c>
      <c r="D2361">
        <v>3.6</v>
      </c>
      <c r="E2361">
        <v>2.4500000000000002</v>
      </c>
      <c r="F2361">
        <v>3.92</v>
      </c>
      <c r="G2361">
        <v>4.79</v>
      </c>
      <c r="H2361">
        <v>2.56</v>
      </c>
      <c r="I2361">
        <v>4.18</v>
      </c>
      <c r="J2361">
        <v>5.08</v>
      </c>
      <c r="K2361">
        <v>2.7</v>
      </c>
      <c r="U2361">
        <v>99</v>
      </c>
      <c r="V2361">
        <v>140</v>
      </c>
      <c r="W2361">
        <v>125</v>
      </c>
      <c r="X2361">
        <v>196</v>
      </c>
      <c r="Y2361">
        <v>144</v>
      </c>
      <c r="Z2361">
        <v>168</v>
      </c>
      <c r="AA2361">
        <f t="shared" si="594"/>
        <v>872</v>
      </c>
      <c r="AB2361">
        <f t="shared" si="599"/>
        <v>1.4530860665210135E-4</v>
      </c>
      <c r="AC2361" s="175">
        <f t="shared" si="591"/>
        <v>1.5972282050004491E-4</v>
      </c>
    </row>
    <row r="2362" spans="1:29">
      <c r="A2362" t="s">
        <v>5958</v>
      </c>
      <c r="B2362" t="s">
        <v>5959</v>
      </c>
      <c r="C2362">
        <v>3.23</v>
      </c>
      <c r="D2362">
        <v>3.65</v>
      </c>
      <c r="E2362">
        <v>2.4700000000000002</v>
      </c>
      <c r="F2362">
        <v>4</v>
      </c>
      <c r="G2362">
        <v>4.84</v>
      </c>
      <c r="H2362">
        <v>2.56</v>
      </c>
      <c r="I2362">
        <v>4.25</v>
      </c>
      <c r="J2362">
        <v>5.12</v>
      </c>
      <c r="K2362">
        <v>2.7</v>
      </c>
      <c r="U2362">
        <v>125</v>
      </c>
      <c r="V2362">
        <v>159</v>
      </c>
      <c r="W2362">
        <v>149</v>
      </c>
      <c r="X2362">
        <v>222</v>
      </c>
      <c r="Y2362">
        <v>122</v>
      </c>
      <c r="Z2362">
        <v>262</v>
      </c>
      <c r="AA2362">
        <f t="shared" si="594"/>
        <v>1039</v>
      </c>
      <c r="AB2362">
        <f t="shared" si="599"/>
        <v>1.7313720448570335E-4</v>
      </c>
      <c r="AC2362" s="175"/>
    </row>
    <row r="2363" spans="1:29">
      <c r="A2363" t="s">
        <v>5960</v>
      </c>
      <c r="B2363" t="s">
        <v>5961</v>
      </c>
      <c r="C2363">
        <v>3.34</v>
      </c>
      <c r="D2363">
        <v>3.74</v>
      </c>
      <c r="E2363">
        <v>2.5099999999999998</v>
      </c>
      <c r="F2363">
        <v>4.16</v>
      </c>
      <c r="G2363">
        <v>4.96</v>
      </c>
      <c r="H2363">
        <v>2.59</v>
      </c>
      <c r="I2363">
        <v>4.3600000000000003</v>
      </c>
      <c r="J2363">
        <v>5.18</v>
      </c>
      <c r="K2363">
        <v>2.7</v>
      </c>
      <c r="U2363">
        <v>135</v>
      </c>
      <c r="V2363">
        <v>140</v>
      </c>
      <c r="W2363">
        <v>148</v>
      </c>
      <c r="X2363">
        <v>220</v>
      </c>
      <c r="Y2363">
        <v>154</v>
      </c>
      <c r="Z2363">
        <v>226</v>
      </c>
      <c r="AA2363">
        <f t="shared" si="594"/>
        <v>1023</v>
      </c>
      <c r="AB2363">
        <f t="shared" si="599"/>
        <v>1.7047099151960976E-4</v>
      </c>
      <c r="AC2363" s="175"/>
    </row>
    <row r="2364" spans="1:29">
      <c r="A2364" t="s">
        <v>5962</v>
      </c>
      <c r="B2364" t="s">
        <v>5963</v>
      </c>
      <c r="C2364">
        <v>3.46</v>
      </c>
      <c r="D2364">
        <v>3.83</v>
      </c>
      <c r="E2364">
        <v>2.56</v>
      </c>
      <c r="F2364">
        <v>4.37</v>
      </c>
      <c r="G2364">
        <v>5.13</v>
      </c>
      <c r="H2364">
        <v>2.66</v>
      </c>
      <c r="I2364">
        <v>4.49</v>
      </c>
      <c r="J2364">
        <v>5.25</v>
      </c>
      <c r="K2364">
        <v>2.7</v>
      </c>
      <c r="U2364">
        <v>151</v>
      </c>
      <c r="V2364">
        <v>137</v>
      </c>
      <c r="W2364">
        <v>137</v>
      </c>
      <c r="X2364">
        <v>166</v>
      </c>
      <c r="Y2364">
        <v>138</v>
      </c>
      <c r="Z2364">
        <v>171</v>
      </c>
      <c r="AA2364">
        <f t="shared" si="594"/>
        <v>900</v>
      </c>
      <c r="AB2364">
        <f t="shared" si="599"/>
        <v>1.4997447934276517E-4</v>
      </c>
      <c r="AC2364" s="175"/>
    </row>
    <row r="2365" spans="1:29">
      <c r="A2365" t="s">
        <v>5964</v>
      </c>
      <c r="B2365" t="s">
        <v>5965</v>
      </c>
      <c r="C2365">
        <v>3.59</v>
      </c>
      <c r="D2365">
        <v>3.91</v>
      </c>
      <c r="E2365">
        <v>2.61</v>
      </c>
      <c r="F2365">
        <v>4.5999999999999996</v>
      </c>
      <c r="G2365">
        <v>5.32</v>
      </c>
      <c r="H2365">
        <v>2.73</v>
      </c>
      <c r="I2365">
        <v>4.6100000000000003</v>
      </c>
      <c r="J2365">
        <v>5.32</v>
      </c>
      <c r="K2365">
        <v>2.7</v>
      </c>
      <c r="U2365">
        <v>138</v>
      </c>
      <c r="V2365">
        <v>127</v>
      </c>
      <c r="W2365">
        <v>125</v>
      </c>
      <c r="X2365">
        <v>154</v>
      </c>
      <c r="Y2365">
        <v>140</v>
      </c>
      <c r="Z2365">
        <v>164</v>
      </c>
      <c r="AA2365">
        <f t="shared" si="594"/>
        <v>848</v>
      </c>
      <c r="AB2365">
        <f t="shared" si="599"/>
        <v>1.4130928720296096E-4</v>
      </c>
      <c r="AC2365" s="175">
        <f t="shared" si="592"/>
        <v>1.3026949914022966E-4</v>
      </c>
    </row>
    <row r="2366" spans="1:29">
      <c r="A2366" t="s">
        <v>5966</v>
      </c>
      <c r="B2366" t="s">
        <v>5967</v>
      </c>
      <c r="C2366">
        <v>3.72</v>
      </c>
      <c r="D2366">
        <v>3.97</v>
      </c>
      <c r="E2366">
        <v>2.66</v>
      </c>
      <c r="F2366">
        <v>4.8899999999999997</v>
      </c>
      <c r="G2366">
        <v>5.56</v>
      </c>
      <c r="H2366">
        <v>2.84</v>
      </c>
      <c r="I2366">
        <v>4.75</v>
      </c>
      <c r="J2366">
        <v>5.4</v>
      </c>
      <c r="K2366">
        <v>2.7</v>
      </c>
      <c r="U2366">
        <v>123</v>
      </c>
      <c r="V2366">
        <v>122</v>
      </c>
      <c r="W2366">
        <v>115</v>
      </c>
      <c r="X2366">
        <v>151</v>
      </c>
      <c r="Y2366">
        <v>133</v>
      </c>
      <c r="Z2366">
        <v>149</v>
      </c>
      <c r="AA2366">
        <f t="shared" si="594"/>
        <v>793</v>
      </c>
      <c r="AB2366">
        <f t="shared" si="599"/>
        <v>1.321441801320142E-4</v>
      </c>
      <c r="AC2366" s="175"/>
    </row>
    <row r="2367" spans="1:29">
      <c r="A2367" t="s">
        <v>5968</v>
      </c>
      <c r="B2367" t="s">
        <v>5969</v>
      </c>
      <c r="C2367">
        <v>3.79</v>
      </c>
      <c r="D2367">
        <v>4.01</v>
      </c>
      <c r="E2367">
        <v>2.7</v>
      </c>
      <c r="F2367">
        <v>5.1100000000000003</v>
      </c>
      <c r="G2367">
        <v>5.74</v>
      </c>
      <c r="H2367">
        <v>2.93</v>
      </c>
      <c r="I2367">
        <v>4.84</v>
      </c>
      <c r="J2367">
        <v>5.45</v>
      </c>
      <c r="K2367">
        <v>2.7</v>
      </c>
      <c r="U2367">
        <v>114</v>
      </c>
      <c r="V2367">
        <v>116</v>
      </c>
      <c r="W2367">
        <v>105</v>
      </c>
      <c r="X2367">
        <v>140</v>
      </c>
      <c r="Y2367">
        <v>129</v>
      </c>
      <c r="Z2367">
        <v>151</v>
      </c>
      <c r="AA2367">
        <f t="shared" si="594"/>
        <v>755</v>
      </c>
      <c r="AB2367">
        <f t="shared" si="599"/>
        <v>1.258119243375419E-4</v>
      </c>
      <c r="AC2367" s="175"/>
    </row>
    <row r="2368" spans="1:29">
      <c r="A2368" t="s">
        <v>5970</v>
      </c>
      <c r="B2368" t="s">
        <v>5971</v>
      </c>
      <c r="C2368">
        <v>3.85</v>
      </c>
      <c r="D2368">
        <v>4.03</v>
      </c>
      <c r="E2368">
        <v>2.74</v>
      </c>
      <c r="F2368">
        <v>5.29</v>
      </c>
      <c r="G2368">
        <v>5.86</v>
      </c>
      <c r="H2368">
        <v>3</v>
      </c>
      <c r="I2368">
        <v>4.93</v>
      </c>
      <c r="J2368">
        <v>5.49</v>
      </c>
      <c r="K2368">
        <v>2.7</v>
      </c>
      <c r="U2368">
        <v>107</v>
      </c>
      <c r="V2368">
        <v>113</v>
      </c>
      <c r="W2368">
        <v>103</v>
      </c>
      <c r="X2368">
        <v>133</v>
      </c>
      <c r="Y2368">
        <v>130</v>
      </c>
      <c r="Z2368">
        <v>145</v>
      </c>
      <c r="AA2368">
        <f t="shared" si="594"/>
        <v>731</v>
      </c>
      <c r="AB2368">
        <f t="shared" si="599"/>
        <v>1.2181260488840148E-4</v>
      </c>
      <c r="AC2368" s="175"/>
    </row>
    <row r="2369" spans="1:29">
      <c r="A2369" t="s">
        <v>5972</v>
      </c>
      <c r="B2369" t="s">
        <v>5973</v>
      </c>
      <c r="C2369">
        <v>3.88</v>
      </c>
      <c r="D2369">
        <v>4.04</v>
      </c>
      <c r="E2369">
        <v>2.76</v>
      </c>
      <c r="F2369">
        <v>5.39</v>
      </c>
      <c r="G2369">
        <v>5.92</v>
      </c>
      <c r="H2369">
        <v>3.03</v>
      </c>
      <c r="I2369">
        <v>4.9800000000000004</v>
      </c>
      <c r="J2369">
        <v>5.52</v>
      </c>
      <c r="K2369">
        <v>2.7</v>
      </c>
      <c r="U2369">
        <v>111</v>
      </c>
      <c r="V2369">
        <v>113</v>
      </c>
      <c r="W2369">
        <v>106</v>
      </c>
      <c r="X2369">
        <v>106</v>
      </c>
      <c r="Y2369">
        <v>119</v>
      </c>
      <c r="Z2369">
        <v>117</v>
      </c>
      <c r="AA2369">
        <f t="shared" si="594"/>
        <v>672</v>
      </c>
      <c r="AB2369">
        <f t="shared" si="599"/>
        <v>1.1198094457593133E-4</v>
      </c>
      <c r="AC2369" s="175">
        <f t="shared" si="593"/>
        <v>1.0973132738578985E-4</v>
      </c>
    </row>
    <row r="2370" spans="1:29">
      <c r="A2370" t="s">
        <v>5974</v>
      </c>
      <c r="B2370" t="s">
        <v>5975</v>
      </c>
      <c r="C2370">
        <v>3.89</v>
      </c>
      <c r="D2370">
        <v>4.04</v>
      </c>
      <c r="E2370">
        <v>2.76</v>
      </c>
      <c r="F2370">
        <v>5.41</v>
      </c>
      <c r="G2370">
        <v>5.94</v>
      </c>
      <c r="H2370">
        <v>3.05</v>
      </c>
      <c r="I2370">
        <v>4.9800000000000004</v>
      </c>
      <c r="J2370">
        <v>5.52</v>
      </c>
      <c r="K2370">
        <v>2.7</v>
      </c>
      <c r="U2370">
        <v>110</v>
      </c>
      <c r="V2370">
        <v>110</v>
      </c>
      <c r="W2370">
        <v>109</v>
      </c>
      <c r="X2370">
        <v>94</v>
      </c>
      <c r="Y2370">
        <v>122</v>
      </c>
      <c r="Z2370">
        <v>112</v>
      </c>
      <c r="AA2370">
        <f t="shared" si="594"/>
        <v>657</v>
      </c>
      <c r="AB2370">
        <f t="shared" si="599"/>
        <v>1.0948136992021858E-4</v>
      </c>
      <c r="AC2370" s="175"/>
    </row>
    <row r="2371" spans="1:29">
      <c r="A2371" t="s">
        <v>5976</v>
      </c>
      <c r="B2371" t="s">
        <v>5977</v>
      </c>
      <c r="C2371">
        <v>3.88</v>
      </c>
      <c r="D2371">
        <v>4.03</v>
      </c>
      <c r="E2371">
        <v>2.76</v>
      </c>
      <c r="F2371">
        <v>5.38</v>
      </c>
      <c r="G2371">
        <v>5.92</v>
      </c>
      <c r="H2371">
        <v>3.04</v>
      </c>
      <c r="I2371">
        <v>4.97</v>
      </c>
      <c r="J2371">
        <v>5.51</v>
      </c>
      <c r="K2371">
        <v>2.7</v>
      </c>
      <c r="U2371">
        <v>109</v>
      </c>
      <c r="V2371">
        <v>116</v>
      </c>
      <c r="W2371">
        <v>117</v>
      </c>
      <c r="X2371">
        <v>90</v>
      </c>
      <c r="Y2371">
        <v>111</v>
      </c>
      <c r="Z2371">
        <v>100</v>
      </c>
      <c r="AA2371">
        <f t="shared" si="594"/>
        <v>643</v>
      </c>
      <c r="AB2371">
        <f t="shared" si="599"/>
        <v>1.0714843357488667E-4</v>
      </c>
      <c r="AC2371" s="175"/>
    </row>
    <row r="2372" spans="1:29">
      <c r="A2372" t="s">
        <v>5978</v>
      </c>
      <c r="B2372" t="s">
        <v>5979</v>
      </c>
      <c r="C2372">
        <v>3.85</v>
      </c>
      <c r="D2372">
        <v>4.03</v>
      </c>
      <c r="E2372">
        <v>2.73</v>
      </c>
      <c r="F2372">
        <v>5.28</v>
      </c>
      <c r="G2372">
        <v>5.86</v>
      </c>
      <c r="H2372">
        <v>3</v>
      </c>
      <c r="I2372">
        <v>4.91</v>
      </c>
      <c r="J2372">
        <v>5.49</v>
      </c>
      <c r="K2372">
        <v>2.7</v>
      </c>
      <c r="U2372">
        <v>113</v>
      </c>
      <c r="V2372">
        <v>122</v>
      </c>
      <c r="W2372">
        <v>122</v>
      </c>
      <c r="X2372">
        <v>78</v>
      </c>
      <c r="Y2372">
        <v>109</v>
      </c>
      <c r="Z2372">
        <v>118</v>
      </c>
      <c r="AA2372">
        <f t="shared" si="594"/>
        <v>662</v>
      </c>
      <c r="AB2372">
        <f t="shared" si="599"/>
        <v>1.1031456147212282E-4</v>
      </c>
      <c r="AC2372" s="175"/>
    </row>
    <row r="2373" spans="1:29">
      <c r="A2373" t="s">
        <v>5980</v>
      </c>
      <c r="B2373" t="s">
        <v>5981</v>
      </c>
      <c r="C2373">
        <v>3.77</v>
      </c>
      <c r="D2373">
        <v>4</v>
      </c>
      <c r="E2373">
        <v>2.69</v>
      </c>
      <c r="F2373">
        <v>5.08</v>
      </c>
      <c r="G2373">
        <v>5.73</v>
      </c>
      <c r="H2373">
        <v>2.94</v>
      </c>
      <c r="I2373">
        <v>4.8</v>
      </c>
      <c r="J2373">
        <v>5.43</v>
      </c>
      <c r="K2373">
        <v>2.7</v>
      </c>
      <c r="U2373">
        <v>112</v>
      </c>
      <c r="V2373">
        <v>128</v>
      </c>
      <c r="W2373">
        <v>128</v>
      </c>
      <c r="X2373">
        <v>83</v>
      </c>
      <c r="Y2373">
        <v>117</v>
      </c>
      <c r="Z2373">
        <v>139</v>
      </c>
      <c r="AA2373">
        <f t="shared" si="594"/>
        <v>707</v>
      </c>
      <c r="AB2373">
        <f t="shared" si="599"/>
        <v>1.1781328543926109E-4</v>
      </c>
      <c r="AC2373" s="175">
        <f t="shared" si="595"/>
        <v>1.2339566883701956E-4</v>
      </c>
    </row>
    <row r="2374" spans="1:29">
      <c r="A2374" t="s">
        <v>5982</v>
      </c>
      <c r="B2374" t="s">
        <v>5983</v>
      </c>
      <c r="C2374">
        <v>3.64</v>
      </c>
      <c r="D2374">
        <v>3.94</v>
      </c>
      <c r="E2374">
        <v>2.64</v>
      </c>
      <c r="F2374">
        <v>4.84</v>
      </c>
      <c r="G2374">
        <v>5.55</v>
      </c>
      <c r="H2374">
        <v>2.87</v>
      </c>
      <c r="I2374">
        <v>4.66</v>
      </c>
      <c r="J2374">
        <v>5.35</v>
      </c>
      <c r="K2374">
        <v>2.7</v>
      </c>
      <c r="U2374">
        <v>109</v>
      </c>
      <c r="V2374">
        <v>135</v>
      </c>
      <c r="W2374">
        <v>136</v>
      </c>
      <c r="X2374">
        <v>88</v>
      </c>
      <c r="Y2374">
        <v>123</v>
      </c>
      <c r="Z2374">
        <v>135</v>
      </c>
      <c r="AA2374">
        <f t="shared" ref="AA2374:AA2437" si="603">SUM(U2374:Z2374)</f>
        <v>726</v>
      </c>
      <c r="AB2374">
        <f t="shared" si="599"/>
        <v>1.2097941333649724E-4</v>
      </c>
      <c r="AC2374" s="175"/>
    </row>
    <row r="2375" spans="1:29">
      <c r="A2375" t="s">
        <v>5984</v>
      </c>
      <c r="B2375" t="s">
        <v>5985</v>
      </c>
      <c r="C2375">
        <v>3.51</v>
      </c>
      <c r="D2375">
        <v>3.86</v>
      </c>
      <c r="E2375">
        <v>2.59</v>
      </c>
      <c r="F2375">
        <v>4.59</v>
      </c>
      <c r="G2375">
        <v>5.36</v>
      </c>
      <c r="H2375">
        <v>2.8</v>
      </c>
      <c r="I2375">
        <v>4.54</v>
      </c>
      <c r="J2375">
        <v>5.28</v>
      </c>
      <c r="K2375">
        <v>2.7</v>
      </c>
      <c r="U2375">
        <v>108</v>
      </c>
      <c r="V2375">
        <v>142</v>
      </c>
      <c r="W2375">
        <v>140</v>
      </c>
      <c r="X2375">
        <v>102</v>
      </c>
      <c r="Y2375">
        <v>127</v>
      </c>
      <c r="Z2375">
        <v>142</v>
      </c>
      <c r="AA2375">
        <f t="shared" si="603"/>
        <v>761</v>
      </c>
      <c r="AB2375">
        <f t="shared" si="599"/>
        <v>1.26811754199827E-4</v>
      </c>
      <c r="AC2375" s="175"/>
    </row>
    <row r="2376" spans="1:29">
      <c r="A2376" t="s">
        <v>5986</v>
      </c>
      <c r="B2376" t="s">
        <v>5987</v>
      </c>
      <c r="C2376">
        <v>3.42</v>
      </c>
      <c r="D2376">
        <v>3.8</v>
      </c>
      <c r="E2376">
        <v>2.56</v>
      </c>
      <c r="F2376">
        <v>4.42</v>
      </c>
      <c r="G2376">
        <v>5.21</v>
      </c>
      <c r="H2376">
        <v>2.74</v>
      </c>
      <c r="I2376">
        <v>4.45</v>
      </c>
      <c r="J2376">
        <v>5.23</v>
      </c>
      <c r="K2376">
        <v>2.7</v>
      </c>
      <c r="U2376">
        <v>105</v>
      </c>
      <c r="V2376">
        <v>140</v>
      </c>
      <c r="W2376">
        <v>132</v>
      </c>
      <c r="X2376">
        <v>106</v>
      </c>
      <c r="Y2376">
        <v>138</v>
      </c>
      <c r="Z2376">
        <v>147</v>
      </c>
      <c r="AA2376">
        <f t="shared" si="603"/>
        <v>768</v>
      </c>
      <c r="AB2376">
        <f t="shared" si="599"/>
        <v>1.2797822237249295E-4</v>
      </c>
      <c r="AC2376" s="175"/>
    </row>
    <row r="2377" spans="1:29">
      <c r="A2377" t="s">
        <v>5988</v>
      </c>
      <c r="B2377" t="s">
        <v>5989</v>
      </c>
      <c r="C2377">
        <v>3.34</v>
      </c>
      <c r="D2377">
        <v>3.74</v>
      </c>
      <c r="E2377">
        <v>2.52</v>
      </c>
      <c r="F2377">
        <v>4.26</v>
      </c>
      <c r="G2377">
        <v>5.08</v>
      </c>
      <c r="H2377">
        <v>2.69</v>
      </c>
      <c r="I2377">
        <v>4.3600000000000003</v>
      </c>
      <c r="J2377">
        <v>5.19</v>
      </c>
      <c r="K2377">
        <v>2.7</v>
      </c>
      <c r="U2377">
        <v>102</v>
      </c>
      <c r="V2377">
        <v>129</v>
      </c>
      <c r="W2377">
        <v>117</v>
      </c>
      <c r="X2377">
        <v>98</v>
      </c>
      <c r="Y2377">
        <v>134</v>
      </c>
      <c r="Z2377">
        <v>126</v>
      </c>
      <c r="AA2377">
        <f t="shared" si="603"/>
        <v>706</v>
      </c>
      <c r="AB2377">
        <f t="shared" si="599"/>
        <v>1.1764664712888023E-4</v>
      </c>
      <c r="AC2377" s="175">
        <f t="shared" ref="AC2377" si="604">SUM(AB2377:AB2380)/4</f>
        <v>8.5818729846137842E-5</v>
      </c>
    </row>
    <row r="2378" spans="1:29">
      <c r="A2378" t="s">
        <v>5990</v>
      </c>
      <c r="B2378" t="s">
        <v>5991</v>
      </c>
      <c r="C2378">
        <v>3.26</v>
      </c>
      <c r="D2378">
        <v>3.68</v>
      </c>
      <c r="E2378">
        <v>2.5</v>
      </c>
      <c r="F2378">
        <v>4.1100000000000003</v>
      </c>
      <c r="G2378">
        <v>4.96</v>
      </c>
      <c r="H2378">
        <v>2.64</v>
      </c>
      <c r="I2378">
        <v>4.28</v>
      </c>
      <c r="J2378">
        <v>5.14</v>
      </c>
      <c r="K2378">
        <v>2.7</v>
      </c>
      <c r="U2378">
        <v>83</v>
      </c>
      <c r="V2378">
        <v>106</v>
      </c>
      <c r="W2378">
        <v>81</v>
      </c>
      <c r="X2378">
        <v>95</v>
      </c>
      <c r="Y2378">
        <v>122</v>
      </c>
      <c r="Z2378">
        <v>73</v>
      </c>
      <c r="AA2378">
        <f t="shared" si="603"/>
        <v>560</v>
      </c>
      <c r="AB2378">
        <f t="shared" si="599"/>
        <v>9.3317453813276103E-5</v>
      </c>
      <c r="AC2378" s="175"/>
    </row>
    <row r="2379" spans="1:29">
      <c r="A2379" t="s">
        <v>5992</v>
      </c>
      <c r="B2379" t="s">
        <v>5993</v>
      </c>
      <c r="C2379">
        <v>3.17</v>
      </c>
      <c r="D2379">
        <v>3.6</v>
      </c>
      <c r="E2379">
        <v>2.4700000000000002</v>
      </c>
      <c r="F2379">
        <v>3.94</v>
      </c>
      <c r="G2379">
        <v>4.83</v>
      </c>
      <c r="H2379">
        <v>2.6</v>
      </c>
      <c r="I2379">
        <v>4.1900000000000004</v>
      </c>
      <c r="J2379">
        <v>5.09</v>
      </c>
      <c r="K2379">
        <v>2.7</v>
      </c>
      <c r="U2379">
        <v>75</v>
      </c>
      <c r="V2379">
        <v>76</v>
      </c>
      <c r="W2379">
        <v>57</v>
      </c>
      <c r="X2379">
        <v>71</v>
      </c>
      <c r="Y2379">
        <v>91</v>
      </c>
      <c r="Z2379">
        <v>30</v>
      </c>
      <c r="AA2379">
        <f t="shared" si="603"/>
        <v>400</v>
      </c>
      <c r="AB2379">
        <f t="shared" si="599"/>
        <v>6.6655324152340079E-5</v>
      </c>
      <c r="AC2379" s="175"/>
    </row>
    <row r="2380" spans="1:29">
      <c r="A2380" t="s">
        <v>5994</v>
      </c>
      <c r="B2380" t="s">
        <v>5995</v>
      </c>
      <c r="C2380">
        <v>3.1</v>
      </c>
      <c r="D2380">
        <v>3.55</v>
      </c>
      <c r="E2380">
        <v>2.44</v>
      </c>
      <c r="F2380">
        <v>3.81</v>
      </c>
      <c r="G2380">
        <v>4.72</v>
      </c>
      <c r="H2380">
        <v>2.56</v>
      </c>
      <c r="I2380">
        <v>4.12</v>
      </c>
      <c r="J2380">
        <v>5.05</v>
      </c>
      <c r="K2380">
        <v>2.7</v>
      </c>
      <c r="U2380">
        <v>101</v>
      </c>
      <c r="V2380">
        <v>74</v>
      </c>
      <c r="W2380">
        <v>72</v>
      </c>
      <c r="X2380">
        <v>66</v>
      </c>
      <c r="Y2380">
        <v>68</v>
      </c>
      <c r="Z2380">
        <v>13</v>
      </c>
      <c r="AA2380">
        <f t="shared" si="603"/>
        <v>394</v>
      </c>
      <c r="AB2380">
        <f t="shared" si="599"/>
        <v>6.565549429005498E-5</v>
      </c>
      <c r="AC2380" s="175"/>
    </row>
    <row r="2381" spans="1:29">
      <c r="A2381" t="s">
        <v>5996</v>
      </c>
      <c r="B2381" t="s">
        <v>5997</v>
      </c>
      <c r="C2381">
        <v>3.04</v>
      </c>
      <c r="D2381">
        <v>3.5</v>
      </c>
      <c r="E2381">
        <v>2.42</v>
      </c>
      <c r="F2381">
        <v>3.7</v>
      </c>
      <c r="G2381">
        <v>4.62</v>
      </c>
      <c r="H2381">
        <v>2.52</v>
      </c>
      <c r="I2381">
        <v>4.05</v>
      </c>
      <c r="J2381">
        <v>5.01</v>
      </c>
      <c r="K2381">
        <v>2.7</v>
      </c>
      <c r="U2381">
        <v>103</v>
      </c>
      <c r="V2381">
        <v>81</v>
      </c>
      <c r="W2381">
        <v>76</v>
      </c>
      <c r="X2381">
        <v>82</v>
      </c>
      <c r="Y2381">
        <v>71</v>
      </c>
      <c r="Z2381">
        <v>15</v>
      </c>
      <c r="AA2381">
        <f t="shared" si="603"/>
        <v>428</v>
      </c>
      <c r="AB2381">
        <f t="shared" si="599"/>
        <v>7.1321196843003882E-5</v>
      </c>
      <c r="AC2381" s="175">
        <f t="shared" si="597"/>
        <v>8.2069367862568711E-5</v>
      </c>
    </row>
    <row r="2382" spans="1:29">
      <c r="A2382" t="s">
        <v>5998</v>
      </c>
      <c r="B2382" t="s">
        <v>5999</v>
      </c>
      <c r="C2382">
        <v>2.98</v>
      </c>
      <c r="D2382">
        <v>3.45</v>
      </c>
      <c r="E2382">
        <v>2.4</v>
      </c>
      <c r="F2382">
        <v>3.59</v>
      </c>
      <c r="G2382">
        <v>4.53</v>
      </c>
      <c r="H2382">
        <v>2.48</v>
      </c>
      <c r="I2382">
        <v>3.99</v>
      </c>
      <c r="J2382">
        <v>4.9800000000000004</v>
      </c>
      <c r="K2382">
        <v>2.7</v>
      </c>
      <c r="U2382">
        <v>107</v>
      </c>
      <c r="V2382">
        <v>78</v>
      </c>
      <c r="W2382">
        <v>80</v>
      </c>
      <c r="X2382">
        <v>86</v>
      </c>
      <c r="Y2382">
        <v>69</v>
      </c>
      <c r="Z2382">
        <v>12</v>
      </c>
      <c r="AA2382">
        <f t="shared" si="603"/>
        <v>432</v>
      </c>
      <c r="AB2382">
        <f t="shared" si="599"/>
        <v>7.1987750084527287E-5</v>
      </c>
      <c r="AC2382" s="175"/>
    </row>
    <row r="2383" spans="1:29">
      <c r="A2383" t="s">
        <v>6000</v>
      </c>
      <c r="B2383" t="s">
        <v>6001</v>
      </c>
      <c r="C2383">
        <v>2.94</v>
      </c>
      <c r="D2383">
        <v>3.41</v>
      </c>
      <c r="E2383">
        <v>2.38</v>
      </c>
      <c r="F2383">
        <v>3.5</v>
      </c>
      <c r="G2383">
        <v>4.45</v>
      </c>
      <c r="H2383">
        <v>2.4500000000000002</v>
      </c>
      <c r="I2383">
        <v>3.94</v>
      </c>
      <c r="J2383">
        <v>4.95</v>
      </c>
      <c r="K2383">
        <v>2.7</v>
      </c>
      <c r="U2383">
        <v>119</v>
      </c>
      <c r="V2383">
        <v>88</v>
      </c>
      <c r="W2383">
        <v>90</v>
      </c>
      <c r="X2383">
        <v>88</v>
      </c>
      <c r="Y2383">
        <v>66</v>
      </c>
      <c r="Z2383">
        <v>23</v>
      </c>
      <c r="AA2383">
        <f t="shared" si="603"/>
        <v>474</v>
      </c>
      <c r="AB2383">
        <f t="shared" si="599"/>
        <v>7.8986559120522985E-5</v>
      </c>
      <c r="AC2383" s="175"/>
    </row>
    <row r="2384" spans="1:29">
      <c r="A2384" t="s">
        <v>6002</v>
      </c>
      <c r="B2384" t="s">
        <v>6003</v>
      </c>
      <c r="C2384">
        <v>2.9</v>
      </c>
      <c r="D2384">
        <v>3.38</v>
      </c>
      <c r="E2384">
        <v>2.36</v>
      </c>
      <c r="F2384">
        <v>3.44</v>
      </c>
      <c r="G2384">
        <v>4.4000000000000004</v>
      </c>
      <c r="H2384">
        <v>2.42</v>
      </c>
      <c r="I2384">
        <v>3.91</v>
      </c>
      <c r="J2384">
        <v>4.93</v>
      </c>
      <c r="K2384">
        <v>2.7</v>
      </c>
      <c r="U2384">
        <v>129</v>
      </c>
      <c r="V2384">
        <v>114</v>
      </c>
      <c r="W2384">
        <v>114</v>
      </c>
      <c r="X2384">
        <v>120</v>
      </c>
      <c r="Y2384">
        <v>106</v>
      </c>
      <c r="Z2384">
        <v>53</v>
      </c>
      <c r="AA2384">
        <f t="shared" si="603"/>
        <v>636</v>
      </c>
      <c r="AB2384">
        <f t="shared" si="599"/>
        <v>1.0598196540222072E-4</v>
      </c>
      <c r="AC2384" s="175"/>
    </row>
    <row r="2385" spans="1:29">
      <c r="A2385" t="s">
        <v>6004</v>
      </c>
      <c r="B2385" t="s">
        <v>6005</v>
      </c>
      <c r="C2385">
        <v>2.88</v>
      </c>
      <c r="D2385">
        <v>3.36</v>
      </c>
      <c r="E2385">
        <v>2.35</v>
      </c>
      <c r="F2385">
        <v>3.39</v>
      </c>
      <c r="G2385">
        <v>4.3499999999999996</v>
      </c>
      <c r="H2385">
        <v>2.4</v>
      </c>
      <c r="I2385">
        <v>3.88</v>
      </c>
      <c r="J2385">
        <v>4.91</v>
      </c>
      <c r="K2385">
        <v>2.7</v>
      </c>
      <c r="U2385">
        <v>130</v>
      </c>
      <c r="V2385">
        <v>172</v>
      </c>
      <c r="W2385">
        <v>153</v>
      </c>
      <c r="X2385">
        <v>194</v>
      </c>
      <c r="Y2385">
        <v>144</v>
      </c>
      <c r="Z2385">
        <v>168</v>
      </c>
      <c r="AA2385">
        <f t="shared" si="603"/>
        <v>961</v>
      </c>
      <c r="AB2385">
        <f t="shared" si="599"/>
        <v>1.6013941627599702E-4</v>
      </c>
      <c r="AC2385" s="175">
        <f t="shared" si="598"/>
        <v>1.7563677914141611E-4</v>
      </c>
    </row>
    <row r="2386" spans="1:29">
      <c r="A2386" t="s">
        <v>6006</v>
      </c>
      <c r="B2386" t="s">
        <v>6007</v>
      </c>
      <c r="C2386">
        <v>2.96</v>
      </c>
      <c r="D2386">
        <v>3.43</v>
      </c>
      <c r="E2386">
        <v>2.38</v>
      </c>
      <c r="F2386">
        <v>3.51</v>
      </c>
      <c r="G2386">
        <v>4.4400000000000004</v>
      </c>
      <c r="H2386">
        <v>2.41</v>
      </c>
      <c r="I2386">
        <v>3.97</v>
      </c>
      <c r="J2386">
        <v>4.96</v>
      </c>
      <c r="K2386">
        <v>2.7</v>
      </c>
      <c r="U2386">
        <v>157</v>
      </c>
      <c r="V2386">
        <v>185</v>
      </c>
      <c r="W2386">
        <v>187</v>
      </c>
      <c r="X2386">
        <v>220</v>
      </c>
      <c r="Y2386">
        <v>122</v>
      </c>
      <c r="Z2386">
        <v>262</v>
      </c>
      <c r="AA2386">
        <f t="shared" si="603"/>
        <v>1133</v>
      </c>
      <c r="AB2386">
        <f t="shared" si="599"/>
        <v>1.8880120566150326E-4</v>
      </c>
      <c r="AC2386" s="175"/>
    </row>
    <row r="2387" spans="1:29">
      <c r="A2387" t="s">
        <v>6008</v>
      </c>
      <c r="B2387" t="s">
        <v>6009</v>
      </c>
      <c r="C2387">
        <v>3.1</v>
      </c>
      <c r="D2387">
        <v>3.54</v>
      </c>
      <c r="E2387">
        <v>2.42</v>
      </c>
      <c r="F2387">
        <v>3.75</v>
      </c>
      <c r="G2387">
        <v>4.63</v>
      </c>
      <c r="H2387">
        <v>2.48</v>
      </c>
      <c r="I2387">
        <v>4.12</v>
      </c>
      <c r="J2387">
        <v>5.04</v>
      </c>
      <c r="K2387">
        <v>2.7</v>
      </c>
      <c r="U2387">
        <v>172</v>
      </c>
      <c r="V2387">
        <v>168</v>
      </c>
      <c r="W2387">
        <v>180</v>
      </c>
      <c r="X2387">
        <v>218</v>
      </c>
      <c r="Y2387">
        <v>154</v>
      </c>
      <c r="Z2387">
        <v>226</v>
      </c>
      <c r="AA2387">
        <f t="shared" si="603"/>
        <v>1118</v>
      </c>
      <c r="AB2387">
        <f t="shared" si="599"/>
        <v>1.8630163100579052E-4</v>
      </c>
      <c r="AC2387" s="175"/>
    </row>
    <row r="2388" spans="1:29">
      <c r="A2388" t="s">
        <v>6010</v>
      </c>
      <c r="B2388" t="s">
        <v>6011</v>
      </c>
      <c r="C2388">
        <v>3.24</v>
      </c>
      <c r="D2388">
        <v>3.66</v>
      </c>
      <c r="E2388">
        <v>2.48</v>
      </c>
      <c r="F2388">
        <v>4.01</v>
      </c>
      <c r="G2388">
        <v>4.8499999999999996</v>
      </c>
      <c r="H2388">
        <v>2.5499999999999998</v>
      </c>
      <c r="I2388">
        <v>4.26</v>
      </c>
      <c r="J2388">
        <v>5.13</v>
      </c>
      <c r="K2388">
        <v>2.7</v>
      </c>
      <c r="U2388">
        <v>194</v>
      </c>
      <c r="V2388">
        <v>167</v>
      </c>
      <c r="W2388">
        <v>170</v>
      </c>
      <c r="X2388">
        <v>164</v>
      </c>
      <c r="Y2388">
        <v>138</v>
      </c>
      <c r="Z2388">
        <v>171</v>
      </c>
      <c r="AA2388">
        <f t="shared" si="603"/>
        <v>1004</v>
      </c>
      <c r="AB2388">
        <f t="shared" si="599"/>
        <v>1.673048636223736E-4</v>
      </c>
      <c r="AC2388" s="175"/>
    </row>
    <row r="2389" spans="1:29">
      <c r="A2389" t="s">
        <v>6012</v>
      </c>
      <c r="B2389" t="s">
        <v>6013</v>
      </c>
      <c r="C2389">
        <v>3.38</v>
      </c>
      <c r="D2389">
        <v>3.77</v>
      </c>
      <c r="E2389">
        <v>2.5299999999999998</v>
      </c>
      <c r="F2389">
        <v>4.2699999999999996</v>
      </c>
      <c r="G2389">
        <v>5.0599999999999996</v>
      </c>
      <c r="H2389">
        <v>2.64</v>
      </c>
      <c r="I2389">
        <v>4.4000000000000004</v>
      </c>
      <c r="J2389">
        <v>5.2</v>
      </c>
      <c r="K2389">
        <v>2.7</v>
      </c>
      <c r="U2389">
        <v>177</v>
      </c>
      <c r="V2389">
        <v>155</v>
      </c>
      <c r="W2389">
        <v>156</v>
      </c>
      <c r="X2389">
        <v>153</v>
      </c>
      <c r="Y2389">
        <v>140</v>
      </c>
      <c r="Z2389">
        <v>164</v>
      </c>
      <c r="AA2389">
        <f t="shared" si="603"/>
        <v>945</v>
      </c>
      <c r="AB2389">
        <f t="shared" si="599"/>
        <v>1.5747320330990343E-4</v>
      </c>
      <c r="AC2389" s="175">
        <f t="shared" si="600"/>
        <v>1.4605847904881517E-4</v>
      </c>
    </row>
    <row r="2390" spans="1:29">
      <c r="A2390" t="s">
        <v>6014</v>
      </c>
      <c r="B2390" t="s">
        <v>6015</v>
      </c>
      <c r="C2390">
        <v>3.49</v>
      </c>
      <c r="D2390">
        <v>3.86</v>
      </c>
      <c r="E2390">
        <v>2.57</v>
      </c>
      <c r="F2390">
        <v>4.47</v>
      </c>
      <c r="G2390">
        <v>5.22</v>
      </c>
      <c r="H2390">
        <v>2.71</v>
      </c>
      <c r="I2390">
        <v>4.51</v>
      </c>
      <c r="J2390">
        <v>5.26</v>
      </c>
      <c r="K2390">
        <v>2.7</v>
      </c>
      <c r="U2390">
        <v>161</v>
      </c>
      <c r="V2390">
        <v>150</v>
      </c>
      <c r="W2390">
        <v>145</v>
      </c>
      <c r="X2390">
        <v>150</v>
      </c>
      <c r="Y2390">
        <v>133</v>
      </c>
      <c r="Z2390">
        <v>149</v>
      </c>
      <c r="AA2390">
        <f t="shared" si="603"/>
        <v>888</v>
      </c>
      <c r="AB2390">
        <f t="shared" ref="AB2390:AB2453" si="605">AA2390/$AD$4</f>
        <v>1.4797481961819497E-4</v>
      </c>
      <c r="AC2390" s="175"/>
    </row>
    <row r="2391" spans="1:29">
      <c r="A2391" t="s">
        <v>6016</v>
      </c>
      <c r="B2391" t="s">
        <v>6017</v>
      </c>
      <c r="C2391">
        <v>3.58</v>
      </c>
      <c r="D2391">
        <v>3.92</v>
      </c>
      <c r="E2391">
        <v>2.61</v>
      </c>
      <c r="F2391">
        <v>4.67</v>
      </c>
      <c r="G2391">
        <v>5.4</v>
      </c>
      <c r="H2391">
        <v>2.79</v>
      </c>
      <c r="I2391">
        <v>4.5999999999999996</v>
      </c>
      <c r="J2391">
        <v>5.32</v>
      </c>
      <c r="K2391">
        <v>2.7</v>
      </c>
      <c r="U2391">
        <v>150</v>
      </c>
      <c r="V2391">
        <v>144</v>
      </c>
      <c r="W2391">
        <v>136</v>
      </c>
      <c r="X2391">
        <v>139</v>
      </c>
      <c r="Y2391">
        <v>129</v>
      </c>
      <c r="Z2391">
        <v>151</v>
      </c>
      <c r="AA2391">
        <f t="shared" si="603"/>
        <v>849</v>
      </c>
      <c r="AB2391">
        <f t="shared" si="605"/>
        <v>1.4147592551334181E-4</v>
      </c>
      <c r="AC2391" s="175"/>
    </row>
    <row r="2392" spans="1:29">
      <c r="A2392" t="s">
        <v>6018</v>
      </c>
      <c r="B2392" t="s">
        <v>6019</v>
      </c>
      <c r="C2392">
        <v>3.65</v>
      </c>
      <c r="D2392">
        <v>3.95</v>
      </c>
      <c r="E2392">
        <v>2.63</v>
      </c>
      <c r="F2392">
        <v>4.82</v>
      </c>
      <c r="G2392">
        <v>5.52</v>
      </c>
      <c r="H2392">
        <v>2.84</v>
      </c>
      <c r="I2392">
        <v>4.67</v>
      </c>
      <c r="J2392">
        <v>5.35</v>
      </c>
      <c r="K2392">
        <v>2.7</v>
      </c>
      <c r="U2392">
        <v>143</v>
      </c>
      <c r="V2392">
        <v>141</v>
      </c>
      <c r="W2392">
        <v>134</v>
      </c>
      <c r="X2392">
        <v>131</v>
      </c>
      <c r="Y2392">
        <v>130</v>
      </c>
      <c r="Z2392">
        <v>145</v>
      </c>
      <c r="AA2392">
        <f t="shared" si="603"/>
        <v>824</v>
      </c>
      <c r="AB2392">
        <f t="shared" si="605"/>
        <v>1.3730996775382056E-4</v>
      </c>
      <c r="AC2392" s="175"/>
    </row>
    <row r="2393" spans="1:29">
      <c r="A2393" t="s">
        <v>6020</v>
      </c>
      <c r="B2393" t="s">
        <v>6021</v>
      </c>
      <c r="C2393">
        <v>3.7</v>
      </c>
      <c r="D2393">
        <v>3.98</v>
      </c>
      <c r="E2393">
        <v>2.66</v>
      </c>
      <c r="F2393">
        <v>4.93</v>
      </c>
      <c r="G2393">
        <v>5.61</v>
      </c>
      <c r="H2393">
        <v>2.88</v>
      </c>
      <c r="I2393">
        <v>4.7300000000000004</v>
      </c>
      <c r="J2393">
        <v>5.38</v>
      </c>
      <c r="K2393">
        <v>2.7</v>
      </c>
      <c r="U2393">
        <v>146</v>
      </c>
      <c r="V2393">
        <v>141</v>
      </c>
      <c r="W2393">
        <v>139</v>
      </c>
      <c r="X2393">
        <v>105</v>
      </c>
      <c r="Y2393">
        <v>119</v>
      </c>
      <c r="Z2393">
        <v>117</v>
      </c>
      <c r="AA2393">
        <f t="shared" si="603"/>
        <v>767</v>
      </c>
      <c r="AB2393">
        <f t="shared" si="605"/>
        <v>1.278115840621121E-4</v>
      </c>
      <c r="AC2393" s="175">
        <f t="shared" si="601"/>
        <v>1.2660345631185094E-4</v>
      </c>
    </row>
    <row r="2394" spans="1:29">
      <c r="A2394" t="s">
        <v>6022</v>
      </c>
      <c r="B2394" t="s">
        <v>6023</v>
      </c>
      <c r="C2394">
        <v>3.72</v>
      </c>
      <c r="D2394">
        <v>3.99</v>
      </c>
      <c r="E2394">
        <v>2.66</v>
      </c>
      <c r="F2394">
        <v>4.96</v>
      </c>
      <c r="G2394">
        <v>5.63</v>
      </c>
      <c r="H2394">
        <v>2.89</v>
      </c>
      <c r="I2394">
        <v>4.75</v>
      </c>
      <c r="J2394">
        <v>5.4</v>
      </c>
      <c r="K2394">
        <v>2.7</v>
      </c>
      <c r="U2394">
        <v>147</v>
      </c>
      <c r="V2394">
        <v>140</v>
      </c>
      <c r="W2394">
        <v>143</v>
      </c>
      <c r="X2394">
        <v>93</v>
      </c>
      <c r="Y2394">
        <v>122</v>
      </c>
      <c r="Z2394">
        <v>112</v>
      </c>
      <c r="AA2394">
        <f t="shared" si="603"/>
        <v>757</v>
      </c>
      <c r="AB2394">
        <f t="shared" si="605"/>
        <v>1.2614520095830361E-4</v>
      </c>
      <c r="AC2394" s="175"/>
    </row>
    <row r="2395" spans="1:29">
      <c r="A2395" t="s">
        <v>6024</v>
      </c>
      <c r="B2395" t="s">
        <v>6025</v>
      </c>
      <c r="C2395">
        <v>3.7</v>
      </c>
      <c r="D2395">
        <v>3.98</v>
      </c>
      <c r="E2395">
        <v>2.66</v>
      </c>
      <c r="F2395">
        <v>4.93</v>
      </c>
      <c r="G2395">
        <v>5.61</v>
      </c>
      <c r="H2395">
        <v>2.88</v>
      </c>
      <c r="I2395">
        <v>4.7300000000000004</v>
      </c>
      <c r="J2395">
        <v>5.39</v>
      </c>
      <c r="K2395">
        <v>2.7</v>
      </c>
      <c r="U2395">
        <v>146</v>
      </c>
      <c r="V2395">
        <v>147</v>
      </c>
      <c r="W2395">
        <v>153</v>
      </c>
      <c r="X2395">
        <v>89</v>
      </c>
      <c r="Y2395">
        <v>111</v>
      </c>
      <c r="Z2395">
        <v>100</v>
      </c>
      <c r="AA2395">
        <f t="shared" si="603"/>
        <v>746</v>
      </c>
      <c r="AB2395">
        <f t="shared" si="605"/>
        <v>1.2431217954411423E-4</v>
      </c>
      <c r="AC2395" s="175"/>
    </row>
    <row r="2396" spans="1:29">
      <c r="A2396" t="s">
        <v>6026</v>
      </c>
      <c r="B2396" t="s">
        <v>6027</v>
      </c>
      <c r="C2396">
        <v>3.66</v>
      </c>
      <c r="D2396">
        <v>3.96</v>
      </c>
      <c r="E2396">
        <v>2.64</v>
      </c>
      <c r="F2396">
        <v>4.8499999999999996</v>
      </c>
      <c r="G2396">
        <v>5.54</v>
      </c>
      <c r="H2396">
        <v>2.85</v>
      </c>
      <c r="I2396">
        <v>4.6900000000000004</v>
      </c>
      <c r="J2396">
        <v>5.36</v>
      </c>
      <c r="K2396">
        <v>2.7</v>
      </c>
      <c r="U2396">
        <v>150</v>
      </c>
      <c r="V2396">
        <v>156</v>
      </c>
      <c r="W2396">
        <v>159</v>
      </c>
      <c r="X2396">
        <v>77</v>
      </c>
      <c r="Y2396">
        <v>109</v>
      </c>
      <c r="Z2396">
        <v>118</v>
      </c>
      <c r="AA2396">
        <f t="shared" si="603"/>
        <v>769</v>
      </c>
      <c r="AB2396">
        <f t="shared" si="605"/>
        <v>1.2814486068287381E-4</v>
      </c>
      <c r="AC2396" s="175"/>
    </row>
    <row r="2397" spans="1:29">
      <c r="A2397" t="s">
        <v>6028</v>
      </c>
      <c r="B2397" t="s">
        <v>6029</v>
      </c>
      <c r="C2397">
        <v>3.59</v>
      </c>
      <c r="D2397">
        <v>3.92</v>
      </c>
      <c r="E2397">
        <v>2.61</v>
      </c>
      <c r="F2397">
        <v>4.7</v>
      </c>
      <c r="G2397">
        <v>5.42</v>
      </c>
      <c r="H2397">
        <v>2.8</v>
      </c>
      <c r="I2397">
        <v>4.6100000000000003</v>
      </c>
      <c r="J2397">
        <v>5.32</v>
      </c>
      <c r="K2397">
        <v>2.7</v>
      </c>
      <c r="U2397">
        <v>151</v>
      </c>
      <c r="V2397">
        <v>163</v>
      </c>
      <c r="W2397">
        <v>167</v>
      </c>
      <c r="X2397">
        <v>82</v>
      </c>
      <c r="Y2397">
        <v>117</v>
      </c>
      <c r="Z2397">
        <v>139</v>
      </c>
      <c r="AA2397">
        <f t="shared" si="603"/>
        <v>819</v>
      </c>
      <c r="AB2397">
        <f t="shared" si="605"/>
        <v>1.3647677620191631E-4</v>
      </c>
      <c r="AC2397" s="175">
        <f t="shared" ref="AC2397" si="606">SUM(AB2397:AB2400)/4</f>
        <v>1.4089269142700885E-4</v>
      </c>
    </row>
    <row r="2398" spans="1:29">
      <c r="A2398" t="s">
        <v>6030</v>
      </c>
      <c r="B2398" t="s">
        <v>6031</v>
      </c>
      <c r="C2398">
        <v>3.45</v>
      </c>
      <c r="D2398">
        <v>3.83</v>
      </c>
      <c r="E2398">
        <v>2.56</v>
      </c>
      <c r="F2398">
        <v>4.4800000000000004</v>
      </c>
      <c r="G2398">
        <v>5.25</v>
      </c>
      <c r="H2398">
        <v>2.74</v>
      </c>
      <c r="I2398">
        <v>4.4800000000000004</v>
      </c>
      <c r="J2398">
        <v>5.25</v>
      </c>
      <c r="K2398">
        <v>2.7</v>
      </c>
      <c r="U2398">
        <v>146</v>
      </c>
      <c r="V2398">
        <v>170</v>
      </c>
      <c r="W2398">
        <v>174</v>
      </c>
      <c r="X2398">
        <v>87</v>
      </c>
      <c r="Y2398">
        <v>123</v>
      </c>
      <c r="Z2398">
        <v>135</v>
      </c>
      <c r="AA2398">
        <f t="shared" si="603"/>
        <v>835</v>
      </c>
      <c r="AB2398">
        <f t="shared" si="605"/>
        <v>1.391429891680099E-4</v>
      </c>
      <c r="AC2398" s="175"/>
    </row>
    <row r="2399" spans="1:29">
      <c r="A2399" t="s">
        <v>6032</v>
      </c>
      <c r="B2399" t="s">
        <v>6033</v>
      </c>
      <c r="C2399">
        <v>3.32</v>
      </c>
      <c r="D2399">
        <v>3.73</v>
      </c>
      <c r="E2399">
        <v>2.5099999999999998</v>
      </c>
      <c r="F2399">
        <v>4.2300000000000004</v>
      </c>
      <c r="G2399">
        <v>5.05</v>
      </c>
      <c r="H2399">
        <v>2.66</v>
      </c>
      <c r="I2399">
        <v>4.34</v>
      </c>
      <c r="J2399">
        <v>5.17</v>
      </c>
      <c r="K2399">
        <v>2.7</v>
      </c>
      <c r="U2399">
        <v>141</v>
      </c>
      <c r="V2399">
        <v>176</v>
      </c>
      <c r="W2399">
        <v>175</v>
      </c>
      <c r="X2399">
        <v>101</v>
      </c>
      <c r="Y2399">
        <v>127</v>
      </c>
      <c r="Z2399">
        <v>142</v>
      </c>
      <c r="AA2399">
        <f t="shared" si="603"/>
        <v>862</v>
      </c>
      <c r="AB2399">
        <f t="shared" si="605"/>
        <v>1.4364222354829286E-4</v>
      </c>
      <c r="AC2399" s="175"/>
    </row>
    <row r="2400" spans="1:29">
      <c r="A2400" t="s">
        <v>6034</v>
      </c>
      <c r="B2400" t="s">
        <v>6035</v>
      </c>
      <c r="C2400">
        <v>3.23</v>
      </c>
      <c r="D2400">
        <v>3.65</v>
      </c>
      <c r="E2400">
        <v>2.4700000000000002</v>
      </c>
      <c r="F2400">
        <v>4.04</v>
      </c>
      <c r="G2400">
        <v>4.8899999999999997</v>
      </c>
      <c r="H2400">
        <v>2.59</v>
      </c>
      <c r="I2400">
        <v>4.25</v>
      </c>
      <c r="J2400">
        <v>5.12</v>
      </c>
      <c r="K2400">
        <v>2.7</v>
      </c>
      <c r="U2400">
        <v>138</v>
      </c>
      <c r="V2400">
        <v>172</v>
      </c>
      <c r="W2400">
        <v>165</v>
      </c>
      <c r="X2400">
        <v>106</v>
      </c>
      <c r="Y2400">
        <v>138</v>
      </c>
      <c r="Z2400">
        <v>147</v>
      </c>
      <c r="AA2400">
        <f t="shared" si="603"/>
        <v>866</v>
      </c>
      <c r="AB2400">
        <f t="shared" si="605"/>
        <v>1.4430877678981626E-4</v>
      </c>
      <c r="AC2400" s="175"/>
    </row>
    <row r="2401" spans="1:29">
      <c r="A2401" t="s">
        <v>6036</v>
      </c>
      <c r="B2401" t="s">
        <v>6037</v>
      </c>
      <c r="C2401">
        <v>3.15</v>
      </c>
      <c r="D2401">
        <v>3.58</v>
      </c>
      <c r="E2401">
        <v>2.44</v>
      </c>
      <c r="F2401">
        <v>3.89</v>
      </c>
      <c r="G2401">
        <v>4.7699999999999996</v>
      </c>
      <c r="H2401">
        <v>2.54</v>
      </c>
      <c r="I2401">
        <v>4.16</v>
      </c>
      <c r="J2401">
        <v>5.07</v>
      </c>
      <c r="K2401">
        <v>2.7</v>
      </c>
      <c r="U2401">
        <v>131</v>
      </c>
      <c r="V2401">
        <v>156</v>
      </c>
      <c r="W2401">
        <v>145</v>
      </c>
      <c r="X2401">
        <v>97</v>
      </c>
      <c r="Y2401">
        <v>134</v>
      </c>
      <c r="Z2401">
        <v>126</v>
      </c>
      <c r="AA2401">
        <f t="shared" si="603"/>
        <v>789</v>
      </c>
      <c r="AB2401">
        <f t="shared" si="605"/>
        <v>1.3147762689049081E-4</v>
      </c>
      <c r="AC2401" s="175">
        <f t="shared" ref="AC2401:AC2461" si="607">SUM(AB2401:AB2404)/4</f>
        <v>9.7358432840011742E-5</v>
      </c>
    </row>
    <row r="2402" spans="1:29">
      <c r="A2402" t="s">
        <v>6038</v>
      </c>
      <c r="B2402" t="s">
        <v>6039</v>
      </c>
      <c r="C2402">
        <v>3.08</v>
      </c>
      <c r="D2402">
        <v>3.52</v>
      </c>
      <c r="E2402">
        <v>2.42</v>
      </c>
      <c r="F2402">
        <v>3.76</v>
      </c>
      <c r="G2402">
        <v>4.66</v>
      </c>
      <c r="H2402">
        <v>2.5</v>
      </c>
      <c r="I2402">
        <v>4.09</v>
      </c>
      <c r="J2402">
        <v>5.03</v>
      </c>
      <c r="K2402">
        <v>2.7</v>
      </c>
      <c r="U2402">
        <v>106</v>
      </c>
      <c r="V2402">
        <v>129</v>
      </c>
      <c r="W2402">
        <v>102</v>
      </c>
      <c r="X2402">
        <v>94</v>
      </c>
      <c r="Y2402">
        <v>122</v>
      </c>
      <c r="Z2402">
        <v>73</v>
      </c>
      <c r="AA2402">
        <f t="shared" si="603"/>
        <v>626</v>
      </c>
      <c r="AB2402">
        <f t="shared" si="605"/>
        <v>1.0431558229841223E-4</v>
      </c>
      <c r="AC2402" s="175"/>
    </row>
    <row r="2403" spans="1:29">
      <c r="A2403" t="s">
        <v>6040</v>
      </c>
      <c r="B2403" t="s">
        <v>6041</v>
      </c>
      <c r="C2403">
        <v>3</v>
      </c>
      <c r="D2403">
        <v>3.46</v>
      </c>
      <c r="E2403">
        <v>2.39</v>
      </c>
      <c r="F2403">
        <v>3.63</v>
      </c>
      <c r="G2403">
        <v>4.55</v>
      </c>
      <c r="H2403">
        <v>2.46</v>
      </c>
      <c r="I2403">
        <v>4.01</v>
      </c>
      <c r="J2403">
        <v>4.99</v>
      </c>
      <c r="K2403">
        <v>2.7</v>
      </c>
      <c r="U2403">
        <v>99</v>
      </c>
      <c r="V2403">
        <v>94</v>
      </c>
      <c r="W2403">
        <v>77</v>
      </c>
      <c r="X2403">
        <v>70</v>
      </c>
      <c r="Y2403">
        <v>91</v>
      </c>
      <c r="Z2403">
        <v>30</v>
      </c>
      <c r="AA2403">
        <f t="shared" si="603"/>
        <v>461</v>
      </c>
      <c r="AB2403">
        <f t="shared" si="605"/>
        <v>7.6820261085571944E-5</v>
      </c>
      <c r="AC2403" s="175"/>
    </row>
    <row r="2404" spans="1:29">
      <c r="A2404" t="s">
        <v>6042</v>
      </c>
      <c r="B2404" t="s">
        <v>6043</v>
      </c>
      <c r="C2404">
        <v>2.93</v>
      </c>
      <c r="D2404">
        <v>3.4</v>
      </c>
      <c r="E2404">
        <v>2.36</v>
      </c>
      <c r="F2404">
        <v>3.5</v>
      </c>
      <c r="G2404">
        <v>4.4400000000000004</v>
      </c>
      <c r="H2404">
        <v>2.41</v>
      </c>
      <c r="I2404">
        <v>3.94</v>
      </c>
      <c r="J2404">
        <v>4.9400000000000004</v>
      </c>
      <c r="K2404">
        <v>2.7</v>
      </c>
      <c r="U2404">
        <v>130</v>
      </c>
      <c r="V2404">
        <v>91</v>
      </c>
      <c r="W2404">
        <v>93</v>
      </c>
      <c r="X2404">
        <v>66</v>
      </c>
      <c r="Y2404">
        <v>68</v>
      </c>
      <c r="Z2404">
        <v>13</v>
      </c>
      <c r="AA2404">
        <f t="shared" si="603"/>
        <v>461</v>
      </c>
      <c r="AB2404">
        <f t="shared" si="605"/>
        <v>7.6820261085571944E-5</v>
      </c>
      <c r="AC2404" s="175"/>
    </row>
    <row r="2405" spans="1:29">
      <c r="A2405" t="s">
        <v>6044</v>
      </c>
      <c r="B2405" t="s">
        <v>6045</v>
      </c>
      <c r="C2405">
        <v>2.88</v>
      </c>
      <c r="D2405">
        <v>3.36</v>
      </c>
      <c r="E2405">
        <v>2.34</v>
      </c>
      <c r="F2405">
        <v>3.41</v>
      </c>
      <c r="G2405">
        <v>4.3600000000000003</v>
      </c>
      <c r="H2405">
        <v>2.38</v>
      </c>
      <c r="I2405">
        <v>3.88</v>
      </c>
      <c r="J2405">
        <v>4.91</v>
      </c>
      <c r="K2405">
        <v>2.7</v>
      </c>
      <c r="U2405">
        <v>133</v>
      </c>
      <c r="V2405">
        <v>100</v>
      </c>
      <c r="W2405">
        <v>97</v>
      </c>
      <c r="X2405">
        <v>83</v>
      </c>
      <c r="Y2405">
        <v>71</v>
      </c>
      <c r="Z2405">
        <v>15</v>
      </c>
      <c r="AA2405">
        <f t="shared" si="603"/>
        <v>499</v>
      </c>
      <c r="AB2405">
        <f t="shared" si="605"/>
        <v>8.3152516880044251E-5</v>
      </c>
      <c r="AC2405" s="175">
        <f t="shared" ref="AC2405:AC2465" si="608">SUM(AB2405:AB2408)/4</f>
        <v>9.4733879451513325E-5</v>
      </c>
    </row>
    <row r="2406" spans="1:29">
      <c r="A2406" t="s">
        <v>6046</v>
      </c>
      <c r="B2406" t="s">
        <v>6047</v>
      </c>
      <c r="C2406">
        <v>2.84</v>
      </c>
      <c r="D2406">
        <v>3.32</v>
      </c>
      <c r="E2406">
        <v>2.3199999999999998</v>
      </c>
      <c r="F2406">
        <v>3.32</v>
      </c>
      <c r="G2406">
        <v>4.28</v>
      </c>
      <c r="H2406">
        <v>2.34</v>
      </c>
      <c r="I2406">
        <v>3.83</v>
      </c>
      <c r="J2406">
        <v>4.88</v>
      </c>
      <c r="K2406">
        <v>2.7</v>
      </c>
      <c r="U2406">
        <v>137</v>
      </c>
      <c r="V2406">
        <v>97</v>
      </c>
      <c r="W2406">
        <v>102</v>
      </c>
      <c r="X2406">
        <v>87</v>
      </c>
      <c r="Y2406">
        <v>69</v>
      </c>
      <c r="Z2406">
        <v>12</v>
      </c>
      <c r="AA2406">
        <f t="shared" si="603"/>
        <v>504</v>
      </c>
      <c r="AB2406">
        <f t="shared" si="605"/>
        <v>8.3985708431948497E-5</v>
      </c>
      <c r="AC2406" s="175"/>
    </row>
    <row r="2407" spans="1:29">
      <c r="A2407" t="s">
        <v>6048</v>
      </c>
      <c r="B2407" t="s">
        <v>6049</v>
      </c>
      <c r="C2407">
        <v>2.79</v>
      </c>
      <c r="D2407">
        <v>3.28</v>
      </c>
      <c r="E2407">
        <v>2.2999999999999998</v>
      </c>
      <c r="F2407">
        <v>3.25</v>
      </c>
      <c r="G2407">
        <v>4.22</v>
      </c>
      <c r="H2407">
        <v>2.3199999999999998</v>
      </c>
      <c r="I2407">
        <v>3.79</v>
      </c>
      <c r="J2407">
        <v>4.8499999999999996</v>
      </c>
      <c r="K2407">
        <v>2.7</v>
      </c>
      <c r="U2407">
        <v>152</v>
      </c>
      <c r="V2407">
        <v>108</v>
      </c>
      <c r="W2407">
        <v>113</v>
      </c>
      <c r="X2407">
        <v>88</v>
      </c>
      <c r="Y2407">
        <v>66</v>
      </c>
      <c r="Z2407">
        <v>23</v>
      </c>
      <c r="AA2407">
        <f t="shared" si="603"/>
        <v>550</v>
      </c>
      <c r="AB2407">
        <f t="shared" si="605"/>
        <v>9.1651070709467599E-5</v>
      </c>
      <c r="AC2407" s="175"/>
    </row>
    <row r="2408" spans="1:29">
      <c r="A2408" t="s">
        <v>6050</v>
      </c>
      <c r="B2408" t="s">
        <v>6051</v>
      </c>
      <c r="C2408">
        <v>2.76</v>
      </c>
      <c r="D2408">
        <v>3.25</v>
      </c>
      <c r="E2408">
        <v>2.2799999999999998</v>
      </c>
      <c r="F2408">
        <v>3.18</v>
      </c>
      <c r="G2408">
        <v>4.16</v>
      </c>
      <c r="H2408">
        <v>2.29</v>
      </c>
      <c r="I2408">
        <v>3.75</v>
      </c>
      <c r="J2408">
        <v>4.83</v>
      </c>
      <c r="K2408">
        <v>2.7</v>
      </c>
      <c r="U2408">
        <v>164</v>
      </c>
      <c r="V2408">
        <v>137</v>
      </c>
      <c r="W2408">
        <v>139</v>
      </c>
      <c r="X2408">
        <v>122</v>
      </c>
      <c r="Y2408">
        <v>106</v>
      </c>
      <c r="Z2408">
        <v>53</v>
      </c>
      <c r="AA2408">
        <f t="shared" si="603"/>
        <v>721</v>
      </c>
      <c r="AB2408">
        <f t="shared" si="605"/>
        <v>1.2014622178459299E-4</v>
      </c>
      <c r="AC2408" s="175"/>
    </row>
    <row r="2409" spans="1:29">
      <c r="A2409" t="s">
        <v>6052</v>
      </c>
      <c r="B2409" t="s">
        <v>6053</v>
      </c>
      <c r="C2409">
        <v>2.73</v>
      </c>
      <c r="D2409">
        <v>3.22</v>
      </c>
      <c r="E2409">
        <v>2.27</v>
      </c>
      <c r="F2409">
        <v>3.12</v>
      </c>
      <c r="G2409">
        <v>4.0999999999999996</v>
      </c>
      <c r="H2409">
        <v>2.2599999999999998</v>
      </c>
      <c r="I2409">
        <v>3.72</v>
      </c>
      <c r="J2409">
        <v>4.8099999999999996</v>
      </c>
      <c r="K2409">
        <v>2.7</v>
      </c>
      <c r="U2409">
        <v>171</v>
      </c>
      <c r="V2409">
        <v>207</v>
      </c>
      <c r="W2409">
        <v>185</v>
      </c>
      <c r="X2409">
        <v>196</v>
      </c>
      <c r="Y2409">
        <v>144</v>
      </c>
      <c r="Z2409">
        <v>168</v>
      </c>
      <c r="AA2409">
        <f t="shared" si="603"/>
        <v>1071</v>
      </c>
      <c r="AB2409">
        <f t="shared" si="605"/>
        <v>1.7846963041789055E-4</v>
      </c>
      <c r="AC2409" s="175">
        <f t="shared" ref="AC2409:AC2469" si="609">SUM(AB2409:AB2412)/4</f>
        <v>1.9505014230078514E-4</v>
      </c>
    </row>
    <row r="2410" spans="1:29">
      <c r="A2410" t="s">
        <v>6054</v>
      </c>
      <c r="B2410" t="s">
        <v>6055</v>
      </c>
      <c r="C2410">
        <v>2.81</v>
      </c>
      <c r="D2410">
        <v>3.29</v>
      </c>
      <c r="E2410">
        <v>2.2999999999999998</v>
      </c>
      <c r="F2410">
        <v>3.23</v>
      </c>
      <c r="G2410">
        <v>4.18</v>
      </c>
      <c r="H2410">
        <v>2.2799999999999998</v>
      </c>
      <c r="I2410">
        <v>3.81</v>
      </c>
      <c r="J2410">
        <v>4.8600000000000003</v>
      </c>
      <c r="K2410">
        <v>2.7</v>
      </c>
      <c r="U2410">
        <v>202</v>
      </c>
      <c r="V2410">
        <v>216</v>
      </c>
      <c r="W2410">
        <v>228</v>
      </c>
      <c r="X2410">
        <v>222</v>
      </c>
      <c r="Y2410">
        <v>122</v>
      </c>
      <c r="Z2410">
        <v>262</v>
      </c>
      <c r="AA2410">
        <f t="shared" si="603"/>
        <v>1252</v>
      </c>
      <c r="AB2410">
        <f t="shared" si="605"/>
        <v>2.0863116459682445E-4</v>
      </c>
      <c r="AC2410" s="175"/>
    </row>
    <row r="2411" spans="1:29">
      <c r="A2411" t="s">
        <v>6056</v>
      </c>
      <c r="B2411" t="s">
        <v>6057</v>
      </c>
      <c r="C2411">
        <v>2.96</v>
      </c>
      <c r="D2411">
        <v>3.42</v>
      </c>
      <c r="E2411">
        <v>2.36</v>
      </c>
      <c r="F2411">
        <v>3.49</v>
      </c>
      <c r="G2411">
        <v>4.41</v>
      </c>
      <c r="H2411">
        <v>2.37</v>
      </c>
      <c r="I2411">
        <v>3.97</v>
      </c>
      <c r="J2411">
        <v>4.96</v>
      </c>
      <c r="K2411">
        <v>2.7</v>
      </c>
      <c r="U2411">
        <v>219</v>
      </c>
      <c r="V2411">
        <v>200</v>
      </c>
      <c r="W2411">
        <v>217</v>
      </c>
      <c r="X2411">
        <v>220</v>
      </c>
      <c r="Y2411">
        <v>154</v>
      </c>
      <c r="Z2411">
        <v>226</v>
      </c>
      <c r="AA2411">
        <f t="shared" si="603"/>
        <v>1236</v>
      </c>
      <c r="AB2411">
        <f t="shared" si="605"/>
        <v>2.0596495163073084E-4</v>
      </c>
      <c r="AC2411" s="175"/>
    </row>
    <row r="2412" spans="1:29">
      <c r="A2412" t="s">
        <v>6058</v>
      </c>
      <c r="B2412" t="s">
        <v>6059</v>
      </c>
      <c r="C2412">
        <v>3.11</v>
      </c>
      <c r="D2412">
        <v>3.55</v>
      </c>
      <c r="E2412">
        <v>2.42</v>
      </c>
      <c r="F2412">
        <v>3.77</v>
      </c>
      <c r="G2412">
        <v>4.6399999999999997</v>
      </c>
      <c r="H2412">
        <v>2.46</v>
      </c>
      <c r="I2412">
        <v>4.13</v>
      </c>
      <c r="J2412">
        <v>5.05</v>
      </c>
      <c r="K2412">
        <v>2.7</v>
      </c>
      <c r="U2412">
        <v>242</v>
      </c>
      <c r="V2412">
        <v>199</v>
      </c>
      <c r="W2412">
        <v>207</v>
      </c>
      <c r="X2412">
        <v>166</v>
      </c>
      <c r="Y2412">
        <v>138</v>
      </c>
      <c r="Z2412">
        <v>171</v>
      </c>
      <c r="AA2412">
        <f t="shared" si="603"/>
        <v>1123</v>
      </c>
      <c r="AB2412">
        <f t="shared" si="605"/>
        <v>1.8713482255769477E-4</v>
      </c>
      <c r="AC2412" s="175"/>
    </row>
    <row r="2413" spans="1:29">
      <c r="A2413" t="s">
        <v>6060</v>
      </c>
      <c r="B2413" t="s">
        <v>6061</v>
      </c>
      <c r="C2413">
        <v>3.22</v>
      </c>
      <c r="D2413">
        <v>3.64</v>
      </c>
      <c r="E2413">
        <v>2.46</v>
      </c>
      <c r="F2413">
        <v>3.98</v>
      </c>
      <c r="G2413">
        <v>4.83</v>
      </c>
      <c r="H2413">
        <v>2.54</v>
      </c>
      <c r="I2413">
        <v>4.24</v>
      </c>
      <c r="J2413">
        <v>5.1100000000000003</v>
      </c>
      <c r="K2413">
        <v>2.7</v>
      </c>
      <c r="U2413">
        <v>224</v>
      </c>
      <c r="V2413">
        <v>188</v>
      </c>
      <c r="W2413">
        <v>192</v>
      </c>
      <c r="X2413">
        <v>154</v>
      </c>
      <c r="Y2413">
        <v>140</v>
      </c>
      <c r="Z2413">
        <v>164</v>
      </c>
      <c r="AA2413">
        <f t="shared" si="603"/>
        <v>1062</v>
      </c>
      <c r="AB2413">
        <f t="shared" si="605"/>
        <v>1.7696988562446289E-4</v>
      </c>
      <c r="AC2413" s="175">
        <f t="shared" ref="AC2413:AC2473" si="610">SUM(AB2413:AB2416)/4</f>
        <v>1.6484694854425607E-4</v>
      </c>
    </row>
    <row r="2414" spans="1:29">
      <c r="A2414" t="s">
        <v>6062</v>
      </c>
      <c r="B2414" t="s">
        <v>6063</v>
      </c>
      <c r="C2414">
        <v>3.32</v>
      </c>
      <c r="D2414">
        <v>3.72</v>
      </c>
      <c r="E2414">
        <v>2.5</v>
      </c>
      <c r="F2414">
        <v>4.16</v>
      </c>
      <c r="G2414">
        <v>4.9800000000000004</v>
      </c>
      <c r="H2414">
        <v>2.61</v>
      </c>
      <c r="I2414">
        <v>4.34</v>
      </c>
      <c r="J2414">
        <v>5.17</v>
      </c>
      <c r="K2414">
        <v>2.7</v>
      </c>
      <c r="U2414">
        <v>206</v>
      </c>
      <c r="V2414">
        <v>182</v>
      </c>
      <c r="W2414">
        <v>181</v>
      </c>
      <c r="X2414">
        <v>151</v>
      </c>
      <c r="Y2414">
        <v>133</v>
      </c>
      <c r="Z2414">
        <v>149</v>
      </c>
      <c r="AA2414">
        <f t="shared" si="603"/>
        <v>1002</v>
      </c>
      <c r="AB2414">
        <f t="shared" si="605"/>
        <v>1.6697158700161189E-4</v>
      </c>
      <c r="AC2414" s="175"/>
    </row>
    <row r="2415" spans="1:29">
      <c r="A2415" t="s">
        <v>6064</v>
      </c>
      <c r="B2415" t="s">
        <v>6065</v>
      </c>
      <c r="C2415">
        <v>3.38</v>
      </c>
      <c r="D2415">
        <v>3.77</v>
      </c>
      <c r="E2415">
        <v>2.5299999999999998</v>
      </c>
      <c r="F2415">
        <v>4.32</v>
      </c>
      <c r="G2415">
        <v>5.12</v>
      </c>
      <c r="H2415">
        <v>2.68</v>
      </c>
      <c r="I2415">
        <v>4.4000000000000004</v>
      </c>
      <c r="J2415">
        <v>5.2</v>
      </c>
      <c r="K2415">
        <v>2.7</v>
      </c>
      <c r="U2415">
        <v>193</v>
      </c>
      <c r="V2415">
        <v>176</v>
      </c>
      <c r="W2415">
        <v>171</v>
      </c>
      <c r="X2415">
        <v>140</v>
      </c>
      <c r="Y2415">
        <v>129</v>
      </c>
      <c r="Z2415">
        <v>151</v>
      </c>
      <c r="AA2415">
        <f t="shared" si="603"/>
        <v>960</v>
      </c>
      <c r="AB2415">
        <f t="shared" si="605"/>
        <v>1.599727779656162E-4</v>
      </c>
      <c r="AC2415" s="175"/>
    </row>
    <row r="2416" spans="1:29">
      <c r="A2416" t="s">
        <v>6066</v>
      </c>
      <c r="B2416" t="s">
        <v>6067</v>
      </c>
      <c r="C2416">
        <v>3.43</v>
      </c>
      <c r="D2416">
        <v>3.81</v>
      </c>
      <c r="E2416">
        <v>2.5499999999999998</v>
      </c>
      <c r="F2416">
        <v>4.4400000000000004</v>
      </c>
      <c r="G2416">
        <v>5.23</v>
      </c>
      <c r="H2416">
        <v>2.73</v>
      </c>
      <c r="I2416">
        <v>4.45</v>
      </c>
      <c r="J2416">
        <v>5.23</v>
      </c>
      <c r="K2416">
        <v>2.7</v>
      </c>
      <c r="U2416">
        <v>184</v>
      </c>
      <c r="V2416">
        <v>172</v>
      </c>
      <c r="W2416">
        <v>169</v>
      </c>
      <c r="X2416">
        <v>133</v>
      </c>
      <c r="Y2416">
        <v>130</v>
      </c>
      <c r="Z2416">
        <v>145</v>
      </c>
      <c r="AA2416">
        <f t="shared" si="603"/>
        <v>933</v>
      </c>
      <c r="AB2416">
        <f t="shared" si="605"/>
        <v>1.5547354358533323E-4</v>
      </c>
      <c r="AC2416" s="175"/>
    </row>
    <row r="2417" spans="1:29">
      <c r="A2417" t="s">
        <v>6068</v>
      </c>
      <c r="B2417" t="s">
        <v>6069</v>
      </c>
      <c r="C2417">
        <v>3.47</v>
      </c>
      <c r="D2417">
        <v>3.84</v>
      </c>
      <c r="E2417">
        <v>2.57</v>
      </c>
      <c r="F2417">
        <v>4.5199999999999996</v>
      </c>
      <c r="G2417">
        <v>5.29</v>
      </c>
      <c r="H2417">
        <v>2.76</v>
      </c>
      <c r="I2417">
        <v>4.49</v>
      </c>
      <c r="J2417">
        <v>5.26</v>
      </c>
      <c r="K2417">
        <v>2.7</v>
      </c>
      <c r="U2417">
        <v>187</v>
      </c>
      <c r="V2417">
        <v>173</v>
      </c>
      <c r="W2417">
        <v>174</v>
      </c>
      <c r="X2417">
        <v>106</v>
      </c>
      <c r="Y2417">
        <v>119</v>
      </c>
      <c r="Z2417">
        <v>117</v>
      </c>
      <c r="AA2417">
        <f t="shared" si="603"/>
        <v>876</v>
      </c>
      <c r="AB2417">
        <f t="shared" si="605"/>
        <v>1.4597515989362477E-4</v>
      </c>
      <c r="AC2417" s="175">
        <f t="shared" ref="AC2417:AC2477" si="611">SUM(AB2417:AB2420)/4</f>
        <v>1.4539192580729181E-4</v>
      </c>
    </row>
    <row r="2418" spans="1:29">
      <c r="A2418" t="s">
        <v>6070</v>
      </c>
      <c r="B2418" t="s">
        <v>6071</v>
      </c>
      <c r="C2418">
        <v>3.49</v>
      </c>
      <c r="D2418">
        <v>3.85</v>
      </c>
      <c r="E2418">
        <v>2.57</v>
      </c>
      <c r="F2418">
        <v>4.55</v>
      </c>
      <c r="G2418">
        <v>5.31</v>
      </c>
      <c r="H2418">
        <v>2.76</v>
      </c>
      <c r="I2418">
        <v>4.51</v>
      </c>
      <c r="J2418">
        <v>5.27</v>
      </c>
      <c r="K2418">
        <v>2.7</v>
      </c>
      <c r="U2418">
        <v>188</v>
      </c>
      <c r="V2418">
        <v>172</v>
      </c>
      <c r="W2418">
        <v>180</v>
      </c>
      <c r="X2418">
        <v>94</v>
      </c>
      <c r="Y2418">
        <v>122</v>
      </c>
      <c r="Z2418">
        <v>112</v>
      </c>
      <c r="AA2418">
        <f t="shared" si="603"/>
        <v>868</v>
      </c>
      <c r="AB2418">
        <f t="shared" si="605"/>
        <v>1.4464205341057796E-4</v>
      </c>
      <c r="AC2418" s="175"/>
    </row>
    <row r="2419" spans="1:29">
      <c r="A2419" t="s">
        <v>6072</v>
      </c>
      <c r="B2419" t="s">
        <v>6073</v>
      </c>
      <c r="C2419">
        <v>3.47</v>
      </c>
      <c r="D2419">
        <v>3.83</v>
      </c>
      <c r="E2419">
        <v>2.57</v>
      </c>
      <c r="F2419">
        <v>4.5199999999999996</v>
      </c>
      <c r="G2419">
        <v>5.29</v>
      </c>
      <c r="H2419">
        <v>2.75</v>
      </c>
      <c r="I2419">
        <v>4.5</v>
      </c>
      <c r="J2419">
        <v>5.26</v>
      </c>
      <c r="K2419">
        <v>2.7</v>
      </c>
      <c r="U2419">
        <v>188</v>
      </c>
      <c r="V2419">
        <v>180</v>
      </c>
      <c r="W2419">
        <v>190</v>
      </c>
      <c r="X2419">
        <v>90</v>
      </c>
      <c r="Y2419">
        <v>111</v>
      </c>
      <c r="Z2419">
        <v>100</v>
      </c>
      <c r="AA2419">
        <f t="shared" si="603"/>
        <v>859</v>
      </c>
      <c r="AB2419">
        <f t="shared" si="605"/>
        <v>1.4314230861715033E-4</v>
      </c>
      <c r="AC2419" s="175"/>
    </row>
    <row r="2420" spans="1:29">
      <c r="A2420" t="s">
        <v>6074</v>
      </c>
      <c r="B2420" t="s">
        <v>6075</v>
      </c>
      <c r="C2420">
        <v>3.43</v>
      </c>
      <c r="D2420">
        <v>3.8</v>
      </c>
      <c r="E2420">
        <v>2.5499999999999998</v>
      </c>
      <c r="F2420">
        <v>4.43</v>
      </c>
      <c r="G2420">
        <v>5.21</v>
      </c>
      <c r="H2420">
        <v>2.72</v>
      </c>
      <c r="I2420">
        <v>4.45</v>
      </c>
      <c r="J2420">
        <v>5.24</v>
      </c>
      <c r="K2420">
        <v>2.7</v>
      </c>
      <c r="U2420">
        <v>193</v>
      </c>
      <c r="V2420">
        <v>191</v>
      </c>
      <c r="W2420">
        <v>198</v>
      </c>
      <c r="X2420">
        <v>78</v>
      </c>
      <c r="Y2420">
        <v>109</v>
      </c>
      <c r="Z2420">
        <v>118</v>
      </c>
      <c r="AA2420">
        <f t="shared" si="603"/>
        <v>887</v>
      </c>
      <c r="AB2420">
        <f t="shared" si="605"/>
        <v>1.4780818130781412E-4</v>
      </c>
      <c r="AC2420" s="175"/>
    </row>
    <row r="2421" spans="1:29">
      <c r="A2421" t="s">
        <v>6076</v>
      </c>
      <c r="B2421" t="s">
        <v>6077</v>
      </c>
      <c r="C2421">
        <v>3.36</v>
      </c>
      <c r="D2421">
        <v>3.75</v>
      </c>
      <c r="E2421">
        <v>2.5299999999999998</v>
      </c>
      <c r="F2421">
        <v>4.29</v>
      </c>
      <c r="G2421">
        <v>5.0999999999999996</v>
      </c>
      <c r="H2421">
        <v>2.67</v>
      </c>
      <c r="I2421">
        <v>4.38</v>
      </c>
      <c r="J2421">
        <v>5.2</v>
      </c>
      <c r="K2421">
        <v>2.7</v>
      </c>
      <c r="U2421">
        <v>193</v>
      </c>
      <c r="V2421">
        <v>199</v>
      </c>
      <c r="W2421">
        <v>207</v>
      </c>
      <c r="X2421">
        <v>83</v>
      </c>
      <c r="Y2421">
        <v>117</v>
      </c>
      <c r="Z2421">
        <v>139</v>
      </c>
      <c r="AA2421">
        <f t="shared" si="603"/>
        <v>938</v>
      </c>
      <c r="AB2421">
        <f t="shared" si="605"/>
        <v>1.5630673513723748E-4</v>
      </c>
      <c r="AC2421" s="175">
        <f t="shared" ref="AC2421:AC2481" si="612">SUM(AB2421:AB2424)/4</f>
        <v>1.5972282050004491E-4</v>
      </c>
    </row>
    <row r="2422" spans="1:29">
      <c r="A2422" t="s">
        <v>6078</v>
      </c>
      <c r="B2422" t="s">
        <v>6079</v>
      </c>
      <c r="C2422">
        <v>3.26</v>
      </c>
      <c r="D2422">
        <v>3.67</v>
      </c>
      <c r="E2422">
        <v>2.48</v>
      </c>
      <c r="F2422">
        <v>4.0999999999999996</v>
      </c>
      <c r="G2422">
        <v>4.9400000000000004</v>
      </c>
      <c r="H2422">
        <v>2.61</v>
      </c>
      <c r="I2422">
        <v>4.28</v>
      </c>
      <c r="J2422">
        <v>5.14</v>
      </c>
      <c r="K2422">
        <v>2.7</v>
      </c>
      <c r="U2422">
        <v>186</v>
      </c>
      <c r="V2422">
        <v>206</v>
      </c>
      <c r="W2422">
        <v>213</v>
      </c>
      <c r="X2422">
        <v>88</v>
      </c>
      <c r="Y2422">
        <v>123</v>
      </c>
      <c r="Z2422">
        <v>135</v>
      </c>
      <c r="AA2422">
        <f t="shared" si="603"/>
        <v>951</v>
      </c>
      <c r="AB2422">
        <f t="shared" si="605"/>
        <v>1.5847303317218853E-4</v>
      </c>
      <c r="AC2422" s="175"/>
    </row>
    <row r="2423" spans="1:29">
      <c r="A2423" t="s">
        <v>6080</v>
      </c>
      <c r="B2423" t="s">
        <v>6081</v>
      </c>
      <c r="C2423">
        <v>3.17</v>
      </c>
      <c r="D2423">
        <v>3.6</v>
      </c>
      <c r="E2423">
        <v>2.4500000000000002</v>
      </c>
      <c r="F2423">
        <v>3.93</v>
      </c>
      <c r="G2423">
        <v>4.8</v>
      </c>
      <c r="H2423">
        <v>2.5499999999999998</v>
      </c>
      <c r="I2423">
        <v>4.18</v>
      </c>
      <c r="J2423">
        <v>5.08</v>
      </c>
      <c r="K2423">
        <v>2.7</v>
      </c>
      <c r="U2423">
        <v>179</v>
      </c>
      <c r="V2423">
        <v>210</v>
      </c>
      <c r="W2423">
        <v>213</v>
      </c>
      <c r="X2423">
        <v>102</v>
      </c>
      <c r="Y2423">
        <v>127</v>
      </c>
      <c r="Z2423">
        <v>142</v>
      </c>
      <c r="AA2423">
        <f t="shared" si="603"/>
        <v>973</v>
      </c>
      <c r="AB2423">
        <f t="shared" si="605"/>
        <v>1.6213907600056725E-4</v>
      </c>
      <c r="AC2423" s="175"/>
    </row>
    <row r="2424" spans="1:29">
      <c r="A2424" t="s">
        <v>6082</v>
      </c>
      <c r="B2424" t="s">
        <v>6083</v>
      </c>
      <c r="C2424">
        <v>3.1</v>
      </c>
      <c r="D2424">
        <v>3.54</v>
      </c>
      <c r="E2424">
        <v>2.42</v>
      </c>
      <c r="F2424">
        <v>3.8</v>
      </c>
      <c r="G2424">
        <v>4.68</v>
      </c>
      <c r="H2424">
        <v>2.5</v>
      </c>
      <c r="I2424">
        <v>4.1100000000000003</v>
      </c>
      <c r="J2424">
        <v>5.04</v>
      </c>
      <c r="K2424">
        <v>2.7</v>
      </c>
      <c r="U2424">
        <v>175</v>
      </c>
      <c r="V2424">
        <v>204</v>
      </c>
      <c r="W2424">
        <v>202</v>
      </c>
      <c r="X2424">
        <v>106</v>
      </c>
      <c r="Y2424">
        <v>138</v>
      </c>
      <c r="Z2424">
        <v>147</v>
      </c>
      <c r="AA2424">
        <f t="shared" si="603"/>
        <v>972</v>
      </c>
      <c r="AB2424">
        <f t="shared" si="605"/>
        <v>1.619724376901864E-4</v>
      </c>
      <c r="AC2424" s="175"/>
    </row>
    <row r="2425" spans="1:29">
      <c r="A2425" t="s">
        <v>6084</v>
      </c>
      <c r="B2425" t="s">
        <v>6085</v>
      </c>
      <c r="C2425">
        <v>3.03</v>
      </c>
      <c r="D2425">
        <v>3.49</v>
      </c>
      <c r="E2425">
        <v>2.39</v>
      </c>
      <c r="F2425">
        <v>3.68</v>
      </c>
      <c r="G2425">
        <v>4.58</v>
      </c>
      <c r="H2425">
        <v>2.4500000000000002</v>
      </c>
      <c r="I2425">
        <v>4.05</v>
      </c>
      <c r="J2425">
        <v>5</v>
      </c>
      <c r="K2425">
        <v>2.7</v>
      </c>
      <c r="U2425">
        <v>165</v>
      </c>
      <c r="V2425">
        <v>184</v>
      </c>
      <c r="W2425">
        <v>177</v>
      </c>
      <c r="X2425">
        <v>98</v>
      </c>
      <c r="Y2425">
        <v>134</v>
      </c>
      <c r="Z2425">
        <v>126</v>
      </c>
      <c r="AA2425">
        <f t="shared" si="603"/>
        <v>884</v>
      </c>
      <c r="AB2425">
        <f t="shared" si="605"/>
        <v>1.4730826637667158E-4</v>
      </c>
      <c r="AC2425" s="175">
        <f t="shared" ref="AC2425:AC2485" si="613">SUM(AB2425:AB2428)/4</f>
        <v>1.1035622104971804E-4</v>
      </c>
    </row>
    <row r="2426" spans="1:29">
      <c r="A2426" t="s">
        <v>6086</v>
      </c>
      <c r="B2426" t="s">
        <v>6087</v>
      </c>
      <c r="C2426">
        <v>2.97</v>
      </c>
      <c r="D2426">
        <v>3.43</v>
      </c>
      <c r="E2426">
        <v>2.37</v>
      </c>
      <c r="F2426">
        <v>3.57</v>
      </c>
      <c r="G2426">
        <v>4.5</v>
      </c>
      <c r="H2426">
        <v>2.42</v>
      </c>
      <c r="I2426">
        <v>3.98</v>
      </c>
      <c r="J2426">
        <v>4.97</v>
      </c>
      <c r="K2426">
        <v>2.7</v>
      </c>
      <c r="U2426">
        <v>137</v>
      </c>
      <c r="V2426">
        <v>155</v>
      </c>
      <c r="W2426">
        <v>126</v>
      </c>
      <c r="X2426">
        <v>95</v>
      </c>
      <c r="Y2426">
        <v>122</v>
      </c>
      <c r="Z2426">
        <v>73</v>
      </c>
      <c r="AA2426">
        <f t="shared" si="603"/>
        <v>708</v>
      </c>
      <c r="AB2426">
        <f t="shared" si="605"/>
        <v>1.1797992374964194E-4</v>
      </c>
      <c r="AC2426" s="175"/>
    </row>
    <row r="2427" spans="1:29">
      <c r="A2427" t="s">
        <v>6088</v>
      </c>
      <c r="B2427" t="s">
        <v>6089</v>
      </c>
      <c r="C2427">
        <v>2.92</v>
      </c>
      <c r="D2427">
        <v>3.39</v>
      </c>
      <c r="E2427">
        <v>2.35</v>
      </c>
      <c r="F2427">
        <v>3.49</v>
      </c>
      <c r="G2427">
        <v>4.42</v>
      </c>
      <c r="H2427">
        <v>2.39</v>
      </c>
      <c r="I2427">
        <v>3.93</v>
      </c>
      <c r="J2427">
        <v>4.9400000000000004</v>
      </c>
      <c r="K2427">
        <v>2.7</v>
      </c>
      <c r="U2427">
        <v>128</v>
      </c>
      <c r="V2427">
        <v>113</v>
      </c>
      <c r="W2427">
        <v>99</v>
      </c>
      <c r="X2427">
        <v>71</v>
      </c>
      <c r="Y2427">
        <v>91</v>
      </c>
      <c r="Z2427">
        <v>30</v>
      </c>
      <c r="AA2427">
        <f t="shared" si="603"/>
        <v>532</v>
      </c>
      <c r="AB2427">
        <f t="shared" si="605"/>
        <v>8.86515811226123E-5</v>
      </c>
      <c r="AC2427" s="175"/>
    </row>
    <row r="2428" spans="1:29">
      <c r="A2428" t="s">
        <v>6090</v>
      </c>
      <c r="B2428" t="s">
        <v>6091</v>
      </c>
      <c r="C2428">
        <v>2.88</v>
      </c>
      <c r="D2428">
        <v>3.36</v>
      </c>
      <c r="E2428">
        <v>2.33</v>
      </c>
      <c r="F2428">
        <v>3.41</v>
      </c>
      <c r="G2428">
        <v>4.3600000000000003</v>
      </c>
      <c r="H2428">
        <v>2.36</v>
      </c>
      <c r="I2428">
        <v>3.89</v>
      </c>
      <c r="J2428">
        <v>4.91</v>
      </c>
      <c r="K2428">
        <v>2.7</v>
      </c>
      <c r="U2428">
        <v>149</v>
      </c>
      <c r="V2428">
        <v>108</v>
      </c>
      <c r="W2428">
        <v>115</v>
      </c>
      <c r="X2428">
        <v>72</v>
      </c>
      <c r="Y2428">
        <v>68</v>
      </c>
      <c r="Z2428">
        <v>13</v>
      </c>
      <c r="AA2428">
        <f t="shared" si="603"/>
        <v>525</v>
      </c>
      <c r="AB2428">
        <f t="shared" si="605"/>
        <v>8.7485112949946346E-5</v>
      </c>
      <c r="AC2428" s="175"/>
    </row>
    <row r="2429" spans="1:29">
      <c r="A2429" t="s">
        <v>6092</v>
      </c>
      <c r="B2429" t="s">
        <v>6093</v>
      </c>
      <c r="C2429">
        <v>2.85</v>
      </c>
      <c r="D2429">
        <v>3.33</v>
      </c>
      <c r="E2429">
        <v>2.3199999999999998</v>
      </c>
      <c r="F2429">
        <v>3.35</v>
      </c>
      <c r="G2429">
        <v>4.3</v>
      </c>
      <c r="H2429">
        <v>2.34</v>
      </c>
      <c r="I2429">
        <v>3.85</v>
      </c>
      <c r="J2429">
        <v>4.8899999999999997</v>
      </c>
      <c r="K2429">
        <v>2.7</v>
      </c>
      <c r="U2429">
        <v>155</v>
      </c>
      <c r="V2429">
        <v>117</v>
      </c>
      <c r="W2429">
        <v>119</v>
      </c>
      <c r="X2429">
        <v>84</v>
      </c>
      <c r="Y2429">
        <v>71</v>
      </c>
      <c r="Z2429">
        <v>15</v>
      </c>
      <c r="AA2429">
        <f t="shared" si="603"/>
        <v>561</v>
      </c>
      <c r="AB2429">
        <f t="shared" si="605"/>
        <v>9.3484092123656957E-5</v>
      </c>
      <c r="AC2429" s="175">
        <f t="shared" ref="AC2429:AC2489" si="614">SUM(AB2429:AB2432)/4</f>
        <v>1.0444056103119785E-4</v>
      </c>
    </row>
    <row r="2430" spans="1:29">
      <c r="A2430" t="s">
        <v>6094</v>
      </c>
      <c r="B2430" t="s">
        <v>6095</v>
      </c>
      <c r="C2430">
        <v>2.82</v>
      </c>
      <c r="D2430">
        <v>3.3</v>
      </c>
      <c r="E2430">
        <v>2.2999999999999998</v>
      </c>
      <c r="F2430">
        <v>3.29</v>
      </c>
      <c r="G2430">
        <v>4.25</v>
      </c>
      <c r="H2430">
        <v>2.3199999999999998</v>
      </c>
      <c r="I2430">
        <v>3.81</v>
      </c>
      <c r="J2430">
        <v>4.87</v>
      </c>
      <c r="K2430">
        <v>2.7</v>
      </c>
      <c r="U2430">
        <v>160</v>
      </c>
      <c r="V2430">
        <v>116</v>
      </c>
      <c r="W2430">
        <v>124</v>
      </c>
      <c r="X2430">
        <v>86</v>
      </c>
      <c r="Y2430">
        <v>69</v>
      </c>
      <c r="Z2430">
        <v>12</v>
      </c>
      <c r="AA2430">
        <f t="shared" si="603"/>
        <v>567</v>
      </c>
      <c r="AB2430">
        <f t="shared" si="605"/>
        <v>9.4483921985942057E-5</v>
      </c>
      <c r="AC2430" s="175"/>
    </row>
    <row r="2431" spans="1:29">
      <c r="A2431" t="s">
        <v>6096</v>
      </c>
      <c r="B2431" t="s">
        <v>6097</v>
      </c>
      <c r="C2431">
        <v>2.8</v>
      </c>
      <c r="D2431">
        <v>3.28</v>
      </c>
      <c r="E2431">
        <v>2.2999999999999998</v>
      </c>
      <c r="F2431">
        <v>3.25</v>
      </c>
      <c r="G2431">
        <v>4.22</v>
      </c>
      <c r="H2431">
        <v>2.2999999999999998</v>
      </c>
      <c r="I2431">
        <v>3.79</v>
      </c>
      <c r="J2431">
        <v>4.8600000000000003</v>
      </c>
      <c r="K2431">
        <v>2.7</v>
      </c>
      <c r="U2431">
        <v>171</v>
      </c>
      <c r="V2431">
        <v>129</v>
      </c>
      <c r="W2431">
        <v>134</v>
      </c>
      <c r="X2431">
        <v>85</v>
      </c>
      <c r="Y2431">
        <v>66</v>
      </c>
      <c r="Z2431">
        <v>23</v>
      </c>
      <c r="AA2431">
        <f t="shared" si="603"/>
        <v>608</v>
      </c>
      <c r="AB2431">
        <f t="shared" si="605"/>
        <v>1.0131609271155691E-4</v>
      </c>
      <c r="AC2431" s="175"/>
    </row>
    <row r="2432" spans="1:29">
      <c r="A2432" t="s">
        <v>6098</v>
      </c>
      <c r="B2432" t="s">
        <v>6099</v>
      </c>
      <c r="C2432">
        <v>2.78</v>
      </c>
      <c r="D2432">
        <v>3.27</v>
      </c>
      <c r="E2432">
        <v>2.29</v>
      </c>
      <c r="F2432">
        <v>3.23</v>
      </c>
      <c r="G2432">
        <v>4.2</v>
      </c>
      <c r="H2432">
        <v>2.2999999999999998</v>
      </c>
      <c r="I2432">
        <v>3.78</v>
      </c>
      <c r="J2432">
        <v>4.8499999999999996</v>
      </c>
      <c r="K2432">
        <v>2.7</v>
      </c>
      <c r="U2432">
        <v>183</v>
      </c>
      <c r="V2432">
        <v>158</v>
      </c>
      <c r="W2432">
        <v>160</v>
      </c>
      <c r="X2432">
        <v>111</v>
      </c>
      <c r="Y2432">
        <v>106</v>
      </c>
      <c r="Z2432">
        <v>53</v>
      </c>
      <c r="AA2432">
        <f t="shared" si="603"/>
        <v>771</v>
      </c>
      <c r="AB2432">
        <f t="shared" si="605"/>
        <v>1.2847813730363549E-4</v>
      </c>
      <c r="AC2432" s="175"/>
    </row>
    <row r="2433" spans="1:29">
      <c r="A2433" t="s">
        <v>6100</v>
      </c>
      <c r="B2433" t="s">
        <v>6101</v>
      </c>
      <c r="C2433">
        <v>2.77</v>
      </c>
      <c r="D2433">
        <v>3.26</v>
      </c>
      <c r="E2433">
        <v>2.2799999999999998</v>
      </c>
      <c r="F2433">
        <v>3.2</v>
      </c>
      <c r="G2433">
        <v>4.17</v>
      </c>
      <c r="H2433">
        <v>2.2799999999999998</v>
      </c>
      <c r="I2433">
        <v>3.77</v>
      </c>
      <c r="J2433">
        <v>4.84</v>
      </c>
      <c r="K2433">
        <v>2.7</v>
      </c>
      <c r="U2433">
        <v>198</v>
      </c>
      <c r="V2433">
        <v>238</v>
      </c>
      <c r="W2433">
        <v>213</v>
      </c>
      <c r="X2433">
        <v>181</v>
      </c>
      <c r="Y2433">
        <v>144</v>
      </c>
      <c r="Z2433">
        <v>168</v>
      </c>
      <c r="AA2433">
        <f t="shared" si="603"/>
        <v>1142</v>
      </c>
      <c r="AB2433">
        <f t="shared" si="605"/>
        <v>1.9030095045493092E-4</v>
      </c>
      <c r="AC2433" s="175">
        <f t="shared" ref="AC2433:AC2493" si="615">SUM(AB2433:AB2436)/4</f>
        <v>2.1025588812303774E-4</v>
      </c>
    </row>
    <row r="2434" spans="1:29">
      <c r="A2434" t="s">
        <v>6102</v>
      </c>
      <c r="B2434" t="s">
        <v>6103</v>
      </c>
      <c r="C2434">
        <v>2.8</v>
      </c>
      <c r="D2434">
        <v>3.29</v>
      </c>
      <c r="E2434">
        <v>2.2999999999999998</v>
      </c>
      <c r="F2434">
        <v>3.22</v>
      </c>
      <c r="G2434">
        <v>4.18</v>
      </c>
      <c r="H2434">
        <v>2.2799999999999998</v>
      </c>
      <c r="I2434">
        <v>3.8</v>
      </c>
      <c r="J2434">
        <v>4.8600000000000003</v>
      </c>
      <c r="K2434">
        <v>2.7</v>
      </c>
      <c r="U2434">
        <v>249</v>
      </c>
      <c r="V2434">
        <v>245</v>
      </c>
      <c r="W2434">
        <v>265</v>
      </c>
      <c r="X2434">
        <v>200</v>
      </c>
      <c r="Y2434">
        <v>122</v>
      </c>
      <c r="Z2434">
        <v>262</v>
      </c>
      <c r="AA2434">
        <f t="shared" si="603"/>
        <v>1343</v>
      </c>
      <c r="AB2434">
        <f t="shared" si="605"/>
        <v>2.237952508414818E-4</v>
      </c>
      <c r="AC2434" s="175"/>
    </row>
    <row r="2435" spans="1:29">
      <c r="A2435" t="s">
        <v>6104</v>
      </c>
      <c r="B2435" t="s">
        <v>6105</v>
      </c>
      <c r="C2435">
        <v>2.88</v>
      </c>
      <c r="D2435">
        <v>3.35</v>
      </c>
      <c r="E2435">
        <v>2.33</v>
      </c>
      <c r="F2435">
        <v>3.34</v>
      </c>
      <c r="G2435">
        <v>4.28</v>
      </c>
      <c r="H2435">
        <v>2.31</v>
      </c>
      <c r="I2435">
        <v>3.88</v>
      </c>
      <c r="J2435">
        <v>4.91</v>
      </c>
      <c r="K2435">
        <v>2.7</v>
      </c>
      <c r="U2435">
        <v>263</v>
      </c>
      <c r="V2435">
        <v>229</v>
      </c>
      <c r="W2435">
        <v>251</v>
      </c>
      <c r="X2435">
        <v>213</v>
      </c>
      <c r="Y2435">
        <v>154</v>
      </c>
      <c r="Z2435">
        <v>226</v>
      </c>
      <c r="AA2435">
        <f t="shared" si="603"/>
        <v>1336</v>
      </c>
      <c r="AB2435">
        <f t="shared" si="605"/>
        <v>2.2262878266881585E-4</v>
      </c>
      <c r="AC2435" s="175"/>
    </row>
    <row r="2436" spans="1:29">
      <c r="A2436" t="s">
        <v>6106</v>
      </c>
      <c r="B2436" t="s">
        <v>6107</v>
      </c>
      <c r="C2436">
        <v>2.96</v>
      </c>
      <c r="D2436">
        <v>3.42</v>
      </c>
      <c r="E2436">
        <v>2.36</v>
      </c>
      <c r="F2436">
        <v>3.49</v>
      </c>
      <c r="G2436">
        <v>4.41</v>
      </c>
      <c r="H2436">
        <v>2.37</v>
      </c>
      <c r="I2436">
        <v>3.96</v>
      </c>
      <c r="J2436">
        <v>4.96</v>
      </c>
      <c r="K2436">
        <v>2.7</v>
      </c>
      <c r="U2436">
        <v>277</v>
      </c>
      <c r="V2436">
        <v>229</v>
      </c>
      <c r="W2436">
        <v>243</v>
      </c>
      <c r="X2436">
        <v>168</v>
      </c>
      <c r="Y2436">
        <v>138</v>
      </c>
      <c r="Z2436">
        <v>171</v>
      </c>
      <c r="AA2436">
        <f t="shared" si="603"/>
        <v>1226</v>
      </c>
      <c r="AB2436">
        <f t="shared" si="605"/>
        <v>2.0429856852692235E-4</v>
      </c>
      <c r="AC2436" s="175"/>
    </row>
    <row r="2437" spans="1:29">
      <c r="A2437" t="s">
        <v>6108</v>
      </c>
      <c r="B2437" t="s">
        <v>6109</v>
      </c>
      <c r="C2437">
        <v>3.02</v>
      </c>
      <c r="D2437">
        <v>3.47</v>
      </c>
      <c r="E2437">
        <v>2.38</v>
      </c>
      <c r="F2437">
        <v>3.61</v>
      </c>
      <c r="G2437">
        <v>4.5199999999999996</v>
      </c>
      <c r="H2437">
        <v>2.42</v>
      </c>
      <c r="I2437">
        <v>4.03</v>
      </c>
      <c r="J2437">
        <v>4.99</v>
      </c>
      <c r="K2437">
        <v>2.7</v>
      </c>
      <c r="U2437">
        <v>261</v>
      </c>
      <c r="V2437">
        <v>220</v>
      </c>
      <c r="W2437">
        <v>229</v>
      </c>
      <c r="X2437">
        <v>156</v>
      </c>
      <c r="Y2437">
        <v>140</v>
      </c>
      <c r="Z2437">
        <v>164</v>
      </c>
      <c r="AA2437">
        <f t="shared" si="603"/>
        <v>1170</v>
      </c>
      <c r="AB2437">
        <f t="shared" si="605"/>
        <v>1.9496682314559471E-4</v>
      </c>
      <c r="AC2437" s="175">
        <f t="shared" ref="AC2437" si="616">SUM(AB2437:AB2440)/4</f>
        <v>1.8184405620310276E-4</v>
      </c>
    </row>
    <row r="2438" spans="1:29">
      <c r="A2438" t="s">
        <v>6110</v>
      </c>
      <c r="B2438" t="s">
        <v>6111</v>
      </c>
      <c r="C2438">
        <v>3.08</v>
      </c>
      <c r="D2438">
        <v>3.52</v>
      </c>
      <c r="E2438">
        <v>2.41</v>
      </c>
      <c r="F2438">
        <v>3.75</v>
      </c>
      <c r="G2438">
        <v>4.6399999999999997</v>
      </c>
      <c r="H2438">
        <v>2.48</v>
      </c>
      <c r="I2438">
        <v>4.09</v>
      </c>
      <c r="J2438">
        <v>5.03</v>
      </c>
      <c r="K2438">
        <v>2.7</v>
      </c>
      <c r="U2438">
        <v>247</v>
      </c>
      <c r="V2438">
        <v>214</v>
      </c>
      <c r="W2438">
        <v>218</v>
      </c>
      <c r="X2438">
        <v>145</v>
      </c>
      <c r="Y2438">
        <v>133</v>
      </c>
      <c r="Z2438">
        <v>149</v>
      </c>
      <c r="AA2438">
        <f t="shared" ref="AA2438:AA2501" si="617">SUM(U2438:Z2438)</f>
        <v>1106</v>
      </c>
      <c r="AB2438">
        <f t="shared" si="605"/>
        <v>1.8430197128122032E-4</v>
      </c>
      <c r="AC2438" s="175"/>
    </row>
    <row r="2439" spans="1:29">
      <c r="A2439" t="s">
        <v>6112</v>
      </c>
      <c r="B2439" t="s">
        <v>6113</v>
      </c>
      <c r="C2439">
        <v>3.13</v>
      </c>
      <c r="D2439">
        <v>3.57</v>
      </c>
      <c r="E2439">
        <v>2.4300000000000002</v>
      </c>
      <c r="F2439">
        <v>3.91</v>
      </c>
      <c r="G2439">
        <v>4.8</v>
      </c>
      <c r="H2439">
        <v>2.56</v>
      </c>
      <c r="I2439">
        <v>4.1399999999999997</v>
      </c>
      <c r="J2439">
        <v>5.0599999999999996</v>
      </c>
      <c r="K2439">
        <v>2.7</v>
      </c>
      <c r="U2439">
        <v>234</v>
      </c>
      <c r="V2439">
        <v>206</v>
      </c>
      <c r="W2439">
        <v>207</v>
      </c>
      <c r="X2439">
        <v>133</v>
      </c>
      <c r="Y2439">
        <v>129</v>
      </c>
      <c r="Z2439">
        <v>151</v>
      </c>
      <c r="AA2439">
        <f t="shared" si="617"/>
        <v>1060</v>
      </c>
      <c r="AB2439">
        <f t="shared" si="605"/>
        <v>1.7663660900370121E-4</v>
      </c>
      <c r="AC2439" s="175"/>
    </row>
    <row r="2440" spans="1:29">
      <c r="A2440" t="s">
        <v>6114</v>
      </c>
      <c r="B2440" t="s">
        <v>6115</v>
      </c>
      <c r="C2440">
        <v>3.16</v>
      </c>
      <c r="D2440">
        <v>3.59</v>
      </c>
      <c r="E2440">
        <v>2.44</v>
      </c>
      <c r="F2440">
        <v>4.0199999999999996</v>
      </c>
      <c r="G2440">
        <v>4.91</v>
      </c>
      <c r="H2440">
        <v>2.62</v>
      </c>
      <c r="I2440">
        <v>4.18</v>
      </c>
      <c r="J2440">
        <v>5.08</v>
      </c>
      <c r="K2440">
        <v>2.7</v>
      </c>
      <c r="U2440">
        <v>220</v>
      </c>
      <c r="V2440">
        <v>203</v>
      </c>
      <c r="W2440">
        <v>204</v>
      </c>
      <c r="X2440">
        <v>127</v>
      </c>
      <c r="Y2440">
        <v>130</v>
      </c>
      <c r="Z2440">
        <v>145</v>
      </c>
      <c r="AA2440">
        <f t="shared" si="617"/>
        <v>1029</v>
      </c>
      <c r="AB2440">
        <f t="shared" si="605"/>
        <v>1.7147082138189486E-4</v>
      </c>
      <c r="AC2440" s="175"/>
    </row>
    <row r="2441" spans="1:29">
      <c r="A2441" t="s">
        <v>6116</v>
      </c>
      <c r="B2441" t="s">
        <v>6117</v>
      </c>
      <c r="C2441">
        <v>3.18</v>
      </c>
      <c r="D2441">
        <v>3.61</v>
      </c>
      <c r="E2441">
        <v>2.4500000000000002</v>
      </c>
      <c r="F2441">
        <v>4.08</v>
      </c>
      <c r="G2441">
        <v>4.96</v>
      </c>
      <c r="H2441">
        <v>2.64</v>
      </c>
      <c r="I2441">
        <v>4.1900000000000004</v>
      </c>
      <c r="J2441">
        <v>5.09</v>
      </c>
      <c r="K2441">
        <v>2.7</v>
      </c>
      <c r="U2441">
        <v>218</v>
      </c>
      <c r="V2441">
        <v>205</v>
      </c>
      <c r="W2441">
        <v>209</v>
      </c>
      <c r="X2441">
        <v>109</v>
      </c>
      <c r="Y2441">
        <v>119</v>
      </c>
      <c r="Z2441">
        <v>117</v>
      </c>
      <c r="AA2441">
        <f t="shared" si="617"/>
        <v>977</v>
      </c>
      <c r="AB2441">
        <f t="shared" si="605"/>
        <v>1.6280562924209064E-4</v>
      </c>
      <c r="AC2441" s="175">
        <f t="shared" ref="AC2441:AC2501" si="618">SUM(AB2441:AB2444)/4</f>
        <v>1.6172248022461511E-4</v>
      </c>
    </row>
    <row r="2442" spans="1:29">
      <c r="A2442" t="s">
        <v>6118</v>
      </c>
      <c r="B2442" t="s">
        <v>6119</v>
      </c>
      <c r="C2442">
        <v>3.18</v>
      </c>
      <c r="D2442">
        <v>3.61</v>
      </c>
      <c r="E2442">
        <v>2.4500000000000002</v>
      </c>
      <c r="F2442">
        <v>4.09</v>
      </c>
      <c r="G2442">
        <v>4.97</v>
      </c>
      <c r="H2442">
        <v>2.65</v>
      </c>
      <c r="I2442">
        <v>4.2</v>
      </c>
      <c r="J2442">
        <v>5.09</v>
      </c>
      <c r="K2442">
        <v>2.7</v>
      </c>
      <c r="U2442">
        <v>222</v>
      </c>
      <c r="V2442">
        <v>204</v>
      </c>
      <c r="W2442">
        <v>215</v>
      </c>
      <c r="X2442">
        <v>90</v>
      </c>
      <c r="Y2442">
        <v>122</v>
      </c>
      <c r="Z2442">
        <v>112</v>
      </c>
      <c r="AA2442">
        <f t="shared" si="617"/>
        <v>965</v>
      </c>
      <c r="AB2442">
        <f t="shared" si="605"/>
        <v>1.6080596951752044E-4</v>
      </c>
      <c r="AC2442" s="175"/>
    </row>
    <row r="2443" spans="1:29">
      <c r="A2443" t="s">
        <v>6120</v>
      </c>
      <c r="B2443" t="s">
        <v>6121</v>
      </c>
      <c r="C2443">
        <v>3.16</v>
      </c>
      <c r="D2443">
        <v>3.59</v>
      </c>
      <c r="E2443">
        <v>2.44</v>
      </c>
      <c r="F2443">
        <v>4.05</v>
      </c>
      <c r="G2443">
        <v>4.9400000000000004</v>
      </c>
      <c r="H2443">
        <v>2.64</v>
      </c>
      <c r="I2443">
        <v>4.18</v>
      </c>
      <c r="J2443">
        <v>5.08</v>
      </c>
      <c r="K2443">
        <v>2.7</v>
      </c>
      <c r="U2443">
        <v>222</v>
      </c>
      <c r="V2443">
        <v>211</v>
      </c>
      <c r="W2443">
        <v>225</v>
      </c>
      <c r="X2443">
        <v>86</v>
      </c>
      <c r="Y2443">
        <v>111</v>
      </c>
      <c r="Z2443">
        <v>100</v>
      </c>
      <c r="AA2443">
        <f t="shared" si="617"/>
        <v>955</v>
      </c>
      <c r="AB2443">
        <f t="shared" si="605"/>
        <v>1.5913958641371192E-4</v>
      </c>
      <c r="AC2443" s="175"/>
    </row>
    <row r="2444" spans="1:29">
      <c r="A2444" t="s">
        <v>6122</v>
      </c>
      <c r="B2444" t="s">
        <v>6123</v>
      </c>
      <c r="C2444">
        <v>3.14</v>
      </c>
      <c r="D2444">
        <v>3.57</v>
      </c>
      <c r="E2444">
        <v>2.4300000000000002</v>
      </c>
      <c r="F2444">
        <v>4</v>
      </c>
      <c r="G2444">
        <v>4.8899999999999997</v>
      </c>
      <c r="H2444">
        <v>2.61</v>
      </c>
      <c r="I2444">
        <v>4.1500000000000004</v>
      </c>
      <c r="J2444">
        <v>5.07</v>
      </c>
      <c r="K2444">
        <v>2.7</v>
      </c>
      <c r="U2444">
        <v>228</v>
      </c>
      <c r="V2444">
        <v>223</v>
      </c>
      <c r="W2444">
        <v>234</v>
      </c>
      <c r="X2444">
        <v>73</v>
      </c>
      <c r="Y2444">
        <v>109</v>
      </c>
      <c r="Z2444">
        <v>118</v>
      </c>
      <c r="AA2444">
        <f t="shared" si="617"/>
        <v>985</v>
      </c>
      <c r="AB2444">
        <f t="shared" si="605"/>
        <v>1.6413873572513745E-4</v>
      </c>
      <c r="AC2444" s="175"/>
    </row>
    <row r="2445" spans="1:29">
      <c r="A2445" t="s">
        <v>6124</v>
      </c>
      <c r="B2445" t="s">
        <v>6125</v>
      </c>
      <c r="C2445">
        <v>3.09</v>
      </c>
      <c r="D2445">
        <v>3.53</v>
      </c>
      <c r="E2445">
        <v>2.41</v>
      </c>
      <c r="F2445">
        <v>3.87</v>
      </c>
      <c r="G2445">
        <v>4.7699999999999996</v>
      </c>
      <c r="H2445">
        <v>2.5499999999999998</v>
      </c>
      <c r="I2445">
        <v>4.0999999999999996</v>
      </c>
      <c r="J2445">
        <v>5.04</v>
      </c>
      <c r="K2445">
        <v>2.7</v>
      </c>
      <c r="U2445">
        <v>223</v>
      </c>
      <c r="V2445">
        <v>231</v>
      </c>
      <c r="W2445">
        <v>243</v>
      </c>
      <c r="X2445">
        <v>84</v>
      </c>
      <c r="Y2445">
        <v>117</v>
      </c>
      <c r="Z2445">
        <v>139</v>
      </c>
      <c r="AA2445">
        <f t="shared" si="617"/>
        <v>1037</v>
      </c>
      <c r="AB2445">
        <f t="shared" si="605"/>
        <v>1.7280392786494164E-4</v>
      </c>
      <c r="AC2445" s="175">
        <f t="shared" ref="AC2445:AC2505" si="619">SUM(AB2445:AB2448)/4</f>
        <v>1.7597005576217782E-4</v>
      </c>
    </row>
    <row r="2446" spans="1:29">
      <c r="A2446" t="s">
        <v>6126</v>
      </c>
      <c r="B2446" t="s">
        <v>6127</v>
      </c>
      <c r="C2446">
        <v>3.02</v>
      </c>
      <c r="D2446">
        <v>3.48</v>
      </c>
      <c r="E2446">
        <v>2.39</v>
      </c>
      <c r="F2446">
        <v>3.71</v>
      </c>
      <c r="G2446">
        <v>4.62</v>
      </c>
      <c r="H2446">
        <v>2.48</v>
      </c>
      <c r="I2446">
        <v>4.03</v>
      </c>
      <c r="J2446">
        <v>5</v>
      </c>
      <c r="K2446">
        <v>2.7</v>
      </c>
      <c r="U2446">
        <v>219</v>
      </c>
      <c r="V2446">
        <v>236</v>
      </c>
      <c r="W2446">
        <v>248</v>
      </c>
      <c r="X2446">
        <v>90</v>
      </c>
      <c r="Y2446">
        <v>123</v>
      </c>
      <c r="Z2446">
        <v>135</v>
      </c>
      <c r="AA2446">
        <f t="shared" si="617"/>
        <v>1051</v>
      </c>
      <c r="AB2446">
        <f t="shared" si="605"/>
        <v>1.7513686421027355E-4</v>
      </c>
      <c r="AC2446" s="175"/>
    </row>
    <row r="2447" spans="1:29">
      <c r="A2447" t="s">
        <v>6128</v>
      </c>
      <c r="B2447" t="s">
        <v>6129</v>
      </c>
      <c r="C2447">
        <v>2.96</v>
      </c>
      <c r="D2447">
        <v>3.42</v>
      </c>
      <c r="E2447">
        <v>2.36</v>
      </c>
      <c r="F2447">
        <v>3.57</v>
      </c>
      <c r="G2447">
        <v>4.5</v>
      </c>
      <c r="H2447">
        <v>2.42</v>
      </c>
      <c r="I2447">
        <v>3.97</v>
      </c>
      <c r="J2447">
        <v>4.96</v>
      </c>
      <c r="K2447">
        <v>2.7</v>
      </c>
      <c r="U2447">
        <v>208</v>
      </c>
      <c r="V2447">
        <v>238</v>
      </c>
      <c r="W2447">
        <v>247</v>
      </c>
      <c r="X2447">
        <v>111</v>
      </c>
      <c r="Y2447">
        <v>127</v>
      </c>
      <c r="Z2447">
        <v>142</v>
      </c>
      <c r="AA2447">
        <f t="shared" si="617"/>
        <v>1073</v>
      </c>
      <c r="AB2447">
        <f t="shared" si="605"/>
        <v>1.7880290703865226E-4</v>
      </c>
      <c r="AC2447" s="175"/>
    </row>
    <row r="2448" spans="1:29">
      <c r="A2448" t="s">
        <v>6130</v>
      </c>
      <c r="B2448" t="s">
        <v>6131</v>
      </c>
      <c r="C2448">
        <v>2.92</v>
      </c>
      <c r="D2448">
        <v>3.39</v>
      </c>
      <c r="E2448">
        <v>2.35</v>
      </c>
      <c r="F2448">
        <v>3.49</v>
      </c>
      <c r="G2448">
        <v>4.43</v>
      </c>
      <c r="H2448">
        <v>2.39</v>
      </c>
      <c r="I2448">
        <v>3.93</v>
      </c>
      <c r="J2448">
        <v>4.9400000000000004</v>
      </c>
      <c r="K2448">
        <v>2.7</v>
      </c>
      <c r="U2448">
        <v>203</v>
      </c>
      <c r="V2448">
        <v>230</v>
      </c>
      <c r="W2448">
        <v>235</v>
      </c>
      <c r="X2448">
        <v>110</v>
      </c>
      <c r="Y2448">
        <v>138</v>
      </c>
      <c r="Z2448">
        <v>147</v>
      </c>
      <c r="AA2448">
        <f t="shared" si="617"/>
        <v>1063</v>
      </c>
      <c r="AB2448">
        <f t="shared" si="605"/>
        <v>1.7713652393484375E-4</v>
      </c>
      <c r="AC2448" s="175"/>
    </row>
    <row r="2449" spans="1:29">
      <c r="A2449" t="s">
        <v>6132</v>
      </c>
      <c r="B2449" t="s">
        <v>6133</v>
      </c>
      <c r="C2449">
        <v>2.89</v>
      </c>
      <c r="D2449">
        <v>3.36</v>
      </c>
      <c r="E2449">
        <v>2.33</v>
      </c>
      <c r="F2449">
        <v>3.43</v>
      </c>
      <c r="G2449">
        <v>4.37</v>
      </c>
      <c r="H2449">
        <v>2.37</v>
      </c>
      <c r="I2449">
        <v>3.89</v>
      </c>
      <c r="J2449">
        <v>4.91</v>
      </c>
      <c r="K2449">
        <v>2.7</v>
      </c>
      <c r="U2449">
        <v>191</v>
      </c>
      <c r="V2449">
        <v>208</v>
      </c>
      <c r="W2449">
        <v>208</v>
      </c>
      <c r="X2449">
        <v>105</v>
      </c>
      <c r="Y2449">
        <v>134</v>
      </c>
      <c r="Z2449">
        <v>126</v>
      </c>
      <c r="AA2449">
        <f t="shared" si="617"/>
        <v>972</v>
      </c>
      <c r="AB2449">
        <f t="shared" si="605"/>
        <v>1.619724376901864E-4</v>
      </c>
      <c r="AC2449" s="175">
        <f t="shared" ref="AC2449" si="620">SUM(AB2449:AB2452)/4</f>
        <v>1.2197924319878234E-4</v>
      </c>
    </row>
    <row r="2450" spans="1:29">
      <c r="A2450" t="s">
        <v>6134</v>
      </c>
      <c r="B2450" t="s">
        <v>6135</v>
      </c>
      <c r="C2450">
        <v>2.85</v>
      </c>
      <c r="D2450">
        <v>3.33</v>
      </c>
      <c r="E2450">
        <v>2.3199999999999998</v>
      </c>
      <c r="F2450">
        <v>3.38</v>
      </c>
      <c r="G2450">
        <v>4.34</v>
      </c>
      <c r="H2450">
        <v>2.36</v>
      </c>
      <c r="I2450">
        <v>3.85</v>
      </c>
      <c r="J2450">
        <v>4.8899999999999997</v>
      </c>
      <c r="K2450">
        <v>2.7</v>
      </c>
      <c r="U2450">
        <v>165</v>
      </c>
      <c r="V2450">
        <v>177</v>
      </c>
      <c r="W2450">
        <v>150</v>
      </c>
      <c r="X2450">
        <v>95</v>
      </c>
      <c r="Y2450">
        <v>122</v>
      </c>
      <c r="Z2450">
        <v>73</v>
      </c>
      <c r="AA2450">
        <f t="shared" si="617"/>
        <v>782</v>
      </c>
      <c r="AB2450">
        <f t="shared" si="605"/>
        <v>1.3031115871782486E-4</v>
      </c>
      <c r="AC2450" s="175"/>
    </row>
    <row r="2451" spans="1:29">
      <c r="A2451" t="s">
        <v>6136</v>
      </c>
      <c r="B2451" t="s">
        <v>6137</v>
      </c>
      <c r="C2451">
        <v>2.82</v>
      </c>
      <c r="D2451">
        <v>3.3</v>
      </c>
      <c r="E2451">
        <v>2.31</v>
      </c>
      <c r="F2451">
        <v>3.32</v>
      </c>
      <c r="G2451">
        <v>4.28</v>
      </c>
      <c r="H2451">
        <v>2.34</v>
      </c>
      <c r="I2451">
        <v>3.81</v>
      </c>
      <c r="J2451">
        <v>4.87</v>
      </c>
      <c r="K2451">
        <v>2.7</v>
      </c>
      <c r="U2451">
        <v>153</v>
      </c>
      <c r="V2451">
        <v>129</v>
      </c>
      <c r="W2451">
        <v>121</v>
      </c>
      <c r="X2451">
        <v>71</v>
      </c>
      <c r="Y2451">
        <v>91</v>
      </c>
      <c r="Z2451">
        <v>30</v>
      </c>
      <c r="AA2451">
        <f t="shared" si="617"/>
        <v>595</v>
      </c>
      <c r="AB2451">
        <f t="shared" si="605"/>
        <v>9.914979467660586E-5</v>
      </c>
      <c r="AC2451" s="175"/>
    </row>
    <row r="2452" spans="1:29">
      <c r="A2452" t="s">
        <v>6138</v>
      </c>
      <c r="B2452" t="s">
        <v>6139</v>
      </c>
      <c r="C2452">
        <v>2.78</v>
      </c>
      <c r="D2452">
        <v>3.27</v>
      </c>
      <c r="E2452">
        <v>2.29</v>
      </c>
      <c r="F2452">
        <v>3.25</v>
      </c>
      <c r="G2452">
        <v>4.22</v>
      </c>
      <c r="H2452">
        <v>2.31</v>
      </c>
      <c r="I2452">
        <v>3.78</v>
      </c>
      <c r="J2452">
        <v>4.8499999999999996</v>
      </c>
      <c r="K2452">
        <v>2.7</v>
      </c>
      <c r="U2452">
        <v>160</v>
      </c>
      <c r="V2452">
        <v>119</v>
      </c>
      <c r="W2452">
        <v>131</v>
      </c>
      <c r="X2452">
        <v>88</v>
      </c>
      <c r="Y2452">
        <v>68</v>
      </c>
      <c r="Z2452">
        <v>13</v>
      </c>
      <c r="AA2452">
        <f t="shared" si="617"/>
        <v>579</v>
      </c>
      <c r="AB2452">
        <f t="shared" si="605"/>
        <v>9.6483581710512256E-5</v>
      </c>
      <c r="AC2452" s="175"/>
    </row>
    <row r="2453" spans="1:29">
      <c r="A2453" t="s">
        <v>6140</v>
      </c>
      <c r="B2453" t="s">
        <v>6141</v>
      </c>
      <c r="C2453">
        <v>2.76</v>
      </c>
      <c r="D2453">
        <v>3.25</v>
      </c>
      <c r="E2453">
        <v>2.2799999999999998</v>
      </c>
      <c r="F2453">
        <v>3.21</v>
      </c>
      <c r="G2453">
        <v>4.1900000000000004</v>
      </c>
      <c r="H2453">
        <v>2.2999999999999998</v>
      </c>
      <c r="I2453">
        <v>3.75</v>
      </c>
      <c r="J2453">
        <v>4.83</v>
      </c>
      <c r="K2453">
        <v>2.7</v>
      </c>
      <c r="U2453">
        <v>155</v>
      </c>
      <c r="V2453">
        <v>127</v>
      </c>
      <c r="W2453">
        <v>134</v>
      </c>
      <c r="X2453">
        <v>88</v>
      </c>
      <c r="Y2453">
        <v>71</v>
      </c>
      <c r="Z2453">
        <v>15</v>
      </c>
      <c r="AA2453">
        <f t="shared" si="617"/>
        <v>590</v>
      </c>
      <c r="AB2453">
        <f t="shared" si="605"/>
        <v>9.8316603124701615E-5</v>
      </c>
      <c r="AC2453" s="175">
        <f t="shared" ref="AC2453" si="621">SUM(AB2453:AB2456)/4</f>
        <v>1.0910643372186166E-4</v>
      </c>
    </row>
    <row r="2454" spans="1:29">
      <c r="A2454" t="s">
        <v>6142</v>
      </c>
      <c r="B2454" t="s">
        <v>6143</v>
      </c>
      <c r="C2454">
        <v>2.74</v>
      </c>
      <c r="D2454">
        <v>3.23</v>
      </c>
      <c r="E2454">
        <v>2.27</v>
      </c>
      <c r="F2454">
        <v>3.17</v>
      </c>
      <c r="G2454">
        <v>4.1500000000000004</v>
      </c>
      <c r="H2454">
        <v>2.2799999999999998</v>
      </c>
      <c r="I2454">
        <v>3.73</v>
      </c>
      <c r="J2454">
        <v>4.82</v>
      </c>
      <c r="K2454">
        <v>2.7</v>
      </c>
      <c r="U2454">
        <v>173</v>
      </c>
      <c r="V2454">
        <v>129</v>
      </c>
      <c r="W2454">
        <v>139</v>
      </c>
      <c r="X2454">
        <v>67</v>
      </c>
      <c r="Y2454">
        <v>69</v>
      </c>
      <c r="Z2454">
        <v>12</v>
      </c>
      <c r="AA2454">
        <f t="shared" si="617"/>
        <v>589</v>
      </c>
      <c r="AB2454">
        <f t="shared" ref="AB2454:AB2517" si="622">AA2454/$AD$4</f>
        <v>9.814996481432076E-5</v>
      </c>
      <c r="AC2454" s="175"/>
    </row>
    <row r="2455" spans="1:29">
      <c r="A2455" t="s">
        <v>6144</v>
      </c>
      <c r="B2455" t="s">
        <v>6145</v>
      </c>
      <c r="C2455">
        <v>2.72</v>
      </c>
      <c r="D2455">
        <v>3.21</v>
      </c>
      <c r="E2455">
        <v>2.2599999999999998</v>
      </c>
      <c r="F2455">
        <v>3.13</v>
      </c>
      <c r="G2455">
        <v>4.1100000000000003</v>
      </c>
      <c r="H2455">
        <v>2.27</v>
      </c>
      <c r="I2455">
        <v>3.7</v>
      </c>
      <c r="J2455">
        <v>4.8</v>
      </c>
      <c r="K2455">
        <v>2.7</v>
      </c>
      <c r="U2455">
        <v>180</v>
      </c>
      <c r="V2455">
        <v>142</v>
      </c>
      <c r="W2455">
        <v>148</v>
      </c>
      <c r="X2455">
        <v>84</v>
      </c>
      <c r="Y2455">
        <v>66</v>
      </c>
      <c r="Z2455">
        <v>23</v>
      </c>
      <c r="AA2455">
        <f t="shared" si="617"/>
        <v>643</v>
      </c>
      <c r="AB2455">
        <f t="shared" si="622"/>
        <v>1.0714843357488667E-4</v>
      </c>
      <c r="AC2455" s="175"/>
    </row>
    <row r="2456" spans="1:29">
      <c r="A2456" t="s">
        <v>6146</v>
      </c>
      <c r="B2456" t="s">
        <v>6147</v>
      </c>
      <c r="C2456">
        <v>2.7</v>
      </c>
      <c r="D2456">
        <v>3.2</v>
      </c>
      <c r="E2456">
        <v>2.2599999999999998</v>
      </c>
      <c r="F2456">
        <v>3.1</v>
      </c>
      <c r="G2456">
        <v>4.09</v>
      </c>
      <c r="H2456">
        <v>2.2599999999999998</v>
      </c>
      <c r="I2456">
        <v>3.69</v>
      </c>
      <c r="J2456">
        <v>4.79</v>
      </c>
      <c r="K2456">
        <v>2.7</v>
      </c>
      <c r="U2456">
        <v>192</v>
      </c>
      <c r="V2456">
        <v>170</v>
      </c>
      <c r="W2456">
        <v>172</v>
      </c>
      <c r="X2456">
        <v>104</v>
      </c>
      <c r="Y2456">
        <v>106</v>
      </c>
      <c r="Z2456">
        <v>53</v>
      </c>
      <c r="AA2456">
        <f t="shared" si="617"/>
        <v>797</v>
      </c>
      <c r="AB2456">
        <f t="shared" si="622"/>
        <v>1.328107333735376E-4</v>
      </c>
      <c r="AC2456" s="175"/>
    </row>
    <row r="2457" spans="1:29">
      <c r="A2457" t="s">
        <v>6148</v>
      </c>
      <c r="B2457" t="s">
        <v>6149</v>
      </c>
      <c r="C2457">
        <v>2.69</v>
      </c>
      <c r="D2457">
        <v>3.19</v>
      </c>
      <c r="E2457">
        <v>2.25</v>
      </c>
      <c r="F2457">
        <v>3.08</v>
      </c>
      <c r="G2457">
        <v>4.07</v>
      </c>
      <c r="H2457">
        <v>2.2400000000000002</v>
      </c>
      <c r="I2457">
        <v>3.68</v>
      </c>
      <c r="J2457">
        <v>4.79</v>
      </c>
      <c r="K2457">
        <v>2.7</v>
      </c>
      <c r="U2457">
        <v>235</v>
      </c>
      <c r="V2457">
        <v>257</v>
      </c>
      <c r="W2457">
        <v>229</v>
      </c>
      <c r="X2457">
        <v>125</v>
      </c>
      <c r="Y2457">
        <v>144</v>
      </c>
      <c r="Z2457">
        <v>168</v>
      </c>
      <c r="AA2457">
        <f t="shared" si="617"/>
        <v>1158</v>
      </c>
      <c r="AB2457">
        <f t="shared" si="622"/>
        <v>1.9296716342102451E-4</v>
      </c>
      <c r="AC2457" s="175">
        <f t="shared" ref="AC2457" si="623">SUM(AB2457:AB2460)/4</f>
        <v>2.1400525010660686E-4</v>
      </c>
    </row>
    <row r="2458" spans="1:29">
      <c r="A2458" t="s">
        <v>6150</v>
      </c>
      <c r="B2458" t="s">
        <v>6151</v>
      </c>
      <c r="C2458">
        <v>2.74</v>
      </c>
      <c r="D2458">
        <v>3.23</v>
      </c>
      <c r="E2458">
        <v>2.27</v>
      </c>
      <c r="F2458">
        <v>3.1</v>
      </c>
      <c r="G2458">
        <v>4.0599999999999996</v>
      </c>
      <c r="H2458">
        <v>2.23</v>
      </c>
      <c r="I2458">
        <v>3.72</v>
      </c>
      <c r="J2458">
        <v>4.82</v>
      </c>
      <c r="K2458">
        <v>2.7</v>
      </c>
      <c r="U2458">
        <v>265</v>
      </c>
      <c r="V2458">
        <v>262</v>
      </c>
      <c r="W2458">
        <v>286</v>
      </c>
      <c r="X2458">
        <v>188</v>
      </c>
      <c r="Y2458">
        <v>122</v>
      </c>
      <c r="Z2458">
        <v>262</v>
      </c>
      <c r="AA2458">
        <f t="shared" si="617"/>
        <v>1385</v>
      </c>
      <c r="AB2458">
        <f t="shared" si="622"/>
        <v>2.3079405987747753E-4</v>
      </c>
      <c r="AC2458" s="175"/>
    </row>
    <row r="2459" spans="1:29">
      <c r="A2459" t="s">
        <v>6152</v>
      </c>
      <c r="B2459" t="s">
        <v>6153</v>
      </c>
      <c r="C2459">
        <v>2.81</v>
      </c>
      <c r="D2459">
        <v>3.29</v>
      </c>
      <c r="E2459">
        <v>2.2999999999999998</v>
      </c>
      <c r="F2459">
        <v>3.19</v>
      </c>
      <c r="G2459">
        <v>4.1399999999999997</v>
      </c>
      <c r="H2459">
        <v>2.25</v>
      </c>
      <c r="I2459">
        <v>3.8</v>
      </c>
      <c r="J2459">
        <v>4.8600000000000003</v>
      </c>
      <c r="K2459">
        <v>2.7</v>
      </c>
      <c r="U2459">
        <v>259</v>
      </c>
      <c r="V2459">
        <v>246</v>
      </c>
      <c r="W2459">
        <v>270</v>
      </c>
      <c r="X2459">
        <v>200</v>
      </c>
      <c r="Y2459">
        <v>154</v>
      </c>
      <c r="Z2459">
        <v>226</v>
      </c>
      <c r="AA2459">
        <f t="shared" si="617"/>
        <v>1355</v>
      </c>
      <c r="AB2459">
        <f t="shared" si="622"/>
        <v>2.25794910566052E-4</v>
      </c>
      <c r="AC2459" s="175"/>
    </row>
    <row r="2460" spans="1:29">
      <c r="A2460" t="s">
        <v>6154</v>
      </c>
      <c r="B2460" t="s">
        <v>6155</v>
      </c>
      <c r="C2460">
        <v>2.89</v>
      </c>
      <c r="D2460">
        <v>3.37</v>
      </c>
      <c r="E2460">
        <v>2.33</v>
      </c>
      <c r="F2460">
        <v>3.34</v>
      </c>
      <c r="G2460">
        <v>4.2699999999999996</v>
      </c>
      <c r="H2460">
        <v>2.2999999999999998</v>
      </c>
      <c r="I2460">
        <v>3.9</v>
      </c>
      <c r="J2460">
        <v>4.92</v>
      </c>
      <c r="K2460">
        <v>2.7</v>
      </c>
      <c r="U2460">
        <v>270</v>
      </c>
      <c r="V2460">
        <v>247</v>
      </c>
      <c r="W2460">
        <v>264</v>
      </c>
      <c r="X2460">
        <v>149</v>
      </c>
      <c r="Y2460">
        <v>138</v>
      </c>
      <c r="Z2460">
        <v>171</v>
      </c>
      <c r="AA2460">
        <f t="shared" si="617"/>
        <v>1239</v>
      </c>
      <c r="AB2460">
        <f t="shared" si="622"/>
        <v>2.064648665618734E-4</v>
      </c>
      <c r="AC2460" s="175"/>
    </row>
    <row r="2461" spans="1:29">
      <c r="A2461" t="s">
        <v>6156</v>
      </c>
      <c r="B2461" t="s">
        <v>6157</v>
      </c>
      <c r="C2461">
        <v>2.98</v>
      </c>
      <c r="D2461">
        <v>3.44</v>
      </c>
      <c r="E2461">
        <v>2.37</v>
      </c>
      <c r="F2461">
        <v>3.51</v>
      </c>
      <c r="G2461">
        <v>4.41</v>
      </c>
      <c r="H2461">
        <v>2.36</v>
      </c>
      <c r="I2461">
        <v>3.99</v>
      </c>
      <c r="J2461">
        <v>4.97</v>
      </c>
      <c r="K2461">
        <v>2.7</v>
      </c>
      <c r="U2461">
        <v>257</v>
      </c>
      <c r="V2461">
        <v>240</v>
      </c>
      <c r="W2461">
        <v>252</v>
      </c>
      <c r="X2461">
        <v>130</v>
      </c>
      <c r="Y2461">
        <v>140</v>
      </c>
      <c r="Z2461">
        <v>164</v>
      </c>
      <c r="AA2461">
        <f t="shared" si="617"/>
        <v>1183</v>
      </c>
      <c r="AB2461">
        <f t="shared" si="622"/>
        <v>1.9713312118054577E-4</v>
      </c>
      <c r="AC2461" s="175">
        <f t="shared" si="607"/>
        <v>1.8601001396262404E-4</v>
      </c>
    </row>
    <row r="2462" spans="1:29">
      <c r="A2462" t="s">
        <v>6158</v>
      </c>
      <c r="B2462" t="s">
        <v>6159</v>
      </c>
      <c r="C2462">
        <v>3.05</v>
      </c>
      <c r="D2462">
        <v>3.5</v>
      </c>
      <c r="E2462">
        <v>2.4</v>
      </c>
      <c r="F2462">
        <v>3.69</v>
      </c>
      <c r="G2462">
        <v>4.59</v>
      </c>
      <c r="H2462">
        <v>2.4500000000000002</v>
      </c>
      <c r="I2462">
        <v>4.07</v>
      </c>
      <c r="J2462">
        <v>5.0199999999999996</v>
      </c>
      <c r="K2462">
        <v>2.7</v>
      </c>
      <c r="U2462">
        <v>235</v>
      </c>
      <c r="V2462">
        <v>234</v>
      </c>
      <c r="W2462">
        <v>241</v>
      </c>
      <c r="X2462">
        <v>150</v>
      </c>
      <c r="Y2462">
        <v>133</v>
      </c>
      <c r="Z2462">
        <v>149</v>
      </c>
      <c r="AA2462">
        <f t="shared" si="617"/>
        <v>1142</v>
      </c>
      <c r="AB2462">
        <f t="shared" si="622"/>
        <v>1.9030095045493092E-4</v>
      </c>
      <c r="AC2462" s="175"/>
    </row>
    <row r="2463" spans="1:29">
      <c r="A2463" t="s">
        <v>6160</v>
      </c>
      <c r="B2463" t="s">
        <v>6161</v>
      </c>
      <c r="C2463">
        <v>3.1</v>
      </c>
      <c r="D2463">
        <v>3.54</v>
      </c>
      <c r="E2463">
        <v>2.41</v>
      </c>
      <c r="F2463">
        <v>3.83</v>
      </c>
      <c r="G2463">
        <v>4.7300000000000004</v>
      </c>
      <c r="H2463">
        <v>2.52</v>
      </c>
      <c r="I2463">
        <v>4.1100000000000003</v>
      </c>
      <c r="J2463">
        <v>5.04</v>
      </c>
      <c r="K2463">
        <v>2.7</v>
      </c>
      <c r="U2463">
        <v>242</v>
      </c>
      <c r="V2463">
        <v>226</v>
      </c>
      <c r="W2463">
        <v>231</v>
      </c>
      <c r="X2463">
        <v>109</v>
      </c>
      <c r="Y2463">
        <v>129</v>
      </c>
      <c r="Z2463">
        <v>151</v>
      </c>
      <c r="AA2463">
        <f t="shared" si="617"/>
        <v>1088</v>
      </c>
      <c r="AB2463">
        <f t="shared" si="622"/>
        <v>1.81302481694365E-4</v>
      </c>
      <c r="AC2463" s="175"/>
    </row>
    <row r="2464" spans="1:29">
      <c r="A2464" t="s">
        <v>6162</v>
      </c>
      <c r="B2464" t="s">
        <v>6163</v>
      </c>
      <c r="C2464">
        <v>3.14</v>
      </c>
      <c r="D2464">
        <v>3.57</v>
      </c>
      <c r="E2464">
        <v>2.4300000000000002</v>
      </c>
      <c r="F2464">
        <v>3.97</v>
      </c>
      <c r="G2464">
        <v>4.8600000000000003</v>
      </c>
      <c r="H2464">
        <v>2.59</v>
      </c>
      <c r="I2464">
        <v>4.1500000000000004</v>
      </c>
      <c r="J2464">
        <v>5.07</v>
      </c>
      <c r="K2464">
        <v>2.7</v>
      </c>
      <c r="U2464">
        <v>221</v>
      </c>
      <c r="V2464">
        <v>223</v>
      </c>
      <c r="W2464">
        <v>226</v>
      </c>
      <c r="X2464">
        <v>107</v>
      </c>
      <c r="Y2464">
        <v>130</v>
      </c>
      <c r="Z2464">
        <v>145</v>
      </c>
      <c r="AA2464">
        <f t="shared" si="617"/>
        <v>1052</v>
      </c>
      <c r="AB2464">
        <f t="shared" si="622"/>
        <v>1.753035025206544E-4</v>
      </c>
      <c r="AC2464" s="175"/>
    </row>
    <row r="2465" spans="1:29">
      <c r="A2465" t="s">
        <v>6164</v>
      </c>
      <c r="B2465" t="s">
        <v>6165</v>
      </c>
      <c r="C2465">
        <v>3.16</v>
      </c>
      <c r="D2465">
        <v>3.59</v>
      </c>
      <c r="E2465">
        <v>2.44</v>
      </c>
      <c r="F2465">
        <v>4.0599999999999996</v>
      </c>
      <c r="G2465">
        <v>4.95</v>
      </c>
      <c r="H2465">
        <v>2.63</v>
      </c>
      <c r="I2465">
        <v>4.18</v>
      </c>
      <c r="J2465">
        <v>5.08</v>
      </c>
      <c r="K2465">
        <v>2.7</v>
      </c>
      <c r="U2465">
        <v>212</v>
      </c>
      <c r="V2465">
        <v>225</v>
      </c>
      <c r="W2465">
        <v>231</v>
      </c>
      <c r="X2465">
        <v>86</v>
      </c>
      <c r="Y2465">
        <v>119</v>
      </c>
      <c r="Z2465">
        <v>117</v>
      </c>
      <c r="AA2465">
        <f t="shared" si="617"/>
        <v>990</v>
      </c>
      <c r="AB2465">
        <f t="shared" si="622"/>
        <v>1.6497192727704169E-4</v>
      </c>
      <c r="AC2465" s="175">
        <f t="shared" si="608"/>
        <v>1.6817971475187307E-4</v>
      </c>
    </row>
    <row r="2466" spans="1:29">
      <c r="A2466" t="s">
        <v>6166</v>
      </c>
      <c r="B2466" t="s">
        <v>6167</v>
      </c>
      <c r="C2466">
        <v>3.17</v>
      </c>
      <c r="D2466">
        <v>3.6</v>
      </c>
      <c r="E2466">
        <v>2.44</v>
      </c>
      <c r="F2466">
        <v>4.09</v>
      </c>
      <c r="G2466">
        <v>4.9800000000000004</v>
      </c>
      <c r="H2466">
        <v>2.65</v>
      </c>
      <c r="I2466">
        <v>4.1900000000000004</v>
      </c>
      <c r="J2466">
        <v>5.08</v>
      </c>
      <c r="K2466">
        <v>2.7</v>
      </c>
      <c r="U2466">
        <v>193</v>
      </c>
      <c r="V2466">
        <v>225</v>
      </c>
      <c r="W2466">
        <v>237</v>
      </c>
      <c r="X2466">
        <v>122</v>
      </c>
      <c r="Y2466">
        <v>122</v>
      </c>
      <c r="Z2466">
        <v>112</v>
      </c>
      <c r="AA2466">
        <f t="shared" si="617"/>
        <v>1011</v>
      </c>
      <c r="AB2466">
        <f t="shared" si="622"/>
        <v>1.6847133179503956E-4</v>
      </c>
      <c r="AC2466" s="175"/>
    </row>
    <row r="2467" spans="1:29">
      <c r="A2467" t="s">
        <v>6168</v>
      </c>
      <c r="B2467" t="s">
        <v>6169</v>
      </c>
      <c r="C2467">
        <v>3.16</v>
      </c>
      <c r="D2467">
        <v>3.59</v>
      </c>
      <c r="E2467">
        <v>2.44</v>
      </c>
      <c r="F2467">
        <v>4.08</v>
      </c>
      <c r="G2467">
        <v>4.96</v>
      </c>
      <c r="H2467">
        <v>2.64</v>
      </c>
      <c r="I2467">
        <v>4.18</v>
      </c>
      <c r="J2467">
        <v>5.08</v>
      </c>
      <c r="K2467">
        <v>2.7</v>
      </c>
      <c r="U2467">
        <v>200</v>
      </c>
      <c r="V2467">
        <v>231</v>
      </c>
      <c r="W2467">
        <v>247</v>
      </c>
      <c r="X2467">
        <v>111</v>
      </c>
      <c r="Y2467">
        <v>111</v>
      </c>
      <c r="Z2467">
        <v>100</v>
      </c>
      <c r="AA2467">
        <f t="shared" si="617"/>
        <v>1000</v>
      </c>
      <c r="AB2467">
        <f t="shared" si="622"/>
        <v>1.6663831038085018E-4</v>
      </c>
      <c r="AC2467" s="175"/>
    </row>
    <row r="2468" spans="1:29">
      <c r="A2468" t="s">
        <v>6170</v>
      </c>
      <c r="B2468" t="s">
        <v>6171</v>
      </c>
      <c r="C2468">
        <v>3.12</v>
      </c>
      <c r="D2468">
        <v>3.56</v>
      </c>
      <c r="E2468">
        <v>2.42</v>
      </c>
      <c r="F2468">
        <v>4</v>
      </c>
      <c r="G2468">
        <v>4.8899999999999997</v>
      </c>
      <c r="H2468">
        <v>2.61</v>
      </c>
      <c r="I2468">
        <v>4.1399999999999997</v>
      </c>
      <c r="J2468">
        <v>5.0599999999999996</v>
      </c>
      <c r="K2468">
        <v>2.7</v>
      </c>
      <c r="U2468">
        <v>214</v>
      </c>
      <c r="V2468">
        <v>243</v>
      </c>
      <c r="W2468">
        <v>257</v>
      </c>
      <c r="X2468">
        <v>95</v>
      </c>
      <c r="Y2468">
        <v>109</v>
      </c>
      <c r="Z2468">
        <v>118</v>
      </c>
      <c r="AA2468">
        <f t="shared" si="617"/>
        <v>1036</v>
      </c>
      <c r="AB2468">
        <f t="shared" si="622"/>
        <v>1.7263728955456081E-4</v>
      </c>
      <c r="AC2468" s="175"/>
    </row>
    <row r="2469" spans="1:29">
      <c r="A2469" t="s">
        <v>6172</v>
      </c>
      <c r="B2469" t="s">
        <v>6173</v>
      </c>
      <c r="C2469">
        <v>3.07</v>
      </c>
      <c r="D2469">
        <v>3.52</v>
      </c>
      <c r="E2469">
        <v>2.4</v>
      </c>
      <c r="F2469">
        <v>3.86</v>
      </c>
      <c r="G2469">
        <v>4.7699999999999996</v>
      </c>
      <c r="H2469">
        <v>2.5499999999999998</v>
      </c>
      <c r="I2469">
        <v>4.09</v>
      </c>
      <c r="J2469">
        <v>5.03</v>
      </c>
      <c r="K2469">
        <v>2.7</v>
      </c>
      <c r="U2469">
        <v>228</v>
      </c>
      <c r="V2469">
        <v>250</v>
      </c>
      <c r="W2469">
        <v>265</v>
      </c>
      <c r="X2469">
        <v>75</v>
      </c>
      <c r="Y2469">
        <v>117</v>
      </c>
      <c r="Z2469">
        <v>139</v>
      </c>
      <c r="AA2469">
        <f t="shared" si="617"/>
        <v>1074</v>
      </c>
      <c r="AB2469">
        <f t="shared" si="622"/>
        <v>1.7896954534903312E-4</v>
      </c>
      <c r="AC2469" s="175">
        <f t="shared" si="609"/>
        <v>1.8038597098727035E-4</v>
      </c>
    </row>
    <row r="2470" spans="1:29">
      <c r="A2470" t="s">
        <v>6174</v>
      </c>
      <c r="B2470" t="s">
        <v>6175</v>
      </c>
      <c r="C2470">
        <v>2.99</v>
      </c>
      <c r="D2470">
        <v>3.45</v>
      </c>
      <c r="E2470">
        <v>2.37</v>
      </c>
      <c r="F2470">
        <v>3.68</v>
      </c>
      <c r="G2470">
        <v>4.6100000000000003</v>
      </c>
      <c r="H2470">
        <v>2.48</v>
      </c>
      <c r="I2470">
        <v>4</v>
      </c>
      <c r="J2470">
        <v>4.9800000000000004</v>
      </c>
      <c r="K2470">
        <v>2.7</v>
      </c>
      <c r="U2470">
        <v>226</v>
      </c>
      <c r="V2470">
        <v>255</v>
      </c>
      <c r="W2470">
        <v>269</v>
      </c>
      <c r="X2470">
        <v>80</v>
      </c>
      <c r="Y2470">
        <v>123</v>
      </c>
      <c r="Z2470">
        <v>135</v>
      </c>
      <c r="AA2470">
        <f t="shared" si="617"/>
        <v>1088</v>
      </c>
      <c r="AB2470">
        <f t="shared" si="622"/>
        <v>1.81302481694365E-4</v>
      </c>
      <c r="AC2470" s="175"/>
    </row>
    <row r="2471" spans="1:29">
      <c r="A2471" t="s">
        <v>6176</v>
      </c>
      <c r="B2471" t="s">
        <v>6177</v>
      </c>
      <c r="C2471">
        <v>2.91</v>
      </c>
      <c r="D2471">
        <v>3.38</v>
      </c>
      <c r="E2471">
        <v>2.34</v>
      </c>
      <c r="F2471">
        <v>3.51</v>
      </c>
      <c r="G2471">
        <v>4.46</v>
      </c>
      <c r="H2471">
        <v>2.41</v>
      </c>
      <c r="I2471">
        <v>3.91</v>
      </c>
      <c r="J2471">
        <v>4.93</v>
      </c>
      <c r="K2471">
        <v>2.7</v>
      </c>
      <c r="U2471">
        <v>216</v>
      </c>
      <c r="V2471">
        <v>254</v>
      </c>
      <c r="W2471">
        <v>267</v>
      </c>
      <c r="X2471">
        <v>85</v>
      </c>
      <c r="Y2471">
        <v>127</v>
      </c>
      <c r="Z2471">
        <v>142</v>
      </c>
      <c r="AA2471">
        <f t="shared" si="617"/>
        <v>1091</v>
      </c>
      <c r="AB2471">
        <f t="shared" si="622"/>
        <v>1.8180239662550756E-4</v>
      </c>
      <c r="AC2471" s="175"/>
    </row>
    <row r="2472" spans="1:29">
      <c r="A2472" t="s">
        <v>6178</v>
      </c>
      <c r="B2472" t="s">
        <v>6179</v>
      </c>
      <c r="C2472">
        <v>2.86</v>
      </c>
      <c r="D2472">
        <v>3.34</v>
      </c>
      <c r="E2472">
        <v>2.3199999999999998</v>
      </c>
      <c r="F2472">
        <v>3.41</v>
      </c>
      <c r="G2472">
        <v>4.37</v>
      </c>
      <c r="H2472">
        <v>2.37</v>
      </c>
      <c r="I2472">
        <v>3.86</v>
      </c>
      <c r="J2472">
        <v>4.9000000000000004</v>
      </c>
      <c r="K2472">
        <v>2.7</v>
      </c>
      <c r="U2472">
        <v>210</v>
      </c>
      <c r="V2472">
        <v>245</v>
      </c>
      <c r="W2472">
        <v>254</v>
      </c>
      <c r="X2472">
        <v>83</v>
      </c>
      <c r="Y2472">
        <v>138</v>
      </c>
      <c r="Z2472">
        <v>147</v>
      </c>
      <c r="AA2472">
        <f t="shared" si="617"/>
        <v>1077</v>
      </c>
      <c r="AB2472">
        <f t="shared" si="622"/>
        <v>1.7946946028017565E-4</v>
      </c>
      <c r="AC2472" s="175"/>
    </row>
    <row r="2473" spans="1:29">
      <c r="A2473" t="s">
        <v>6180</v>
      </c>
      <c r="B2473" t="s">
        <v>6181</v>
      </c>
      <c r="C2473">
        <v>2.83</v>
      </c>
      <c r="D2473">
        <v>3.31</v>
      </c>
      <c r="E2473">
        <v>2.31</v>
      </c>
      <c r="F2473">
        <v>3.34</v>
      </c>
      <c r="G2473">
        <v>4.3</v>
      </c>
      <c r="H2473">
        <v>2.34</v>
      </c>
      <c r="I2473">
        <v>3.83</v>
      </c>
      <c r="J2473">
        <v>4.88</v>
      </c>
      <c r="K2473">
        <v>2.7</v>
      </c>
      <c r="U2473">
        <v>205</v>
      </c>
      <c r="V2473">
        <v>222</v>
      </c>
      <c r="W2473">
        <v>226</v>
      </c>
      <c r="X2473">
        <v>93</v>
      </c>
      <c r="Y2473">
        <v>134</v>
      </c>
      <c r="Z2473">
        <v>126</v>
      </c>
      <c r="AA2473">
        <f t="shared" si="617"/>
        <v>1006</v>
      </c>
      <c r="AB2473">
        <f t="shared" si="622"/>
        <v>1.6763814024313528E-4</v>
      </c>
      <c r="AC2473" s="175">
        <f t="shared" si="610"/>
        <v>1.2577026475994667E-4</v>
      </c>
    </row>
    <row r="2474" spans="1:29">
      <c r="A2474" t="s">
        <v>6182</v>
      </c>
      <c r="B2474" t="s">
        <v>6183</v>
      </c>
      <c r="C2474">
        <v>2.8</v>
      </c>
      <c r="D2474">
        <v>3.28</v>
      </c>
      <c r="E2474">
        <v>2.2999999999999998</v>
      </c>
      <c r="F2474">
        <v>3.28</v>
      </c>
      <c r="G2474">
        <v>4.25</v>
      </c>
      <c r="H2474">
        <v>2.3199999999999998</v>
      </c>
      <c r="I2474">
        <v>3.79</v>
      </c>
      <c r="J2474">
        <v>4.8600000000000003</v>
      </c>
      <c r="K2474">
        <v>2.7</v>
      </c>
      <c r="U2474">
        <v>181</v>
      </c>
      <c r="V2474">
        <v>190</v>
      </c>
      <c r="W2474">
        <v>165</v>
      </c>
      <c r="X2474">
        <v>84</v>
      </c>
      <c r="Y2474">
        <v>122</v>
      </c>
      <c r="Z2474">
        <v>73</v>
      </c>
      <c r="AA2474">
        <f t="shared" si="617"/>
        <v>815</v>
      </c>
      <c r="AB2474">
        <f t="shared" si="622"/>
        <v>1.3581022296039289E-4</v>
      </c>
      <c r="AC2474" s="175"/>
    </row>
    <row r="2475" spans="1:29">
      <c r="A2475" t="s">
        <v>6184</v>
      </c>
      <c r="B2475" t="s">
        <v>6185</v>
      </c>
      <c r="C2475">
        <v>2.78</v>
      </c>
      <c r="D2475">
        <v>3.26</v>
      </c>
      <c r="E2475">
        <v>2.29</v>
      </c>
      <c r="F2475">
        <v>3.24</v>
      </c>
      <c r="G2475">
        <v>4.21</v>
      </c>
      <c r="H2475">
        <v>2.31</v>
      </c>
      <c r="I2475">
        <v>3.77</v>
      </c>
      <c r="J2475">
        <v>4.84</v>
      </c>
      <c r="K2475">
        <v>2.7</v>
      </c>
      <c r="U2475">
        <v>169</v>
      </c>
      <c r="V2475">
        <v>139</v>
      </c>
      <c r="W2475">
        <v>137</v>
      </c>
      <c r="X2475">
        <v>61</v>
      </c>
      <c r="Y2475">
        <v>91</v>
      </c>
      <c r="Z2475">
        <v>30</v>
      </c>
      <c r="AA2475">
        <f t="shared" si="617"/>
        <v>627</v>
      </c>
      <c r="AB2475">
        <f t="shared" si="622"/>
        <v>1.0448222060879307E-4</v>
      </c>
      <c r="AC2475" s="175"/>
    </row>
    <row r="2476" spans="1:29">
      <c r="A2476" t="s">
        <v>6186</v>
      </c>
      <c r="B2476" t="s">
        <v>6187</v>
      </c>
      <c r="C2476">
        <v>2.75</v>
      </c>
      <c r="D2476">
        <v>3.24</v>
      </c>
      <c r="E2476">
        <v>2.2799999999999998</v>
      </c>
      <c r="F2476">
        <v>3.2</v>
      </c>
      <c r="G2476">
        <v>4.18</v>
      </c>
      <c r="H2476">
        <v>2.2999999999999998</v>
      </c>
      <c r="I2476">
        <v>3.74</v>
      </c>
      <c r="J2476">
        <v>4.83</v>
      </c>
      <c r="K2476">
        <v>2.7</v>
      </c>
      <c r="U2476">
        <v>169</v>
      </c>
      <c r="V2476">
        <v>117</v>
      </c>
      <c r="W2476">
        <v>128</v>
      </c>
      <c r="X2476">
        <v>76</v>
      </c>
      <c r="Y2476">
        <v>68</v>
      </c>
      <c r="Z2476">
        <v>13</v>
      </c>
      <c r="AA2476">
        <f t="shared" si="617"/>
        <v>571</v>
      </c>
      <c r="AB2476">
        <f t="shared" si="622"/>
        <v>9.5150475227465461E-5</v>
      </c>
      <c r="AC2476" s="175"/>
    </row>
    <row r="2477" spans="1:29">
      <c r="A2477" t="s">
        <v>6188</v>
      </c>
      <c r="B2477" t="s">
        <v>6189</v>
      </c>
      <c r="C2477">
        <v>2.74</v>
      </c>
      <c r="D2477">
        <v>3.23</v>
      </c>
      <c r="E2477">
        <v>2.27</v>
      </c>
      <c r="F2477">
        <v>3.18</v>
      </c>
      <c r="G2477">
        <v>4.16</v>
      </c>
      <c r="H2477">
        <v>2.29</v>
      </c>
      <c r="I2477">
        <v>3.73</v>
      </c>
      <c r="J2477">
        <v>4.82</v>
      </c>
      <c r="K2477">
        <v>2.7</v>
      </c>
      <c r="U2477">
        <v>169</v>
      </c>
      <c r="V2477">
        <v>125</v>
      </c>
      <c r="W2477">
        <v>132</v>
      </c>
      <c r="X2477">
        <v>97</v>
      </c>
      <c r="Y2477">
        <v>71</v>
      </c>
      <c r="Z2477">
        <v>15</v>
      </c>
      <c r="AA2477">
        <f t="shared" si="617"/>
        <v>609</v>
      </c>
      <c r="AB2477">
        <f t="shared" si="622"/>
        <v>1.0148273102193777E-4</v>
      </c>
      <c r="AC2477" s="175">
        <f t="shared" si="611"/>
        <v>1.1693843430976163E-4</v>
      </c>
    </row>
    <row r="2478" spans="1:29">
      <c r="A2478" t="s">
        <v>6190</v>
      </c>
      <c r="B2478" t="s">
        <v>6191</v>
      </c>
      <c r="C2478">
        <v>2.72</v>
      </c>
      <c r="D2478">
        <v>3.21</v>
      </c>
      <c r="E2478">
        <v>2.27</v>
      </c>
      <c r="F2478">
        <v>3.14</v>
      </c>
      <c r="G2478">
        <v>4.13</v>
      </c>
      <c r="H2478">
        <v>2.2799999999999998</v>
      </c>
      <c r="I2478">
        <v>3.71</v>
      </c>
      <c r="J2478">
        <v>4.8099999999999996</v>
      </c>
      <c r="K2478">
        <v>2.7</v>
      </c>
      <c r="U2478">
        <v>160</v>
      </c>
      <c r="V2478">
        <v>127</v>
      </c>
      <c r="W2478">
        <v>136</v>
      </c>
      <c r="X2478">
        <v>110</v>
      </c>
      <c r="Y2478">
        <v>69</v>
      </c>
      <c r="Z2478">
        <v>12</v>
      </c>
      <c r="AA2478">
        <f t="shared" si="617"/>
        <v>614</v>
      </c>
      <c r="AB2478">
        <f t="shared" si="622"/>
        <v>1.0231592257384201E-4</v>
      </c>
      <c r="AC2478" s="175"/>
    </row>
    <row r="2479" spans="1:29">
      <c r="A2479" t="s">
        <v>6192</v>
      </c>
      <c r="B2479" t="s">
        <v>6193</v>
      </c>
      <c r="C2479">
        <v>2.7</v>
      </c>
      <c r="D2479">
        <v>3.2</v>
      </c>
      <c r="E2479">
        <v>2.2599999999999998</v>
      </c>
      <c r="F2479">
        <v>3.11</v>
      </c>
      <c r="G2479">
        <v>4.0999999999999996</v>
      </c>
      <c r="H2479">
        <v>2.2599999999999998</v>
      </c>
      <c r="I2479">
        <v>3.69</v>
      </c>
      <c r="J2479">
        <v>4.8</v>
      </c>
      <c r="K2479">
        <v>2.7</v>
      </c>
      <c r="U2479">
        <v>171</v>
      </c>
      <c r="V2479">
        <v>139</v>
      </c>
      <c r="W2479">
        <v>145</v>
      </c>
      <c r="X2479">
        <v>152</v>
      </c>
      <c r="Y2479">
        <v>66</v>
      </c>
      <c r="Z2479">
        <v>23</v>
      </c>
      <c r="AA2479">
        <f t="shared" si="617"/>
        <v>696</v>
      </c>
      <c r="AB2479">
        <f t="shared" si="622"/>
        <v>1.1598026402507173E-4</v>
      </c>
      <c r="AC2479" s="175"/>
    </row>
    <row r="2480" spans="1:29">
      <c r="A2480" t="s">
        <v>6194</v>
      </c>
      <c r="B2480" t="s">
        <v>6195</v>
      </c>
      <c r="C2480">
        <v>2.69</v>
      </c>
      <c r="D2480">
        <v>3.19</v>
      </c>
      <c r="E2480">
        <v>2.25</v>
      </c>
      <c r="F2480">
        <v>3.09</v>
      </c>
      <c r="G2480">
        <v>4.08</v>
      </c>
      <c r="H2480">
        <v>2.2599999999999998</v>
      </c>
      <c r="I2480">
        <v>3.68</v>
      </c>
      <c r="J2480">
        <v>4.79</v>
      </c>
      <c r="K2480">
        <v>2.7</v>
      </c>
      <c r="U2480">
        <v>206</v>
      </c>
      <c r="V2480">
        <v>167</v>
      </c>
      <c r="W2480">
        <v>169</v>
      </c>
      <c r="X2480">
        <v>187</v>
      </c>
      <c r="Y2480">
        <v>106</v>
      </c>
      <c r="Z2480">
        <v>53</v>
      </c>
      <c r="AA2480">
        <f t="shared" si="617"/>
        <v>888</v>
      </c>
      <c r="AB2480">
        <f t="shared" si="622"/>
        <v>1.4797481961819497E-4</v>
      </c>
      <c r="AC2480" s="175"/>
    </row>
    <row r="2481" spans="1:29">
      <c r="A2481" t="s">
        <v>6196</v>
      </c>
      <c r="B2481" t="s">
        <v>6197</v>
      </c>
      <c r="C2481">
        <v>2.69</v>
      </c>
      <c r="D2481">
        <v>3.19</v>
      </c>
      <c r="E2481">
        <v>2.25</v>
      </c>
      <c r="F2481">
        <v>3.06</v>
      </c>
      <c r="G2481">
        <v>4.05</v>
      </c>
      <c r="H2481">
        <v>2.2400000000000002</v>
      </c>
      <c r="I2481">
        <v>3.67</v>
      </c>
      <c r="J2481">
        <v>4.78</v>
      </c>
      <c r="K2481">
        <v>2.7</v>
      </c>
      <c r="U2481">
        <v>255</v>
      </c>
      <c r="V2481">
        <v>253</v>
      </c>
      <c r="W2481">
        <v>224</v>
      </c>
      <c r="X2481">
        <v>200</v>
      </c>
      <c r="Y2481">
        <v>144</v>
      </c>
      <c r="Z2481">
        <v>168</v>
      </c>
      <c r="AA2481">
        <f t="shared" si="617"/>
        <v>1244</v>
      </c>
      <c r="AB2481">
        <f t="shared" si="622"/>
        <v>2.0729805811377764E-4</v>
      </c>
      <c r="AC2481" s="175">
        <f t="shared" si="612"/>
        <v>2.0838120713125317E-4</v>
      </c>
    </row>
    <row r="2482" spans="1:29">
      <c r="A2482" t="s">
        <v>6198</v>
      </c>
      <c r="B2482" t="s">
        <v>6199</v>
      </c>
      <c r="C2482">
        <v>2.73</v>
      </c>
      <c r="D2482">
        <v>3.23</v>
      </c>
      <c r="E2482">
        <v>2.27</v>
      </c>
      <c r="F2482">
        <v>3.08</v>
      </c>
      <c r="G2482">
        <v>4.05</v>
      </c>
      <c r="H2482">
        <v>2.2200000000000002</v>
      </c>
      <c r="I2482">
        <v>3.72</v>
      </c>
      <c r="J2482">
        <v>4.8099999999999996</v>
      </c>
      <c r="K2482">
        <v>2.7</v>
      </c>
      <c r="U2482">
        <v>239</v>
      </c>
      <c r="V2482">
        <v>258</v>
      </c>
      <c r="W2482">
        <v>280</v>
      </c>
      <c r="X2482">
        <v>144</v>
      </c>
      <c r="Y2482">
        <v>122</v>
      </c>
      <c r="Z2482">
        <v>262</v>
      </c>
      <c r="AA2482">
        <f t="shared" si="617"/>
        <v>1305</v>
      </c>
      <c r="AB2482">
        <f t="shared" si="622"/>
        <v>2.174629950470095E-4</v>
      </c>
      <c r="AC2482" s="175"/>
    </row>
    <row r="2483" spans="1:29">
      <c r="A2483" t="s">
        <v>6200</v>
      </c>
      <c r="B2483" t="s">
        <v>6201</v>
      </c>
      <c r="C2483">
        <v>2.83</v>
      </c>
      <c r="D2483">
        <v>3.31</v>
      </c>
      <c r="E2483">
        <v>2.31</v>
      </c>
      <c r="F2483">
        <v>3.2</v>
      </c>
      <c r="G2483">
        <v>4.1399999999999997</v>
      </c>
      <c r="H2483">
        <v>2.2400000000000002</v>
      </c>
      <c r="I2483">
        <v>3.82</v>
      </c>
      <c r="J2483">
        <v>4.87</v>
      </c>
      <c r="K2483">
        <v>2.7</v>
      </c>
      <c r="U2483">
        <v>222</v>
      </c>
      <c r="V2483">
        <v>242</v>
      </c>
      <c r="W2483">
        <v>264</v>
      </c>
      <c r="X2483">
        <v>174</v>
      </c>
      <c r="Y2483">
        <v>154</v>
      </c>
      <c r="Z2483">
        <v>226</v>
      </c>
      <c r="AA2483">
        <f t="shared" si="617"/>
        <v>1282</v>
      </c>
      <c r="AB2483">
        <f t="shared" si="622"/>
        <v>2.1363031390824995E-4</v>
      </c>
      <c r="AC2483" s="175"/>
    </row>
    <row r="2484" spans="1:29">
      <c r="A2484" t="s">
        <v>6202</v>
      </c>
      <c r="B2484" t="s">
        <v>6203</v>
      </c>
      <c r="C2484">
        <v>2.94</v>
      </c>
      <c r="D2484">
        <v>3.4</v>
      </c>
      <c r="E2484">
        <v>2.35</v>
      </c>
      <c r="F2484">
        <v>3.37</v>
      </c>
      <c r="G2484">
        <v>4.2699999999999996</v>
      </c>
      <c r="H2484">
        <v>2.29</v>
      </c>
      <c r="I2484">
        <v>3.94</v>
      </c>
      <c r="J2484">
        <v>4.9400000000000004</v>
      </c>
      <c r="K2484">
        <v>2.7</v>
      </c>
      <c r="U2484">
        <v>241</v>
      </c>
      <c r="V2484">
        <v>243</v>
      </c>
      <c r="W2484">
        <v>259</v>
      </c>
      <c r="X2484">
        <v>119</v>
      </c>
      <c r="Y2484">
        <v>138</v>
      </c>
      <c r="Z2484">
        <v>171</v>
      </c>
      <c r="AA2484">
        <f t="shared" si="617"/>
        <v>1171</v>
      </c>
      <c r="AB2484">
        <f t="shared" si="622"/>
        <v>1.9513346145597557E-4</v>
      </c>
      <c r="AC2484" s="175"/>
    </row>
    <row r="2485" spans="1:29">
      <c r="A2485" t="s">
        <v>6204</v>
      </c>
      <c r="B2485" t="s">
        <v>6205</v>
      </c>
      <c r="C2485">
        <v>3.06</v>
      </c>
      <c r="D2485">
        <v>3.5</v>
      </c>
      <c r="E2485">
        <v>2.4</v>
      </c>
      <c r="F2485">
        <v>3.56</v>
      </c>
      <c r="G2485">
        <v>4.4400000000000004</v>
      </c>
      <c r="H2485">
        <v>2.35</v>
      </c>
      <c r="I2485">
        <v>4.07</v>
      </c>
      <c r="J2485">
        <v>5.0199999999999996</v>
      </c>
      <c r="K2485">
        <v>2.7</v>
      </c>
      <c r="U2485">
        <v>233</v>
      </c>
      <c r="V2485">
        <v>236</v>
      </c>
      <c r="W2485">
        <v>247</v>
      </c>
      <c r="X2485">
        <v>103</v>
      </c>
      <c r="Y2485">
        <v>140</v>
      </c>
      <c r="Z2485">
        <v>164</v>
      </c>
      <c r="AA2485">
        <f t="shared" si="617"/>
        <v>1123</v>
      </c>
      <c r="AB2485">
        <f t="shared" si="622"/>
        <v>1.8713482255769477E-4</v>
      </c>
      <c r="AC2485" s="175">
        <f t="shared" si="613"/>
        <v>1.773031622452246E-4</v>
      </c>
    </row>
    <row r="2486" spans="1:29">
      <c r="A2486" t="s">
        <v>6206</v>
      </c>
      <c r="B2486" t="s">
        <v>6207</v>
      </c>
      <c r="C2486">
        <v>3.18</v>
      </c>
      <c r="D2486">
        <v>3.61</v>
      </c>
      <c r="E2486">
        <v>2.4500000000000002</v>
      </c>
      <c r="F2486">
        <v>3.77</v>
      </c>
      <c r="G2486">
        <v>4.6100000000000003</v>
      </c>
      <c r="H2486">
        <v>2.42</v>
      </c>
      <c r="I2486">
        <v>4.2</v>
      </c>
      <c r="J2486">
        <v>5.09</v>
      </c>
      <c r="K2486">
        <v>2.7</v>
      </c>
      <c r="U2486">
        <v>218</v>
      </c>
      <c r="V2486">
        <v>230</v>
      </c>
      <c r="W2486">
        <v>236</v>
      </c>
      <c r="X2486">
        <v>108</v>
      </c>
      <c r="Y2486">
        <v>133</v>
      </c>
      <c r="Z2486">
        <v>149</v>
      </c>
      <c r="AA2486">
        <f t="shared" si="617"/>
        <v>1074</v>
      </c>
      <c r="AB2486">
        <f t="shared" si="622"/>
        <v>1.7896954534903312E-4</v>
      </c>
      <c r="AC2486" s="175"/>
    </row>
    <row r="2487" spans="1:29">
      <c r="A2487" t="s">
        <v>6208</v>
      </c>
      <c r="B2487" t="s">
        <v>6209</v>
      </c>
      <c r="C2487">
        <v>3.26</v>
      </c>
      <c r="D2487">
        <v>3.67</v>
      </c>
      <c r="E2487">
        <v>2.48</v>
      </c>
      <c r="F2487">
        <v>3.96</v>
      </c>
      <c r="G2487">
        <v>4.79</v>
      </c>
      <c r="H2487">
        <v>2.5099999999999998</v>
      </c>
      <c r="I2487">
        <v>4.28</v>
      </c>
      <c r="J2487">
        <v>5.14</v>
      </c>
      <c r="K2487">
        <v>2.7</v>
      </c>
      <c r="U2487">
        <v>221</v>
      </c>
      <c r="V2487">
        <v>222</v>
      </c>
      <c r="W2487">
        <v>226</v>
      </c>
      <c r="X2487">
        <v>93</v>
      </c>
      <c r="Y2487">
        <v>129</v>
      </c>
      <c r="Z2487">
        <v>151</v>
      </c>
      <c r="AA2487">
        <f t="shared" si="617"/>
        <v>1042</v>
      </c>
      <c r="AB2487">
        <f t="shared" si="622"/>
        <v>1.7363711941684591E-4</v>
      </c>
      <c r="AC2487" s="175"/>
    </row>
    <row r="2488" spans="1:29">
      <c r="A2488" t="s">
        <v>6210</v>
      </c>
      <c r="B2488" t="s">
        <v>6211</v>
      </c>
      <c r="C2488">
        <v>3.32</v>
      </c>
      <c r="D2488">
        <v>3.73</v>
      </c>
      <c r="E2488">
        <v>2.5</v>
      </c>
      <c r="F2488">
        <v>4.1100000000000003</v>
      </c>
      <c r="G2488">
        <v>4.92</v>
      </c>
      <c r="H2488">
        <v>2.57</v>
      </c>
      <c r="I2488">
        <v>4.34</v>
      </c>
      <c r="J2488">
        <v>5.17</v>
      </c>
      <c r="K2488">
        <v>2.7</v>
      </c>
      <c r="U2488">
        <v>207</v>
      </c>
      <c r="V2488">
        <v>219</v>
      </c>
      <c r="W2488">
        <v>222</v>
      </c>
      <c r="X2488">
        <v>94</v>
      </c>
      <c r="Y2488">
        <v>130</v>
      </c>
      <c r="Z2488">
        <v>145</v>
      </c>
      <c r="AA2488">
        <f t="shared" si="617"/>
        <v>1017</v>
      </c>
      <c r="AB2488">
        <f t="shared" si="622"/>
        <v>1.6947116165732466E-4</v>
      </c>
      <c r="AC2488" s="175"/>
    </row>
    <row r="2489" spans="1:29">
      <c r="A2489" t="s">
        <v>6212</v>
      </c>
      <c r="B2489" t="s">
        <v>6213</v>
      </c>
      <c r="C2489">
        <v>3.37</v>
      </c>
      <c r="D2489">
        <v>3.76</v>
      </c>
      <c r="E2489">
        <v>2.52</v>
      </c>
      <c r="F2489">
        <v>4.21</v>
      </c>
      <c r="G2489">
        <v>5.01</v>
      </c>
      <c r="H2489">
        <v>2.61</v>
      </c>
      <c r="I2489">
        <v>4.3899999999999997</v>
      </c>
      <c r="J2489">
        <v>5.2</v>
      </c>
      <c r="K2489">
        <v>2.7</v>
      </c>
      <c r="U2489">
        <v>204</v>
      </c>
      <c r="V2489">
        <v>221</v>
      </c>
      <c r="W2489">
        <v>227</v>
      </c>
      <c r="X2489">
        <v>83</v>
      </c>
      <c r="Y2489">
        <v>119</v>
      </c>
      <c r="Z2489">
        <v>117</v>
      </c>
      <c r="AA2489">
        <f t="shared" si="617"/>
        <v>971</v>
      </c>
      <c r="AB2489">
        <f t="shared" si="622"/>
        <v>1.6180579937980554E-4</v>
      </c>
      <c r="AC2489" s="175">
        <f t="shared" si="614"/>
        <v>1.6376379952678051E-4</v>
      </c>
    </row>
    <row r="2490" spans="1:29">
      <c r="A2490" t="s">
        <v>6214</v>
      </c>
      <c r="B2490" t="s">
        <v>6215</v>
      </c>
      <c r="C2490">
        <v>3.39</v>
      </c>
      <c r="D2490">
        <v>3.78</v>
      </c>
      <c r="E2490">
        <v>2.5299999999999998</v>
      </c>
      <c r="F2490">
        <v>4.26</v>
      </c>
      <c r="G2490">
        <v>5.05</v>
      </c>
      <c r="H2490">
        <v>2.63</v>
      </c>
      <c r="I2490">
        <v>4.41</v>
      </c>
      <c r="J2490">
        <v>5.21</v>
      </c>
      <c r="K2490">
        <v>2.7</v>
      </c>
      <c r="U2490">
        <v>213</v>
      </c>
      <c r="V2490">
        <v>222</v>
      </c>
      <c r="W2490">
        <v>233</v>
      </c>
      <c r="X2490">
        <v>77</v>
      </c>
      <c r="Y2490">
        <v>122</v>
      </c>
      <c r="Z2490">
        <v>112</v>
      </c>
      <c r="AA2490">
        <f t="shared" si="617"/>
        <v>979</v>
      </c>
      <c r="AB2490">
        <f t="shared" si="622"/>
        <v>1.6313890586285235E-4</v>
      </c>
      <c r="AC2490" s="175"/>
    </row>
    <row r="2491" spans="1:29">
      <c r="A2491" t="s">
        <v>6216</v>
      </c>
      <c r="B2491" t="s">
        <v>6217</v>
      </c>
      <c r="C2491">
        <v>3.38</v>
      </c>
      <c r="D2491">
        <v>3.78</v>
      </c>
      <c r="E2491">
        <v>2.5299999999999998</v>
      </c>
      <c r="F2491">
        <v>4.26</v>
      </c>
      <c r="G2491">
        <v>5.05</v>
      </c>
      <c r="H2491">
        <v>2.63</v>
      </c>
      <c r="I2491">
        <v>4.41</v>
      </c>
      <c r="J2491">
        <v>5.21</v>
      </c>
      <c r="K2491">
        <v>2.7</v>
      </c>
      <c r="U2491">
        <v>218</v>
      </c>
      <c r="V2491">
        <v>227</v>
      </c>
      <c r="W2491">
        <v>242</v>
      </c>
      <c r="X2491">
        <v>76</v>
      </c>
      <c r="Y2491">
        <v>111</v>
      </c>
      <c r="Z2491">
        <v>100</v>
      </c>
      <c r="AA2491">
        <f t="shared" si="617"/>
        <v>974</v>
      </c>
      <c r="AB2491">
        <f t="shared" si="622"/>
        <v>1.6230571431094808E-4</v>
      </c>
      <c r="AC2491" s="175"/>
    </row>
    <row r="2492" spans="1:29">
      <c r="A2492" t="s">
        <v>6218</v>
      </c>
      <c r="B2492" t="s">
        <v>6219</v>
      </c>
      <c r="C2492">
        <v>3.37</v>
      </c>
      <c r="D2492">
        <v>3.77</v>
      </c>
      <c r="E2492">
        <v>2.52</v>
      </c>
      <c r="F2492">
        <v>4.2300000000000004</v>
      </c>
      <c r="G2492">
        <v>5.03</v>
      </c>
      <c r="H2492">
        <v>2.61</v>
      </c>
      <c r="I2492">
        <v>4.3899999999999997</v>
      </c>
      <c r="J2492">
        <v>5.2</v>
      </c>
      <c r="K2492">
        <v>2.7</v>
      </c>
      <c r="U2492">
        <v>218</v>
      </c>
      <c r="V2492">
        <v>239</v>
      </c>
      <c r="W2492">
        <v>252</v>
      </c>
      <c r="X2492">
        <v>71</v>
      </c>
      <c r="Y2492">
        <v>109</v>
      </c>
      <c r="Z2492">
        <v>118</v>
      </c>
      <c r="AA2492">
        <f t="shared" si="617"/>
        <v>1007</v>
      </c>
      <c r="AB2492">
        <f t="shared" si="622"/>
        <v>1.6780477855351614E-4</v>
      </c>
      <c r="AC2492" s="175"/>
    </row>
    <row r="2493" spans="1:29">
      <c r="A2493" t="s">
        <v>6220</v>
      </c>
      <c r="B2493" t="s">
        <v>6221</v>
      </c>
      <c r="C2493">
        <v>3.33</v>
      </c>
      <c r="D2493">
        <v>3.73</v>
      </c>
      <c r="E2493">
        <v>2.5099999999999998</v>
      </c>
      <c r="F2493">
        <v>4.1500000000000004</v>
      </c>
      <c r="G2493">
        <v>4.96</v>
      </c>
      <c r="H2493">
        <v>2.58</v>
      </c>
      <c r="I2493">
        <v>4.3499999999999996</v>
      </c>
      <c r="J2493">
        <v>5.18</v>
      </c>
      <c r="K2493">
        <v>2.7</v>
      </c>
      <c r="U2493">
        <v>233</v>
      </c>
      <c r="V2493">
        <v>246</v>
      </c>
      <c r="W2493">
        <v>260</v>
      </c>
      <c r="X2493">
        <v>73</v>
      </c>
      <c r="Y2493">
        <v>117</v>
      </c>
      <c r="Z2493">
        <v>139</v>
      </c>
      <c r="AA2493">
        <f t="shared" si="617"/>
        <v>1068</v>
      </c>
      <c r="AB2493">
        <f t="shared" si="622"/>
        <v>1.7796971548674802E-4</v>
      </c>
      <c r="AC2493" s="175">
        <f t="shared" si="615"/>
        <v>1.8101086465119852E-4</v>
      </c>
    </row>
    <row r="2494" spans="1:29">
      <c r="A2494" t="s">
        <v>6222</v>
      </c>
      <c r="B2494" t="s">
        <v>6223</v>
      </c>
      <c r="C2494">
        <v>3.27</v>
      </c>
      <c r="D2494">
        <v>3.68</v>
      </c>
      <c r="E2494">
        <v>2.48</v>
      </c>
      <c r="F2494">
        <v>4.03</v>
      </c>
      <c r="G2494">
        <v>4.8600000000000003</v>
      </c>
      <c r="H2494">
        <v>2.54</v>
      </c>
      <c r="I2494">
        <v>4.29</v>
      </c>
      <c r="J2494">
        <v>5.14</v>
      </c>
      <c r="K2494">
        <v>2.7</v>
      </c>
      <c r="U2494">
        <v>231</v>
      </c>
      <c r="V2494">
        <v>251</v>
      </c>
      <c r="W2494">
        <v>264</v>
      </c>
      <c r="X2494">
        <v>84</v>
      </c>
      <c r="Y2494">
        <v>123</v>
      </c>
      <c r="Z2494">
        <v>135</v>
      </c>
      <c r="AA2494">
        <f t="shared" si="617"/>
        <v>1088</v>
      </c>
      <c r="AB2494">
        <f t="shared" si="622"/>
        <v>1.81302481694365E-4</v>
      </c>
      <c r="AC2494" s="175"/>
    </row>
    <row r="2495" spans="1:29">
      <c r="A2495" t="s">
        <v>6224</v>
      </c>
      <c r="B2495" t="s">
        <v>6225</v>
      </c>
      <c r="C2495">
        <v>3.2</v>
      </c>
      <c r="D2495">
        <v>3.62</v>
      </c>
      <c r="E2495">
        <v>2.4500000000000002</v>
      </c>
      <c r="F2495">
        <v>3.91</v>
      </c>
      <c r="G2495">
        <v>4.75</v>
      </c>
      <c r="H2495">
        <v>2.5</v>
      </c>
      <c r="I2495">
        <v>4.22</v>
      </c>
      <c r="J2495">
        <v>5.0999999999999996</v>
      </c>
      <c r="K2495">
        <v>2.7</v>
      </c>
      <c r="U2495">
        <v>221</v>
      </c>
      <c r="V2495">
        <v>250</v>
      </c>
      <c r="W2495">
        <v>262</v>
      </c>
      <c r="X2495">
        <v>95</v>
      </c>
      <c r="Y2495">
        <v>127</v>
      </c>
      <c r="Z2495">
        <v>142</v>
      </c>
      <c r="AA2495">
        <f t="shared" si="617"/>
        <v>1097</v>
      </c>
      <c r="AB2495">
        <f t="shared" si="622"/>
        <v>1.8280222648779266E-4</v>
      </c>
      <c r="AC2495" s="175"/>
    </row>
    <row r="2496" spans="1:29">
      <c r="A2496" t="s">
        <v>6226</v>
      </c>
      <c r="B2496" t="s">
        <v>6227</v>
      </c>
      <c r="C2496">
        <v>3.15</v>
      </c>
      <c r="D2496">
        <v>3.58</v>
      </c>
      <c r="E2496">
        <v>2.4300000000000002</v>
      </c>
      <c r="F2496">
        <v>3.82</v>
      </c>
      <c r="G2496">
        <v>4.68</v>
      </c>
      <c r="H2496">
        <v>2.4700000000000002</v>
      </c>
      <c r="I2496">
        <v>4.17</v>
      </c>
      <c r="J2496">
        <v>5.07</v>
      </c>
      <c r="K2496">
        <v>2.7</v>
      </c>
      <c r="U2496">
        <v>222</v>
      </c>
      <c r="V2496">
        <v>241</v>
      </c>
      <c r="W2496">
        <v>249</v>
      </c>
      <c r="X2496">
        <v>95</v>
      </c>
      <c r="Y2496">
        <v>138</v>
      </c>
      <c r="Z2496">
        <v>147</v>
      </c>
      <c r="AA2496">
        <f t="shared" si="617"/>
        <v>1092</v>
      </c>
      <c r="AB2496">
        <f t="shared" si="622"/>
        <v>1.8196903493588842E-4</v>
      </c>
      <c r="AC2496" s="175"/>
    </row>
    <row r="2497" spans="1:29">
      <c r="A2497" t="s">
        <v>6228</v>
      </c>
      <c r="B2497" t="s">
        <v>6229</v>
      </c>
      <c r="C2497">
        <v>3.11</v>
      </c>
      <c r="D2497">
        <v>3.55</v>
      </c>
      <c r="E2497">
        <v>2.42</v>
      </c>
      <c r="F2497">
        <v>3.75</v>
      </c>
      <c r="G2497">
        <v>4.62</v>
      </c>
      <c r="H2497">
        <v>2.4500000000000002</v>
      </c>
      <c r="I2497">
        <v>4.13</v>
      </c>
      <c r="J2497">
        <v>5.05</v>
      </c>
      <c r="K2497">
        <v>2.7</v>
      </c>
      <c r="U2497">
        <v>209</v>
      </c>
      <c r="V2497">
        <v>218</v>
      </c>
      <c r="W2497">
        <v>222</v>
      </c>
      <c r="X2497">
        <v>108</v>
      </c>
      <c r="Y2497">
        <v>134</v>
      </c>
      <c r="Z2497">
        <v>126</v>
      </c>
      <c r="AA2497">
        <f t="shared" si="617"/>
        <v>1017</v>
      </c>
      <c r="AB2497">
        <f t="shared" si="622"/>
        <v>1.6947116165732466E-4</v>
      </c>
      <c r="AC2497" s="175">
        <f t="shared" ref="AC2497" si="624">SUM(AB2497:AB2500)/4</f>
        <v>1.2302073263866265E-4</v>
      </c>
    </row>
    <row r="2498" spans="1:29">
      <c r="A2498" t="s">
        <v>6230</v>
      </c>
      <c r="B2498" t="s">
        <v>6231</v>
      </c>
      <c r="C2498">
        <v>3.06</v>
      </c>
      <c r="D2498">
        <v>3.51</v>
      </c>
      <c r="E2498">
        <v>2.4</v>
      </c>
      <c r="F2498">
        <v>3.69</v>
      </c>
      <c r="G2498">
        <v>4.58</v>
      </c>
      <c r="H2498">
        <v>2.4300000000000002</v>
      </c>
      <c r="I2498">
        <v>4.08</v>
      </c>
      <c r="J2498">
        <v>5.0199999999999996</v>
      </c>
      <c r="K2498">
        <v>2.7</v>
      </c>
      <c r="U2498">
        <v>185</v>
      </c>
      <c r="V2498">
        <v>186</v>
      </c>
      <c r="W2498">
        <v>162</v>
      </c>
      <c r="X2498">
        <v>94</v>
      </c>
      <c r="Y2498">
        <v>122</v>
      </c>
      <c r="Z2498">
        <v>73</v>
      </c>
      <c r="AA2498">
        <f t="shared" si="617"/>
        <v>822</v>
      </c>
      <c r="AB2498">
        <f t="shared" si="622"/>
        <v>1.3697669113305885E-4</v>
      </c>
      <c r="AC2498" s="175"/>
    </row>
    <row r="2499" spans="1:29">
      <c r="A2499" t="s">
        <v>6232</v>
      </c>
      <c r="B2499" t="s">
        <v>6233</v>
      </c>
      <c r="C2499">
        <v>3.03</v>
      </c>
      <c r="D2499">
        <v>3.48</v>
      </c>
      <c r="E2499">
        <v>2.39</v>
      </c>
      <c r="F2499">
        <v>3.63</v>
      </c>
      <c r="G2499">
        <v>4.5199999999999996</v>
      </c>
      <c r="H2499">
        <v>2.41</v>
      </c>
      <c r="I2499">
        <v>4.04</v>
      </c>
      <c r="J2499">
        <v>5</v>
      </c>
      <c r="K2499">
        <v>2.7</v>
      </c>
      <c r="U2499">
        <v>180</v>
      </c>
      <c r="V2499">
        <v>136</v>
      </c>
      <c r="W2499">
        <v>134</v>
      </c>
      <c r="X2499">
        <v>79</v>
      </c>
      <c r="Y2499">
        <v>91</v>
      </c>
      <c r="Z2499">
        <v>30</v>
      </c>
      <c r="AA2499">
        <f t="shared" si="617"/>
        <v>650</v>
      </c>
      <c r="AB2499">
        <f t="shared" si="622"/>
        <v>1.0831490174755263E-4</v>
      </c>
      <c r="AC2499" s="175"/>
    </row>
    <row r="2500" spans="1:29">
      <c r="A2500" t="s">
        <v>6234</v>
      </c>
      <c r="B2500" t="s">
        <v>6235</v>
      </c>
      <c r="C2500">
        <v>3</v>
      </c>
      <c r="D2500">
        <v>3.46</v>
      </c>
      <c r="E2500">
        <v>2.38</v>
      </c>
      <c r="F2500">
        <v>3.58</v>
      </c>
      <c r="G2500">
        <v>4.49</v>
      </c>
      <c r="H2500">
        <v>2.4</v>
      </c>
      <c r="I2500">
        <v>4.01</v>
      </c>
      <c r="J2500">
        <v>4.9800000000000004</v>
      </c>
      <c r="K2500">
        <v>2.7</v>
      </c>
      <c r="U2500">
        <v>130</v>
      </c>
      <c r="V2500">
        <v>92</v>
      </c>
      <c r="W2500">
        <v>92</v>
      </c>
      <c r="X2500">
        <v>69</v>
      </c>
      <c r="Y2500">
        <v>68</v>
      </c>
      <c r="Z2500">
        <v>13</v>
      </c>
      <c r="AA2500">
        <f t="shared" si="617"/>
        <v>464</v>
      </c>
      <c r="AB2500">
        <f t="shared" si="622"/>
        <v>7.7320176016714494E-5</v>
      </c>
      <c r="AC2500" s="175"/>
    </row>
    <row r="2501" spans="1:29">
      <c r="A2501" t="s">
        <v>6236</v>
      </c>
      <c r="B2501" t="s">
        <v>6237</v>
      </c>
      <c r="C2501">
        <v>2.98</v>
      </c>
      <c r="D2501">
        <v>3.44</v>
      </c>
      <c r="E2501">
        <v>2.37</v>
      </c>
      <c r="F2501">
        <v>3.54</v>
      </c>
      <c r="G2501">
        <v>4.45</v>
      </c>
      <c r="H2501">
        <v>2.39</v>
      </c>
      <c r="I2501">
        <v>3.98</v>
      </c>
      <c r="J2501">
        <v>4.97</v>
      </c>
      <c r="K2501">
        <v>2.7</v>
      </c>
      <c r="U2501">
        <v>135</v>
      </c>
      <c r="V2501">
        <v>102</v>
      </c>
      <c r="W2501">
        <v>97</v>
      </c>
      <c r="X2501">
        <v>87</v>
      </c>
      <c r="Y2501">
        <v>71</v>
      </c>
      <c r="Z2501">
        <v>15</v>
      </c>
      <c r="AA2501">
        <f t="shared" si="617"/>
        <v>507</v>
      </c>
      <c r="AB2501">
        <f t="shared" si="622"/>
        <v>8.4485623363091047E-5</v>
      </c>
      <c r="AC2501" s="175">
        <f t="shared" si="618"/>
        <v>9.6316943400131416E-5</v>
      </c>
    </row>
    <row r="2502" spans="1:29">
      <c r="A2502" t="s">
        <v>6238</v>
      </c>
      <c r="B2502" t="s">
        <v>6239</v>
      </c>
      <c r="C2502">
        <v>2.94</v>
      </c>
      <c r="D2502">
        <v>3.41</v>
      </c>
      <c r="E2502">
        <v>2.35</v>
      </c>
      <c r="F2502">
        <v>3.48</v>
      </c>
      <c r="G2502">
        <v>4.4000000000000004</v>
      </c>
      <c r="H2502">
        <v>2.37</v>
      </c>
      <c r="I2502">
        <v>3.95</v>
      </c>
      <c r="J2502">
        <v>4.95</v>
      </c>
      <c r="K2502">
        <v>2.7</v>
      </c>
      <c r="U2502">
        <v>140</v>
      </c>
      <c r="V2502">
        <v>98</v>
      </c>
      <c r="W2502">
        <v>102</v>
      </c>
      <c r="X2502">
        <v>90</v>
      </c>
      <c r="Y2502">
        <v>69</v>
      </c>
      <c r="Z2502">
        <v>12</v>
      </c>
      <c r="AA2502">
        <f t="shared" ref="AA2502:AA2565" si="625">SUM(U2502:Z2502)</f>
        <v>511</v>
      </c>
      <c r="AB2502">
        <f t="shared" si="622"/>
        <v>8.5152176604614451E-5</v>
      </c>
      <c r="AC2502" s="175"/>
    </row>
    <row r="2503" spans="1:29">
      <c r="A2503" t="s">
        <v>6240</v>
      </c>
      <c r="B2503" t="s">
        <v>6241</v>
      </c>
      <c r="C2503">
        <v>2.92</v>
      </c>
      <c r="D2503">
        <v>3.39</v>
      </c>
      <c r="E2503">
        <v>2.34</v>
      </c>
      <c r="F2503">
        <v>3.44</v>
      </c>
      <c r="G2503">
        <v>4.37</v>
      </c>
      <c r="H2503">
        <v>2.36</v>
      </c>
      <c r="I2503">
        <v>3.92</v>
      </c>
      <c r="J2503">
        <v>4.93</v>
      </c>
      <c r="K2503">
        <v>2.7</v>
      </c>
      <c r="U2503">
        <v>156</v>
      </c>
      <c r="V2503">
        <v>109</v>
      </c>
      <c r="W2503">
        <v>114</v>
      </c>
      <c r="X2503">
        <v>92</v>
      </c>
      <c r="Y2503">
        <v>66</v>
      </c>
      <c r="Z2503">
        <v>23</v>
      </c>
      <c r="AA2503">
        <f t="shared" si="625"/>
        <v>560</v>
      </c>
      <c r="AB2503">
        <f t="shared" si="622"/>
        <v>9.3317453813276103E-5</v>
      </c>
      <c r="AC2503" s="175"/>
    </row>
    <row r="2504" spans="1:29">
      <c r="A2504" t="s">
        <v>6242</v>
      </c>
      <c r="B2504" t="s">
        <v>6243</v>
      </c>
      <c r="C2504">
        <v>2.89</v>
      </c>
      <c r="D2504">
        <v>3.36</v>
      </c>
      <c r="E2504">
        <v>2.33</v>
      </c>
      <c r="F2504">
        <v>3.38</v>
      </c>
      <c r="G2504">
        <v>4.32</v>
      </c>
      <c r="H2504">
        <v>2.33</v>
      </c>
      <c r="I2504">
        <v>3.89</v>
      </c>
      <c r="J2504">
        <v>4.91</v>
      </c>
      <c r="K2504">
        <v>2.7</v>
      </c>
      <c r="U2504">
        <v>170</v>
      </c>
      <c r="V2504">
        <v>140</v>
      </c>
      <c r="W2504">
        <v>142</v>
      </c>
      <c r="X2504">
        <v>123</v>
      </c>
      <c r="Y2504">
        <v>106</v>
      </c>
      <c r="Z2504">
        <v>53</v>
      </c>
      <c r="AA2504">
        <f t="shared" si="625"/>
        <v>734</v>
      </c>
      <c r="AB2504">
        <f t="shared" si="622"/>
        <v>1.2231251981954403E-4</v>
      </c>
      <c r="AC2504" s="175"/>
    </row>
    <row r="2505" spans="1:29">
      <c r="A2505" t="s">
        <v>6244</v>
      </c>
      <c r="B2505" t="s">
        <v>6245</v>
      </c>
      <c r="C2505">
        <v>2.87</v>
      </c>
      <c r="D2505">
        <v>3.35</v>
      </c>
      <c r="E2505">
        <v>2.3199999999999998</v>
      </c>
      <c r="F2505">
        <v>3.33</v>
      </c>
      <c r="G2505">
        <v>4.26</v>
      </c>
      <c r="H2505">
        <v>2.31</v>
      </c>
      <c r="I2505">
        <v>3.87</v>
      </c>
      <c r="J2505">
        <v>4.9000000000000004</v>
      </c>
      <c r="K2505">
        <v>2.7</v>
      </c>
      <c r="U2505">
        <v>174</v>
      </c>
      <c r="V2505">
        <v>211</v>
      </c>
      <c r="W2505">
        <v>190</v>
      </c>
      <c r="X2505">
        <v>199</v>
      </c>
      <c r="Y2505">
        <v>144</v>
      </c>
      <c r="Z2505">
        <v>168</v>
      </c>
      <c r="AA2505">
        <f t="shared" si="625"/>
        <v>1086</v>
      </c>
      <c r="AB2505">
        <f t="shared" si="622"/>
        <v>1.8096920507360332E-4</v>
      </c>
      <c r="AC2505" s="175">
        <f t="shared" si="619"/>
        <v>1.965082275166176E-4</v>
      </c>
    </row>
    <row r="2506" spans="1:29">
      <c r="A2506" t="s">
        <v>6246</v>
      </c>
      <c r="B2506" t="s">
        <v>6247</v>
      </c>
      <c r="C2506">
        <v>2.97</v>
      </c>
      <c r="D2506">
        <v>3.43</v>
      </c>
      <c r="E2506">
        <v>2.36</v>
      </c>
      <c r="F2506">
        <v>3.43</v>
      </c>
      <c r="G2506">
        <v>4.32</v>
      </c>
      <c r="H2506">
        <v>2.31</v>
      </c>
      <c r="I2506">
        <v>3.98</v>
      </c>
      <c r="J2506">
        <v>4.96</v>
      </c>
      <c r="K2506">
        <v>2.7</v>
      </c>
      <c r="U2506">
        <v>205</v>
      </c>
      <c r="V2506">
        <v>221</v>
      </c>
      <c r="W2506">
        <v>235</v>
      </c>
      <c r="X2506">
        <v>219</v>
      </c>
      <c r="Y2506">
        <v>122</v>
      </c>
      <c r="Z2506">
        <v>262</v>
      </c>
      <c r="AA2506">
        <f t="shared" si="625"/>
        <v>1264</v>
      </c>
      <c r="AB2506">
        <f t="shared" si="622"/>
        <v>2.1063082432139465E-4</v>
      </c>
      <c r="AC2506" s="175"/>
    </row>
    <row r="2507" spans="1:29">
      <c r="A2507" t="s">
        <v>6248</v>
      </c>
      <c r="B2507" t="s">
        <v>6249</v>
      </c>
      <c r="C2507">
        <v>3.15</v>
      </c>
      <c r="D2507">
        <v>3.58</v>
      </c>
      <c r="E2507">
        <v>2.4300000000000002</v>
      </c>
      <c r="F2507">
        <v>3.68</v>
      </c>
      <c r="G2507">
        <v>4.5199999999999996</v>
      </c>
      <c r="H2507">
        <v>2.37</v>
      </c>
      <c r="I2507">
        <v>4.16</v>
      </c>
      <c r="J2507">
        <v>5.07</v>
      </c>
      <c r="K2507">
        <v>2.7</v>
      </c>
      <c r="U2507">
        <v>221</v>
      </c>
      <c r="V2507">
        <v>204</v>
      </c>
      <c r="W2507">
        <v>223</v>
      </c>
      <c r="X2507">
        <v>219</v>
      </c>
      <c r="Y2507">
        <v>154</v>
      </c>
      <c r="Z2507">
        <v>226</v>
      </c>
      <c r="AA2507">
        <f t="shared" si="625"/>
        <v>1247</v>
      </c>
      <c r="AB2507">
        <f t="shared" si="622"/>
        <v>2.0779797304492018E-4</v>
      </c>
      <c r="AC2507" s="175"/>
    </row>
    <row r="2508" spans="1:29">
      <c r="A2508" t="s">
        <v>6250</v>
      </c>
      <c r="B2508" t="s">
        <v>6251</v>
      </c>
      <c r="C2508">
        <v>3.34</v>
      </c>
      <c r="D2508">
        <v>3.74</v>
      </c>
      <c r="E2508">
        <v>2.5099999999999998</v>
      </c>
      <c r="F2508">
        <v>3.99</v>
      </c>
      <c r="G2508">
        <v>4.7699999999999996</v>
      </c>
      <c r="H2508">
        <v>2.46</v>
      </c>
      <c r="I2508">
        <v>4.3600000000000003</v>
      </c>
      <c r="J2508">
        <v>5.18</v>
      </c>
      <c r="K2508">
        <v>2.7</v>
      </c>
      <c r="U2508">
        <v>241</v>
      </c>
      <c r="V2508">
        <v>203</v>
      </c>
      <c r="W2508">
        <v>212</v>
      </c>
      <c r="X2508">
        <v>155</v>
      </c>
      <c r="Y2508">
        <v>138</v>
      </c>
      <c r="Z2508">
        <v>171</v>
      </c>
      <c r="AA2508">
        <f t="shared" si="625"/>
        <v>1120</v>
      </c>
      <c r="AB2508">
        <f t="shared" si="622"/>
        <v>1.8663490762655221E-4</v>
      </c>
      <c r="AC2508" s="175"/>
    </row>
    <row r="2509" spans="1:29">
      <c r="A2509" t="s">
        <v>6252</v>
      </c>
      <c r="B2509" t="s">
        <v>6253</v>
      </c>
      <c r="C2509">
        <v>3.54</v>
      </c>
      <c r="D2509">
        <v>3.91</v>
      </c>
      <c r="E2509">
        <v>2.58</v>
      </c>
      <c r="F2509">
        <v>4.3499999999999996</v>
      </c>
      <c r="G2509">
        <v>5.0599999999999996</v>
      </c>
      <c r="H2509">
        <v>2.57</v>
      </c>
      <c r="I2509">
        <v>4.57</v>
      </c>
      <c r="J2509">
        <v>5.29</v>
      </c>
      <c r="K2509">
        <v>2.7</v>
      </c>
      <c r="U2509">
        <v>227</v>
      </c>
      <c r="V2509">
        <v>191</v>
      </c>
      <c r="W2509">
        <v>196</v>
      </c>
      <c r="X2509">
        <v>143</v>
      </c>
      <c r="Y2509">
        <v>140</v>
      </c>
      <c r="Z2509">
        <v>164</v>
      </c>
      <c r="AA2509">
        <f t="shared" si="625"/>
        <v>1061</v>
      </c>
      <c r="AB2509">
        <f t="shared" si="622"/>
        <v>1.7680324731408206E-4</v>
      </c>
      <c r="AC2509" s="175">
        <f t="shared" ref="AC2509" si="626">SUM(AB2509:AB2512)/4</f>
        <v>1.6459699107868476E-4</v>
      </c>
    </row>
    <row r="2510" spans="1:29">
      <c r="A2510" t="s">
        <v>6254</v>
      </c>
      <c r="B2510" t="s">
        <v>6255</v>
      </c>
      <c r="C2510">
        <v>3.76</v>
      </c>
      <c r="D2510">
        <v>4.01</v>
      </c>
      <c r="E2510">
        <v>2.66</v>
      </c>
      <c r="F2510">
        <v>4.75</v>
      </c>
      <c r="G2510">
        <v>5.39</v>
      </c>
      <c r="H2510">
        <v>2.71</v>
      </c>
      <c r="I2510">
        <v>4.78</v>
      </c>
      <c r="J2510">
        <v>5.41</v>
      </c>
      <c r="K2510">
        <v>2.7</v>
      </c>
      <c r="U2510">
        <v>211</v>
      </c>
      <c r="V2510">
        <v>185</v>
      </c>
      <c r="W2510">
        <v>184</v>
      </c>
      <c r="X2510">
        <v>140</v>
      </c>
      <c r="Y2510">
        <v>133</v>
      </c>
      <c r="Z2510">
        <v>149</v>
      </c>
      <c r="AA2510">
        <f t="shared" si="625"/>
        <v>1002</v>
      </c>
      <c r="AB2510">
        <f t="shared" si="622"/>
        <v>1.6697158700161189E-4</v>
      </c>
      <c r="AC2510" s="175"/>
    </row>
    <row r="2511" spans="1:29">
      <c r="A2511" t="s">
        <v>6256</v>
      </c>
      <c r="B2511" t="s">
        <v>6257</v>
      </c>
      <c r="C2511">
        <v>3.9</v>
      </c>
      <c r="D2511">
        <v>4.05</v>
      </c>
      <c r="E2511">
        <v>2.73</v>
      </c>
      <c r="F2511">
        <v>5.09</v>
      </c>
      <c r="G2511">
        <v>5.66</v>
      </c>
      <c r="H2511">
        <v>2.82</v>
      </c>
      <c r="I2511">
        <v>4.95</v>
      </c>
      <c r="J2511">
        <v>5.5</v>
      </c>
      <c r="K2511">
        <v>2.7</v>
      </c>
      <c r="U2511">
        <v>194</v>
      </c>
      <c r="V2511">
        <v>178</v>
      </c>
      <c r="W2511">
        <v>173</v>
      </c>
      <c r="X2511">
        <v>131</v>
      </c>
      <c r="Y2511">
        <v>129</v>
      </c>
      <c r="Z2511">
        <v>151</v>
      </c>
      <c r="AA2511">
        <f t="shared" si="625"/>
        <v>956</v>
      </c>
      <c r="AB2511">
        <f t="shared" si="622"/>
        <v>1.5930622472409278E-4</v>
      </c>
      <c r="AC2511" s="175"/>
    </row>
    <row r="2512" spans="1:29">
      <c r="A2512" t="s">
        <v>6258</v>
      </c>
      <c r="B2512" t="s">
        <v>6259</v>
      </c>
      <c r="C2512">
        <v>3.98</v>
      </c>
      <c r="D2512">
        <v>4.05</v>
      </c>
      <c r="E2512">
        <v>2.78</v>
      </c>
      <c r="F2512">
        <v>5.36</v>
      </c>
      <c r="G2512">
        <v>5.87</v>
      </c>
      <c r="H2512">
        <v>2.9</v>
      </c>
      <c r="I2512">
        <v>5.09</v>
      </c>
      <c r="J2512">
        <v>5.58</v>
      </c>
      <c r="K2512">
        <v>2.7</v>
      </c>
      <c r="U2512">
        <v>188</v>
      </c>
      <c r="V2512">
        <v>174</v>
      </c>
      <c r="W2512">
        <v>171</v>
      </c>
      <c r="X2512">
        <v>124</v>
      </c>
      <c r="Y2512">
        <v>130</v>
      </c>
      <c r="Z2512">
        <v>145</v>
      </c>
      <c r="AA2512">
        <f t="shared" si="625"/>
        <v>932</v>
      </c>
      <c r="AB2512">
        <f t="shared" si="622"/>
        <v>1.5530690527495238E-4</v>
      </c>
      <c r="AC2512" s="175"/>
    </row>
    <row r="2513" spans="1:29">
      <c r="A2513" t="s">
        <v>6260</v>
      </c>
      <c r="B2513" t="s">
        <v>6261</v>
      </c>
      <c r="C2513">
        <v>4.01</v>
      </c>
      <c r="D2513">
        <v>4.0599999999999996</v>
      </c>
      <c r="E2513">
        <v>2.82</v>
      </c>
      <c r="F2513">
        <v>5.55</v>
      </c>
      <c r="G2513">
        <v>6</v>
      </c>
      <c r="H2513">
        <v>2.96</v>
      </c>
      <c r="I2513">
        <v>5.19</v>
      </c>
      <c r="J2513">
        <v>5.63</v>
      </c>
      <c r="K2513">
        <v>2.7</v>
      </c>
      <c r="U2513">
        <v>187</v>
      </c>
      <c r="V2513">
        <v>174</v>
      </c>
      <c r="W2513">
        <v>176</v>
      </c>
      <c r="X2513">
        <v>100</v>
      </c>
      <c r="Y2513">
        <v>119</v>
      </c>
      <c r="Z2513">
        <v>117</v>
      </c>
      <c r="AA2513">
        <f t="shared" si="625"/>
        <v>873</v>
      </c>
      <c r="AB2513">
        <f t="shared" si="622"/>
        <v>1.4547524496248221E-4</v>
      </c>
      <c r="AC2513" s="175">
        <f t="shared" ref="AC2513" si="627">SUM(AB2513:AB2516)/4</f>
        <v>1.4593350031602955E-4</v>
      </c>
    </row>
    <row r="2514" spans="1:29">
      <c r="A2514" t="s">
        <v>6262</v>
      </c>
      <c r="B2514" t="s">
        <v>6263</v>
      </c>
      <c r="C2514">
        <v>4.03</v>
      </c>
      <c r="D2514">
        <v>4.0599999999999996</v>
      </c>
      <c r="E2514">
        <v>2.84</v>
      </c>
      <c r="F2514">
        <v>5.65</v>
      </c>
      <c r="G2514">
        <v>6.06</v>
      </c>
      <c r="H2514">
        <v>2.98</v>
      </c>
      <c r="I2514">
        <v>5.25</v>
      </c>
      <c r="J2514">
        <v>5.66</v>
      </c>
      <c r="K2514">
        <v>2.7</v>
      </c>
      <c r="U2514">
        <v>186</v>
      </c>
      <c r="V2514">
        <v>174</v>
      </c>
      <c r="W2514">
        <v>182</v>
      </c>
      <c r="X2514">
        <v>93</v>
      </c>
      <c r="Y2514">
        <v>122</v>
      </c>
      <c r="Z2514">
        <v>112</v>
      </c>
      <c r="AA2514">
        <f t="shared" si="625"/>
        <v>869</v>
      </c>
      <c r="AB2514">
        <f t="shared" si="622"/>
        <v>1.4480869172095882E-4</v>
      </c>
      <c r="AC2514" s="175"/>
    </row>
    <row r="2515" spans="1:29">
      <c r="A2515" t="s">
        <v>6264</v>
      </c>
      <c r="B2515" t="s">
        <v>6265</v>
      </c>
      <c r="C2515">
        <v>4.03</v>
      </c>
      <c r="D2515">
        <v>4.0599999999999996</v>
      </c>
      <c r="E2515">
        <v>2.85</v>
      </c>
      <c r="F2515">
        <v>5.68</v>
      </c>
      <c r="G2515">
        <v>6.07</v>
      </c>
      <c r="H2515">
        <v>2.98</v>
      </c>
      <c r="I2515">
        <v>5.28</v>
      </c>
      <c r="J2515">
        <v>5.68</v>
      </c>
      <c r="K2515">
        <v>2.7</v>
      </c>
      <c r="U2515">
        <v>185</v>
      </c>
      <c r="V2515">
        <v>182</v>
      </c>
      <c r="W2515">
        <v>193</v>
      </c>
      <c r="X2515">
        <v>92</v>
      </c>
      <c r="Y2515">
        <v>111</v>
      </c>
      <c r="Z2515">
        <v>100</v>
      </c>
      <c r="AA2515">
        <f t="shared" si="625"/>
        <v>863</v>
      </c>
      <c r="AB2515">
        <f t="shared" si="622"/>
        <v>1.4380886185867372E-4</v>
      </c>
      <c r="AC2515" s="175"/>
    </row>
    <row r="2516" spans="1:29">
      <c r="A2516" t="s">
        <v>6266</v>
      </c>
      <c r="B2516" t="s">
        <v>6267</v>
      </c>
      <c r="C2516">
        <v>4.0199999999999996</v>
      </c>
      <c r="D2516">
        <v>4.0599999999999996</v>
      </c>
      <c r="E2516">
        <v>2.84</v>
      </c>
      <c r="F2516">
        <v>5.62</v>
      </c>
      <c r="G2516">
        <v>6.03</v>
      </c>
      <c r="H2516">
        <v>2.96</v>
      </c>
      <c r="I2516">
        <v>5.25</v>
      </c>
      <c r="J2516">
        <v>5.66</v>
      </c>
      <c r="K2516">
        <v>2.7</v>
      </c>
      <c r="U2516">
        <v>194</v>
      </c>
      <c r="V2516">
        <v>193</v>
      </c>
      <c r="W2516">
        <v>201</v>
      </c>
      <c r="X2516">
        <v>83</v>
      </c>
      <c r="Y2516">
        <v>109</v>
      </c>
      <c r="Z2516">
        <v>118</v>
      </c>
      <c r="AA2516">
        <f t="shared" si="625"/>
        <v>898</v>
      </c>
      <c r="AB2516">
        <f t="shared" si="622"/>
        <v>1.4964120272200346E-4</v>
      </c>
      <c r="AC2516" s="175"/>
    </row>
    <row r="2517" spans="1:29">
      <c r="A2517" t="s">
        <v>6268</v>
      </c>
      <c r="B2517" t="s">
        <v>6269</v>
      </c>
      <c r="C2517">
        <v>3.98</v>
      </c>
      <c r="D2517">
        <v>4.05</v>
      </c>
      <c r="E2517">
        <v>2.81</v>
      </c>
      <c r="F2517">
        <v>5.46</v>
      </c>
      <c r="G2517">
        <v>5.93</v>
      </c>
      <c r="H2517">
        <v>2.92</v>
      </c>
      <c r="I2517">
        <v>5.15</v>
      </c>
      <c r="J2517">
        <v>5.61</v>
      </c>
      <c r="K2517">
        <v>2.7</v>
      </c>
      <c r="U2517">
        <v>194</v>
      </c>
      <c r="V2517">
        <v>202</v>
      </c>
      <c r="W2517">
        <v>211</v>
      </c>
      <c r="X2517">
        <v>86</v>
      </c>
      <c r="Y2517">
        <v>117</v>
      </c>
      <c r="Z2517">
        <v>139</v>
      </c>
      <c r="AA2517">
        <f t="shared" si="625"/>
        <v>949</v>
      </c>
      <c r="AB2517">
        <f t="shared" si="622"/>
        <v>1.5813975655142682E-4</v>
      </c>
      <c r="AC2517" s="175">
        <f t="shared" ref="AC2517" si="628">SUM(AB2517:AB2520)/4</f>
        <v>1.6293060797487627E-4</v>
      </c>
    </row>
    <row r="2518" spans="1:29">
      <c r="A2518" t="s">
        <v>6270</v>
      </c>
      <c r="B2518" t="s">
        <v>6271</v>
      </c>
      <c r="C2518">
        <v>3.86</v>
      </c>
      <c r="D2518">
        <v>4.03</v>
      </c>
      <c r="E2518">
        <v>2.73</v>
      </c>
      <c r="F2518">
        <v>5.2</v>
      </c>
      <c r="G2518">
        <v>5.78</v>
      </c>
      <c r="H2518">
        <v>2.89</v>
      </c>
      <c r="I2518">
        <v>4.95</v>
      </c>
      <c r="J2518">
        <v>5.51</v>
      </c>
      <c r="K2518">
        <v>2.7</v>
      </c>
      <c r="U2518">
        <v>197</v>
      </c>
      <c r="V2518">
        <v>209</v>
      </c>
      <c r="W2518">
        <v>217</v>
      </c>
      <c r="X2518">
        <v>90</v>
      </c>
      <c r="Y2518">
        <v>123</v>
      </c>
      <c r="Z2518">
        <v>135</v>
      </c>
      <c r="AA2518">
        <f t="shared" si="625"/>
        <v>971</v>
      </c>
      <c r="AB2518">
        <f t="shared" ref="AB2518:AB2581" si="629">AA2518/$AD$4</f>
        <v>1.6180579937980554E-4</v>
      </c>
      <c r="AC2518" s="175"/>
    </row>
    <row r="2519" spans="1:29">
      <c r="A2519" t="s">
        <v>6272</v>
      </c>
      <c r="B2519" t="s">
        <v>6273</v>
      </c>
      <c r="C2519">
        <v>3.7</v>
      </c>
      <c r="D2519">
        <v>3.96</v>
      </c>
      <c r="E2519">
        <v>2.65</v>
      </c>
      <c r="F2519">
        <v>4.87</v>
      </c>
      <c r="G2519">
        <v>5.55</v>
      </c>
      <c r="H2519">
        <v>2.83</v>
      </c>
      <c r="I2519">
        <v>4.7300000000000004</v>
      </c>
      <c r="J2519">
        <v>5.39</v>
      </c>
      <c r="K2519">
        <v>2.7</v>
      </c>
      <c r="U2519">
        <v>189</v>
      </c>
      <c r="V2519">
        <v>214</v>
      </c>
      <c r="W2519">
        <v>217</v>
      </c>
      <c r="X2519">
        <v>106</v>
      </c>
      <c r="Y2519">
        <v>127</v>
      </c>
      <c r="Z2519">
        <v>142</v>
      </c>
      <c r="AA2519">
        <f t="shared" si="625"/>
        <v>995</v>
      </c>
      <c r="AB2519">
        <f t="shared" si="629"/>
        <v>1.6580511882894594E-4</v>
      </c>
      <c r="AC2519" s="175"/>
    </row>
    <row r="2520" spans="1:29">
      <c r="A2520" t="s">
        <v>6274</v>
      </c>
      <c r="B2520" t="s">
        <v>6275</v>
      </c>
      <c r="C2520">
        <v>3.56</v>
      </c>
      <c r="D2520">
        <v>3.88</v>
      </c>
      <c r="E2520">
        <v>2.59</v>
      </c>
      <c r="F2520">
        <v>4.59</v>
      </c>
      <c r="G2520">
        <v>5.32</v>
      </c>
      <c r="H2520">
        <v>2.73</v>
      </c>
      <c r="I2520">
        <v>4.58</v>
      </c>
      <c r="J2520">
        <v>5.3</v>
      </c>
      <c r="K2520">
        <v>2.7</v>
      </c>
      <c r="U2520">
        <v>182</v>
      </c>
      <c r="V2520">
        <v>209</v>
      </c>
      <c r="W2520">
        <v>206</v>
      </c>
      <c r="X2520">
        <v>114</v>
      </c>
      <c r="Y2520">
        <v>138</v>
      </c>
      <c r="Z2520">
        <v>147</v>
      </c>
      <c r="AA2520">
        <f t="shared" si="625"/>
        <v>996</v>
      </c>
      <c r="AB2520">
        <f t="shared" si="629"/>
        <v>1.6597175713932679E-4</v>
      </c>
      <c r="AC2520" s="175"/>
    </row>
    <row r="2521" spans="1:29">
      <c r="A2521" t="s">
        <v>6276</v>
      </c>
      <c r="B2521" t="s">
        <v>6277</v>
      </c>
      <c r="C2521">
        <v>3.45</v>
      </c>
      <c r="D2521">
        <v>3.82</v>
      </c>
      <c r="E2521">
        <v>2.5499999999999998</v>
      </c>
      <c r="F2521">
        <v>4.38</v>
      </c>
      <c r="G2521">
        <v>5.15</v>
      </c>
      <c r="H2521">
        <v>2.67</v>
      </c>
      <c r="I2521">
        <v>4.47</v>
      </c>
      <c r="J2521">
        <v>5.24</v>
      </c>
      <c r="K2521">
        <v>2.7</v>
      </c>
      <c r="U2521">
        <v>172</v>
      </c>
      <c r="V2521">
        <v>189</v>
      </c>
      <c r="W2521">
        <v>181</v>
      </c>
      <c r="X2521">
        <v>104</v>
      </c>
      <c r="Y2521">
        <v>134</v>
      </c>
      <c r="Z2521">
        <v>126</v>
      </c>
      <c r="AA2521">
        <f t="shared" si="625"/>
        <v>906</v>
      </c>
      <c r="AB2521">
        <f t="shared" si="629"/>
        <v>1.5097430920505027E-4</v>
      </c>
      <c r="AC2521" s="175">
        <f t="shared" ref="AC2521" si="630">SUM(AB2521:AB2524)/4</f>
        <v>1.0689847610931539E-4</v>
      </c>
    </row>
    <row r="2522" spans="1:29">
      <c r="A2522" t="s">
        <v>6278</v>
      </c>
      <c r="B2522" t="s">
        <v>6279</v>
      </c>
      <c r="C2522">
        <v>3.33</v>
      </c>
      <c r="D2522">
        <v>3.73</v>
      </c>
      <c r="E2522">
        <v>2.5099999999999998</v>
      </c>
      <c r="F2522">
        <v>4.17</v>
      </c>
      <c r="G2522">
        <v>4.9800000000000004</v>
      </c>
      <c r="H2522">
        <v>2.6</v>
      </c>
      <c r="I2522">
        <v>4.3499999999999996</v>
      </c>
      <c r="J2522">
        <v>5.18</v>
      </c>
      <c r="K2522">
        <v>2.7</v>
      </c>
      <c r="U2522">
        <v>144</v>
      </c>
      <c r="V2522">
        <v>158</v>
      </c>
      <c r="W2522">
        <v>127</v>
      </c>
      <c r="X2522">
        <v>101</v>
      </c>
      <c r="Y2522">
        <v>122</v>
      </c>
      <c r="Z2522">
        <v>73</v>
      </c>
      <c r="AA2522">
        <f t="shared" si="625"/>
        <v>725</v>
      </c>
      <c r="AB2522">
        <f t="shared" si="629"/>
        <v>1.2081277502611639E-4</v>
      </c>
      <c r="AC2522" s="175"/>
    </row>
    <row r="2523" spans="1:29">
      <c r="A2523" t="s">
        <v>6280</v>
      </c>
      <c r="B2523" t="s">
        <v>6281</v>
      </c>
      <c r="C2523">
        <v>3.25</v>
      </c>
      <c r="D2523">
        <v>3.66</v>
      </c>
      <c r="E2523">
        <v>2.48</v>
      </c>
      <c r="F2523">
        <v>4.01</v>
      </c>
      <c r="G2523">
        <v>4.8499999999999996</v>
      </c>
      <c r="H2523">
        <v>2.5499999999999998</v>
      </c>
      <c r="I2523">
        <v>4.2699999999999996</v>
      </c>
      <c r="J2523">
        <v>5.13</v>
      </c>
      <c r="K2523">
        <v>2.7</v>
      </c>
      <c r="U2523">
        <v>132</v>
      </c>
      <c r="V2523">
        <v>116</v>
      </c>
      <c r="W2523">
        <v>99</v>
      </c>
      <c r="X2523">
        <v>76</v>
      </c>
      <c r="Y2523">
        <v>91</v>
      </c>
      <c r="Z2523">
        <v>30</v>
      </c>
      <c r="AA2523">
        <f t="shared" si="625"/>
        <v>544</v>
      </c>
      <c r="AB2523">
        <f t="shared" si="629"/>
        <v>9.0651240847182499E-5</v>
      </c>
      <c r="AC2523" s="175"/>
    </row>
    <row r="2524" spans="1:29">
      <c r="A2524" t="s">
        <v>6282</v>
      </c>
      <c r="B2524" t="s">
        <v>6283</v>
      </c>
      <c r="C2524">
        <v>3.14</v>
      </c>
      <c r="D2524">
        <v>3.57</v>
      </c>
      <c r="E2524">
        <v>2.44</v>
      </c>
      <c r="F2524">
        <v>3.82</v>
      </c>
      <c r="G2524">
        <v>4.6900000000000004</v>
      </c>
      <c r="H2524">
        <v>2.5</v>
      </c>
      <c r="I2524">
        <v>4.1500000000000004</v>
      </c>
      <c r="J2524">
        <v>5.07</v>
      </c>
      <c r="K2524">
        <v>2.7</v>
      </c>
      <c r="U2524">
        <v>100</v>
      </c>
      <c r="V2524">
        <v>73</v>
      </c>
      <c r="W2524">
        <v>71</v>
      </c>
      <c r="X2524">
        <v>66</v>
      </c>
      <c r="Y2524">
        <v>68</v>
      </c>
      <c r="Z2524">
        <v>13</v>
      </c>
      <c r="AA2524">
        <f t="shared" si="625"/>
        <v>391</v>
      </c>
      <c r="AB2524">
        <f t="shared" si="629"/>
        <v>6.515557935891243E-5</v>
      </c>
      <c r="AC2524" s="175"/>
    </row>
    <row r="2525" spans="1:29">
      <c r="A2525" t="s">
        <v>6284</v>
      </c>
      <c r="B2525" t="s">
        <v>6285</v>
      </c>
      <c r="C2525">
        <v>3.06</v>
      </c>
      <c r="D2525">
        <v>3.51</v>
      </c>
      <c r="E2525">
        <v>2.41</v>
      </c>
      <c r="F2525">
        <v>3.68</v>
      </c>
      <c r="G2525">
        <v>4.57</v>
      </c>
      <c r="H2525">
        <v>2.4500000000000002</v>
      </c>
      <c r="I2525">
        <v>4.07</v>
      </c>
      <c r="J2525">
        <v>5.0199999999999996</v>
      </c>
      <c r="K2525">
        <v>2.7</v>
      </c>
      <c r="U2525">
        <v>102</v>
      </c>
      <c r="V2525">
        <v>81</v>
      </c>
      <c r="W2525">
        <v>75</v>
      </c>
      <c r="X2525">
        <v>83</v>
      </c>
      <c r="Y2525">
        <v>71</v>
      </c>
      <c r="Z2525">
        <v>15</v>
      </c>
      <c r="AA2525">
        <f t="shared" si="625"/>
        <v>427</v>
      </c>
      <c r="AB2525">
        <f t="shared" si="629"/>
        <v>7.1154558532623028E-5</v>
      </c>
      <c r="AC2525" s="175">
        <f t="shared" ref="AC2525" si="631">SUM(AB2525:AB2528)/4</f>
        <v>8.190272955218787E-5</v>
      </c>
    </row>
    <row r="2526" spans="1:29">
      <c r="A2526" t="s">
        <v>6286</v>
      </c>
      <c r="B2526" t="s">
        <v>6287</v>
      </c>
      <c r="C2526">
        <v>2.98</v>
      </c>
      <c r="D2526">
        <v>3.44</v>
      </c>
      <c r="E2526">
        <v>2.38</v>
      </c>
      <c r="F2526">
        <v>3.54</v>
      </c>
      <c r="G2526">
        <v>4.46</v>
      </c>
      <c r="H2526">
        <v>2.4</v>
      </c>
      <c r="I2526">
        <v>3.99</v>
      </c>
      <c r="J2526">
        <v>4.97</v>
      </c>
      <c r="K2526">
        <v>2.7</v>
      </c>
      <c r="U2526">
        <v>106</v>
      </c>
      <c r="V2526">
        <v>77</v>
      </c>
      <c r="W2526">
        <v>80</v>
      </c>
      <c r="X2526">
        <v>87</v>
      </c>
      <c r="Y2526">
        <v>69</v>
      </c>
      <c r="Z2526">
        <v>12</v>
      </c>
      <c r="AA2526">
        <f t="shared" si="625"/>
        <v>431</v>
      </c>
      <c r="AB2526">
        <f t="shared" si="629"/>
        <v>7.1821111774146432E-5</v>
      </c>
      <c r="AC2526" s="175"/>
    </row>
    <row r="2527" spans="1:29">
      <c r="A2527" t="s">
        <v>6288</v>
      </c>
      <c r="B2527" t="s">
        <v>6289</v>
      </c>
      <c r="C2527">
        <v>2.93</v>
      </c>
      <c r="D2527">
        <v>3.4</v>
      </c>
      <c r="E2527">
        <v>2.36</v>
      </c>
      <c r="F2527">
        <v>3.45</v>
      </c>
      <c r="G2527">
        <v>4.38</v>
      </c>
      <c r="H2527">
        <v>2.37</v>
      </c>
      <c r="I2527">
        <v>3.94</v>
      </c>
      <c r="J2527">
        <v>4.9400000000000004</v>
      </c>
      <c r="K2527">
        <v>2.7</v>
      </c>
      <c r="U2527">
        <v>118</v>
      </c>
      <c r="V2527">
        <v>87</v>
      </c>
      <c r="W2527">
        <v>90</v>
      </c>
      <c r="X2527">
        <v>88</v>
      </c>
      <c r="Y2527">
        <v>66</v>
      </c>
      <c r="Z2527">
        <v>23</v>
      </c>
      <c r="AA2527">
        <f t="shared" si="625"/>
        <v>472</v>
      </c>
      <c r="AB2527">
        <f t="shared" si="629"/>
        <v>7.8653282499761289E-5</v>
      </c>
      <c r="AC2527" s="175"/>
    </row>
    <row r="2528" spans="1:29">
      <c r="A2528" t="s">
        <v>6290</v>
      </c>
      <c r="B2528" t="s">
        <v>6291</v>
      </c>
      <c r="C2528">
        <v>2.88</v>
      </c>
      <c r="D2528">
        <v>3.36</v>
      </c>
      <c r="E2528">
        <v>2.34</v>
      </c>
      <c r="F2528">
        <v>3.36</v>
      </c>
      <c r="G2528">
        <v>4.3</v>
      </c>
      <c r="H2528">
        <v>2.34</v>
      </c>
      <c r="I2528">
        <v>3.88</v>
      </c>
      <c r="J2528">
        <v>4.91</v>
      </c>
      <c r="K2528">
        <v>2.7</v>
      </c>
      <c r="U2528">
        <v>129</v>
      </c>
      <c r="V2528">
        <v>113</v>
      </c>
      <c r="W2528">
        <v>113</v>
      </c>
      <c r="X2528">
        <v>122</v>
      </c>
      <c r="Y2528">
        <v>106</v>
      </c>
      <c r="Z2528">
        <v>53</v>
      </c>
      <c r="AA2528">
        <f t="shared" si="625"/>
        <v>636</v>
      </c>
      <c r="AB2528">
        <f t="shared" si="629"/>
        <v>1.0598196540222072E-4</v>
      </c>
      <c r="AC2528" s="175"/>
    </row>
    <row r="2529" spans="1:29">
      <c r="A2529" t="s">
        <v>6292</v>
      </c>
      <c r="B2529" t="s">
        <v>6293</v>
      </c>
      <c r="C2529">
        <v>2.87</v>
      </c>
      <c r="D2529">
        <v>3.35</v>
      </c>
      <c r="E2529">
        <v>2.33</v>
      </c>
      <c r="F2529">
        <v>3.31</v>
      </c>
      <c r="G2529">
        <v>4.24</v>
      </c>
      <c r="H2529">
        <v>2.31</v>
      </c>
      <c r="I2529">
        <v>3.87</v>
      </c>
      <c r="J2529">
        <v>4.9000000000000004</v>
      </c>
      <c r="K2529">
        <v>2.7</v>
      </c>
      <c r="U2529">
        <v>128</v>
      </c>
      <c r="V2529">
        <v>170</v>
      </c>
      <c r="W2529">
        <v>151</v>
      </c>
      <c r="X2529">
        <v>196</v>
      </c>
      <c r="Y2529">
        <v>144</v>
      </c>
      <c r="Z2529">
        <v>168</v>
      </c>
      <c r="AA2529">
        <f t="shared" si="625"/>
        <v>957</v>
      </c>
      <c r="AB2529">
        <f t="shared" si="629"/>
        <v>1.5947286303447363E-4</v>
      </c>
      <c r="AC2529" s="175">
        <f t="shared" ref="AC2529" si="632">SUM(AB2529:AB2532)/4</f>
        <v>1.7472026843432144E-4</v>
      </c>
    </row>
    <row r="2530" spans="1:29">
      <c r="A2530" t="s">
        <v>6294</v>
      </c>
      <c r="B2530" t="s">
        <v>6295</v>
      </c>
      <c r="C2530">
        <v>3.06</v>
      </c>
      <c r="D2530">
        <v>3.51</v>
      </c>
      <c r="E2530">
        <v>2.4</v>
      </c>
      <c r="F2530">
        <v>3.57</v>
      </c>
      <c r="G2530">
        <v>4.4400000000000004</v>
      </c>
      <c r="H2530">
        <v>2.36</v>
      </c>
      <c r="I2530">
        <v>4.08</v>
      </c>
      <c r="J2530">
        <v>5.0199999999999996</v>
      </c>
      <c r="K2530">
        <v>2.7</v>
      </c>
      <c r="U2530">
        <v>154</v>
      </c>
      <c r="V2530">
        <v>182</v>
      </c>
      <c r="W2530">
        <v>184</v>
      </c>
      <c r="X2530">
        <v>222</v>
      </c>
      <c r="Y2530">
        <v>122</v>
      </c>
      <c r="Z2530">
        <v>262</v>
      </c>
      <c r="AA2530">
        <f t="shared" si="625"/>
        <v>1126</v>
      </c>
      <c r="AB2530">
        <f t="shared" si="629"/>
        <v>1.8763473748883731E-4</v>
      </c>
      <c r="AC2530" s="175"/>
    </row>
    <row r="2531" spans="1:29">
      <c r="A2531" t="s">
        <v>6296</v>
      </c>
      <c r="B2531" t="s">
        <v>6297</v>
      </c>
      <c r="C2531">
        <v>3.34</v>
      </c>
      <c r="D2531">
        <v>3.74</v>
      </c>
      <c r="E2531">
        <v>2.5099999999999998</v>
      </c>
      <c r="F2531">
        <v>3.99</v>
      </c>
      <c r="G2531">
        <v>4.7699999999999996</v>
      </c>
      <c r="H2531">
        <v>2.4700000000000002</v>
      </c>
      <c r="I2531">
        <v>4.3600000000000003</v>
      </c>
      <c r="J2531">
        <v>5.18</v>
      </c>
      <c r="K2531">
        <v>2.7</v>
      </c>
      <c r="U2531">
        <v>169</v>
      </c>
      <c r="V2531">
        <v>166</v>
      </c>
      <c r="W2531">
        <v>176</v>
      </c>
      <c r="X2531">
        <v>220</v>
      </c>
      <c r="Y2531">
        <v>154</v>
      </c>
      <c r="Z2531">
        <v>226</v>
      </c>
      <c r="AA2531">
        <f t="shared" si="625"/>
        <v>1111</v>
      </c>
      <c r="AB2531">
        <f t="shared" si="629"/>
        <v>1.8513516283312457E-4</v>
      </c>
      <c r="AC2531" s="175"/>
    </row>
    <row r="2532" spans="1:29">
      <c r="A2532" t="s">
        <v>6298</v>
      </c>
      <c r="B2532" t="s">
        <v>6299</v>
      </c>
      <c r="C2532">
        <v>3.6</v>
      </c>
      <c r="D2532">
        <v>3.93</v>
      </c>
      <c r="E2532">
        <v>2.61</v>
      </c>
      <c r="F2532">
        <v>4.4400000000000004</v>
      </c>
      <c r="G2532">
        <v>5.13</v>
      </c>
      <c r="H2532">
        <v>2.6</v>
      </c>
      <c r="I2532">
        <v>4.63</v>
      </c>
      <c r="J2532">
        <v>5.33</v>
      </c>
      <c r="K2532">
        <v>2.7</v>
      </c>
      <c r="U2532">
        <v>193</v>
      </c>
      <c r="V2532">
        <v>165</v>
      </c>
      <c r="W2532">
        <v>167</v>
      </c>
      <c r="X2532">
        <v>166</v>
      </c>
      <c r="Y2532">
        <v>138</v>
      </c>
      <c r="Z2532">
        <v>171</v>
      </c>
      <c r="AA2532">
        <f t="shared" si="625"/>
        <v>1000</v>
      </c>
      <c r="AB2532">
        <f t="shared" si="629"/>
        <v>1.6663831038085018E-4</v>
      </c>
      <c r="AC2532" s="175"/>
    </row>
    <row r="2533" spans="1:29">
      <c r="A2533" t="s">
        <v>6300</v>
      </c>
      <c r="B2533" t="s">
        <v>6301</v>
      </c>
      <c r="C2533">
        <v>3.84</v>
      </c>
      <c r="D2533">
        <v>4.03</v>
      </c>
      <c r="E2533">
        <v>2.7</v>
      </c>
      <c r="F2533">
        <v>4.9000000000000004</v>
      </c>
      <c r="G2533">
        <v>5.49</v>
      </c>
      <c r="H2533">
        <v>2.74</v>
      </c>
      <c r="I2533">
        <v>4.88</v>
      </c>
      <c r="J2533">
        <v>5.46</v>
      </c>
      <c r="K2533">
        <v>2.7</v>
      </c>
      <c r="U2533">
        <v>176</v>
      </c>
      <c r="V2533">
        <v>153</v>
      </c>
      <c r="W2533">
        <v>153</v>
      </c>
      <c r="X2533">
        <v>154</v>
      </c>
      <c r="Y2533">
        <v>140</v>
      </c>
      <c r="Z2533">
        <v>164</v>
      </c>
      <c r="AA2533">
        <f t="shared" si="625"/>
        <v>940</v>
      </c>
      <c r="AB2533">
        <f t="shared" si="629"/>
        <v>1.5664001175799919E-4</v>
      </c>
      <c r="AC2533" s="175">
        <f t="shared" ref="AC2533" si="633">SUM(AB2533:AB2536)/4</f>
        <v>1.4535026622969658E-4</v>
      </c>
    </row>
    <row r="2534" spans="1:29">
      <c r="A2534" t="s">
        <v>6302</v>
      </c>
      <c r="B2534" t="s">
        <v>6303</v>
      </c>
      <c r="C2534">
        <v>3.98</v>
      </c>
      <c r="D2534">
        <v>4.05</v>
      </c>
      <c r="E2534">
        <v>2.79</v>
      </c>
      <c r="F2534">
        <v>5.32</v>
      </c>
      <c r="G2534">
        <v>5.82</v>
      </c>
      <c r="H2534">
        <v>2.88</v>
      </c>
      <c r="I2534">
        <v>5.09</v>
      </c>
      <c r="J2534">
        <v>5.58</v>
      </c>
      <c r="K2534">
        <v>2.7</v>
      </c>
      <c r="U2534">
        <v>160</v>
      </c>
      <c r="V2534">
        <v>148</v>
      </c>
      <c r="W2534">
        <v>143</v>
      </c>
      <c r="X2534">
        <v>151</v>
      </c>
      <c r="Y2534">
        <v>133</v>
      </c>
      <c r="Z2534">
        <v>149</v>
      </c>
      <c r="AA2534">
        <f t="shared" si="625"/>
        <v>884</v>
      </c>
      <c r="AB2534">
        <f t="shared" si="629"/>
        <v>1.4730826637667158E-4</v>
      </c>
      <c r="AC2534" s="175"/>
    </row>
    <row r="2535" spans="1:29">
      <c r="A2535" t="s">
        <v>6304</v>
      </c>
      <c r="B2535" t="s">
        <v>6305</v>
      </c>
      <c r="C2535">
        <v>4.0199999999999996</v>
      </c>
      <c r="D2535">
        <v>4.0599999999999996</v>
      </c>
      <c r="E2535">
        <v>2.85</v>
      </c>
      <c r="F2535">
        <v>5.64</v>
      </c>
      <c r="G2535">
        <v>6.04</v>
      </c>
      <c r="H2535">
        <v>2.98</v>
      </c>
      <c r="I2535">
        <v>5.25</v>
      </c>
      <c r="J2535">
        <v>5.66</v>
      </c>
      <c r="K2535">
        <v>2.7</v>
      </c>
      <c r="U2535">
        <v>149</v>
      </c>
      <c r="V2535">
        <v>142</v>
      </c>
      <c r="W2535">
        <v>133</v>
      </c>
      <c r="X2535">
        <v>140</v>
      </c>
      <c r="Y2535">
        <v>129</v>
      </c>
      <c r="Z2535">
        <v>151</v>
      </c>
      <c r="AA2535">
        <f t="shared" si="625"/>
        <v>844</v>
      </c>
      <c r="AB2535">
        <f t="shared" si="629"/>
        <v>1.4064273396143757E-4</v>
      </c>
      <c r="AC2535" s="175"/>
    </row>
    <row r="2536" spans="1:29">
      <c r="A2536" t="s">
        <v>6306</v>
      </c>
      <c r="B2536" t="s">
        <v>6307</v>
      </c>
      <c r="C2536">
        <v>4.04</v>
      </c>
      <c r="D2536">
        <v>4.0599999999999996</v>
      </c>
      <c r="E2536">
        <v>2.89</v>
      </c>
      <c r="F2536">
        <v>5.85</v>
      </c>
      <c r="G2536">
        <v>6.15</v>
      </c>
      <c r="H2536">
        <v>3.06</v>
      </c>
      <c r="I2536">
        <v>5.36</v>
      </c>
      <c r="J2536">
        <v>5.72</v>
      </c>
      <c r="K2536">
        <v>2.7</v>
      </c>
      <c r="U2536">
        <v>142</v>
      </c>
      <c r="V2536">
        <v>139</v>
      </c>
      <c r="W2536">
        <v>132</v>
      </c>
      <c r="X2536">
        <v>133</v>
      </c>
      <c r="Y2536">
        <v>130</v>
      </c>
      <c r="Z2536">
        <v>145</v>
      </c>
      <c r="AA2536">
        <f t="shared" si="625"/>
        <v>821</v>
      </c>
      <c r="AB2536">
        <f t="shared" si="629"/>
        <v>1.3681005282267802E-4</v>
      </c>
      <c r="AC2536" s="175"/>
    </row>
    <row r="2537" spans="1:29">
      <c r="A2537" t="s">
        <v>6308</v>
      </c>
      <c r="B2537" t="s">
        <v>6309</v>
      </c>
      <c r="C2537">
        <v>4.05</v>
      </c>
      <c r="D2537">
        <v>4.0599999999999996</v>
      </c>
      <c r="E2537">
        <v>2.92</v>
      </c>
      <c r="F2537">
        <v>5.96</v>
      </c>
      <c r="G2537">
        <v>6.2</v>
      </c>
      <c r="H2537">
        <v>3.12</v>
      </c>
      <c r="I2537">
        <v>5.43</v>
      </c>
      <c r="J2537">
        <v>5.76</v>
      </c>
      <c r="K2537">
        <v>2.7</v>
      </c>
      <c r="U2537">
        <v>146</v>
      </c>
      <c r="V2537">
        <v>139</v>
      </c>
      <c r="W2537">
        <v>137</v>
      </c>
      <c r="X2537">
        <v>106</v>
      </c>
      <c r="Y2537">
        <v>119</v>
      </c>
      <c r="Z2537">
        <v>117</v>
      </c>
      <c r="AA2537">
        <f t="shared" si="625"/>
        <v>764</v>
      </c>
      <c r="AB2537">
        <f t="shared" si="629"/>
        <v>1.2731166913096953E-4</v>
      </c>
      <c r="AC2537" s="175">
        <f t="shared" ref="AC2537" si="634">SUM(AB2537:AB2540)/4</f>
        <v>1.2627017969108923E-4</v>
      </c>
    </row>
    <row r="2538" spans="1:29">
      <c r="A2538" t="s">
        <v>6310</v>
      </c>
      <c r="B2538" t="s">
        <v>6311</v>
      </c>
      <c r="C2538">
        <v>4.05</v>
      </c>
      <c r="D2538">
        <v>4.0599999999999996</v>
      </c>
      <c r="E2538">
        <v>2.93</v>
      </c>
      <c r="F2538">
        <v>6</v>
      </c>
      <c r="G2538">
        <v>6.22</v>
      </c>
      <c r="H2538">
        <v>3.14</v>
      </c>
      <c r="I2538">
        <v>5.47</v>
      </c>
      <c r="J2538">
        <v>5.78</v>
      </c>
      <c r="K2538">
        <v>2.7</v>
      </c>
      <c r="U2538">
        <v>147</v>
      </c>
      <c r="V2538">
        <v>138</v>
      </c>
      <c r="W2538">
        <v>142</v>
      </c>
      <c r="X2538">
        <v>94</v>
      </c>
      <c r="Y2538">
        <v>122</v>
      </c>
      <c r="Z2538">
        <v>112</v>
      </c>
      <c r="AA2538">
        <f t="shared" si="625"/>
        <v>755</v>
      </c>
      <c r="AB2538">
        <f t="shared" si="629"/>
        <v>1.258119243375419E-4</v>
      </c>
      <c r="AC2538" s="175"/>
    </row>
    <row r="2539" spans="1:29">
      <c r="A2539" t="s">
        <v>6312</v>
      </c>
      <c r="B2539" t="s">
        <v>6313</v>
      </c>
      <c r="C2539">
        <v>4.05</v>
      </c>
      <c r="D2539">
        <v>4.0599999999999996</v>
      </c>
      <c r="E2539">
        <v>2.93</v>
      </c>
      <c r="F2539">
        <v>5.98</v>
      </c>
      <c r="G2539">
        <v>6.21</v>
      </c>
      <c r="H2539">
        <v>3.13</v>
      </c>
      <c r="I2539">
        <v>5.46</v>
      </c>
      <c r="J2539">
        <v>5.77</v>
      </c>
      <c r="K2539">
        <v>2.7</v>
      </c>
      <c r="U2539">
        <v>146</v>
      </c>
      <c r="V2539">
        <v>146</v>
      </c>
      <c r="W2539">
        <v>151</v>
      </c>
      <c r="X2539">
        <v>90</v>
      </c>
      <c r="Y2539">
        <v>111</v>
      </c>
      <c r="Z2539">
        <v>100</v>
      </c>
      <c r="AA2539">
        <f t="shared" si="625"/>
        <v>744</v>
      </c>
      <c r="AB2539">
        <f t="shared" si="629"/>
        <v>1.2397890292335255E-4</v>
      </c>
      <c r="AC2539" s="175"/>
    </row>
    <row r="2540" spans="1:29">
      <c r="A2540" t="s">
        <v>6314</v>
      </c>
      <c r="B2540" t="s">
        <v>6315</v>
      </c>
      <c r="C2540">
        <v>4.04</v>
      </c>
      <c r="D2540">
        <v>4.0599999999999996</v>
      </c>
      <c r="E2540">
        <v>2.9</v>
      </c>
      <c r="F2540">
        <v>5.91</v>
      </c>
      <c r="G2540">
        <v>6.18</v>
      </c>
      <c r="H2540">
        <v>3.09</v>
      </c>
      <c r="I2540">
        <v>5.4</v>
      </c>
      <c r="J2540">
        <v>5.74</v>
      </c>
      <c r="K2540">
        <v>2.7</v>
      </c>
      <c r="U2540">
        <v>150</v>
      </c>
      <c r="V2540">
        <v>155</v>
      </c>
      <c r="W2540">
        <v>158</v>
      </c>
      <c r="X2540">
        <v>78</v>
      </c>
      <c r="Y2540">
        <v>109</v>
      </c>
      <c r="Z2540">
        <v>118</v>
      </c>
      <c r="AA2540">
        <f t="shared" si="625"/>
        <v>768</v>
      </c>
      <c r="AB2540">
        <f t="shared" si="629"/>
        <v>1.2797822237249295E-4</v>
      </c>
      <c r="AC2540" s="175"/>
    </row>
    <row r="2541" spans="1:29">
      <c r="A2541" t="s">
        <v>6316</v>
      </c>
      <c r="B2541" t="s">
        <v>6317</v>
      </c>
      <c r="C2541">
        <v>4.03</v>
      </c>
      <c r="D2541">
        <v>4.0599999999999996</v>
      </c>
      <c r="E2541">
        <v>2.86</v>
      </c>
      <c r="F2541">
        <v>5.77</v>
      </c>
      <c r="G2541">
        <v>6.12</v>
      </c>
      <c r="H2541">
        <v>3.04</v>
      </c>
      <c r="I2541">
        <v>5.3</v>
      </c>
      <c r="J2541">
        <v>5.69</v>
      </c>
      <c r="K2541">
        <v>2.7</v>
      </c>
      <c r="U2541">
        <v>151</v>
      </c>
      <c r="V2541">
        <v>162</v>
      </c>
      <c r="W2541">
        <v>165</v>
      </c>
      <c r="X2541">
        <v>83</v>
      </c>
      <c r="Y2541">
        <v>117</v>
      </c>
      <c r="Z2541">
        <v>139</v>
      </c>
      <c r="AA2541">
        <f t="shared" si="625"/>
        <v>817</v>
      </c>
      <c r="AB2541">
        <f t="shared" si="629"/>
        <v>1.361434995811546E-4</v>
      </c>
      <c r="AC2541" s="175">
        <f t="shared" ref="AC2541" si="635">SUM(AB2541:AB2544)/4</f>
        <v>1.4043443607346151E-4</v>
      </c>
    </row>
    <row r="2542" spans="1:29">
      <c r="A2542" t="s">
        <v>6318</v>
      </c>
      <c r="B2542" t="s">
        <v>6319</v>
      </c>
      <c r="C2542">
        <v>3.99</v>
      </c>
      <c r="D2542">
        <v>4.0599999999999996</v>
      </c>
      <c r="E2542">
        <v>2.79</v>
      </c>
      <c r="F2542">
        <v>5.53</v>
      </c>
      <c r="G2542">
        <v>6.01</v>
      </c>
      <c r="H2542">
        <v>3.01</v>
      </c>
      <c r="I2542">
        <v>5.0999999999999996</v>
      </c>
      <c r="J2542">
        <v>5.59</v>
      </c>
      <c r="K2542">
        <v>2.7</v>
      </c>
      <c r="U2542">
        <v>146</v>
      </c>
      <c r="V2542">
        <v>169</v>
      </c>
      <c r="W2542">
        <v>172</v>
      </c>
      <c r="X2542">
        <v>88</v>
      </c>
      <c r="Y2542">
        <v>123</v>
      </c>
      <c r="Z2542">
        <v>135</v>
      </c>
      <c r="AA2542">
        <f t="shared" si="625"/>
        <v>833</v>
      </c>
      <c r="AB2542">
        <f t="shared" si="629"/>
        <v>1.3880971254724822E-4</v>
      </c>
      <c r="AC2542" s="175"/>
    </row>
    <row r="2543" spans="1:29">
      <c r="A2543" t="s">
        <v>6320</v>
      </c>
      <c r="B2543" t="s">
        <v>6321</v>
      </c>
      <c r="C2543">
        <v>3.87</v>
      </c>
      <c r="D2543">
        <v>4.04</v>
      </c>
      <c r="E2543">
        <v>2.72</v>
      </c>
      <c r="F2543">
        <v>5.21</v>
      </c>
      <c r="G2543">
        <v>5.81</v>
      </c>
      <c r="H2543">
        <v>2.94</v>
      </c>
      <c r="I2543">
        <v>4.91</v>
      </c>
      <c r="J2543">
        <v>5.48</v>
      </c>
      <c r="K2543">
        <v>2.7</v>
      </c>
      <c r="U2543">
        <v>141</v>
      </c>
      <c r="V2543">
        <v>175</v>
      </c>
      <c r="W2543">
        <v>173</v>
      </c>
      <c r="X2543">
        <v>102</v>
      </c>
      <c r="Y2543">
        <v>127</v>
      </c>
      <c r="Z2543">
        <v>142</v>
      </c>
      <c r="AA2543">
        <f t="shared" si="625"/>
        <v>860</v>
      </c>
      <c r="AB2543">
        <f t="shared" si="629"/>
        <v>1.4330894692753116E-4</v>
      </c>
      <c r="AC2543" s="175"/>
    </row>
    <row r="2544" spans="1:29">
      <c r="A2544" t="s">
        <v>6322</v>
      </c>
      <c r="B2544" t="s">
        <v>6323</v>
      </c>
      <c r="C2544">
        <v>3.77</v>
      </c>
      <c r="D2544">
        <v>4.01</v>
      </c>
      <c r="E2544">
        <v>2.68</v>
      </c>
      <c r="F2544">
        <v>4.99</v>
      </c>
      <c r="G2544">
        <v>5.63</v>
      </c>
      <c r="H2544">
        <v>2.87</v>
      </c>
      <c r="I2544">
        <v>4.79</v>
      </c>
      <c r="J2544">
        <v>5.42</v>
      </c>
      <c r="K2544">
        <v>2.7</v>
      </c>
      <c r="U2544">
        <v>137</v>
      </c>
      <c r="V2544">
        <v>170</v>
      </c>
      <c r="W2544">
        <v>163</v>
      </c>
      <c r="X2544">
        <v>106</v>
      </c>
      <c r="Y2544">
        <v>138</v>
      </c>
      <c r="Z2544">
        <v>147</v>
      </c>
      <c r="AA2544">
        <f t="shared" si="625"/>
        <v>861</v>
      </c>
      <c r="AB2544">
        <f t="shared" si="629"/>
        <v>1.4347558523791201E-4</v>
      </c>
      <c r="AC2544" s="175"/>
    </row>
    <row r="2545" spans="1:29">
      <c r="A2545" t="s">
        <v>6324</v>
      </c>
      <c r="B2545" t="s">
        <v>6325</v>
      </c>
      <c r="C2545">
        <v>3.69</v>
      </c>
      <c r="D2545">
        <v>3.97</v>
      </c>
      <c r="E2545">
        <v>2.64</v>
      </c>
      <c r="F2545">
        <v>4.82</v>
      </c>
      <c r="G2545">
        <v>5.5</v>
      </c>
      <c r="H2545">
        <v>2.81</v>
      </c>
      <c r="I2545">
        <v>4.71</v>
      </c>
      <c r="J2545">
        <v>5.38</v>
      </c>
      <c r="K2545">
        <v>2.7</v>
      </c>
      <c r="U2545">
        <v>130</v>
      </c>
      <c r="V2545">
        <v>154</v>
      </c>
      <c r="W2545">
        <v>143</v>
      </c>
      <c r="X2545">
        <v>98</v>
      </c>
      <c r="Y2545">
        <v>134</v>
      </c>
      <c r="Z2545">
        <v>126</v>
      </c>
      <c r="AA2545">
        <f t="shared" si="625"/>
        <v>785</v>
      </c>
      <c r="AB2545">
        <f t="shared" si="629"/>
        <v>1.308110736489674E-4</v>
      </c>
      <c r="AC2545" s="175">
        <f t="shared" ref="AC2545" si="636">SUM(AB2545:AB2548)/4</f>
        <v>9.123447493351549E-5</v>
      </c>
    </row>
    <row r="2546" spans="1:29">
      <c r="A2546" t="s">
        <v>6326</v>
      </c>
      <c r="B2546" t="s">
        <v>6327</v>
      </c>
      <c r="C2546">
        <v>3.59</v>
      </c>
      <c r="D2546">
        <v>3.92</v>
      </c>
      <c r="E2546">
        <v>2.61</v>
      </c>
      <c r="F2546">
        <v>4.63</v>
      </c>
      <c r="G2546">
        <v>5.35</v>
      </c>
      <c r="H2546">
        <v>2.75</v>
      </c>
      <c r="I2546">
        <v>4.6100000000000003</v>
      </c>
      <c r="J2546">
        <v>5.32</v>
      </c>
      <c r="K2546">
        <v>2.7</v>
      </c>
      <c r="U2546">
        <v>106</v>
      </c>
      <c r="V2546">
        <v>128</v>
      </c>
      <c r="W2546">
        <v>100</v>
      </c>
      <c r="X2546">
        <v>95</v>
      </c>
      <c r="Y2546">
        <v>122</v>
      </c>
      <c r="Z2546">
        <v>73</v>
      </c>
      <c r="AA2546">
        <f t="shared" si="625"/>
        <v>624</v>
      </c>
      <c r="AB2546">
        <f t="shared" si="629"/>
        <v>1.0398230567765052E-4</v>
      </c>
      <c r="AC2546" s="175"/>
    </row>
    <row r="2547" spans="1:29">
      <c r="A2547" t="s">
        <v>6328</v>
      </c>
      <c r="B2547" t="s">
        <v>6329</v>
      </c>
      <c r="C2547">
        <v>3.52</v>
      </c>
      <c r="D2547">
        <v>3.88</v>
      </c>
      <c r="E2547">
        <v>2.58</v>
      </c>
      <c r="F2547">
        <v>4.5</v>
      </c>
      <c r="G2547">
        <v>5.25</v>
      </c>
      <c r="H2547">
        <v>2.71</v>
      </c>
      <c r="I2547">
        <v>4.54</v>
      </c>
      <c r="J2547">
        <v>5.28</v>
      </c>
      <c r="K2547">
        <v>2.7</v>
      </c>
      <c r="U2547">
        <v>99</v>
      </c>
      <c r="V2547">
        <v>93</v>
      </c>
      <c r="W2547">
        <v>76</v>
      </c>
      <c r="X2547">
        <v>71</v>
      </c>
      <c r="Y2547">
        <v>91</v>
      </c>
      <c r="Z2547">
        <v>30</v>
      </c>
      <c r="AA2547">
        <f t="shared" si="625"/>
        <v>460</v>
      </c>
      <c r="AB2547">
        <f t="shared" si="629"/>
        <v>7.665362277519109E-5</v>
      </c>
      <c r="AC2547" s="175"/>
    </row>
    <row r="2548" spans="1:29">
      <c r="A2548" t="s">
        <v>6330</v>
      </c>
      <c r="B2548" t="s">
        <v>6331</v>
      </c>
      <c r="C2548">
        <v>3.44</v>
      </c>
      <c r="D2548">
        <v>3.82</v>
      </c>
      <c r="E2548">
        <v>2.56</v>
      </c>
      <c r="F2548">
        <v>4.3499999999999996</v>
      </c>
      <c r="G2548">
        <v>5.12</v>
      </c>
      <c r="H2548">
        <v>2.67</v>
      </c>
      <c r="I2548">
        <v>4.46</v>
      </c>
      <c r="J2548">
        <v>5.24</v>
      </c>
      <c r="K2548">
        <v>2.7</v>
      </c>
      <c r="U2548">
        <v>70</v>
      </c>
      <c r="V2548">
        <v>56</v>
      </c>
      <c r="W2548">
        <v>48</v>
      </c>
      <c r="X2548">
        <v>66</v>
      </c>
      <c r="Y2548">
        <v>68</v>
      </c>
      <c r="Z2548">
        <v>13</v>
      </c>
      <c r="AA2548">
        <f t="shared" si="625"/>
        <v>321</v>
      </c>
      <c r="AB2548">
        <f t="shared" si="629"/>
        <v>5.3490897632252908E-5</v>
      </c>
      <c r="AC2548" s="175"/>
    </row>
    <row r="2549" spans="1:29">
      <c r="A2549" t="s">
        <v>6332</v>
      </c>
      <c r="B2549" t="s">
        <v>6333</v>
      </c>
      <c r="C2549">
        <v>3.38</v>
      </c>
      <c r="D2549">
        <v>3.77</v>
      </c>
      <c r="E2549">
        <v>2.54</v>
      </c>
      <c r="F2549">
        <v>4.24</v>
      </c>
      <c r="G2549">
        <v>5.04</v>
      </c>
      <c r="H2549">
        <v>2.65</v>
      </c>
      <c r="I2549">
        <v>4.4000000000000004</v>
      </c>
      <c r="J2549">
        <v>5.21</v>
      </c>
      <c r="K2549">
        <v>2.7</v>
      </c>
      <c r="U2549">
        <v>71</v>
      </c>
      <c r="V2549">
        <v>57</v>
      </c>
      <c r="W2549">
        <v>51</v>
      </c>
      <c r="X2549">
        <v>82</v>
      </c>
      <c r="Y2549">
        <v>71</v>
      </c>
      <c r="Z2549">
        <v>15</v>
      </c>
      <c r="AA2549">
        <f t="shared" si="625"/>
        <v>347</v>
      </c>
      <c r="AB2549">
        <f t="shared" si="629"/>
        <v>5.7823493702155016E-5</v>
      </c>
      <c r="AC2549" s="175">
        <f t="shared" ref="AC2549" si="637">SUM(AB2549:AB2552)/4</f>
        <v>6.7780132747410806E-5</v>
      </c>
    </row>
    <row r="2550" spans="1:29">
      <c r="A2550" t="s">
        <v>6334</v>
      </c>
      <c r="B2550" t="s">
        <v>6335</v>
      </c>
      <c r="C2550">
        <v>3.32</v>
      </c>
      <c r="D2550">
        <v>3.73</v>
      </c>
      <c r="E2550">
        <v>2.52</v>
      </c>
      <c r="F2550">
        <v>4.1399999999999997</v>
      </c>
      <c r="G2550">
        <v>4.96</v>
      </c>
      <c r="H2550">
        <v>2.61</v>
      </c>
      <c r="I2550">
        <v>4.34</v>
      </c>
      <c r="J2550">
        <v>5.17</v>
      </c>
      <c r="K2550">
        <v>2.7</v>
      </c>
      <c r="U2550">
        <v>76</v>
      </c>
      <c r="V2550">
        <v>55</v>
      </c>
      <c r="W2550">
        <v>55</v>
      </c>
      <c r="X2550">
        <v>86</v>
      </c>
      <c r="Y2550">
        <v>69</v>
      </c>
      <c r="Z2550">
        <v>12</v>
      </c>
      <c r="AA2550">
        <f t="shared" si="625"/>
        <v>353</v>
      </c>
      <c r="AB2550">
        <f t="shared" si="629"/>
        <v>5.8823323564440116E-5</v>
      </c>
      <c r="AC2550" s="175"/>
    </row>
    <row r="2551" spans="1:29">
      <c r="A2551" t="s">
        <v>6336</v>
      </c>
      <c r="B2551" t="s">
        <v>6337</v>
      </c>
      <c r="C2551">
        <v>3.28</v>
      </c>
      <c r="D2551">
        <v>3.69</v>
      </c>
      <c r="E2551">
        <v>2.5</v>
      </c>
      <c r="F2551">
        <v>4.0599999999999996</v>
      </c>
      <c r="G2551">
        <v>4.8899999999999997</v>
      </c>
      <c r="H2551">
        <v>2.59</v>
      </c>
      <c r="I2551">
        <v>4.3</v>
      </c>
      <c r="J2551">
        <v>5.15</v>
      </c>
      <c r="K2551">
        <v>2.7</v>
      </c>
      <c r="U2551">
        <v>85</v>
      </c>
      <c r="V2551">
        <v>63</v>
      </c>
      <c r="W2551">
        <v>62</v>
      </c>
      <c r="X2551">
        <v>88</v>
      </c>
      <c r="Y2551">
        <v>66</v>
      </c>
      <c r="Z2551">
        <v>23</v>
      </c>
      <c r="AA2551">
        <f t="shared" si="625"/>
        <v>387</v>
      </c>
      <c r="AB2551">
        <f t="shared" si="629"/>
        <v>6.4489026117389025E-5</v>
      </c>
      <c r="AC2551" s="175"/>
    </row>
    <row r="2552" spans="1:29">
      <c r="A2552" t="s">
        <v>6338</v>
      </c>
      <c r="B2552" t="s">
        <v>6339</v>
      </c>
      <c r="C2552">
        <v>3.25</v>
      </c>
      <c r="D2552">
        <v>3.67</v>
      </c>
      <c r="E2552">
        <v>2.4900000000000002</v>
      </c>
      <c r="F2552">
        <v>4.01</v>
      </c>
      <c r="G2552">
        <v>4.8499999999999996</v>
      </c>
      <c r="H2552">
        <v>2.57</v>
      </c>
      <c r="I2552">
        <v>4.2699999999999996</v>
      </c>
      <c r="J2552">
        <v>5.14</v>
      </c>
      <c r="K2552">
        <v>2.7</v>
      </c>
      <c r="U2552">
        <v>93</v>
      </c>
      <c r="V2552">
        <v>86</v>
      </c>
      <c r="W2552">
        <v>82</v>
      </c>
      <c r="X2552">
        <v>120</v>
      </c>
      <c r="Y2552">
        <v>106</v>
      </c>
      <c r="Z2552">
        <v>53</v>
      </c>
      <c r="AA2552">
        <f t="shared" si="625"/>
        <v>540</v>
      </c>
      <c r="AB2552">
        <f t="shared" si="629"/>
        <v>8.9984687605659108E-5</v>
      </c>
      <c r="AC2552" s="175"/>
    </row>
    <row r="2553" spans="1:29">
      <c r="A2553" t="s">
        <v>6340</v>
      </c>
      <c r="B2553" t="s">
        <v>6341</v>
      </c>
      <c r="C2553">
        <v>3.26</v>
      </c>
      <c r="D2553">
        <v>3.68</v>
      </c>
      <c r="E2553">
        <v>2.4900000000000002</v>
      </c>
      <c r="F2553">
        <v>3.99</v>
      </c>
      <c r="G2553">
        <v>4.83</v>
      </c>
      <c r="H2553">
        <v>2.5499999999999998</v>
      </c>
      <c r="I2553">
        <v>4.28</v>
      </c>
      <c r="J2553">
        <v>5.14</v>
      </c>
      <c r="K2553">
        <v>2.7</v>
      </c>
      <c r="U2553">
        <v>91</v>
      </c>
      <c r="V2553">
        <v>134</v>
      </c>
      <c r="W2553">
        <v>119</v>
      </c>
      <c r="X2553">
        <v>194</v>
      </c>
      <c r="Y2553">
        <v>144</v>
      </c>
      <c r="Z2553">
        <v>168</v>
      </c>
      <c r="AA2553">
        <f t="shared" si="625"/>
        <v>850</v>
      </c>
      <c r="AB2553">
        <f t="shared" si="629"/>
        <v>1.4164256382372267E-4</v>
      </c>
      <c r="AC2553" s="175">
        <f t="shared" ref="AC2553" si="638">SUM(AB2553:AB2556)/4</f>
        <v>1.56015118094071E-4</v>
      </c>
    </row>
    <row r="2554" spans="1:29">
      <c r="A2554" t="s">
        <v>6342</v>
      </c>
      <c r="B2554" t="s">
        <v>6343</v>
      </c>
      <c r="C2554">
        <v>3.43</v>
      </c>
      <c r="D2554">
        <v>3.81</v>
      </c>
      <c r="E2554">
        <v>2.54</v>
      </c>
      <c r="F2554">
        <v>4.25</v>
      </c>
      <c r="G2554">
        <v>5.0199999999999996</v>
      </c>
      <c r="H2554">
        <v>2.6</v>
      </c>
      <c r="I2554">
        <v>4.45</v>
      </c>
      <c r="J2554">
        <v>5.23</v>
      </c>
      <c r="K2554">
        <v>2.7</v>
      </c>
      <c r="U2554">
        <v>117</v>
      </c>
      <c r="V2554">
        <v>155</v>
      </c>
      <c r="W2554">
        <v>142</v>
      </c>
      <c r="X2554">
        <v>220</v>
      </c>
      <c r="Y2554">
        <v>122</v>
      </c>
      <c r="Z2554">
        <v>262</v>
      </c>
      <c r="AA2554">
        <f t="shared" si="625"/>
        <v>1018</v>
      </c>
      <c r="AB2554">
        <f t="shared" si="629"/>
        <v>1.6963779996770548E-4</v>
      </c>
      <c r="AC2554" s="175"/>
    </row>
    <row r="2555" spans="1:29">
      <c r="A2555" t="s">
        <v>6344</v>
      </c>
      <c r="B2555" t="s">
        <v>6345</v>
      </c>
      <c r="C2555">
        <v>3.63</v>
      </c>
      <c r="D2555">
        <v>3.96</v>
      </c>
      <c r="E2555">
        <v>2.62</v>
      </c>
      <c r="F2555">
        <v>4.57</v>
      </c>
      <c r="G2555">
        <v>5.26</v>
      </c>
      <c r="H2555">
        <v>2.67</v>
      </c>
      <c r="I2555">
        <v>4.6500000000000004</v>
      </c>
      <c r="J2555">
        <v>5.34</v>
      </c>
      <c r="K2555">
        <v>2.7</v>
      </c>
      <c r="U2555">
        <v>127</v>
      </c>
      <c r="V2555">
        <v>134</v>
      </c>
      <c r="W2555">
        <v>142</v>
      </c>
      <c r="X2555">
        <v>218</v>
      </c>
      <c r="Y2555">
        <v>154</v>
      </c>
      <c r="Z2555">
        <v>226</v>
      </c>
      <c r="AA2555">
        <f t="shared" si="625"/>
        <v>1001</v>
      </c>
      <c r="AB2555">
        <f t="shared" si="629"/>
        <v>1.6680494869123104E-4</v>
      </c>
      <c r="AC2555" s="175"/>
    </row>
    <row r="2556" spans="1:29">
      <c r="A2556" t="s">
        <v>6346</v>
      </c>
      <c r="B2556" t="s">
        <v>6347</v>
      </c>
      <c r="C2556">
        <v>3.83</v>
      </c>
      <c r="D2556">
        <v>4.05</v>
      </c>
      <c r="E2556">
        <v>2.69</v>
      </c>
      <c r="F2556">
        <v>4.93</v>
      </c>
      <c r="G2556">
        <v>5.53</v>
      </c>
      <c r="H2556">
        <v>2.77</v>
      </c>
      <c r="I2556">
        <v>4.8499999999999996</v>
      </c>
      <c r="J2556">
        <v>5.45</v>
      </c>
      <c r="K2556">
        <v>2.7</v>
      </c>
      <c r="U2556">
        <v>141</v>
      </c>
      <c r="V2556">
        <v>131</v>
      </c>
      <c r="W2556">
        <v>131</v>
      </c>
      <c r="X2556">
        <v>164</v>
      </c>
      <c r="Y2556">
        <v>138</v>
      </c>
      <c r="Z2556">
        <v>171</v>
      </c>
      <c r="AA2556">
        <f t="shared" si="625"/>
        <v>876</v>
      </c>
      <c r="AB2556">
        <f t="shared" si="629"/>
        <v>1.4597515989362477E-4</v>
      </c>
      <c r="AC2556" s="175"/>
    </row>
    <row r="2557" spans="1:29">
      <c r="A2557" t="s">
        <v>6348</v>
      </c>
      <c r="B2557" t="s">
        <v>6349</v>
      </c>
      <c r="C2557">
        <v>3.98</v>
      </c>
      <c r="D2557">
        <v>4.0599999999999996</v>
      </c>
      <c r="E2557">
        <v>2.76</v>
      </c>
      <c r="F2557">
        <v>5.26</v>
      </c>
      <c r="G2557">
        <v>5.79</v>
      </c>
      <c r="H2557">
        <v>2.87</v>
      </c>
      <c r="I2557">
        <v>5.04</v>
      </c>
      <c r="J2557">
        <v>5.55</v>
      </c>
      <c r="K2557">
        <v>2.7</v>
      </c>
      <c r="U2557">
        <v>129</v>
      </c>
      <c r="V2557">
        <v>121</v>
      </c>
      <c r="W2557">
        <v>118</v>
      </c>
      <c r="X2557">
        <v>153</v>
      </c>
      <c r="Y2557">
        <v>140</v>
      </c>
      <c r="Z2557">
        <v>164</v>
      </c>
      <c r="AA2557">
        <f t="shared" si="625"/>
        <v>825</v>
      </c>
      <c r="AB2557">
        <f t="shared" si="629"/>
        <v>1.3747660606420141E-4</v>
      </c>
      <c r="AC2557" s="175">
        <f t="shared" ref="AC2557" si="639">SUM(AB2557:AB2560)/4</f>
        <v>1.2647847757906529E-4</v>
      </c>
    </row>
    <row r="2558" spans="1:29">
      <c r="A2558" t="s">
        <v>6350</v>
      </c>
      <c r="B2558" t="s">
        <v>6351</v>
      </c>
      <c r="C2558">
        <v>4.03</v>
      </c>
      <c r="D2558">
        <v>4.0599999999999996</v>
      </c>
      <c r="E2558">
        <v>2.82</v>
      </c>
      <c r="F2558">
        <v>5.58</v>
      </c>
      <c r="G2558">
        <v>6.02</v>
      </c>
      <c r="H2558">
        <v>2.97</v>
      </c>
      <c r="I2558">
        <v>5.2</v>
      </c>
      <c r="J2558">
        <v>5.64</v>
      </c>
      <c r="K2558">
        <v>2.7</v>
      </c>
      <c r="U2558">
        <v>114</v>
      </c>
      <c r="V2558">
        <v>116</v>
      </c>
      <c r="W2558">
        <v>109</v>
      </c>
      <c r="X2558">
        <v>150</v>
      </c>
      <c r="Y2558">
        <v>133</v>
      </c>
      <c r="Z2558">
        <v>149</v>
      </c>
      <c r="AA2558">
        <f t="shared" si="625"/>
        <v>771</v>
      </c>
      <c r="AB2558">
        <f t="shared" si="629"/>
        <v>1.2847813730363549E-4</v>
      </c>
      <c r="AC2558" s="175"/>
    </row>
    <row r="2559" spans="1:29">
      <c r="A2559" t="s">
        <v>6352</v>
      </c>
      <c r="B2559" t="s">
        <v>6353</v>
      </c>
      <c r="C2559">
        <v>4.05</v>
      </c>
      <c r="D2559">
        <v>4.0599999999999996</v>
      </c>
      <c r="E2559">
        <v>2.87</v>
      </c>
      <c r="F2559">
        <v>5.83</v>
      </c>
      <c r="G2559">
        <v>6.16</v>
      </c>
      <c r="H2559">
        <v>3.05</v>
      </c>
      <c r="I2559">
        <v>5.33</v>
      </c>
      <c r="J2559">
        <v>5.7</v>
      </c>
      <c r="K2559">
        <v>2.7</v>
      </c>
      <c r="U2559">
        <v>105</v>
      </c>
      <c r="V2559">
        <v>110</v>
      </c>
      <c r="W2559">
        <v>99</v>
      </c>
      <c r="X2559">
        <v>139</v>
      </c>
      <c r="Y2559">
        <v>129</v>
      </c>
      <c r="Z2559">
        <v>151</v>
      </c>
      <c r="AA2559">
        <f t="shared" si="625"/>
        <v>733</v>
      </c>
      <c r="AB2559">
        <f t="shared" si="629"/>
        <v>1.2214588150916318E-4</v>
      </c>
      <c r="AC2559" s="175"/>
    </row>
    <row r="2560" spans="1:29">
      <c r="A2560" t="s">
        <v>6354</v>
      </c>
      <c r="B2560" t="s">
        <v>6355</v>
      </c>
      <c r="C2560">
        <v>4.05</v>
      </c>
      <c r="D2560">
        <v>4.0599999999999996</v>
      </c>
      <c r="E2560">
        <v>2.91</v>
      </c>
      <c r="F2560">
        <v>6.02</v>
      </c>
      <c r="G2560">
        <v>6.23</v>
      </c>
      <c r="H2560">
        <v>3.13</v>
      </c>
      <c r="I2560">
        <v>5.44</v>
      </c>
      <c r="J2560">
        <v>5.76</v>
      </c>
      <c r="K2560">
        <v>2.7</v>
      </c>
      <c r="U2560">
        <v>98</v>
      </c>
      <c r="V2560">
        <v>107</v>
      </c>
      <c r="W2560">
        <v>96</v>
      </c>
      <c r="X2560">
        <v>131</v>
      </c>
      <c r="Y2560">
        <v>130</v>
      </c>
      <c r="Z2560">
        <v>145</v>
      </c>
      <c r="AA2560">
        <f t="shared" si="625"/>
        <v>707</v>
      </c>
      <c r="AB2560">
        <f t="shared" si="629"/>
        <v>1.1781328543926109E-4</v>
      </c>
      <c r="AC2560" s="175"/>
    </row>
    <row r="2561" spans="1:29">
      <c r="A2561" t="s">
        <v>6356</v>
      </c>
      <c r="B2561" t="s">
        <v>6357</v>
      </c>
      <c r="C2561">
        <v>4.0599999999999996</v>
      </c>
      <c r="D2561">
        <v>4.0599999999999996</v>
      </c>
      <c r="E2561">
        <v>2.95</v>
      </c>
      <c r="F2561">
        <v>6.12</v>
      </c>
      <c r="G2561">
        <v>6.26</v>
      </c>
      <c r="H2561">
        <v>3.18</v>
      </c>
      <c r="I2561">
        <v>5.53</v>
      </c>
      <c r="J2561">
        <v>5.81</v>
      </c>
      <c r="K2561">
        <v>2.7</v>
      </c>
      <c r="U2561">
        <v>102</v>
      </c>
      <c r="V2561">
        <v>107</v>
      </c>
      <c r="W2561">
        <v>99</v>
      </c>
      <c r="X2561">
        <v>105</v>
      </c>
      <c r="Y2561">
        <v>119</v>
      </c>
      <c r="Z2561">
        <v>117</v>
      </c>
      <c r="AA2561">
        <f t="shared" si="625"/>
        <v>649</v>
      </c>
      <c r="AB2561">
        <f t="shared" si="629"/>
        <v>1.0814826343717177E-4</v>
      </c>
      <c r="AC2561" s="175">
        <f t="shared" ref="AC2561" si="640">SUM(AB2561:AB2564)/4</f>
        <v>1.0560702920386381E-4</v>
      </c>
    </row>
    <row r="2562" spans="1:29">
      <c r="A2562" t="s">
        <v>6358</v>
      </c>
      <c r="B2562" t="s">
        <v>6359</v>
      </c>
      <c r="C2562">
        <v>4.0599999999999996</v>
      </c>
      <c r="D2562">
        <v>4.0599999999999996</v>
      </c>
      <c r="E2562">
        <v>2.97</v>
      </c>
      <c r="F2562">
        <v>6.18</v>
      </c>
      <c r="G2562">
        <v>6.28</v>
      </c>
      <c r="H2562">
        <v>3.22</v>
      </c>
      <c r="I2562">
        <v>5.59</v>
      </c>
      <c r="J2562">
        <v>5.84</v>
      </c>
      <c r="K2562">
        <v>2.7</v>
      </c>
      <c r="U2562">
        <v>101</v>
      </c>
      <c r="V2562">
        <v>103</v>
      </c>
      <c r="W2562">
        <v>102</v>
      </c>
      <c r="X2562">
        <v>93</v>
      </c>
      <c r="Y2562">
        <v>122</v>
      </c>
      <c r="Z2562">
        <v>112</v>
      </c>
      <c r="AA2562">
        <f t="shared" si="625"/>
        <v>633</v>
      </c>
      <c r="AB2562">
        <f t="shared" si="629"/>
        <v>1.0548205047107817E-4</v>
      </c>
      <c r="AC2562" s="175"/>
    </row>
    <row r="2563" spans="1:29">
      <c r="A2563" t="s">
        <v>6360</v>
      </c>
      <c r="B2563" t="s">
        <v>6361</v>
      </c>
      <c r="C2563">
        <v>4.0599999999999996</v>
      </c>
      <c r="D2563">
        <v>4.0599999999999996</v>
      </c>
      <c r="E2563">
        <v>2.98</v>
      </c>
      <c r="F2563">
        <v>6.19</v>
      </c>
      <c r="G2563">
        <v>6.28</v>
      </c>
      <c r="H2563">
        <v>3.22</v>
      </c>
      <c r="I2563">
        <v>5.61</v>
      </c>
      <c r="J2563">
        <v>5.85</v>
      </c>
      <c r="K2563">
        <v>2.7</v>
      </c>
      <c r="U2563">
        <v>100</v>
      </c>
      <c r="V2563">
        <v>109</v>
      </c>
      <c r="W2563">
        <v>109</v>
      </c>
      <c r="X2563">
        <v>89</v>
      </c>
      <c r="Y2563">
        <v>111</v>
      </c>
      <c r="Z2563">
        <v>100</v>
      </c>
      <c r="AA2563">
        <f t="shared" si="625"/>
        <v>618</v>
      </c>
      <c r="AB2563">
        <f t="shared" si="629"/>
        <v>1.0298247581536542E-4</v>
      </c>
      <c r="AC2563" s="175"/>
    </row>
    <row r="2564" spans="1:29">
      <c r="A2564" t="s">
        <v>6362</v>
      </c>
      <c r="B2564" t="s">
        <v>6363</v>
      </c>
      <c r="C2564">
        <v>4.05</v>
      </c>
      <c r="D2564">
        <v>4.0599999999999996</v>
      </c>
      <c r="E2564">
        <v>2.97</v>
      </c>
      <c r="F2564">
        <v>6.17</v>
      </c>
      <c r="G2564">
        <v>6.27</v>
      </c>
      <c r="H2564">
        <v>3.2</v>
      </c>
      <c r="I2564">
        <v>5.59</v>
      </c>
      <c r="J2564">
        <v>5.84</v>
      </c>
      <c r="K2564">
        <v>2.7</v>
      </c>
      <c r="U2564">
        <v>103</v>
      </c>
      <c r="V2564">
        <v>115</v>
      </c>
      <c r="W2564">
        <v>113</v>
      </c>
      <c r="X2564">
        <v>77</v>
      </c>
      <c r="Y2564">
        <v>109</v>
      </c>
      <c r="Z2564">
        <v>118</v>
      </c>
      <c r="AA2564">
        <f t="shared" si="625"/>
        <v>635</v>
      </c>
      <c r="AB2564">
        <f t="shared" si="629"/>
        <v>1.0581532709183988E-4</v>
      </c>
      <c r="AC2564" s="175"/>
    </row>
    <row r="2565" spans="1:29">
      <c r="A2565" t="s">
        <v>6364</v>
      </c>
      <c r="B2565" t="s">
        <v>6365</v>
      </c>
      <c r="C2565">
        <v>4.05</v>
      </c>
      <c r="D2565">
        <v>4.0599999999999996</v>
      </c>
      <c r="E2565">
        <v>2.94</v>
      </c>
      <c r="F2565">
        <v>6.1</v>
      </c>
      <c r="G2565">
        <v>6.25</v>
      </c>
      <c r="H2565">
        <v>3.16</v>
      </c>
      <c r="I2565">
        <v>5.5</v>
      </c>
      <c r="J2565">
        <v>5.79</v>
      </c>
      <c r="K2565">
        <v>2.7</v>
      </c>
      <c r="U2565">
        <v>102</v>
      </c>
      <c r="V2565">
        <v>120</v>
      </c>
      <c r="W2565">
        <v>119</v>
      </c>
      <c r="X2565">
        <v>82</v>
      </c>
      <c r="Y2565">
        <v>117</v>
      </c>
      <c r="Z2565">
        <v>139</v>
      </c>
      <c r="AA2565">
        <f t="shared" si="625"/>
        <v>679</v>
      </c>
      <c r="AB2565">
        <f t="shared" si="629"/>
        <v>1.1314741274859728E-4</v>
      </c>
      <c r="AC2565" s="175">
        <f t="shared" ref="AC2565" si="641">SUM(AB2565:AB2568)/4</f>
        <v>1.1922971107749831E-4</v>
      </c>
    </row>
    <row r="2566" spans="1:29">
      <c r="A2566" t="s">
        <v>6366</v>
      </c>
      <c r="B2566" t="s">
        <v>6367</v>
      </c>
      <c r="C2566">
        <v>4.04</v>
      </c>
      <c r="D2566">
        <v>4.0599999999999996</v>
      </c>
      <c r="E2566">
        <v>2.86</v>
      </c>
      <c r="F2566">
        <v>5.9</v>
      </c>
      <c r="G2566">
        <v>6.21</v>
      </c>
      <c r="H2566">
        <v>3.13</v>
      </c>
      <c r="I2566">
        <v>5.3</v>
      </c>
      <c r="J2566">
        <v>5.69</v>
      </c>
      <c r="K2566">
        <v>2.7</v>
      </c>
      <c r="U2566">
        <v>100</v>
      </c>
      <c r="V2566">
        <v>127</v>
      </c>
      <c r="W2566">
        <v>128</v>
      </c>
      <c r="X2566">
        <v>87</v>
      </c>
      <c r="Y2566">
        <v>123</v>
      </c>
      <c r="Z2566">
        <v>135</v>
      </c>
      <c r="AA2566">
        <f t="shared" ref="AA2566:AA2629" si="642">SUM(U2566:Z2566)</f>
        <v>700</v>
      </c>
      <c r="AB2566">
        <f t="shared" si="629"/>
        <v>1.1664681726659513E-4</v>
      </c>
      <c r="AC2566" s="175"/>
    </row>
    <row r="2567" spans="1:29">
      <c r="A2567" t="s">
        <v>6368</v>
      </c>
      <c r="B2567" t="s">
        <v>6369</v>
      </c>
      <c r="C2567">
        <v>3.99</v>
      </c>
      <c r="D2567">
        <v>4.05</v>
      </c>
      <c r="E2567">
        <v>2.78</v>
      </c>
      <c r="F2567">
        <v>5.55</v>
      </c>
      <c r="G2567">
        <v>6.06</v>
      </c>
      <c r="H2567">
        <v>3.05</v>
      </c>
      <c r="I2567">
        <v>5.0599999999999996</v>
      </c>
      <c r="J2567">
        <v>5.56</v>
      </c>
      <c r="K2567">
        <v>2.7</v>
      </c>
      <c r="U2567">
        <v>99</v>
      </c>
      <c r="V2567">
        <v>135</v>
      </c>
      <c r="W2567">
        <v>133</v>
      </c>
      <c r="X2567">
        <v>101</v>
      </c>
      <c r="Y2567">
        <v>127</v>
      </c>
      <c r="Z2567">
        <v>142</v>
      </c>
      <c r="AA2567">
        <f t="shared" si="642"/>
        <v>737</v>
      </c>
      <c r="AB2567">
        <f t="shared" si="629"/>
        <v>1.228124347506866E-4</v>
      </c>
      <c r="AC2567" s="175"/>
    </row>
    <row r="2568" spans="1:29">
      <c r="A2568" t="s">
        <v>6370</v>
      </c>
      <c r="B2568" t="s">
        <v>6371</v>
      </c>
      <c r="C2568">
        <v>3.88</v>
      </c>
      <c r="D2568">
        <v>4.04</v>
      </c>
      <c r="E2568">
        <v>2.72</v>
      </c>
      <c r="F2568">
        <v>5.25</v>
      </c>
      <c r="G2568">
        <v>5.84</v>
      </c>
      <c r="H2568">
        <v>2.96</v>
      </c>
      <c r="I2568">
        <v>4.91</v>
      </c>
      <c r="J2568">
        <v>5.48</v>
      </c>
      <c r="K2568">
        <v>2.7</v>
      </c>
      <c r="U2568">
        <v>96</v>
      </c>
      <c r="V2568">
        <v>133</v>
      </c>
      <c r="W2568">
        <v>126</v>
      </c>
      <c r="X2568">
        <v>106</v>
      </c>
      <c r="Y2568">
        <v>138</v>
      </c>
      <c r="Z2568">
        <v>147</v>
      </c>
      <c r="AA2568">
        <f t="shared" si="642"/>
        <v>746</v>
      </c>
      <c r="AB2568">
        <f t="shared" si="629"/>
        <v>1.2431217954411423E-4</v>
      </c>
      <c r="AC2568" s="175"/>
    </row>
    <row r="2569" spans="1:29">
      <c r="A2569" t="s">
        <v>6372</v>
      </c>
      <c r="B2569" t="s">
        <v>6373</v>
      </c>
      <c r="C2569">
        <v>3.8</v>
      </c>
      <c r="D2569">
        <v>4.0199999999999996</v>
      </c>
      <c r="E2569">
        <v>2.69</v>
      </c>
      <c r="F2569">
        <v>5.05</v>
      </c>
      <c r="G2569">
        <v>5.69</v>
      </c>
      <c r="H2569">
        <v>2.89</v>
      </c>
      <c r="I2569">
        <v>4.82</v>
      </c>
      <c r="J2569">
        <v>5.44</v>
      </c>
      <c r="K2569">
        <v>2.7</v>
      </c>
      <c r="U2569">
        <v>95</v>
      </c>
      <c r="V2569">
        <v>124</v>
      </c>
      <c r="W2569">
        <v>111</v>
      </c>
      <c r="X2569">
        <v>97</v>
      </c>
      <c r="Y2569">
        <v>134</v>
      </c>
      <c r="Z2569">
        <v>126</v>
      </c>
      <c r="AA2569">
        <f t="shared" si="642"/>
        <v>687</v>
      </c>
      <c r="AB2569">
        <f t="shared" si="629"/>
        <v>1.1448051923164408E-4</v>
      </c>
      <c r="AC2569" s="175">
        <f t="shared" ref="AC2569" si="643">SUM(AB2569:AB2572)/4</f>
        <v>7.8153367568618739E-5</v>
      </c>
    </row>
    <row r="2570" spans="1:29">
      <c r="A2570" t="s">
        <v>6374</v>
      </c>
      <c r="B2570" t="s">
        <v>6375</v>
      </c>
      <c r="C2570">
        <v>3.7</v>
      </c>
      <c r="D2570">
        <v>3.98</v>
      </c>
      <c r="E2570">
        <v>2.65</v>
      </c>
      <c r="F2570">
        <v>4.8600000000000003</v>
      </c>
      <c r="G2570">
        <v>5.54</v>
      </c>
      <c r="H2570">
        <v>2.83</v>
      </c>
      <c r="I2570">
        <v>4.7300000000000004</v>
      </c>
      <c r="J2570">
        <v>5.38</v>
      </c>
      <c r="K2570">
        <v>2.7</v>
      </c>
      <c r="U2570">
        <v>77</v>
      </c>
      <c r="V2570">
        <v>101</v>
      </c>
      <c r="W2570">
        <v>77</v>
      </c>
      <c r="X2570">
        <v>94</v>
      </c>
      <c r="Y2570">
        <v>122</v>
      </c>
      <c r="Z2570">
        <v>73</v>
      </c>
      <c r="AA2570">
        <f t="shared" si="642"/>
        <v>544</v>
      </c>
      <c r="AB2570">
        <f t="shared" si="629"/>
        <v>9.0651240847182499E-5</v>
      </c>
      <c r="AC2570" s="175"/>
    </row>
    <row r="2571" spans="1:29">
      <c r="A2571" t="s">
        <v>6376</v>
      </c>
      <c r="B2571" t="s">
        <v>6377</v>
      </c>
      <c r="C2571">
        <v>3.62</v>
      </c>
      <c r="D2571">
        <v>3.93</v>
      </c>
      <c r="E2571">
        <v>2.63</v>
      </c>
      <c r="F2571">
        <v>4.7</v>
      </c>
      <c r="G2571">
        <v>5.41</v>
      </c>
      <c r="H2571">
        <v>2.79</v>
      </c>
      <c r="I2571">
        <v>4.6500000000000004</v>
      </c>
      <c r="J2571">
        <v>5.34</v>
      </c>
      <c r="K2571">
        <v>2.7</v>
      </c>
      <c r="U2571">
        <v>68</v>
      </c>
      <c r="V2571">
        <v>72</v>
      </c>
      <c r="W2571">
        <v>53</v>
      </c>
      <c r="X2571">
        <v>70</v>
      </c>
      <c r="Y2571">
        <v>91</v>
      </c>
      <c r="Z2571">
        <v>30</v>
      </c>
      <c r="AA2571">
        <f t="shared" si="642"/>
        <v>384</v>
      </c>
      <c r="AB2571">
        <f t="shared" si="629"/>
        <v>6.3989111186246476E-5</v>
      </c>
      <c r="AC2571" s="175"/>
    </row>
    <row r="2572" spans="1:29">
      <c r="A2572" t="s">
        <v>6378</v>
      </c>
      <c r="B2572" t="s">
        <v>6379</v>
      </c>
      <c r="C2572">
        <v>3.52</v>
      </c>
      <c r="D2572">
        <v>3.87</v>
      </c>
      <c r="E2572">
        <v>2.6</v>
      </c>
      <c r="F2572">
        <v>4.5199999999999996</v>
      </c>
      <c r="G2572">
        <v>5.27</v>
      </c>
      <c r="H2572">
        <v>2.75</v>
      </c>
      <c r="I2572">
        <v>4.54</v>
      </c>
      <c r="J2572">
        <v>5.29</v>
      </c>
      <c r="K2572">
        <v>2.7</v>
      </c>
      <c r="U2572">
        <v>45</v>
      </c>
      <c r="V2572">
        <v>39</v>
      </c>
      <c r="W2572">
        <v>30</v>
      </c>
      <c r="X2572">
        <v>66</v>
      </c>
      <c r="Y2572">
        <v>68</v>
      </c>
      <c r="Z2572">
        <v>13</v>
      </c>
      <c r="AA2572">
        <f t="shared" si="642"/>
        <v>261</v>
      </c>
      <c r="AB2572">
        <f t="shared" si="629"/>
        <v>4.3492599009401898E-5</v>
      </c>
      <c r="AC2572" s="175"/>
    </row>
    <row r="2573" spans="1:29">
      <c r="A2573" t="s">
        <v>6380</v>
      </c>
      <c r="B2573" t="s">
        <v>6381</v>
      </c>
      <c r="C2573">
        <v>3.43</v>
      </c>
      <c r="D2573">
        <v>3.8</v>
      </c>
      <c r="E2573">
        <v>2.57</v>
      </c>
      <c r="F2573">
        <v>4.3600000000000003</v>
      </c>
      <c r="G2573">
        <v>5.14</v>
      </c>
      <c r="H2573">
        <v>2.7</v>
      </c>
      <c r="I2573">
        <v>4.46</v>
      </c>
      <c r="J2573">
        <v>5.24</v>
      </c>
      <c r="K2573">
        <v>2.7</v>
      </c>
      <c r="U2573">
        <v>45</v>
      </c>
      <c r="V2573">
        <v>38</v>
      </c>
      <c r="W2573">
        <v>33</v>
      </c>
      <c r="X2573">
        <v>83</v>
      </c>
      <c r="Y2573">
        <v>71</v>
      </c>
      <c r="Z2573">
        <v>15</v>
      </c>
      <c r="AA2573">
        <f t="shared" si="642"/>
        <v>285</v>
      </c>
      <c r="AB2573">
        <f t="shared" si="629"/>
        <v>4.7491918458542303E-5</v>
      </c>
      <c r="AC2573" s="175">
        <f t="shared" ref="AC2573:AC2633" si="644">SUM(AB2573:AB2576)/4</f>
        <v>5.6240429753536939E-5</v>
      </c>
    </row>
    <row r="2574" spans="1:29">
      <c r="A2574" t="s">
        <v>6382</v>
      </c>
      <c r="B2574" t="s">
        <v>6383</v>
      </c>
      <c r="C2574">
        <v>3.36</v>
      </c>
      <c r="D2574">
        <v>3.75</v>
      </c>
      <c r="E2574">
        <v>2.54</v>
      </c>
      <c r="F2574">
        <v>4.22</v>
      </c>
      <c r="G2574">
        <v>5.0199999999999996</v>
      </c>
      <c r="H2574">
        <v>2.66</v>
      </c>
      <c r="I2574">
        <v>4.38</v>
      </c>
      <c r="J2574">
        <v>5.19</v>
      </c>
      <c r="K2574">
        <v>2.7</v>
      </c>
      <c r="U2574">
        <v>50</v>
      </c>
      <c r="V2574">
        <v>36</v>
      </c>
      <c r="W2574">
        <v>36</v>
      </c>
      <c r="X2574">
        <v>87</v>
      </c>
      <c r="Y2574">
        <v>69</v>
      </c>
      <c r="Z2574">
        <v>12</v>
      </c>
      <c r="AA2574">
        <f t="shared" si="642"/>
        <v>290</v>
      </c>
      <c r="AB2574">
        <f t="shared" si="629"/>
        <v>4.8325110010446555E-5</v>
      </c>
      <c r="AC2574" s="175"/>
    </row>
    <row r="2575" spans="1:29">
      <c r="A2575" t="s">
        <v>6384</v>
      </c>
      <c r="B2575" t="s">
        <v>6385</v>
      </c>
      <c r="C2575">
        <v>3.31</v>
      </c>
      <c r="D2575">
        <v>3.71</v>
      </c>
      <c r="E2575">
        <v>2.52</v>
      </c>
      <c r="F2575">
        <v>4.1399999999999997</v>
      </c>
      <c r="G2575">
        <v>4.96</v>
      </c>
      <c r="H2575">
        <v>2.63</v>
      </c>
      <c r="I2575">
        <v>4.33</v>
      </c>
      <c r="J2575">
        <v>5.17</v>
      </c>
      <c r="K2575">
        <v>2.7</v>
      </c>
      <c r="U2575">
        <v>56</v>
      </c>
      <c r="V2575">
        <v>43</v>
      </c>
      <c r="W2575">
        <v>41</v>
      </c>
      <c r="X2575">
        <v>88</v>
      </c>
      <c r="Y2575">
        <v>66</v>
      </c>
      <c r="Z2575">
        <v>23</v>
      </c>
      <c r="AA2575">
        <f t="shared" si="642"/>
        <v>317</v>
      </c>
      <c r="AB2575">
        <f t="shared" si="629"/>
        <v>5.2824344390729511E-5</v>
      </c>
      <c r="AC2575" s="175"/>
    </row>
    <row r="2576" spans="1:29">
      <c r="A2576" t="s">
        <v>6386</v>
      </c>
      <c r="B2576" t="s">
        <v>6387</v>
      </c>
      <c r="C2576">
        <v>3.26</v>
      </c>
      <c r="D2576">
        <v>3.67</v>
      </c>
      <c r="E2576">
        <v>2.5</v>
      </c>
      <c r="F2576">
        <v>4.04</v>
      </c>
      <c r="G2576">
        <v>4.87</v>
      </c>
      <c r="H2576">
        <v>2.59</v>
      </c>
      <c r="I2576">
        <v>4.28</v>
      </c>
      <c r="J2576">
        <v>5.14</v>
      </c>
      <c r="K2576">
        <v>2.7</v>
      </c>
      <c r="U2576">
        <v>60</v>
      </c>
      <c r="V2576">
        <v>61</v>
      </c>
      <c r="W2576">
        <v>56</v>
      </c>
      <c r="X2576">
        <v>122</v>
      </c>
      <c r="Y2576">
        <v>106</v>
      </c>
      <c r="Z2576">
        <v>53</v>
      </c>
      <c r="AA2576">
        <f t="shared" si="642"/>
        <v>458</v>
      </c>
      <c r="AB2576">
        <f t="shared" si="629"/>
        <v>7.6320346154429394E-5</v>
      </c>
      <c r="AC2576" s="175"/>
    </row>
    <row r="2577" spans="1:29">
      <c r="A2577" t="s">
        <v>6388</v>
      </c>
      <c r="B2577" t="s">
        <v>6389</v>
      </c>
      <c r="C2577">
        <v>3.26</v>
      </c>
      <c r="D2577">
        <v>3.67</v>
      </c>
      <c r="E2577">
        <v>2.5</v>
      </c>
      <c r="F2577">
        <v>3.98</v>
      </c>
      <c r="G2577">
        <v>4.8099999999999996</v>
      </c>
      <c r="H2577">
        <v>2.56</v>
      </c>
      <c r="I2577">
        <v>4.28</v>
      </c>
      <c r="J2577">
        <v>5.14</v>
      </c>
      <c r="K2577">
        <v>2.7</v>
      </c>
      <c r="U2577">
        <v>55</v>
      </c>
      <c r="V2577">
        <v>97</v>
      </c>
      <c r="W2577">
        <v>85</v>
      </c>
      <c r="X2577">
        <v>196</v>
      </c>
      <c r="Y2577">
        <v>144</v>
      </c>
      <c r="Z2577">
        <v>168</v>
      </c>
      <c r="AA2577">
        <f t="shared" si="642"/>
        <v>745</v>
      </c>
      <c r="AB2577">
        <f t="shared" si="629"/>
        <v>1.2414554123373338E-4</v>
      </c>
      <c r="AC2577" s="175">
        <f t="shared" ref="AC2577:AC2637" si="645">SUM(AB2577:AB2580)/4</f>
        <v>1.3706001028824928E-4</v>
      </c>
    </row>
    <row r="2578" spans="1:29">
      <c r="A2578" t="s">
        <v>6390</v>
      </c>
      <c r="B2578" t="s">
        <v>6391</v>
      </c>
      <c r="C2578">
        <v>3.5</v>
      </c>
      <c r="D2578">
        <v>3.86</v>
      </c>
      <c r="E2578">
        <v>2.58</v>
      </c>
      <c r="F2578">
        <v>4.34</v>
      </c>
      <c r="G2578">
        <v>5.08</v>
      </c>
      <c r="H2578">
        <v>2.63</v>
      </c>
      <c r="I2578">
        <v>4.5199999999999996</v>
      </c>
      <c r="J2578">
        <v>5.27</v>
      </c>
      <c r="K2578">
        <v>2.7</v>
      </c>
      <c r="U2578">
        <v>77</v>
      </c>
      <c r="V2578">
        <v>122</v>
      </c>
      <c r="W2578">
        <v>97</v>
      </c>
      <c r="X2578">
        <v>222</v>
      </c>
      <c r="Y2578">
        <v>122</v>
      </c>
      <c r="Z2578">
        <v>262</v>
      </c>
      <c r="AA2578">
        <f t="shared" si="642"/>
        <v>902</v>
      </c>
      <c r="AB2578">
        <f t="shared" si="629"/>
        <v>1.5030775596352688E-4</v>
      </c>
      <c r="AC2578" s="175"/>
    </row>
    <row r="2579" spans="1:29">
      <c r="A2579" t="s">
        <v>6392</v>
      </c>
      <c r="B2579" t="s">
        <v>6393</v>
      </c>
      <c r="C2579">
        <v>3.79</v>
      </c>
      <c r="D2579">
        <v>4.03</v>
      </c>
      <c r="E2579">
        <v>2.69</v>
      </c>
      <c r="F2579">
        <v>4.8</v>
      </c>
      <c r="G2579">
        <v>5.42</v>
      </c>
      <c r="H2579">
        <v>2.74</v>
      </c>
      <c r="I2579">
        <v>4.8099999999999996</v>
      </c>
      <c r="J2579">
        <v>5.43</v>
      </c>
      <c r="K2579">
        <v>2.7</v>
      </c>
      <c r="U2579">
        <v>83</v>
      </c>
      <c r="V2579">
        <v>100</v>
      </c>
      <c r="W2579">
        <v>103</v>
      </c>
      <c r="X2579">
        <v>220</v>
      </c>
      <c r="Y2579">
        <v>154</v>
      </c>
      <c r="Z2579">
        <v>226</v>
      </c>
      <c r="AA2579">
        <f t="shared" si="642"/>
        <v>886</v>
      </c>
      <c r="AB2579">
        <f t="shared" si="629"/>
        <v>1.4764154299743326E-4</v>
      </c>
      <c r="AC2579" s="175"/>
    </row>
    <row r="2580" spans="1:29">
      <c r="A2580" t="s">
        <v>6394</v>
      </c>
      <c r="B2580" t="s">
        <v>6395</v>
      </c>
      <c r="C2580">
        <v>4</v>
      </c>
      <c r="D2580">
        <v>4.0599999999999996</v>
      </c>
      <c r="E2580">
        <v>2.8</v>
      </c>
      <c r="F2580">
        <v>5.33</v>
      </c>
      <c r="G2580">
        <v>5.82</v>
      </c>
      <c r="H2580">
        <v>2.89</v>
      </c>
      <c r="I2580">
        <v>5.1100000000000003</v>
      </c>
      <c r="J2580">
        <v>5.59</v>
      </c>
      <c r="K2580">
        <v>2.7</v>
      </c>
      <c r="U2580">
        <v>93</v>
      </c>
      <c r="V2580">
        <v>97</v>
      </c>
      <c r="W2580">
        <v>92</v>
      </c>
      <c r="X2580">
        <v>166</v>
      </c>
      <c r="Y2580">
        <v>138</v>
      </c>
      <c r="Z2580">
        <v>171</v>
      </c>
      <c r="AA2580">
        <f t="shared" si="642"/>
        <v>757</v>
      </c>
      <c r="AB2580">
        <f t="shared" si="629"/>
        <v>1.2614520095830361E-4</v>
      </c>
      <c r="AC2580" s="175"/>
    </row>
    <row r="2581" spans="1:29">
      <c r="A2581" t="s">
        <v>6396</v>
      </c>
      <c r="B2581" t="s">
        <v>6397</v>
      </c>
      <c r="C2581">
        <v>4.05</v>
      </c>
      <c r="D2581">
        <v>4.0599999999999996</v>
      </c>
      <c r="E2581">
        <v>2.89</v>
      </c>
      <c r="F2581">
        <v>5.8</v>
      </c>
      <c r="G2581">
        <v>6.13</v>
      </c>
      <c r="H2581">
        <v>3.03</v>
      </c>
      <c r="I2581">
        <v>5.36</v>
      </c>
      <c r="J2581">
        <v>5.72</v>
      </c>
      <c r="K2581">
        <v>2.7</v>
      </c>
      <c r="U2581">
        <v>86</v>
      </c>
      <c r="V2581">
        <v>88</v>
      </c>
      <c r="W2581">
        <v>83</v>
      </c>
      <c r="X2581">
        <v>154</v>
      </c>
      <c r="Y2581">
        <v>140</v>
      </c>
      <c r="Z2581">
        <v>164</v>
      </c>
      <c r="AA2581">
        <f t="shared" si="642"/>
        <v>715</v>
      </c>
      <c r="AB2581">
        <f t="shared" si="629"/>
        <v>1.1914639192230788E-4</v>
      </c>
      <c r="AC2581" s="175">
        <f t="shared" ref="AC2581:AC2641" si="646">SUM(AB2581:AB2584)/4</f>
        <v>1.0910643372186166E-4</v>
      </c>
    </row>
    <row r="2582" spans="1:29">
      <c r="A2582" t="s">
        <v>6398</v>
      </c>
      <c r="B2582" t="s">
        <v>6399</v>
      </c>
      <c r="C2582">
        <v>4.05</v>
      </c>
      <c r="D2582">
        <v>4.0599999999999996</v>
      </c>
      <c r="E2582">
        <v>2.98</v>
      </c>
      <c r="F2582">
        <v>6.11</v>
      </c>
      <c r="G2582">
        <v>6.25</v>
      </c>
      <c r="H2582">
        <v>3.16</v>
      </c>
      <c r="I2582">
        <v>5.58</v>
      </c>
      <c r="J2582">
        <v>5.83</v>
      </c>
      <c r="K2582">
        <v>2.7</v>
      </c>
      <c r="U2582">
        <v>73</v>
      </c>
      <c r="V2582">
        <v>84</v>
      </c>
      <c r="W2582">
        <v>75</v>
      </c>
      <c r="X2582">
        <v>151</v>
      </c>
      <c r="Y2582">
        <v>133</v>
      </c>
      <c r="Z2582">
        <v>149</v>
      </c>
      <c r="AA2582">
        <f t="shared" si="642"/>
        <v>665</v>
      </c>
      <c r="AB2582">
        <f t="shared" ref="AB2582:AB2645" si="647">AA2582/$AD$4</f>
        <v>1.1081447640326537E-4</v>
      </c>
      <c r="AC2582" s="175"/>
    </row>
    <row r="2583" spans="1:29">
      <c r="A2583" t="s">
        <v>6400</v>
      </c>
      <c r="B2583" t="s">
        <v>6401</v>
      </c>
      <c r="C2583">
        <v>4.0599999999999996</v>
      </c>
      <c r="D2583">
        <v>4.0599999999999996</v>
      </c>
      <c r="E2583">
        <v>3.03</v>
      </c>
      <c r="F2583">
        <v>6.21</v>
      </c>
      <c r="G2583">
        <v>6.27</v>
      </c>
      <c r="H2583">
        <v>3.25</v>
      </c>
      <c r="I2583">
        <v>5.73</v>
      </c>
      <c r="J2583">
        <v>5.91</v>
      </c>
      <c r="K2583">
        <v>2.7</v>
      </c>
      <c r="U2583">
        <v>66</v>
      </c>
      <c r="V2583">
        <v>79</v>
      </c>
      <c r="W2583">
        <v>66</v>
      </c>
      <c r="X2583">
        <v>140</v>
      </c>
      <c r="Y2583">
        <v>129</v>
      </c>
      <c r="Z2583">
        <v>151</v>
      </c>
      <c r="AA2583">
        <f t="shared" si="642"/>
        <v>631</v>
      </c>
      <c r="AB2583">
        <f t="shared" si="647"/>
        <v>1.0514877385031647E-4</v>
      </c>
      <c r="AC2583" s="175"/>
    </row>
    <row r="2584" spans="1:29">
      <c r="A2584" t="s">
        <v>6402</v>
      </c>
      <c r="B2584" t="s">
        <v>6403</v>
      </c>
      <c r="C2584">
        <v>4.0599999999999996</v>
      </c>
      <c r="D2584">
        <v>4.0599999999999996</v>
      </c>
      <c r="E2584">
        <v>3.08</v>
      </c>
      <c r="F2584">
        <v>6.24</v>
      </c>
      <c r="G2584">
        <v>6.28</v>
      </c>
      <c r="H2584">
        <v>3.31</v>
      </c>
      <c r="I2584">
        <v>5.84</v>
      </c>
      <c r="J2584">
        <v>5.96</v>
      </c>
      <c r="K2584">
        <v>2.7</v>
      </c>
      <c r="U2584">
        <v>60</v>
      </c>
      <c r="V2584">
        <v>77</v>
      </c>
      <c r="W2584">
        <v>63</v>
      </c>
      <c r="X2584">
        <v>133</v>
      </c>
      <c r="Y2584">
        <v>130</v>
      </c>
      <c r="Z2584">
        <v>145</v>
      </c>
      <c r="AA2584">
        <f t="shared" si="642"/>
        <v>608</v>
      </c>
      <c r="AB2584">
        <f t="shared" si="647"/>
        <v>1.0131609271155691E-4</v>
      </c>
      <c r="AC2584" s="175"/>
    </row>
    <row r="2585" spans="1:29">
      <c r="A2585" t="s">
        <v>6404</v>
      </c>
      <c r="B2585" t="s">
        <v>6405</v>
      </c>
      <c r="C2585">
        <v>4.0599999999999996</v>
      </c>
      <c r="D2585">
        <v>4.0599999999999996</v>
      </c>
      <c r="E2585">
        <v>3.11</v>
      </c>
      <c r="F2585">
        <v>6.25</v>
      </c>
      <c r="G2585">
        <v>6.28</v>
      </c>
      <c r="H2585">
        <v>3.37</v>
      </c>
      <c r="I2585">
        <v>5.9</v>
      </c>
      <c r="J2585">
        <v>6</v>
      </c>
      <c r="K2585">
        <v>2.7</v>
      </c>
      <c r="U2585">
        <v>65</v>
      </c>
      <c r="V2585">
        <v>76</v>
      </c>
      <c r="W2585">
        <v>66</v>
      </c>
      <c r="X2585">
        <v>106</v>
      </c>
      <c r="Y2585">
        <v>119</v>
      </c>
      <c r="Z2585">
        <v>117</v>
      </c>
      <c r="AA2585">
        <f t="shared" si="642"/>
        <v>549</v>
      </c>
      <c r="AB2585">
        <f t="shared" si="647"/>
        <v>9.1484432399086758E-5</v>
      </c>
      <c r="AC2585" s="175">
        <f t="shared" ref="AC2585:AC2645" si="648">SUM(AB2585:AB2588)/4</f>
        <v>8.8151666191469763E-5</v>
      </c>
    </row>
    <row r="2586" spans="1:29">
      <c r="A2586" t="s">
        <v>6406</v>
      </c>
      <c r="B2586" t="s">
        <v>6407</v>
      </c>
      <c r="C2586">
        <v>4.0599999999999996</v>
      </c>
      <c r="D2586">
        <v>4.0599999999999996</v>
      </c>
      <c r="E2586">
        <v>3.13</v>
      </c>
      <c r="F2586">
        <v>6.25</v>
      </c>
      <c r="G2586">
        <v>6.28</v>
      </c>
      <c r="H2586">
        <v>3.39</v>
      </c>
      <c r="I2586">
        <v>5.93</v>
      </c>
      <c r="J2586">
        <v>6.01</v>
      </c>
      <c r="K2586">
        <v>2.7</v>
      </c>
      <c r="U2586">
        <v>63</v>
      </c>
      <c r="V2586">
        <v>72</v>
      </c>
      <c r="W2586">
        <v>67</v>
      </c>
      <c r="X2586">
        <v>94</v>
      </c>
      <c r="Y2586">
        <v>122</v>
      </c>
      <c r="Z2586">
        <v>112</v>
      </c>
      <c r="AA2586">
        <f t="shared" si="642"/>
        <v>530</v>
      </c>
      <c r="AB2586">
        <f t="shared" si="647"/>
        <v>8.8318304501850604E-5</v>
      </c>
      <c r="AC2586" s="175"/>
    </row>
    <row r="2587" spans="1:29">
      <c r="A2587" t="s">
        <v>6408</v>
      </c>
      <c r="B2587" t="s">
        <v>6409</v>
      </c>
      <c r="C2587">
        <v>4.0599999999999996</v>
      </c>
      <c r="D2587">
        <v>4.0599999999999996</v>
      </c>
      <c r="E2587">
        <v>3.14</v>
      </c>
      <c r="F2587">
        <v>6.24</v>
      </c>
      <c r="G2587">
        <v>6.28</v>
      </c>
      <c r="H2587">
        <v>3.39</v>
      </c>
      <c r="I2587">
        <v>5.94</v>
      </c>
      <c r="J2587">
        <v>6.02</v>
      </c>
      <c r="K2587">
        <v>2.7</v>
      </c>
      <c r="U2587">
        <v>63</v>
      </c>
      <c r="V2587">
        <v>76</v>
      </c>
      <c r="W2587">
        <v>72</v>
      </c>
      <c r="X2587">
        <v>90</v>
      </c>
      <c r="Y2587">
        <v>111</v>
      </c>
      <c r="Z2587">
        <v>100</v>
      </c>
      <c r="AA2587">
        <f t="shared" si="642"/>
        <v>512</v>
      </c>
      <c r="AB2587">
        <f t="shared" si="647"/>
        <v>8.5318814914995292E-5</v>
      </c>
      <c r="AC2587" s="175"/>
    </row>
    <row r="2588" spans="1:29">
      <c r="A2588" t="s">
        <v>6410</v>
      </c>
      <c r="B2588" t="s">
        <v>6411</v>
      </c>
      <c r="C2588">
        <v>4.0599999999999996</v>
      </c>
      <c r="D2588">
        <v>4.0599999999999996</v>
      </c>
      <c r="E2588">
        <v>3.12</v>
      </c>
      <c r="F2588">
        <v>6.24</v>
      </c>
      <c r="G2588">
        <v>6.28</v>
      </c>
      <c r="H2588">
        <v>3.36</v>
      </c>
      <c r="I2588">
        <v>5.9</v>
      </c>
      <c r="J2588">
        <v>6</v>
      </c>
      <c r="K2588">
        <v>2.7</v>
      </c>
      <c r="U2588">
        <v>66</v>
      </c>
      <c r="V2588">
        <v>79</v>
      </c>
      <c r="W2588">
        <v>75</v>
      </c>
      <c r="X2588">
        <v>78</v>
      </c>
      <c r="Y2588">
        <v>109</v>
      </c>
      <c r="Z2588">
        <v>118</v>
      </c>
      <c r="AA2588">
        <f t="shared" si="642"/>
        <v>525</v>
      </c>
      <c r="AB2588">
        <f t="shared" si="647"/>
        <v>8.7485112949946346E-5</v>
      </c>
      <c r="AC2588" s="175"/>
    </row>
    <row r="2589" spans="1:29">
      <c r="A2589" t="s">
        <v>6412</v>
      </c>
      <c r="B2589" t="s">
        <v>6413</v>
      </c>
      <c r="C2589">
        <v>4.05</v>
      </c>
      <c r="D2589">
        <v>4.0599999999999996</v>
      </c>
      <c r="E2589">
        <v>3.08</v>
      </c>
      <c r="F2589">
        <v>6.21</v>
      </c>
      <c r="G2589">
        <v>6.27</v>
      </c>
      <c r="H2589">
        <v>3.32</v>
      </c>
      <c r="I2589">
        <v>5.81</v>
      </c>
      <c r="J2589">
        <v>5.95</v>
      </c>
      <c r="K2589">
        <v>2.7</v>
      </c>
      <c r="U2589">
        <v>64</v>
      </c>
      <c r="V2589">
        <v>83</v>
      </c>
      <c r="W2589">
        <v>78</v>
      </c>
      <c r="X2589">
        <v>83</v>
      </c>
      <c r="Y2589">
        <v>117</v>
      </c>
      <c r="Z2589">
        <v>139</v>
      </c>
      <c r="AA2589">
        <f t="shared" si="642"/>
        <v>564</v>
      </c>
      <c r="AB2589">
        <f t="shared" si="647"/>
        <v>9.3984007054799507E-5</v>
      </c>
      <c r="AC2589" s="175">
        <f t="shared" ref="AC2589:AC2649" si="649">SUM(AB2589:AB2592)/4</f>
        <v>1.0052456073724788E-4</v>
      </c>
    </row>
    <row r="2590" spans="1:29">
      <c r="A2590" t="s">
        <v>6414</v>
      </c>
      <c r="B2590" t="s">
        <v>6415</v>
      </c>
      <c r="C2590">
        <v>4.05</v>
      </c>
      <c r="D2590">
        <v>4.0599999999999996</v>
      </c>
      <c r="E2590">
        <v>3</v>
      </c>
      <c r="F2590">
        <v>6.16</v>
      </c>
      <c r="G2590">
        <v>6.25</v>
      </c>
      <c r="H2590">
        <v>3.3</v>
      </c>
      <c r="I2590">
        <v>5.6</v>
      </c>
      <c r="J2590">
        <v>5.85</v>
      </c>
      <c r="K2590">
        <v>2.7</v>
      </c>
      <c r="U2590">
        <v>64</v>
      </c>
      <c r="V2590">
        <v>90</v>
      </c>
      <c r="W2590">
        <v>87</v>
      </c>
      <c r="X2590">
        <v>88</v>
      </c>
      <c r="Y2590">
        <v>123</v>
      </c>
      <c r="Z2590">
        <v>135</v>
      </c>
      <c r="AA2590">
        <f t="shared" si="642"/>
        <v>587</v>
      </c>
      <c r="AB2590">
        <f t="shared" si="647"/>
        <v>9.7816688193559065E-5</v>
      </c>
      <c r="AC2590" s="175"/>
    </row>
    <row r="2591" spans="1:29">
      <c r="A2591" t="s">
        <v>6416</v>
      </c>
      <c r="B2591" t="s">
        <v>6417</v>
      </c>
      <c r="C2591">
        <v>4.03</v>
      </c>
      <c r="D2591">
        <v>4.0599999999999996</v>
      </c>
      <c r="E2591">
        <v>2.9</v>
      </c>
      <c r="F2591">
        <v>5.99</v>
      </c>
      <c r="G2591">
        <v>6.22</v>
      </c>
      <c r="H2591">
        <v>3.24</v>
      </c>
      <c r="I2591">
        <v>5.35</v>
      </c>
      <c r="J2591">
        <v>5.72</v>
      </c>
      <c r="K2591">
        <v>2.7</v>
      </c>
      <c r="U2591">
        <v>64</v>
      </c>
      <c r="V2591">
        <v>97</v>
      </c>
      <c r="W2591">
        <v>93</v>
      </c>
      <c r="X2591">
        <v>102</v>
      </c>
      <c r="Y2591">
        <v>127</v>
      </c>
      <c r="Z2591">
        <v>142</v>
      </c>
      <c r="AA2591">
        <f t="shared" si="642"/>
        <v>625</v>
      </c>
      <c r="AB2591">
        <f t="shared" si="647"/>
        <v>1.0414894398803137E-4</v>
      </c>
      <c r="AC2591" s="175"/>
    </row>
    <row r="2592" spans="1:29">
      <c r="A2592" t="s">
        <v>6418</v>
      </c>
      <c r="B2592" t="s">
        <v>6419</v>
      </c>
      <c r="C2592">
        <v>4</v>
      </c>
      <c r="D2592">
        <v>4.05</v>
      </c>
      <c r="E2592">
        <v>2.84</v>
      </c>
      <c r="F2592">
        <v>5.75</v>
      </c>
      <c r="G2592">
        <v>6.13</v>
      </c>
      <c r="H2592">
        <v>3.15</v>
      </c>
      <c r="I2592">
        <v>5.19</v>
      </c>
      <c r="J2592">
        <v>5.63</v>
      </c>
      <c r="K2592">
        <v>2.7</v>
      </c>
      <c r="U2592">
        <v>61</v>
      </c>
      <c r="V2592">
        <v>97</v>
      </c>
      <c r="W2592">
        <v>88</v>
      </c>
      <c r="X2592">
        <v>106</v>
      </c>
      <c r="Y2592">
        <v>138</v>
      </c>
      <c r="Z2592">
        <v>147</v>
      </c>
      <c r="AA2592">
        <f t="shared" si="642"/>
        <v>637</v>
      </c>
      <c r="AB2592">
        <f t="shared" si="647"/>
        <v>1.0614860371260157E-4</v>
      </c>
      <c r="AC2592" s="175"/>
    </row>
    <row r="2593" spans="1:29">
      <c r="A2593" t="s">
        <v>6420</v>
      </c>
      <c r="B2593" t="s">
        <v>6421</v>
      </c>
      <c r="C2593">
        <v>3.96</v>
      </c>
      <c r="D2593">
        <v>4.04</v>
      </c>
      <c r="E2593">
        <v>2.79</v>
      </c>
      <c r="F2593">
        <v>5.51</v>
      </c>
      <c r="G2593">
        <v>6</v>
      </c>
      <c r="H2593">
        <v>3.06</v>
      </c>
      <c r="I2593">
        <v>5.0599999999999996</v>
      </c>
      <c r="J2593">
        <v>5.56</v>
      </c>
      <c r="K2593">
        <v>2.7</v>
      </c>
      <c r="U2593">
        <v>63</v>
      </c>
      <c r="V2593">
        <v>92</v>
      </c>
      <c r="W2593">
        <v>79</v>
      </c>
      <c r="X2593">
        <v>98</v>
      </c>
      <c r="Y2593">
        <v>134</v>
      </c>
      <c r="Z2593">
        <v>126</v>
      </c>
      <c r="AA2593">
        <f t="shared" si="642"/>
        <v>592</v>
      </c>
      <c r="AB2593">
        <f t="shared" si="647"/>
        <v>9.864987974546331E-5</v>
      </c>
      <c r="AC2593" s="175">
        <f t="shared" ref="AC2593:AC2653" si="650">SUM(AB2593:AB2596)/4</f>
        <v>6.7071919928292202E-5</v>
      </c>
    </row>
    <row r="2594" spans="1:29">
      <c r="A2594" t="s">
        <v>6422</v>
      </c>
      <c r="B2594" t="s">
        <v>6423</v>
      </c>
      <c r="C2594">
        <v>3.87</v>
      </c>
      <c r="D2594">
        <v>4.03</v>
      </c>
      <c r="E2594">
        <v>2.74</v>
      </c>
      <c r="F2594">
        <v>5.25</v>
      </c>
      <c r="G2594">
        <v>5.83</v>
      </c>
      <c r="H2594">
        <v>2.98</v>
      </c>
      <c r="I2594">
        <v>4.93</v>
      </c>
      <c r="J2594">
        <v>5.5</v>
      </c>
      <c r="K2594">
        <v>2.7</v>
      </c>
      <c r="U2594">
        <v>51</v>
      </c>
      <c r="V2594">
        <v>73</v>
      </c>
      <c r="W2594">
        <v>55</v>
      </c>
      <c r="X2594">
        <v>95</v>
      </c>
      <c r="Y2594">
        <v>122</v>
      </c>
      <c r="Z2594">
        <v>73</v>
      </c>
      <c r="AA2594">
        <f t="shared" si="642"/>
        <v>469</v>
      </c>
      <c r="AB2594">
        <f t="shared" si="647"/>
        <v>7.8153367568618739E-5</v>
      </c>
      <c r="AC2594" s="175"/>
    </row>
    <row r="2595" spans="1:29">
      <c r="A2595" t="s">
        <v>6424</v>
      </c>
      <c r="B2595" t="s">
        <v>6425</v>
      </c>
      <c r="C2595">
        <v>3.78</v>
      </c>
      <c r="D2595">
        <v>4</v>
      </c>
      <c r="E2595">
        <v>2.7</v>
      </c>
      <c r="F2595">
        <v>5.03</v>
      </c>
      <c r="G2595">
        <v>5.67</v>
      </c>
      <c r="H2595">
        <v>2.92</v>
      </c>
      <c r="I2595">
        <v>4.82</v>
      </c>
      <c r="J2595">
        <v>5.43</v>
      </c>
      <c r="K2595">
        <v>2.7</v>
      </c>
      <c r="U2595">
        <v>43</v>
      </c>
      <c r="V2595">
        <v>51</v>
      </c>
      <c r="W2595">
        <v>34</v>
      </c>
      <c r="X2595">
        <v>71</v>
      </c>
      <c r="Y2595">
        <v>91</v>
      </c>
      <c r="Z2595">
        <v>30</v>
      </c>
      <c r="AA2595">
        <f t="shared" si="642"/>
        <v>320</v>
      </c>
      <c r="AB2595">
        <f t="shared" si="647"/>
        <v>5.3324259321872061E-5</v>
      </c>
      <c r="AC2595" s="175"/>
    </row>
    <row r="2596" spans="1:29">
      <c r="A2596" t="s">
        <v>6426</v>
      </c>
      <c r="B2596" t="s">
        <v>6427</v>
      </c>
      <c r="C2596">
        <v>3.66</v>
      </c>
      <c r="D2596">
        <v>3.95</v>
      </c>
      <c r="E2596">
        <v>2.67</v>
      </c>
      <c r="F2596">
        <v>4.79</v>
      </c>
      <c r="G2596">
        <v>5.48</v>
      </c>
      <c r="H2596">
        <v>2.86</v>
      </c>
      <c r="I2596">
        <v>4.6900000000000004</v>
      </c>
      <c r="J2596">
        <v>5.36</v>
      </c>
      <c r="K2596">
        <v>2.7</v>
      </c>
      <c r="U2596">
        <v>27</v>
      </c>
      <c r="V2596">
        <v>28</v>
      </c>
      <c r="W2596">
        <v>21</v>
      </c>
      <c r="X2596">
        <v>72</v>
      </c>
      <c r="Y2596">
        <v>68</v>
      </c>
      <c r="Z2596">
        <v>13</v>
      </c>
      <c r="AA2596">
        <f t="shared" si="642"/>
        <v>229</v>
      </c>
      <c r="AB2596">
        <f t="shared" si="647"/>
        <v>3.8160173077214697E-5</v>
      </c>
      <c r="AC2596" s="175"/>
    </row>
    <row r="2597" spans="1:29">
      <c r="A2597" t="s">
        <v>6428</v>
      </c>
      <c r="B2597" t="s">
        <v>6429</v>
      </c>
      <c r="C2597">
        <v>3.56</v>
      </c>
      <c r="D2597">
        <v>3.9</v>
      </c>
      <c r="E2597">
        <v>2.62</v>
      </c>
      <c r="F2597">
        <v>4.59</v>
      </c>
      <c r="G2597">
        <v>5.33</v>
      </c>
      <c r="H2597">
        <v>2.79</v>
      </c>
      <c r="I2597">
        <v>4.58</v>
      </c>
      <c r="J2597">
        <v>5.31</v>
      </c>
      <c r="K2597">
        <v>2.7</v>
      </c>
      <c r="U2597">
        <v>29</v>
      </c>
      <c r="V2597">
        <v>27</v>
      </c>
      <c r="W2597">
        <v>22</v>
      </c>
      <c r="X2597">
        <v>83</v>
      </c>
      <c r="Y2597">
        <v>71</v>
      </c>
      <c r="Z2597">
        <v>15</v>
      </c>
      <c r="AA2597">
        <f t="shared" si="642"/>
        <v>247</v>
      </c>
      <c r="AB2597">
        <f t="shared" si="647"/>
        <v>4.1159662664069996E-5</v>
      </c>
      <c r="AC2597" s="175">
        <f t="shared" ref="AC2597:AC2657" si="651">SUM(AB2597:AB2600)/4</f>
        <v>4.795017381208964E-5</v>
      </c>
    </row>
    <row r="2598" spans="1:29">
      <c r="A2598" t="s">
        <v>6430</v>
      </c>
      <c r="B2598" t="s">
        <v>6431</v>
      </c>
      <c r="C2598">
        <v>3.47</v>
      </c>
      <c r="D2598">
        <v>3.84</v>
      </c>
      <c r="E2598">
        <v>2.59</v>
      </c>
      <c r="F2598">
        <v>4.43</v>
      </c>
      <c r="G2598">
        <v>5.2</v>
      </c>
      <c r="H2598">
        <v>2.74</v>
      </c>
      <c r="I2598">
        <v>4.5</v>
      </c>
      <c r="J2598">
        <v>5.26</v>
      </c>
      <c r="K2598">
        <v>2.7</v>
      </c>
      <c r="U2598">
        <v>29</v>
      </c>
      <c r="V2598">
        <v>25</v>
      </c>
      <c r="W2598">
        <v>25</v>
      </c>
      <c r="X2598">
        <v>86</v>
      </c>
      <c r="Y2598">
        <v>69</v>
      </c>
      <c r="Z2598">
        <v>12</v>
      </c>
      <c r="AA2598">
        <f t="shared" si="642"/>
        <v>246</v>
      </c>
      <c r="AB2598">
        <f t="shared" si="647"/>
        <v>4.0993024353689149E-5</v>
      </c>
      <c r="AC2598" s="175"/>
    </row>
    <row r="2599" spans="1:29">
      <c r="A2599" t="s">
        <v>6432</v>
      </c>
      <c r="B2599" t="s">
        <v>6433</v>
      </c>
      <c r="C2599">
        <v>3.42</v>
      </c>
      <c r="D2599">
        <v>3.8</v>
      </c>
      <c r="E2599">
        <v>2.57</v>
      </c>
      <c r="F2599">
        <v>4.34</v>
      </c>
      <c r="G2599">
        <v>5.12</v>
      </c>
      <c r="H2599">
        <v>2.7</v>
      </c>
      <c r="I2599">
        <v>4.4400000000000004</v>
      </c>
      <c r="J2599">
        <v>5.23</v>
      </c>
      <c r="K2599">
        <v>2.7</v>
      </c>
      <c r="U2599">
        <v>34</v>
      </c>
      <c r="V2599">
        <v>31</v>
      </c>
      <c r="W2599">
        <v>29</v>
      </c>
      <c r="X2599">
        <v>85</v>
      </c>
      <c r="Y2599">
        <v>66</v>
      </c>
      <c r="Z2599">
        <v>23</v>
      </c>
      <c r="AA2599">
        <f t="shared" si="642"/>
        <v>268</v>
      </c>
      <c r="AB2599">
        <f t="shared" si="647"/>
        <v>4.4659067182067852E-5</v>
      </c>
      <c r="AC2599" s="175"/>
    </row>
    <row r="2600" spans="1:29">
      <c r="A2600" t="s">
        <v>6434</v>
      </c>
      <c r="B2600" t="s">
        <v>6435</v>
      </c>
      <c r="C2600">
        <v>3.38</v>
      </c>
      <c r="D2600">
        <v>3.77</v>
      </c>
      <c r="E2600">
        <v>2.5499999999999998</v>
      </c>
      <c r="F2600">
        <v>4.26</v>
      </c>
      <c r="G2600">
        <v>5.05</v>
      </c>
      <c r="H2600">
        <v>2.67</v>
      </c>
      <c r="I2600">
        <v>4.4000000000000004</v>
      </c>
      <c r="J2600">
        <v>5.21</v>
      </c>
      <c r="K2600">
        <v>2.7</v>
      </c>
      <c r="U2600">
        <v>36</v>
      </c>
      <c r="V2600">
        <v>44</v>
      </c>
      <c r="W2600">
        <v>40</v>
      </c>
      <c r="X2600">
        <v>111</v>
      </c>
      <c r="Y2600">
        <v>106</v>
      </c>
      <c r="Z2600">
        <v>53</v>
      </c>
      <c r="AA2600">
        <f t="shared" si="642"/>
        <v>390</v>
      </c>
      <c r="AB2600">
        <f t="shared" si="647"/>
        <v>6.4988941048531575E-5</v>
      </c>
      <c r="AC2600" s="175"/>
    </row>
    <row r="2601" spans="1:29">
      <c r="A2601" t="s">
        <v>6436</v>
      </c>
      <c r="B2601" t="s">
        <v>6437</v>
      </c>
      <c r="C2601">
        <v>3.37</v>
      </c>
      <c r="D2601">
        <v>3.77</v>
      </c>
      <c r="E2601">
        <v>2.54</v>
      </c>
      <c r="F2601">
        <v>4.21</v>
      </c>
      <c r="G2601">
        <v>5</v>
      </c>
      <c r="H2601">
        <v>2.64</v>
      </c>
      <c r="I2601">
        <v>4.3899999999999997</v>
      </c>
      <c r="J2601">
        <v>5.2</v>
      </c>
      <c r="K2601">
        <v>2.7</v>
      </c>
      <c r="U2601">
        <v>26</v>
      </c>
      <c r="V2601">
        <v>72</v>
      </c>
      <c r="W2601">
        <v>60</v>
      </c>
      <c r="X2601">
        <v>181</v>
      </c>
      <c r="Y2601">
        <v>144</v>
      </c>
      <c r="Z2601">
        <v>167</v>
      </c>
      <c r="AA2601">
        <f t="shared" si="642"/>
        <v>650</v>
      </c>
      <c r="AB2601">
        <f t="shared" si="647"/>
        <v>1.0831490174755263E-4</v>
      </c>
      <c r="AC2601" s="175">
        <f t="shared" ref="AC2601:AC2661" si="652">SUM(AB2601:AB2604)/4</f>
        <v>1.2072945587092596E-4</v>
      </c>
    </row>
    <row r="2602" spans="1:29">
      <c r="A2602" t="s">
        <v>6438</v>
      </c>
      <c r="B2602" t="s">
        <v>6439</v>
      </c>
      <c r="C2602">
        <v>3.63</v>
      </c>
      <c r="D2602">
        <v>3.96</v>
      </c>
      <c r="E2602">
        <v>2.63</v>
      </c>
      <c r="F2602">
        <v>4.59</v>
      </c>
      <c r="G2602">
        <v>5.28</v>
      </c>
      <c r="H2602">
        <v>2.72</v>
      </c>
      <c r="I2602">
        <v>4.6500000000000004</v>
      </c>
      <c r="J2602">
        <v>5.34</v>
      </c>
      <c r="K2602">
        <v>2.7</v>
      </c>
      <c r="U2602">
        <v>48</v>
      </c>
      <c r="V2602">
        <v>92</v>
      </c>
      <c r="W2602">
        <v>66</v>
      </c>
      <c r="X2602">
        <v>200</v>
      </c>
      <c r="Y2602">
        <v>122</v>
      </c>
      <c r="Z2602">
        <v>262</v>
      </c>
      <c r="AA2602">
        <f t="shared" si="642"/>
        <v>790</v>
      </c>
      <c r="AB2602">
        <f t="shared" si="647"/>
        <v>1.3164426520087164E-4</v>
      </c>
      <c r="AC2602" s="175"/>
    </row>
    <row r="2603" spans="1:29">
      <c r="A2603" t="s">
        <v>6440</v>
      </c>
      <c r="B2603" t="s">
        <v>6441</v>
      </c>
      <c r="C2603">
        <v>3.94</v>
      </c>
      <c r="D2603">
        <v>4.05</v>
      </c>
      <c r="E2603">
        <v>2.76</v>
      </c>
      <c r="F2603">
        <v>5.1100000000000003</v>
      </c>
      <c r="G2603">
        <v>5.66</v>
      </c>
      <c r="H2603">
        <v>2.85</v>
      </c>
      <c r="I2603">
        <v>4.9800000000000004</v>
      </c>
      <c r="J2603">
        <v>5.52</v>
      </c>
      <c r="K2603">
        <v>2.7</v>
      </c>
      <c r="U2603">
        <v>51</v>
      </c>
      <c r="V2603">
        <v>74</v>
      </c>
      <c r="W2603">
        <v>70</v>
      </c>
      <c r="X2603">
        <v>213</v>
      </c>
      <c r="Y2603">
        <v>154</v>
      </c>
      <c r="Z2603">
        <v>225</v>
      </c>
      <c r="AA2603">
        <f t="shared" si="642"/>
        <v>787</v>
      </c>
      <c r="AB2603">
        <f t="shared" si="647"/>
        <v>1.311443502697291E-4</v>
      </c>
      <c r="AC2603" s="175"/>
    </row>
    <row r="2604" spans="1:29">
      <c r="A2604" t="s">
        <v>6442</v>
      </c>
      <c r="B2604" t="s">
        <v>6443</v>
      </c>
      <c r="C2604">
        <v>4.04</v>
      </c>
      <c r="D2604">
        <v>4.0599999999999996</v>
      </c>
      <c r="E2604">
        <v>2.88</v>
      </c>
      <c r="F2604">
        <v>5.68</v>
      </c>
      <c r="G2604">
        <v>6.06</v>
      </c>
      <c r="H2604">
        <v>3.01</v>
      </c>
      <c r="I2604">
        <v>5.3</v>
      </c>
      <c r="J2604">
        <v>5.69</v>
      </c>
      <c r="K2604">
        <v>2.7</v>
      </c>
      <c r="U2604">
        <v>59</v>
      </c>
      <c r="V2604">
        <v>71</v>
      </c>
      <c r="W2604">
        <v>64</v>
      </c>
      <c r="X2604">
        <v>168</v>
      </c>
      <c r="Y2604">
        <v>138</v>
      </c>
      <c r="Z2604">
        <v>171</v>
      </c>
      <c r="AA2604">
        <f t="shared" si="642"/>
        <v>671</v>
      </c>
      <c r="AB2604">
        <f t="shared" si="647"/>
        <v>1.1181430626555047E-4</v>
      </c>
      <c r="AC2604" s="175"/>
    </row>
    <row r="2605" spans="1:29">
      <c r="A2605" t="s">
        <v>6444</v>
      </c>
      <c r="B2605" t="s">
        <v>6445</v>
      </c>
      <c r="C2605">
        <v>4.05</v>
      </c>
      <c r="D2605">
        <v>4.0599999999999996</v>
      </c>
      <c r="E2605">
        <v>2.98</v>
      </c>
      <c r="F2605">
        <v>6.08</v>
      </c>
      <c r="G2605">
        <v>6.23</v>
      </c>
      <c r="H2605">
        <v>3.17</v>
      </c>
      <c r="I2605">
        <v>5.57</v>
      </c>
      <c r="J2605">
        <v>5.83</v>
      </c>
      <c r="K2605">
        <v>2.7</v>
      </c>
      <c r="U2605">
        <v>53</v>
      </c>
      <c r="V2605">
        <v>65</v>
      </c>
      <c r="W2605">
        <v>58</v>
      </c>
      <c r="X2605">
        <v>156</v>
      </c>
      <c r="Y2605">
        <v>140</v>
      </c>
      <c r="Z2605">
        <v>164</v>
      </c>
      <c r="AA2605">
        <f t="shared" si="642"/>
        <v>636</v>
      </c>
      <c r="AB2605">
        <f t="shared" si="647"/>
        <v>1.0598196540222072E-4</v>
      </c>
      <c r="AC2605" s="175">
        <f t="shared" ref="AC2605:AC2665" si="653">SUM(AB2605:AB2608)/4</f>
        <v>9.6650220020893111E-5</v>
      </c>
    </row>
    <row r="2606" spans="1:29">
      <c r="A2606" t="s">
        <v>6446</v>
      </c>
      <c r="B2606" t="s">
        <v>6447</v>
      </c>
      <c r="C2606">
        <v>4.05</v>
      </c>
      <c r="D2606">
        <v>4.0599999999999996</v>
      </c>
      <c r="E2606">
        <v>3.07</v>
      </c>
      <c r="F2606">
        <v>6.21</v>
      </c>
      <c r="G2606">
        <v>6.26</v>
      </c>
      <c r="H2606">
        <v>3.3</v>
      </c>
      <c r="I2606">
        <v>5.79</v>
      </c>
      <c r="J2606">
        <v>5.94</v>
      </c>
      <c r="K2606">
        <v>2.7</v>
      </c>
      <c r="U2606">
        <v>47</v>
      </c>
      <c r="V2606">
        <v>61</v>
      </c>
      <c r="W2606">
        <v>52</v>
      </c>
      <c r="X2606">
        <v>145</v>
      </c>
      <c r="Y2606">
        <v>133</v>
      </c>
      <c r="Z2606">
        <v>149</v>
      </c>
      <c r="AA2606">
        <f t="shared" si="642"/>
        <v>587</v>
      </c>
      <c r="AB2606">
        <f t="shared" si="647"/>
        <v>9.7816688193559065E-5</v>
      </c>
      <c r="AC2606" s="175"/>
    </row>
    <row r="2607" spans="1:29">
      <c r="A2607" t="s">
        <v>6448</v>
      </c>
      <c r="B2607" t="s">
        <v>6449</v>
      </c>
      <c r="C2607">
        <v>4.0599999999999996</v>
      </c>
      <c r="D2607">
        <v>4.0599999999999996</v>
      </c>
      <c r="E2607">
        <v>3.14</v>
      </c>
      <c r="F2607">
        <v>6.23</v>
      </c>
      <c r="G2607">
        <v>6.27</v>
      </c>
      <c r="H2607">
        <v>3.39</v>
      </c>
      <c r="I2607">
        <v>5.92</v>
      </c>
      <c r="J2607">
        <v>6.01</v>
      </c>
      <c r="K2607">
        <v>2.7</v>
      </c>
      <c r="U2607">
        <v>41</v>
      </c>
      <c r="V2607">
        <v>58</v>
      </c>
      <c r="W2607">
        <v>44</v>
      </c>
      <c r="X2607">
        <v>133</v>
      </c>
      <c r="Y2607">
        <v>129</v>
      </c>
      <c r="Z2607">
        <v>151</v>
      </c>
      <c r="AA2607">
        <f t="shared" si="642"/>
        <v>556</v>
      </c>
      <c r="AB2607">
        <f t="shared" si="647"/>
        <v>9.2650900571752712E-5</v>
      </c>
      <c r="AC2607" s="175"/>
    </row>
    <row r="2608" spans="1:29">
      <c r="A2608" t="s">
        <v>6450</v>
      </c>
      <c r="B2608" t="s">
        <v>6451</v>
      </c>
      <c r="C2608">
        <v>4.0599999999999996</v>
      </c>
      <c r="D2608">
        <v>4.0599999999999996</v>
      </c>
      <c r="E2608">
        <v>3.18</v>
      </c>
      <c r="F2608">
        <v>6.24</v>
      </c>
      <c r="G2608">
        <v>6.27</v>
      </c>
      <c r="H2608">
        <v>3.47</v>
      </c>
      <c r="I2608">
        <v>5.98</v>
      </c>
      <c r="J2608">
        <v>6.04</v>
      </c>
      <c r="K2608">
        <v>2.7</v>
      </c>
      <c r="U2608">
        <v>41</v>
      </c>
      <c r="V2608">
        <v>56</v>
      </c>
      <c r="W2608">
        <v>42</v>
      </c>
      <c r="X2608">
        <v>127</v>
      </c>
      <c r="Y2608">
        <v>130</v>
      </c>
      <c r="Z2608">
        <v>145</v>
      </c>
      <c r="AA2608">
        <f t="shared" si="642"/>
        <v>541</v>
      </c>
      <c r="AB2608">
        <f t="shared" si="647"/>
        <v>9.0151325916039949E-5</v>
      </c>
      <c r="AC2608" s="175"/>
    </row>
    <row r="2609" spans="1:29">
      <c r="A2609" t="s">
        <v>6452</v>
      </c>
      <c r="B2609" t="s">
        <v>6453</v>
      </c>
      <c r="C2609">
        <v>4.0599999999999996</v>
      </c>
      <c r="D2609">
        <v>4.0599999999999996</v>
      </c>
      <c r="E2609">
        <v>3.22</v>
      </c>
      <c r="F2609">
        <v>6.24</v>
      </c>
      <c r="G2609">
        <v>6.28</v>
      </c>
      <c r="H2609">
        <v>3.52</v>
      </c>
      <c r="I2609">
        <v>6</v>
      </c>
      <c r="J2609">
        <v>6.05</v>
      </c>
      <c r="K2609">
        <v>2.7</v>
      </c>
      <c r="U2609">
        <v>41</v>
      </c>
      <c r="V2609">
        <v>55</v>
      </c>
      <c r="W2609">
        <v>44</v>
      </c>
      <c r="X2609">
        <v>109</v>
      </c>
      <c r="Y2609">
        <v>119</v>
      </c>
      <c r="Z2609">
        <v>117</v>
      </c>
      <c r="AA2609">
        <f t="shared" si="642"/>
        <v>485</v>
      </c>
      <c r="AB2609">
        <f t="shared" si="647"/>
        <v>8.0819580534712343E-5</v>
      </c>
      <c r="AC2609" s="175">
        <f t="shared" ref="AC2609" si="654">SUM(AB2609:AB2612)/4</f>
        <v>7.6611963197595876E-5</v>
      </c>
    </row>
    <row r="2610" spans="1:29">
      <c r="A2610" t="s">
        <v>6454</v>
      </c>
      <c r="B2610" t="s">
        <v>6455</v>
      </c>
      <c r="C2610">
        <v>4.0599999999999996</v>
      </c>
      <c r="D2610">
        <v>4.0599999999999996</v>
      </c>
      <c r="E2610">
        <v>3.23</v>
      </c>
      <c r="F2610">
        <v>6.24</v>
      </c>
      <c r="G2610">
        <v>6.28</v>
      </c>
      <c r="H2610">
        <v>3.55</v>
      </c>
      <c r="I2610">
        <v>6</v>
      </c>
      <c r="J2610">
        <v>6.05</v>
      </c>
      <c r="K2610">
        <v>2.7</v>
      </c>
      <c r="U2610">
        <v>42</v>
      </c>
      <c r="V2610">
        <v>51</v>
      </c>
      <c r="W2610">
        <v>45</v>
      </c>
      <c r="X2610">
        <v>90</v>
      </c>
      <c r="Y2610">
        <v>122</v>
      </c>
      <c r="Z2610">
        <v>112</v>
      </c>
      <c r="AA2610">
        <f t="shared" si="642"/>
        <v>462</v>
      </c>
      <c r="AB2610">
        <f t="shared" si="647"/>
        <v>7.6986899395952785E-5</v>
      </c>
      <c r="AC2610" s="175"/>
    </row>
    <row r="2611" spans="1:29">
      <c r="A2611" t="s">
        <v>6456</v>
      </c>
      <c r="B2611" t="s">
        <v>6457</v>
      </c>
      <c r="C2611">
        <v>4.0599999999999996</v>
      </c>
      <c r="D2611">
        <v>4.0599999999999996</v>
      </c>
      <c r="E2611">
        <v>3.23</v>
      </c>
      <c r="F2611">
        <v>6.24</v>
      </c>
      <c r="G2611">
        <v>6.28</v>
      </c>
      <c r="H2611">
        <v>3.55</v>
      </c>
      <c r="I2611">
        <v>5.99</v>
      </c>
      <c r="J2611">
        <v>6.05</v>
      </c>
      <c r="K2611">
        <v>2.7</v>
      </c>
      <c r="U2611">
        <v>41</v>
      </c>
      <c r="V2611">
        <v>54</v>
      </c>
      <c r="W2611">
        <v>49</v>
      </c>
      <c r="X2611">
        <v>86</v>
      </c>
      <c r="Y2611">
        <v>111</v>
      </c>
      <c r="Z2611">
        <v>100</v>
      </c>
      <c r="AA2611">
        <f t="shared" si="642"/>
        <v>441</v>
      </c>
      <c r="AB2611">
        <f t="shared" si="647"/>
        <v>7.3487494877954936E-5</v>
      </c>
      <c r="AC2611" s="175"/>
    </row>
    <row r="2612" spans="1:29">
      <c r="A2612" t="s">
        <v>6458</v>
      </c>
      <c r="B2612" t="s">
        <v>6459</v>
      </c>
      <c r="C2612">
        <v>4.0599999999999996</v>
      </c>
      <c r="D2612">
        <v>4.0599999999999996</v>
      </c>
      <c r="E2612">
        <v>3.22</v>
      </c>
      <c r="F2612">
        <v>6.23</v>
      </c>
      <c r="G2612">
        <v>6.27</v>
      </c>
      <c r="H2612">
        <v>3.52</v>
      </c>
      <c r="I2612">
        <v>5.97</v>
      </c>
      <c r="J2612">
        <v>6.03</v>
      </c>
      <c r="K2612">
        <v>2.7</v>
      </c>
      <c r="U2612">
        <v>44</v>
      </c>
      <c r="V2612">
        <v>57</v>
      </c>
      <c r="W2612">
        <v>50</v>
      </c>
      <c r="X2612">
        <v>73</v>
      </c>
      <c r="Y2612">
        <v>109</v>
      </c>
      <c r="Z2612">
        <v>118</v>
      </c>
      <c r="AA2612">
        <f t="shared" si="642"/>
        <v>451</v>
      </c>
      <c r="AB2612">
        <f t="shared" si="647"/>
        <v>7.515387798176344E-5</v>
      </c>
      <c r="AC2612" s="175"/>
    </row>
    <row r="2613" spans="1:29">
      <c r="A2613" t="s">
        <v>6460</v>
      </c>
      <c r="B2613" t="s">
        <v>6461</v>
      </c>
      <c r="C2613">
        <v>4.05</v>
      </c>
      <c r="D2613">
        <v>4.0599999999999996</v>
      </c>
      <c r="E2613">
        <v>3.17</v>
      </c>
      <c r="F2613">
        <v>6.21</v>
      </c>
      <c r="G2613">
        <v>6.27</v>
      </c>
      <c r="H2613">
        <v>3.47</v>
      </c>
      <c r="I2613">
        <v>5.91</v>
      </c>
      <c r="J2613">
        <v>6.01</v>
      </c>
      <c r="K2613">
        <v>2.7</v>
      </c>
      <c r="U2613">
        <v>41</v>
      </c>
      <c r="V2613">
        <v>59</v>
      </c>
      <c r="W2613">
        <v>52</v>
      </c>
      <c r="X2613">
        <v>84</v>
      </c>
      <c r="Y2613">
        <v>117</v>
      </c>
      <c r="Z2613">
        <v>139</v>
      </c>
      <c r="AA2613">
        <f t="shared" si="642"/>
        <v>492</v>
      </c>
      <c r="AB2613">
        <f t="shared" si="647"/>
        <v>8.1986048707378297E-5</v>
      </c>
      <c r="AC2613" s="175">
        <f t="shared" ref="AC2613:AC2673" si="655">SUM(AB2613:AB2616)/4</f>
        <v>8.8234985346660164E-5</v>
      </c>
    </row>
    <row r="2614" spans="1:29">
      <c r="A2614" t="s">
        <v>6462</v>
      </c>
      <c r="B2614" t="s">
        <v>6463</v>
      </c>
      <c r="C2614">
        <v>4.04</v>
      </c>
      <c r="D2614">
        <v>4.0599999999999996</v>
      </c>
      <c r="E2614">
        <v>3.06</v>
      </c>
      <c r="F2614">
        <v>6.16</v>
      </c>
      <c r="G2614">
        <v>6.25</v>
      </c>
      <c r="H2614">
        <v>3.44</v>
      </c>
      <c r="I2614">
        <v>5.72</v>
      </c>
      <c r="J2614">
        <v>5.91</v>
      </c>
      <c r="K2614">
        <v>2.7</v>
      </c>
      <c r="U2614">
        <v>41</v>
      </c>
      <c r="V2614">
        <v>64</v>
      </c>
      <c r="W2614">
        <v>59</v>
      </c>
      <c r="X2614">
        <v>90</v>
      </c>
      <c r="Y2614">
        <v>123</v>
      </c>
      <c r="Z2614">
        <v>134</v>
      </c>
      <c r="AA2614">
        <f t="shared" si="642"/>
        <v>511</v>
      </c>
      <c r="AB2614">
        <f t="shared" si="647"/>
        <v>8.5152176604614451E-5</v>
      </c>
      <c r="AC2614" s="175"/>
    </row>
    <row r="2615" spans="1:29">
      <c r="A2615" t="s">
        <v>6464</v>
      </c>
      <c r="B2615" t="s">
        <v>6465</v>
      </c>
      <c r="C2615">
        <v>4.0199999999999996</v>
      </c>
      <c r="D2615">
        <v>4.05</v>
      </c>
      <c r="E2615">
        <v>2.93</v>
      </c>
      <c r="F2615">
        <v>6.03</v>
      </c>
      <c r="G2615">
        <v>6.21</v>
      </c>
      <c r="H2615">
        <v>3.35</v>
      </c>
      <c r="I2615">
        <v>5.4</v>
      </c>
      <c r="J2615">
        <v>5.74</v>
      </c>
      <c r="K2615">
        <v>2.7</v>
      </c>
      <c r="U2615">
        <v>40</v>
      </c>
      <c r="V2615">
        <v>70</v>
      </c>
      <c r="W2615">
        <v>64</v>
      </c>
      <c r="X2615">
        <v>110</v>
      </c>
      <c r="Y2615">
        <v>126</v>
      </c>
      <c r="Z2615">
        <v>142</v>
      </c>
      <c r="AA2615">
        <f t="shared" si="642"/>
        <v>552</v>
      </c>
      <c r="AB2615">
        <f t="shared" si="647"/>
        <v>9.1984347330229308E-5</v>
      </c>
      <c r="AC2615" s="175"/>
    </row>
    <row r="2616" spans="1:29">
      <c r="A2616" t="s">
        <v>6466</v>
      </c>
      <c r="B2616" t="s">
        <v>6467</v>
      </c>
      <c r="C2616">
        <v>3.98</v>
      </c>
      <c r="D2616">
        <v>4.04</v>
      </c>
      <c r="E2616">
        <v>2.86</v>
      </c>
      <c r="F2616">
        <v>5.78</v>
      </c>
      <c r="G2616">
        <v>6.13</v>
      </c>
      <c r="H2616">
        <v>3.22</v>
      </c>
      <c r="I2616">
        <v>5.19</v>
      </c>
      <c r="J2616">
        <v>5.63</v>
      </c>
      <c r="K2616">
        <v>2.7</v>
      </c>
      <c r="U2616">
        <v>38</v>
      </c>
      <c r="V2616">
        <v>70</v>
      </c>
      <c r="W2616">
        <v>60</v>
      </c>
      <c r="X2616">
        <v>110</v>
      </c>
      <c r="Y2616">
        <v>138</v>
      </c>
      <c r="Z2616">
        <v>147</v>
      </c>
      <c r="AA2616">
        <f t="shared" si="642"/>
        <v>563</v>
      </c>
      <c r="AB2616">
        <f t="shared" si="647"/>
        <v>9.3817368744418653E-5</v>
      </c>
      <c r="AC2616" s="175"/>
    </row>
    <row r="2617" spans="1:29">
      <c r="A2617" t="s">
        <v>6468</v>
      </c>
      <c r="B2617" t="s">
        <v>6469</v>
      </c>
      <c r="C2617">
        <v>3.91</v>
      </c>
      <c r="D2617">
        <v>4.03</v>
      </c>
      <c r="E2617">
        <v>2.79</v>
      </c>
      <c r="F2617">
        <v>5.48</v>
      </c>
      <c r="G2617">
        <v>5.99</v>
      </c>
      <c r="H2617">
        <v>3.1</v>
      </c>
      <c r="I2617">
        <v>5.0199999999999996</v>
      </c>
      <c r="J2617">
        <v>5.54</v>
      </c>
      <c r="K2617">
        <v>2.7</v>
      </c>
      <c r="U2617">
        <v>39</v>
      </c>
      <c r="V2617">
        <v>67</v>
      </c>
      <c r="W2617">
        <v>54</v>
      </c>
      <c r="X2617">
        <v>105</v>
      </c>
      <c r="Y2617">
        <v>134</v>
      </c>
      <c r="Z2617">
        <v>125</v>
      </c>
      <c r="AA2617">
        <f t="shared" si="642"/>
        <v>524</v>
      </c>
      <c r="AB2617">
        <f t="shared" si="647"/>
        <v>8.7318474639565505E-5</v>
      </c>
      <c r="AC2617" s="175">
        <f t="shared" ref="AC2617:AC2677" si="656">SUM(AB2617:AB2620)/4</f>
        <v>6.0281408780272559E-5</v>
      </c>
    </row>
    <row r="2618" spans="1:29">
      <c r="A2618" t="s">
        <v>6470</v>
      </c>
      <c r="B2618" t="s">
        <v>6471</v>
      </c>
      <c r="C2618">
        <v>3.82</v>
      </c>
      <c r="D2618">
        <v>4</v>
      </c>
      <c r="E2618">
        <v>2.74</v>
      </c>
      <c r="F2618">
        <v>5.23</v>
      </c>
      <c r="G2618">
        <v>5.83</v>
      </c>
      <c r="H2618">
        <v>3.03</v>
      </c>
      <c r="I2618">
        <v>4.88</v>
      </c>
      <c r="J2618">
        <v>5.47</v>
      </c>
      <c r="K2618">
        <v>2.7</v>
      </c>
      <c r="U2618">
        <v>33</v>
      </c>
      <c r="V2618">
        <v>53</v>
      </c>
      <c r="W2618">
        <v>38</v>
      </c>
      <c r="X2618">
        <v>95</v>
      </c>
      <c r="Y2618">
        <v>121</v>
      </c>
      <c r="Z2618">
        <v>73</v>
      </c>
      <c r="AA2618">
        <f t="shared" si="642"/>
        <v>413</v>
      </c>
      <c r="AB2618">
        <f t="shared" si="647"/>
        <v>6.8821622187291133E-5</v>
      </c>
      <c r="AC2618" s="175"/>
    </row>
    <row r="2619" spans="1:29">
      <c r="A2619" t="s">
        <v>6472</v>
      </c>
      <c r="B2619" t="s">
        <v>6473</v>
      </c>
      <c r="C2619">
        <v>3.72</v>
      </c>
      <c r="D2619">
        <v>3.96</v>
      </c>
      <c r="E2619">
        <v>2.7</v>
      </c>
      <c r="F2619">
        <v>4.99</v>
      </c>
      <c r="G2619">
        <v>5.66</v>
      </c>
      <c r="H2619">
        <v>2.95</v>
      </c>
      <c r="I2619">
        <v>4.76</v>
      </c>
      <c r="J2619">
        <v>5.41</v>
      </c>
      <c r="K2619">
        <v>2.7</v>
      </c>
      <c r="U2619">
        <v>28</v>
      </c>
      <c r="V2619">
        <v>37</v>
      </c>
      <c r="W2619">
        <v>23</v>
      </c>
      <c r="X2619">
        <v>71</v>
      </c>
      <c r="Y2619">
        <v>91</v>
      </c>
      <c r="Z2619">
        <v>30</v>
      </c>
      <c r="AA2619">
        <f t="shared" si="642"/>
        <v>280</v>
      </c>
      <c r="AB2619">
        <f t="shared" si="647"/>
        <v>4.6658726906638051E-5</v>
      </c>
      <c r="AC2619" s="175"/>
    </row>
    <row r="2620" spans="1:29">
      <c r="A2620" t="s">
        <v>6474</v>
      </c>
      <c r="B2620" t="s">
        <v>6475</v>
      </c>
      <c r="C2620">
        <v>3.56</v>
      </c>
      <c r="D2620">
        <v>3.88</v>
      </c>
      <c r="E2620">
        <v>2.66</v>
      </c>
      <c r="F2620">
        <v>4.66</v>
      </c>
      <c r="G2620">
        <v>5.4</v>
      </c>
      <c r="H2620">
        <v>2.88</v>
      </c>
      <c r="I2620">
        <v>4.59</v>
      </c>
      <c r="J2620">
        <v>5.31</v>
      </c>
      <c r="K2620">
        <v>2.7</v>
      </c>
      <c r="U2620">
        <v>20</v>
      </c>
      <c r="V2620">
        <v>24</v>
      </c>
      <c r="W2620">
        <v>18</v>
      </c>
      <c r="X2620">
        <v>88</v>
      </c>
      <c r="Y2620">
        <v>68</v>
      </c>
      <c r="Z2620">
        <v>12</v>
      </c>
      <c r="AA2620">
        <f t="shared" si="642"/>
        <v>230</v>
      </c>
      <c r="AB2620">
        <f t="shared" si="647"/>
        <v>3.8326811387595545E-5</v>
      </c>
      <c r="AC2620" s="175"/>
    </row>
    <row r="2621" spans="1:29">
      <c r="A2621" t="s">
        <v>6476</v>
      </c>
      <c r="B2621" t="s">
        <v>6477</v>
      </c>
      <c r="C2621">
        <v>3.46</v>
      </c>
      <c r="D2621">
        <v>3.82</v>
      </c>
      <c r="E2621">
        <v>2.61</v>
      </c>
      <c r="F2621">
        <v>4.47</v>
      </c>
      <c r="G2621">
        <v>5.25</v>
      </c>
      <c r="H2621">
        <v>2.81</v>
      </c>
      <c r="I2621">
        <v>4.4800000000000004</v>
      </c>
      <c r="J2621">
        <v>5.25</v>
      </c>
      <c r="K2621">
        <v>2.7</v>
      </c>
      <c r="U2621">
        <v>19</v>
      </c>
      <c r="V2621">
        <v>23</v>
      </c>
      <c r="W2621">
        <v>19</v>
      </c>
      <c r="X2621">
        <v>88</v>
      </c>
      <c r="Y2621">
        <v>71</v>
      </c>
      <c r="Z2621">
        <v>15</v>
      </c>
      <c r="AA2621">
        <f t="shared" si="642"/>
        <v>235</v>
      </c>
      <c r="AB2621">
        <f t="shared" si="647"/>
        <v>3.9160002939499797E-5</v>
      </c>
      <c r="AC2621" s="175">
        <f t="shared" ref="AC2621:AC2681" si="657">SUM(AB2621:AB2624)/4</f>
        <v>4.4534088449282211E-5</v>
      </c>
    </row>
    <row r="2622" spans="1:29">
      <c r="A2622" t="s">
        <v>6478</v>
      </c>
      <c r="B2622" t="s">
        <v>6479</v>
      </c>
      <c r="C2622">
        <v>3.39</v>
      </c>
      <c r="D2622">
        <v>3.77</v>
      </c>
      <c r="E2622">
        <v>2.58</v>
      </c>
      <c r="F2622">
        <v>4.34</v>
      </c>
      <c r="G2622">
        <v>5.15</v>
      </c>
      <c r="H2622">
        <v>2.76</v>
      </c>
      <c r="I2622">
        <v>4.41</v>
      </c>
      <c r="J2622">
        <v>5.21</v>
      </c>
      <c r="K2622">
        <v>2.7</v>
      </c>
      <c r="U2622">
        <v>28</v>
      </c>
      <c r="V2622">
        <v>22</v>
      </c>
      <c r="W2622">
        <v>21</v>
      </c>
      <c r="X2622">
        <v>67</v>
      </c>
      <c r="Y2622">
        <v>68</v>
      </c>
      <c r="Z2622">
        <v>12</v>
      </c>
      <c r="AA2622">
        <f t="shared" si="642"/>
        <v>218</v>
      </c>
      <c r="AB2622">
        <f t="shared" si="647"/>
        <v>3.6327151663025339E-5</v>
      </c>
      <c r="AC2622" s="175"/>
    </row>
    <row r="2623" spans="1:29">
      <c r="A2623" t="s">
        <v>6480</v>
      </c>
      <c r="B2623" t="s">
        <v>6481</v>
      </c>
      <c r="C2623">
        <v>3.31</v>
      </c>
      <c r="D2623">
        <v>3.71</v>
      </c>
      <c r="E2623">
        <v>2.54</v>
      </c>
      <c r="F2623">
        <v>4.1900000000000004</v>
      </c>
      <c r="G2623">
        <v>5.0199999999999996</v>
      </c>
      <c r="H2623">
        <v>2.71</v>
      </c>
      <c r="I2623">
        <v>4.33</v>
      </c>
      <c r="J2623">
        <v>5.17</v>
      </c>
      <c r="K2623">
        <v>2.7</v>
      </c>
      <c r="U2623">
        <v>26</v>
      </c>
      <c r="V2623">
        <v>26</v>
      </c>
      <c r="W2623">
        <v>25</v>
      </c>
      <c r="X2623">
        <v>84</v>
      </c>
      <c r="Y2623">
        <v>66</v>
      </c>
      <c r="Z2623">
        <v>22</v>
      </c>
      <c r="AA2623">
        <f t="shared" si="642"/>
        <v>249</v>
      </c>
      <c r="AB2623">
        <f t="shared" si="647"/>
        <v>4.1492939284831698E-5</v>
      </c>
      <c r="AC2623" s="175"/>
    </row>
    <row r="2624" spans="1:29">
      <c r="A2624" t="s">
        <v>6482</v>
      </c>
      <c r="B2624" t="s">
        <v>6483</v>
      </c>
      <c r="C2624">
        <v>3.26</v>
      </c>
      <c r="D2624">
        <v>3.67</v>
      </c>
      <c r="E2624">
        <v>2.52</v>
      </c>
      <c r="F2624">
        <v>4.0999999999999996</v>
      </c>
      <c r="G2624">
        <v>4.9400000000000004</v>
      </c>
      <c r="H2624">
        <v>2.67</v>
      </c>
      <c r="I2624">
        <v>4.28</v>
      </c>
      <c r="J2624">
        <v>5.14</v>
      </c>
      <c r="K2624">
        <v>2.7</v>
      </c>
      <c r="U2624">
        <v>31</v>
      </c>
      <c r="V2624">
        <v>39</v>
      </c>
      <c r="W2624">
        <v>35</v>
      </c>
      <c r="X2624">
        <v>104</v>
      </c>
      <c r="Y2624">
        <v>105</v>
      </c>
      <c r="Z2624">
        <v>53</v>
      </c>
      <c r="AA2624">
        <f t="shared" si="642"/>
        <v>367</v>
      </c>
      <c r="AB2624">
        <f t="shared" si="647"/>
        <v>6.1156259909772017E-5</v>
      </c>
      <c r="AC2624" s="175"/>
    </row>
    <row r="2625" spans="1:29">
      <c r="A2625" t="s">
        <v>6484</v>
      </c>
      <c r="B2625" t="s">
        <v>6485</v>
      </c>
      <c r="C2625">
        <v>3.27</v>
      </c>
      <c r="D2625">
        <v>3.68</v>
      </c>
      <c r="E2625">
        <v>2.5099999999999998</v>
      </c>
      <c r="F2625">
        <v>4.05</v>
      </c>
      <c r="G2625">
        <v>4.8899999999999997</v>
      </c>
      <c r="H2625">
        <v>2.61</v>
      </c>
      <c r="I2625">
        <v>4.29</v>
      </c>
      <c r="J2625">
        <v>5.14</v>
      </c>
      <c r="K2625">
        <v>2.7</v>
      </c>
      <c r="U2625">
        <v>34</v>
      </c>
      <c r="V2625">
        <v>63</v>
      </c>
      <c r="W2625">
        <v>54</v>
      </c>
      <c r="X2625">
        <v>125</v>
      </c>
      <c r="Y2625">
        <v>144</v>
      </c>
      <c r="Z2625">
        <v>167</v>
      </c>
      <c r="AA2625">
        <f t="shared" si="642"/>
        <v>587</v>
      </c>
      <c r="AB2625">
        <f t="shared" si="647"/>
        <v>9.7816688193559065E-5</v>
      </c>
      <c r="AC2625" s="175">
        <f t="shared" ref="AC2625:AC2685" si="658">SUM(AB2625:AB2628)/4</f>
        <v>1.1198094457593132E-4</v>
      </c>
    </row>
    <row r="2626" spans="1:29">
      <c r="A2626" t="s">
        <v>6486</v>
      </c>
      <c r="B2626" t="s">
        <v>6487</v>
      </c>
      <c r="C2626">
        <v>3.56</v>
      </c>
      <c r="D2626">
        <v>3.91</v>
      </c>
      <c r="E2626">
        <v>2.62</v>
      </c>
      <c r="F2626">
        <v>4.49</v>
      </c>
      <c r="G2626">
        <v>5.21</v>
      </c>
      <c r="H2626">
        <v>2.71</v>
      </c>
      <c r="I2626">
        <v>4.58</v>
      </c>
      <c r="J2626">
        <v>5.31</v>
      </c>
      <c r="K2626">
        <v>2.7</v>
      </c>
      <c r="U2626">
        <v>32</v>
      </c>
      <c r="V2626">
        <v>81</v>
      </c>
      <c r="W2626">
        <v>57</v>
      </c>
      <c r="X2626">
        <v>188</v>
      </c>
      <c r="Y2626">
        <v>122</v>
      </c>
      <c r="Z2626">
        <v>261</v>
      </c>
      <c r="AA2626">
        <f t="shared" si="642"/>
        <v>741</v>
      </c>
      <c r="AB2626">
        <f t="shared" si="647"/>
        <v>1.2347898799220999E-4</v>
      </c>
      <c r="AC2626" s="175"/>
    </row>
    <row r="2627" spans="1:29">
      <c r="A2627" t="s">
        <v>6488</v>
      </c>
      <c r="B2627" t="s">
        <v>6489</v>
      </c>
      <c r="C2627">
        <v>3.86</v>
      </c>
      <c r="D2627">
        <v>4.03</v>
      </c>
      <c r="E2627">
        <v>2.75</v>
      </c>
      <c r="F2627">
        <v>5.03</v>
      </c>
      <c r="G2627">
        <v>5.61</v>
      </c>
      <c r="H2627">
        <v>2.85</v>
      </c>
      <c r="I2627">
        <v>4.92</v>
      </c>
      <c r="J2627">
        <v>5.49</v>
      </c>
      <c r="K2627">
        <v>2.7</v>
      </c>
      <c r="U2627">
        <v>35</v>
      </c>
      <c r="V2627">
        <v>65</v>
      </c>
      <c r="W2627">
        <v>61</v>
      </c>
      <c r="X2627">
        <v>200</v>
      </c>
      <c r="Y2627">
        <v>154</v>
      </c>
      <c r="Z2627">
        <v>225</v>
      </c>
      <c r="AA2627">
        <f t="shared" si="642"/>
        <v>740</v>
      </c>
      <c r="AB2627">
        <f t="shared" si="647"/>
        <v>1.2331234968182913E-4</v>
      </c>
      <c r="AC2627" s="175"/>
    </row>
    <row r="2628" spans="1:29">
      <c r="A2628" t="s">
        <v>6490</v>
      </c>
      <c r="B2628" t="s">
        <v>6491</v>
      </c>
      <c r="C2628">
        <v>4.01</v>
      </c>
      <c r="D2628">
        <v>4.0599999999999996</v>
      </c>
      <c r="E2628">
        <v>2.88</v>
      </c>
      <c r="F2628">
        <v>5.61</v>
      </c>
      <c r="G2628">
        <v>6.01</v>
      </c>
      <c r="H2628">
        <v>3.02</v>
      </c>
      <c r="I2628">
        <v>5.25</v>
      </c>
      <c r="J2628">
        <v>5.66</v>
      </c>
      <c r="K2628">
        <v>2.7</v>
      </c>
      <c r="U2628">
        <v>47</v>
      </c>
      <c r="V2628">
        <v>62</v>
      </c>
      <c r="W2628">
        <v>55</v>
      </c>
      <c r="X2628">
        <v>149</v>
      </c>
      <c r="Y2628">
        <v>137</v>
      </c>
      <c r="Z2628">
        <v>170</v>
      </c>
      <c r="AA2628">
        <f t="shared" si="642"/>
        <v>620</v>
      </c>
      <c r="AB2628">
        <f t="shared" si="647"/>
        <v>1.0331575243612711E-4</v>
      </c>
      <c r="AC2628" s="175"/>
    </row>
    <row r="2629" spans="1:29">
      <c r="A2629" t="s">
        <v>6492</v>
      </c>
      <c r="B2629" t="s">
        <v>6493</v>
      </c>
      <c r="C2629">
        <v>4.05</v>
      </c>
      <c r="D2629">
        <v>4.0599999999999996</v>
      </c>
      <c r="E2629">
        <v>2.99</v>
      </c>
      <c r="F2629">
        <v>6.03</v>
      </c>
      <c r="G2629">
        <v>6.21</v>
      </c>
      <c r="H2629">
        <v>3.2</v>
      </c>
      <c r="I2629">
        <v>5.53</v>
      </c>
      <c r="J2629">
        <v>5.81</v>
      </c>
      <c r="K2629">
        <v>2.7</v>
      </c>
      <c r="U2629">
        <v>45</v>
      </c>
      <c r="V2629">
        <v>57</v>
      </c>
      <c r="W2629">
        <v>51</v>
      </c>
      <c r="X2629">
        <v>129</v>
      </c>
      <c r="Y2629">
        <v>140</v>
      </c>
      <c r="Z2629">
        <v>163</v>
      </c>
      <c r="AA2629">
        <f t="shared" si="642"/>
        <v>585</v>
      </c>
      <c r="AB2629">
        <f t="shared" si="647"/>
        <v>9.7483411572797356E-5</v>
      </c>
      <c r="AC2629" s="175">
        <f t="shared" ref="AC2629" si="659">SUM(AB2629:AB2632)/4</f>
        <v>9.0068006760849536E-5</v>
      </c>
    </row>
    <row r="2630" spans="1:29">
      <c r="A2630" t="s">
        <v>6494</v>
      </c>
      <c r="B2630" t="s">
        <v>6495</v>
      </c>
      <c r="C2630">
        <v>4.05</v>
      </c>
      <c r="D2630">
        <v>4.0599999999999996</v>
      </c>
      <c r="E2630">
        <v>3.08</v>
      </c>
      <c r="F2630">
        <v>6.17</v>
      </c>
      <c r="G2630">
        <v>6.26</v>
      </c>
      <c r="H2630">
        <v>3.34</v>
      </c>
      <c r="I2630">
        <v>5.75</v>
      </c>
      <c r="J2630">
        <v>5.92</v>
      </c>
      <c r="K2630">
        <v>2.7</v>
      </c>
      <c r="U2630">
        <v>33</v>
      </c>
      <c r="V2630">
        <v>53</v>
      </c>
      <c r="W2630">
        <v>45</v>
      </c>
      <c r="X2630">
        <v>149</v>
      </c>
      <c r="Y2630">
        <v>132</v>
      </c>
      <c r="Z2630">
        <v>148</v>
      </c>
      <c r="AA2630">
        <f t="shared" ref="AA2630:AA2693" si="660">SUM(U2630:Z2630)</f>
        <v>560</v>
      </c>
      <c r="AB2630">
        <f t="shared" si="647"/>
        <v>9.3317453813276103E-5</v>
      </c>
      <c r="AC2630" s="175"/>
    </row>
    <row r="2631" spans="1:29">
      <c r="A2631" t="s">
        <v>6496</v>
      </c>
      <c r="B2631" t="s">
        <v>6497</v>
      </c>
      <c r="C2631">
        <v>4.0599999999999996</v>
      </c>
      <c r="D2631">
        <v>4.0599999999999996</v>
      </c>
      <c r="E2631">
        <v>3.14</v>
      </c>
      <c r="F2631">
        <v>6.21</v>
      </c>
      <c r="G2631">
        <v>6.27</v>
      </c>
      <c r="H2631">
        <v>3.44</v>
      </c>
      <c r="I2631">
        <v>5.87</v>
      </c>
      <c r="J2631">
        <v>5.98</v>
      </c>
      <c r="K2631">
        <v>2.7</v>
      </c>
      <c r="U2631">
        <v>39</v>
      </c>
      <c r="V2631">
        <v>50</v>
      </c>
      <c r="W2631">
        <v>38</v>
      </c>
      <c r="X2631">
        <v>109</v>
      </c>
      <c r="Y2631">
        <v>129</v>
      </c>
      <c r="Z2631">
        <v>150</v>
      </c>
      <c r="AA2631">
        <f t="shared" si="660"/>
        <v>515</v>
      </c>
      <c r="AB2631">
        <f t="shared" si="647"/>
        <v>8.5818729846137855E-5</v>
      </c>
      <c r="AC2631" s="175"/>
    </row>
    <row r="2632" spans="1:29">
      <c r="A2632" t="s">
        <v>6498</v>
      </c>
      <c r="B2632" t="s">
        <v>6499</v>
      </c>
      <c r="C2632">
        <v>4.0599999999999996</v>
      </c>
      <c r="D2632">
        <v>4.0599999999999996</v>
      </c>
      <c r="E2632">
        <v>3.19</v>
      </c>
      <c r="F2632">
        <v>6.23</v>
      </c>
      <c r="G2632">
        <v>6.27</v>
      </c>
      <c r="H2632">
        <v>3.51</v>
      </c>
      <c r="I2632">
        <v>5.93</v>
      </c>
      <c r="J2632">
        <v>6.01</v>
      </c>
      <c r="K2632">
        <v>2.7</v>
      </c>
      <c r="U2632">
        <v>36</v>
      </c>
      <c r="V2632">
        <v>49</v>
      </c>
      <c r="W2632">
        <v>36</v>
      </c>
      <c r="X2632">
        <v>107</v>
      </c>
      <c r="Y2632">
        <v>129</v>
      </c>
      <c r="Z2632">
        <v>145</v>
      </c>
      <c r="AA2632">
        <f t="shared" si="660"/>
        <v>502</v>
      </c>
      <c r="AB2632">
        <f t="shared" si="647"/>
        <v>8.3652431811186801E-5</v>
      </c>
      <c r="AC2632" s="175"/>
    </row>
    <row r="2633" spans="1:29">
      <c r="A2633" t="s">
        <v>6500</v>
      </c>
      <c r="B2633" t="s">
        <v>6501</v>
      </c>
      <c r="C2633">
        <v>4.0599999999999996</v>
      </c>
      <c r="D2633">
        <v>4.0599999999999996</v>
      </c>
      <c r="E2633">
        <v>3.22</v>
      </c>
      <c r="F2633">
        <v>6.24</v>
      </c>
      <c r="G2633">
        <v>6.28</v>
      </c>
      <c r="H2633">
        <v>3.57</v>
      </c>
      <c r="I2633">
        <v>5.96</v>
      </c>
      <c r="J2633">
        <v>6.03</v>
      </c>
      <c r="K2633">
        <v>2.7</v>
      </c>
      <c r="U2633">
        <v>33</v>
      </c>
      <c r="V2633">
        <v>47</v>
      </c>
      <c r="W2633">
        <v>38</v>
      </c>
      <c r="X2633">
        <v>86</v>
      </c>
      <c r="Y2633">
        <v>119</v>
      </c>
      <c r="Z2633">
        <v>117</v>
      </c>
      <c r="AA2633">
        <f t="shared" si="660"/>
        <v>440</v>
      </c>
      <c r="AB2633">
        <f t="shared" si="647"/>
        <v>7.3320856567574082E-5</v>
      </c>
      <c r="AC2633" s="175">
        <f t="shared" si="644"/>
        <v>7.3654133188335777E-5</v>
      </c>
    </row>
    <row r="2634" spans="1:29">
      <c r="A2634" t="s">
        <v>6502</v>
      </c>
      <c r="B2634" t="s">
        <v>6503</v>
      </c>
      <c r="C2634">
        <v>4.0599999999999996</v>
      </c>
      <c r="D2634">
        <v>4.0599999999999996</v>
      </c>
      <c r="E2634">
        <v>3.23</v>
      </c>
      <c r="F2634">
        <v>6.24</v>
      </c>
      <c r="G2634">
        <v>6.27</v>
      </c>
      <c r="H2634">
        <v>3.6</v>
      </c>
      <c r="I2634">
        <v>5.95</v>
      </c>
      <c r="J2634">
        <v>6.02</v>
      </c>
      <c r="K2634">
        <v>2.7</v>
      </c>
      <c r="U2634">
        <v>20</v>
      </c>
      <c r="V2634">
        <v>45</v>
      </c>
      <c r="W2634">
        <v>38</v>
      </c>
      <c r="X2634">
        <v>122</v>
      </c>
      <c r="Y2634">
        <v>122</v>
      </c>
      <c r="Z2634">
        <v>112</v>
      </c>
      <c r="AA2634">
        <f t="shared" si="660"/>
        <v>459</v>
      </c>
      <c r="AB2634">
        <f t="shared" si="647"/>
        <v>7.6486984464810235E-5</v>
      </c>
      <c r="AC2634" s="175"/>
    </row>
    <row r="2635" spans="1:29">
      <c r="A2635" t="s">
        <v>6504</v>
      </c>
      <c r="B2635" t="s">
        <v>6505</v>
      </c>
      <c r="C2635">
        <v>4.0599999999999996</v>
      </c>
      <c r="D2635">
        <v>4.0599999999999996</v>
      </c>
      <c r="E2635">
        <v>3.23</v>
      </c>
      <c r="F2635">
        <v>6.24</v>
      </c>
      <c r="G2635">
        <v>6.27</v>
      </c>
      <c r="H2635">
        <v>3.59</v>
      </c>
      <c r="I2635">
        <v>5.95</v>
      </c>
      <c r="J2635">
        <v>6.02</v>
      </c>
      <c r="K2635">
        <v>2.7</v>
      </c>
      <c r="U2635">
        <v>22</v>
      </c>
      <c r="V2635">
        <v>47</v>
      </c>
      <c r="W2635">
        <v>42</v>
      </c>
      <c r="X2635">
        <v>110</v>
      </c>
      <c r="Y2635">
        <v>110</v>
      </c>
      <c r="Z2635">
        <v>100</v>
      </c>
      <c r="AA2635">
        <f t="shared" si="660"/>
        <v>431</v>
      </c>
      <c r="AB2635">
        <f t="shared" si="647"/>
        <v>7.1821111774146432E-5</v>
      </c>
      <c r="AC2635" s="175"/>
    </row>
    <row r="2636" spans="1:29">
      <c r="A2636" t="s">
        <v>6506</v>
      </c>
      <c r="B2636" t="s">
        <v>6507</v>
      </c>
      <c r="C2636">
        <v>4.0599999999999996</v>
      </c>
      <c r="D2636">
        <v>4.0599999999999996</v>
      </c>
      <c r="E2636">
        <v>3.21</v>
      </c>
      <c r="F2636">
        <v>6.23</v>
      </c>
      <c r="G2636">
        <v>6.27</v>
      </c>
      <c r="H2636">
        <v>3.55</v>
      </c>
      <c r="I2636">
        <v>5.92</v>
      </c>
      <c r="J2636">
        <v>6.01</v>
      </c>
      <c r="K2636">
        <v>2.7</v>
      </c>
      <c r="U2636">
        <v>25</v>
      </c>
      <c r="V2636">
        <v>49</v>
      </c>
      <c r="W2636">
        <v>43</v>
      </c>
      <c r="X2636">
        <v>95</v>
      </c>
      <c r="Y2636">
        <v>109</v>
      </c>
      <c r="Z2636">
        <v>117</v>
      </c>
      <c r="AA2636">
        <f t="shared" si="660"/>
        <v>438</v>
      </c>
      <c r="AB2636">
        <f t="shared" si="647"/>
        <v>7.2987579946812386E-5</v>
      </c>
      <c r="AC2636" s="175"/>
    </row>
    <row r="2637" spans="1:29">
      <c r="A2637" t="s">
        <v>6508</v>
      </c>
      <c r="B2637" t="s">
        <v>6509</v>
      </c>
      <c r="C2637">
        <v>4.05</v>
      </c>
      <c r="D2637">
        <v>4.0599999999999996</v>
      </c>
      <c r="E2637">
        <v>3.15</v>
      </c>
      <c r="F2637">
        <v>6.2</v>
      </c>
      <c r="G2637">
        <v>6.27</v>
      </c>
      <c r="H2637">
        <v>3.49</v>
      </c>
      <c r="I2637">
        <v>5.85</v>
      </c>
      <c r="J2637">
        <v>5.97</v>
      </c>
      <c r="K2637">
        <v>2.7</v>
      </c>
      <c r="U2637">
        <v>33</v>
      </c>
      <c r="V2637">
        <v>51</v>
      </c>
      <c r="W2637">
        <v>44</v>
      </c>
      <c r="X2637">
        <v>75</v>
      </c>
      <c r="Y2637">
        <v>116</v>
      </c>
      <c r="Z2637">
        <v>138</v>
      </c>
      <c r="AA2637">
        <f t="shared" si="660"/>
        <v>457</v>
      </c>
      <c r="AB2637">
        <f t="shared" si="647"/>
        <v>7.615370784404854E-5</v>
      </c>
      <c r="AC2637" s="175">
        <f t="shared" si="645"/>
        <v>8.1194516733069266E-5</v>
      </c>
    </row>
    <row r="2638" spans="1:29">
      <c r="A2638" t="s">
        <v>6510</v>
      </c>
      <c r="B2638" t="s">
        <v>6511</v>
      </c>
      <c r="C2638">
        <v>4.05</v>
      </c>
      <c r="D2638">
        <v>4.0599999999999996</v>
      </c>
      <c r="E2638">
        <v>3.05</v>
      </c>
      <c r="F2638">
        <v>6.15</v>
      </c>
      <c r="G2638">
        <v>6.25</v>
      </c>
      <c r="H2638">
        <v>3.45</v>
      </c>
      <c r="I2638">
        <v>5.64</v>
      </c>
      <c r="J2638">
        <v>5.86</v>
      </c>
      <c r="K2638">
        <v>2.7</v>
      </c>
      <c r="U2638">
        <v>34</v>
      </c>
      <c r="V2638">
        <v>56</v>
      </c>
      <c r="W2638">
        <v>50</v>
      </c>
      <c r="X2638">
        <v>80</v>
      </c>
      <c r="Y2638">
        <v>122</v>
      </c>
      <c r="Z2638">
        <v>134</v>
      </c>
      <c r="AA2638">
        <f t="shared" si="660"/>
        <v>476</v>
      </c>
      <c r="AB2638">
        <f t="shared" si="647"/>
        <v>7.9319835741284694E-5</v>
      </c>
      <c r="AC2638" s="175"/>
    </row>
    <row r="2639" spans="1:29">
      <c r="A2639" t="s">
        <v>6512</v>
      </c>
      <c r="B2639" t="s">
        <v>6513</v>
      </c>
      <c r="C2639">
        <v>4.01</v>
      </c>
      <c r="D2639">
        <v>4.0599999999999996</v>
      </c>
      <c r="E2639">
        <v>2.92</v>
      </c>
      <c r="F2639">
        <v>5.97</v>
      </c>
      <c r="G2639">
        <v>6.2</v>
      </c>
      <c r="H2639">
        <v>3.36</v>
      </c>
      <c r="I2639">
        <v>5.32</v>
      </c>
      <c r="J2639">
        <v>5.7</v>
      </c>
      <c r="K2639">
        <v>2.7</v>
      </c>
      <c r="U2639">
        <v>35</v>
      </c>
      <c r="V2639">
        <v>61</v>
      </c>
      <c r="W2639">
        <v>55</v>
      </c>
      <c r="X2639">
        <v>85</v>
      </c>
      <c r="Y2639">
        <v>126</v>
      </c>
      <c r="Z2639">
        <v>141</v>
      </c>
      <c r="AA2639">
        <f t="shared" si="660"/>
        <v>503</v>
      </c>
      <c r="AB2639">
        <f t="shared" si="647"/>
        <v>8.3819070121567642E-5</v>
      </c>
      <c r="AC2639" s="175"/>
    </row>
    <row r="2640" spans="1:29">
      <c r="A2640" t="s">
        <v>6514</v>
      </c>
      <c r="B2640" t="s">
        <v>6515</v>
      </c>
      <c r="C2640">
        <v>3.93</v>
      </c>
      <c r="D2640">
        <v>4.03</v>
      </c>
      <c r="E2640">
        <v>2.83</v>
      </c>
      <c r="F2640">
        <v>5.59</v>
      </c>
      <c r="G2640">
        <v>6.05</v>
      </c>
      <c r="H2640">
        <v>3.21</v>
      </c>
      <c r="I2640">
        <v>5.08</v>
      </c>
      <c r="J2640">
        <v>5.57</v>
      </c>
      <c r="K2640">
        <v>2.7</v>
      </c>
      <c r="U2640">
        <v>34</v>
      </c>
      <c r="V2640">
        <v>61</v>
      </c>
      <c r="W2640">
        <v>52</v>
      </c>
      <c r="X2640">
        <v>83</v>
      </c>
      <c r="Y2640">
        <v>137</v>
      </c>
      <c r="Z2640">
        <v>146</v>
      </c>
      <c r="AA2640">
        <f t="shared" si="660"/>
        <v>513</v>
      </c>
      <c r="AB2640">
        <f t="shared" si="647"/>
        <v>8.5485453225376146E-5</v>
      </c>
      <c r="AC2640" s="175"/>
    </row>
    <row r="2641" spans="1:29">
      <c r="A2641" t="s">
        <v>6516</v>
      </c>
      <c r="B2641" t="s">
        <v>6517</v>
      </c>
      <c r="C2641">
        <v>3.81</v>
      </c>
      <c r="D2641">
        <v>4</v>
      </c>
      <c r="E2641">
        <v>2.76</v>
      </c>
      <c r="F2641">
        <v>5.27</v>
      </c>
      <c r="G2641">
        <v>5.85</v>
      </c>
      <c r="H2641">
        <v>3.09</v>
      </c>
      <c r="I2641">
        <v>4.8899999999999997</v>
      </c>
      <c r="J2641">
        <v>5.47</v>
      </c>
      <c r="K2641">
        <v>2.7</v>
      </c>
      <c r="U2641">
        <v>33</v>
      </c>
      <c r="V2641">
        <v>59</v>
      </c>
      <c r="W2641">
        <v>46</v>
      </c>
      <c r="X2641">
        <v>92</v>
      </c>
      <c r="Y2641">
        <v>133</v>
      </c>
      <c r="Z2641">
        <v>125</v>
      </c>
      <c r="AA2641">
        <f t="shared" si="660"/>
        <v>488</v>
      </c>
      <c r="AB2641">
        <f t="shared" si="647"/>
        <v>8.1319495465854893E-5</v>
      </c>
      <c r="AC2641" s="175">
        <f t="shared" si="646"/>
        <v>5.6240429753536939E-5</v>
      </c>
    </row>
    <row r="2642" spans="1:29">
      <c r="A2642" t="s">
        <v>6518</v>
      </c>
      <c r="B2642" t="s">
        <v>6519</v>
      </c>
      <c r="C2642">
        <v>3.7</v>
      </c>
      <c r="D2642">
        <v>3.96</v>
      </c>
      <c r="E2642">
        <v>2.71</v>
      </c>
      <c r="F2642">
        <v>5.01</v>
      </c>
      <c r="G2642">
        <v>5.67</v>
      </c>
      <c r="H2642">
        <v>3</v>
      </c>
      <c r="I2642">
        <v>4.75</v>
      </c>
      <c r="J2642">
        <v>5.4</v>
      </c>
      <c r="K2642">
        <v>2.7</v>
      </c>
      <c r="U2642">
        <v>29</v>
      </c>
      <c r="V2642">
        <v>46</v>
      </c>
      <c r="W2642">
        <v>33</v>
      </c>
      <c r="X2642">
        <v>83</v>
      </c>
      <c r="Y2642">
        <v>121</v>
      </c>
      <c r="Z2642">
        <v>73</v>
      </c>
      <c r="AA2642">
        <f t="shared" si="660"/>
        <v>385</v>
      </c>
      <c r="AB2642">
        <f t="shared" si="647"/>
        <v>6.415574949662733E-5</v>
      </c>
      <c r="AC2642" s="175"/>
    </row>
    <row r="2643" spans="1:29">
      <c r="A2643" t="s">
        <v>6520</v>
      </c>
      <c r="B2643" t="s">
        <v>6521</v>
      </c>
      <c r="C2643">
        <v>3.59</v>
      </c>
      <c r="D2643">
        <v>3.9</v>
      </c>
      <c r="E2643">
        <v>2.66</v>
      </c>
      <c r="F2643">
        <v>4.76</v>
      </c>
      <c r="G2643">
        <v>5.48</v>
      </c>
      <c r="H2643">
        <v>2.92</v>
      </c>
      <c r="I2643">
        <v>4.63</v>
      </c>
      <c r="J2643">
        <v>5.33</v>
      </c>
      <c r="K2643">
        <v>2.7</v>
      </c>
      <c r="U2643">
        <v>28</v>
      </c>
      <c r="V2643">
        <v>32</v>
      </c>
      <c r="W2643">
        <v>20</v>
      </c>
      <c r="X2643">
        <v>61</v>
      </c>
      <c r="Y2643">
        <v>90</v>
      </c>
      <c r="Z2643">
        <v>30</v>
      </c>
      <c r="AA2643">
        <f t="shared" si="660"/>
        <v>261</v>
      </c>
      <c r="AB2643">
        <f t="shared" si="647"/>
        <v>4.3492599009401898E-5</v>
      </c>
      <c r="AC2643" s="175"/>
    </row>
    <row r="2644" spans="1:29">
      <c r="A2644" t="s">
        <v>6522</v>
      </c>
      <c r="B2644" t="s">
        <v>6523</v>
      </c>
      <c r="C2644">
        <v>3.46</v>
      </c>
      <c r="D2644">
        <v>3.81</v>
      </c>
      <c r="E2644">
        <v>2.61</v>
      </c>
      <c r="F2644">
        <v>4.49</v>
      </c>
      <c r="G2644">
        <v>5.27</v>
      </c>
      <c r="H2644">
        <v>2.83</v>
      </c>
      <c r="I2644">
        <v>4.49</v>
      </c>
      <c r="J2644">
        <v>5.25</v>
      </c>
      <c r="K2644">
        <v>2.7</v>
      </c>
      <c r="U2644">
        <v>20</v>
      </c>
      <c r="V2644">
        <v>23</v>
      </c>
      <c r="W2644">
        <v>17</v>
      </c>
      <c r="X2644">
        <v>76</v>
      </c>
      <c r="Y2644">
        <v>68</v>
      </c>
      <c r="Z2644">
        <v>12</v>
      </c>
      <c r="AA2644">
        <f t="shared" si="660"/>
        <v>216</v>
      </c>
      <c r="AB2644">
        <f t="shared" si="647"/>
        <v>3.5993875042263643E-5</v>
      </c>
      <c r="AC2644" s="175"/>
    </row>
    <row r="2645" spans="1:29">
      <c r="A2645" t="s">
        <v>6524</v>
      </c>
      <c r="B2645" t="s">
        <v>6525</v>
      </c>
      <c r="C2645">
        <v>3.35</v>
      </c>
      <c r="D2645">
        <v>3.74</v>
      </c>
      <c r="E2645">
        <v>2.57</v>
      </c>
      <c r="F2645">
        <v>4.28</v>
      </c>
      <c r="G2645">
        <v>5.0999999999999996</v>
      </c>
      <c r="H2645">
        <v>2.77</v>
      </c>
      <c r="I2645">
        <v>4.37</v>
      </c>
      <c r="J2645">
        <v>5.19</v>
      </c>
      <c r="K2645">
        <v>2.7</v>
      </c>
      <c r="U2645">
        <v>20</v>
      </c>
      <c r="V2645">
        <v>22</v>
      </c>
      <c r="W2645">
        <v>18</v>
      </c>
      <c r="X2645">
        <v>97</v>
      </c>
      <c r="Y2645">
        <v>71</v>
      </c>
      <c r="Z2645">
        <v>15</v>
      </c>
      <c r="AA2645">
        <f t="shared" si="660"/>
        <v>243</v>
      </c>
      <c r="AB2645">
        <f t="shared" si="647"/>
        <v>4.0493109422546599E-5</v>
      </c>
      <c r="AC2645" s="175">
        <f t="shared" si="648"/>
        <v>5.1782854950849198E-5</v>
      </c>
    </row>
    <row r="2646" spans="1:29">
      <c r="A2646" t="s">
        <v>6526</v>
      </c>
      <c r="B2646" t="s">
        <v>6527</v>
      </c>
      <c r="C2646">
        <v>3.26</v>
      </c>
      <c r="D2646">
        <v>3.67</v>
      </c>
      <c r="E2646">
        <v>2.52</v>
      </c>
      <c r="F2646">
        <v>4.0999999999999996</v>
      </c>
      <c r="G2646">
        <v>4.95</v>
      </c>
      <c r="H2646">
        <v>2.7</v>
      </c>
      <c r="I2646">
        <v>4.28</v>
      </c>
      <c r="J2646">
        <v>5.14</v>
      </c>
      <c r="K2646">
        <v>2.7</v>
      </c>
      <c r="U2646">
        <v>20</v>
      </c>
      <c r="V2646">
        <v>21</v>
      </c>
      <c r="W2646">
        <v>20</v>
      </c>
      <c r="X2646">
        <v>110</v>
      </c>
      <c r="Y2646">
        <v>68</v>
      </c>
      <c r="Z2646">
        <v>12</v>
      </c>
      <c r="AA2646">
        <f t="shared" si="660"/>
        <v>251</v>
      </c>
      <c r="AB2646">
        <f t="shared" ref="AB2646:AB2709" si="661">AA2646/$AD$4</f>
        <v>4.1826215905593401E-5</v>
      </c>
      <c r="AC2646" s="175"/>
    </row>
    <row r="2647" spans="1:29">
      <c r="A2647" t="s">
        <v>6528</v>
      </c>
      <c r="B2647" t="s">
        <v>6529</v>
      </c>
      <c r="C2647">
        <v>3.17</v>
      </c>
      <c r="D2647">
        <v>3.6</v>
      </c>
      <c r="E2647">
        <v>2.4900000000000002</v>
      </c>
      <c r="F2647">
        <v>3.94</v>
      </c>
      <c r="G2647">
        <v>4.82</v>
      </c>
      <c r="H2647">
        <v>2.65</v>
      </c>
      <c r="I2647">
        <v>4.1900000000000004</v>
      </c>
      <c r="J2647">
        <v>5.09</v>
      </c>
      <c r="K2647">
        <v>2.7</v>
      </c>
      <c r="U2647">
        <v>17</v>
      </c>
      <c r="V2647">
        <v>25</v>
      </c>
      <c r="W2647">
        <v>24</v>
      </c>
      <c r="X2647">
        <v>152</v>
      </c>
      <c r="Y2647">
        <v>66</v>
      </c>
      <c r="Z2647">
        <v>22</v>
      </c>
      <c r="AA2647">
        <f t="shared" si="660"/>
        <v>306</v>
      </c>
      <c r="AB2647">
        <f t="shared" si="661"/>
        <v>5.0991322976540159E-5</v>
      </c>
      <c r="AC2647" s="175"/>
    </row>
    <row r="2648" spans="1:29">
      <c r="A2648" t="s">
        <v>6530</v>
      </c>
      <c r="B2648" t="s">
        <v>6531</v>
      </c>
      <c r="C2648">
        <v>3.13</v>
      </c>
      <c r="D2648">
        <v>3.57</v>
      </c>
      <c r="E2648">
        <v>2.4700000000000002</v>
      </c>
      <c r="F2648">
        <v>3.88</v>
      </c>
      <c r="G2648">
        <v>4.76</v>
      </c>
      <c r="H2648">
        <v>2.61</v>
      </c>
      <c r="I2648">
        <v>4.1500000000000004</v>
      </c>
      <c r="J2648">
        <v>5.07</v>
      </c>
      <c r="K2648">
        <v>2.7</v>
      </c>
      <c r="U2648">
        <v>28</v>
      </c>
      <c r="V2648">
        <v>37</v>
      </c>
      <c r="W2648">
        <v>34</v>
      </c>
      <c r="X2648">
        <v>186</v>
      </c>
      <c r="Y2648">
        <v>105</v>
      </c>
      <c r="Z2648">
        <v>53</v>
      </c>
      <c r="AA2648">
        <f t="shared" si="660"/>
        <v>443</v>
      </c>
      <c r="AB2648">
        <f t="shared" si="661"/>
        <v>7.3820771498716632E-5</v>
      </c>
      <c r="AC2648" s="175"/>
    </row>
    <row r="2649" spans="1:29">
      <c r="A2649" t="s">
        <v>6532</v>
      </c>
      <c r="B2649" t="s">
        <v>6533</v>
      </c>
      <c r="C2649">
        <v>3.18</v>
      </c>
      <c r="D2649">
        <v>3.61</v>
      </c>
      <c r="E2649">
        <v>2.48</v>
      </c>
      <c r="F2649">
        <v>3.88</v>
      </c>
      <c r="G2649">
        <v>4.74</v>
      </c>
      <c r="H2649">
        <v>2.56</v>
      </c>
      <c r="I2649">
        <v>4.2</v>
      </c>
      <c r="J2649">
        <v>5.09</v>
      </c>
      <c r="K2649">
        <v>2.7</v>
      </c>
      <c r="U2649">
        <v>42</v>
      </c>
      <c r="V2649">
        <v>61</v>
      </c>
      <c r="W2649">
        <v>52</v>
      </c>
      <c r="X2649">
        <v>199</v>
      </c>
      <c r="Y2649">
        <v>144</v>
      </c>
      <c r="Z2649">
        <v>167</v>
      </c>
      <c r="AA2649">
        <f t="shared" si="660"/>
        <v>665</v>
      </c>
      <c r="AB2649">
        <f t="shared" si="661"/>
        <v>1.1081447640326537E-4</v>
      </c>
      <c r="AC2649" s="175">
        <f t="shared" si="649"/>
        <v>1.1006460400655156E-4</v>
      </c>
    </row>
    <row r="2650" spans="1:29">
      <c r="A2650" t="s">
        <v>6534</v>
      </c>
      <c r="B2650" t="s">
        <v>6535</v>
      </c>
      <c r="C2650">
        <v>3.53</v>
      </c>
      <c r="D2650">
        <v>3.89</v>
      </c>
      <c r="E2650">
        <v>2.6</v>
      </c>
      <c r="F2650">
        <v>4.41</v>
      </c>
      <c r="G2650">
        <v>5.14</v>
      </c>
      <c r="H2650">
        <v>2.67</v>
      </c>
      <c r="I2650">
        <v>4.55</v>
      </c>
      <c r="J2650">
        <v>5.29</v>
      </c>
      <c r="K2650">
        <v>2.7</v>
      </c>
      <c r="U2650">
        <v>35</v>
      </c>
      <c r="V2650">
        <v>79</v>
      </c>
      <c r="W2650">
        <v>55</v>
      </c>
      <c r="X2650">
        <v>143</v>
      </c>
      <c r="Y2650">
        <v>122</v>
      </c>
      <c r="Z2650">
        <v>260</v>
      </c>
      <c r="AA2650">
        <f t="shared" si="660"/>
        <v>694</v>
      </c>
      <c r="AB2650">
        <f t="shared" si="661"/>
        <v>1.1564698740431003E-4</v>
      </c>
      <c r="AC2650" s="175"/>
    </row>
    <row r="2651" spans="1:29">
      <c r="A2651" t="s">
        <v>6536</v>
      </c>
      <c r="B2651" t="s">
        <v>6537</v>
      </c>
      <c r="C2651">
        <v>3.91</v>
      </c>
      <c r="D2651">
        <v>4.05</v>
      </c>
      <c r="E2651">
        <v>2.74</v>
      </c>
      <c r="F2651">
        <v>5.03</v>
      </c>
      <c r="G2651">
        <v>5.6</v>
      </c>
      <c r="H2651">
        <v>2.82</v>
      </c>
      <c r="I2651">
        <v>4.9400000000000004</v>
      </c>
      <c r="J2651">
        <v>5.5</v>
      </c>
      <c r="K2651">
        <v>2.7</v>
      </c>
      <c r="U2651">
        <v>33</v>
      </c>
      <c r="V2651">
        <v>62</v>
      </c>
      <c r="W2651">
        <v>59</v>
      </c>
      <c r="X2651">
        <v>174</v>
      </c>
      <c r="Y2651">
        <v>154</v>
      </c>
      <c r="Z2651">
        <v>224</v>
      </c>
      <c r="AA2651">
        <f t="shared" si="660"/>
        <v>706</v>
      </c>
      <c r="AB2651">
        <f t="shared" si="661"/>
        <v>1.1764664712888023E-4</v>
      </c>
      <c r="AC2651" s="175"/>
    </row>
    <row r="2652" spans="1:29">
      <c r="A2652" t="s">
        <v>6538</v>
      </c>
      <c r="B2652" t="s">
        <v>6539</v>
      </c>
      <c r="C2652">
        <v>4.05</v>
      </c>
      <c r="D2652">
        <v>4.0599999999999996</v>
      </c>
      <c r="E2652">
        <v>2.88</v>
      </c>
      <c r="F2652">
        <v>5.67</v>
      </c>
      <c r="G2652">
        <v>6.06</v>
      </c>
      <c r="H2652">
        <v>3.01</v>
      </c>
      <c r="I2652">
        <v>5.29</v>
      </c>
      <c r="J2652">
        <v>5.68</v>
      </c>
      <c r="K2652">
        <v>2.7</v>
      </c>
      <c r="U2652">
        <v>38</v>
      </c>
      <c r="V2652">
        <v>60</v>
      </c>
      <c r="W2652">
        <v>53</v>
      </c>
      <c r="X2652">
        <v>119</v>
      </c>
      <c r="Y2652">
        <v>137</v>
      </c>
      <c r="Z2652">
        <v>170</v>
      </c>
      <c r="AA2652">
        <f t="shared" si="660"/>
        <v>577</v>
      </c>
      <c r="AB2652">
        <f t="shared" si="661"/>
        <v>9.6150305089750561E-5</v>
      </c>
      <c r="AC2652" s="175"/>
    </row>
    <row r="2653" spans="1:29">
      <c r="A2653" t="s">
        <v>6540</v>
      </c>
      <c r="B2653" t="s">
        <v>6541</v>
      </c>
      <c r="C2653">
        <v>4.0599999999999996</v>
      </c>
      <c r="D2653">
        <v>4.0599999999999996</v>
      </c>
      <c r="E2653">
        <v>2.99</v>
      </c>
      <c r="F2653">
        <v>6.15</v>
      </c>
      <c r="G2653">
        <v>6.26</v>
      </c>
      <c r="H2653">
        <v>3.2</v>
      </c>
      <c r="I2653">
        <v>5.6</v>
      </c>
      <c r="J2653">
        <v>5.84</v>
      </c>
      <c r="K2653">
        <v>2.7</v>
      </c>
      <c r="U2653">
        <v>36</v>
      </c>
      <c r="V2653">
        <v>54</v>
      </c>
      <c r="W2653">
        <v>49</v>
      </c>
      <c r="X2653">
        <v>103</v>
      </c>
      <c r="Y2653">
        <v>140</v>
      </c>
      <c r="Z2653">
        <v>163</v>
      </c>
      <c r="AA2653">
        <f t="shared" si="660"/>
        <v>545</v>
      </c>
      <c r="AB2653">
        <f t="shared" si="661"/>
        <v>9.0817879157563354E-5</v>
      </c>
      <c r="AC2653" s="175">
        <f t="shared" si="650"/>
        <v>8.4318985052710192E-5</v>
      </c>
    </row>
    <row r="2654" spans="1:29">
      <c r="A2654" t="s">
        <v>6542</v>
      </c>
      <c r="B2654" t="s">
        <v>6543</v>
      </c>
      <c r="C2654">
        <v>4.0599999999999996</v>
      </c>
      <c r="D2654">
        <v>4.0599999999999996</v>
      </c>
      <c r="E2654">
        <v>3.09</v>
      </c>
      <c r="F2654">
        <v>6.24</v>
      </c>
      <c r="G2654">
        <v>6.28</v>
      </c>
      <c r="H2654">
        <v>3.35</v>
      </c>
      <c r="I2654">
        <v>5.82</v>
      </c>
      <c r="J2654">
        <v>5.96</v>
      </c>
      <c r="K2654">
        <v>2.7</v>
      </c>
      <c r="U2654">
        <v>31</v>
      </c>
      <c r="V2654">
        <v>51</v>
      </c>
      <c r="W2654">
        <v>43</v>
      </c>
      <c r="X2654">
        <v>108</v>
      </c>
      <c r="Y2654">
        <v>132</v>
      </c>
      <c r="Z2654">
        <v>148</v>
      </c>
      <c r="AA2654">
        <f t="shared" si="660"/>
        <v>513</v>
      </c>
      <c r="AB2654">
        <f t="shared" si="661"/>
        <v>8.5485453225376146E-5</v>
      </c>
      <c r="AC2654" s="175"/>
    </row>
    <row r="2655" spans="1:29">
      <c r="A2655" t="s">
        <v>6544</v>
      </c>
      <c r="B2655" t="s">
        <v>6545</v>
      </c>
      <c r="C2655">
        <v>4.0599999999999996</v>
      </c>
      <c r="D2655">
        <v>4.0599999999999996</v>
      </c>
      <c r="E2655">
        <v>3.15</v>
      </c>
      <c r="F2655">
        <v>6.25</v>
      </c>
      <c r="G2655">
        <v>6.28</v>
      </c>
      <c r="H2655">
        <v>3.45</v>
      </c>
      <c r="I2655">
        <v>5.94</v>
      </c>
      <c r="J2655">
        <v>6.02</v>
      </c>
      <c r="K2655">
        <v>2.7</v>
      </c>
      <c r="U2655">
        <v>32</v>
      </c>
      <c r="V2655">
        <v>48</v>
      </c>
      <c r="W2655">
        <v>37</v>
      </c>
      <c r="X2655">
        <v>93</v>
      </c>
      <c r="Y2655">
        <v>128</v>
      </c>
      <c r="Z2655">
        <v>150</v>
      </c>
      <c r="AA2655">
        <f t="shared" si="660"/>
        <v>488</v>
      </c>
      <c r="AB2655">
        <f t="shared" si="661"/>
        <v>8.1319495465854893E-5</v>
      </c>
      <c r="AC2655" s="175"/>
    </row>
    <row r="2656" spans="1:29">
      <c r="A2656" t="s">
        <v>6546</v>
      </c>
      <c r="B2656" t="s">
        <v>6547</v>
      </c>
      <c r="C2656">
        <v>4.0599999999999996</v>
      </c>
      <c r="D2656">
        <v>4.0599999999999996</v>
      </c>
      <c r="E2656">
        <v>3.19</v>
      </c>
      <c r="F2656">
        <v>6.26</v>
      </c>
      <c r="G2656">
        <v>6.29</v>
      </c>
      <c r="H2656">
        <v>3.53</v>
      </c>
      <c r="I2656">
        <v>5.99</v>
      </c>
      <c r="J2656">
        <v>6.04</v>
      </c>
      <c r="K2656">
        <v>2.7</v>
      </c>
      <c r="U2656">
        <v>29</v>
      </c>
      <c r="V2656">
        <v>47</v>
      </c>
      <c r="W2656">
        <v>34</v>
      </c>
      <c r="X2656">
        <v>94</v>
      </c>
      <c r="Y2656">
        <v>129</v>
      </c>
      <c r="Z2656">
        <v>145</v>
      </c>
      <c r="AA2656">
        <f t="shared" si="660"/>
        <v>478</v>
      </c>
      <c r="AB2656">
        <f t="shared" si="661"/>
        <v>7.9653112362046389E-5</v>
      </c>
      <c r="AC2656" s="175"/>
    </row>
    <row r="2657" spans="1:29">
      <c r="A2657" t="s">
        <v>6548</v>
      </c>
      <c r="B2657" t="s">
        <v>6549</v>
      </c>
      <c r="C2657">
        <v>4.0599999999999996</v>
      </c>
      <c r="D2657">
        <v>4.0599999999999996</v>
      </c>
      <c r="E2657">
        <v>3.22</v>
      </c>
      <c r="F2657">
        <v>6.26</v>
      </c>
      <c r="G2657">
        <v>6.29</v>
      </c>
      <c r="H2657">
        <v>3.6</v>
      </c>
      <c r="I2657">
        <v>6.01</v>
      </c>
      <c r="J2657">
        <v>6.05</v>
      </c>
      <c r="K2657">
        <v>2.7</v>
      </c>
      <c r="U2657">
        <v>29</v>
      </c>
      <c r="V2657">
        <v>45</v>
      </c>
      <c r="W2657">
        <v>36</v>
      </c>
      <c r="X2657">
        <v>83</v>
      </c>
      <c r="Y2657">
        <v>118</v>
      </c>
      <c r="Z2657">
        <v>116</v>
      </c>
      <c r="AA2657">
        <f t="shared" si="660"/>
        <v>427</v>
      </c>
      <c r="AB2657">
        <f t="shared" si="661"/>
        <v>7.1154558532623028E-5</v>
      </c>
      <c r="AC2657" s="175">
        <f t="shared" si="651"/>
        <v>6.9446515851219324E-5</v>
      </c>
    </row>
    <row r="2658" spans="1:29">
      <c r="A2658" t="s">
        <v>6550</v>
      </c>
      <c r="B2658" t="s">
        <v>6551</v>
      </c>
      <c r="C2658">
        <v>4.0599999999999996</v>
      </c>
      <c r="D2658">
        <v>4.0599999999999996</v>
      </c>
      <c r="E2658">
        <v>3.23</v>
      </c>
      <c r="F2658">
        <v>6.26</v>
      </c>
      <c r="G2658">
        <v>6.29</v>
      </c>
      <c r="H2658">
        <v>3.63</v>
      </c>
      <c r="I2658">
        <v>6.02</v>
      </c>
      <c r="J2658">
        <v>6.06</v>
      </c>
      <c r="K2658">
        <v>2.7</v>
      </c>
      <c r="U2658">
        <v>32</v>
      </c>
      <c r="V2658">
        <v>43</v>
      </c>
      <c r="W2658">
        <v>36</v>
      </c>
      <c r="X2658">
        <v>77</v>
      </c>
      <c r="Y2658">
        <v>122</v>
      </c>
      <c r="Z2658">
        <v>112</v>
      </c>
      <c r="AA2658">
        <f t="shared" si="660"/>
        <v>422</v>
      </c>
      <c r="AB2658">
        <f t="shared" si="661"/>
        <v>7.0321366980718783E-5</v>
      </c>
      <c r="AC2658" s="175"/>
    </row>
    <row r="2659" spans="1:29">
      <c r="A2659" t="s">
        <v>6552</v>
      </c>
      <c r="B2659" t="s">
        <v>6553</v>
      </c>
      <c r="C2659">
        <v>4.0599999999999996</v>
      </c>
      <c r="D2659">
        <v>4.0599999999999996</v>
      </c>
      <c r="E2659">
        <v>3.24</v>
      </c>
      <c r="F2659">
        <v>6.26</v>
      </c>
      <c r="G2659">
        <v>6.29</v>
      </c>
      <c r="H2659">
        <v>3.63</v>
      </c>
      <c r="I2659">
        <v>6.02</v>
      </c>
      <c r="J2659">
        <v>6.06</v>
      </c>
      <c r="K2659">
        <v>2.7</v>
      </c>
      <c r="U2659">
        <v>30</v>
      </c>
      <c r="V2659">
        <v>45</v>
      </c>
      <c r="W2659">
        <v>40</v>
      </c>
      <c r="X2659">
        <v>75</v>
      </c>
      <c r="Y2659">
        <v>110</v>
      </c>
      <c r="Z2659">
        <v>100</v>
      </c>
      <c r="AA2659">
        <f t="shared" si="660"/>
        <v>400</v>
      </c>
      <c r="AB2659">
        <f t="shared" si="661"/>
        <v>6.6655324152340079E-5</v>
      </c>
      <c r="AC2659" s="175"/>
    </row>
    <row r="2660" spans="1:29">
      <c r="A2660" t="s">
        <v>6554</v>
      </c>
      <c r="B2660" t="s">
        <v>6555</v>
      </c>
      <c r="C2660">
        <v>4.0599999999999996</v>
      </c>
      <c r="D2660">
        <v>4.0599999999999996</v>
      </c>
      <c r="E2660">
        <v>3.22</v>
      </c>
      <c r="F2660">
        <v>6.26</v>
      </c>
      <c r="G2660">
        <v>6.29</v>
      </c>
      <c r="H2660">
        <v>3.59</v>
      </c>
      <c r="I2660">
        <v>6</v>
      </c>
      <c r="J2660">
        <v>6.05</v>
      </c>
      <c r="K2660">
        <v>2.7</v>
      </c>
      <c r="U2660">
        <v>33</v>
      </c>
      <c r="V2660">
        <v>47</v>
      </c>
      <c r="W2660">
        <v>41</v>
      </c>
      <c r="X2660">
        <v>71</v>
      </c>
      <c r="Y2660">
        <v>109</v>
      </c>
      <c r="Z2660">
        <v>117</v>
      </c>
      <c r="AA2660">
        <f t="shared" si="660"/>
        <v>418</v>
      </c>
      <c r="AB2660">
        <f t="shared" si="661"/>
        <v>6.9654813739195378E-5</v>
      </c>
      <c r="AC2660" s="175"/>
    </row>
    <row r="2661" spans="1:29">
      <c r="A2661" t="s">
        <v>6556</v>
      </c>
      <c r="B2661" t="s">
        <v>6557</v>
      </c>
      <c r="C2661">
        <v>4.0599999999999996</v>
      </c>
      <c r="D2661">
        <v>4.0599999999999996</v>
      </c>
      <c r="E2661">
        <v>3.17</v>
      </c>
      <c r="F2661">
        <v>6.25</v>
      </c>
      <c r="G2661">
        <v>6.28</v>
      </c>
      <c r="H2661">
        <v>3.52</v>
      </c>
      <c r="I2661">
        <v>5.94</v>
      </c>
      <c r="J2661">
        <v>6.02</v>
      </c>
      <c r="K2661">
        <v>2.7</v>
      </c>
      <c r="U2661">
        <v>34</v>
      </c>
      <c r="V2661">
        <v>49</v>
      </c>
      <c r="W2661">
        <v>41</v>
      </c>
      <c r="X2661">
        <v>73</v>
      </c>
      <c r="Y2661">
        <v>116</v>
      </c>
      <c r="Z2661">
        <v>138</v>
      </c>
      <c r="AA2661">
        <f t="shared" si="660"/>
        <v>451</v>
      </c>
      <c r="AB2661">
        <f t="shared" si="661"/>
        <v>7.515387798176344E-5</v>
      </c>
      <c r="AC2661" s="175">
        <f t="shared" si="652"/>
        <v>8.1194516733069252E-5</v>
      </c>
    </row>
    <row r="2662" spans="1:29">
      <c r="A2662" t="s">
        <v>6558</v>
      </c>
      <c r="B2662" t="s">
        <v>6559</v>
      </c>
      <c r="C2662">
        <v>4.0599999999999996</v>
      </c>
      <c r="D2662">
        <v>4.0599999999999996</v>
      </c>
      <c r="E2662">
        <v>3.07</v>
      </c>
      <c r="F2662">
        <v>6.22</v>
      </c>
      <c r="G2662">
        <v>6.27</v>
      </c>
      <c r="H2662">
        <v>3.48</v>
      </c>
      <c r="I2662">
        <v>5.73</v>
      </c>
      <c r="J2662">
        <v>5.91</v>
      </c>
      <c r="K2662">
        <v>2.7</v>
      </c>
      <c r="U2662">
        <v>32</v>
      </c>
      <c r="V2662">
        <v>54</v>
      </c>
      <c r="W2662">
        <v>48</v>
      </c>
      <c r="X2662">
        <v>84</v>
      </c>
      <c r="Y2662">
        <v>122</v>
      </c>
      <c r="Z2662">
        <v>134</v>
      </c>
      <c r="AA2662">
        <f t="shared" si="660"/>
        <v>474</v>
      </c>
      <c r="AB2662">
        <f t="shared" si="661"/>
        <v>7.8986559120522985E-5</v>
      </c>
      <c r="AC2662" s="175"/>
    </row>
    <row r="2663" spans="1:29">
      <c r="A2663" t="s">
        <v>6560</v>
      </c>
      <c r="B2663" t="s">
        <v>6561</v>
      </c>
      <c r="C2663">
        <v>4.04</v>
      </c>
      <c r="D2663">
        <v>4.0599999999999996</v>
      </c>
      <c r="E2663">
        <v>2.93</v>
      </c>
      <c r="F2663">
        <v>6.08</v>
      </c>
      <c r="G2663">
        <v>6.24</v>
      </c>
      <c r="H2663">
        <v>3.37</v>
      </c>
      <c r="I2663">
        <v>5.38</v>
      </c>
      <c r="J2663">
        <v>5.73</v>
      </c>
      <c r="K2663">
        <v>2.7</v>
      </c>
      <c r="U2663">
        <v>31</v>
      </c>
      <c r="V2663">
        <v>59</v>
      </c>
      <c r="W2663">
        <v>52</v>
      </c>
      <c r="X2663">
        <v>95</v>
      </c>
      <c r="Y2663">
        <v>126</v>
      </c>
      <c r="Z2663">
        <v>141</v>
      </c>
      <c r="AA2663">
        <f t="shared" si="660"/>
        <v>504</v>
      </c>
      <c r="AB2663">
        <f t="shared" si="661"/>
        <v>8.3985708431948497E-5</v>
      </c>
      <c r="AC2663" s="175"/>
    </row>
    <row r="2664" spans="1:29">
      <c r="A2664" t="s">
        <v>6562</v>
      </c>
      <c r="B2664" t="s">
        <v>6563</v>
      </c>
      <c r="C2664">
        <v>3.99</v>
      </c>
      <c r="D2664">
        <v>4.05</v>
      </c>
      <c r="E2664">
        <v>2.84</v>
      </c>
      <c r="F2664">
        <v>5.73</v>
      </c>
      <c r="G2664">
        <v>6.13</v>
      </c>
      <c r="H2664">
        <v>3.21</v>
      </c>
      <c r="I2664">
        <v>5.15</v>
      </c>
      <c r="J2664">
        <v>5.61</v>
      </c>
      <c r="K2664">
        <v>2.7</v>
      </c>
      <c r="U2664">
        <v>34</v>
      </c>
      <c r="V2664">
        <v>59</v>
      </c>
      <c r="W2664">
        <v>50</v>
      </c>
      <c r="X2664">
        <v>94</v>
      </c>
      <c r="Y2664">
        <v>137</v>
      </c>
      <c r="Z2664">
        <v>146</v>
      </c>
      <c r="AA2664">
        <f t="shared" si="660"/>
        <v>520</v>
      </c>
      <c r="AB2664">
        <f t="shared" si="661"/>
        <v>8.66519213980421E-5</v>
      </c>
      <c r="AC2664" s="175"/>
    </row>
    <row r="2665" spans="1:29">
      <c r="A2665" t="s">
        <v>6564</v>
      </c>
      <c r="B2665" t="s">
        <v>6565</v>
      </c>
      <c r="C2665">
        <v>3.92</v>
      </c>
      <c r="D2665">
        <v>4.04</v>
      </c>
      <c r="E2665">
        <v>2.78</v>
      </c>
      <c r="F2665">
        <v>5.46</v>
      </c>
      <c r="G2665">
        <v>5.98</v>
      </c>
      <c r="H2665">
        <v>3.1</v>
      </c>
      <c r="I2665">
        <v>5</v>
      </c>
      <c r="J2665">
        <v>5.53</v>
      </c>
      <c r="K2665">
        <v>2.7</v>
      </c>
      <c r="U2665">
        <v>31</v>
      </c>
      <c r="V2665">
        <v>56</v>
      </c>
      <c r="W2665">
        <v>44</v>
      </c>
      <c r="X2665">
        <v>108</v>
      </c>
      <c r="Y2665">
        <v>133</v>
      </c>
      <c r="Z2665">
        <v>125</v>
      </c>
      <c r="AA2665">
        <f t="shared" si="660"/>
        <v>497</v>
      </c>
      <c r="AB2665">
        <f t="shared" si="661"/>
        <v>8.2819240259282543E-5</v>
      </c>
      <c r="AC2665" s="175">
        <f t="shared" si="653"/>
        <v>5.6990302150250764E-5</v>
      </c>
    </row>
    <row r="2666" spans="1:29">
      <c r="A2666" t="s">
        <v>6566</v>
      </c>
      <c r="B2666" t="s">
        <v>6567</v>
      </c>
      <c r="C2666">
        <v>3.83</v>
      </c>
      <c r="D2666">
        <v>4.0199999999999996</v>
      </c>
      <c r="E2666">
        <v>2.73</v>
      </c>
      <c r="F2666">
        <v>5.22</v>
      </c>
      <c r="G2666">
        <v>5.82</v>
      </c>
      <c r="H2666">
        <v>3.02</v>
      </c>
      <c r="I2666">
        <v>4.88</v>
      </c>
      <c r="J2666">
        <v>5.47</v>
      </c>
      <c r="K2666">
        <v>2.7</v>
      </c>
      <c r="U2666">
        <v>27</v>
      </c>
      <c r="V2666">
        <v>44</v>
      </c>
      <c r="W2666">
        <v>32</v>
      </c>
      <c r="X2666">
        <v>94</v>
      </c>
      <c r="Y2666">
        <v>121</v>
      </c>
      <c r="Z2666">
        <v>73</v>
      </c>
      <c r="AA2666">
        <f t="shared" si="660"/>
        <v>391</v>
      </c>
      <c r="AB2666">
        <f t="shared" si="661"/>
        <v>6.515557935891243E-5</v>
      </c>
      <c r="AC2666" s="175"/>
    </row>
    <row r="2667" spans="1:29">
      <c r="A2667" t="s">
        <v>6568</v>
      </c>
      <c r="B2667" t="s">
        <v>6569</v>
      </c>
      <c r="C2667">
        <v>3.73</v>
      </c>
      <c r="D2667">
        <v>3.99</v>
      </c>
      <c r="E2667">
        <v>2.69</v>
      </c>
      <c r="F2667">
        <v>4.99</v>
      </c>
      <c r="G2667">
        <v>5.65</v>
      </c>
      <c r="H2667">
        <v>2.95</v>
      </c>
      <c r="I2667">
        <v>4.76</v>
      </c>
      <c r="J2667">
        <v>5.4</v>
      </c>
      <c r="K2667">
        <v>2.7</v>
      </c>
      <c r="U2667">
        <v>23</v>
      </c>
      <c r="V2667">
        <v>31</v>
      </c>
      <c r="W2667">
        <v>19</v>
      </c>
      <c r="X2667">
        <v>79</v>
      </c>
      <c r="Y2667">
        <v>90</v>
      </c>
      <c r="Z2667">
        <v>30</v>
      </c>
      <c r="AA2667">
        <f t="shared" si="660"/>
        <v>272</v>
      </c>
      <c r="AB2667">
        <f t="shared" si="661"/>
        <v>4.532562042359125E-5</v>
      </c>
      <c r="AC2667" s="175"/>
    </row>
    <row r="2668" spans="1:29">
      <c r="A2668" t="s">
        <v>6570</v>
      </c>
      <c r="B2668" t="s">
        <v>6571</v>
      </c>
      <c r="C2668">
        <v>3.63</v>
      </c>
      <c r="D2668">
        <v>3.95</v>
      </c>
      <c r="E2668">
        <v>2.66</v>
      </c>
      <c r="F2668">
        <v>4.79</v>
      </c>
      <c r="G2668">
        <v>5.5</v>
      </c>
      <c r="H2668">
        <v>2.88</v>
      </c>
      <c r="I2668">
        <v>4.66</v>
      </c>
      <c r="J2668">
        <v>5.35</v>
      </c>
      <c r="K2668">
        <v>2.7</v>
      </c>
      <c r="U2668">
        <v>22</v>
      </c>
      <c r="V2668">
        <v>21</v>
      </c>
      <c r="W2668">
        <v>16</v>
      </c>
      <c r="X2668">
        <v>69</v>
      </c>
      <c r="Y2668">
        <v>68</v>
      </c>
      <c r="Z2668">
        <v>12</v>
      </c>
      <c r="AA2668">
        <f t="shared" si="660"/>
        <v>208</v>
      </c>
      <c r="AB2668">
        <f t="shared" si="661"/>
        <v>3.4660768559216842E-5</v>
      </c>
      <c r="AC2668" s="175"/>
    </row>
    <row r="2669" spans="1:29">
      <c r="A2669" t="s">
        <v>6572</v>
      </c>
      <c r="B2669" t="s">
        <v>6573</v>
      </c>
      <c r="C2669">
        <v>3.54</v>
      </c>
      <c r="D2669">
        <v>3.89</v>
      </c>
      <c r="E2669">
        <v>2.62</v>
      </c>
      <c r="F2669">
        <v>4.6100000000000003</v>
      </c>
      <c r="G2669">
        <v>5.35</v>
      </c>
      <c r="H2669">
        <v>2.82</v>
      </c>
      <c r="I2669">
        <v>4.5599999999999996</v>
      </c>
      <c r="J2669">
        <v>5.29</v>
      </c>
      <c r="K2669">
        <v>2.7</v>
      </c>
      <c r="U2669">
        <v>21</v>
      </c>
      <c r="V2669">
        <v>20</v>
      </c>
      <c r="W2669">
        <v>17</v>
      </c>
      <c r="X2669">
        <v>87</v>
      </c>
      <c r="Y2669">
        <v>70</v>
      </c>
      <c r="Z2669">
        <v>15</v>
      </c>
      <c r="AA2669">
        <f t="shared" si="660"/>
        <v>230</v>
      </c>
      <c r="AB2669">
        <f t="shared" si="661"/>
        <v>3.8326811387595545E-5</v>
      </c>
      <c r="AC2669" s="175">
        <f t="shared" ref="AC2669" si="662">SUM(AB2669:AB2672)/4</f>
        <v>4.5283960845996043E-5</v>
      </c>
    </row>
    <row r="2670" spans="1:29">
      <c r="A2670" t="s">
        <v>6574</v>
      </c>
      <c r="B2670" t="s">
        <v>6575</v>
      </c>
      <c r="C2670">
        <v>3.45</v>
      </c>
      <c r="D2670">
        <v>3.82</v>
      </c>
      <c r="E2670">
        <v>2.59</v>
      </c>
      <c r="F2670">
        <v>4.4400000000000004</v>
      </c>
      <c r="G2670">
        <v>5.21</v>
      </c>
      <c r="H2670">
        <v>2.77</v>
      </c>
      <c r="I2670">
        <v>4.47</v>
      </c>
      <c r="J2670">
        <v>5.25</v>
      </c>
      <c r="K2670">
        <v>2.7</v>
      </c>
      <c r="U2670">
        <v>22</v>
      </c>
      <c r="V2670">
        <v>19</v>
      </c>
      <c r="W2670">
        <v>19</v>
      </c>
      <c r="X2670">
        <v>90</v>
      </c>
      <c r="Y2670">
        <v>68</v>
      </c>
      <c r="Z2670">
        <v>12</v>
      </c>
      <c r="AA2670">
        <f t="shared" si="660"/>
        <v>230</v>
      </c>
      <c r="AB2670">
        <f t="shared" si="661"/>
        <v>3.8326811387595545E-5</v>
      </c>
      <c r="AC2670" s="175"/>
    </row>
    <row r="2671" spans="1:29">
      <c r="A2671" t="s">
        <v>6576</v>
      </c>
      <c r="B2671" t="s">
        <v>6577</v>
      </c>
      <c r="C2671">
        <v>3.39</v>
      </c>
      <c r="D2671">
        <v>3.78</v>
      </c>
      <c r="E2671">
        <v>2.56</v>
      </c>
      <c r="F2671">
        <v>4.3099999999999996</v>
      </c>
      <c r="G2671">
        <v>5.1100000000000003</v>
      </c>
      <c r="H2671">
        <v>2.72</v>
      </c>
      <c r="I2671">
        <v>4.41</v>
      </c>
      <c r="J2671">
        <v>5.21</v>
      </c>
      <c r="K2671">
        <v>2.7</v>
      </c>
      <c r="U2671">
        <v>28</v>
      </c>
      <c r="V2671">
        <v>23</v>
      </c>
      <c r="W2671">
        <v>22</v>
      </c>
      <c r="X2671">
        <v>92</v>
      </c>
      <c r="Y2671">
        <v>65</v>
      </c>
      <c r="Z2671">
        <v>22</v>
      </c>
      <c r="AA2671">
        <f t="shared" si="660"/>
        <v>252</v>
      </c>
      <c r="AB2671">
        <f t="shared" si="661"/>
        <v>4.1992854215974248E-5</v>
      </c>
      <c r="AC2671" s="175"/>
    </row>
    <row r="2672" spans="1:29">
      <c r="A2672" t="s">
        <v>6578</v>
      </c>
      <c r="B2672" t="s">
        <v>6579</v>
      </c>
      <c r="C2672">
        <v>3.35</v>
      </c>
      <c r="D2672">
        <v>3.75</v>
      </c>
      <c r="E2672">
        <v>2.54</v>
      </c>
      <c r="F2672">
        <v>4.25</v>
      </c>
      <c r="G2672">
        <v>5.0599999999999996</v>
      </c>
      <c r="H2672">
        <v>2.69</v>
      </c>
      <c r="I2672">
        <v>4.38</v>
      </c>
      <c r="J2672">
        <v>5.19</v>
      </c>
      <c r="K2672">
        <v>2.7</v>
      </c>
      <c r="U2672">
        <v>28</v>
      </c>
      <c r="V2672">
        <v>35</v>
      </c>
      <c r="W2672">
        <v>31</v>
      </c>
      <c r="X2672">
        <v>123</v>
      </c>
      <c r="Y2672">
        <v>105</v>
      </c>
      <c r="Z2672">
        <v>53</v>
      </c>
      <c r="AA2672">
        <f t="shared" si="660"/>
        <v>375</v>
      </c>
      <c r="AB2672">
        <f t="shared" si="661"/>
        <v>6.2489366392818826E-5</v>
      </c>
      <c r="AC2672" s="175"/>
    </row>
    <row r="2673" spans="1:29">
      <c r="A2673" t="s">
        <v>6580</v>
      </c>
      <c r="B2673" t="s">
        <v>6581</v>
      </c>
      <c r="C2673">
        <v>3.39</v>
      </c>
      <c r="D2673">
        <v>3.78</v>
      </c>
      <c r="E2673">
        <v>2.5499999999999998</v>
      </c>
      <c r="F2673">
        <v>4.26</v>
      </c>
      <c r="G2673">
        <v>5.04</v>
      </c>
      <c r="H2673">
        <v>2.66</v>
      </c>
      <c r="I2673">
        <v>4.41</v>
      </c>
      <c r="J2673">
        <v>5.21</v>
      </c>
      <c r="K2673">
        <v>2.7</v>
      </c>
      <c r="U2673">
        <v>17</v>
      </c>
      <c r="V2673">
        <v>57</v>
      </c>
      <c r="W2673">
        <v>49</v>
      </c>
      <c r="X2673">
        <v>199</v>
      </c>
      <c r="Y2673">
        <v>143</v>
      </c>
      <c r="Z2673">
        <v>166</v>
      </c>
      <c r="AA2673">
        <f t="shared" si="660"/>
        <v>631</v>
      </c>
      <c r="AB2673">
        <f t="shared" si="661"/>
        <v>1.0514877385031647E-4</v>
      </c>
      <c r="AC2673" s="175">
        <f t="shared" si="655"/>
        <v>1.1448051923164408E-4</v>
      </c>
    </row>
    <row r="2674" spans="1:29">
      <c r="A2674" t="s">
        <v>6582</v>
      </c>
      <c r="B2674" t="s">
        <v>6583</v>
      </c>
      <c r="C2674">
        <v>3.71</v>
      </c>
      <c r="D2674">
        <v>4</v>
      </c>
      <c r="E2674">
        <v>2.66</v>
      </c>
      <c r="F2674">
        <v>4.76</v>
      </c>
      <c r="G2674">
        <v>5.42</v>
      </c>
      <c r="H2674">
        <v>2.77</v>
      </c>
      <c r="I2674">
        <v>4.7300000000000004</v>
      </c>
      <c r="J2674">
        <v>5.38</v>
      </c>
      <c r="K2674">
        <v>2.7</v>
      </c>
      <c r="U2674">
        <v>32</v>
      </c>
      <c r="V2674">
        <v>74</v>
      </c>
      <c r="W2674">
        <v>52</v>
      </c>
      <c r="X2674">
        <v>219</v>
      </c>
      <c r="Y2674">
        <v>122</v>
      </c>
      <c r="Z2674">
        <v>260</v>
      </c>
      <c r="AA2674">
        <f t="shared" si="660"/>
        <v>759</v>
      </c>
      <c r="AB2674">
        <f t="shared" si="661"/>
        <v>1.2647847757906529E-4</v>
      </c>
      <c r="AC2674" s="175"/>
    </row>
    <row r="2675" spans="1:29">
      <c r="A2675" t="s">
        <v>6584</v>
      </c>
      <c r="B2675" t="s">
        <v>6585</v>
      </c>
      <c r="C2675">
        <v>3.99</v>
      </c>
      <c r="D2675">
        <v>4.0599999999999996</v>
      </c>
      <c r="E2675">
        <v>2.79</v>
      </c>
      <c r="F2675">
        <v>5.31</v>
      </c>
      <c r="G2675">
        <v>5.83</v>
      </c>
      <c r="H2675">
        <v>2.91</v>
      </c>
      <c r="I2675">
        <v>5.0599999999999996</v>
      </c>
      <c r="J2675">
        <v>5.56</v>
      </c>
      <c r="K2675">
        <v>2.7</v>
      </c>
      <c r="U2675">
        <v>37</v>
      </c>
      <c r="V2675">
        <v>58</v>
      </c>
      <c r="W2675">
        <v>55</v>
      </c>
      <c r="X2675">
        <v>219</v>
      </c>
      <c r="Y2675">
        <v>153</v>
      </c>
      <c r="Z2675">
        <v>224</v>
      </c>
      <c r="AA2675">
        <f t="shared" si="660"/>
        <v>746</v>
      </c>
      <c r="AB2675">
        <f t="shared" si="661"/>
        <v>1.2431217954411423E-4</v>
      </c>
      <c r="AC2675" s="175"/>
    </row>
    <row r="2676" spans="1:29">
      <c r="A2676" t="s">
        <v>6586</v>
      </c>
      <c r="B2676" t="s">
        <v>6587</v>
      </c>
      <c r="C2676">
        <v>4.05</v>
      </c>
      <c r="D2676">
        <v>4.0599999999999996</v>
      </c>
      <c r="E2676">
        <v>2.91</v>
      </c>
      <c r="F2676">
        <v>5.86</v>
      </c>
      <c r="G2676">
        <v>6.17</v>
      </c>
      <c r="H2676">
        <v>3.09</v>
      </c>
      <c r="I2676">
        <v>5.37</v>
      </c>
      <c r="J2676">
        <v>5.72</v>
      </c>
      <c r="K2676">
        <v>2.7</v>
      </c>
      <c r="U2676">
        <v>45</v>
      </c>
      <c r="V2676">
        <v>56</v>
      </c>
      <c r="W2676">
        <v>49</v>
      </c>
      <c r="X2676">
        <v>155</v>
      </c>
      <c r="Y2676">
        <v>137</v>
      </c>
      <c r="Z2676">
        <v>170</v>
      </c>
      <c r="AA2676">
        <f t="shared" si="660"/>
        <v>612</v>
      </c>
      <c r="AB2676">
        <f t="shared" si="661"/>
        <v>1.0198264595308032E-4</v>
      </c>
      <c r="AC2676" s="175"/>
    </row>
    <row r="2677" spans="1:29">
      <c r="A2677" t="s">
        <v>6588</v>
      </c>
      <c r="B2677" t="s">
        <v>6589</v>
      </c>
      <c r="C2677">
        <v>4.0599999999999996</v>
      </c>
      <c r="D2677">
        <v>4.0599999999999996</v>
      </c>
      <c r="E2677">
        <v>3.01</v>
      </c>
      <c r="F2677">
        <v>6.15</v>
      </c>
      <c r="G2677">
        <v>6.27</v>
      </c>
      <c r="H2677">
        <v>3.25</v>
      </c>
      <c r="I2677">
        <v>5.61</v>
      </c>
      <c r="J2677">
        <v>5.85</v>
      </c>
      <c r="K2677">
        <v>2.7</v>
      </c>
      <c r="U2677">
        <v>42</v>
      </c>
      <c r="V2677">
        <v>51</v>
      </c>
      <c r="W2677">
        <v>46</v>
      </c>
      <c r="X2677">
        <v>143</v>
      </c>
      <c r="Y2677">
        <v>139</v>
      </c>
      <c r="Z2677">
        <v>162</v>
      </c>
      <c r="AA2677">
        <f t="shared" si="660"/>
        <v>583</v>
      </c>
      <c r="AB2677">
        <f t="shared" si="661"/>
        <v>9.7150134952035661E-5</v>
      </c>
      <c r="AC2677" s="175">
        <f t="shared" si="656"/>
        <v>8.927647478654049E-5</v>
      </c>
    </row>
    <row r="2678" spans="1:29">
      <c r="A2678" t="s">
        <v>6590</v>
      </c>
      <c r="B2678" t="s">
        <v>6591</v>
      </c>
      <c r="C2678">
        <v>4.0599999999999996</v>
      </c>
      <c r="D2678">
        <v>4.0599999999999996</v>
      </c>
      <c r="E2678">
        <v>3.09</v>
      </c>
      <c r="F2678">
        <v>6.23</v>
      </c>
      <c r="G2678">
        <v>6.28</v>
      </c>
      <c r="H2678">
        <v>3.37</v>
      </c>
      <c r="I2678">
        <v>5.76</v>
      </c>
      <c r="J2678">
        <v>5.93</v>
      </c>
      <c r="K2678">
        <v>2.7</v>
      </c>
      <c r="U2678">
        <v>35</v>
      </c>
      <c r="V2678">
        <v>48</v>
      </c>
      <c r="W2678">
        <v>40</v>
      </c>
      <c r="X2678">
        <v>140</v>
      </c>
      <c r="Y2678">
        <v>132</v>
      </c>
      <c r="Z2678">
        <v>147</v>
      </c>
      <c r="AA2678">
        <f t="shared" si="660"/>
        <v>542</v>
      </c>
      <c r="AB2678">
        <f t="shared" si="661"/>
        <v>9.0317964226420804E-5</v>
      </c>
      <c r="AC2678" s="175"/>
    </row>
    <row r="2679" spans="1:29">
      <c r="A2679" t="s">
        <v>6592</v>
      </c>
      <c r="B2679" t="s">
        <v>6593</v>
      </c>
      <c r="C2679">
        <v>4.0599999999999996</v>
      </c>
      <c r="D2679">
        <v>4.0599999999999996</v>
      </c>
      <c r="E2679">
        <v>3.14</v>
      </c>
      <c r="F2679">
        <v>6.25</v>
      </c>
      <c r="G2679">
        <v>6.28</v>
      </c>
      <c r="H2679">
        <v>3.45</v>
      </c>
      <c r="I2679">
        <v>5.84</v>
      </c>
      <c r="J2679">
        <v>5.97</v>
      </c>
      <c r="K2679">
        <v>2.7</v>
      </c>
      <c r="U2679">
        <v>30</v>
      </c>
      <c r="V2679">
        <v>45</v>
      </c>
      <c r="W2679">
        <v>34</v>
      </c>
      <c r="X2679">
        <v>131</v>
      </c>
      <c r="Y2679">
        <v>128</v>
      </c>
      <c r="Z2679">
        <v>150</v>
      </c>
      <c r="AA2679">
        <f t="shared" si="660"/>
        <v>518</v>
      </c>
      <c r="AB2679">
        <f t="shared" si="661"/>
        <v>8.6318644777280405E-5</v>
      </c>
      <c r="AC2679" s="175"/>
    </row>
    <row r="2680" spans="1:29">
      <c r="A2680" t="s">
        <v>6594</v>
      </c>
      <c r="B2680" t="s">
        <v>6595</v>
      </c>
      <c r="C2680">
        <v>4.0599999999999996</v>
      </c>
      <c r="D2680">
        <v>4.0599999999999996</v>
      </c>
      <c r="E2680">
        <v>3.17</v>
      </c>
      <c r="F2680">
        <v>6.26</v>
      </c>
      <c r="G2680">
        <v>6.29</v>
      </c>
      <c r="H2680">
        <v>3.52</v>
      </c>
      <c r="I2680">
        <v>5.88</v>
      </c>
      <c r="J2680">
        <v>5.99</v>
      </c>
      <c r="K2680">
        <v>2.7</v>
      </c>
      <c r="U2680">
        <v>29</v>
      </c>
      <c r="V2680">
        <v>43</v>
      </c>
      <c r="W2680">
        <v>31</v>
      </c>
      <c r="X2680">
        <v>124</v>
      </c>
      <c r="Y2680">
        <v>129</v>
      </c>
      <c r="Z2680">
        <v>144</v>
      </c>
      <c r="AA2680">
        <f t="shared" si="660"/>
        <v>500</v>
      </c>
      <c r="AB2680">
        <f t="shared" si="661"/>
        <v>8.3319155190425092E-5</v>
      </c>
      <c r="AC2680" s="175"/>
    </row>
    <row r="2681" spans="1:29">
      <c r="A2681" t="s">
        <v>6596</v>
      </c>
      <c r="B2681" t="s">
        <v>6597</v>
      </c>
      <c r="C2681">
        <v>4.0599999999999996</v>
      </c>
      <c r="D2681">
        <v>4.0599999999999996</v>
      </c>
      <c r="E2681">
        <v>3.2</v>
      </c>
      <c r="F2681">
        <v>6.26</v>
      </c>
      <c r="G2681">
        <v>6.29</v>
      </c>
      <c r="H2681">
        <v>3.57</v>
      </c>
      <c r="I2681">
        <v>5.9</v>
      </c>
      <c r="J2681">
        <v>6</v>
      </c>
      <c r="K2681">
        <v>2.7</v>
      </c>
      <c r="U2681">
        <v>32</v>
      </c>
      <c r="V2681">
        <v>42</v>
      </c>
      <c r="W2681">
        <v>34</v>
      </c>
      <c r="X2681">
        <v>100</v>
      </c>
      <c r="Y2681">
        <v>118</v>
      </c>
      <c r="Z2681">
        <v>116</v>
      </c>
      <c r="AA2681">
        <f t="shared" si="660"/>
        <v>442</v>
      </c>
      <c r="AB2681">
        <f t="shared" si="661"/>
        <v>7.3654133188335791E-5</v>
      </c>
      <c r="AC2681" s="175">
        <f t="shared" si="657"/>
        <v>7.0779622334266119E-5</v>
      </c>
    </row>
    <row r="2682" spans="1:29">
      <c r="A2682" t="s">
        <v>6598</v>
      </c>
      <c r="B2682" t="s">
        <v>6599</v>
      </c>
      <c r="C2682">
        <v>4.0599999999999996</v>
      </c>
      <c r="D2682">
        <v>4.0599999999999996</v>
      </c>
      <c r="E2682">
        <v>3.21</v>
      </c>
      <c r="F2682">
        <v>6.26</v>
      </c>
      <c r="G2682">
        <v>6.29</v>
      </c>
      <c r="H2682">
        <v>3.59</v>
      </c>
      <c r="I2682">
        <v>5.9</v>
      </c>
      <c r="J2682">
        <v>6</v>
      </c>
      <c r="K2682">
        <v>2.7</v>
      </c>
      <c r="U2682">
        <v>32</v>
      </c>
      <c r="V2682">
        <v>39</v>
      </c>
      <c r="W2682">
        <v>33</v>
      </c>
      <c r="X2682">
        <v>93</v>
      </c>
      <c r="Y2682">
        <v>121</v>
      </c>
      <c r="Z2682">
        <v>111</v>
      </c>
      <c r="AA2682">
        <f t="shared" si="660"/>
        <v>429</v>
      </c>
      <c r="AB2682">
        <f t="shared" si="661"/>
        <v>7.1487835153384737E-5</v>
      </c>
      <c r="AC2682" s="175"/>
    </row>
    <row r="2683" spans="1:29">
      <c r="A2683" t="s">
        <v>6600</v>
      </c>
      <c r="B2683" t="s">
        <v>6601</v>
      </c>
      <c r="C2683">
        <v>4.0599999999999996</v>
      </c>
      <c r="D2683">
        <v>4.0599999999999996</v>
      </c>
      <c r="E2683">
        <v>3.2</v>
      </c>
      <c r="F2683">
        <v>6.26</v>
      </c>
      <c r="G2683">
        <v>6.29</v>
      </c>
      <c r="H2683">
        <v>3.58</v>
      </c>
      <c r="I2683">
        <v>5.87</v>
      </c>
      <c r="J2683">
        <v>5.98</v>
      </c>
      <c r="K2683">
        <v>2.7</v>
      </c>
      <c r="U2683">
        <v>30</v>
      </c>
      <c r="V2683">
        <v>41</v>
      </c>
      <c r="W2683">
        <v>36</v>
      </c>
      <c r="X2683">
        <v>92</v>
      </c>
      <c r="Y2683">
        <v>110</v>
      </c>
      <c r="Z2683">
        <v>100</v>
      </c>
      <c r="AA2683">
        <f t="shared" si="660"/>
        <v>409</v>
      </c>
      <c r="AB2683">
        <f t="shared" si="661"/>
        <v>6.8155068945767729E-5</v>
      </c>
      <c r="AC2683" s="175"/>
    </row>
    <row r="2684" spans="1:29">
      <c r="A2684" t="s">
        <v>6602</v>
      </c>
      <c r="B2684" t="s">
        <v>6603</v>
      </c>
      <c r="C2684">
        <v>4.0599999999999996</v>
      </c>
      <c r="D2684">
        <v>4.0599999999999996</v>
      </c>
      <c r="E2684">
        <v>3.17</v>
      </c>
      <c r="F2684">
        <v>6.25</v>
      </c>
      <c r="G2684">
        <v>6.29</v>
      </c>
      <c r="H2684">
        <v>3.54</v>
      </c>
      <c r="I2684">
        <v>5.82</v>
      </c>
      <c r="J2684">
        <v>5.96</v>
      </c>
      <c r="K2684">
        <v>2.7</v>
      </c>
      <c r="U2684">
        <v>31</v>
      </c>
      <c r="V2684">
        <v>43</v>
      </c>
      <c r="W2684">
        <v>37</v>
      </c>
      <c r="X2684">
        <v>83</v>
      </c>
      <c r="Y2684">
        <v>108</v>
      </c>
      <c r="Z2684">
        <v>117</v>
      </c>
      <c r="AA2684">
        <f t="shared" si="660"/>
        <v>419</v>
      </c>
      <c r="AB2684">
        <f t="shared" si="661"/>
        <v>6.9821452049576233E-5</v>
      </c>
      <c r="AC2684" s="175"/>
    </row>
    <row r="2685" spans="1:29">
      <c r="A2685" t="s">
        <v>6604</v>
      </c>
      <c r="B2685" t="s">
        <v>6605</v>
      </c>
      <c r="C2685">
        <v>4.0599999999999996</v>
      </c>
      <c r="D2685">
        <v>4.0599999999999996</v>
      </c>
      <c r="E2685">
        <v>3.11</v>
      </c>
      <c r="F2685">
        <v>6.21</v>
      </c>
      <c r="G2685">
        <v>6.28</v>
      </c>
      <c r="H2685">
        <v>3.48</v>
      </c>
      <c r="I2685">
        <v>5.73</v>
      </c>
      <c r="J2685">
        <v>5.91</v>
      </c>
      <c r="K2685">
        <v>2.7</v>
      </c>
      <c r="U2685">
        <v>32</v>
      </c>
      <c r="V2685">
        <v>45</v>
      </c>
      <c r="W2685">
        <v>38</v>
      </c>
      <c r="X2685">
        <v>86</v>
      </c>
      <c r="Y2685">
        <v>116</v>
      </c>
      <c r="Z2685">
        <v>138</v>
      </c>
      <c r="AA2685">
        <f t="shared" si="660"/>
        <v>455</v>
      </c>
      <c r="AB2685">
        <f t="shared" si="661"/>
        <v>7.5820431223286831E-5</v>
      </c>
      <c r="AC2685" s="175">
        <f t="shared" si="658"/>
        <v>8.1611112509021375E-5</v>
      </c>
    </row>
    <row r="2686" spans="1:29">
      <c r="A2686" t="s">
        <v>6606</v>
      </c>
      <c r="B2686" t="s">
        <v>6607</v>
      </c>
      <c r="C2686">
        <v>4.05</v>
      </c>
      <c r="D2686">
        <v>4.0599999999999996</v>
      </c>
      <c r="E2686">
        <v>3.03</v>
      </c>
      <c r="F2686">
        <v>6.12</v>
      </c>
      <c r="G2686">
        <v>6.26</v>
      </c>
      <c r="H2686">
        <v>3.42</v>
      </c>
      <c r="I2686">
        <v>5.57</v>
      </c>
      <c r="J2686">
        <v>5.83</v>
      </c>
      <c r="K2686">
        <v>2.7</v>
      </c>
      <c r="U2686">
        <v>33</v>
      </c>
      <c r="V2686">
        <v>49</v>
      </c>
      <c r="W2686">
        <v>44</v>
      </c>
      <c r="X2686">
        <v>89</v>
      </c>
      <c r="Y2686">
        <v>122</v>
      </c>
      <c r="Z2686">
        <v>133</v>
      </c>
      <c r="AA2686">
        <f t="shared" si="660"/>
        <v>470</v>
      </c>
      <c r="AB2686">
        <f t="shared" si="661"/>
        <v>7.8320005878999594E-5</v>
      </c>
      <c r="AC2686" s="175"/>
    </row>
    <row r="2687" spans="1:29">
      <c r="A2687" t="s">
        <v>6608</v>
      </c>
      <c r="B2687" t="s">
        <v>6609</v>
      </c>
      <c r="C2687">
        <v>4.03</v>
      </c>
      <c r="D2687">
        <v>4.0599999999999996</v>
      </c>
      <c r="E2687">
        <v>2.94</v>
      </c>
      <c r="F2687">
        <v>5.95</v>
      </c>
      <c r="G2687">
        <v>6.21</v>
      </c>
      <c r="H2687">
        <v>3.34</v>
      </c>
      <c r="I2687">
        <v>5.38</v>
      </c>
      <c r="J2687">
        <v>5.73</v>
      </c>
      <c r="K2687">
        <v>2.7</v>
      </c>
      <c r="U2687">
        <v>32</v>
      </c>
      <c r="V2687">
        <v>54</v>
      </c>
      <c r="W2687">
        <v>48</v>
      </c>
      <c r="X2687">
        <v>105</v>
      </c>
      <c r="Y2687">
        <v>126</v>
      </c>
      <c r="Z2687">
        <v>141</v>
      </c>
      <c r="AA2687">
        <f t="shared" si="660"/>
        <v>506</v>
      </c>
      <c r="AB2687">
        <f t="shared" si="661"/>
        <v>8.4318985052710192E-5</v>
      </c>
      <c r="AC2687" s="175"/>
    </row>
    <row r="2688" spans="1:29">
      <c r="A2688" t="s">
        <v>6610</v>
      </c>
      <c r="B2688" t="s">
        <v>6611</v>
      </c>
      <c r="C2688">
        <v>4.01</v>
      </c>
      <c r="D2688">
        <v>4.0599999999999996</v>
      </c>
      <c r="E2688">
        <v>2.89</v>
      </c>
      <c r="F2688">
        <v>5.8</v>
      </c>
      <c r="G2688">
        <v>6.13</v>
      </c>
      <c r="H2688">
        <v>3.26</v>
      </c>
      <c r="I2688">
        <v>5.26</v>
      </c>
      <c r="J2688">
        <v>5.67</v>
      </c>
      <c r="K2688">
        <v>2.7</v>
      </c>
      <c r="U2688">
        <v>31</v>
      </c>
      <c r="V2688">
        <v>54</v>
      </c>
      <c r="W2688">
        <v>46</v>
      </c>
      <c r="X2688">
        <v>114</v>
      </c>
      <c r="Y2688">
        <v>137</v>
      </c>
      <c r="Z2688">
        <v>146</v>
      </c>
      <c r="AA2688">
        <f t="shared" si="660"/>
        <v>528</v>
      </c>
      <c r="AB2688">
        <f t="shared" si="661"/>
        <v>8.7985027881088895E-5</v>
      </c>
      <c r="AC2688" s="175"/>
    </row>
    <row r="2689" spans="1:29">
      <c r="A2689" t="s">
        <v>6612</v>
      </c>
      <c r="B2689" t="s">
        <v>6613</v>
      </c>
      <c r="C2689">
        <v>3.98</v>
      </c>
      <c r="D2689">
        <v>4.0599999999999996</v>
      </c>
      <c r="E2689">
        <v>2.84</v>
      </c>
      <c r="F2689">
        <v>5.65</v>
      </c>
      <c r="G2689">
        <v>6.05</v>
      </c>
      <c r="H2689">
        <v>3.18</v>
      </c>
      <c r="I2689">
        <v>5.15</v>
      </c>
      <c r="J2689">
        <v>5.61</v>
      </c>
      <c r="K2689">
        <v>2.7</v>
      </c>
      <c r="U2689">
        <v>32</v>
      </c>
      <c r="V2689">
        <v>53</v>
      </c>
      <c r="W2689">
        <v>41</v>
      </c>
      <c r="X2689">
        <v>104</v>
      </c>
      <c r="Y2689">
        <v>133</v>
      </c>
      <c r="Z2689">
        <v>124</v>
      </c>
      <c r="AA2689">
        <f t="shared" si="660"/>
        <v>487</v>
      </c>
      <c r="AB2689">
        <f t="shared" si="661"/>
        <v>8.1152857155474038E-5</v>
      </c>
      <c r="AC2689" s="175">
        <f t="shared" ref="AC2689" si="663">SUM(AB2689:AB2692)/4</f>
        <v>5.6032131865560878E-5</v>
      </c>
    </row>
    <row r="2690" spans="1:29">
      <c r="A2690" t="s">
        <v>6614</v>
      </c>
      <c r="B2690" t="s">
        <v>6615</v>
      </c>
      <c r="C2690">
        <v>3.95</v>
      </c>
      <c r="D2690">
        <v>4.05</v>
      </c>
      <c r="E2690">
        <v>2.8</v>
      </c>
      <c r="F2690">
        <v>5.51</v>
      </c>
      <c r="G2690">
        <v>5.98</v>
      </c>
      <c r="H2690">
        <v>3.11</v>
      </c>
      <c r="I2690">
        <v>5.0599999999999996</v>
      </c>
      <c r="J2690">
        <v>5.56</v>
      </c>
      <c r="K2690">
        <v>2.7</v>
      </c>
      <c r="U2690">
        <v>25</v>
      </c>
      <c r="V2690">
        <v>41</v>
      </c>
      <c r="W2690">
        <v>30</v>
      </c>
      <c r="X2690">
        <v>101</v>
      </c>
      <c r="Y2690">
        <v>121</v>
      </c>
      <c r="Z2690">
        <v>72</v>
      </c>
      <c r="AA2690">
        <f t="shared" si="660"/>
        <v>390</v>
      </c>
      <c r="AB2690">
        <f t="shared" si="661"/>
        <v>6.4988941048531575E-5</v>
      </c>
      <c r="AC2690" s="175"/>
    </row>
    <row r="2691" spans="1:29">
      <c r="A2691" t="s">
        <v>6616</v>
      </c>
      <c r="B2691" t="s">
        <v>6617</v>
      </c>
      <c r="C2691">
        <v>3.92</v>
      </c>
      <c r="D2691">
        <v>4.05</v>
      </c>
      <c r="E2691">
        <v>2.76</v>
      </c>
      <c r="F2691">
        <v>5.36</v>
      </c>
      <c r="G2691">
        <v>5.9</v>
      </c>
      <c r="H2691">
        <v>3.05</v>
      </c>
      <c r="I2691">
        <v>4.9800000000000004</v>
      </c>
      <c r="J2691">
        <v>5.52</v>
      </c>
      <c r="K2691">
        <v>2.7</v>
      </c>
      <c r="U2691">
        <v>22</v>
      </c>
      <c r="V2691">
        <v>29</v>
      </c>
      <c r="W2691">
        <v>18</v>
      </c>
      <c r="X2691">
        <v>76</v>
      </c>
      <c r="Y2691">
        <v>90</v>
      </c>
      <c r="Z2691">
        <v>30</v>
      </c>
      <c r="AA2691">
        <f t="shared" si="660"/>
        <v>265</v>
      </c>
      <c r="AB2691">
        <f t="shared" si="661"/>
        <v>4.4159152250925302E-5</v>
      </c>
      <c r="AC2691" s="175"/>
    </row>
    <row r="2692" spans="1:29">
      <c r="A2692" t="s">
        <v>6618</v>
      </c>
      <c r="B2692" t="s">
        <v>6619</v>
      </c>
      <c r="C2692">
        <v>3.88</v>
      </c>
      <c r="D2692">
        <v>4.04</v>
      </c>
      <c r="E2692">
        <v>2.73</v>
      </c>
      <c r="F2692">
        <v>5.24</v>
      </c>
      <c r="G2692">
        <v>5.83</v>
      </c>
      <c r="H2692">
        <v>3</v>
      </c>
      <c r="I2692">
        <v>4.91</v>
      </c>
      <c r="J2692">
        <v>5.48</v>
      </c>
      <c r="K2692">
        <v>2.7</v>
      </c>
      <c r="U2692">
        <v>21</v>
      </c>
      <c r="V2692">
        <v>21</v>
      </c>
      <c r="W2692">
        <v>15</v>
      </c>
      <c r="X2692">
        <v>66</v>
      </c>
      <c r="Y2692">
        <v>68</v>
      </c>
      <c r="Z2692">
        <v>12</v>
      </c>
      <c r="AA2692">
        <f t="shared" si="660"/>
        <v>203</v>
      </c>
      <c r="AB2692">
        <f t="shared" si="661"/>
        <v>3.382757700731259E-5</v>
      </c>
      <c r="AC2692" s="175"/>
    </row>
    <row r="2693" spans="1:29">
      <c r="A2693" t="s">
        <v>6620</v>
      </c>
      <c r="B2693" t="s">
        <v>6621</v>
      </c>
      <c r="C2693">
        <v>3.82</v>
      </c>
      <c r="D2693">
        <v>4.03</v>
      </c>
      <c r="E2693">
        <v>2.7</v>
      </c>
      <c r="F2693">
        <v>5.1100000000000003</v>
      </c>
      <c r="G2693">
        <v>5.73</v>
      </c>
      <c r="H2693">
        <v>2.95</v>
      </c>
      <c r="I2693">
        <v>4.84</v>
      </c>
      <c r="J2693">
        <v>5.45</v>
      </c>
      <c r="K2693">
        <v>2.7</v>
      </c>
      <c r="U2693">
        <v>20</v>
      </c>
      <c r="V2693">
        <v>20</v>
      </c>
      <c r="W2693">
        <v>16</v>
      </c>
      <c r="X2693">
        <v>83</v>
      </c>
      <c r="Y2693">
        <v>71</v>
      </c>
      <c r="Z2693">
        <v>15</v>
      </c>
      <c r="AA2693">
        <f t="shared" si="660"/>
        <v>225</v>
      </c>
      <c r="AB2693">
        <f t="shared" si="661"/>
        <v>3.7493619835691293E-5</v>
      </c>
      <c r="AC2693" s="175">
        <f t="shared" ref="AC2693:AC2753" si="664">SUM(AB2693:AB2696)/4</f>
        <v>4.432579056130615E-5</v>
      </c>
    </row>
    <row r="2694" spans="1:29">
      <c r="A2694" t="s">
        <v>6622</v>
      </c>
      <c r="B2694" t="s">
        <v>6623</v>
      </c>
      <c r="C2694">
        <v>3.75</v>
      </c>
      <c r="D2694">
        <v>4.0199999999999996</v>
      </c>
      <c r="E2694">
        <v>2.68</v>
      </c>
      <c r="F2694">
        <v>4.9800000000000004</v>
      </c>
      <c r="G2694">
        <v>5.63</v>
      </c>
      <c r="H2694">
        <v>2.91</v>
      </c>
      <c r="I2694">
        <v>4.7699999999999996</v>
      </c>
      <c r="J2694">
        <v>5.41</v>
      </c>
      <c r="K2694">
        <v>2.7</v>
      </c>
      <c r="U2694">
        <v>21</v>
      </c>
      <c r="V2694">
        <v>19</v>
      </c>
      <c r="W2694">
        <v>18</v>
      </c>
      <c r="X2694">
        <v>86</v>
      </c>
      <c r="Y2694">
        <v>68</v>
      </c>
      <c r="Z2694">
        <v>12</v>
      </c>
      <c r="AA2694">
        <f t="shared" ref="AA2694:AA2757" si="665">SUM(U2694:Z2694)</f>
        <v>224</v>
      </c>
      <c r="AB2694">
        <f t="shared" si="661"/>
        <v>3.7326981525310445E-5</v>
      </c>
      <c r="AC2694" s="175"/>
    </row>
    <row r="2695" spans="1:29">
      <c r="A2695" t="s">
        <v>6624</v>
      </c>
      <c r="B2695" t="s">
        <v>6625</v>
      </c>
      <c r="C2695">
        <v>3.7</v>
      </c>
      <c r="D2695">
        <v>4</v>
      </c>
      <c r="E2695">
        <v>2.65</v>
      </c>
      <c r="F2695">
        <v>4.8899999999999997</v>
      </c>
      <c r="G2695">
        <v>5.56</v>
      </c>
      <c r="H2695">
        <v>2.87</v>
      </c>
      <c r="I2695">
        <v>4.72</v>
      </c>
      <c r="J2695">
        <v>5.38</v>
      </c>
      <c r="K2695">
        <v>2.7</v>
      </c>
      <c r="U2695">
        <v>26</v>
      </c>
      <c r="V2695">
        <v>23</v>
      </c>
      <c r="W2695">
        <v>21</v>
      </c>
      <c r="X2695">
        <v>88</v>
      </c>
      <c r="Y2695">
        <v>66</v>
      </c>
      <c r="Z2695">
        <v>22</v>
      </c>
      <c r="AA2695">
        <f t="shared" si="665"/>
        <v>246</v>
      </c>
      <c r="AB2695">
        <f t="shared" si="661"/>
        <v>4.0993024353689149E-5</v>
      </c>
      <c r="AC2695" s="175"/>
    </row>
    <row r="2696" spans="1:29">
      <c r="A2696" t="s">
        <v>6626</v>
      </c>
      <c r="B2696" t="s">
        <v>6627</v>
      </c>
      <c r="C2696">
        <v>3.66</v>
      </c>
      <c r="D2696">
        <v>3.98</v>
      </c>
      <c r="E2696">
        <v>2.63</v>
      </c>
      <c r="F2696">
        <v>4.8</v>
      </c>
      <c r="G2696">
        <v>5.49</v>
      </c>
      <c r="H2696">
        <v>2.83</v>
      </c>
      <c r="I2696">
        <v>4.68</v>
      </c>
      <c r="J2696">
        <v>5.36</v>
      </c>
      <c r="K2696">
        <v>2.7</v>
      </c>
      <c r="U2696">
        <v>26</v>
      </c>
      <c r="V2696">
        <v>34</v>
      </c>
      <c r="W2696">
        <v>30</v>
      </c>
      <c r="X2696">
        <v>121</v>
      </c>
      <c r="Y2696">
        <v>105</v>
      </c>
      <c r="Z2696">
        <v>53</v>
      </c>
      <c r="AA2696">
        <f t="shared" si="665"/>
        <v>369</v>
      </c>
      <c r="AB2696">
        <f t="shared" si="661"/>
        <v>6.1489536530533726E-5</v>
      </c>
      <c r="AC2696" s="175"/>
    </row>
    <row r="2697" spans="1:29">
      <c r="A2697" t="s">
        <v>6628</v>
      </c>
      <c r="B2697" t="s">
        <v>6629</v>
      </c>
      <c r="C2697">
        <v>3.68</v>
      </c>
      <c r="D2697">
        <v>3.99</v>
      </c>
      <c r="E2697">
        <v>2.64</v>
      </c>
      <c r="F2697">
        <v>4.82</v>
      </c>
      <c r="G2697">
        <v>5.5</v>
      </c>
      <c r="H2697">
        <v>2.83</v>
      </c>
      <c r="I2697">
        <v>4.7</v>
      </c>
      <c r="J2697">
        <v>5.37</v>
      </c>
      <c r="K2697">
        <v>2.7</v>
      </c>
      <c r="U2697">
        <v>15</v>
      </c>
      <c r="V2697">
        <v>56</v>
      </c>
      <c r="W2697">
        <v>47</v>
      </c>
      <c r="X2697">
        <v>196</v>
      </c>
      <c r="Y2697">
        <v>144</v>
      </c>
      <c r="Z2697">
        <v>167</v>
      </c>
      <c r="AA2697">
        <f t="shared" si="665"/>
        <v>625</v>
      </c>
      <c r="AB2697">
        <f t="shared" si="661"/>
        <v>1.0414894398803137E-4</v>
      </c>
      <c r="AC2697" s="175">
        <f t="shared" ref="AC2697:AC2757" si="666">SUM(AB2697:AB2700)/4</f>
        <v>1.1435554049885844E-4</v>
      </c>
    </row>
    <row r="2698" spans="1:29">
      <c r="A2698" t="s">
        <v>6630</v>
      </c>
      <c r="B2698" t="s">
        <v>6631</v>
      </c>
      <c r="C2698">
        <v>3.81</v>
      </c>
      <c r="D2698">
        <v>4.04</v>
      </c>
      <c r="E2698">
        <v>2.69</v>
      </c>
      <c r="F2698">
        <v>5.0199999999999996</v>
      </c>
      <c r="G2698">
        <v>5.64</v>
      </c>
      <c r="H2698">
        <v>2.86</v>
      </c>
      <c r="I2698">
        <v>4.83</v>
      </c>
      <c r="J2698">
        <v>5.44</v>
      </c>
      <c r="K2698">
        <v>2.7</v>
      </c>
      <c r="U2698">
        <v>30</v>
      </c>
      <c r="V2698">
        <v>74</v>
      </c>
      <c r="W2698">
        <v>49</v>
      </c>
      <c r="X2698">
        <v>221</v>
      </c>
      <c r="Y2698">
        <v>122</v>
      </c>
      <c r="Z2698">
        <v>261</v>
      </c>
      <c r="AA2698">
        <f t="shared" si="665"/>
        <v>757</v>
      </c>
      <c r="AB2698">
        <f t="shared" si="661"/>
        <v>1.2614520095830361E-4</v>
      </c>
      <c r="AC2698" s="175"/>
    </row>
    <row r="2699" spans="1:29">
      <c r="A2699" t="s">
        <v>6632</v>
      </c>
      <c r="B2699" t="s">
        <v>6633</v>
      </c>
      <c r="C2699">
        <v>3.98</v>
      </c>
      <c r="D2699">
        <v>4.0599999999999996</v>
      </c>
      <c r="E2699">
        <v>2.75</v>
      </c>
      <c r="F2699">
        <v>5.31</v>
      </c>
      <c r="G2699">
        <v>5.86</v>
      </c>
      <c r="H2699">
        <v>2.94</v>
      </c>
      <c r="I2699">
        <v>5.01</v>
      </c>
      <c r="J2699">
        <v>5.53</v>
      </c>
      <c r="K2699">
        <v>2.7</v>
      </c>
      <c r="U2699">
        <v>35</v>
      </c>
      <c r="V2699">
        <v>58</v>
      </c>
      <c r="W2699">
        <v>53</v>
      </c>
      <c r="X2699">
        <v>220</v>
      </c>
      <c r="Y2699">
        <v>154</v>
      </c>
      <c r="Z2699">
        <v>225</v>
      </c>
      <c r="AA2699">
        <f t="shared" si="665"/>
        <v>745</v>
      </c>
      <c r="AB2699">
        <f t="shared" si="661"/>
        <v>1.2414554123373338E-4</v>
      </c>
      <c r="AC2699" s="175"/>
    </row>
    <row r="2700" spans="1:29">
      <c r="A2700" t="s">
        <v>6634</v>
      </c>
      <c r="B2700" t="s">
        <v>6635</v>
      </c>
      <c r="C2700">
        <v>4.04</v>
      </c>
      <c r="D2700">
        <v>4.0599999999999996</v>
      </c>
      <c r="E2700">
        <v>2.82</v>
      </c>
      <c r="F2700">
        <v>5.64</v>
      </c>
      <c r="G2700">
        <v>6.1</v>
      </c>
      <c r="H2700">
        <v>3.03</v>
      </c>
      <c r="I2700">
        <v>5.19</v>
      </c>
      <c r="J2700">
        <v>5.63</v>
      </c>
      <c r="K2700">
        <v>2.7</v>
      </c>
      <c r="U2700">
        <v>43</v>
      </c>
      <c r="V2700">
        <v>55</v>
      </c>
      <c r="W2700">
        <v>47</v>
      </c>
      <c r="X2700">
        <v>166</v>
      </c>
      <c r="Y2700">
        <v>137</v>
      </c>
      <c r="Z2700">
        <v>170</v>
      </c>
      <c r="AA2700">
        <f t="shared" si="665"/>
        <v>618</v>
      </c>
      <c r="AB2700">
        <f t="shared" si="661"/>
        <v>1.0298247581536542E-4</v>
      </c>
      <c r="AC2700" s="175"/>
    </row>
    <row r="2701" spans="1:29">
      <c r="A2701" t="s">
        <v>6636</v>
      </c>
      <c r="B2701" t="s">
        <v>6637</v>
      </c>
      <c r="C2701">
        <v>4.0599999999999996</v>
      </c>
      <c r="D2701">
        <v>4.0599999999999996</v>
      </c>
      <c r="E2701">
        <v>2.89</v>
      </c>
      <c r="F2701">
        <v>5.99</v>
      </c>
      <c r="G2701">
        <v>6.23</v>
      </c>
      <c r="H2701">
        <v>3.14</v>
      </c>
      <c r="I2701">
        <v>5.37</v>
      </c>
      <c r="J2701">
        <v>5.72</v>
      </c>
      <c r="K2701">
        <v>2.7</v>
      </c>
      <c r="U2701">
        <v>39</v>
      </c>
      <c r="V2701">
        <v>50</v>
      </c>
      <c r="W2701">
        <v>44</v>
      </c>
      <c r="X2701">
        <v>154</v>
      </c>
      <c r="Y2701">
        <v>140</v>
      </c>
      <c r="Z2701">
        <v>163</v>
      </c>
      <c r="AA2701">
        <f t="shared" si="665"/>
        <v>590</v>
      </c>
      <c r="AB2701">
        <f t="shared" si="661"/>
        <v>9.8316603124701615E-5</v>
      </c>
      <c r="AC2701" s="175">
        <f t="shared" ref="AC2701:AC2761" si="667">SUM(AB2701:AB2704)/4</f>
        <v>9.0234645071230377E-5</v>
      </c>
    </row>
    <row r="2702" spans="1:29">
      <c r="A2702" t="s">
        <v>6638</v>
      </c>
      <c r="B2702" t="s">
        <v>6639</v>
      </c>
      <c r="C2702">
        <v>4.0599999999999996</v>
      </c>
      <c r="D2702">
        <v>4.0599999999999996</v>
      </c>
      <c r="E2702">
        <v>2.96</v>
      </c>
      <c r="F2702">
        <v>6.18</v>
      </c>
      <c r="G2702">
        <v>6.27</v>
      </c>
      <c r="H2702">
        <v>3.26</v>
      </c>
      <c r="I2702">
        <v>5.54</v>
      </c>
      <c r="J2702">
        <v>5.81</v>
      </c>
      <c r="K2702">
        <v>2.7</v>
      </c>
      <c r="U2702">
        <v>32</v>
      </c>
      <c r="V2702">
        <v>47</v>
      </c>
      <c r="W2702">
        <v>38</v>
      </c>
      <c r="X2702">
        <v>151</v>
      </c>
      <c r="Y2702">
        <v>132</v>
      </c>
      <c r="Z2702">
        <v>148</v>
      </c>
      <c r="AA2702">
        <f t="shared" si="665"/>
        <v>548</v>
      </c>
      <c r="AB2702">
        <f t="shared" si="661"/>
        <v>9.1317794088705904E-5</v>
      </c>
      <c r="AC2702" s="175"/>
    </row>
    <row r="2703" spans="1:29">
      <c r="A2703" t="s">
        <v>6640</v>
      </c>
      <c r="B2703" t="s">
        <v>6641</v>
      </c>
      <c r="C2703">
        <v>4.0599999999999996</v>
      </c>
      <c r="D2703">
        <v>4.0599999999999996</v>
      </c>
      <c r="E2703">
        <v>3.02</v>
      </c>
      <c r="F2703">
        <v>6.24</v>
      </c>
      <c r="G2703">
        <v>6.28</v>
      </c>
      <c r="H2703">
        <v>3.39</v>
      </c>
      <c r="I2703">
        <v>5.68</v>
      </c>
      <c r="J2703">
        <v>5.89</v>
      </c>
      <c r="K2703">
        <v>2.7</v>
      </c>
      <c r="U2703">
        <v>27</v>
      </c>
      <c r="V2703">
        <v>44</v>
      </c>
      <c r="W2703">
        <v>32</v>
      </c>
      <c r="X2703">
        <v>140</v>
      </c>
      <c r="Y2703">
        <v>129</v>
      </c>
      <c r="Z2703">
        <v>150</v>
      </c>
      <c r="AA2703">
        <f t="shared" si="665"/>
        <v>522</v>
      </c>
      <c r="AB2703">
        <f t="shared" si="661"/>
        <v>8.6985198018803796E-5</v>
      </c>
      <c r="AC2703" s="175"/>
    </row>
    <row r="2704" spans="1:29">
      <c r="A2704" t="s">
        <v>6642</v>
      </c>
      <c r="B2704" t="s">
        <v>6643</v>
      </c>
      <c r="C2704">
        <v>4.0599999999999996</v>
      </c>
      <c r="D2704">
        <v>4.0599999999999996</v>
      </c>
      <c r="E2704">
        <v>3.07</v>
      </c>
      <c r="F2704">
        <v>6.25</v>
      </c>
      <c r="G2704">
        <v>6.28</v>
      </c>
      <c r="H2704">
        <v>3.48</v>
      </c>
      <c r="I2704">
        <v>5.8</v>
      </c>
      <c r="J2704">
        <v>5.95</v>
      </c>
      <c r="K2704">
        <v>2.7</v>
      </c>
      <c r="U2704">
        <v>26</v>
      </c>
      <c r="V2704">
        <v>43</v>
      </c>
      <c r="W2704">
        <v>30</v>
      </c>
      <c r="X2704">
        <v>133</v>
      </c>
      <c r="Y2704">
        <v>129</v>
      </c>
      <c r="Z2704">
        <v>145</v>
      </c>
      <c r="AA2704">
        <f t="shared" si="665"/>
        <v>506</v>
      </c>
      <c r="AB2704">
        <f t="shared" si="661"/>
        <v>8.4318985052710192E-5</v>
      </c>
      <c r="AC2704" s="175"/>
    </row>
    <row r="2705" spans="1:29">
      <c r="A2705" t="s">
        <v>6644</v>
      </c>
      <c r="B2705" t="s">
        <v>6645</v>
      </c>
      <c r="C2705">
        <v>4.0599999999999996</v>
      </c>
      <c r="D2705">
        <v>4.0599999999999996</v>
      </c>
      <c r="E2705">
        <v>3.1</v>
      </c>
      <c r="F2705">
        <v>6.26</v>
      </c>
      <c r="G2705">
        <v>6.29</v>
      </c>
      <c r="H2705">
        <v>3.54</v>
      </c>
      <c r="I2705">
        <v>5.86</v>
      </c>
      <c r="J2705">
        <v>5.98</v>
      </c>
      <c r="K2705">
        <v>2.7</v>
      </c>
      <c r="U2705">
        <v>30</v>
      </c>
      <c r="V2705">
        <v>42</v>
      </c>
      <c r="W2705">
        <v>32</v>
      </c>
      <c r="X2705">
        <v>106</v>
      </c>
      <c r="Y2705">
        <v>119</v>
      </c>
      <c r="Z2705">
        <v>117</v>
      </c>
      <c r="AA2705">
        <f t="shared" si="665"/>
        <v>446</v>
      </c>
      <c r="AB2705">
        <f t="shared" si="661"/>
        <v>7.4320686429859182E-5</v>
      </c>
      <c r="AC2705" s="175">
        <f t="shared" ref="AC2705:AC2765" si="668">SUM(AB2705:AB2708)/4</f>
        <v>7.0612984023885264E-5</v>
      </c>
    </row>
    <row r="2706" spans="1:29">
      <c r="A2706" t="s">
        <v>6646</v>
      </c>
      <c r="B2706" t="s">
        <v>6647</v>
      </c>
      <c r="C2706">
        <v>4.0599999999999996</v>
      </c>
      <c r="D2706">
        <v>4.0599999999999996</v>
      </c>
      <c r="E2706">
        <v>3.12</v>
      </c>
      <c r="F2706">
        <v>6.25</v>
      </c>
      <c r="G2706">
        <v>6.29</v>
      </c>
      <c r="H2706">
        <v>3.56</v>
      </c>
      <c r="I2706">
        <v>5.88</v>
      </c>
      <c r="J2706">
        <v>5.99</v>
      </c>
      <c r="K2706">
        <v>2.7</v>
      </c>
      <c r="U2706">
        <v>30</v>
      </c>
      <c r="V2706">
        <v>39</v>
      </c>
      <c r="W2706">
        <v>32</v>
      </c>
      <c r="X2706">
        <v>94</v>
      </c>
      <c r="Y2706">
        <v>122</v>
      </c>
      <c r="Z2706">
        <v>112</v>
      </c>
      <c r="AA2706">
        <f t="shared" si="665"/>
        <v>429</v>
      </c>
      <c r="AB2706">
        <f t="shared" si="661"/>
        <v>7.1487835153384737E-5</v>
      </c>
      <c r="AC2706" s="175"/>
    </row>
    <row r="2707" spans="1:29">
      <c r="A2707" t="s">
        <v>6648</v>
      </c>
      <c r="B2707" t="s">
        <v>6649</v>
      </c>
      <c r="C2707">
        <v>4.0599999999999996</v>
      </c>
      <c r="D2707">
        <v>4.0599999999999996</v>
      </c>
      <c r="E2707">
        <v>3.12</v>
      </c>
      <c r="F2707">
        <v>6.24</v>
      </c>
      <c r="G2707">
        <v>6.28</v>
      </c>
      <c r="H2707">
        <v>3.55</v>
      </c>
      <c r="I2707">
        <v>5.85</v>
      </c>
      <c r="J2707">
        <v>5.97</v>
      </c>
      <c r="K2707">
        <v>2.7</v>
      </c>
      <c r="U2707">
        <v>29</v>
      </c>
      <c r="V2707">
        <v>41</v>
      </c>
      <c r="W2707">
        <v>35</v>
      </c>
      <c r="X2707">
        <v>90</v>
      </c>
      <c r="Y2707">
        <v>110</v>
      </c>
      <c r="Z2707">
        <v>100</v>
      </c>
      <c r="AA2707">
        <f t="shared" si="665"/>
        <v>405</v>
      </c>
      <c r="AB2707">
        <f t="shared" si="661"/>
        <v>6.7488515704244325E-5</v>
      </c>
      <c r="AC2707" s="175"/>
    </row>
    <row r="2708" spans="1:29">
      <c r="A2708" t="s">
        <v>6650</v>
      </c>
      <c r="B2708" t="s">
        <v>6651</v>
      </c>
      <c r="C2708">
        <v>4.0599999999999996</v>
      </c>
      <c r="D2708">
        <v>4.0599999999999996</v>
      </c>
      <c r="E2708">
        <v>3.1</v>
      </c>
      <c r="F2708">
        <v>6.23</v>
      </c>
      <c r="G2708">
        <v>6.28</v>
      </c>
      <c r="H2708">
        <v>3.51</v>
      </c>
      <c r="I2708">
        <v>5.8</v>
      </c>
      <c r="J2708">
        <v>5.95</v>
      </c>
      <c r="K2708">
        <v>2.7</v>
      </c>
      <c r="U2708">
        <v>32</v>
      </c>
      <c r="V2708">
        <v>43</v>
      </c>
      <c r="W2708">
        <v>36</v>
      </c>
      <c r="X2708">
        <v>78</v>
      </c>
      <c r="Y2708">
        <v>109</v>
      </c>
      <c r="Z2708">
        <v>117</v>
      </c>
      <c r="AA2708">
        <f t="shared" si="665"/>
        <v>415</v>
      </c>
      <c r="AB2708">
        <f t="shared" si="661"/>
        <v>6.9154898808052829E-5</v>
      </c>
      <c r="AC2708" s="175"/>
    </row>
    <row r="2709" spans="1:29">
      <c r="A2709" t="s">
        <v>6652</v>
      </c>
      <c r="B2709" t="s">
        <v>6653</v>
      </c>
      <c r="C2709">
        <v>4.0599999999999996</v>
      </c>
      <c r="D2709">
        <v>4.0599999999999996</v>
      </c>
      <c r="E2709">
        <v>3.06</v>
      </c>
      <c r="F2709">
        <v>6.2</v>
      </c>
      <c r="G2709">
        <v>6.27</v>
      </c>
      <c r="H2709">
        <v>3.46</v>
      </c>
      <c r="I2709">
        <v>5.7</v>
      </c>
      <c r="J2709">
        <v>5.9</v>
      </c>
      <c r="K2709">
        <v>2.7</v>
      </c>
      <c r="U2709">
        <v>30</v>
      </c>
      <c r="V2709">
        <v>44</v>
      </c>
      <c r="W2709">
        <v>36</v>
      </c>
      <c r="X2709">
        <v>83</v>
      </c>
      <c r="Y2709">
        <v>116</v>
      </c>
      <c r="Z2709">
        <v>138</v>
      </c>
      <c r="AA2709">
        <f t="shared" si="665"/>
        <v>447</v>
      </c>
      <c r="AB2709">
        <f t="shared" si="661"/>
        <v>7.4487324740240036E-5</v>
      </c>
      <c r="AC2709" s="175">
        <f t="shared" ref="AC2709:AC2769" si="669">SUM(AB2709:AB2712)/4</f>
        <v>8.0236346448379366E-5</v>
      </c>
    </row>
    <row r="2710" spans="1:29">
      <c r="A2710" t="s">
        <v>6654</v>
      </c>
      <c r="B2710" t="s">
        <v>6655</v>
      </c>
      <c r="C2710">
        <v>4.05</v>
      </c>
      <c r="D2710">
        <v>4.0599999999999996</v>
      </c>
      <c r="E2710">
        <v>3.01</v>
      </c>
      <c r="F2710">
        <v>6.15</v>
      </c>
      <c r="G2710">
        <v>6.26</v>
      </c>
      <c r="H2710">
        <v>3.4</v>
      </c>
      <c r="I2710">
        <v>5.58</v>
      </c>
      <c r="J2710">
        <v>5.84</v>
      </c>
      <c r="K2710">
        <v>2.7</v>
      </c>
      <c r="U2710">
        <v>30</v>
      </c>
      <c r="V2710">
        <v>49</v>
      </c>
      <c r="W2710">
        <v>42</v>
      </c>
      <c r="X2710">
        <v>88</v>
      </c>
      <c r="Y2710">
        <v>122</v>
      </c>
      <c r="Z2710">
        <v>134</v>
      </c>
      <c r="AA2710">
        <f t="shared" si="665"/>
        <v>465</v>
      </c>
      <c r="AB2710">
        <f t="shared" ref="AB2710:AB2773" si="670">AA2710/$AD$4</f>
        <v>7.7486814327095335E-5</v>
      </c>
      <c r="AC2710" s="175"/>
    </row>
    <row r="2711" spans="1:29">
      <c r="A2711" t="s">
        <v>6656</v>
      </c>
      <c r="B2711" t="s">
        <v>6657</v>
      </c>
      <c r="C2711">
        <v>4.04</v>
      </c>
      <c r="D2711">
        <v>4.0599999999999996</v>
      </c>
      <c r="E2711">
        <v>2.94</v>
      </c>
      <c r="F2711">
        <v>6.08</v>
      </c>
      <c r="G2711">
        <v>6.24</v>
      </c>
      <c r="H2711">
        <v>3.33</v>
      </c>
      <c r="I2711">
        <v>5.44</v>
      </c>
      <c r="J2711">
        <v>5.76</v>
      </c>
      <c r="K2711">
        <v>2.7</v>
      </c>
      <c r="U2711">
        <v>30</v>
      </c>
      <c r="V2711">
        <v>54</v>
      </c>
      <c r="W2711">
        <v>46</v>
      </c>
      <c r="X2711">
        <v>102</v>
      </c>
      <c r="Y2711">
        <v>126</v>
      </c>
      <c r="Z2711">
        <v>141</v>
      </c>
      <c r="AA2711">
        <f t="shared" si="665"/>
        <v>499</v>
      </c>
      <c r="AB2711">
        <f t="shared" si="670"/>
        <v>8.3152516880044251E-5</v>
      </c>
      <c r="AC2711" s="175"/>
    </row>
    <row r="2712" spans="1:29">
      <c r="A2712" t="s">
        <v>6658</v>
      </c>
      <c r="B2712" t="s">
        <v>6659</v>
      </c>
      <c r="C2712">
        <v>4.03</v>
      </c>
      <c r="D2712">
        <v>4.0599999999999996</v>
      </c>
      <c r="E2712">
        <v>2.9</v>
      </c>
      <c r="F2712">
        <v>5.99</v>
      </c>
      <c r="G2712">
        <v>6.21</v>
      </c>
      <c r="H2712">
        <v>3.26</v>
      </c>
      <c r="I2712">
        <v>5.33</v>
      </c>
      <c r="J2712">
        <v>5.71</v>
      </c>
      <c r="K2712">
        <v>2.7</v>
      </c>
      <c r="U2712">
        <v>28</v>
      </c>
      <c r="V2712">
        <v>54</v>
      </c>
      <c r="W2712">
        <v>44</v>
      </c>
      <c r="X2712">
        <v>106</v>
      </c>
      <c r="Y2712">
        <v>137</v>
      </c>
      <c r="Z2712">
        <v>146</v>
      </c>
      <c r="AA2712">
        <f t="shared" si="665"/>
        <v>515</v>
      </c>
      <c r="AB2712">
        <f t="shared" si="670"/>
        <v>8.5818729846137855E-5</v>
      </c>
      <c r="AC2712" s="175"/>
    </row>
    <row r="2713" spans="1:29">
      <c r="A2713" t="s">
        <v>6660</v>
      </c>
      <c r="B2713" t="s">
        <v>6661</v>
      </c>
      <c r="C2713">
        <v>4.0199999999999996</v>
      </c>
      <c r="D2713">
        <v>4.0599999999999996</v>
      </c>
      <c r="E2713">
        <v>2.86</v>
      </c>
      <c r="F2713">
        <v>5.87</v>
      </c>
      <c r="G2713">
        <v>6.18</v>
      </c>
      <c r="H2713">
        <v>3.2</v>
      </c>
      <c r="I2713">
        <v>5.24</v>
      </c>
      <c r="J2713">
        <v>5.66</v>
      </c>
      <c r="K2713">
        <v>2.7</v>
      </c>
      <c r="U2713">
        <v>30</v>
      </c>
      <c r="V2713">
        <v>52</v>
      </c>
      <c r="W2713">
        <v>39</v>
      </c>
      <c r="X2713">
        <v>97</v>
      </c>
      <c r="Y2713">
        <v>133</v>
      </c>
      <c r="Z2713">
        <v>125</v>
      </c>
      <c r="AA2713">
        <f t="shared" si="665"/>
        <v>476</v>
      </c>
      <c r="AB2713">
        <f t="shared" si="670"/>
        <v>7.9319835741284694E-5</v>
      </c>
      <c r="AC2713" s="175">
        <f t="shared" ref="AC2713:AC2773" si="671">SUM(AB2713:AB2716)/4</f>
        <v>5.4240770028966733E-5</v>
      </c>
    </row>
    <row r="2714" spans="1:29">
      <c r="A2714" t="s">
        <v>6662</v>
      </c>
      <c r="B2714" t="s">
        <v>6663</v>
      </c>
      <c r="C2714">
        <v>4</v>
      </c>
      <c r="D2714">
        <v>4.05</v>
      </c>
      <c r="E2714">
        <v>2.82</v>
      </c>
      <c r="F2714">
        <v>5.75</v>
      </c>
      <c r="G2714">
        <v>6.15</v>
      </c>
      <c r="H2714">
        <v>3.15</v>
      </c>
      <c r="I2714">
        <v>5.16</v>
      </c>
      <c r="J2714">
        <v>5.61</v>
      </c>
      <c r="K2714">
        <v>2.7</v>
      </c>
      <c r="U2714">
        <v>23</v>
      </c>
      <c r="V2714">
        <v>41</v>
      </c>
      <c r="W2714">
        <v>29</v>
      </c>
      <c r="X2714">
        <v>95</v>
      </c>
      <c r="Y2714">
        <v>121</v>
      </c>
      <c r="Z2714">
        <v>73</v>
      </c>
      <c r="AA2714">
        <f t="shared" si="665"/>
        <v>382</v>
      </c>
      <c r="AB2714">
        <f t="shared" si="670"/>
        <v>6.3655834565484767E-5</v>
      </c>
      <c r="AC2714" s="175"/>
    </row>
    <row r="2715" spans="1:29">
      <c r="A2715" t="s">
        <v>6664</v>
      </c>
      <c r="B2715" t="s">
        <v>6665</v>
      </c>
      <c r="C2715">
        <v>3.97</v>
      </c>
      <c r="D2715">
        <v>4.05</v>
      </c>
      <c r="E2715">
        <v>2.8</v>
      </c>
      <c r="F2715">
        <v>5.63</v>
      </c>
      <c r="G2715">
        <v>6.09</v>
      </c>
      <c r="H2715">
        <v>3.11</v>
      </c>
      <c r="I2715">
        <v>5.09</v>
      </c>
      <c r="J2715">
        <v>5.58</v>
      </c>
      <c r="K2715">
        <v>2.7</v>
      </c>
      <c r="U2715">
        <v>20</v>
      </c>
      <c r="V2715">
        <v>29</v>
      </c>
      <c r="W2715">
        <v>17</v>
      </c>
      <c r="X2715">
        <v>71</v>
      </c>
      <c r="Y2715">
        <v>90</v>
      </c>
      <c r="Z2715">
        <v>30</v>
      </c>
      <c r="AA2715">
        <f t="shared" si="665"/>
        <v>257</v>
      </c>
      <c r="AB2715">
        <f t="shared" si="670"/>
        <v>4.28260457678785E-5</v>
      </c>
      <c r="AC2715" s="175"/>
    </row>
    <row r="2716" spans="1:29">
      <c r="A2716" t="s">
        <v>6666</v>
      </c>
      <c r="B2716" t="s">
        <v>6667</v>
      </c>
      <c r="C2716">
        <v>3.94</v>
      </c>
      <c r="D2716">
        <v>4.05</v>
      </c>
      <c r="E2716">
        <v>2.77</v>
      </c>
      <c r="F2716">
        <v>5.47</v>
      </c>
      <c r="G2716">
        <v>6</v>
      </c>
      <c r="H2716">
        <v>3.07</v>
      </c>
      <c r="I2716">
        <v>5.0199999999999996</v>
      </c>
      <c r="J2716">
        <v>5.54</v>
      </c>
      <c r="K2716">
        <v>2.7</v>
      </c>
      <c r="U2716">
        <v>15</v>
      </c>
      <c r="V2716">
        <v>16</v>
      </c>
      <c r="W2716">
        <v>11</v>
      </c>
      <c r="X2716">
        <v>65</v>
      </c>
      <c r="Y2716">
        <v>68</v>
      </c>
      <c r="Z2716">
        <v>12</v>
      </c>
      <c r="AA2716">
        <f t="shared" si="665"/>
        <v>187</v>
      </c>
      <c r="AB2716">
        <f t="shared" si="670"/>
        <v>3.1161364041218986E-5</v>
      </c>
      <c r="AC2716" s="175"/>
    </row>
    <row r="2717" spans="1:29">
      <c r="A2717" t="s">
        <v>6668</v>
      </c>
      <c r="B2717" t="s">
        <v>6669</v>
      </c>
      <c r="C2717">
        <v>3.9</v>
      </c>
      <c r="D2717">
        <v>4.04</v>
      </c>
      <c r="E2717">
        <v>2.75</v>
      </c>
      <c r="F2717">
        <v>5.34</v>
      </c>
      <c r="G2717">
        <v>5.91</v>
      </c>
      <c r="H2717">
        <v>3.02</v>
      </c>
      <c r="I2717">
        <v>4.96</v>
      </c>
      <c r="J2717">
        <v>5.51</v>
      </c>
      <c r="K2717">
        <v>2.7</v>
      </c>
      <c r="U2717">
        <v>15</v>
      </c>
      <c r="V2717">
        <v>15</v>
      </c>
      <c r="W2717">
        <v>12</v>
      </c>
      <c r="X2717">
        <v>82</v>
      </c>
      <c r="Y2717">
        <v>70</v>
      </c>
      <c r="Z2717">
        <v>15</v>
      </c>
      <c r="AA2717">
        <f t="shared" si="665"/>
        <v>209</v>
      </c>
      <c r="AB2717">
        <f t="shared" si="670"/>
        <v>3.4827406869597689E-5</v>
      </c>
      <c r="AC2717" s="175">
        <f t="shared" ref="AC2717:AC2777" si="672">SUM(AB2717:AB2720)/4</f>
        <v>4.128464139685563E-5</v>
      </c>
    </row>
    <row r="2718" spans="1:29">
      <c r="A2718" t="s">
        <v>6670</v>
      </c>
      <c r="B2718" t="s">
        <v>6671</v>
      </c>
      <c r="C2718">
        <v>3.87</v>
      </c>
      <c r="D2718">
        <v>4.04</v>
      </c>
      <c r="E2718">
        <v>2.73</v>
      </c>
      <c r="F2718">
        <v>5.26</v>
      </c>
      <c r="G2718">
        <v>5.85</v>
      </c>
      <c r="H2718">
        <v>3</v>
      </c>
      <c r="I2718">
        <v>4.92</v>
      </c>
      <c r="J2718">
        <v>5.49</v>
      </c>
      <c r="K2718">
        <v>2.7</v>
      </c>
      <c r="U2718">
        <v>15</v>
      </c>
      <c r="V2718">
        <v>14</v>
      </c>
      <c r="W2718">
        <v>13</v>
      </c>
      <c r="X2718">
        <v>85</v>
      </c>
      <c r="Y2718">
        <v>68</v>
      </c>
      <c r="Z2718">
        <v>12</v>
      </c>
      <c r="AA2718">
        <f t="shared" si="665"/>
        <v>207</v>
      </c>
      <c r="AB2718">
        <f t="shared" si="670"/>
        <v>3.4494130248835987E-5</v>
      </c>
      <c r="AC2718" s="175"/>
    </row>
    <row r="2719" spans="1:29">
      <c r="A2719" t="s">
        <v>6672</v>
      </c>
      <c r="B2719" t="s">
        <v>6673</v>
      </c>
      <c r="C2719">
        <v>3.84</v>
      </c>
      <c r="D2719">
        <v>4.03</v>
      </c>
      <c r="E2719">
        <v>2.72</v>
      </c>
      <c r="F2719">
        <v>5.22</v>
      </c>
      <c r="G2719">
        <v>5.82</v>
      </c>
      <c r="H2719">
        <v>2.98</v>
      </c>
      <c r="I2719">
        <v>4.8899999999999997</v>
      </c>
      <c r="J2719">
        <v>5.47</v>
      </c>
      <c r="K2719">
        <v>2.7</v>
      </c>
      <c r="U2719">
        <v>19</v>
      </c>
      <c r="V2719">
        <v>17</v>
      </c>
      <c r="W2719">
        <v>16</v>
      </c>
      <c r="X2719">
        <v>87</v>
      </c>
      <c r="Y2719">
        <v>65</v>
      </c>
      <c r="Z2719">
        <v>22</v>
      </c>
      <c r="AA2719">
        <f t="shared" si="665"/>
        <v>226</v>
      </c>
      <c r="AB2719">
        <f t="shared" si="670"/>
        <v>3.7660258146072141E-5</v>
      </c>
      <c r="AC2719" s="175"/>
    </row>
    <row r="2720" spans="1:29">
      <c r="A2720" t="s">
        <v>6674</v>
      </c>
      <c r="B2720" t="s">
        <v>6675</v>
      </c>
      <c r="C2720">
        <v>3.82</v>
      </c>
      <c r="D2720">
        <v>4.0199999999999996</v>
      </c>
      <c r="E2720">
        <v>2.71</v>
      </c>
      <c r="F2720">
        <v>5.18</v>
      </c>
      <c r="G2720">
        <v>5.79</v>
      </c>
      <c r="H2720">
        <v>2.97</v>
      </c>
      <c r="I2720">
        <v>4.8600000000000003</v>
      </c>
      <c r="J2720">
        <v>5.46</v>
      </c>
      <c r="K2720">
        <v>2.7</v>
      </c>
      <c r="U2720">
        <v>19</v>
      </c>
      <c r="V2720">
        <v>28</v>
      </c>
      <c r="W2720">
        <v>24</v>
      </c>
      <c r="X2720">
        <v>120</v>
      </c>
      <c r="Y2720">
        <v>105</v>
      </c>
      <c r="Z2720">
        <v>53</v>
      </c>
      <c r="AA2720">
        <f t="shared" si="665"/>
        <v>349</v>
      </c>
      <c r="AB2720">
        <f t="shared" si="670"/>
        <v>5.8156770322916718E-5</v>
      </c>
      <c r="AC2720" s="175"/>
    </row>
    <row r="2721" spans="1:29">
      <c r="A2721" t="s">
        <v>6676</v>
      </c>
      <c r="B2721" t="s">
        <v>6677</v>
      </c>
      <c r="C2721">
        <v>3.84</v>
      </c>
      <c r="D2721">
        <v>4.03</v>
      </c>
      <c r="E2721">
        <v>2.71</v>
      </c>
      <c r="F2721">
        <v>5.16</v>
      </c>
      <c r="G2721">
        <v>5.77</v>
      </c>
      <c r="H2721">
        <v>2.95</v>
      </c>
      <c r="I2721">
        <v>4.88</v>
      </c>
      <c r="J2721">
        <v>5.46</v>
      </c>
      <c r="K2721">
        <v>2.7</v>
      </c>
      <c r="U2721">
        <v>7</v>
      </c>
      <c r="V2721">
        <v>45</v>
      </c>
      <c r="W2721">
        <v>40</v>
      </c>
      <c r="X2721">
        <v>194</v>
      </c>
      <c r="Y2721">
        <v>143</v>
      </c>
      <c r="Z2721">
        <v>166</v>
      </c>
      <c r="AA2721">
        <f t="shared" si="665"/>
        <v>595</v>
      </c>
      <c r="AB2721">
        <f t="shared" si="670"/>
        <v>9.914979467660586E-5</v>
      </c>
      <c r="AC2721" s="175">
        <f t="shared" ref="AC2721:AC2781" si="673">SUM(AB2721:AB2724)/4</f>
        <v>1.0839822090274304E-4</v>
      </c>
    </row>
    <row r="2722" spans="1:29">
      <c r="A2722" t="s">
        <v>6678</v>
      </c>
      <c r="B2722" t="s">
        <v>6679</v>
      </c>
      <c r="C2722">
        <v>3.98</v>
      </c>
      <c r="D2722">
        <v>4.0599999999999996</v>
      </c>
      <c r="E2722">
        <v>2.77</v>
      </c>
      <c r="F2722">
        <v>5.4</v>
      </c>
      <c r="G2722">
        <v>5.92</v>
      </c>
      <c r="H2722">
        <v>2.98</v>
      </c>
      <c r="I2722">
        <v>5.04</v>
      </c>
      <c r="J2722">
        <v>5.55</v>
      </c>
      <c r="K2722">
        <v>2.7</v>
      </c>
      <c r="U2722">
        <v>20</v>
      </c>
      <c r="V2722">
        <v>60</v>
      </c>
      <c r="W2722">
        <v>39</v>
      </c>
      <c r="X2722">
        <v>219</v>
      </c>
      <c r="Y2722">
        <v>121</v>
      </c>
      <c r="Z2722">
        <v>259</v>
      </c>
      <c r="AA2722">
        <f t="shared" si="665"/>
        <v>718</v>
      </c>
      <c r="AB2722">
        <f t="shared" si="670"/>
        <v>1.1964630685345043E-4</v>
      </c>
      <c r="AC2722" s="175"/>
    </row>
    <row r="2723" spans="1:29">
      <c r="A2723" t="s">
        <v>6680</v>
      </c>
      <c r="B2723" t="s">
        <v>6681</v>
      </c>
      <c r="C2723">
        <v>4.04</v>
      </c>
      <c r="D2723">
        <v>4.0599999999999996</v>
      </c>
      <c r="E2723">
        <v>2.85</v>
      </c>
      <c r="F2723">
        <v>5.72</v>
      </c>
      <c r="G2723">
        <v>6.12</v>
      </c>
      <c r="H2723">
        <v>3.05</v>
      </c>
      <c r="I2723">
        <v>5.25</v>
      </c>
      <c r="J2723">
        <v>5.66</v>
      </c>
      <c r="K2723">
        <v>2.7</v>
      </c>
      <c r="U2723">
        <v>25</v>
      </c>
      <c r="V2723">
        <v>46</v>
      </c>
      <c r="W2723">
        <v>41</v>
      </c>
      <c r="X2723">
        <v>218</v>
      </c>
      <c r="Y2723">
        <v>153</v>
      </c>
      <c r="Z2723">
        <v>223</v>
      </c>
      <c r="AA2723">
        <f t="shared" si="665"/>
        <v>706</v>
      </c>
      <c r="AB2723">
        <f t="shared" si="670"/>
        <v>1.1764664712888023E-4</v>
      </c>
      <c r="AC2723" s="175"/>
    </row>
    <row r="2724" spans="1:29">
      <c r="A2724" t="s">
        <v>6682</v>
      </c>
      <c r="B2724" t="s">
        <v>6683</v>
      </c>
      <c r="C2724">
        <v>4.0599999999999996</v>
      </c>
      <c r="D2724">
        <v>4.0599999999999996</v>
      </c>
      <c r="E2724">
        <v>2.94</v>
      </c>
      <c r="F2724">
        <v>6.05</v>
      </c>
      <c r="G2724">
        <v>6.23</v>
      </c>
      <c r="H2724">
        <v>3.18</v>
      </c>
      <c r="I2724">
        <v>5.49</v>
      </c>
      <c r="J2724">
        <v>5.79</v>
      </c>
      <c r="K2724">
        <v>2.7</v>
      </c>
      <c r="U2724">
        <v>32</v>
      </c>
      <c r="V2724">
        <v>43</v>
      </c>
      <c r="W2724">
        <v>37</v>
      </c>
      <c r="X2724">
        <v>164</v>
      </c>
      <c r="Y2724">
        <v>137</v>
      </c>
      <c r="Z2724">
        <v>170</v>
      </c>
      <c r="AA2724">
        <f t="shared" si="665"/>
        <v>583</v>
      </c>
      <c r="AB2724">
        <f t="shared" si="670"/>
        <v>9.7150134952035661E-5</v>
      </c>
      <c r="AC2724" s="175"/>
    </row>
    <row r="2725" spans="1:29">
      <c r="A2725" t="s">
        <v>6684</v>
      </c>
      <c r="B2725" t="s">
        <v>6685</v>
      </c>
      <c r="C2725">
        <v>4.0599999999999996</v>
      </c>
      <c r="D2725">
        <v>4.0599999999999996</v>
      </c>
      <c r="E2725">
        <v>3.03</v>
      </c>
      <c r="F2725">
        <v>6.2</v>
      </c>
      <c r="G2725">
        <v>6.27</v>
      </c>
      <c r="H2725">
        <v>3.31</v>
      </c>
      <c r="I2725">
        <v>5.71</v>
      </c>
      <c r="J2725">
        <v>5.9</v>
      </c>
      <c r="K2725">
        <v>2.7</v>
      </c>
      <c r="U2725">
        <v>28</v>
      </c>
      <c r="V2725">
        <v>40</v>
      </c>
      <c r="W2725">
        <v>35</v>
      </c>
      <c r="X2725">
        <v>152</v>
      </c>
      <c r="Y2725">
        <v>139</v>
      </c>
      <c r="Z2725">
        <v>162</v>
      </c>
      <c r="AA2725">
        <f t="shared" si="665"/>
        <v>556</v>
      </c>
      <c r="AB2725">
        <f t="shared" si="670"/>
        <v>9.2650900571752712E-5</v>
      </c>
      <c r="AC2725" s="175">
        <f t="shared" ref="AC2725:AC2785" si="674">SUM(AB2725:AB2728)/4</f>
        <v>8.5360474492590519E-5</v>
      </c>
    </row>
    <row r="2726" spans="1:29">
      <c r="A2726" t="s">
        <v>6686</v>
      </c>
      <c r="B2726" t="s">
        <v>6687</v>
      </c>
      <c r="C2726">
        <v>4.0599999999999996</v>
      </c>
      <c r="D2726">
        <v>4.0599999999999996</v>
      </c>
      <c r="E2726">
        <v>3.13</v>
      </c>
      <c r="F2726">
        <v>6.25</v>
      </c>
      <c r="G2726">
        <v>6.28</v>
      </c>
      <c r="H2726">
        <v>3.47</v>
      </c>
      <c r="I2726">
        <v>5.9</v>
      </c>
      <c r="J2726">
        <v>6</v>
      </c>
      <c r="K2726">
        <v>2.7</v>
      </c>
      <c r="U2726">
        <v>23</v>
      </c>
      <c r="V2726">
        <v>37</v>
      </c>
      <c r="W2726">
        <v>30</v>
      </c>
      <c r="X2726">
        <v>149</v>
      </c>
      <c r="Y2726">
        <v>132</v>
      </c>
      <c r="Z2726">
        <v>147</v>
      </c>
      <c r="AA2726">
        <f t="shared" si="665"/>
        <v>518</v>
      </c>
      <c r="AB2726">
        <f t="shared" si="670"/>
        <v>8.6318644777280405E-5</v>
      </c>
      <c r="AC2726" s="175"/>
    </row>
    <row r="2727" spans="1:29">
      <c r="A2727" t="s">
        <v>6688</v>
      </c>
      <c r="B2727" t="s">
        <v>6689</v>
      </c>
      <c r="C2727">
        <v>4.0599999999999996</v>
      </c>
      <c r="D2727">
        <v>4.0599999999999996</v>
      </c>
      <c r="E2727">
        <v>3.21</v>
      </c>
      <c r="F2727">
        <v>6.26</v>
      </c>
      <c r="G2727">
        <v>6.29</v>
      </c>
      <c r="H2727">
        <v>3.61</v>
      </c>
      <c r="I2727">
        <v>5.99</v>
      </c>
      <c r="J2727">
        <v>6.04</v>
      </c>
      <c r="K2727">
        <v>2.7</v>
      </c>
      <c r="U2727">
        <v>19</v>
      </c>
      <c r="V2727">
        <v>35</v>
      </c>
      <c r="W2727">
        <v>25</v>
      </c>
      <c r="X2727">
        <v>139</v>
      </c>
      <c r="Y2727">
        <v>128</v>
      </c>
      <c r="Z2727">
        <v>149</v>
      </c>
      <c r="AA2727">
        <f t="shared" si="665"/>
        <v>495</v>
      </c>
      <c r="AB2727">
        <f t="shared" si="670"/>
        <v>8.2485963638520847E-5</v>
      </c>
      <c r="AC2727" s="175"/>
    </row>
    <row r="2728" spans="1:29">
      <c r="A2728" t="s">
        <v>6690</v>
      </c>
      <c r="B2728" t="s">
        <v>6691</v>
      </c>
      <c r="C2728">
        <v>4.0599999999999996</v>
      </c>
      <c r="D2728">
        <v>4.0599999999999996</v>
      </c>
      <c r="E2728">
        <v>3.26</v>
      </c>
      <c r="F2728">
        <v>6.27</v>
      </c>
      <c r="G2728">
        <v>6.29</v>
      </c>
      <c r="H2728">
        <v>3.71</v>
      </c>
      <c r="I2728">
        <v>6.03</v>
      </c>
      <c r="J2728">
        <v>6.06</v>
      </c>
      <c r="K2728">
        <v>2.7</v>
      </c>
      <c r="U2728">
        <v>20</v>
      </c>
      <c r="V2728">
        <v>34</v>
      </c>
      <c r="W2728">
        <v>22</v>
      </c>
      <c r="X2728">
        <v>131</v>
      </c>
      <c r="Y2728">
        <v>129</v>
      </c>
      <c r="Z2728">
        <v>144</v>
      </c>
      <c r="AA2728">
        <f t="shared" si="665"/>
        <v>480</v>
      </c>
      <c r="AB2728">
        <f t="shared" si="670"/>
        <v>7.9986388982808098E-5</v>
      </c>
      <c r="AC2728" s="175"/>
    </row>
    <row r="2729" spans="1:29">
      <c r="A2729" t="s">
        <v>6692</v>
      </c>
      <c r="B2729" t="s">
        <v>6693</v>
      </c>
      <c r="C2729">
        <v>4.0599999999999996</v>
      </c>
      <c r="D2729">
        <v>4.0599999999999996</v>
      </c>
      <c r="E2729">
        <v>3.31</v>
      </c>
      <c r="F2729">
        <v>6.28</v>
      </c>
      <c r="G2729">
        <v>6.29</v>
      </c>
      <c r="H2729">
        <v>3.78</v>
      </c>
      <c r="I2729">
        <v>6.05</v>
      </c>
      <c r="J2729">
        <v>6.07</v>
      </c>
      <c r="K2729">
        <v>2.7</v>
      </c>
      <c r="U2729">
        <v>22</v>
      </c>
      <c r="V2729">
        <v>32</v>
      </c>
      <c r="W2729">
        <v>24</v>
      </c>
      <c r="X2729">
        <v>105</v>
      </c>
      <c r="Y2729">
        <v>118</v>
      </c>
      <c r="Z2729">
        <v>116</v>
      </c>
      <c r="AA2729">
        <f t="shared" si="665"/>
        <v>417</v>
      </c>
      <c r="AB2729">
        <f t="shared" si="670"/>
        <v>6.9488175428814524E-5</v>
      </c>
      <c r="AC2729" s="175">
        <f t="shared" ref="AC2729" si="675">SUM(AB2729:AB2732)/4</f>
        <v>6.569715386765018E-5</v>
      </c>
    </row>
    <row r="2730" spans="1:29">
      <c r="A2730" t="s">
        <v>6694</v>
      </c>
      <c r="B2730" t="s">
        <v>6695</v>
      </c>
      <c r="C2730">
        <v>4.0599999999999996</v>
      </c>
      <c r="D2730">
        <v>4.0599999999999996</v>
      </c>
      <c r="E2730">
        <v>3.33</v>
      </c>
      <c r="F2730">
        <v>6.27</v>
      </c>
      <c r="G2730">
        <v>6.29</v>
      </c>
      <c r="H2730">
        <v>3.81</v>
      </c>
      <c r="I2730">
        <v>6.04</v>
      </c>
      <c r="J2730">
        <v>6.07</v>
      </c>
      <c r="K2730">
        <v>2.7</v>
      </c>
      <c r="U2730">
        <v>23</v>
      </c>
      <c r="V2730">
        <v>30</v>
      </c>
      <c r="W2730">
        <v>23</v>
      </c>
      <c r="X2730">
        <v>93</v>
      </c>
      <c r="Y2730">
        <v>121</v>
      </c>
      <c r="Z2730">
        <v>111</v>
      </c>
      <c r="AA2730">
        <f t="shared" si="665"/>
        <v>401</v>
      </c>
      <c r="AB2730">
        <f t="shared" si="670"/>
        <v>6.682196246272092E-5</v>
      </c>
      <c r="AC2730" s="175"/>
    </row>
    <row r="2731" spans="1:29">
      <c r="A2731" t="s">
        <v>6696</v>
      </c>
      <c r="B2731" t="s">
        <v>6697</v>
      </c>
      <c r="C2731">
        <v>4.0599999999999996</v>
      </c>
      <c r="D2731">
        <v>4.0599999999999996</v>
      </c>
      <c r="E2731">
        <v>3.31</v>
      </c>
      <c r="F2731">
        <v>6.27</v>
      </c>
      <c r="G2731">
        <v>6.29</v>
      </c>
      <c r="H2731">
        <v>3.79</v>
      </c>
      <c r="I2731">
        <v>6.01</v>
      </c>
      <c r="J2731">
        <v>6.05</v>
      </c>
      <c r="K2731">
        <v>2.7</v>
      </c>
      <c r="U2731">
        <v>21</v>
      </c>
      <c r="V2731">
        <v>31</v>
      </c>
      <c r="W2731">
        <v>25</v>
      </c>
      <c r="X2731">
        <v>89</v>
      </c>
      <c r="Y2731">
        <v>110</v>
      </c>
      <c r="Z2731">
        <v>99</v>
      </c>
      <c r="AA2731">
        <f t="shared" si="665"/>
        <v>375</v>
      </c>
      <c r="AB2731">
        <f t="shared" si="670"/>
        <v>6.2489366392818826E-5</v>
      </c>
      <c r="AC2731" s="175"/>
    </row>
    <row r="2732" spans="1:29">
      <c r="A2732" t="s">
        <v>6698</v>
      </c>
      <c r="B2732" t="s">
        <v>6699</v>
      </c>
      <c r="C2732">
        <v>4.05</v>
      </c>
      <c r="D2732">
        <v>4.0599999999999996</v>
      </c>
      <c r="E2732">
        <v>3.25</v>
      </c>
      <c r="F2732">
        <v>6.24</v>
      </c>
      <c r="G2732">
        <v>6.29</v>
      </c>
      <c r="H2732">
        <v>3.73</v>
      </c>
      <c r="I2732">
        <v>5.94</v>
      </c>
      <c r="J2732">
        <v>6.02</v>
      </c>
      <c r="K2732">
        <v>2.7</v>
      </c>
      <c r="U2732">
        <v>23</v>
      </c>
      <c r="V2732">
        <v>33</v>
      </c>
      <c r="W2732">
        <v>26</v>
      </c>
      <c r="X2732">
        <v>77</v>
      </c>
      <c r="Y2732">
        <v>108</v>
      </c>
      <c r="Z2732">
        <v>117</v>
      </c>
      <c r="AA2732">
        <f t="shared" si="665"/>
        <v>384</v>
      </c>
      <c r="AB2732">
        <f t="shared" si="670"/>
        <v>6.3989111186246476E-5</v>
      </c>
      <c r="AC2732" s="175"/>
    </row>
    <row r="2733" spans="1:29">
      <c r="A2733" t="s">
        <v>6700</v>
      </c>
      <c r="B2733" t="s">
        <v>6701</v>
      </c>
      <c r="C2733">
        <v>4.03</v>
      </c>
      <c r="D2733">
        <v>4.0599999999999996</v>
      </c>
      <c r="E2733">
        <v>3.14</v>
      </c>
      <c r="F2733">
        <v>6.18</v>
      </c>
      <c r="G2733">
        <v>6.27</v>
      </c>
      <c r="H2733">
        <v>3.64</v>
      </c>
      <c r="I2733">
        <v>5.79</v>
      </c>
      <c r="J2733">
        <v>5.95</v>
      </c>
      <c r="K2733">
        <v>2.7</v>
      </c>
      <c r="U2733">
        <v>22</v>
      </c>
      <c r="V2733">
        <v>34</v>
      </c>
      <c r="W2733">
        <v>25</v>
      </c>
      <c r="X2733">
        <v>82</v>
      </c>
      <c r="Y2733">
        <v>116</v>
      </c>
      <c r="Z2733">
        <v>138</v>
      </c>
      <c r="AA2733">
        <f t="shared" si="665"/>
        <v>417</v>
      </c>
      <c r="AB2733">
        <f t="shared" si="670"/>
        <v>6.9488175428814524E-5</v>
      </c>
      <c r="AC2733" s="175">
        <f t="shared" ref="AC2733:AC2793" si="676">SUM(AB2733:AB2736)/4</f>
        <v>7.4820601361001731E-5</v>
      </c>
    </row>
    <row r="2734" spans="1:29">
      <c r="A2734" t="s">
        <v>6702</v>
      </c>
      <c r="B2734" t="s">
        <v>6703</v>
      </c>
      <c r="C2734">
        <v>3.99</v>
      </c>
      <c r="D2734">
        <v>4.05</v>
      </c>
      <c r="E2734">
        <v>3</v>
      </c>
      <c r="F2734">
        <v>6.07</v>
      </c>
      <c r="G2734">
        <v>6.24</v>
      </c>
      <c r="H2734">
        <v>3.53</v>
      </c>
      <c r="I2734">
        <v>5.56</v>
      </c>
      <c r="J2734">
        <v>5.83</v>
      </c>
      <c r="K2734">
        <v>2.7</v>
      </c>
      <c r="U2734">
        <v>23</v>
      </c>
      <c r="V2734">
        <v>37</v>
      </c>
      <c r="W2734">
        <v>30</v>
      </c>
      <c r="X2734">
        <v>87</v>
      </c>
      <c r="Y2734">
        <v>122</v>
      </c>
      <c r="Z2734">
        <v>133</v>
      </c>
      <c r="AA2734">
        <f t="shared" si="665"/>
        <v>432</v>
      </c>
      <c r="AB2734">
        <f t="shared" si="670"/>
        <v>7.1987750084527287E-5</v>
      </c>
      <c r="AC2734" s="175"/>
    </row>
    <row r="2735" spans="1:29">
      <c r="A2735" t="s">
        <v>6704</v>
      </c>
      <c r="B2735" t="s">
        <v>6705</v>
      </c>
      <c r="C2735">
        <v>3.93</v>
      </c>
      <c r="D2735">
        <v>4.04</v>
      </c>
      <c r="E2735">
        <v>2.9</v>
      </c>
      <c r="F2735">
        <v>5.89</v>
      </c>
      <c r="G2735">
        <v>6.18</v>
      </c>
      <c r="H2735">
        <v>3.4</v>
      </c>
      <c r="I2735">
        <v>5.34</v>
      </c>
      <c r="J2735">
        <v>5.72</v>
      </c>
      <c r="K2735">
        <v>2.7</v>
      </c>
      <c r="U2735">
        <v>22</v>
      </c>
      <c r="V2735">
        <v>41</v>
      </c>
      <c r="W2735">
        <v>34</v>
      </c>
      <c r="X2735">
        <v>101</v>
      </c>
      <c r="Y2735">
        <v>126</v>
      </c>
      <c r="Z2735">
        <v>140</v>
      </c>
      <c r="AA2735">
        <f t="shared" si="665"/>
        <v>464</v>
      </c>
      <c r="AB2735">
        <f t="shared" si="670"/>
        <v>7.7320176016714494E-5</v>
      </c>
      <c r="AC2735" s="175"/>
    </row>
    <row r="2736" spans="1:29">
      <c r="A2736" t="s">
        <v>6706</v>
      </c>
      <c r="B2736" t="s">
        <v>6707</v>
      </c>
      <c r="C2736">
        <v>3.87</v>
      </c>
      <c r="D2736">
        <v>4.0199999999999996</v>
      </c>
      <c r="E2736">
        <v>2.83</v>
      </c>
      <c r="F2736">
        <v>5.71</v>
      </c>
      <c r="G2736">
        <v>6.1</v>
      </c>
      <c r="H2736">
        <v>3.27</v>
      </c>
      <c r="I2736">
        <v>5.16</v>
      </c>
      <c r="J2736">
        <v>5.62</v>
      </c>
      <c r="K2736">
        <v>2.7</v>
      </c>
      <c r="U2736">
        <v>21</v>
      </c>
      <c r="V2736">
        <v>42</v>
      </c>
      <c r="W2736">
        <v>33</v>
      </c>
      <c r="X2736">
        <v>105</v>
      </c>
      <c r="Y2736">
        <v>137</v>
      </c>
      <c r="Z2736">
        <v>145</v>
      </c>
      <c r="AA2736">
        <f t="shared" si="665"/>
        <v>483</v>
      </c>
      <c r="AB2736">
        <f t="shared" si="670"/>
        <v>8.0486303913950648E-5</v>
      </c>
      <c r="AC2736" s="175"/>
    </row>
    <row r="2737" spans="1:29">
      <c r="A2737" t="s">
        <v>6708</v>
      </c>
      <c r="B2737" t="s">
        <v>6709</v>
      </c>
      <c r="C2737">
        <v>3.81</v>
      </c>
      <c r="D2737">
        <v>4</v>
      </c>
      <c r="E2737">
        <v>2.77</v>
      </c>
      <c r="F2737">
        <v>5.52</v>
      </c>
      <c r="G2737">
        <v>6</v>
      </c>
      <c r="H2737">
        <v>3.17</v>
      </c>
      <c r="I2737">
        <v>5.0199999999999996</v>
      </c>
      <c r="J2737">
        <v>5.55</v>
      </c>
      <c r="K2737">
        <v>2.7</v>
      </c>
      <c r="U2737">
        <v>23</v>
      </c>
      <c r="V2737">
        <v>41</v>
      </c>
      <c r="W2737">
        <v>29</v>
      </c>
      <c r="X2737">
        <v>96</v>
      </c>
      <c r="Y2737">
        <v>133</v>
      </c>
      <c r="Z2737">
        <v>124</v>
      </c>
      <c r="AA2737">
        <f t="shared" si="665"/>
        <v>446</v>
      </c>
      <c r="AB2737">
        <f t="shared" si="670"/>
        <v>7.4320686429859182E-5</v>
      </c>
      <c r="AC2737" s="175">
        <f t="shared" ref="AC2737:AC2797" si="677">SUM(AB2737:AB2740)/4</f>
        <v>5.1491237907682709E-5</v>
      </c>
    </row>
    <row r="2738" spans="1:29">
      <c r="A2738" t="s">
        <v>6710</v>
      </c>
      <c r="B2738" t="s">
        <v>6711</v>
      </c>
      <c r="C2738">
        <v>3.75</v>
      </c>
      <c r="D2738">
        <v>3.97</v>
      </c>
      <c r="E2738">
        <v>2.71</v>
      </c>
      <c r="F2738">
        <v>5.33</v>
      </c>
      <c r="G2738">
        <v>5.89</v>
      </c>
      <c r="H2738">
        <v>3.08</v>
      </c>
      <c r="I2738">
        <v>4.88</v>
      </c>
      <c r="J2738">
        <v>5.47</v>
      </c>
      <c r="K2738">
        <v>2.7</v>
      </c>
      <c r="U2738">
        <v>17</v>
      </c>
      <c r="V2738">
        <v>32</v>
      </c>
      <c r="W2738">
        <v>22</v>
      </c>
      <c r="X2738">
        <v>94</v>
      </c>
      <c r="Y2738">
        <v>121</v>
      </c>
      <c r="Z2738">
        <v>72</v>
      </c>
      <c r="AA2738">
        <f t="shared" si="665"/>
        <v>358</v>
      </c>
      <c r="AB2738">
        <f t="shared" si="670"/>
        <v>5.9656515116344368E-5</v>
      </c>
      <c r="AC2738" s="175"/>
    </row>
    <row r="2739" spans="1:29">
      <c r="A2739" t="s">
        <v>6712</v>
      </c>
      <c r="B2739" t="s">
        <v>6713</v>
      </c>
      <c r="C2739">
        <v>3.69</v>
      </c>
      <c r="D2739">
        <v>3.94</v>
      </c>
      <c r="E2739">
        <v>2.67</v>
      </c>
      <c r="F2739">
        <v>5.15</v>
      </c>
      <c r="G2739">
        <v>5.79</v>
      </c>
      <c r="H2739">
        <v>3.01</v>
      </c>
      <c r="I2739">
        <v>4.7699999999999996</v>
      </c>
      <c r="J2739">
        <v>5.41</v>
      </c>
      <c r="K2739">
        <v>2.7</v>
      </c>
      <c r="U2739">
        <v>15</v>
      </c>
      <c r="V2739">
        <v>23</v>
      </c>
      <c r="W2739">
        <v>13</v>
      </c>
      <c r="X2739">
        <v>70</v>
      </c>
      <c r="Y2739">
        <v>90</v>
      </c>
      <c r="Z2739">
        <v>30</v>
      </c>
      <c r="AA2739">
        <f t="shared" si="665"/>
        <v>241</v>
      </c>
      <c r="AB2739">
        <f t="shared" si="670"/>
        <v>4.0159832801784897E-5</v>
      </c>
      <c r="AC2739" s="175"/>
    </row>
    <row r="2740" spans="1:29">
      <c r="A2740" t="s">
        <v>6714</v>
      </c>
      <c r="B2740" t="s">
        <v>6715</v>
      </c>
      <c r="C2740">
        <v>3.55</v>
      </c>
      <c r="D2740">
        <v>3.87</v>
      </c>
      <c r="E2740">
        <v>2.64</v>
      </c>
      <c r="F2740">
        <v>4.8600000000000003</v>
      </c>
      <c r="G2740">
        <v>5.6</v>
      </c>
      <c r="H2740">
        <v>2.96</v>
      </c>
      <c r="I2740">
        <v>4.5999999999999996</v>
      </c>
      <c r="J2740">
        <v>5.32</v>
      </c>
      <c r="K2740">
        <v>2.7</v>
      </c>
      <c r="U2740">
        <v>16</v>
      </c>
      <c r="V2740">
        <v>17</v>
      </c>
      <c r="W2740">
        <v>12</v>
      </c>
      <c r="X2740">
        <v>66</v>
      </c>
      <c r="Y2740">
        <v>68</v>
      </c>
      <c r="Z2740">
        <v>12</v>
      </c>
      <c r="AA2740">
        <f t="shared" si="665"/>
        <v>191</v>
      </c>
      <c r="AB2740">
        <f t="shared" si="670"/>
        <v>3.1827917282742383E-5</v>
      </c>
      <c r="AC2740" s="175"/>
    </row>
    <row r="2741" spans="1:29">
      <c r="A2741" t="s">
        <v>6716</v>
      </c>
      <c r="B2741" t="s">
        <v>6717</v>
      </c>
      <c r="C2741">
        <v>3.5</v>
      </c>
      <c r="D2741">
        <v>3.84</v>
      </c>
      <c r="E2741">
        <v>2.61</v>
      </c>
      <c r="F2741">
        <v>4.7300000000000004</v>
      </c>
      <c r="G2741">
        <v>5.49</v>
      </c>
      <c r="H2741">
        <v>2.91</v>
      </c>
      <c r="I2741">
        <v>4.54</v>
      </c>
      <c r="J2741">
        <v>5.28</v>
      </c>
      <c r="K2741">
        <v>2.7</v>
      </c>
      <c r="U2741">
        <v>16</v>
      </c>
      <c r="V2741">
        <v>16</v>
      </c>
      <c r="W2741">
        <v>13</v>
      </c>
      <c r="X2741">
        <v>83</v>
      </c>
      <c r="Y2741">
        <v>70</v>
      </c>
      <c r="Z2741">
        <v>15</v>
      </c>
      <c r="AA2741">
        <f t="shared" si="665"/>
        <v>213</v>
      </c>
      <c r="AB2741">
        <f t="shared" si="670"/>
        <v>3.5493960111121094E-5</v>
      </c>
      <c r="AC2741" s="175">
        <f t="shared" ref="AC2741:AC2801" si="678">SUM(AB2741:AB2744)/4</f>
        <v>4.220115210395031E-5</v>
      </c>
    </row>
    <row r="2742" spans="1:29">
      <c r="A2742" t="s">
        <v>6718</v>
      </c>
      <c r="B2742" t="s">
        <v>6719</v>
      </c>
      <c r="C2742">
        <v>3.46</v>
      </c>
      <c r="D2742">
        <v>3.81</v>
      </c>
      <c r="E2742">
        <v>2.59</v>
      </c>
      <c r="F2742">
        <v>4.6100000000000003</v>
      </c>
      <c r="G2742">
        <v>5.4</v>
      </c>
      <c r="H2742">
        <v>2.86</v>
      </c>
      <c r="I2742">
        <v>4.49</v>
      </c>
      <c r="J2742">
        <v>5.26</v>
      </c>
      <c r="K2742">
        <v>2.7</v>
      </c>
      <c r="U2742">
        <v>17</v>
      </c>
      <c r="V2742">
        <v>15</v>
      </c>
      <c r="W2742">
        <v>15</v>
      </c>
      <c r="X2742">
        <v>86</v>
      </c>
      <c r="Y2742">
        <v>68</v>
      </c>
      <c r="Z2742">
        <v>12</v>
      </c>
      <c r="AA2742">
        <f t="shared" si="665"/>
        <v>213</v>
      </c>
      <c r="AB2742">
        <f t="shared" si="670"/>
        <v>3.5493960111121094E-5</v>
      </c>
      <c r="AC2742" s="175"/>
    </row>
    <row r="2743" spans="1:29">
      <c r="A2743" t="s">
        <v>6720</v>
      </c>
      <c r="B2743" t="s">
        <v>6721</v>
      </c>
      <c r="C2743">
        <v>3.46</v>
      </c>
      <c r="D2743">
        <v>3.81</v>
      </c>
      <c r="E2743">
        <v>2.57</v>
      </c>
      <c r="F2743">
        <v>4.57</v>
      </c>
      <c r="G2743">
        <v>5.36</v>
      </c>
      <c r="H2743">
        <v>2.83</v>
      </c>
      <c r="I2743">
        <v>4.4800000000000004</v>
      </c>
      <c r="J2743">
        <v>5.25</v>
      </c>
      <c r="K2743">
        <v>2.7</v>
      </c>
      <c r="U2743">
        <v>21</v>
      </c>
      <c r="V2743">
        <v>19</v>
      </c>
      <c r="W2743">
        <v>18</v>
      </c>
      <c r="X2743">
        <v>88</v>
      </c>
      <c r="Y2743">
        <v>65</v>
      </c>
      <c r="Z2743">
        <v>22</v>
      </c>
      <c r="AA2743">
        <f t="shared" si="665"/>
        <v>233</v>
      </c>
      <c r="AB2743">
        <f t="shared" si="670"/>
        <v>3.8826726318738095E-5</v>
      </c>
      <c r="AC2743" s="175"/>
    </row>
    <row r="2744" spans="1:29">
      <c r="A2744" t="s">
        <v>6722</v>
      </c>
      <c r="B2744" t="s">
        <v>6723</v>
      </c>
      <c r="C2744">
        <v>3.44</v>
      </c>
      <c r="D2744">
        <v>3.8</v>
      </c>
      <c r="E2744">
        <v>2.56</v>
      </c>
      <c r="F2744">
        <v>4.5199999999999996</v>
      </c>
      <c r="G2744">
        <v>5.31</v>
      </c>
      <c r="H2744">
        <v>2.8</v>
      </c>
      <c r="I2744">
        <v>4.46</v>
      </c>
      <c r="J2744">
        <v>5.24</v>
      </c>
      <c r="K2744">
        <v>2.7</v>
      </c>
      <c r="U2744">
        <v>20</v>
      </c>
      <c r="V2744">
        <v>29</v>
      </c>
      <c r="W2744">
        <v>26</v>
      </c>
      <c r="X2744">
        <v>121</v>
      </c>
      <c r="Y2744">
        <v>105</v>
      </c>
      <c r="Z2744">
        <v>53</v>
      </c>
      <c r="AA2744">
        <f t="shared" si="665"/>
        <v>354</v>
      </c>
      <c r="AB2744">
        <f t="shared" si="670"/>
        <v>5.898996187482097E-5</v>
      </c>
      <c r="AC2744" s="175"/>
    </row>
    <row r="2745" spans="1:29">
      <c r="A2745" t="s">
        <v>6724</v>
      </c>
      <c r="B2745" t="s">
        <v>6725</v>
      </c>
      <c r="C2745">
        <v>3.48</v>
      </c>
      <c r="D2745">
        <v>3.84</v>
      </c>
      <c r="E2745">
        <v>2.58</v>
      </c>
      <c r="F2745">
        <v>4.5199999999999996</v>
      </c>
      <c r="G2745">
        <v>5.29</v>
      </c>
      <c r="H2745">
        <v>2.77</v>
      </c>
      <c r="I2745">
        <v>4.51</v>
      </c>
      <c r="J2745">
        <v>5.26</v>
      </c>
      <c r="K2745">
        <v>2.7</v>
      </c>
      <c r="U2745">
        <v>9</v>
      </c>
      <c r="V2745">
        <v>47</v>
      </c>
      <c r="W2745">
        <v>41</v>
      </c>
      <c r="X2745">
        <v>196</v>
      </c>
      <c r="Y2745">
        <v>143</v>
      </c>
      <c r="Z2745">
        <v>166</v>
      </c>
      <c r="AA2745">
        <f t="shared" si="665"/>
        <v>602</v>
      </c>
      <c r="AB2745">
        <f t="shared" si="670"/>
        <v>1.0031626284927181E-4</v>
      </c>
      <c r="AC2745" s="175">
        <f t="shared" ref="AC2745:AC2805" si="679">SUM(AB2745:AB2748)/4</f>
        <v>1.098979656961707E-4</v>
      </c>
    </row>
    <row r="2746" spans="1:29">
      <c r="A2746" t="s">
        <v>6726</v>
      </c>
      <c r="B2746" t="s">
        <v>6727</v>
      </c>
      <c r="C2746">
        <v>3.72</v>
      </c>
      <c r="D2746">
        <v>4</v>
      </c>
      <c r="E2746">
        <v>2.67</v>
      </c>
      <c r="F2746">
        <v>4.8899999999999997</v>
      </c>
      <c r="G2746">
        <v>5.55</v>
      </c>
      <c r="H2746">
        <v>2.85</v>
      </c>
      <c r="I2746">
        <v>4.75</v>
      </c>
      <c r="J2746">
        <v>5.4</v>
      </c>
      <c r="K2746">
        <v>2.7</v>
      </c>
      <c r="U2746">
        <v>23</v>
      </c>
      <c r="V2746">
        <v>63</v>
      </c>
      <c r="W2746">
        <v>41</v>
      </c>
      <c r="X2746">
        <v>221</v>
      </c>
      <c r="Y2746">
        <v>121</v>
      </c>
      <c r="Z2746">
        <v>259</v>
      </c>
      <c r="AA2746">
        <f t="shared" si="665"/>
        <v>728</v>
      </c>
      <c r="AB2746">
        <f t="shared" si="670"/>
        <v>1.2131268995725894E-4</v>
      </c>
      <c r="AC2746" s="175"/>
    </row>
    <row r="2747" spans="1:29">
      <c r="A2747" t="s">
        <v>6728</v>
      </c>
      <c r="B2747" t="s">
        <v>6729</v>
      </c>
      <c r="C2747">
        <v>3.94</v>
      </c>
      <c r="D2747">
        <v>4.0599999999999996</v>
      </c>
      <c r="E2747">
        <v>2.77</v>
      </c>
      <c r="F2747">
        <v>5.28</v>
      </c>
      <c r="G2747">
        <v>5.82</v>
      </c>
      <c r="H2747">
        <v>2.95</v>
      </c>
      <c r="I2747">
        <v>5</v>
      </c>
      <c r="J2747">
        <v>5.53</v>
      </c>
      <c r="K2747">
        <v>2.7</v>
      </c>
      <c r="U2747">
        <v>28</v>
      </c>
      <c r="V2747">
        <v>48</v>
      </c>
      <c r="W2747">
        <v>44</v>
      </c>
      <c r="X2747">
        <v>220</v>
      </c>
      <c r="Y2747">
        <v>153</v>
      </c>
      <c r="Z2747">
        <v>224</v>
      </c>
      <c r="AA2747">
        <f t="shared" si="665"/>
        <v>717</v>
      </c>
      <c r="AB2747">
        <f t="shared" si="670"/>
        <v>1.1947966854306959E-4</v>
      </c>
      <c r="AC2747" s="175"/>
    </row>
    <row r="2748" spans="1:29">
      <c r="A2748" t="s">
        <v>6730</v>
      </c>
      <c r="B2748" t="s">
        <v>6731</v>
      </c>
      <c r="C2748">
        <v>4.03</v>
      </c>
      <c r="D2748">
        <v>4.0599999999999996</v>
      </c>
      <c r="E2748">
        <v>2.86</v>
      </c>
      <c r="F2748">
        <v>5.69</v>
      </c>
      <c r="G2748">
        <v>6.08</v>
      </c>
      <c r="H2748">
        <v>3.08</v>
      </c>
      <c r="I2748">
        <v>5.25</v>
      </c>
      <c r="J2748">
        <v>5.66</v>
      </c>
      <c r="K2748">
        <v>2.7</v>
      </c>
      <c r="U2748">
        <v>34</v>
      </c>
      <c r="V2748">
        <v>46</v>
      </c>
      <c r="W2748">
        <v>39</v>
      </c>
      <c r="X2748">
        <v>165</v>
      </c>
      <c r="Y2748">
        <v>137</v>
      </c>
      <c r="Z2748">
        <v>170</v>
      </c>
      <c r="AA2748">
        <f t="shared" si="665"/>
        <v>591</v>
      </c>
      <c r="AB2748">
        <f t="shared" si="670"/>
        <v>9.8483241435082469E-5</v>
      </c>
      <c r="AC2748" s="175"/>
    </row>
    <row r="2749" spans="1:29">
      <c r="A2749" t="s">
        <v>6732</v>
      </c>
      <c r="B2749" t="s">
        <v>6733</v>
      </c>
      <c r="C2749">
        <v>4.0599999999999996</v>
      </c>
      <c r="D2749">
        <v>4.0599999999999996</v>
      </c>
      <c r="E2749">
        <v>2.96</v>
      </c>
      <c r="F2749">
        <v>6.03</v>
      </c>
      <c r="G2749">
        <v>6.22</v>
      </c>
      <c r="H2749">
        <v>3.22</v>
      </c>
      <c r="I2749">
        <v>5.49</v>
      </c>
      <c r="J2749">
        <v>5.79</v>
      </c>
      <c r="K2749">
        <v>2.7</v>
      </c>
      <c r="U2749">
        <v>31</v>
      </c>
      <c r="V2749">
        <v>42</v>
      </c>
      <c r="W2749">
        <v>37</v>
      </c>
      <c r="X2749">
        <v>154</v>
      </c>
      <c r="Y2749">
        <v>139</v>
      </c>
      <c r="Z2749">
        <v>162</v>
      </c>
      <c r="AA2749">
        <f t="shared" si="665"/>
        <v>565</v>
      </c>
      <c r="AB2749">
        <f t="shared" si="670"/>
        <v>9.4150645365180362E-5</v>
      </c>
      <c r="AC2749" s="175">
        <f t="shared" ref="AC2749" si="680">SUM(AB2749:AB2752)/4</f>
        <v>8.6735240553232528E-5</v>
      </c>
    </row>
    <row r="2750" spans="1:29">
      <c r="A2750" t="s">
        <v>6734</v>
      </c>
      <c r="B2750" t="s">
        <v>6735</v>
      </c>
      <c r="C2750">
        <v>4.0599999999999996</v>
      </c>
      <c r="D2750">
        <v>4.0599999999999996</v>
      </c>
      <c r="E2750">
        <v>3.04</v>
      </c>
      <c r="F2750">
        <v>6.18</v>
      </c>
      <c r="G2750">
        <v>6.27</v>
      </c>
      <c r="H2750">
        <v>3.36</v>
      </c>
      <c r="I2750">
        <v>5.71</v>
      </c>
      <c r="J2750">
        <v>5.9</v>
      </c>
      <c r="K2750">
        <v>2.7</v>
      </c>
      <c r="U2750">
        <v>25</v>
      </c>
      <c r="V2750">
        <v>40</v>
      </c>
      <c r="W2750">
        <v>32</v>
      </c>
      <c r="X2750">
        <v>151</v>
      </c>
      <c r="Y2750">
        <v>132</v>
      </c>
      <c r="Z2750">
        <v>147</v>
      </c>
      <c r="AA2750">
        <f t="shared" si="665"/>
        <v>527</v>
      </c>
      <c r="AB2750">
        <f t="shared" si="670"/>
        <v>8.7818389570708055E-5</v>
      </c>
      <c r="AC2750" s="175"/>
    </row>
    <row r="2751" spans="1:29">
      <c r="A2751" t="s">
        <v>6736</v>
      </c>
      <c r="B2751" t="s">
        <v>6737</v>
      </c>
      <c r="C2751">
        <v>4.0599999999999996</v>
      </c>
      <c r="D2751">
        <v>4.0599999999999996</v>
      </c>
      <c r="E2751">
        <v>3.12</v>
      </c>
      <c r="F2751">
        <v>6.25</v>
      </c>
      <c r="G2751">
        <v>6.29</v>
      </c>
      <c r="H2751">
        <v>3.47</v>
      </c>
      <c r="I2751">
        <v>5.84</v>
      </c>
      <c r="J2751">
        <v>5.97</v>
      </c>
      <c r="K2751">
        <v>2.7</v>
      </c>
      <c r="U2751">
        <v>21</v>
      </c>
      <c r="V2751">
        <v>37</v>
      </c>
      <c r="W2751">
        <v>27</v>
      </c>
      <c r="X2751">
        <v>140</v>
      </c>
      <c r="Y2751">
        <v>128</v>
      </c>
      <c r="Z2751">
        <v>150</v>
      </c>
      <c r="AA2751">
        <f t="shared" si="665"/>
        <v>503</v>
      </c>
      <c r="AB2751">
        <f t="shared" si="670"/>
        <v>8.3819070121567642E-5</v>
      </c>
      <c r="AC2751" s="175"/>
    </row>
    <row r="2752" spans="1:29">
      <c r="A2752" t="s">
        <v>6738</v>
      </c>
      <c r="B2752" t="s">
        <v>6739</v>
      </c>
      <c r="C2752">
        <v>4.0599999999999996</v>
      </c>
      <c r="D2752">
        <v>4.0599999999999996</v>
      </c>
      <c r="E2752">
        <v>3.17</v>
      </c>
      <c r="F2752">
        <v>6.28</v>
      </c>
      <c r="G2752">
        <v>6.29</v>
      </c>
      <c r="H2752">
        <v>3.57</v>
      </c>
      <c r="I2752">
        <v>5.93</v>
      </c>
      <c r="J2752">
        <v>6.01</v>
      </c>
      <c r="K2752">
        <v>2.7</v>
      </c>
      <c r="U2752">
        <v>21</v>
      </c>
      <c r="V2752">
        <v>36</v>
      </c>
      <c r="W2752">
        <v>24</v>
      </c>
      <c r="X2752">
        <v>133</v>
      </c>
      <c r="Y2752">
        <v>129</v>
      </c>
      <c r="Z2752">
        <v>144</v>
      </c>
      <c r="AA2752">
        <f t="shared" si="665"/>
        <v>487</v>
      </c>
      <c r="AB2752">
        <f t="shared" si="670"/>
        <v>8.1152857155474038E-5</v>
      </c>
      <c r="AC2752" s="175"/>
    </row>
    <row r="2753" spans="1:29">
      <c r="A2753" t="s">
        <v>6740</v>
      </c>
      <c r="B2753" t="s">
        <v>6741</v>
      </c>
      <c r="C2753">
        <v>4.0599999999999996</v>
      </c>
      <c r="D2753">
        <v>4.0599999999999996</v>
      </c>
      <c r="E2753">
        <v>3.22</v>
      </c>
      <c r="F2753">
        <v>6.28</v>
      </c>
      <c r="G2753">
        <v>6.3</v>
      </c>
      <c r="H2753">
        <v>3.65</v>
      </c>
      <c r="I2753">
        <v>5.99</v>
      </c>
      <c r="J2753">
        <v>6.04</v>
      </c>
      <c r="K2753">
        <v>2.7</v>
      </c>
      <c r="U2753">
        <v>24</v>
      </c>
      <c r="V2753">
        <v>34</v>
      </c>
      <c r="W2753">
        <v>26</v>
      </c>
      <c r="X2753">
        <v>106</v>
      </c>
      <c r="Y2753">
        <v>118</v>
      </c>
      <c r="Z2753">
        <v>116</v>
      </c>
      <c r="AA2753">
        <f t="shared" si="665"/>
        <v>424</v>
      </c>
      <c r="AB2753">
        <f t="shared" si="670"/>
        <v>7.0654643601480478E-5</v>
      </c>
      <c r="AC2753" s="175">
        <f t="shared" si="664"/>
        <v>6.6946941195506561E-5</v>
      </c>
    </row>
    <row r="2754" spans="1:29">
      <c r="A2754" t="s">
        <v>6742</v>
      </c>
      <c r="B2754" t="s">
        <v>6743</v>
      </c>
      <c r="C2754">
        <v>4.0599999999999996</v>
      </c>
      <c r="D2754">
        <v>4.0599999999999996</v>
      </c>
      <c r="E2754">
        <v>3.25</v>
      </c>
      <c r="F2754">
        <v>6.28</v>
      </c>
      <c r="G2754">
        <v>6.3</v>
      </c>
      <c r="H2754">
        <v>3.69</v>
      </c>
      <c r="I2754">
        <v>6</v>
      </c>
      <c r="J2754">
        <v>6.05</v>
      </c>
      <c r="K2754">
        <v>2.7</v>
      </c>
      <c r="U2754">
        <v>25</v>
      </c>
      <c r="V2754">
        <v>32</v>
      </c>
      <c r="W2754">
        <v>25</v>
      </c>
      <c r="X2754">
        <v>94</v>
      </c>
      <c r="Y2754">
        <v>121</v>
      </c>
      <c r="Z2754">
        <v>111</v>
      </c>
      <c r="AA2754">
        <f t="shared" si="665"/>
        <v>408</v>
      </c>
      <c r="AB2754">
        <f t="shared" si="670"/>
        <v>6.7988430635386874E-5</v>
      </c>
      <c r="AC2754" s="175"/>
    </row>
    <row r="2755" spans="1:29">
      <c r="A2755" t="s">
        <v>6744</v>
      </c>
      <c r="B2755" t="s">
        <v>6745</v>
      </c>
      <c r="C2755">
        <v>4.0599999999999996</v>
      </c>
      <c r="D2755">
        <v>4.0599999999999996</v>
      </c>
      <c r="E2755">
        <v>3.25</v>
      </c>
      <c r="F2755">
        <v>6.27</v>
      </c>
      <c r="G2755">
        <v>6.3</v>
      </c>
      <c r="H2755">
        <v>3.68</v>
      </c>
      <c r="I2755">
        <v>5.96</v>
      </c>
      <c r="J2755">
        <v>6.03</v>
      </c>
      <c r="K2755">
        <v>2.7</v>
      </c>
      <c r="U2755">
        <v>23</v>
      </c>
      <c r="V2755">
        <v>33</v>
      </c>
      <c r="W2755">
        <v>28</v>
      </c>
      <c r="X2755">
        <v>90</v>
      </c>
      <c r="Y2755">
        <v>110</v>
      </c>
      <c r="Z2755">
        <v>99</v>
      </c>
      <c r="AA2755">
        <f t="shared" si="665"/>
        <v>383</v>
      </c>
      <c r="AB2755">
        <f t="shared" si="670"/>
        <v>6.3822472875865621E-5</v>
      </c>
      <c r="AC2755" s="175"/>
    </row>
    <row r="2756" spans="1:29">
      <c r="A2756" t="s">
        <v>6746</v>
      </c>
      <c r="B2756" t="s">
        <v>6747</v>
      </c>
      <c r="C2756">
        <v>4.0599999999999996</v>
      </c>
      <c r="D2756">
        <v>4.0599999999999996</v>
      </c>
      <c r="E2756">
        <v>3.23</v>
      </c>
      <c r="F2756">
        <v>6.26</v>
      </c>
      <c r="G2756">
        <v>6.29</v>
      </c>
      <c r="H2756">
        <v>3.65</v>
      </c>
      <c r="I2756">
        <v>5.91</v>
      </c>
      <c r="J2756">
        <v>6</v>
      </c>
      <c r="K2756">
        <v>2.7</v>
      </c>
      <c r="U2756">
        <v>26</v>
      </c>
      <c r="V2756">
        <v>35</v>
      </c>
      <c r="W2756">
        <v>28</v>
      </c>
      <c r="X2756">
        <v>78</v>
      </c>
      <c r="Y2756">
        <v>108</v>
      </c>
      <c r="Z2756">
        <v>117</v>
      </c>
      <c r="AA2756">
        <f t="shared" si="665"/>
        <v>392</v>
      </c>
      <c r="AB2756">
        <f t="shared" si="670"/>
        <v>6.5322217669293271E-5</v>
      </c>
      <c r="AC2756" s="175"/>
    </row>
    <row r="2757" spans="1:29">
      <c r="A2757" t="s">
        <v>6748</v>
      </c>
      <c r="B2757" t="s">
        <v>6749</v>
      </c>
      <c r="C2757">
        <v>4.0599999999999996</v>
      </c>
      <c r="D2757">
        <v>4.0599999999999996</v>
      </c>
      <c r="E2757">
        <v>3.17</v>
      </c>
      <c r="F2757">
        <v>6.23</v>
      </c>
      <c r="G2757">
        <v>6.29</v>
      </c>
      <c r="H2757">
        <v>3.59</v>
      </c>
      <c r="I2757">
        <v>5.83</v>
      </c>
      <c r="J2757">
        <v>5.96</v>
      </c>
      <c r="K2757">
        <v>2.7</v>
      </c>
      <c r="U2757">
        <v>25</v>
      </c>
      <c r="V2757">
        <v>36</v>
      </c>
      <c r="W2757">
        <v>28</v>
      </c>
      <c r="X2757">
        <v>83</v>
      </c>
      <c r="Y2757">
        <v>116</v>
      </c>
      <c r="Z2757">
        <v>138</v>
      </c>
      <c r="AA2757">
        <f t="shared" si="665"/>
        <v>426</v>
      </c>
      <c r="AB2757">
        <f t="shared" si="670"/>
        <v>7.0987920222242187E-5</v>
      </c>
      <c r="AC2757" s="175">
        <f t="shared" si="666"/>
        <v>7.6237026999238967E-5</v>
      </c>
    </row>
    <row r="2758" spans="1:29">
      <c r="A2758" t="s">
        <v>6750</v>
      </c>
      <c r="B2758" t="s">
        <v>6751</v>
      </c>
      <c r="C2758">
        <v>4.05</v>
      </c>
      <c r="D2758">
        <v>4.0599999999999996</v>
      </c>
      <c r="E2758">
        <v>3.07</v>
      </c>
      <c r="F2758">
        <v>6.18</v>
      </c>
      <c r="G2758">
        <v>6.27</v>
      </c>
      <c r="H2758">
        <v>3.53</v>
      </c>
      <c r="I2758">
        <v>5.69</v>
      </c>
      <c r="J2758">
        <v>5.89</v>
      </c>
      <c r="K2758">
        <v>2.7</v>
      </c>
      <c r="U2758">
        <v>25</v>
      </c>
      <c r="V2758">
        <v>40</v>
      </c>
      <c r="W2758">
        <v>33</v>
      </c>
      <c r="X2758">
        <v>87</v>
      </c>
      <c r="Y2758">
        <v>122</v>
      </c>
      <c r="Z2758">
        <v>133</v>
      </c>
      <c r="AA2758">
        <f t="shared" ref="AA2758:AA2821" si="681">SUM(U2758:Z2758)</f>
        <v>440</v>
      </c>
      <c r="AB2758">
        <f t="shared" si="670"/>
        <v>7.3320856567574082E-5</v>
      </c>
      <c r="AC2758" s="175"/>
    </row>
    <row r="2759" spans="1:29">
      <c r="A2759" t="s">
        <v>6752</v>
      </c>
      <c r="B2759" t="s">
        <v>6753</v>
      </c>
      <c r="C2759">
        <v>4.03</v>
      </c>
      <c r="D2759">
        <v>4.0599999999999996</v>
      </c>
      <c r="E2759">
        <v>2.97</v>
      </c>
      <c r="F2759">
        <v>6.04</v>
      </c>
      <c r="G2759">
        <v>6.24</v>
      </c>
      <c r="H2759">
        <v>3.43</v>
      </c>
      <c r="I2759">
        <v>5.46</v>
      </c>
      <c r="J2759">
        <v>5.78</v>
      </c>
      <c r="K2759">
        <v>2.7</v>
      </c>
      <c r="U2759">
        <v>24</v>
      </c>
      <c r="V2759">
        <v>44</v>
      </c>
      <c r="W2759">
        <v>37</v>
      </c>
      <c r="X2759">
        <v>102</v>
      </c>
      <c r="Y2759">
        <v>126</v>
      </c>
      <c r="Z2759">
        <v>140</v>
      </c>
      <c r="AA2759">
        <f t="shared" si="681"/>
        <v>473</v>
      </c>
      <c r="AB2759">
        <f t="shared" si="670"/>
        <v>7.8819920810142144E-5</v>
      </c>
      <c r="AC2759" s="175"/>
    </row>
    <row r="2760" spans="1:29">
      <c r="A2760" t="s">
        <v>6754</v>
      </c>
      <c r="B2760" t="s">
        <v>6755</v>
      </c>
      <c r="C2760">
        <v>4</v>
      </c>
      <c r="D2760">
        <v>4.0599999999999996</v>
      </c>
      <c r="E2760">
        <v>2.91</v>
      </c>
      <c r="F2760">
        <v>5.87</v>
      </c>
      <c r="G2760">
        <v>6.18</v>
      </c>
      <c r="H2760">
        <v>3.31</v>
      </c>
      <c r="I2760">
        <v>5.3</v>
      </c>
      <c r="J2760">
        <v>5.69</v>
      </c>
      <c r="K2760">
        <v>2.7</v>
      </c>
      <c r="U2760">
        <v>23</v>
      </c>
      <c r="V2760">
        <v>44</v>
      </c>
      <c r="W2760">
        <v>36</v>
      </c>
      <c r="X2760">
        <v>106</v>
      </c>
      <c r="Y2760">
        <v>137</v>
      </c>
      <c r="Z2760">
        <v>145</v>
      </c>
      <c r="AA2760">
        <f t="shared" si="681"/>
        <v>491</v>
      </c>
      <c r="AB2760">
        <f t="shared" si="670"/>
        <v>8.1819410396997443E-5</v>
      </c>
      <c r="AC2760" s="175"/>
    </row>
    <row r="2761" spans="1:29">
      <c r="A2761" t="s">
        <v>6756</v>
      </c>
      <c r="B2761" t="s">
        <v>6757</v>
      </c>
      <c r="C2761">
        <v>3.97</v>
      </c>
      <c r="D2761">
        <v>4.05</v>
      </c>
      <c r="E2761">
        <v>2.86</v>
      </c>
      <c r="F2761">
        <v>5.71</v>
      </c>
      <c r="G2761">
        <v>6.1</v>
      </c>
      <c r="H2761">
        <v>3.22</v>
      </c>
      <c r="I2761">
        <v>5.18</v>
      </c>
      <c r="J2761">
        <v>5.63</v>
      </c>
      <c r="K2761">
        <v>2.7</v>
      </c>
      <c r="U2761">
        <v>25</v>
      </c>
      <c r="V2761">
        <v>43</v>
      </c>
      <c r="W2761">
        <v>31</v>
      </c>
      <c r="X2761">
        <v>97</v>
      </c>
      <c r="Y2761">
        <v>133</v>
      </c>
      <c r="Z2761">
        <v>124</v>
      </c>
      <c r="AA2761">
        <f t="shared" si="681"/>
        <v>453</v>
      </c>
      <c r="AB2761">
        <f t="shared" si="670"/>
        <v>7.5487154602525136E-5</v>
      </c>
      <c r="AC2761" s="175">
        <f t="shared" si="667"/>
        <v>5.4532387072133222E-5</v>
      </c>
    </row>
    <row r="2762" spans="1:29">
      <c r="A2762" t="s">
        <v>6758</v>
      </c>
      <c r="B2762" t="s">
        <v>6759</v>
      </c>
      <c r="C2762">
        <v>3.88</v>
      </c>
      <c r="D2762">
        <v>4.03</v>
      </c>
      <c r="E2762">
        <v>2.8</v>
      </c>
      <c r="F2762">
        <v>5.54</v>
      </c>
      <c r="G2762">
        <v>6.02</v>
      </c>
      <c r="H2762">
        <v>3.16</v>
      </c>
      <c r="I2762">
        <v>5.04</v>
      </c>
      <c r="J2762">
        <v>5.55</v>
      </c>
      <c r="K2762">
        <v>2.7</v>
      </c>
      <c r="U2762">
        <v>19</v>
      </c>
      <c r="V2762">
        <v>34</v>
      </c>
      <c r="W2762">
        <v>24</v>
      </c>
      <c r="X2762">
        <v>95</v>
      </c>
      <c r="Y2762">
        <v>121</v>
      </c>
      <c r="Z2762">
        <v>72</v>
      </c>
      <c r="AA2762">
        <f t="shared" si="681"/>
        <v>365</v>
      </c>
      <c r="AB2762">
        <f t="shared" si="670"/>
        <v>6.0822983289010322E-5</v>
      </c>
      <c r="AC2762" s="175"/>
    </row>
    <row r="2763" spans="1:29">
      <c r="A2763" t="s">
        <v>6760</v>
      </c>
      <c r="B2763" t="s">
        <v>6761</v>
      </c>
      <c r="C2763">
        <v>3.83</v>
      </c>
      <c r="D2763">
        <v>4.01</v>
      </c>
      <c r="E2763">
        <v>2.77</v>
      </c>
      <c r="F2763">
        <v>5.39</v>
      </c>
      <c r="G2763">
        <v>5.93</v>
      </c>
      <c r="H2763">
        <v>3.11</v>
      </c>
      <c r="I2763">
        <v>4.95</v>
      </c>
      <c r="J2763">
        <v>5.51</v>
      </c>
      <c r="K2763">
        <v>2.7</v>
      </c>
      <c r="U2763">
        <v>17</v>
      </c>
      <c r="V2763">
        <v>24</v>
      </c>
      <c r="W2763">
        <v>14</v>
      </c>
      <c r="X2763">
        <v>71</v>
      </c>
      <c r="Y2763">
        <v>90</v>
      </c>
      <c r="Z2763">
        <v>30</v>
      </c>
      <c r="AA2763">
        <f t="shared" si="681"/>
        <v>246</v>
      </c>
      <c r="AB2763">
        <f t="shared" si="670"/>
        <v>4.0993024353689149E-5</v>
      </c>
      <c r="AC2763" s="175"/>
    </row>
    <row r="2764" spans="1:29">
      <c r="A2764" t="s">
        <v>6762</v>
      </c>
      <c r="B2764" t="s">
        <v>6763</v>
      </c>
      <c r="C2764">
        <v>3.77</v>
      </c>
      <c r="D2764">
        <v>4</v>
      </c>
      <c r="E2764">
        <v>2.73</v>
      </c>
      <c r="F2764">
        <v>5.21</v>
      </c>
      <c r="G2764">
        <v>5.83</v>
      </c>
      <c r="H2764">
        <v>3.06</v>
      </c>
      <c r="I2764">
        <v>4.83</v>
      </c>
      <c r="J2764">
        <v>5.44</v>
      </c>
      <c r="K2764">
        <v>2.7</v>
      </c>
      <c r="U2764">
        <v>34</v>
      </c>
      <c r="V2764">
        <v>33</v>
      </c>
      <c r="W2764">
        <v>25</v>
      </c>
      <c r="X2764">
        <v>72</v>
      </c>
      <c r="Y2764">
        <v>68</v>
      </c>
      <c r="Z2764">
        <v>13</v>
      </c>
      <c r="AA2764">
        <f t="shared" si="681"/>
        <v>245</v>
      </c>
      <c r="AB2764">
        <f t="shared" si="670"/>
        <v>4.0826386043308294E-5</v>
      </c>
      <c r="AC2764" s="175"/>
    </row>
    <row r="2765" spans="1:29">
      <c r="A2765" t="s">
        <v>6764</v>
      </c>
      <c r="B2765" t="s">
        <v>6765</v>
      </c>
      <c r="C2765">
        <v>3.7</v>
      </c>
      <c r="D2765">
        <v>3.97</v>
      </c>
      <c r="E2765">
        <v>2.7</v>
      </c>
      <c r="F2765">
        <v>5.0599999999999996</v>
      </c>
      <c r="G2765">
        <v>5.73</v>
      </c>
      <c r="H2765">
        <v>3.01</v>
      </c>
      <c r="I2765">
        <v>4.75</v>
      </c>
      <c r="J2765">
        <v>5.4</v>
      </c>
      <c r="K2765">
        <v>2.7</v>
      </c>
      <c r="U2765">
        <v>37</v>
      </c>
      <c r="V2765">
        <v>31</v>
      </c>
      <c r="W2765">
        <v>27</v>
      </c>
      <c r="X2765">
        <v>83</v>
      </c>
      <c r="Y2765">
        <v>71</v>
      </c>
      <c r="Z2765">
        <v>15</v>
      </c>
      <c r="AA2765">
        <f t="shared" si="681"/>
        <v>264</v>
      </c>
      <c r="AB2765">
        <f t="shared" si="670"/>
        <v>4.3992513940544448E-5</v>
      </c>
      <c r="AC2765" s="175">
        <f t="shared" si="668"/>
        <v>5.11163017093258E-5</v>
      </c>
    </row>
    <row r="2766" spans="1:29">
      <c r="A2766" t="s">
        <v>6766</v>
      </c>
      <c r="B2766" t="s">
        <v>6767</v>
      </c>
      <c r="C2766">
        <v>3.65</v>
      </c>
      <c r="D2766">
        <v>3.95</v>
      </c>
      <c r="E2766">
        <v>2.68</v>
      </c>
      <c r="F2766">
        <v>4.95</v>
      </c>
      <c r="G2766">
        <v>5.65</v>
      </c>
      <c r="H2766">
        <v>2.97</v>
      </c>
      <c r="I2766">
        <v>4.6900000000000004</v>
      </c>
      <c r="J2766">
        <v>5.36</v>
      </c>
      <c r="K2766">
        <v>2.7</v>
      </c>
      <c r="U2766">
        <v>37</v>
      </c>
      <c r="V2766">
        <v>30</v>
      </c>
      <c r="W2766">
        <v>29</v>
      </c>
      <c r="X2766">
        <v>86</v>
      </c>
      <c r="Y2766">
        <v>69</v>
      </c>
      <c r="Z2766">
        <v>12</v>
      </c>
      <c r="AA2766">
        <f t="shared" si="681"/>
        <v>263</v>
      </c>
      <c r="AB2766">
        <f t="shared" si="670"/>
        <v>4.38258756301636E-5</v>
      </c>
      <c r="AC2766" s="175"/>
    </row>
    <row r="2767" spans="1:29">
      <c r="A2767" t="s">
        <v>6768</v>
      </c>
      <c r="B2767" t="s">
        <v>6769</v>
      </c>
      <c r="C2767">
        <v>3.61</v>
      </c>
      <c r="D2767">
        <v>3.92</v>
      </c>
      <c r="E2767">
        <v>2.65</v>
      </c>
      <c r="F2767">
        <v>4.8499999999999996</v>
      </c>
      <c r="G2767">
        <v>5.58</v>
      </c>
      <c r="H2767">
        <v>2.93</v>
      </c>
      <c r="I2767">
        <v>4.63</v>
      </c>
      <c r="J2767">
        <v>5.33</v>
      </c>
      <c r="K2767">
        <v>2.7</v>
      </c>
      <c r="U2767">
        <v>43</v>
      </c>
      <c r="V2767">
        <v>36</v>
      </c>
      <c r="W2767">
        <v>34</v>
      </c>
      <c r="X2767">
        <v>85</v>
      </c>
      <c r="Y2767">
        <v>66</v>
      </c>
      <c r="Z2767">
        <v>23</v>
      </c>
      <c r="AA2767">
        <f t="shared" si="681"/>
        <v>287</v>
      </c>
      <c r="AB2767">
        <f t="shared" si="670"/>
        <v>4.7825195079304006E-5</v>
      </c>
      <c r="AC2767" s="175"/>
    </row>
    <row r="2768" spans="1:29">
      <c r="A2768" t="s">
        <v>6770</v>
      </c>
      <c r="B2768" t="s">
        <v>6771</v>
      </c>
      <c r="C2768">
        <v>3.58</v>
      </c>
      <c r="D2768">
        <v>3.91</v>
      </c>
      <c r="E2768">
        <v>2.64</v>
      </c>
      <c r="F2768">
        <v>4.8</v>
      </c>
      <c r="G2768">
        <v>5.54</v>
      </c>
      <c r="H2768">
        <v>2.91</v>
      </c>
      <c r="I2768">
        <v>4.6100000000000003</v>
      </c>
      <c r="J2768">
        <v>5.32</v>
      </c>
      <c r="K2768">
        <v>2.7</v>
      </c>
      <c r="U2768">
        <v>46</v>
      </c>
      <c r="V2768">
        <v>51</v>
      </c>
      <c r="W2768">
        <v>47</v>
      </c>
      <c r="X2768">
        <v>111</v>
      </c>
      <c r="Y2768">
        <v>105</v>
      </c>
      <c r="Z2768">
        <v>53</v>
      </c>
      <c r="AA2768">
        <f t="shared" si="681"/>
        <v>413</v>
      </c>
      <c r="AB2768">
        <f t="shared" si="670"/>
        <v>6.8821622187291133E-5</v>
      </c>
      <c r="AC2768" s="175"/>
    </row>
    <row r="2769" spans="1:29">
      <c r="A2769" t="s">
        <v>6772</v>
      </c>
      <c r="B2769" t="s">
        <v>6773</v>
      </c>
      <c r="C2769">
        <v>3.58</v>
      </c>
      <c r="D2769">
        <v>3.91</v>
      </c>
      <c r="E2769">
        <v>2.64</v>
      </c>
      <c r="F2769">
        <v>4.78</v>
      </c>
      <c r="G2769">
        <v>5.51</v>
      </c>
      <c r="H2769">
        <v>2.89</v>
      </c>
      <c r="I2769">
        <v>4.6100000000000003</v>
      </c>
      <c r="J2769">
        <v>5.32</v>
      </c>
      <c r="K2769">
        <v>2.7</v>
      </c>
      <c r="U2769">
        <v>38</v>
      </c>
      <c r="V2769">
        <v>83</v>
      </c>
      <c r="W2769">
        <v>72</v>
      </c>
      <c r="X2769">
        <v>181</v>
      </c>
      <c r="Y2769">
        <v>144</v>
      </c>
      <c r="Z2769">
        <v>167</v>
      </c>
      <c r="AA2769">
        <f t="shared" si="681"/>
        <v>685</v>
      </c>
      <c r="AB2769">
        <f t="shared" si="670"/>
        <v>1.1414724261088238E-4</v>
      </c>
      <c r="AC2769" s="175">
        <f t="shared" si="669"/>
        <v>1.2747830744135039E-4</v>
      </c>
    </row>
    <row r="2770" spans="1:29">
      <c r="A2770" t="s">
        <v>6774</v>
      </c>
      <c r="B2770" t="s">
        <v>6775</v>
      </c>
      <c r="C2770">
        <v>3.64</v>
      </c>
      <c r="D2770">
        <v>3.94</v>
      </c>
      <c r="E2770">
        <v>2.67</v>
      </c>
      <c r="F2770">
        <v>4.87</v>
      </c>
      <c r="G2770">
        <v>5.57</v>
      </c>
      <c r="H2770">
        <v>2.92</v>
      </c>
      <c r="I2770">
        <v>4.68</v>
      </c>
      <c r="J2770">
        <v>5.36</v>
      </c>
      <c r="K2770">
        <v>2.7</v>
      </c>
      <c r="U2770">
        <v>64</v>
      </c>
      <c r="V2770">
        <v>105</v>
      </c>
      <c r="W2770">
        <v>81</v>
      </c>
      <c r="X2770">
        <v>200</v>
      </c>
      <c r="Y2770">
        <v>122</v>
      </c>
      <c r="Z2770">
        <v>261</v>
      </c>
      <c r="AA2770">
        <f t="shared" si="681"/>
        <v>833</v>
      </c>
      <c r="AB2770">
        <f t="shared" si="670"/>
        <v>1.3880971254724822E-4</v>
      </c>
      <c r="AC2770" s="175"/>
    </row>
    <row r="2771" spans="1:29">
      <c r="A2771" t="s">
        <v>6776</v>
      </c>
      <c r="B2771" t="s">
        <v>6777</v>
      </c>
      <c r="C2771">
        <v>3.67</v>
      </c>
      <c r="D2771">
        <v>3.95</v>
      </c>
      <c r="E2771">
        <v>2.7</v>
      </c>
      <c r="F2771">
        <v>4.9400000000000004</v>
      </c>
      <c r="G2771">
        <v>5.62</v>
      </c>
      <c r="H2771">
        <v>2.96</v>
      </c>
      <c r="I2771">
        <v>4.72</v>
      </c>
      <c r="J2771">
        <v>5.39</v>
      </c>
      <c r="K2771">
        <v>2.7</v>
      </c>
      <c r="U2771">
        <v>67</v>
      </c>
      <c r="V2771">
        <v>85</v>
      </c>
      <c r="W2771">
        <v>86</v>
      </c>
      <c r="X2771">
        <v>213</v>
      </c>
      <c r="Y2771">
        <v>154</v>
      </c>
      <c r="Z2771">
        <v>225</v>
      </c>
      <c r="AA2771">
        <f t="shared" si="681"/>
        <v>830</v>
      </c>
      <c r="AB2771">
        <f t="shared" si="670"/>
        <v>1.3830979761610566E-4</v>
      </c>
      <c r="AC2771" s="175"/>
    </row>
    <row r="2772" spans="1:29">
      <c r="A2772" t="s">
        <v>6778</v>
      </c>
      <c r="B2772" t="s">
        <v>6779</v>
      </c>
      <c r="C2772">
        <v>3.69</v>
      </c>
      <c r="D2772">
        <v>3.95</v>
      </c>
      <c r="E2772">
        <v>2.73</v>
      </c>
      <c r="F2772">
        <v>5</v>
      </c>
      <c r="G2772">
        <v>5.65</v>
      </c>
      <c r="H2772">
        <v>3</v>
      </c>
      <c r="I2772">
        <v>4.7699999999999996</v>
      </c>
      <c r="J2772">
        <v>5.41</v>
      </c>
      <c r="K2772">
        <v>2.7</v>
      </c>
      <c r="U2772">
        <v>75</v>
      </c>
      <c r="V2772">
        <v>83</v>
      </c>
      <c r="W2772">
        <v>77</v>
      </c>
      <c r="X2772">
        <v>168</v>
      </c>
      <c r="Y2772">
        <v>138</v>
      </c>
      <c r="Z2772">
        <v>171</v>
      </c>
      <c r="AA2772">
        <f t="shared" si="681"/>
        <v>712</v>
      </c>
      <c r="AB2772">
        <f t="shared" si="670"/>
        <v>1.1864647699116533E-4</v>
      </c>
      <c r="AC2772" s="175"/>
    </row>
    <row r="2773" spans="1:29">
      <c r="A2773" t="s">
        <v>6780</v>
      </c>
      <c r="B2773" t="s">
        <v>6781</v>
      </c>
      <c r="C2773">
        <v>3.71</v>
      </c>
      <c r="D2773">
        <v>3.96</v>
      </c>
      <c r="E2773">
        <v>2.75</v>
      </c>
      <c r="F2773">
        <v>5.07</v>
      </c>
      <c r="G2773">
        <v>5.7</v>
      </c>
      <c r="H2773">
        <v>3.05</v>
      </c>
      <c r="I2773">
        <v>4.8099999999999996</v>
      </c>
      <c r="J2773">
        <v>5.43</v>
      </c>
      <c r="K2773">
        <v>2.7</v>
      </c>
      <c r="U2773">
        <v>68</v>
      </c>
      <c r="V2773">
        <v>75</v>
      </c>
      <c r="W2773">
        <v>70</v>
      </c>
      <c r="X2773">
        <v>156</v>
      </c>
      <c r="Y2773">
        <v>140</v>
      </c>
      <c r="Z2773">
        <v>163</v>
      </c>
      <c r="AA2773">
        <f t="shared" si="681"/>
        <v>672</v>
      </c>
      <c r="AB2773">
        <f t="shared" si="670"/>
        <v>1.1198094457593133E-4</v>
      </c>
      <c r="AC2773" s="175">
        <f t="shared" si="671"/>
        <v>1.0202430553067553E-4</v>
      </c>
    </row>
    <row r="2774" spans="1:29">
      <c r="A2774" t="s">
        <v>6782</v>
      </c>
      <c r="B2774" t="s">
        <v>6783</v>
      </c>
      <c r="C2774">
        <v>3.71</v>
      </c>
      <c r="D2774">
        <v>3.96</v>
      </c>
      <c r="E2774">
        <v>2.76</v>
      </c>
      <c r="F2774">
        <v>5.13</v>
      </c>
      <c r="G2774">
        <v>5.75</v>
      </c>
      <c r="H2774">
        <v>3.11</v>
      </c>
      <c r="I2774">
        <v>4.8099999999999996</v>
      </c>
      <c r="J2774">
        <v>5.44</v>
      </c>
      <c r="K2774">
        <v>2.7</v>
      </c>
      <c r="U2774">
        <v>60</v>
      </c>
      <c r="V2774">
        <v>71</v>
      </c>
      <c r="W2774">
        <v>63</v>
      </c>
      <c r="X2774">
        <v>145</v>
      </c>
      <c r="Y2774">
        <v>133</v>
      </c>
      <c r="Z2774">
        <v>148</v>
      </c>
      <c r="AA2774">
        <f t="shared" si="681"/>
        <v>620</v>
      </c>
      <c r="AB2774">
        <f t="shared" ref="AB2774:AB2837" si="682">AA2774/$AD$4</f>
        <v>1.0331575243612711E-4</v>
      </c>
      <c r="AC2774" s="175"/>
    </row>
    <row r="2775" spans="1:29">
      <c r="A2775" t="s">
        <v>6784</v>
      </c>
      <c r="B2775" t="s">
        <v>6785</v>
      </c>
      <c r="C2775">
        <v>3.72</v>
      </c>
      <c r="D2775">
        <v>3.97</v>
      </c>
      <c r="E2775">
        <v>2.77</v>
      </c>
      <c r="F2775">
        <v>5.18</v>
      </c>
      <c r="G2775">
        <v>5.81</v>
      </c>
      <c r="H2775">
        <v>3.16</v>
      </c>
      <c r="I2775">
        <v>4.82</v>
      </c>
      <c r="J2775">
        <v>5.44</v>
      </c>
      <c r="K2775">
        <v>2.7</v>
      </c>
      <c r="U2775">
        <v>53</v>
      </c>
      <c r="V2775">
        <v>67</v>
      </c>
      <c r="W2775">
        <v>54</v>
      </c>
      <c r="X2775">
        <v>133</v>
      </c>
      <c r="Y2775">
        <v>129</v>
      </c>
      <c r="Z2775">
        <v>150</v>
      </c>
      <c r="AA2775">
        <f t="shared" si="681"/>
        <v>586</v>
      </c>
      <c r="AB2775">
        <f t="shared" si="682"/>
        <v>9.7650049883178211E-5</v>
      </c>
      <c r="AC2775" s="175"/>
    </row>
    <row r="2776" spans="1:29">
      <c r="A2776" t="s">
        <v>6786</v>
      </c>
      <c r="B2776" t="s">
        <v>6787</v>
      </c>
      <c r="C2776">
        <v>3.74</v>
      </c>
      <c r="D2776">
        <v>3.97</v>
      </c>
      <c r="E2776">
        <v>2.78</v>
      </c>
      <c r="F2776">
        <v>5.25</v>
      </c>
      <c r="G2776">
        <v>5.86</v>
      </c>
      <c r="H2776">
        <v>3.2</v>
      </c>
      <c r="I2776">
        <v>4.8499999999999996</v>
      </c>
      <c r="J2776">
        <v>5.45</v>
      </c>
      <c r="K2776">
        <v>2.7</v>
      </c>
      <c r="U2776">
        <v>53</v>
      </c>
      <c r="V2776">
        <v>65</v>
      </c>
      <c r="W2776">
        <v>52</v>
      </c>
      <c r="X2776">
        <v>127</v>
      </c>
      <c r="Y2776">
        <v>129</v>
      </c>
      <c r="Z2776">
        <v>145</v>
      </c>
      <c r="AA2776">
        <f t="shared" si="681"/>
        <v>571</v>
      </c>
      <c r="AB2776">
        <f t="shared" si="682"/>
        <v>9.5150475227465461E-5</v>
      </c>
      <c r="AC2776" s="175"/>
    </row>
    <row r="2777" spans="1:29">
      <c r="A2777" t="s">
        <v>6788</v>
      </c>
      <c r="B2777" t="s">
        <v>6789</v>
      </c>
      <c r="C2777">
        <v>3.76</v>
      </c>
      <c r="D2777">
        <v>3.98</v>
      </c>
      <c r="E2777">
        <v>2.78</v>
      </c>
      <c r="F2777">
        <v>5.31</v>
      </c>
      <c r="G2777">
        <v>5.9</v>
      </c>
      <c r="H2777">
        <v>3.22</v>
      </c>
      <c r="I2777">
        <v>4.8600000000000003</v>
      </c>
      <c r="J2777">
        <v>5.46</v>
      </c>
      <c r="K2777">
        <v>2.7</v>
      </c>
      <c r="U2777">
        <v>51</v>
      </c>
      <c r="V2777">
        <v>64</v>
      </c>
      <c r="W2777">
        <v>54</v>
      </c>
      <c r="X2777">
        <v>109</v>
      </c>
      <c r="Y2777">
        <v>119</v>
      </c>
      <c r="Z2777">
        <v>117</v>
      </c>
      <c r="AA2777">
        <f t="shared" si="681"/>
        <v>514</v>
      </c>
      <c r="AB2777">
        <f t="shared" si="682"/>
        <v>8.5652091535757001E-5</v>
      </c>
      <c r="AC2777" s="175">
        <f t="shared" si="672"/>
        <v>8.1361155043450107E-5</v>
      </c>
    </row>
    <row r="2778" spans="1:29">
      <c r="A2778" t="s">
        <v>6790</v>
      </c>
      <c r="B2778" t="s">
        <v>6791</v>
      </c>
      <c r="C2778">
        <v>3.77</v>
      </c>
      <c r="D2778">
        <v>3.97</v>
      </c>
      <c r="E2778">
        <v>2.78</v>
      </c>
      <c r="F2778">
        <v>5.34</v>
      </c>
      <c r="G2778">
        <v>5.92</v>
      </c>
      <c r="H2778">
        <v>3.22</v>
      </c>
      <c r="I2778">
        <v>4.88</v>
      </c>
      <c r="J2778">
        <v>5.47</v>
      </c>
      <c r="K2778">
        <v>2.7</v>
      </c>
      <c r="U2778">
        <v>52</v>
      </c>
      <c r="V2778">
        <v>60</v>
      </c>
      <c r="W2778">
        <v>54</v>
      </c>
      <c r="X2778">
        <v>89</v>
      </c>
      <c r="Y2778">
        <v>122</v>
      </c>
      <c r="Z2778">
        <v>112</v>
      </c>
      <c r="AA2778">
        <f t="shared" si="681"/>
        <v>489</v>
      </c>
      <c r="AB2778">
        <f t="shared" si="682"/>
        <v>8.1486133776235747E-5</v>
      </c>
      <c r="AC2778" s="175"/>
    </row>
    <row r="2779" spans="1:29">
      <c r="A2779" t="s">
        <v>6792</v>
      </c>
      <c r="B2779" t="s">
        <v>6793</v>
      </c>
      <c r="C2779">
        <v>3.79</v>
      </c>
      <c r="D2779">
        <v>3.98</v>
      </c>
      <c r="E2779">
        <v>2.78</v>
      </c>
      <c r="F2779">
        <v>5.37</v>
      </c>
      <c r="G2779">
        <v>5.94</v>
      </c>
      <c r="H2779">
        <v>3.21</v>
      </c>
      <c r="I2779">
        <v>4.9000000000000004</v>
      </c>
      <c r="J2779">
        <v>5.48</v>
      </c>
      <c r="K2779">
        <v>2.7</v>
      </c>
      <c r="U2779">
        <v>51</v>
      </c>
      <c r="V2779">
        <v>63</v>
      </c>
      <c r="W2779">
        <v>59</v>
      </c>
      <c r="X2779">
        <v>86</v>
      </c>
      <c r="Y2779">
        <v>110</v>
      </c>
      <c r="Z2779">
        <v>100</v>
      </c>
      <c r="AA2779">
        <f t="shared" si="681"/>
        <v>469</v>
      </c>
      <c r="AB2779">
        <f t="shared" si="682"/>
        <v>7.8153367568618739E-5</v>
      </c>
      <c r="AC2779" s="175"/>
    </row>
    <row r="2780" spans="1:29">
      <c r="A2780" t="s">
        <v>6794</v>
      </c>
      <c r="B2780" t="s">
        <v>6795</v>
      </c>
      <c r="C2780">
        <v>3.79</v>
      </c>
      <c r="D2780">
        <v>3.98</v>
      </c>
      <c r="E2780">
        <v>2.76</v>
      </c>
      <c r="F2780">
        <v>5.37</v>
      </c>
      <c r="G2780">
        <v>5.94</v>
      </c>
      <c r="H2780">
        <v>3.18</v>
      </c>
      <c r="I2780">
        <v>4.8899999999999997</v>
      </c>
      <c r="J2780">
        <v>5.48</v>
      </c>
      <c r="K2780">
        <v>2.7</v>
      </c>
      <c r="U2780">
        <v>54</v>
      </c>
      <c r="V2780">
        <v>66</v>
      </c>
      <c r="W2780">
        <v>61</v>
      </c>
      <c r="X2780">
        <v>73</v>
      </c>
      <c r="Y2780">
        <v>109</v>
      </c>
      <c r="Z2780">
        <v>118</v>
      </c>
      <c r="AA2780">
        <f t="shared" si="681"/>
        <v>481</v>
      </c>
      <c r="AB2780">
        <f t="shared" si="682"/>
        <v>8.0153027293188939E-5</v>
      </c>
      <c r="AC2780" s="175"/>
    </row>
    <row r="2781" spans="1:29">
      <c r="A2781" t="s">
        <v>6796</v>
      </c>
      <c r="B2781" t="s">
        <v>6797</v>
      </c>
      <c r="C2781">
        <v>3.78</v>
      </c>
      <c r="D2781">
        <v>3.98</v>
      </c>
      <c r="E2781">
        <v>2.74</v>
      </c>
      <c r="F2781">
        <v>5.3</v>
      </c>
      <c r="G2781">
        <v>5.9</v>
      </c>
      <c r="H2781">
        <v>3.14</v>
      </c>
      <c r="I2781">
        <v>4.8600000000000003</v>
      </c>
      <c r="J2781">
        <v>5.46</v>
      </c>
      <c r="K2781">
        <v>2.7</v>
      </c>
      <c r="U2781">
        <v>51</v>
      </c>
      <c r="V2781">
        <v>69</v>
      </c>
      <c r="W2781">
        <v>64</v>
      </c>
      <c r="X2781">
        <v>84</v>
      </c>
      <c r="Y2781">
        <v>116</v>
      </c>
      <c r="Z2781">
        <v>138</v>
      </c>
      <c r="AA2781">
        <f t="shared" si="681"/>
        <v>522</v>
      </c>
      <c r="AB2781">
        <f t="shared" si="682"/>
        <v>8.6985198018803796E-5</v>
      </c>
      <c r="AC2781" s="175">
        <f t="shared" si="673"/>
        <v>9.3692390011633025E-5</v>
      </c>
    </row>
    <row r="2782" spans="1:29">
      <c r="A2782" t="s">
        <v>6798</v>
      </c>
      <c r="B2782" t="s">
        <v>6799</v>
      </c>
      <c r="C2782">
        <v>3.74</v>
      </c>
      <c r="D2782">
        <v>3.97</v>
      </c>
      <c r="E2782">
        <v>2.71</v>
      </c>
      <c r="F2782">
        <v>5.17</v>
      </c>
      <c r="G2782">
        <v>5.81</v>
      </c>
      <c r="H2782">
        <v>3.07</v>
      </c>
      <c r="I2782">
        <v>4.8</v>
      </c>
      <c r="J2782">
        <v>5.43</v>
      </c>
      <c r="K2782">
        <v>2.7</v>
      </c>
      <c r="U2782">
        <v>50</v>
      </c>
      <c r="V2782">
        <v>75</v>
      </c>
      <c r="W2782">
        <v>72</v>
      </c>
      <c r="X2782">
        <v>90</v>
      </c>
      <c r="Y2782">
        <v>123</v>
      </c>
      <c r="Z2782">
        <v>134</v>
      </c>
      <c r="AA2782">
        <f t="shared" si="681"/>
        <v>544</v>
      </c>
      <c r="AB2782">
        <f t="shared" si="682"/>
        <v>9.0651240847182499E-5</v>
      </c>
      <c r="AC2782" s="175"/>
    </row>
    <row r="2783" spans="1:29">
      <c r="A2783" t="s">
        <v>6800</v>
      </c>
      <c r="B2783" t="s">
        <v>6801</v>
      </c>
      <c r="C2783">
        <v>3.65</v>
      </c>
      <c r="D2783">
        <v>3.94</v>
      </c>
      <c r="E2783">
        <v>2.66</v>
      </c>
      <c r="F2783">
        <v>4.9800000000000004</v>
      </c>
      <c r="G2783">
        <v>5.69</v>
      </c>
      <c r="H2783">
        <v>3.01</v>
      </c>
      <c r="I2783">
        <v>4.6900000000000004</v>
      </c>
      <c r="J2783">
        <v>5.36</v>
      </c>
      <c r="K2783">
        <v>2.7</v>
      </c>
      <c r="U2783">
        <v>50</v>
      </c>
      <c r="V2783">
        <v>82</v>
      </c>
      <c r="W2783">
        <v>77</v>
      </c>
      <c r="X2783">
        <v>110</v>
      </c>
      <c r="Y2783">
        <v>126</v>
      </c>
      <c r="Z2783">
        <v>141</v>
      </c>
      <c r="AA2783">
        <f t="shared" si="681"/>
        <v>586</v>
      </c>
      <c r="AB2783">
        <f t="shared" si="682"/>
        <v>9.7650049883178211E-5</v>
      </c>
      <c r="AC2783" s="175"/>
    </row>
    <row r="2784" spans="1:29">
      <c r="A2784" t="s">
        <v>6802</v>
      </c>
      <c r="B2784" t="s">
        <v>6803</v>
      </c>
      <c r="C2784">
        <v>3.59</v>
      </c>
      <c r="D2784">
        <v>3.91</v>
      </c>
      <c r="E2784">
        <v>2.63</v>
      </c>
      <c r="F2784">
        <v>4.84</v>
      </c>
      <c r="G2784">
        <v>5.57</v>
      </c>
      <c r="H2784">
        <v>2.95</v>
      </c>
      <c r="I2784">
        <v>4.62</v>
      </c>
      <c r="J2784">
        <v>5.32</v>
      </c>
      <c r="K2784">
        <v>2.7</v>
      </c>
      <c r="U2784">
        <v>48</v>
      </c>
      <c r="V2784">
        <v>82</v>
      </c>
      <c r="W2784">
        <v>73</v>
      </c>
      <c r="X2784">
        <v>110</v>
      </c>
      <c r="Y2784">
        <v>138</v>
      </c>
      <c r="Z2784">
        <v>146</v>
      </c>
      <c r="AA2784">
        <f t="shared" si="681"/>
        <v>597</v>
      </c>
      <c r="AB2784">
        <f t="shared" si="682"/>
        <v>9.9483071297367569E-5</v>
      </c>
      <c r="AC2784" s="175"/>
    </row>
    <row r="2785" spans="1:29">
      <c r="A2785" t="s">
        <v>6804</v>
      </c>
      <c r="B2785" t="s">
        <v>6805</v>
      </c>
      <c r="C2785">
        <v>3.52</v>
      </c>
      <c r="D2785">
        <v>3.88</v>
      </c>
      <c r="E2785">
        <v>2.6</v>
      </c>
      <c r="F2785">
        <v>4.6900000000000004</v>
      </c>
      <c r="G2785">
        <v>5.45</v>
      </c>
      <c r="H2785">
        <v>2.89</v>
      </c>
      <c r="I2785">
        <v>4.55</v>
      </c>
      <c r="J2785">
        <v>5.29</v>
      </c>
      <c r="K2785">
        <v>2.7</v>
      </c>
      <c r="U2785">
        <v>49</v>
      </c>
      <c r="V2785">
        <v>78</v>
      </c>
      <c r="W2785">
        <v>65</v>
      </c>
      <c r="X2785">
        <v>105</v>
      </c>
      <c r="Y2785">
        <v>133</v>
      </c>
      <c r="Z2785">
        <v>125</v>
      </c>
      <c r="AA2785">
        <f t="shared" si="681"/>
        <v>555</v>
      </c>
      <c r="AB2785">
        <f t="shared" si="682"/>
        <v>9.2484262261371858E-5</v>
      </c>
      <c r="AC2785" s="175">
        <f t="shared" si="674"/>
        <v>6.6738643307530507E-5</v>
      </c>
    </row>
    <row r="2786" spans="1:29">
      <c r="A2786" t="s">
        <v>6806</v>
      </c>
      <c r="B2786" t="s">
        <v>6807</v>
      </c>
      <c r="C2786">
        <v>3.49</v>
      </c>
      <c r="D2786">
        <v>3.86</v>
      </c>
      <c r="E2786">
        <v>2.59</v>
      </c>
      <c r="F2786">
        <v>4.63</v>
      </c>
      <c r="G2786">
        <v>5.4</v>
      </c>
      <c r="H2786">
        <v>2.86</v>
      </c>
      <c r="I2786">
        <v>4.5199999999999996</v>
      </c>
      <c r="J2786">
        <v>5.27</v>
      </c>
      <c r="K2786">
        <v>2.7</v>
      </c>
      <c r="U2786">
        <v>42</v>
      </c>
      <c r="V2786">
        <v>62</v>
      </c>
      <c r="W2786">
        <v>46</v>
      </c>
      <c r="X2786">
        <v>94</v>
      </c>
      <c r="Y2786">
        <v>121</v>
      </c>
      <c r="Z2786">
        <v>73</v>
      </c>
      <c r="AA2786">
        <f t="shared" si="681"/>
        <v>438</v>
      </c>
      <c r="AB2786">
        <f t="shared" si="682"/>
        <v>7.2987579946812386E-5</v>
      </c>
      <c r="AC2786" s="175"/>
    </row>
    <row r="2787" spans="1:29">
      <c r="A2787" t="s">
        <v>6808</v>
      </c>
      <c r="B2787" t="s">
        <v>6809</v>
      </c>
      <c r="C2787">
        <v>3.47</v>
      </c>
      <c r="D2787">
        <v>3.84</v>
      </c>
      <c r="E2787">
        <v>2.58</v>
      </c>
      <c r="F2787">
        <v>4.58</v>
      </c>
      <c r="G2787">
        <v>5.36</v>
      </c>
      <c r="H2787">
        <v>2.84</v>
      </c>
      <c r="I2787">
        <v>4.49</v>
      </c>
      <c r="J2787">
        <v>5.26</v>
      </c>
      <c r="K2787">
        <v>2.7</v>
      </c>
      <c r="U2787">
        <v>35</v>
      </c>
      <c r="V2787">
        <v>43</v>
      </c>
      <c r="W2787">
        <v>28</v>
      </c>
      <c r="X2787">
        <v>70</v>
      </c>
      <c r="Y2787">
        <v>90</v>
      </c>
      <c r="Z2787">
        <v>30</v>
      </c>
      <c r="AA2787">
        <f t="shared" si="681"/>
        <v>296</v>
      </c>
      <c r="AB2787">
        <f t="shared" si="682"/>
        <v>4.9324939872731655E-5</v>
      </c>
      <c r="AC2787" s="175"/>
    </row>
    <row r="2788" spans="1:29">
      <c r="A2788" t="s">
        <v>6810</v>
      </c>
      <c r="B2788" t="s">
        <v>6811</v>
      </c>
      <c r="C2788">
        <v>3.47</v>
      </c>
      <c r="D2788">
        <v>3.85</v>
      </c>
      <c r="E2788">
        <v>2.57</v>
      </c>
      <c r="F2788">
        <v>4.59</v>
      </c>
      <c r="G2788">
        <v>5.37</v>
      </c>
      <c r="H2788">
        <v>2.84</v>
      </c>
      <c r="I2788">
        <v>4.49</v>
      </c>
      <c r="J2788">
        <v>5.26</v>
      </c>
      <c r="K2788">
        <v>2.7</v>
      </c>
      <c r="U2788">
        <v>54</v>
      </c>
      <c r="V2788">
        <v>49</v>
      </c>
      <c r="W2788">
        <v>41</v>
      </c>
      <c r="X2788">
        <v>88</v>
      </c>
      <c r="Y2788">
        <v>68</v>
      </c>
      <c r="Z2788">
        <v>13</v>
      </c>
      <c r="AA2788">
        <f t="shared" si="681"/>
        <v>313</v>
      </c>
      <c r="AB2788">
        <f t="shared" si="682"/>
        <v>5.2157791149206113E-5</v>
      </c>
      <c r="AC2788" s="175"/>
    </row>
    <row r="2789" spans="1:29">
      <c r="A2789" t="s">
        <v>6812</v>
      </c>
      <c r="B2789" t="s">
        <v>6813</v>
      </c>
      <c r="C2789">
        <v>3.43</v>
      </c>
      <c r="D2789">
        <v>3.82</v>
      </c>
      <c r="E2789">
        <v>2.56</v>
      </c>
      <c r="F2789">
        <v>4.51</v>
      </c>
      <c r="G2789">
        <v>5.3</v>
      </c>
      <c r="H2789">
        <v>2.81</v>
      </c>
      <c r="I2789">
        <v>4.45</v>
      </c>
      <c r="J2789">
        <v>5.23</v>
      </c>
      <c r="K2789">
        <v>2.7</v>
      </c>
      <c r="U2789">
        <v>52</v>
      </c>
      <c r="V2789">
        <v>49</v>
      </c>
      <c r="W2789">
        <v>43</v>
      </c>
      <c r="X2789">
        <v>88</v>
      </c>
      <c r="Y2789">
        <v>71</v>
      </c>
      <c r="Z2789">
        <v>15</v>
      </c>
      <c r="AA2789">
        <f t="shared" si="681"/>
        <v>318</v>
      </c>
      <c r="AB2789">
        <f t="shared" si="682"/>
        <v>5.2990982701110359E-5</v>
      </c>
      <c r="AC2789" s="175">
        <f t="shared" ref="AC2789" si="683">SUM(AB2789:AB2792)/4</f>
        <v>6.0489706668248627E-5</v>
      </c>
    </row>
    <row r="2790" spans="1:29">
      <c r="A2790" t="s">
        <v>6814</v>
      </c>
      <c r="B2790" t="s">
        <v>6815</v>
      </c>
      <c r="C2790">
        <v>3.4</v>
      </c>
      <c r="D2790">
        <v>3.79</v>
      </c>
      <c r="E2790">
        <v>2.5499999999999998</v>
      </c>
      <c r="F2790">
        <v>4.45</v>
      </c>
      <c r="G2790">
        <v>5.25</v>
      </c>
      <c r="H2790">
        <v>2.79</v>
      </c>
      <c r="I2790">
        <v>4.43</v>
      </c>
      <c r="J2790">
        <v>5.22</v>
      </c>
      <c r="K2790">
        <v>2.7</v>
      </c>
      <c r="U2790">
        <v>62</v>
      </c>
      <c r="V2790">
        <v>47</v>
      </c>
      <c r="W2790">
        <v>47</v>
      </c>
      <c r="X2790">
        <v>67</v>
      </c>
      <c r="Y2790">
        <v>69</v>
      </c>
      <c r="Z2790">
        <v>12</v>
      </c>
      <c r="AA2790">
        <f t="shared" si="681"/>
        <v>304</v>
      </c>
      <c r="AB2790">
        <f t="shared" si="682"/>
        <v>5.0658046355778457E-5</v>
      </c>
      <c r="AC2790" s="175"/>
    </row>
    <row r="2791" spans="1:29">
      <c r="A2791" t="s">
        <v>6816</v>
      </c>
      <c r="B2791" t="s">
        <v>6817</v>
      </c>
      <c r="C2791">
        <v>3.38</v>
      </c>
      <c r="D2791">
        <v>3.78</v>
      </c>
      <c r="E2791">
        <v>2.54</v>
      </c>
      <c r="F2791">
        <v>4.41</v>
      </c>
      <c r="G2791">
        <v>5.21</v>
      </c>
      <c r="H2791">
        <v>2.77</v>
      </c>
      <c r="I2791">
        <v>4.4000000000000004</v>
      </c>
      <c r="J2791">
        <v>5.21</v>
      </c>
      <c r="K2791">
        <v>2.7</v>
      </c>
      <c r="U2791">
        <v>64</v>
      </c>
      <c r="V2791">
        <v>55</v>
      </c>
      <c r="W2791">
        <v>54</v>
      </c>
      <c r="X2791">
        <v>84</v>
      </c>
      <c r="Y2791">
        <v>66</v>
      </c>
      <c r="Z2791">
        <v>23</v>
      </c>
      <c r="AA2791">
        <f t="shared" si="681"/>
        <v>346</v>
      </c>
      <c r="AB2791">
        <f t="shared" si="682"/>
        <v>5.7656855391774168E-5</v>
      </c>
      <c r="AC2791" s="175"/>
    </row>
    <row r="2792" spans="1:29">
      <c r="A2792" t="s">
        <v>6818</v>
      </c>
      <c r="B2792" t="s">
        <v>6819</v>
      </c>
      <c r="C2792">
        <v>3.37</v>
      </c>
      <c r="D2792">
        <v>3.77</v>
      </c>
      <c r="E2792">
        <v>2.5299999999999998</v>
      </c>
      <c r="F2792">
        <v>4.3899999999999997</v>
      </c>
      <c r="G2792">
        <v>5.2</v>
      </c>
      <c r="H2792">
        <v>2.75</v>
      </c>
      <c r="I2792">
        <v>4.3899999999999997</v>
      </c>
      <c r="J2792">
        <v>5.2</v>
      </c>
      <c r="K2792">
        <v>2.7</v>
      </c>
      <c r="U2792">
        <v>74</v>
      </c>
      <c r="V2792">
        <v>76</v>
      </c>
      <c r="W2792">
        <v>71</v>
      </c>
      <c r="X2792">
        <v>104</v>
      </c>
      <c r="Y2792">
        <v>106</v>
      </c>
      <c r="Z2792">
        <v>53</v>
      </c>
      <c r="AA2792">
        <f t="shared" si="681"/>
        <v>484</v>
      </c>
      <c r="AB2792">
        <f t="shared" si="682"/>
        <v>8.0652942224331489E-5</v>
      </c>
      <c r="AC2792" s="175"/>
    </row>
    <row r="2793" spans="1:29">
      <c r="A2793" t="s">
        <v>6820</v>
      </c>
      <c r="B2793" t="s">
        <v>6821</v>
      </c>
      <c r="C2793">
        <v>3.39</v>
      </c>
      <c r="D2793">
        <v>3.78</v>
      </c>
      <c r="E2793">
        <v>2.54</v>
      </c>
      <c r="F2793">
        <v>4.38</v>
      </c>
      <c r="G2793">
        <v>5.18</v>
      </c>
      <c r="H2793">
        <v>2.73</v>
      </c>
      <c r="I2793">
        <v>4.41</v>
      </c>
      <c r="J2793">
        <v>5.21</v>
      </c>
      <c r="K2793">
        <v>2.7</v>
      </c>
      <c r="U2793">
        <v>85</v>
      </c>
      <c r="V2793">
        <v>118</v>
      </c>
      <c r="W2793">
        <v>105</v>
      </c>
      <c r="X2793">
        <v>125</v>
      </c>
      <c r="Y2793">
        <v>144</v>
      </c>
      <c r="Z2793">
        <v>168</v>
      </c>
      <c r="AA2793">
        <f t="shared" si="681"/>
        <v>745</v>
      </c>
      <c r="AB2793">
        <f t="shared" si="682"/>
        <v>1.2414554123373338E-4</v>
      </c>
      <c r="AC2793" s="175">
        <f t="shared" si="676"/>
        <v>1.4122596804777056E-4</v>
      </c>
    </row>
    <row r="2794" spans="1:29">
      <c r="A2794" t="s">
        <v>6822</v>
      </c>
      <c r="B2794" t="s">
        <v>6823</v>
      </c>
      <c r="C2794">
        <v>3.52</v>
      </c>
      <c r="D2794">
        <v>3.89</v>
      </c>
      <c r="E2794">
        <v>2.58</v>
      </c>
      <c r="F2794">
        <v>4.53</v>
      </c>
      <c r="G2794">
        <v>5.28</v>
      </c>
      <c r="H2794">
        <v>2.75</v>
      </c>
      <c r="I2794">
        <v>4.54</v>
      </c>
      <c r="J2794">
        <v>5.28</v>
      </c>
      <c r="K2794">
        <v>2.7</v>
      </c>
      <c r="U2794">
        <v>91</v>
      </c>
      <c r="V2794">
        <v>140</v>
      </c>
      <c r="W2794">
        <v>123</v>
      </c>
      <c r="X2794">
        <v>188</v>
      </c>
      <c r="Y2794">
        <v>122</v>
      </c>
      <c r="Z2794">
        <v>262</v>
      </c>
      <c r="AA2794">
        <f t="shared" si="681"/>
        <v>926</v>
      </c>
      <c r="AB2794">
        <f t="shared" si="682"/>
        <v>1.5430707541266728E-4</v>
      </c>
      <c r="AC2794" s="175"/>
    </row>
    <row r="2795" spans="1:29">
      <c r="A2795" t="s">
        <v>6824</v>
      </c>
      <c r="B2795" t="s">
        <v>6825</v>
      </c>
      <c r="C2795">
        <v>3.65</v>
      </c>
      <c r="D2795">
        <v>3.97</v>
      </c>
      <c r="E2795">
        <v>2.63</v>
      </c>
      <c r="F2795">
        <v>4.7300000000000004</v>
      </c>
      <c r="G2795">
        <v>5.42</v>
      </c>
      <c r="H2795">
        <v>2.79</v>
      </c>
      <c r="I2795">
        <v>4.67</v>
      </c>
      <c r="J2795">
        <v>5.36</v>
      </c>
      <c r="K2795">
        <v>2.7</v>
      </c>
      <c r="U2795">
        <v>96</v>
      </c>
      <c r="V2795">
        <v>120</v>
      </c>
      <c r="W2795">
        <v>125</v>
      </c>
      <c r="X2795">
        <v>200</v>
      </c>
      <c r="Y2795">
        <v>154</v>
      </c>
      <c r="Z2795">
        <v>226</v>
      </c>
      <c r="AA2795">
        <f t="shared" si="681"/>
        <v>921</v>
      </c>
      <c r="AB2795">
        <f t="shared" si="682"/>
        <v>1.5347388386076303E-4</v>
      </c>
      <c r="AC2795" s="175"/>
    </row>
    <row r="2796" spans="1:29">
      <c r="A2796" t="s">
        <v>6826</v>
      </c>
      <c r="B2796" t="s">
        <v>6827</v>
      </c>
      <c r="C2796">
        <v>3.75</v>
      </c>
      <c r="D2796">
        <v>4.01</v>
      </c>
      <c r="E2796">
        <v>2.68</v>
      </c>
      <c r="F2796">
        <v>4.92</v>
      </c>
      <c r="G2796">
        <v>5.57</v>
      </c>
      <c r="H2796">
        <v>2.85</v>
      </c>
      <c r="I2796">
        <v>4.78</v>
      </c>
      <c r="J2796">
        <v>5.41</v>
      </c>
      <c r="K2796">
        <v>2.7</v>
      </c>
      <c r="U2796">
        <v>109</v>
      </c>
      <c r="V2796">
        <v>117</v>
      </c>
      <c r="W2796">
        <v>114</v>
      </c>
      <c r="X2796">
        <v>149</v>
      </c>
      <c r="Y2796">
        <v>138</v>
      </c>
      <c r="Z2796">
        <v>171</v>
      </c>
      <c r="AA2796">
        <f t="shared" si="681"/>
        <v>798</v>
      </c>
      <c r="AB2796">
        <f t="shared" si="682"/>
        <v>1.3297737168391845E-4</v>
      </c>
      <c r="AC2796" s="175"/>
    </row>
    <row r="2797" spans="1:29">
      <c r="A2797" t="s">
        <v>6828</v>
      </c>
      <c r="B2797" t="s">
        <v>6829</v>
      </c>
      <c r="C2797">
        <v>3.8</v>
      </c>
      <c r="D2797">
        <v>4.03</v>
      </c>
      <c r="E2797">
        <v>2.71</v>
      </c>
      <c r="F2797">
        <v>5.08</v>
      </c>
      <c r="G2797">
        <v>5.7</v>
      </c>
      <c r="H2797">
        <v>2.92</v>
      </c>
      <c r="I2797">
        <v>4.8499999999999996</v>
      </c>
      <c r="J2797">
        <v>5.45</v>
      </c>
      <c r="K2797">
        <v>2.7</v>
      </c>
      <c r="U2797">
        <v>101</v>
      </c>
      <c r="V2797">
        <v>107</v>
      </c>
      <c r="W2797">
        <v>103</v>
      </c>
      <c r="X2797">
        <v>130</v>
      </c>
      <c r="Y2797">
        <v>140</v>
      </c>
      <c r="Z2797">
        <v>164</v>
      </c>
      <c r="AA2797">
        <f t="shared" si="681"/>
        <v>745</v>
      </c>
      <c r="AB2797">
        <f t="shared" si="682"/>
        <v>1.2414554123373338E-4</v>
      </c>
      <c r="AC2797" s="175">
        <f t="shared" si="677"/>
        <v>1.1498043416278663E-4</v>
      </c>
    </row>
    <row r="2798" spans="1:29">
      <c r="A2798" t="s">
        <v>6830</v>
      </c>
      <c r="B2798" t="s">
        <v>6831</v>
      </c>
      <c r="C2798">
        <v>3.82</v>
      </c>
      <c r="D2798">
        <v>4.0199999999999996</v>
      </c>
      <c r="E2798">
        <v>2.73</v>
      </c>
      <c r="F2798">
        <v>5.2</v>
      </c>
      <c r="G2798">
        <v>5.78</v>
      </c>
      <c r="H2798">
        <v>2.99</v>
      </c>
      <c r="I2798">
        <v>4.8899999999999997</v>
      </c>
      <c r="J2798">
        <v>5.47</v>
      </c>
      <c r="K2798">
        <v>2.7</v>
      </c>
      <c r="U2798">
        <v>84</v>
      </c>
      <c r="V2798">
        <v>102</v>
      </c>
      <c r="W2798">
        <v>95</v>
      </c>
      <c r="X2798">
        <v>150</v>
      </c>
      <c r="Y2798">
        <v>133</v>
      </c>
      <c r="Z2798">
        <v>149</v>
      </c>
      <c r="AA2798">
        <f t="shared" si="681"/>
        <v>713</v>
      </c>
      <c r="AB2798">
        <f t="shared" si="682"/>
        <v>1.1881311530154619E-4</v>
      </c>
      <c r="AC2798" s="175"/>
    </row>
    <row r="2799" spans="1:29">
      <c r="A2799" t="s">
        <v>6832</v>
      </c>
      <c r="B2799" t="s">
        <v>6833</v>
      </c>
      <c r="C2799">
        <v>3.8</v>
      </c>
      <c r="D2799">
        <v>4.0199999999999996</v>
      </c>
      <c r="E2799">
        <v>2.73</v>
      </c>
      <c r="F2799">
        <v>5.25</v>
      </c>
      <c r="G2799">
        <v>5.83</v>
      </c>
      <c r="H2799">
        <v>3.04</v>
      </c>
      <c r="I2799">
        <v>4.88</v>
      </c>
      <c r="J2799">
        <v>5.47</v>
      </c>
      <c r="K2799">
        <v>2.7</v>
      </c>
      <c r="U2799">
        <v>90</v>
      </c>
      <c r="V2799">
        <v>97</v>
      </c>
      <c r="W2799">
        <v>85</v>
      </c>
      <c r="X2799">
        <v>109</v>
      </c>
      <c r="Y2799">
        <v>129</v>
      </c>
      <c r="Z2799">
        <v>151</v>
      </c>
      <c r="AA2799">
        <f t="shared" si="681"/>
        <v>661</v>
      </c>
      <c r="AB2799">
        <f t="shared" si="682"/>
        <v>1.1014792316174197E-4</v>
      </c>
      <c r="AC2799" s="175"/>
    </row>
    <row r="2800" spans="1:29">
      <c r="A2800" t="s">
        <v>6834</v>
      </c>
      <c r="B2800" t="s">
        <v>6835</v>
      </c>
      <c r="C2800">
        <v>3.78</v>
      </c>
      <c r="D2800">
        <v>4.01</v>
      </c>
      <c r="E2800">
        <v>2.73</v>
      </c>
      <c r="F2800">
        <v>5.26</v>
      </c>
      <c r="G2800">
        <v>5.84</v>
      </c>
      <c r="H2800">
        <v>3.08</v>
      </c>
      <c r="I2800">
        <v>4.87</v>
      </c>
      <c r="J2800">
        <v>5.46</v>
      </c>
      <c r="K2800">
        <v>2.7</v>
      </c>
      <c r="U2800">
        <v>83</v>
      </c>
      <c r="V2800">
        <v>94</v>
      </c>
      <c r="W2800">
        <v>82</v>
      </c>
      <c r="X2800">
        <v>107</v>
      </c>
      <c r="Y2800">
        <v>130</v>
      </c>
      <c r="Z2800">
        <v>145</v>
      </c>
      <c r="AA2800">
        <f t="shared" si="681"/>
        <v>641</v>
      </c>
      <c r="AB2800">
        <f t="shared" si="682"/>
        <v>1.0681515695412498E-4</v>
      </c>
      <c r="AC2800" s="175"/>
    </row>
    <row r="2801" spans="1:29">
      <c r="A2801" t="s">
        <v>6836</v>
      </c>
      <c r="B2801" t="s">
        <v>6837</v>
      </c>
      <c r="C2801">
        <v>3.8</v>
      </c>
      <c r="D2801">
        <v>4.0199999999999996</v>
      </c>
      <c r="E2801">
        <v>2.73</v>
      </c>
      <c r="F2801">
        <v>5.29</v>
      </c>
      <c r="G2801">
        <v>5.86</v>
      </c>
      <c r="H2801">
        <v>3.09</v>
      </c>
      <c r="I2801">
        <v>4.88</v>
      </c>
      <c r="J2801">
        <v>5.47</v>
      </c>
      <c r="K2801">
        <v>2.7</v>
      </c>
      <c r="U2801">
        <v>73</v>
      </c>
      <c r="V2801">
        <v>94</v>
      </c>
      <c r="W2801">
        <v>85</v>
      </c>
      <c r="X2801">
        <v>86</v>
      </c>
      <c r="Y2801">
        <v>119</v>
      </c>
      <c r="Z2801">
        <v>117</v>
      </c>
      <c r="AA2801">
        <f t="shared" si="681"/>
        <v>574</v>
      </c>
      <c r="AB2801">
        <f t="shared" si="682"/>
        <v>9.5650390158608011E-5</v>
      </c>
      <c r="AC2801" s="175">
        <f t="shared" si="678"/>
        <v>9.6775198753678752E-5</v>
      </c>
    </row>
    <row r="2802" spans="1:29">
      <c r="A2802" t="s">
        <v>6838</v>
      </c>
      <c r="B2802" t="s">
        <v>6839</v>
      </c>
      <c r="C2802">
        <v>3.79</v>
      </c>
      <c r="D2802">
        <v>4.03</v>
      </c>
      <c r="E2802">
        <v>2.73</v>
      </c>
      <c r="F2802">
        <v>5.27</v>
      </c>
      <c r="G2802">
        <v>5.86</v>
      </c>
      <c r="H2802">
        <v>3.1</v>
      </c>
      <c r="I2802">
        <v>4.8600000000000003</v>
      </c>
      <c r="J2802">
        <v>5.46</v>
      </c>
      <c r="K2802">
        <v>2.7</v>
      </c>
      <c r="U2802">
        <v>59</v>
      </c>
      <c r="V2802">
        <v>90</v>
      </c>
      <c r="W2802">
        <v>87</v>
      </c>
      <c r="X2802">
        <v>122</v>
      </c>
      <c r="Y2802">
        <v>122</v>
      </c>
      <c r="Z2802">
        <v>112</v>
      </c>
      <c r="AA2802">
        <f t="shared" si="681"/>
        <v>592</v>
      </c>
      <c r="AB2802">
        <f t="shared" si="682"/>
        <v>9.864987974546331E-5</v>
      </c>
      <c r="AC2802" s="175"/>
    </row>
    <row r="2803" spans="1:29">
      <c r="A2803" t="s">
        <v>6840</v>
      </c>
      <c r="B2803" t="s">
        <v>6841</v>
      </c>
      <c r="C2803">
        <v>3.76</v>
      </c>
      <c r="D2803">
        <v>4.01</v>
      </c>
      <c r="E2803">
        <v>2.71</v>
      </c>
      <c r="F2803">
        <v>5.23</v>
      </c>
      <c r="G2803">
        <v>5.86</v>
      </c>
      <c r="H2803">
        <v>3.09</v>
      </c>
      <c r="I2803">
        <v>4.8099999999999996</v>
      </c>
      <c r="J2803">
        <v>5.43</v>
      </c>
      <c r="K2803">
        <v>2.7</v>
      </c>
      <c r="U2803">
        <v>62</v>
      </c>
      <c r="V2803">
        <v>95</v>
      </c>
      <c r="W2803">
        <v>93</v>
      </c>
      <c r="X2803">
        <v>111</v>
      </c>
      <c r="Y2803">
        <v>111</v>
      </c>
      <c r="Z2803">
        <v>100</v>
      </c>
      <c r="AA2803">
        <f t="shared" si="681"/>
        <v>572</v>
      </c>
      <c r="AB2803">
        <f t="shared" si="682"/>
        <v>9.5317113537846316E-5</v>
      </c>
      <c r="AC2803" s="175"/>
    </row>
    <row r="2804" spans="1:29">
      <c r="A2804" t="s">
        <v>6842</v>
      </c>
      <c r="B2804" t="s">
        <v>6843</v>
      </c>
      <c r="C2804">
        <v>3.71</v>
      </c>
      <c r="D2804">
        <v>3.99</v>
      </c>
      <c r="E2804">
        <v>2.68</v>
      </c>
      <c r="F2804">
        <v>5.15</v>
      </c>
      <c r="G2804">
        <v>5.81</v>
      </c>
      <c r="H2804">
        <v>3.07</v>
      </c>
      <c r="I2804">
        <v>4.74</v>
      </c>
      <c r="J2804">
        <v>5.39</v>
      </c>
      <c r="K2804">
        <v>2.7</v>
      </c>
      <c r="U2804">
        <v>66</v>
      </c>
      <c r="V2804">
        <v>100</v>
      </c>
      <c r="W2804">
        <v>97</v>
      </c>
      <c r="X2804">
        <v>95</v>
      </c>
      <c r="Y2804">
        <v>109</v>
      </c>
      <c r="Z2804">
        <v>118</v>
      </c>
      <c r="AA2804">
        <f t="shared" si="681"/>
        <v>585</v>
      </c>
      <c r="AB2804">
        <f t="shared" si="682"/>
        <v>9.7483411572797356E-5</v>
      </c>
      <c r="AC2804" s="175"/>
    </row>
    <row r="2805" spans="1:29">
      <c r="A2805" t="s">
        <v>6844</v>
      </c>
      <c r="B2805" t="s">
        <v>6845</v>
      </c>
      <c r="C2805">
        <v>3.6</v>
      </c>
      <c r="D2805">
        <v>3.93</v>
      </c>
      <c r="E2805">
        <v>2.64</v>
      </c>
      <c r="F2805">
        <v>4.96</v>
      </c>
      <c r="G2805">
        <v>5.68</v>
      </c>
      <c r="H2805">
        <v>3.01</v>
      </c>
      <c r="I2805">
        <v>4.63</v>
      </c>
      <c r="J2805">
        <v>5.33</v>
      </c>
      <c r="K2805">
        <v>2.7</v>
      </c>
      <c r="U2805">
        <v>76</v>
      </c>
      <c r="V2805">
        <v>104</v>
      </c>
      <c r="W2805">
        <v>102</v>
      </c>
      <c r="X2805">
        <v>75</v>
      </c>
      <c r="Y2805">
        <v>117</v>
      </c>
      <c r="Z2805">
        <v>139</v>
      </c>
      <c r="AA2805">
        <f t="shared" si="681"/>
        <v>613</v>
      </c>
      <c r="AB2805">
        <f t="shared" si="682"/>
        <v>1.0214928426346117E-4</v>
      </c>
      <c r="AC2805" s="175">
        <f t="shared" si="679"/>
        <v>1.0798162512679093E-4</v>
      </c>
    </row>
    <row r="2806" spans="1:29">
      <c r="A2806" t="s">
        <v>6846</v>
      </c>
      <c r="B2806" t="s">
        <v>6847</v>
      </c>
      <c r="C2806">
        <v>3.51</v>
      </c>
      <c r="D2806">
        <v>3.87</v>
      </c>
      <c r="E2806">
        <v>2.6</v>
      </c>
      <c r="F2806">
        <v>4.76</v>
      </c>
      <c r="G2806">
        <v>5.53</v>
      </c>
      <c r="H2806">
        <v>2.93</v>
      </c>
      <c r="I2806">
        <v>4.54</v>
      </c>
      <c r="J2806">
        <v>5.28</v>
      </c>
      <c r="K2806">
        <v>2.7</v>
      </c>
      <c r="U2806">
        <v>80</v>
      </c>
      <c r="V2806">
        <v>111</v>
      </c>
      <c r="W2806">
        <v>110</v>
      </c>
      <c r="X2806">
        <v>80</v>
      </c>
      <c r="Y2806">
        <v>123</v>
      </c>
      <c r="Z2806">
        <v>135</v>
      </c>
      <c r="AA2806">
        <f t="shared" si="681"/>
        <v>639</v>
      </c>
      <c r="AB2806">
        <f t="shared" si="682"/>
        <v>1.0648188033336327E-4</v>
      </c>
      <c r="AC2806" s="175"/>
    </row>
    <row r="2807" spans="1:29">
      <c r="A2807" t="s">
        <v>6848</v>
      </c>
      <c r="B2807" t="s">
        <v>6849</v>
      </c>
      <c r="C2807">
        <v>3.43</v>
      </c>
      <c r="D2807">
        <v>3.8</v>
      </c>
      <c r="E2807">
        <v>2.56</v>
      </c>
      <c r="F2807">
        <v>4.5599999999999996</v>
      </c>
      <c r="G2807">
        <v>5.35</v>
      </c>
      <c r="H2807">
        <v>2.84</v>
      </c>
      <c r="I2807">
        <v>4.45</v>
      </c>
      <c r="J2807">
        <v>5.23</v>
      </c>
      <c r="K2807">
        <v>2.7</v>
      </c>
      <c r="U2807">
        <v>79</v>
      </c>
      <c r="V2807">
        <v>119</v>
      </c>
      <c r="W2807">
        <v>115</v>
      </c>
      <c r="X2807">
        <v>85</v>
      </c>
      <c r="Y2807">
        <v>127</v>
      </c>
      <c r="Z2807">
        <v>142</v>
      </c>
      <c r="AA2807">
        <f t="shared" si="681"/>
        <v>667</v>
      </c>
      <c r="AB2807">
        <f t="shared" si="682"/>
        <v>1.1114775302402708E-4</v>
      </c>
      <c r="AC2807" s="175"/>
    </row>
    <row r="2808" spans="1:29">
      <c r="A2808" t="s">
        <v>6850</v>
      </c>
      <c r="B2808" t="s">
        <v>6851</v>
      </c>
      <c r="C2808">
        <v>3.37</v>
      </c>
      <c r="D2808">
        <v>3.76</v>
      </c>
      <c r="E2808">
        <v>2.54</v>
      </c>
      <c r="F2808">
        <v>4.42</v>
      </c>
      <c r="G2808">
        <v>5.23</v>
      </c>
      <c r="H2808">
        <v>2.78</v>
      </c>
      <c r="I2808">
        <v>4.3899999999999997</v>
      </c>
      <c r="J2808">
        <v>5.2</v>
      </c>
      <c r="K2808">
        <v>2.7</v>
      </c>
      <c r="U2808">
        <v>78</v>
      </c>
      <c r="V2808">
        <v>118</v>
      </c>
      <c r="W2808">
        <v>109</v>
      </c>
      <c r="X2808">
        <v>83</v>
      </c>
      <c r="Y2808">
        <v>138</v>
      </c>
      <c r="Z2808">
        <v>147</v>
      </c>
      <c r="AA2808">
        <f t="shared" si="681"/>
        <v>673</v>
      </c>
      <c r="AB2808">
        <f t="shared" si="682"/>
        <v>1.1214758288631218E-4</v>
      </c>
      <c r="AC2808" s="175"/>
    </row>
    <row r="2809" spans="1:29">
      <c r="A2809" t="s">
        <v>6852</v>
      </c>
      <c r="B2809" t="s">
        <v>6853</v>
      </c>
      <c r="C2809">
        <v>3.34</v>
      </c>
      <c r="D2809">
        <v>3.74</v>
      </c>
      <c r="E2809">
        <v>2.52</v>
      </c>
      <c r="F2809">
        <v>4.3499999999999996</v>
      </c>
      <c r="G2809">
        <v>5.17</v>
      </c>
      <c r="H2809">
        <v>2.75</v>
      </c>
      <c r="I2809">
        <v>4.3600000000000003</v>
      </c>
      <c r="J2809">
        <v>5.18</v>
      </c>
      <c r="K2809">
        <v>2.7</v>
      </c>
      <c r="U2809">
        <v>76</v>
      </c>
      <c r="V2809">
        <v>110</v>
      </c>
      <c r="W2809">
        <v>97</v>
      </c>
      <c r="X2809">
        <v>93</v>
      </c>
      <c r="Y2809">
        <v>134</v>
      </c>
      <c r="Z2809">
        <v>126</v>
      </c>
      <c r="AA2809">
        <f t="shared" si="681"/>
        <v>636</v>
      </c>
      <c r="AB2809">
        <f t="shared" si="682"/>
        <v>1.0598196540222072E-4</v>
      </c>
      <c r="AC2809" s="175">
        <f t="shared" ref="AC2809" si="684">SUM(AB2809:AB2812)/4</f>
        <v>7.7528473904690549E-5</v>
      </c>
    </row>
    <row r="2810" spans="1:29">
      <c r="A2810" t="s">
        <v>6854</v>
      </c>
      <c r="B2810" t="s">
        <v>6855</v>
      </c>
      <c r="C2810">
        <v>3.3</v>
      </c>
      <c r="D2810">
        <v>3.71</v>
      </c>
      <c r="E2810">
        <v>2.5099999999999998</v>
      </c>
      <c r="F2810">
        <v>4.3</v>
      </c>
      <c r="G2810">
        <v>5.14</v>
      </c>
      <c r="H2810">
        <v>2.74</v>
      </c>
      <c r="I2810">
        <v>4.32</v>
      </c>
      <c r="J2810">
        <v>5.16</v>
      </c>
      <c r="K2810">
        <v>2.7</v>
      </c>
      <c r="U2810">
        <v>68</v>
      </c>
      <c r="V2810">
        <v>89</v>
      </c>
      <c r="W2810">
        <v>68</v>
      </c>
      <c r="X2810">
        <v>84</v>
      </c>
      <c r="Y2810">
        <v>122</v>
      </c>
      <c r="Z2810">
        <v>73</v>
      </c>
      <c r="AA2810">
        <f t="shared" si="681"/>
        <v>504</v>
      </c>
      <c r="AB2810">
        <f t="shared" si="682"/>
        <v>8.3985708431948497E-5</v>
      </c>
      <c r="AC2810" s="175"/>
    </row>
    <row r="2811" spans="1:29">
      <c r="A2811" t="s">
        <v>6856</v>
      </c>
      <c r="B2811" t="s">
        <v>6857</v>
      </c>
      <c r="C2811">
        <v>3.27</v>
      </c>
      <c r="D2811">
        <v>3.69</v>
      </c>
      <c r="E2811">
        <v>2.5</v>
      </c>
      <c r="F2811">
        <v>4.25</v>
      </c>
      <c r="G2811">
        <v>5.0999999999999996</v>
      </c>
      <c r="H2811">
        <v>2.73</v>
      </c>
      <c r="I2811">
        <v>4.29</v>
      </c>
      <c r="J2811">
        <v>5.15</v>
      </c>
      <c r="K2811">
        <v>2.7</v>
      </c>
      <c r="U2811">
        <v>62</v>
      </c>
      <c r="V2811">
        <v>63</v>
      </c>
      <c r="W2811">
        <v>45</v>
      </c>
      <c r="X2811">
        <v>61</v>
      </c>
      <c r="Y2811">
        <v>91</v>
      </c>
      <c r="Z2811">
        <v>30</v>
      </c>
      <c r="AA2811">
        <f t="shared" si="681"/>
        <v>352</v>
      </c>
      <c r="AB2811">
        <f t="shared" si="682"/>
        <v>5.8656685254059268E-5</v>
      </c>
      <c r="AC2811" s="175"/>
    </row>
    <row r="2812" spans="1:29">
      <c r="A2812" t="s">
        <v>6858</v>
      </c>
      <c r="B2812" t="s">
        <v>6859</v>
      </c>
      <c r="C2812">
        <v>3.26</v>
      </c>
      <c r="D2812">
        <v>3.67</v>
      </c>
      <c r="E2812">
        <v>2.4900000000000002</v>
      </c>
      <c r="F2812">
        <v>4.21</v>
      </c>
      <c r="G2812">
        <v>5.07</v>
      </c>
      <c r="H2812">
        <v>2.7</v>
      </c>
      <c r="I2812">
        <v>4.28</v>
      </c>
      <c r="J2812">
        <v>5.14</v>
      </c>
      <c r="K2812">
        <v>2.7</v>
      </c>
      <c r="U2812">
        <v>86</v>
      </c>
      <c r="V2812">
        <v>65</v>
      </c>
      <c r="W2812">
        <v>61</v>
      </c>
      <c r="X2812">
        <v>76</v>
      </c>
      <c r="Y2812">
        <v>68</v>
      </c>
      <c r="Z2812">
        <v>13</v>
      </c>
      <c r="AA2812">
        <f t="shared" si="681"/>
        <v>369</v>
      </c>
      <c r="AB2812">
        <f t="shared" si="682"/>
        <v>6.1489536530533726E-5</v>
      </c>
      <c r="AC2812" s="175"/>
    </row>
    <row r="2813" spans="1:29">
      <c r="A2813" t="s">
        <v>6860</v>
      </c>
      <c r="B2813" t="s">
        <v>6861</v>
      </c>
      <c r="C2813">
        <v>3.22</v>
      </c>
      <c r="D2813">
        <v>3.65</v>
      </c>
      <c r="E2813">
        <v>2.48</v>
      </c>
      <c r="F2813">
        <v>4.16</v>
      </c>
      <c r="G2813">
        <v>5.0199999999999996</v>
      </c>
      <c r="H2813">
        <v>2.69</v>
      </c>
      <c r="I2813">
        <v>4.24</v>
      </c>
      <c r="J2813">
        <v>5.12</v>
      </c>
      <c r="K2813">
        <v>2.7</v>
      </c>
      <c r="U2813">
        <v>97</v>
      </c>
      <c r="V2813">
        <v>71</v>
      </c>
      <c r="W2813">
        <v>65</v>
      </c>
      <c r="X2813">
        <v>97</v>
      </c>
      <c r="Y2813">
        <v>71</v>
      </c>
      <c r="Z2813">
        <v>15</v>
      </c>
      <c r="AA2813">
        <f t="shared" si="681"/>
        <v>416</v>
      </c>
      <c r="AB2813">
        <f t="shared" si="682"/>
        <v>6.9321537118433683E-5</v>
      </c>
      <c r="AC2813" s="175">
        <f t="shared" ref="AC2813:AC2873" si="685">SUM(AB2813:AB2816)/4</f>
        <v>8.1861069974592656E-5</v>
      </c>
    </row>
    <row r="2814" spans="1:29">
      <c r="A2814" t="s">
        <v>6862</v>
      </c>
      <c r="B2814" t="s">
        <v>6863</v>
      </c>
      <c r="C2814">
        <v>3.2</v>
      </c>
      <c r="D2814">
        <v>3.63</v>
      </c>
      <c r="E2814">
        <v>2.4700000000000002</v>
      </c>
      <c r="F2814">
        <v>4.1100000000000003</v>
      </c>
      <c r="G2814">
        <v>4.9800000000000004</v>
      </c>
      <c r="H2814">
        <v>2.67</v>
      </c>
      <c r="I2814">
        <v>4.22</v>
      </c>
      <c r="J2814">
        <v>5.0999999999999996</v>
      </c>
      <c r="K2814">
        <v>2.7</v>
      </c>
      <c r="U2814">
        <v>83</v>
      </c>
      <c r="V2814">
        <v>67</v>
      </c>
      <c r="W2814">
        <v>69</v>
      </c>
      <c r="X2814">
        <v>110</v>
      </c>
      <c r="Y2814">
        <v>69</v>
      </c>
      <c r="Z2814">
        <v>12</v>
      </c>
      <c r="AA2814">
        <f t="shared" si="681"/>
        <v>410</v>
      </c>
      <c r="AB2814">
        <f t="shared" si="682"/>
        <v>6.8321707256148583E-5</v>
      </c>
      <c r="AC2814" s="175"/>
    </row>
    <row r="2815" spans="1:29">
      <c r="A2815" t="s">
        <v>6864</v>
      </c>
      <c r="B2815" t="s">
        <v>6865</v>
      </c>
      <c r="C2815">
        <v>3.18</v>
      </c>
      <c r="D2815">
        <v>3.61</v>
      </c>
      <c r="E2815">
        <v>2.46</v>
      </c>
      <c r="F2815">
        <v>4.07</v>
      </c>
      <c r="G2815">
        <v>4.95</v>
      </c>
      <c r="H2815">
        <v>2.65</v>
      </c>
      <c r="I2815">
        <v>4.2</v>
      </c>
      <c r="J2815">
        <v>5.09</v>
      </c>
      <c r="K2815">
        <v>2.7</v>
      </c>
      <c r="U2815">
        <v>88</v>
      </c>
      <c r="V2815">
        <v>77</v>
      </c>
      <c r="W2815">
        <v>78</v>
      </c>
      <c r="X2815">
        <v>152</v>
      </c>
      <c r="Y2815">
        <v>66</v>
      </c>
      <c r="Z2815">
        <v>23</v>
      </c>
      <c r="AA2815">
        <f t="shared" si="681"/>
        <v>484</v>
      </c>
      <c r="AB2815">
        <f t="shared" si="682"/>
        <v>8.0652942224331489E-5</v>
      </c>
      <c r="AC2815" s="175"/>
    </row>
    <row r="2816" spans="1:29">
      <c r="A2816" t="s">
        <v>6866</v>
      </c>
      <c r="B2816" t="s">
        <v>6867</v>
      </c>
      <c r="C2816">
        <v>3.16</v>
      </c>
      <c r="D2816">
        <v>3.59</v>
      </c>
      <c r="E2816">
        <v>2.4500000000000002</v>
      </c>
      <c r="F2816">
        <v>4.04</v>
      </c>
      <c r="G2816">
        <v>4.93</v>
      </c>
      <c r="H2816">
        <v>2.64</v>
      </c>
      <c r="I2816">
        <v>4.18</v>
      </c>
      <c r="J2816">
        <v>5.08</v>
      </c>
      <c r="K2816">
        <v>2.7</v>
      </c>
      <c r="U2816">
        <v>109</v>
      </c>
      <c r="V2816">
        <v>101</v>
      </c>
      <c r="W2816">
        <v>99</v>
      </c>
      <c r="X2816">
        <v>187</v>
      </c>
      <c r="Y2816">
        <v>106</v>
      </c>
      <c r="Z2816">
        <v>53</v>
      </c>
      <c r="AA2816">
        <f t="shared" si="681"/>
        <v>655</v>
      </c>
      <c r="AB2816">
        <f t="shared" si="682"/>
        <v>1.0914809329945687E-4</v>
      </c>
      <c r="AC2816" s="175"/>
    </row>
    <row r="2817" spans="1:29">
      <c r="A2817" t="s">
        <v>6868</v>
      </c>
      <c r="B2817" t="s">
        <v>6869</v>
      </c>
      <c r="C2817">
        <v>3.17</v>
      </c>
      <c r="D2817">
        <v>3.6</v>
      </c>
      <c r="E2817">
        <v>2.4500000000000002</v>
      </c>
      <c r="F2817">
        <v>4.0199999999999996</v>
      </c>
      <c r="G2817">
        <v>4.9000000000000004</v>
      </c>
      <c r="H2817">
        <v>2.62</v>
      </c>
      <c r="I2817">
        <v>4.18</v>
      </c>
      <c r="J2817">
        <v>5.08</v>
      </c>
      <c r="K2817">
        <v>2.7</v>
      </c>
      <c r="U2817">
        <v>144</v>
      </c>
      <c r="V2817">
        <v>154</v>
      </c>
      <c r="W2817">
        <v>136</v>
      </c>
      <c r="X2817">
        <v>200</v>
      </c>
      <c r="Y2817">
        <v>144</v>
      </c>
      <c r="Z2817">
        <v>168</v>
      </c>
      <c r="AA2817">
        <f t="shared" si="681"/>
        <v>946</v>
      </c>
      <c r="AB2817">
        <f t="shared" si="682"/>
        <v>1.5763984162028429E-4</v>
      </c>
      <c r="AC2817" s="175">
        <f t="shared" ref="AC2817:AC2877" si="686">SUM(AB2817:AB2820)/4</f>
        <v>1.570149479563561E-4</v>
      </c>
    </row>
    <row r="2818" spans="1:29">
      <c r="A2818" t="s">
        <v>6870</v>
      </c>
      <c r="B2818" t="s">
        <v>6871</v>
      </c>
      <c r="C2818">
        <v>3.23</v>
      </c>
      <c r="D2818">
        <v>3.65</v>
      </c>
      <c r="E2818">
        <v>2.48</v>
      </c>
      <c r="F2818">
        <v>4.09</v>
      </c>
      <c r="G2818">
        <v>4.95</v>
      </c>
      <c r="H2818">
        <v>2.63</v>
      </c>
      <c r="I2818">
        <v>4.25</v>
      </c>
      <c r="J2818">
        <v>5.12</v>
      </c>
      <c r="K2818">
        <v>2.7</v>
      </c>
      <c r="U2818">
        <v>128</v>
      </c>
      <c r="V2818">
        <v>168</v>
      </c>
      <c r="W2818">
        <v>164</v>
      </c>
      <c r="X2818">
        <v>144</v>
      </c>
      <c r="Y2818">
        <v>122</v>
      </c>
      <c r="Z2818">
        <v>262</v>
      </c>
      <c r="AA2818">
        <f t="shared" si="681"/>
        <v>988</v>
      </c>
      <c r="AB2818">
        <f t="shared" si="682"/>
        <v>1.6463865065627999E-4</v>
      </c>
      <c r="AC2818" s="175"/>
    </row>
    <row r="2819" spans="1:29">
      <c r="A2819" t="s">
        <v>6872</v>
      </c>
      <c r="B2819" t="s">
        <v>6873</v>
      </c>
      <c r="C2819">
        <v>3.31</v>
      </c>
      <c r="D2819">
        <v>3.72</v>
      </c>
      <c r="E2819">
        <v>2.5099999999999998</v>
      </c>
      <c r="F2819">
        <v>4.22</v>
      </c>
      <c r="G2819">
        <v>5.04</v>
      </c>
      <c r="H2819">
        <v>2.65</v>
      </c>
      <c r="I2819">
        <v>4.33</v>
      </c>
      <c r="J2819">
        <v>5.17</v>
      </c>
      <c r="K2819">
        <v>2.7</v>
      </c>
      <c r="U2819">
        <v>118</v>
      </c>
      <c r="V2819">
        <v>151</v>
      </c>
      <c r="W2819">
        <v>159</v>
      </c>
      <c r="X2819">
        <v>174</v>
      </c>
      <c r="Y2819">
        <v>154</v>
      </c>
      <c r="Z2819">
        <v>226</v>
      </c>
      <c r="AA2819">
        <f t="shared" si="681"/>
        <v>982</v>
      </c>
      <c r="AB2819">
        <f t="shared" si="682"/>
        <v>1.6363882079399489E-4</v>
      </c>
      <c r="AC2819" s="175"/>
    </row>
    <row r="2820" spans="1:29">
      <c r="A2820" t="s">
        <v>6874</v>
      </c>
      <c r="B2820" t="s">
        <v>6875</v>
      </c>
      <c r="C2820">
        <v>3.39</v>
      </c>
      <c r="D2820">
        <v>3.78</v>
      </c>
      <c r="E2820">
        <v>2.5299999999999998</v>
      </c>
      <c r="F2820">
        <v>4.3499999999999996</v>
      </c>
      <c r="G2820">
        <v>5.15</v>
      </c>
      <c r="H2820">
        <v>2.69</v>
      </c>
      <c r="I2820">
        <v>4.41</v>
      </c>
      <c r="J2820">
        <v>5.21</v>
      </c>
      <c r="K2820">
        <v>2.7</v>
      </c>
      <c r="U2820">
        <v>126</v>
      </c>
      <c r="V2820">
        <v>149</v>
      </c>
      <c r="W2820">
        <v>150</v>
      </c>
      <c r="X2820">
        <v>119</v>
      </c>
      <c r="Y2820">
        <v>138</v>
      </c>
      <c r="Z2820">
        <v>171</v>
      </c>
      <c r="AA2820">
        <f t="shared" si="681"/>
        <v>853</v>
      </c>
      <c r="AB2820">
        <f t="shared" si="682"/>
        <v>1.421424787548652E-4</v>
      </c>
      <c r="AC2820" s="175"/>
    </row>
    <row r="2821" spans="1:29">
      <c r="A2821" t="s">
        <v>6876</v>
      </c>
      <c r="B2821" t="s">
        <v>6877</v>
      </c>
      <c r="C2821">
        <v>3.46</v>
      </c>
      <c r="D2821">
        <v>3.84</v>
      </c>
      <c r="E2821">
        <v>2.56</v>
      </c>
      <c r="F2821">
        <v>4.51</v>
      </c>
      <c r="G2821">
        <v>5.28</v>
      </c>
      <c r="H2821">
        <v>2.75</v>
      </c>
      <c r="I2821">
        <v>4.49</v>
      </c>
      <c r="J2821">
        <v>5.25</v>
      </c>
      <c r="K2821">
        <v>2.7</v>
      </c>
      <c r="U2821">
        <v>124</v>
      </c>
      <c r="V2821">
        <v>138</v>
      </c>
      <c r="W2821">
        <v>137</v>
      </c>
      <c r="X2821">
        <v>103</v>
      </c>
      <c r="Y2821">
        <v>140</v>
      </c>
      <c r="Z2821">
        <v>164</v>
      </c>
      <c r="AA2821">
        <f t="shared" si="681"/>
        <v>806</v>
      </c>
      <c r="AB2821">
        <f t="shared" si="682"/>
        <v>1.3431047816696526E-4</v>
      </c>
      <c r="AC2821" s="175">
        <f t="shared" ref="AC2821:AC2881" si="687">SUM(AB2821:AB2824)/4</f>
        <v>1.2556196687197062E-4</v>
      </c>
    </row>
    <row r="2822" spans="1:29">
      <c r="A2822" t="s">
        <v>6878</v>
      </c>
      <c r="B2822" t="s">
        <v>6879</v>
      </c>
      <c r="C2822">
        <v>3.53</v>
      </c>
      <c r="D2822">
        <v>3.89</v>
      </c>
      <c r="E2822">
        <v>2.59</v>
      </c>
      <c r="F2822">
        <v>4.68</v>
      </c>
      <c r="G2822">
        <v>5.44</v>
      </c>
      <c r="H2822">
        <v>2.83</v>
      </c>
      <c r="I2822">
        <v>4.5599999999999996</v>
      </c>
      <c r="J2822">
        <v>5.29</v>
      </c>
      <c r="K2822">
        <v>2.7</v>
      </c>
      <c r="U2822">
        <v>112</v>
      </c>
      <c r="V2822">
        <v>133</v>
      </c>
      <c r="W2822">
        <v>127</v>
      </c>
      <c r="X2822">
        <v>108</v>
      </c>
      <c r="Y2822">
        <v>133</v>
      </c>
      <c r="Z2822">
        <v>149</v>
      </c>
      <c r="AA2822">
        <f t="shared" ref="AA2822:AA2885" si="688">SUM(U2822:Z2822)</f>
        <v>762</v>
      </c>
      <c r="AB2822">
        <f t="shared" si="682"/>
        <v>1.2697839251020785E-4</v>
      </c>
      <c r="AC2822" s="175"/>
    </row>
    <row r="2823" spans="1:29">
      <c r="A2823" t="s">
        <v>6880</v>
      </c>
      <c r="B2823" t="s">
        <v>6881</v>
      </c>
      <c r="C2823">
        <v>3.6</v>
      </c>
      <c r="D2823">
        <v>3.94</v>
      </c>
      <c r="E2823">
        <v>2.61</v>
      </c>
      <c r="F2823">
        <v>4.91</v>
      </c>
      <c r="G2823">
        <v>5.64</v>
      </c>
      <c r="H2823">
        <v>2.93</v>
      </c>
      <c r="I2823">
        <v>4.62</v>
      </c>
      <c r="J2823">
        <v>5.33</v>
      </c>
      <c r="K2823">
        <v>2.7</v>
      </c>
      <c r="U2823">
        <v>113</v>
      </c>
      <c r="V2823">
        <v>128</v>
      </c>
      <c r="W2823">
        <v>118</v>
      </c>
      <c r="X2823">
        <v>93</v>
      </c>
      <c r="Y2823">
        <v>129</v>
      </c>
      <c r="Z2823">
        <v>151</v>
      </c>
      <c r="AA2823">
        <f t="shared" si="688"/>
        <v>732</v>
      </c>
      <c r="AB2823">
        <f t="shared" si="682"/>
        <v>1.2197924319878234E-4</v>
      </c>
      <c r="AC2823" s="175"/>
    </row>
    <row r="2824" spans="1:29">
      <c r="A2824" t="s">
        <v>6882</v>
      </c>
      <c r="B2824" t="s">
        <v>6883</v>
      </c>
      <c r="C2824">
        <v>3.66</v>
      </c>
      <c r="D2824">
        <v>3.97</v>
      </c>
      <c r="E2824">
        <v>2.63</v>
      </c>
      <c r="F2824">
        <v>5.08</v>
      </c>
      <c r="G2824">
        <v>5.8</v>
      </c>
      <c r="H2824">
        <v>3.01</v>
      </c>
      <c r="I2824">
        <v>4.68</v>
      </c>
      <c r="J2824">
        <v>5.36</v>
      </c>
      <c r="K2824">
        <v>2.7</v>
      </c>
      <c r="U2824">
        <v>105</v>
      </c>
      <c r="V2824">
        <v>124</v>
      </c>
      <c r="W2824">
        <v>116</v>
      </c>
      <c r="X2824">
        <v>94</v>
      </c>
      <c r="Y2824">
        <v>130</v>
      </c>
      <c r="Z2824">
        <v>145</v>
      </c>
      <c r="AA2824">
        <f t="shared" si="688"/>
        <v>714</v>
      </c>
      <c r="AB2824">
        <f t="shared" si="682"/>
        <v>1.1897975361192704E-4</v>
      </c>
      <c r="AC2824" s="175"/>
    </row>
    <row r="2825" spans="1:29">
      <c r="A2825" t="s">
        <v>6884</v>
      </c>
      <c r="B2825" t="s">
        <v>6885</v>
      </c>
      <c r="C2825">
        <v>3.7</v>
      </c>
      <c r="D2825">
        <v>3.98</v>
      </c>
      <c r="E2825">
        <v>2.65</v>
      </c>
      <c r="F2825">
        <v>5.19</v>
      </c>
      <c r="G2825">
        <v>5.89</v>
      </c>
      <c r="H2825">
        <v>3.06</v>
      </c>
      <c r="I2825">
        <v>4.72</v>
      </c>
      <c r="J2825">
        <v>5.38</v>
      </c>
      <c r="K2825">
        <v>2.7</v>
      </c>
      <c r="U2825">
        <v>102</v>
      </c>
      <c r="V2825">
        <v>124</v>
      </c>
      <c r="W2825">
        <v>120</v>
      </c>
      <c r="X2825">
        <v>83</v>
      </c>
      <c r="Y2825">
        <v>119</v>
      </c>
      <c r="Z2825">
        <v>117</v>
      </c>
      <c r="AA2825">
        <f t="shared" si="688"/>
        <v>665</v>
      </c>
      <c r="AB2825">
        <f t="shared" si="682"/>
        <v>1.1081447640326537E-4</v>
      </c>
      <c r="AC2825" s="175">
        <f t="shared" ref="AC2825:AC2885" si="689">SUM(AB2825:AB2828)/4</f>
        <v>1.1131439133440792E-4</v>
      </c>
    </row>
    <row r="2826" spans="1:29">
      <c r="A2826" t="s">
        <v>6886</v>
      </c>
      <c r="B2826" t="s">
        <v>6887</v>
      </c>
      <c r="C2826">
        <v>3.74</v>
      </c>
      <c r="D2826">
        <v>4</v>
      </c>
      <c r="E2826">
        <v>2.67</v>
      </c>
      <c r="F2826">
        <v>5.26</v>
      </c>
      <c r="G2826">
        <v>5.94</v>
      </c>
      <c r="H2826">
        <v>3.08</v>
      </c>
      <c r="I2826">
        <v>4.76</v>
      </c>
      <c r="J2826">
        <v>5.4</v>
      </c>
      <c r="K2826">
        <v>2.7</v>
      </c>
      <c r="U2826">
        <v>109</v>
      </c>
      <c r="V2826">
        <v>123</v>
      </c>
      <c r="W2826">
        <v>124</v>
      </c>
      <c r="X2826">
        <v>77</v>
      </c>
      <c r="Y2826">
        <v>122</v>
      </c>
      <c r="Z2826">
        <v>112</v>
      </c>
      <c r="AA2826">
        <f t="shared" si="688"/>
        <v>667</v>
      </c>
      <c r="AB2826">
        <f t="shared" si="682"/>
        <v>1.1114775302402708E-4</v>
      </c>
      <c r="AC2826" s="175"/>
    </row>
    <row r="2827" spans="1:29">
      <c r="A2827" t="s">
        <v>6888</v>
      </c>
      <c r="B2827" t="s">
        <v>6889</v>
      </c>
      <c r="C2827">
        <v>3.75</v>
      </c>
      <c r="D2827">
        <v>4.01</v>
      </c>
      <c r="E2827">
        <v>2.67</v>
      </c>
      <c r="F2827">
        <v>5.27</v>
      </c>
      <c r="G2827">
        <v>5.94</v>
      </c>
      <c r="H2827">
        <v>3.08</v>
      </c>
      <c r="I2827">
        <v>4.7699999999999996</v>
      </c>
      <c r="J2827">
        <v>5.41</v>
      </c>
      <c r="K2827">
        <v>2.7</v>
      </c>
      <c r="U2827">
        <v>104</v>
      </c>
      <c r="V2827">
        <v>129</v>
      </c>
      <c r="W2827">
        <v>133</v>
      </c>
      <c r="X2827">
        <v>76</v>
      </c>
      <c r="Y2827">
        <v>111</v>
      </c>
      <c r="Z2827">
        <v>100</v>
      </c>
      <c r="AA2827">
        <f t="shared" si="688"/>
        <v>653</v>
      </c>
      <c r="AB2827">
        <f t="shared" si="682"/>
        <v>1.0881481667869518E-4</v>
      </c>
      <c r="AC2827" s="175"/>
    </row>
    <row r="2828" spans="1:29">
      <c r="A2828" t="s">
        <v>6890</v>
      </c>
      <c r="B2828" t="s">
        <v>6891</v>
      </c>
      <c r="C2828">
        <v>3.74</v>
      </c>
      <c r="D2828">
        <v>4</v>
      </c>
      <c r="E2828">
        <v>2.67</v>
      </c>
      <c r="F2828">
        <v>5.21</v>
      </c>
      <c r="G2828">
        <v>5.89</v>
      </c>
      <c r="H2828">
        <v>3.05</v>
      </c>
      <c r="I2828">
        <v>4.76</v>
      </c>
      <c r="J2828">
        <v>5.4</v>
      </c>
      <c r="K2828">
        <v>2.7</v>
      </c>
      <c r="U2828">
        <v>114</v>
      </c>
      <c r="V2828">
        <v>137</v>
      </c>
      <c r="W2828">
        <v>138</v>
      </c>
      <c r="X2828">
        <v>71</v>
      </c>
      <c r="Y2828">
        <v>109</v>
      </c>
      <c r="Z2828">
        <v>118</v>
      </c>
      <c r="AA2828">
        <f t="shared" si="688"/>
        <v>687</v>
      </c>
      <c r="AB2828">
        <f t="shared" si="682"/>
        <v>1.1448051923164408E-4</v>
      </c>
      <c r="AC2828" s="175"/>
    </row>
    <row r="2829" spans="1:29">
      <c r="A2829" t="s">
        <v>6892</v>
      </c>
      <c r="B2829" t="s">
        <v>6893</v>
      </c>
      <c r="C2829">
        <v>3.71</v>
      </c>
      <c r="D2829">
        <v>3.98</v>
      </c>
      <c r="E2829">
        <v>2.66</v>
      </c>
      <c r="F2829">
        <v>5.0999999999999996</v>
      </c>
      <c r="G2829">
        <v>5.8</v>
      </c>
      <c r="H2829">
        <v>3</v>
      </c>
      <c r="I2829">
        <v>4.7300000000000004</v>
      </c>
      <c r="J2829">
        <v>5.38</v>
      </c>
      <c r="K2829">
        <v>2.7</v>
      </c>
      <c r="U2829">
        <v>120</v>
      </c>
      <c r="V2829">
        <v>144</v>
      </c>
      <c r="W2829">
        <v>145</v>
      </c>
      <c r="X2829">
        <v>73</v>
      </c>
      <c r="Y2829">
        <v>117</v>
      </c>
      <c r="Z2829">
        <v>139</v>
      </c>
      <c r="AA2829">
        <f t="shared" si="688"/>
        <v>738</v>
      </c>
      <c r="AB2829">
        <f t="shared" si="682"/>
        <v>1.2297907306106745E-4</v>
      </c>
      <c r="AC2829" s="175">
        <f t="shared" ref="AC2829:AC2889" si="690">SUM(AB2829:AB2832)/4</f>
        <v>1.28769754346802E-4</v>
      </c>
    </row>
    <row r="2830" spans="1:29">
      <c r="A2830" t="s">
        <v>6894</v>
      </c>
      <c r="B2830" t="s">
        <v>6895</v>
      </c>
      <c r="C2830">
        <v>3.62</v>
      </c>
      <c r="D2830">
        <v>3.94</v>
      </c>
      <c r="E2830">
        <v>2.62</v>
      </c>
      <c r="F2830">
        <v>4.91</v>
      </c>
      <c r="G2830">
        <v>5.64</v>
      </c>
      <c r="H2830">
        <v>2.93</v>
      </c>
      <c r="I2830">
        <v>4.6399999999999997</v>
      </c>
      <c r="J2830">
        <v>5.34</v>
      </c>
      <c r="K2830">
        <v>2.7</v>
      </c>
      <c r="U2830">
        <v>118</v>
      </c>
      <c r="V2830">
        <v>151</v>
      </c>
      <c r="W2830">
        <v>152</v>
      </c>
      <c r="X2830">
        <v>84</v>
      </c>
      <c r="Y2830">
        <v>123</v>
      </c>
      <c r="Z2830">
        <v>135</v>
      </c>
      <c r="AA2830">
        <f t="shared" si="688"/>
        <v>763</v>
      </c>
      <c r="AB2830">
        <f t="shared" si="682"/>
        <v>1.2714503082058871E-4</v>
      </c>
      <c r="AC2830" s="175"/>
    </row>
    <row r="2831" spans="1:29">
      <c r="A2831" t="s">
        <v>6896</v>
      </c>
      <c r="B2831" t="s">
        <v>6897</v>
      </c>
      <c r="C2831">
        <v>3.44</v>
      </c>
      <c r="D2831">
        <v>3.82</v>
      </c>
      <c r="E2831">
        <v>2.56</v>
      </c>
      <c r="F2831">
        <v>4.5599999999999996</v>
      </c>
      <c r="G2831">
        <v>5.35</v>
      </c>
      <c r="H2831">
        <v>2.81</v>
      </c>
      <c r="I2831">
        <v>4.46</v>
      </c>
      <c r="J2831">
        <v>5.24</v>
      </c>
      <c r="K2831">
        <v>2.7</v>
      </c>
      <c r="U2831">
        <v>116</v>
      </c>
      <c r="V2831">
        <v>157</v>
      </c>
      <c r="W2831">
        <v>154</v>
      </c>
      <c r="X2831">
        <v>95</v>
      </c>
      <c r="Y2831">
        <v>127</v>
      </c>
      <c r="Z2831">
        <v>142</v>
      </c>
      <c r="AA2831">
        <f t="shared" si="688"/>
        <v>791</v>
      </c>
      <c r="AB2831">
        <f t="shared" si="682"/>
        <v>1.318109035112525E-4</v>
      </c>
      <c r="AC2831" s="175"/>
    </row>
    <row r="2832" spans="1:29">
      <c r="A2832" t="s">
        <v>6898</v>
      </c>
      <c r="B2832" t="s">
        <v>6899</v>
      </c>
      <c r="C2832">
        <v>3.31</v>
      </c>
      <c r="D2832">
        <v>3.72</v>
      </c>
      <c r="E2832">
        <v>2.5099999999999998</v>
      </c>
      <c r="F2832">
        <v>4.2699999999999996</v>
      </c>
      <c r="G2832">
        <v>5.09</v>
      </c>
      <c r="H2832">
        <v>2.69</v>
      </c>
      <c r="I2832">
        <v>4.33</v>
      </c>
      <c r="J2832">
        <v>5.17</v>
      </c>
      <c r="K2832">
        <v>2.7</v>
      </c>
      <c r="U2832">
        <v>121</v>
      </c>
      <c r="V2832">
        <v>153</v>
      </c>
      <c r="W2832">
        <v>145</v>
      </c>
      <c r="X2832">
        <v>95</v>
      </c>
      <c r="Y2832">
        <v>138</v>
      </c>
      <c r="Z2832">
        <v>147</v>
      </c>
      <c r="AA2832">
        <f t="shared" si="688"/>
        <v>799</v>
      </c>
      <c r="AB2832">
        <f t="shared" si="682"/>
        <v>1.331440099942993E-4</v>
      </c>
      <c r="AC2832" s="175"/>
    </row>
    <row r="2833" spans="1:29">
      <c r="A2833" t="s">
        <v>6900</v>
      </c>
      <c r="B2833" t="s">
        <v>6901</v>
      </c>
      <c r="C2833">
        <v>3.23</v>
      </c>
      <c r="D2833">
        <v>3.65</v>
      </c>
      <c r="E2833">
        <v>2.48</v>
      </c>
      <c r="F2833">
        <v>4.08</v>
      </c>
      <c r="G2833">
        <v>4.93</v>
      </c>
      <c r="H2833">
        <v>2.61</v>
      </c>
      <c r="I2833">
        <v>4.25</v>
      </c>
      <c r="J2833">
        <v>5.12</v>
      </c>
      <c r="K2833">
        <v>2.7</v>
      </c>
      <c r="U2833">
        <v>110</v>
      </c>
      <c r="V2833">
        <v>140</v>
      </c>
      <c r="W2833">
        <v>128</v>
      </c>
      <c r="X2833">
        <v>108</v>
      </c>
      <c r="Y2833">
        <v>134</v>
      </c>
      <c r="Z2833">
        <v>126</v>
      </c>
      <c r="AA2833">
        <f t="shared" si="688"/>
        <v>746</v>
      </c>
      <c r="AB2833">
        <f t="shared" si="682"/>
        <v>1.2431217954411423E-4</v>
      </c>
      <c r="AC2833" s="175">
        <f t="shared" ref="AC2833:AC2893" si="691">SUM(AB2833:AB2836)/4</f>
        <v>9.0484602536801645E-5</v>
      </c>
    </row>
    <row r="2834" spans="1:29">
      <c r="A2834" t="s">
        <v>6902</v>
      </c>
      <c r="B2834" t="s">
        <v>6903</v>
      </c>
      <c r="C2834">
        <v>3.16</v>
      </c>
      <c r="D2834">
        <v>3.59</v>
      </c>
      <c r="E2834">
        <v>2.4500000000000002</v>
      </c>
      <c r="F2834">
        <v>3.99</v>
      </c>
      <c r="G2834">
        <v>4.8600000000000003</v>
      </c>
      <c r="H2834">
        <v>2.6</v>
      </c>
      <c r="I2834">
        <v>4.18</v>
      </c>
      <c r="J2834">
        <v>5.08</v>
      </c>
      <c r="K2834">
        <v>2.7</v>
      </c>
      <c r="U2834">
        <v>106</v>
      </c>
      <c r="V2834">
        <v>115</v>
      </c>
      <c r="W2834">
        <v>90</v>
      </c>
      <c r="X2834">
        <v>94</v>
      </c>
      <c r="Y2834">
        <v>122</v>
      </c>
      <c r="Z2834">
        <v>73</v>
      </c>
      <c r="AA2834">
        <f t="shared" si="688"/>
        <v>600</v>
      </c>
      <c r="AB2834">
        <f t="shared" si="682"/>
        <v>9.9982986228510119E-5</v>
      </c>
      <c r="AC2834" s="175"/>
    </row>
    <row r="2835" spans="1:29">
      <c r="A2835" t="s">
        <v>6904</v>
      </c>
      <c r="B2835" t="s">
        <v>6905</v>
      </c>
      <c r="C2835">
        <v>3.11</v>
      </c>
      <c r="D2835">
        <v>3.55</v>
      </c>
      <c r="E2835">
        <v>2.4300000000000002</v>
      </c>
      <c r="F2835">
        <v>3.88</v>
      </c>
      <c r="G2835">
        <v>4.7699999999999996</v>
      </c>
      <c r="H2835">
        <v>2.56</v>
      </c>
      <c r="I2835">
        <v>4.12</v>
      </c>
      <c r="J2835">
        <v>5.05</v>
      </c>
      <c r="K2835">
        <v>2.7</v>
      </c>
      <c r="U2835">
        <v>90</v>
      </c>
      <c r="V2835">
        <v>84</v>
      </c>
      <c r="W2835">
        <v>66</v>
      </c>
      <c r="X2835">
        <v>79</v>
      </c>
      <c r="Y2835">
        <v>91</v>
      </c>
      <c r="Z2835">
        <v>30</v>
      </c>
      <c r="AA2835">
        <f t="shared" si="688"/>
        <v>440</v>
      </c>
      <c r="AB2835">
        <f t="shared" si="682"/>
        <v>7.3320856567574082E-5</v>
      </c>
      <c r="AC2835" s="175"/>
    </row>
    <row r="2836" spans="1:29">
      <c r="A2836" t="s">
        <v>6906</v>
      </c>
      <c r="B2836" t="s">
        <v>6907</v>
      </c>
      <c r="C2836">
        <v>3.07</v>
      </c>
      <c r="D2836">
        <v>3.51</v>
      </c>
      <c r="E2836">
        <v>2.41</v>
      </c>
      <c r="F2836">
        <v>3.79</v>
      </c>
      <c r="G2836">
        <v>4.7</v>
      </c>
      <c r="H2836">
        <v>2.52</v>
      </c>
      <c r="I2836">
        <v>4.08</v>
      </c>
      <c r="J2836">
        <v>5.0199999999999996</v>
      </c>
      <c r="K2836">
        <v>2.7</v>
      </c>
      <c r="U2836">
        <v>96</v>
      </c>
      <c r="V2836">
        <v>71</v>
      </c>
      <c r="W2836">
        <v>69</v>
      </c>
      <c r="X2836">
        <v>69</v>
      </c>
      <c r="Y2836">
        <v>68</v>
      </c>
      <c r="Z2836">
        <v>13</v>
      </c>
      <c r="AA2836">
        <f t="shared" si="688"/>
        <v>386</v>
      </c>
      <c r="AB2836">
        <f t="shared" si="682"/>
        <v>6.4322387807008171E-5</v>
      </c>
      <c r="AC2836" s="175"/>
    </row>
    <row r="2837" spans="1:29">
      <c r="A2837" t="s">
        <v>6908</v>
      </c>
      <c r="B2837" t="s">
        <v>6909</v>
      </c>
      <c r="C2837">
        <v>3.03</v>
      </c>
      <c r="D2837">
        <v>3.49</v>
      </c>
      <c r="E2837">
        <v>2.4</v>
      </c>
      <c r="F2837">
        <v>3.72</v>
      </c>
      <c r="G2837">
        <v>4.63</v>
      </c>
      <c r="H2837">
        <v>2.5</v>
      </c>
      <c r="I2837">
        <v>4.05</v>
      </c>
      <c r="J2837">
        <v>5</v>
      </c>
      <c r="K2837">
        <v>2.7</v>
      </c>
      <c r="U2837">
        <v>99</v>
      </c>
      <c r="V2837">
        <v>78</v>
      </c>
      <c r="W2837">
        <v>73</v>
      </c>
      <c r="X2837">
        <v>87</v>
      </c>
      <c r="Y2837">
        <v>71</v>
      </c>
      <c r="Z2837">
        <v>15</v>
      </c>
      <c r="AA2837">
        <f t="shared" si="688"/>
        <v>423</v>
      </c>
      <c r="AB2837">
        <f t="shared" si="682"/>
        <v>7.0488005291099637E-5</v>
      </c>
      <c r="AC2837" s="175">
        <f t="shared" ref="AC2837:AC2897" si="692">SUM(AB2837:AB2840)/4</f>
        <v>8.0986218845093184E-5</v>
      </c>
    </row>
    <row r="2838" spans="1:29">
      <c r="A2838" t="s">
        <v>6910</v>
      </c>
      <c r="B2838" t="s">
        <v>6911</v>
      </c>
      <c r="C2838">
        <v>3.02</v>
      </c>
      <c r="D2838">
        <v>3.47</v>
      </c>
      <c r="E2838">
        <v>2.4</v>
      </c>
      <c r="F2838">
        <v>3.68</v>
      </c>
      <c r="G2838">
        <v>4.5999999999999996</v>
      </c>
      <c r="H2838">
        <v>2.48</v>
      </c>
      <c r="I2838">
        <v>4.03</v>
      </c>
      <c r="J2838">
        <v>5</v>
      </c>
      <c r="K2838">
        <v>2.7</v>
      </c>
      <c r="U2838">
        <v>104</v>
      </c>
      <c r="V2838">
        <v>74</v>
      </c>
      <c r="W2838">
        <v>77</v>
      </c>
      <c r="X2838">
        <v>90</v>
      </c>
      <c r="Y2838">
        <v>69</v>
      </c>
      <c r="Z2838">
        <v>12</v>
      </c>
      <c r="AA2838">
        <f t="shared" si="688"/>
        <v>426</v>
      </c>
      <c r="AB2838">
        <f t="shared" ref="AB2838:AB2901" si="693">AA2838/$AD$4</f>
        <v>7.0987920222242187E-5</v>
      </c>
      <c r="AC2838" s="175"/>
    </row>
    <row r="2839" spans="1:29">
      <c r="A2839" t="s">
        <v>6912</v>
      </c>
      <c r="B2839" t="s">
        <v>6913</v>
      </c>
      <c r="C2839">
        <v>3.01</v>
      </c>
      <c r="D2839">
        <v>3.47</v>
      </c>
      <c r="E2839">
        <v>2.39</v>
      </c>
      <c r="F2839">
        <v>3.68</v>
      </c>
      <c r="G2839">
        <v>4.59</v>
      </c>
      <c r="H2839">
        <v>2.48</v>
      </c>
      <c r="I2839">
        <v>4.0199999999999996</v>
      </c>
      <c r="J2839">
        <v>4.99</v>
      </c>
      <c r="K2839">
        <v>2.7</v>
      </c>
      <c r="U2839">
        <v>116</v>
      </c>
      <c r="V2839">
        <v>84</v>
      </c>
      <c r="W2839">
        <v>86</v>
      </c>
      <c r="X2839">
        <v>92</v>
      </c>
      <c r="Y2839">
        <v>66</v>
      </c>
      <c r="Z2839">
        <v>23</v>
      </c>
      <c r="AA2839">
        <f t="shared" si="688"/>
        <v>467</v>
      </c>
      <c r="AB2839">
        <f t="shared" si="693"/>
        <v>7.7820090947857044E-5</v>
      </c>
      <c r="AC2839" s="175"/>
    </row>
    <row r="2840" spans="1:29">
      <c r="A2840" t="s">
        <v>6914</v>
      </c>
      <c r="B2840" t="s">
        <v>6915</v>
      </c>
      <c r="C2840">
        <v>3.01</v>
      </c>
      <c r="D2840">
        <v>3.47</v>
      </c>
      <c r="E2840">
        <v>2.39</v>
      </c>
      <c r="F2840">
        <v>3.67</v>
      </c>
      <c r="G2840">
        <v>4.59</v>
      </c>
      <c r="H2840">
        <v>2.4700000000000002</v>
      </c>
      <c r="I2840">
        <v>4.0199999999999996</v>
      </c>
      <c r="J2840">
        <v>4.99</v>
      </c>
      <c r="K2840">
        <v>2.7</v>
      </c>
      <c r="U2840">
        <v>127</v>
      </c>
      <c r="V2840">
        <v>110</v>
      </c>
      <c r="W2840">
        <v>109</v>
      </c>
      <c r="X2840">
        <v>123</v>
      </c>
      <c r="Y2840">
        <v>106</v>
      </c>
      <c r="Z2840">
        <v>53</v>
      </c>
      <c r="AA2840">
        <f t="shared" si="688"/>
        <v>628</v>
      </c>
      <c r="AB2840">
        <f t="shared" si="693"/>
        <v>1.0464885891917392E-4</v>
      </c>
      <c r="AC2840" s="175"/>
    </row>
    <row r="2841" spans="1:29">
      <c r="A2841" t="s">
        <v>6916</v>
      </c>
      <c r="B2841" t="s">
        <v>6917</v>
      </c>
      <c r="C2841">
        <v>3.04</v>
      </c>
      <c r="D2841">
        <v>3.49</v>
      </c>
      <c r="E2841">
        <v>2.4</v>
      </c>
      <c r="F2841">
        <v>3.66</v>
      </c>
      <c r="G2841">
        <v>4.5599999999999996</v>
      </c>
      <c r="H2841">
        <v>2.4500000000000002</v>
      </c>
      <c r="I2841">
        <v>4.05</v>
      </c>
      <c r="J2841">
        <v>5.01</v>
      </c>
      <c r="K2841">
        <v>2.7</v>
      </c>
      <c r="U2841">
        <v>124</v>
      </c>
      <c r="V2841">
        <v>166</v>
      </c>
      <c r="W2841">
        <v>148</v>
      </c>
      <c r="X2841">
        <v>199</v>
      </c>
      <c r="Y2841">
        <v>144</v>
      </c>
      <c r="Z2841">
        <v>168</v>
      </c>
      <c r="AA2841">
        <f t="shared" si="688"/>
        <v>949</v>
      </c>
      <c r="AB2841">
        <f t="shared" si="693"/>
        <v>1.5813975655142682E-4</v>
      </c>
      <c r="AC2841" s="175">
        <f t="shared" ref="AC2841:AC2901" si="694">SUM(AB2841:AB2844)/4</f>
        <v>1.7192907673544219E-4</v>
      </c>
    </row>
    <row r="2842" spans="1:29">
      <c r="A2842" t="s">
        <v>6918</v>
      </c>
      <c r="B2842" t="s">
        <v>6919</v>
      </c>
      <c r="C2842">
        <v>3.16</v>
      </c>
      <c r="D2842">
        <v>3.6</v>
      </c>
      <c r="E2842">
        <v>2.4500000000000002</v>
      </c>
      <c r="F2842">
        <v>3.83</v>
      </c>
      <c r="G2842">
        <v>4.6900000000000004</v>
      </c>
      <c r="H2842">
        <v>2.48</v>
      </c>
      <c r="I2842">
        <v>4.18</v>
      </c>
      <c r="J2842">
        <v>5.08</v>
      </c>
      <c r="K2842">
        <v>2.7</v>
      </c>
      <c r="U2842">
        <v>149</v>
      </c>
      <c r="V2842">
        <v>179</v>
      </c>
      <c r="W2842">
        <v>180</v>
      </c>
      <c r="X2842">
        <v>219</v>
      </c>
      <c r="Y2842">
        <v>122</v>
      </c>
      <c r="Z2842">
        <v>262</v>
      </c>
      <c r="AA2842">
        <f t="shared" si="688"/>
        <v>1111</v>
      </c>
      <c r="AB2842">
        <f t="shared" si="693"/>
        <v>1.8513516283312457E-4</v>
      </c>
      <c r="AC2842" s="175"/>
    </row>
    <row r="2843" spans="1:29">
      <c r="A2843" t="s">
        <v>6920</v>
      </c>
      <c r="B2843" t="s">
        <v>6921</v>
      </c>
      <c r="C2843">
        <v>3.33</v>
      </c>
      <c r="D2843">
        <v>3.73</v>
      </c>
      <c r="E2843">
        <v>2.5099999999999998</v>
      </c>
      <c r="F2843">
        <v>4.0999999999999996</v>
      </c>
      <c r="G2843">
        <v>4.9000000000000004</v>
      </c>
      <c r="H2843">
        <v>2.56</v>
      </c>
      <c r="I2843">
        <v>4.3499999999999996</v>
      </c>
      <c r="J2843">
        <v>5.18</v>
      </c>
      <c r="K2843">
        <v>2.7</v>
      </c>
      <c r="U2843">
        <v>163</v>
      </c>
      <c r="V2843">
        <v>163</v>
      </c>
      <c r="W2843">
        <v>173</v>
      </c>
      <c r="X2843">
        <v>219</v>
      </c>
      <c r="Y2843">
        <v>154</v>
      </c>
      <c r="Z2843">
        <v>226</v>
      </c>
      <c r="AA2843">
        <f t="shared" si="688"/>
        <v>1098</v>
      </c>
      <c r="AB2843">
        <f t="shared" si="693"/>
        <v>1.8296886479817352E-4</v>
      </c>
      <c r="AC2843" s="175"/>
    </row>
    <row r="2844" spans="1:29">
      <c r="A2844" t="s">
        <v>6922</v>
      </c>
      <c r="B2844" t="s">
        <v>6923</v>
      </c>
      <c r="C2844">
        <v>3.49</v>
      </c>
      <c r="D2844">
        <v>3.86</v>
      </c>
      <c r="E2844">
        <v>2.57</v>
      </c>
      <c r="F2844">
        <v>4.4000000000000004</v>
      </c>
      <c r="G2844">
        <v>5.14</v>
      </c>
      <c r="H2844">
        <v>2.65</v>
      </c>
      <c r="I2844">
        <v>4.51</v>
      </c>
      <c r="J2844">
        <v>5.27</v>
      </c>
      <c r="K2844">
        <v>2.7</v>
      </c>
      <c r="U2844">
        <v>181</v>
      </c>
      <c r="V2844">
        <v>161</v>
      </c>
      <c r="W2844">
        <v>163</v>
      </c>
      <c r="X2844">
        <v>155</v>
      </c>
      <c r="Y2844">
        <v>138</v>
      </c>
      <c r="Z2844">
        <v>171</v>
      </c>
      <c r="AA2844">
        <f t="shared" si="688"/>
        <v>969</v>
      </c>
      <c r="AB2844">
        <f t="shared" si="693"/>
        <v>1.6147252275904383E-4</v>
      </c>
      <c r="AC2844" s="175"/>
    </row>
    <row r="2845" spans="1:29">
      <c r="A2845" t="s">
        <v>6924</v>
      </c>
      <c r="B2845" t="s">
        <v>6925</v>
      </c>
      <c r="C2845">
        <v>3.62</v>
      </c>
      <c r="D2845">
        <v>3.94</v>
      </c>
      <c r="E2845">
        <v>2.62</v>
      </c>
      <c r="F2845">
        <v>4.67</v>
      </c>
      <c r="G2845">
        <v>5.37</v>
      </c>
      <c r="H2845">
        <v>2.75</v>
      </c>
      <c r="I2845">
        <v>4.6500000000000004</v>
      </c>
      <c r="J2845">
        <v>5.34</v>
      </c>
      <c r="K2845">
        <v>2.7</v>
      </c>
      <c r="U2845">
        <v>170</v>
      </c>
      <c r="V2845">
        <v>150</v>
      </c>
      <c r="W2845">
        <v>149</v>
      </c>
      <c r="X2845">
        <v>143</v>
      </c>
      <c r="Y2845">
        <v>140</v>
      </c>
      <c r="Z2845">
        <v>164</v>
      </c>
      <c r="AA2845">
        <f t="shared" si="688"/>
        <v>916</v>
      </c>
      <c r="AB2845">
        <f t="shared" si="693"/>
        <v>1.5264069230885879E-4</v>
      </c>
      <c r="AC2845" s="175">
        <f t="shared" ref="AC2845:AC2905" si="695">SUM(AB2845:AB2848)/4</f>
        <v>1.4168422340131789E-4</v>
      </c>
    </row>
    <row r="2846" spans="1:29">
      <c r="A2846" t="s">
        <v>6926</v>
      </c>
      <c r="B2846" t="s">
        <v>6927</v>
      </c>
      <c r="C2846">
        <v>3.71</v>
      </c>
      <c r="D2846">
        <v>3.97</v>
      </c>
      <c r="E2846">
        <v>2.65</v>
      </c>
      <c r="F2846">
        <v>4.8600000000000003</v>
      </c>
      <c r="G2846">
        <v>5.53</v>
      </c>
      <c r="H2846">
        <v>2.82</v>
      </c>
      <c r="I2846">
        <v>4.74</v>
      </c>
      <c r="J2846">
        <v>5.39</v>
      </c>
      <c r="K2846">
        <v>2.7</v>
      </c>
      <c r="U2846">
        <v>156</v>
      </c>
      <c r="V2846">
        <v>145</v>
      </c>
      <c r="W2846">
        <v>139</v>
      </c>
      <c r="X2846">
        <v>140</v>
      </c>
      <c r="Y2846">
        <v>133</v>
      </c>
      <c r="Z2846">
        <v>149</v>
      </c>
      <c r="AA2846">
        <f t="shared" si="688"/>
        <v>862</v>
      </c>
      <c r="AB2846">
        <f t="shared" si="693"/>
        <v>1.4364222354829286E-4</v>
      </c>
      <c r="AC2846" s="175"/>
    </row>
    <row r="2847" spans="1:29">
      <c r="A2847" t="s">
        <v>6928</v>
      </c>
      <c r="B2847" t="s">
        <v>6929</v>
      </c>
      <c r="C2847">
        <v>3.76</v>
      </c>
      <c r="D2847">
        <v>3.99</v>
      </c>
      <c r="E2847">
        <v>2.68</v>
      </c>
      <c r="F2847">
        <v>5.01</v>
      </c>
      <c r="G2847">
        <v>5.66</v>
      </c>
      <c r="H2847">
        <v>2.88</v>
      </c>
      <c r="I2847">
        <v>4.8</v>
      </c>
      <c r="J2847">
        <v>5.43</v>
      </c>
      <c r="K2847">
        <v>2.7</v>
      </c>
      <c r="U2847">
        <v>142</v>
      </c>
      <c r="V2847">
        <v>139</v>
      </c>
      <c r="W2847">
        <v>130</v>
      </c>
      <c r="X2847">
        <v>131</v>
      </c>
      <c r="Y2847">
        <v>129</v>
      </c>
      <c r="Z2847">
        <v>151</v>
      </c>
      <c r="AA2847">
        <f t="shared" si="688"/>
        <v>822</v>
      </c>
      <c r="AB2847">
        <f t="shared" si="693"/>
        <v>1.3697669113305885E-4</v>
      </c>
      <c r="AC2847" s="175"/>
    </row>
    <row r="2848" spans="1:29">
      <c r="A2848" t="s">
        <v>6930</v>
      </c>
      <c r="B2848" t="s">
        <v>6931</v>
      </c>
      <c r="C2848">
        <v>3.77</v>
      </c>
      <c r="D2848">
        <v>3.99</v>
      </c>
      <c r="E2848">
        <v>2.7</v>
      </c>
      <c r="F2848">
        <v>5.0999999999999996</v>
      </c>
      <c r="G2848">
        <v>5.73</v>
      </c>
      <c r="H2848">
        <v>2.92</v>
      </c>
      <c r="I2848">
        <v>4.84</v>
      </c>
      <c r="J2848">
        <v>5.45</v>
      </c>
      <c r="K2848">
        <v>2.7</v>
      </c>
      <c r="U2848">
        <v>138</v>
      </c>
      <c r="V2848">
        <v>136</v>
      </c>
      <c r="W2848">
        <v>128</v>
      </c>
      <c r="X2848">
        <v>124</v>
      </c>
      <c r="Y2848">
        <v>130</v>
      </c>
      <c r="Z2848">
        <v>145</v>
      </c>
      <c r="AA2848">
        <f t="shared" si="688"/>
        <v>801</v>
      </c>
      <c r="AB2848">
        <f t="shared" si="693"/>
        <v>1.3347728661506101E-4</v>
      </c>
      <c r="AC2848" s="175"/>
    </row>
    <row r="2849" spans="1:29">
      <c r="A2849" t="s">
        <v>6932</v>
      </c>
      <c r="B2849" t="s">
        <v>6933</v>
      </c>
      <c r="C2849">
        <v>3.78</v>
      </c>
      <c r="D2849">
        <v>3.99</v>
      </c>
      <c r="E2849">
        <v>2.71</v>
      </c>
      <c r="F2849">
        <v>5.14</v>
      </c>
      <c r="G2849">
        <v>5.75</v>
      </c>
      <c r="H2849">
        <v>2.93</v>
      </c>
      <c r="I2849">
        <v>4.8600000000000003</v>
      </c>
      <c r="J2849">
        <v>5.46</v>
      </c>
      <c r="K2849">
        <v>2.7</v>
      </c>
      <c r="U2849">
        <v>138</v>
      </c>
      <c r="V2849">
        <v>136</v>
      </c>
      <c r="W2849">
        <v>133</v>
      </c>
      <c r="X2849">
        <v>100</v>
      </c>
      <c r="Y2849">
        <v>119</v>
      </c>
      <c r="Z2849">
        <v>117</v>
      </c>
      <c r="AA2849">
        <f t="shared" si="688"/>
        <v>743</v>
      </c>
      <c r="AB2849">
        <f t="shared" si="693"/>
        <v>1.238122646129717E-4</v>
      </c>
      <c r="AC2849" s="175">
        <f t="shared" ref="AC2849" si="696">SUM(AB2849:AB2852)/4</f>
        <v>1.2343732841461479E-4</v>
      </c>
    </row>
    <row r="2850" spans="1:29">
      <c r="A2850" t="s">
        <v>6934</v>
      </c>
      <c r="B2850" t="s">
        <v>6935</v>
      </c>
      <c r="C2850">
        <v>3.76</v>
      </c>
      <c r="D2850">
        <v>3.98</v>
      </c>
      <c r="E2850">
        <v>2.71</v>
      </c>
      <c r="F2850">
        <v>5.13</v>
      </c>
      <c r="G2850">
        <v>5.74</v>
      </c>
      <c r="H2850">
        <v>2.95</v>
      </c>
      <c r="I2850">
        <v>4.8499999999999996</v>
      </c>
      <c r="J2850">
        <v>5.46</v>
      </c>
      <c r="K2850">
        <v>2.7</v>
      </c>
      <c r="U2850">
        <v>137</v>
      </c>
      <c r="V2850">
        <v>134</v>
      </c>
      <c r="W2850">
        <v>137</v>
      </c>
      <c r="X2850">
        <v>93</v>
      </c>
      <c r="Y2850">
        <v>122</v>
      </c>
      <c r="Z2850">
        <v>112</v>
      </c>
      <c r="AA2850">
        <f t="shared" si="688"/>
        <v>735</v>
      </c>
      <c r="AB2850">
        <f t="shared" si="693"/>
        <v>1.2247915812992489E-4</v>
      </c>
      <c r="AC2850" s="175"/>
    </row>
    <row r="2851" spans="1:29">
      <c r="A2851" t="s">
        <v>6936</v>
      </c>
      <c r="B2851" t="s">
        <v>6937</v>
      </c>
      <c r="C2851">
        <v>3.75</v>
      </c>
      <c r="D2851">
        <v>3.97</v>
      </c>
      <c r="E2851">
        <v>2.71</v>
      </c>
      <c r="F2851">
        <v>5.0999999999999996</v>
      </c>
      <c r="G2851">
        <v>5.72</v>
      </c>
      <c r="H2851">
        <v>2.94</v>
      </c>
      <c r="I2851">
        <v>4.83</v>
      </c>
      <c r="J2851">
        <v>5.44</v>
      </c>
      <c r="K2851">
        <v>2.7</v>
      </c>
      <c r="U2851">
        <v>137</v>
      </c>
      <c r="V2851">
        <v>141</v>
      </c>
      <c r="W2851">
        <v>147</v>
      </c>
      <c r="X2851">
        <v>92</v>
      </c>
      <c r="Y2851">
        <v>111</v>
      </c>
      <c r="Z2851">
        <v>100</v>
      </c>
      <c r="AA2851">
        <f t="shared" si="688"/>
        <v>728</v>
      </c>
      <c r="AB2851">
        <f t="shared" si="693"/>
        <v>1.2131268995725894E-4</v>
      </c>
      <c r="AC2851" s="175"/>
    </row>
    <row r="2852" spans="1:29">
      <c r="A2852" t="s">
        <v>6938</v>
      </c>
      <c r="B2852" t="s">
        <v>6939</v>
      </c>
      <c r="C2852">
        <v>3.72</v>
      </c>
      <c r="D2852">
        <v>3.96</v>
      </c>
      <c r="E2852">
        <v>2.69</v>
      </c>
      <c r="F2852">
        <v>5.03</v>
      </c>
      <c r="G2852">
        <v>5.68</v>
      </c>
      <c r="H2852">
        <v>2.93</v>
      </c>
      <c r="I2852">
        <v>4.79</v>
      </c>
      <c r="J2852">
        <v>5.42</v>
      </c>
      <c r="K2852">
        <v>2.7</v>
      </c>
      <c r="U2852">
        <v>144</v>
      </c>
      <c r="V2852">
        <v>150</v>
      </c>
      <c r="W2852">
        <v>153</v>
      </c>
      <c r="X2852">
        <v>83</v>
      </c>
      <c r="Y2852">
        <v>109</v>
      </c>
      <c r="Z2852">
        <v>118</v>
      </c>
      <c r="AA2852">
        <f t="shared" si="688"/>
        <v>757</v>
      </c>
      <c r="AB2852">
        <f t="shared" si="693"/>
        <v>1.2614520095830361E-4</v>
      </c>
      <c r="AC2852" s="175"/>
    </row>
    <row r="2853" spans="1:29">
      <c r="A2853" t="s">
        <v>6940</v>
      </c>
      <c r="B2853" t="s">
        <v>6941</v>
      </c>
      <c r="C2853">
        <v>3.69</v>
      </c>
      <c r="D2853">
        <v>3.95</v>
      </c>
      <c r="E2853">
        <v>2.67</v>
      </c>
      <c r="F2853">
        <v>4.95</v>
      </c>
      <c r="G2853">
        <v>5.62</v>
      </c>
      <c r="H2853">
        <v>2.9</v>
      </c>
      <c r="I2853">
        <v>4.75</v>
      </c>
      <c r="J2853">
        <v>5.4</v>
      </c>
      <c r="K2853">
        <v>2.7</v>
      </c>
      <c r="U2853">
        <v>144</v>
      </c>
      <c r="V2853">
        <v>157</v>
      </c>
      <c r="W2853">
        <v>160</v>
      </c>
      <c r="X2853">
        <v>86</v>
      </c>
      <c r="Y2853">
        <v>117</v>
      </c>
      <c r="Z2853">
        <v>139</v>
      </c>
      <c r="AA2853">
        <f t="shared" si="688"/>
        <v>803</v>
      </c>
      <c r="AB2853">
        <f t="shared" si="693"/>
        <v>1.3381056323582269E-4</v>
      </c>
      <c r="AC2853" s="175">
        <f t="shared" ref="AC2853:AC2913" si="697">SUM(AB2853:AB2856)/4</f>
        <v>1.3930962747839076E-4</v>
      </c>
    </row>
    <row r="2854" spans="1:29">
      <c r="A2854" t="s">
        <v>6942</v>
      </c>
      <c r="B2854" t="s">
        <v>6943</v>
      </c>
      <c r="C2854">
        <v>3.65</v>
      </c>
      <c r="D2854">
        <v>3.93</v>
      </c>
      <c r="E2854">
        <v>2.64</v>
      </c>
      <c r="F2854">
        <v>4.8499999999999996</v>
      </c>
      <c r="G2854">
        <v>5.55</v>
      </c>
      <c r="H2854">
        <v>2.86</v>
      </c>
      <c r="I2854">
        <v>4.68</v>
      </c>
      <c r="J2854">
        <v>5.36</v>
      </c>
      <c r="K2854">
        <v>2.7</v>
      </c>
      <c r="U2854">
        <v>147</v>
      </c>
      <c r="V2854">
        <v>165</v>
      </c>
      <c r="W2854">
        <v>167</v>
      </c>
      <c r="X2854">
        <v>90</v>
      </c>
      <c r="Y2854">
        <v>123</v>
      </c>
      <c r="Z2854">
        <v>135</v>
      </c>
      <c r="AA2854">
        <f t="shared" si="688"/>
        <v>827</v>
      </c>
      <c r="AB2854">
        <f t="shared" si="693"/>
        <v>1.3780988268496312E-4</v>
      </c>
      <c r="AC2854" s="175"/>
    </row>
    <row r="2855" spans="1:29">
      <c r="A2855" t="s">
        <v>6944</v>
      </c>
      <c r="B2855" t="s">
        <v>6945</v>
      </c>
      <c r="C2855">
        <v>3.6</v>
      </c>
      <c r="D2855">
        <v>3.92</v>
      </c>
      <c r="E2855">
        <v>2.62</v>
      </c>
      <c r="F2855">
        <v>4.75</v>
      </c>
      <c r="G2855">
        <v>5.48</v>
      </c>
      <c r="H2855">
        <v>2.83</v>
      </c>
      <c r="I2855">
        <v>4.63</v>
      </c>
      <c r="J2855">
        <v>5.33</v>
      </c>
      <c r="K2855">
        <v>2.7</v>
      </c>
      <c r="U2855">
        <v>141</v>
      </c>
      <c r="V2855">
        <v>170</v>
      </c>
      <c r="W2855">
        <v>168</v>
      </c>
      <c r="X2855">
        <v>106</v>
      </c>
      <c r="Y2855">
        <v>127</v>
      </c>
      <c r="Z2855">
        <v>142</v>
      </c>
      <c r="AA2855">
        <f t="shared" si="688"/>
        <v>854</v>
      </c>
      <c r="AB2855">
        <f t="shared" si="693"/>
        <v>1.4230911706524606E-4</v>
      </c>
      <c r="AC2855" s="175"/>
    </row>
    <row r="2856" spans="1:29">
      <c r="A2856" t="s">
        <v>6946</v>
      </c>
      <c r="B2856" t="s">
        <v>6947</v>
      </c>
      <c r="C2856">
        <v>3.56</v>
      </c>
      <c r="D2856">
        <v>3.9</v>
      </c>
      <c r="E2856">
        <v>2.6</v>
      </c>
      <c r="F2856">
        <v>4.66</v>
      </c>
      <c r="G2856">
        <v>5.4</v>
      </c>
      <c r="H2856">
        <v>2.8</v>
      </c>
      <c r="I2856">
        <v>4.58</v>
      </c>
      <c r="J2856">
        <v>5.3</v>
      </c>
      <c r="K2856">
        <v>2.7</v>
      </c>
      <c r="U2856">
        <v>136</v>
      </c>
      <c r="V2856">
        <v>166</v>
      </c>
      <c r="W2856">
        <v>159</v>
      </c>
      <c r="X2856">
        <v>114</v>
      </c>
      <c r="Y2856">
        <v>138</v>
      </c>
      <c r="Z2856">
        <v>147</v>
      </c>
      <c r="AA2856">
        <f t="shared" si="688"/>
        <v>860</v>
      </c>
      <c r="AB2856">
        <f t="shared" si="693"/>
        <v>1.4330894692753116E-4</v>
      </c>
      <c r="AC2856" s="175"/>
    </row>
    <row r="2857" spans="1:29">
      <c r="A2857" t="s">
        <v>6948</v>
      </c>
      <c r="B2857" t="s">
        <v>6949</v>
      </c>
      <c r="C2857">
        <v>3.52</v>
      </c>
      <c r="D2857">
        <v>3.88</v>
      </c>
      <c r="E2857">
        <v>2.58</v>
      </c>
      <c r="F2857">
        <v>4.5999999999999996</v>
      </c>
      <c r="G2857">
        <v>5.35</v>
      </c>
      <c r="H2857">
        <v>2.77</v>
      </c>
      <c r="I2857">
        <v>4.54</v>
      </c>
      <c r="J2857">
        <v>5.28</v>
      </c>
      <c r="K2857">
        <v>2.7</v>
      </c>
      <c r="U2857">
        <v>129</v>
      </c>
      <c r="V2857">
        <v>151</v>
      </c>
      <c r="W2857">
        <v>140</v>
      </c>
      <c r="X2857">
        <v>104</v>
      </c>
      <c r="Y2857">
        <v>134</v>
      </c>
      <c r="Z2857">
        <v>126</v>
      </c>
      <c r="AA2857">
        <f t="shared" si="688"/>
        <v>784</v>
      </c>
      <c r="AB2857">
        <f t="shared" si="693"/>
        <v>1.3064443533858654E-4</v>
      </c>
      <c r="AC2857" s="175">
        <f t="shared" ref="AC2857:AC2917" si="698">SUM(AB2857:AB2860)/4</f>
        <v>9.235928352858623E-5</v>
      </c>
    </row>
    <row r="2858" spans="1:29">
      <c r="A2858" t="s">
        <v>6950</v>
      </c>
      <c r="B2858" t="s">
        <v>6951</v>
      </c>
      <c r="C2858">
        <v>3.48</v>
      </c>
      <c r="D2858">
        <v>3.85</v>
      </c>
      <c r="E2858">
        <v>2.56</v>
      </c>
      <c r="F2858">
        <v>4.54</v>
      </c>
      <c r="G2858">
        <v>5.3</v>
      </c>
      <c r="H2858">
        <v>2.75</v>
      </c>
      <c r="I2858">
        <v>4.5</v>
      </c>
      <c r="J2858">
        <v>5.26</v>
      </c>
      <c r="K2858">
        <v>2.7</v>
      </c>
      <c r="U2858">
        <v>107</v>
      </c>
      <c r="V2858">
        <v>125</v>
      </c>
      <c r="W2858">
        <v>98</v>
      </c>
      <c r="X2858">
        <v>101</v>
      </c>
      <c r="Y2858">
        <v>122</v>
      </c>
      <c r="Z2858">
        <v>73</v>
      </c>
      <c r="AA2858">
        <f t="shared" si="688"/>
        <v>626</v>
      </c>
      <c r="AB2858">
        <f t="shared" si="693"/>
        <v>1.0431558229841223E-4</v>
      </c>
      <c r="AC2858" s="175"/>
    </row>
    <row r="2859" spans="1:29">
      <c r="A2859" t="s">
        <v>6952</v>
      </c>
      <c r="B2859" t="s">
        <v>6953</v>
      </c>
      <c r="C2859">
        <v>3.44</v>
      </c>
      <c r="D2859">
        <v>3.82</v>
      </c>
      <c r="E2859">
        <v>2.54</v>
      </c>
      <c r="F2859">
        <v>4.47</v>
      </c>
      <c r="G2859">
        <v>5.25</v>
      </c>
      <c r="H2859">
        <v>2.72</v>
      </c>
      <c r="I2859">
        <v>4.47</v>
      </c>
      <c r="J2859">
        <v>5.24</v>
      </c>
      <c r="K2859">
        <v>2.7</v>
      </c>
      <c r="U2859">
        <v>98</v>
      </c>
      <c r="V2859">
        <v>91</v>
      </c>
      <c r="W2859">
        <v>74</v>
      </c>
      <c r="X2859">
        <v>76</v>
      </c>
      <c r="Y2859">
        <v>91</v>
      </c>
      <c r="Z2859">
        <v>30</v>
      </c>
      <c r="AA2859">
        <f t="shared" si="688"/>
        <v>460</v>
      </c>
      <c r="AB2859">
        <f t="shared" si="693"/>
        <v>7.665362277519109E-5</v>
      </c>
      <c r="AC2859" s="175"/>
    </row>
    <row r="2860" spans="1:29">
      <c r="A2860" t="s">
        <v>6954</v>
      </c>
      <c r="B2860" t="s">
        <v>6955</v>
      </c>
      <c r="C2860">
        <v>3.39</v>
      </c>
      <c r="D2860">
        <v>3.78</v>
      </c>
      <c r="E2860">
        <v>2.5299999999999998</v>
      </c>
      <c r="F2860">
        <v>4.37</v>
      </c>
      <c r="G2860">
        <v>5.17</v>
      </c>
      <c r="H2860">
        <v>2.7</v>
      </c>
      <c r="I2860">
        <v>4.41</v>
      </c>
      <c r="J2860">
        <v>5.21</v>
      </c>
      <c r="K2860">
        <v>2.7</v>
      </c>
      <c r="U2860">
        <v>82</v>
      </c>
      <c r="V2860">
        <v>62</v>
      </c>
      <c r="W2860">
        <v>56</v>
      </c>
      <c r="X2860">
        <v>66</v>
      </c>
      <c r="Y2860">
        <v>68</v>
      </c>
      <c r="Z2860">
        <v>13</v>
      </c>
      <c r="AA2860">
        <f t="shared" si="688"/>
        <v>347</v>
      </c>
      <c r="AB2860">
        <f t="shared" si="693"/>
        <v>5.7823493702155016E-5</v>
      </c>
      <c r="AC2860" s="175"/>
    </row>
    <row r="2861" spans="1:29">
      <c r="A2861" t="s">
        <v>6956</v>
      </c>
      <c r="B2861" t="s">
        <v>6957</v>
      </c>
      <c r="C2861">
        <v>3.36</v>
      </c>
      <c r="D2861">
        <v>3.76</v>
      </c>
      <c r="E2861">
        <v>2.52</v>
      </c>
      <c r="F2861">
        <v>4.32</v>
      </c>
      <c r="G2861">
        <v>5.13</v>
      </c>
      <c r="H2861">
        <v>2.69</v>
      </c>
      <c r="I2861">
        <v>4.38</v>
      </c>
      <c r="J2861">
        <v>5.19</v>
      </c>
      <c r="K2861">
        <v>2.7</v>
      </c>
      <c r="U2861">
        <v>83</v>
      </c>
      <c r="V2861">
        <v>66</v>
      </c>
      <c r="W2861">
        <v>60</v>
      </c>
      <c r="X2861">
        <v>83</v>
      </c>
      <c r="Y2861">
        <v>71</v>
      </c>
      <c r="Z2861">
        <v>15</v>
      </c>
      <c r="AA2861">
        <f t="shared" si="688"/>
        <v>378</v>
      </c>
      <c r="AB2861">
        <f t="shared" si="693"/>
        <v>6.2989281323961376E-5</v>
      </c>
      <c r="AC2861" s="175">
        <f t="shared" ref="AC2861" si="699">SUM(AB2861:AB2864)/4</f>
        <v>7.3154218257193241E-5</v>
      </c>
    </row>
    <row r="2862" spans="1:29">
      <c r="A2862" t="s">
        <v>6958</v>
      </c>
      <c r="B2862" t="s">
        <v>6959</v>
      </c>
      <c r="C2862">
        <v>3.32</v>
      </c>
      <c r="D2862">
        <v>3.73</v>
      </c>
      <c r="E2862">
        <v>2.5</v>
      </c>
      <c r="F2862">
        <v>4.26</v>
      </c>
      <c r="G2862">
        <v>5.08</v>
      </c>
      <c r="H2862">
        <v>2.67</v>
      </c>
      <c r="I2862">
        <v>4.34</v>
      </c>
      <c r="J2862">
        <v>5.17</v>
      </c>
      <c r="K2862">
        <v>2.7</v>
      </c>
      <c r="U2862">
        <v>88</v>
      </c>
      <c r="V2862">
        <v>63</v>
      </c>
      <c r="W2862">
        <v>63</v>
      </c>
      <c r="X2862">
        <v>87</v>
      </c>
      <c r="Y2862">
        <v>69</v>
      </c>
      <c r="Z2862">
        <v>12</v>
      </c>
      <c r="AA2862">
        <f t="shared" si="688"/>
        <v>382</v>
      </c>
      <c r="AB2862">
        <f t="shared" si="693"/>
        <v>6.3655834565484767E-5</v>
      </c>
      <c r="AC2862" s="175"/>
    </row>
    <row r="2863" spans="1:29">
      <c r="A2863" t="s">
        <v>6960</v>
      </c>
      <c r="B2863" t="s">
        <v>6961</v>
      </c>
      <c r="C2863">
        <v>3.29</v>
      </c>
      <c r="D2863">
        <v>3.7</v>
      </c>
      <c r="E2863">
        <v>2.4900000000000002</v>
      </c>
      <c r="F2863">
        <v>4.2</v>
      </c>
      <c r="G2863">
        <v>5.04</v>
      </c>
      <c r="H2863">
        <v>2.65</v>
      </c>
      <c r="I2863">
        <v>4.32</v>
      </c>
      <c r="J2863">
        <v>5.16</v>
      </c>
      <c r="K2863">
        <v>2.7</v>
      </c>
      <c r="U2863">
        <v>98</v>
      </c>
      <c r="V2863">
        <v>72</v>
      </c>
      <c r="W2863">
        <v>72</v>
      </c>
      <c r="X2863">
        <v>88</v>
      </c>
      <c r="Y2863">
        <v>66</v>
      </c>
      <c r="Z2863">
        <v>23</v>
      </c>
      <c r="AA2863">
        <f t="shared" si="688"/>
        <v>419</v>
      </c>
      <c r="AB2863">
        <f t="shared" si="693"/>
        <v>6.9821452049576233E-5</v>
      </c>
      <c r="AC2863" s="175"/>
    </row>
    <row r="2864" spans="1:29">
      <c r="A2864" t="s">
        <v>6962</v>
      </c>
      <c r="B2864" t="s">
        <v>6963</v>
      </c>
      <c r="C2864">
        <v>3.27</v>
      </c>
      <c r="D2864">
        <v>3.69</v>
      </c>
      <c r="E2864">
        <v>2.48</v>
      </c>
      <c r="F2864">
        <v>4.16</v>
      </c>
      <c r="G2864">
        <v>5.01</v>
      </c>
      <c r="H2864">
        <v>2.63</v>
      </c>
      <c r="I2864">
        <v>4.29</v>
      </c>
      <c r="J2864">
        <v>5.15</v>
      </c>
      <c r="K2864">
        <v>2.7</v>
      </c>
      <c r="U2864">
        <v>107</v>
      </c>
      <c r="V2864">
        <v>96</v>
      </c>
      <c r="W2864">
        <v>93</v>
      </c>
      <c r="X2864">
        <v>122</v>
      </c>
      <c r="Y2864">
        <v>106</v>
      </c>
      <c r="Z2864">
        <v>53</v>
      </c>
      <c r="AA2864">
        <f t="shared" si="688"/>
        <v>577</v>
      </c>
      <c r="AB2864">
        <f t="shared" si="693"/>
        <v>9.6150305089750561E-5</v>
      </c>
      <c r="AC2864" s="175"/>
    </row>
    <row r="2865" spans="1:29">
      <c r="A2865" t="s">
        <v>6964</v>
      </c>
      <c r="B2865" t="s">
        <v>6965</v>
      </c>
      <c r="C2865">
        <v>3.29</v>
      </c>
      <c r="D2865">
        <v>3.7</v>
      </c>
      <c r="E2865">
        <v>2.4900000000000002</v>
      </c>
      <c r="F2865">
        <v>4.16</v>
      </c>
      <c r="G2865">
        <v>4.99</v>
      </c>
      <c r="H2865">
        <v>2.62</v>
      </c>
      <c r="I2865">
        <v>4.3099999999999996</v>
      </c>
      <c r="J2865">
        <v>5.15</v>
      </c>
      <c r="K2865">
        <v>2.7</v>
      </c>
      <c r="U2865">
        <v>106</v>
      </c>
      <c r="V2865">
        <v>148</v>
      </c>
      <c r="W2865">
        <v>132</v>
      </c>
      <c r="X2865">
        <v>196</v>
      </c>
      <c r="Y2865">
        <v>144</v>
      </c>
      <c r="Z2865">
        <v>168</v>
      </c>
      <c r="AA2865">
        <f t="shared" si="688"/>
        <v>894</v>
      </c>
      <c r="AB2865">
        <f t="shared" si="693"/>
        <v>1.4897464948048007E-4</v>
      </c>
      <c r="AC2865" s="175">
        <f t="shared" ref="AC2865" si="700">SUM(AB2865:AB2868)/4</f>
        <v>1.6388877825956617E-4</v>
      </c>
    </row>
    <row r="2866" spans="1:29">
      <c r="A2866" t="s">
        <v>6966</v>
      </c>
      <c r="B2866" t="s">
        <v>6967</v>
      </c>
      <c r="C2866">
        <v>3.38</v>
      </c>
      <c r="D2866">
        <v>3.78</v>
      </c>
      <c r="E2866">
        <v>2.5299999999999998</v>
      </c>
      <c r="F2866">
        <v>4.3099999999999996</v>
      </c>
      <c r="G2866">
        <v>5.0999999999999996</v>
      </c>
      <c r="H2866">
        <v>2.66</v>
      </c>
      <c r="I2866">
        <v>4.4000000000000004</v>
      </c>
      <c r="J2866">
        <v>5.21</v>
      </c>
      <c r="K2866">
        <v>2.7</v>
      </c>
      <c r="U2866">
        <v>134</v>
      </c>
      <c r="V2866">
        <v>166</v>
      </c>
      <c r="W2866">
        <v>159</v>
      </c>
      <c r="X2866">
        <v>222</v>
      </c>
      <c r="Y2866">
        <v>122</v>
      </c>
      <c r="Z2866">
        <v>262</v>
      </c>
      <c r="AA2866">
        <f t="shared" si="688"/>
        <v>1065</v>
      </c>
      <c r="AB2866">
        <f t="shared" si="693"/>
        <v>1.7746980055560545E-4</v>
      </c>
      <c r="AC2866" s="175"/>
    </row>
    <row r="2867" spans="1:29">
      <c r="A2867" t="s">
        <v>6968</v>
      </c>
      <c r="B2867" t="s">
        <v>6969</v>
      </c>
      <c r="C2867">
        <v>3.49</v>
      </c>
      <c r="D2867">
        <v>3.86</v>
      </c>
      <c r="E2867">
        <v>2.57</v>
      </c>
      <c r="F2867">
        <v>4.4800000000000004</v>
      </c>
      <c r="G2867">
        <v>5.24</v>
      </c>
      <c r="H2867">
        <v>2.71</v>
      </c>
      <c r="I2867">
        <v>4.51</v>
      </c>
      <c r="J2867">
        <v>5.27</v>
      </c>
      <c r="K2867">
        <v>2.7</v>
      </c>
      <c r="U2867">
        <v>145</v>
      </c>
      <c r="V2867">
        <v>147</v>
      </c>
      <c r="W2867">
        <v>157</v>
      </c>
      <c r="X2867">
        <v>220</v>
      </c>
      <c r="Y2867">
        <v>154</v>
      </c>
      <c r="Z2867">
        <v>226</v>
      </c>
      <c r="AA2867">
        <f t="shared" si="688"/>
        <v>1049</v>
      </c>
      <c r="AB2867">
        <f t="shared" si="693"/>
        <v>1.7480358758951186E-4</v>
      </c>
      <c r="AC2867" s="175"/>
    </row>
    <row r="2868" spans="1:29">
      <c r="A2868" t="s">
        <v>6970</v>
      </c>
      <c r="B2868" t="s">
        <v>6971</v>
      </c>
      <c r="C2868">
        <v>3.61</v>
      </c>
      <c r="D2868">
        <v>3.93</v>
      </c>
      <c r="E2868">
        <v>2.62</v>
      </c>
      <c r="F2868">
        <v>4.6900000000000004</v>
      </c>
      <c r="G2868">
        <v>5.4</v>
      </c>
      <c r="H2868">
        <v>2.77</v>
      </c>
      <c r="I2868">
        <v>4.63</v>
      </c>
      <c r="J2868">
        <v>5.33</v>
      </c>
      <c r="K2868">
        <v>2.7</v>
      </c>
      <c r="U2868">
        <v>161</v>
      </c>
      <c r="V2868">
        <v>145</v>
      </c>
      <c r="W2868">
        <v>145</v>
      </c>
      <c r="X2868">
        <v>166</v>
      </c>
      <c r="Y2868">
        <v>138</v>
      </c>
      <c r="Z2868">
        <v>171</v>
      </c>
      <c r="AA2868">
        <f t="shared" si="688"/>
        <v>926</v>
      </c>
      <c r="AB2868">
        <f t="shared" si="693"/>
        <v>1.5430707541266728E-4</v>
      </c>
      <c r="AC2868" s="175"/>
    </row>
    <row r="2869" spans="1:29">
      <c r="A2869" t="s">
        <v>6972</v>
      </c>
      <c r="B2869" t="s">
        <v>6973</v>
      </c>
      <c r="C2869">
        <v>3.74</v>
      </c>
      <c r="D2869">
        <v>3.99</v>
      </c>
      <c r="E2869">
        <v>2.67</v>
      </c>
      <c r="F2869">
        <v>4.93</v>
      </c>
      <c r="G2869">
        <v>5.59</v>
      </c>
      <c r="H2869">
        <v>2.85</v>
      </c>
      <c r="I2869">
        <v>4.76</v>
      </c>
      <c r="J2869">
        <v>5.41</v>
      </c>
      <c r="K2869">
        <v>2.7</v>
      </c>
      <c r="U2869">
        <v>148</v>
      </c>
      <c r="V2869">
        <v>134</v>
      </c>
      <c r="W2869">
        <v>132</v>
      </c>
      <c r="X2869">
        <v>154</v>
      </c>
      <c r="Y2869">
        <v>140</v>
      </c>
      <c r="Z2869">
        <v>164</v>
      </c>
      <c r="AA2869">
        <f t="shared" si="688"/>
        <v>872</v>
      </c>
      <c r="AB2869">
        <f t="shared" si="693"/>
        <v>1.4530860665210135E-4</v>
      </c>
      <c r="AC2869" s="175">
        <f t="shared" ref="AC2869" si="701">SUM(AB2869:AB2872)/4</f>
        <v>1.3397720154620355E-4</v>
      </c>
    </row>
    <row r="2870" spans="1:29">
      <c r="A2870" t="s">
        <v>6974</v>
      </c>
      <c r="B2870" t="s">
        <v>6975</v>
      </c>
      <c r="C2870">
        <v>3.86</v>
      </c>
      <c r="D2870">
        <v>4.0199999999999996</v>
      </c>
      <c r="E2870">
        <v>2.73</v>
      </c>
      <c r="F2870">
        <v>5.21</v>
      </c>
      <c r="G2870">
        <v>5.81</v>
      </c>
      <c r="H2870">
        <v>2.95</v>
      </c>
      <c r="I2870">
        <v>4.91</v>
      </c>
      <c r="J2870">
        <v>5.49</v>
      </c>
      <c r="K2870">
        <v>2.7</v>
      </c>
      <c r="U2870">
        <v>132</v>
      </c>
      <c r="V2870">
        <v>128</v>
      </c>
      <c r="W2870">
        <v>122</v>
      </c>
      <c r="X2870">
        <v>151</v>
      </c>
      <c r="Y2870">
        <v>133</v>
      </c>
      <c r="Z2870">
        <v>149</v>
      </c>
      <c r="AA2870">
        <f t="shared" si="688"/>
        <v>815</v>
      </c>
      <c r="AB2870">
        <f t="shared" si="693"/>
        <v>1.3581022296039289E-4</v>
      </c>
      <c r="AC2870" s="175"/>
    </row>
    <row r="2871" spans="1:29">
      <c r="A2871" t="s">
        <v>6976</v>
      </c>
      <c r="B2871" t="s">
        <v>6977</v>
      </c>
      <c r="C2871">
        <v>3.93</v>
      </c>
      <c r="D2871">
        <v>4.03</v>
      </c>
      <c r="E2871">
        <v>2.78</v>
      </c>
      <c r="F2871">
        <v>5.48</v>
      </c>
      <c r="G2871">
        <v>5.97</v>
      </c>
      <c r="H2871">
        <v>3.05</v>
      </c>
      <c r="I2871">
        <v>5.05</v>
      </c>
      <c r="J2871">
        <v>5.56</v>
      </c>
      <c r="K2871">
        <v>2.7</v>
      </c>
      <c r="U2871">
        <v>122</v>
      </c>
      <c r="V2871">
        <v>123</v>
      </c>
      <c r="W2871">
        <v>112</v>
      </c>
      <c r="X2871">
        <v>140</v>
      </c>
      <c r="Y2871">
        <v>129</v>
      </c>
      <c r="Z2871">
        <v>151</v>
      </c>
      <c r="AA2871">
        <f t="shared" si="688"/>
        <v>777</v>
      </c>
      <c r="AB2871">
        <f t="shared" si="693"/>
        <v>1.2947796716592059E-4</v>
      </c>
      <c r="AC2871" s="175"/>
    </row>
    <row r="2872" spans="1:29">
      <c r="A2872" t="s">
        <v>6978</v>
      </c>
      <c r="B2872" t="s">
        <v>6979</v>
      </c>
      <c r="C2872">
        <v>3.97</v>
      </c>
      <c r="D2872">
        <v>4.04</v>
      </c>
      <c r="E2872">
        <v>2.83</v>
      </c>
      <c r="F2872">
        <v>5.7</v>
      </c>
      <c r="G2872">
        <v>6.08</v>
      </c>
      <c r="H2872">
        <v>3.14</v>
      </c>
      <c r="I2872">
        <v>5.17</v>
      </c>
      <c r="J2872">
        <v>5.62</v>
      </c>
      <c r="K2872">
        <v>2.7</v>
      </c>
      <c r="U2872">
        <v>115</v>
      </c>
      <c r="V2872">
        <v>119</v>
      </c>
      <c r="W2872">
        <v>110</v>
      </c>
      <c r="X2872">
        <v>133</v>
      </c>
      <c r="Y2872">
        <v>130</v>
      </c>
      <c r="Z2872">
        <v>145</v>
      </c>
      <c r="AA2872">
        <f t="shared" si="688"/>
        <v>752</v>
      </c>
      <c r="AB2872">
        <f t="shared" si="693"/>
        <v>1.2531200940639933E-4</v>
      </c>
      <c r="AC2872" s="175"/>
    </row>
    <row r="2873" spans="1:29">
      <c r="A2873" t="s">
        <v>6980</v>
      </c>
      <c r="B2873" t="s">
        <v>6981</v>
      </c>
      <c r="C2873">
        <v>4</v>
      </c>
      <c r="D2873">
        <v>4.05</v>
      </c>
      <c r="E2873">
        <v>2.87</v>
      </c>
      <c r="F2873">
        <v>5.86</v>
      </c>
      <c r="G2873">
        <v>6.14</v>
      </c>
      <c r="H2873">
        <v>3.21</v>
      </c>
      <c r="I2873">
        <v>5.28</v>
      </c>
      <c r="J2873">
        <v>5.68</v>
      </c>
      <c r="K2873">
        <v>2.7</v>
      </c>
      <c r="U2873">
        <v>118</v>
      </c>
      <c r="V2873">
        <v>119</v>
      </c>
      <c r="W2873">
        <v>113</v>
      </c>
      <c r="X2873">
        <v>106</v>
      </c>
      <c r="Y2873">
        <v>119</v>
      </c>
      <c r="Z2873">
        <v>117</v>
      </c>
      <c r="AA2873">
        <f t="shared" si="688"/>
        <v>692</v>
      </c>
      <c r="AB2873">
        <f t="shared" si="693"/>
        <v>1.1531371078354834E-4</v>
      </c>
      <c r="AC2873" s="175">
        <f t="shared" si="685"/>
        <v>1.1327239148138292E-4</v>
      </c>
    </row>
    <row r="2874" spans="1:29">
      <c r="A2874" t="s">
        <v>6982</v>
      </c>
      <c r="B2874" t="s">
        <v>6983</v>
      </c>
      <c r="C2874">
        <v>4.01</v>
      </c>
      <c r="D2874">
        <v>4.05</v>
      </c>
      <c r="E2874">
        <v>2.89</v>
      </c>
      <c r="F2874">
        <v>5.93</v>
      </c>
      <c r="G2874">
        <v>6.17</v>
      </c>
      <c r="H2874">
        <v>3.24</v>
      </c>
      <c r="I2874">
        <v>5.34</v>
      </c>
      <c r="J2874">
        <v>5.71</v>
      </c>
      <c r="K2874">
        <v>2.7</v>
      </c>
      <c r="U2874">
        <v>118</v>
      </c>
      <c r="V2874">
        <v>116</v>
      </c>
      <c r="W2874">
        <v>116</v>
      </c>
      <c r="X2874">
        <v>94</v>
      </c>
      <c r="Y2874">
        <v>122</v>
      </c>
      <c r="Z2874">
        <v>112</v>
      </c>
      <c r="AA2874">
        <f t="shared" si="688"/>
        <v>678</v>
      </c>
      <c r="AB2874">
        <f t="shared" si="693"/>
        <v>1.1298077443821643E-4</v>
      </c>
      <c r="AC2874" s="175"/>
    </row>
    <row r="2875" spans="1:29">
      <c r="A2875" t="s">
        <v>6984</v>
      </c>
      <c r="B2875" t="s">
        <v>6985</v>
      </c>
      <c r="C2875">
        <v>4.0199999999999996</v>
      </c>
      <c r="D2875">
        <v>4.05</v>
      </c>
      <c r="E2875">
        <v>2.91</v>
      </c>
      <c r="F2875">
        <v>5.97</v>
      </c>
      <c r="G2875">
        <v>6.19</v>
      </c>
      <c r="H2875">
        <v>3.25</v>
      </c>
      <c r="I2875">
        <v>5.37</v>
      </c>
      <c r="J2875">
        <v>5.73</v>
      </c>
      <c r="K2875">
        <v>2.7</v>
      </c>
      <c r="U2875">
        <v>117</v>
      </c>
      <c r="V2875">
        <v>122</v>
      </c>
      <c r="W2875">
        <v>124</v>
      </c>
      <c r="X2875">
        <v>90</v>
      </c>
      <c r="Y2875">
        <v>111</v>
      </c>
      <c r="Z2875">
        <v>100</v>
      </c>
      <c r="AA2875">
        <f t="shared" si="688"/>
        <v>664</v>
      </c>
      <c r="AB2875">
        <f t="shared" si="693"/>
        <v>1.1064783809288453E-4</v>
      </c>
      <c r="AC2875" s="175"/>
    </row>
    <row r="2876" spans="1:29">
      <c r="A2876" t="s">
        <v>6986</v>
      </c>
      <c r="B2876" t="s">
        <v>6987</v>
      </c>
      <c r="C2876">
        <v>4.0199999999999996</v>
      </c>
      <c r="D2876">
        <v>4.05</v>
      </c>
      <c r="E2876">
        <v>2.9</v>
      </c>
      <c r="F2876">
        <v>5.96</v>
      </c>
      <c r="G2876">
        <v>6.19</v>
      </c>
      <c r="H2876">
        <v>3.22</v>
      </c>
      <c r="I2876">
        <v>5.37</v>
      </c>
      <c r="J2876">
        <v>5.73</v>
      </c>
      <c r="K2876">
        <v>2.7</v>
      </c>
      <c r="U2876">
        <v>121</v>
      </c>
      <c r="V2876">
        <v>129</v>
      </c>
      <c r="W2876">
        <v>130</v>
      </c>
      <c r="X2876">
        <v>78</v>
      </c>
      <c r="Y2876">
        <v>109</v>
      </c>
      <c r="Z2876">
        <v>118</v>
      </c>
      <c r="AA2876">
        <f t="shared" si="688"/>
        <v>685</v>
      </c>
      <c r="AB2876">
        <f t="shared" si="693"/>
        <v>1.1414724261088238E-4</v>
      </c>
      <c r="AC2876" s="175"/>
    </row>
    <row r="2877" spans="1:29">
      <c r="A2877" t="s">
        <v>6988</v>
      </c>
      <c r="B2877" t="s">
        <v>6989</v>
      </c>
      <c r="C2877">
        <v>4.01</v>
      </c>
      <c r="D2877">
        <v>4.05</v>
      </c>
      <c r="E2877">
        <v>2.88</v>
      </c>
      <c r="F2877">
        <v>5.89</v>
      </c>
      <c r="G2877">
        <v>6.17</v>
      </c>
      <c r="H2877">
        <v>3.18</v>
      </c>
      <c r="I2877">
        <v>5.31</v>
      </c>
      <c r="J2877">
        <v>5.69</v>
      </c>
      <c r="K2877">
        <v>2.7</v>
      </c>
      <c r="U2877">
        <v>120</v>
      </c>
      <c r="V2877">
        <v>135</v>
      </c>
      <c r="W2877">
        <v>136</v>
      </c>
      <c r="X2877">
        <v>83</v>
      </c>
      <c r="Y2877">
        <v>117</v>
      </c>
      <c r="Z2877">
        <v>139</v>
      </c>
      <c r="AA2877">
        <f t="shared" si="688"/>
        <v>730</v>
      </c>
      <c r="AB2877">
        <f t="shared" si="693"/>
        <v>1.2164596657802064E-4</v>
      </c>
      <c r="AC2877" s="175">
        <f t="shared" si="686"/>
        <v>1.2722834997577913E-4</v>
      </c>
    </row>
    <row r="2878" spans="1:29">
      <c r="A2878" t="s">
        <v>6990</v>
      </c>
      <c r="B2878" t="s">
        <v>6991</v>
      </c>
      <c r="C2878">
        <v>3.98</v>
      </c>
      <c r="D2878">
        <v>4.05</v>
      </c>
      <c r="E2878">
        <v>2.82</v>
      </c>
      <c r="F2878">
        <v>5.71</v>
      </c>
      <c r="G2878">
        <v>6.11</v>
      </c>
      <c r="H2878">
        <v>3.12</v>
      </c>
      <c r="I2878">
        <v>5.16</v>
      </c>
      <c r="J2878">
        <v>5.62</v>
      </c>
      <c r="K2878">
        <v>2.7</v>
      </c>
      <c r="U2878">
        <v>117</v>
      </c>
      <c r="V2878">
        <v>143</v>
      </c>
      <c r="W2878">
        <v>144</v>
      </c>
      <c r="X2878">
        <v>88</v>
      </c>
      <c r="Y2878">
        <v>123</v>
      </c>
      <c r="Z2878">
        <v>135</v>
      </c>
      <c r="AA2878">
        <f t="shared" si="688"/>
        <v>750</v>
      </c>
      <c r="AB2878">
        <f t="shared" si="693"/>
        <v>1.2497873278563765E-4</v>
      </c>
      <c r="AC2878" s="175"/>
    </row>
    <row r="2879" spans="1:29">
      <c r="A2879" t="s">
        <v>6992</v>
      </c>
      <c r="B2879" t="s">
        <v>6993</v>
      </c>
      <c r="C2879">
        <v>3.87</v>
      </c>
      <c r="D2879">
        <v>4.03</v>
      </c>
      <c r="E2879">
        <v>2.73</v>
      </c>
      <c r="F2879">
        <v>5.36</v>
      </c>
      <c r="G2879">
        <v>5.95</v>
      </c>
      <c r="H2879">
        <v>3.04</v>
      </c>
      <c r="I2879">
        <v>4.93</v>
      </c>
      <c r="J2879">
        <v>5.49</v>
      </c>
      <c r="K2879">
        <v>2.7</v>
      </c>
      <c r="U2879">
        <v>115</v>
      </c>
      <c r="V2879">
        <v>150</v>
      </c>
      <c r="W2879">
        <v>148</v>
      </c>
      <c r="X2879">
        <v>102</v>
      </c>
      <c r="Y2879">
        <v>127</v>
      </c>
      <c r="Z2879">
        <v>142</v>
      </c>
      <c r="AA2879">
        <f t="shared" si="688"/>
        <v>784</v>
      </c>
      <c r="AB2879">
        <f t="shared" si="693"/>
        <v>1.3064443533858654E-4</v>
      </c>
      <c r="AC2879" s="175"/>
    </row>
    <row r="2880" spans="1:29">
      <c r="A2880" t="s">
        <v>6994</v>
      </c>
      <c r="B2880" t="s">
        <v>6995</v>
      </c>
      <c r="C2880">
        <v>3.73</v>
      </c>
      <c r="D2880">
        <v>3.98</v>
      </c>
      <c r="E2880">
        <v>2.67</v>
      </c>
      <c r="F2880">
        <v>5.04</v>
      </c>
      <c r="G2880">
        <v>5.71</v>
      </c>
      <c r="H2880">
        <v>2.94</v>
      </c>
      <c r="I2880">
        <v>4.76</v>
      </c>
      <c r="J2880">
        <v>5.4</v>
      </c>
      <c r="K2880">
        <v>2.7</v>
      </c>
      <c r="U2880">
        <v>112</v>
      </c>
      <c r="V2880">
        <v>147</v>
      </c>
      <c r="W2880">
        <v>140</v>
      </c>
      <c r="X2880">
        <v>106</v>
      </c>
      <c r="Y2880">
        <v>138</v>
      </c>
      <c r="Z2880">
        <v>147</v>
      </c>
      <c r="AA2880">
        <f t="shared" si="688"/>
        <v>790</v>
      </c>
      <c r="AB2880">
        <f t="shared" si="693"/>
        <v>1.3164426520087164E-4</v>
      </c>
      <c r="AC2880" s="175"/>
    </row>
    <row r="2881" spans="1:29">
      <c r="A2881" t="s">
        <v>6996</v>
      </c>
      <c r="B2881" t="s">
        <v>6997</v>
      </c>
      <c r="C2881">
        <v>3.61</v>
      </c>
      <c r="D2881">
        <v>3.93</v>
      </c>
      <c r="E2881">
        <v>2.62</v>
      </c>
      <c r="F2881">
        <v>4.78</v>
      </c>
      <c r="G2881">
        <v>5.51</v>
      </c>
      <c r="H2881">
        <v>2.85</v>
      </c>
      <c r="I2881">
        <v>4.63</v>
      </c>
      <c r="J2881">
        <v>5.33</v>
      </c>
      <c r="K2881">
        <v>2.7</v>
      </c>
      <c r="U2881">
        <v>109</v>
      </c>
      <c r="V2881">
        <v>136</v>
      </c>
      <c r="W2881">
        <v>124</v>
      </c>
      <c r="X2881">
        <v>98</v>
      </c>
      <c r="Y2881">
        <v>134</v>
      </c>
      <c r="Z2881">
        <v>126</v>
      </c>
      <c r="AA2881">
        <f t="shared" si="688"/>
        <v>727</v>
      </c>
      <c r="AB2881">
        <f t="shared" si="693"/>
        <v>1.2114605164687809E-4</v>
      </c>
      <c r="AC2881" s="175">
        <f t="shared" si="687"/>
        <v>8.4777240406257528E-5</v>
      </c>
    </row>
    <row r="2882" spans="1:29">
      <c r="A2882" t="s">
        <v>6998</v>
      </c>
      <c r="B2882" t="s">
        <v>6999</v>
      </c>
      <c r="C2882">
        <v>3.51</v>
      </c>
      <c r="D2882">
        <v>3.86</v>
      </c>
      <c r="E2882">
        <v>2.58</v>
      </c>
      <c r="F2882">
        <v>4.58</v>
      </c>
      <c r="G2882">
        <v>5.34</v>
      </c>
      <c r="H2882">
        <v>2.78</v>
      </c>
      <c r="I2882">
        <v>4.53</v>
      </c>
      <c r="J2882">
        <v>5.28</v>
      </c>
      <c r="K2882">
        <v>2.7</v>
      </c>
      <c r="U2882">
        <v>89</v>
      </c>
      <c r="V2882">
        <v>111</v>
      </c>
      <c r="W2882">
        <v>86</v>
      </c>
      <c r="X2882">
        <v>95</v>
      </c>
      <c r="Y2882">
        <v>122</v>
      </c>
      <c r="Z2882">
        <v>73</v>
      </c>
      <c r="AA2882">
        <f t="shared" si="688"/>
        <v>576</v>
      </c>
      <c r="AB2882">
        <f t="shared" si="693"/>
        <v>9.5983666779369707E-5</v>
      </c>
      <c r="AC2882" s="175"/>
    </row>
    <row r="2883" spans="1:29">
      <c r="A2883" t="s">
        <v>7000</v>
      </c>
      <c r="B2883" t="s">
        <v>7001</v>
      </c>
      <c r="C2883">
        <v>3.43</v>
      </c>
      <c r="D2883">
        <v>3.81</v>
      </c>
      <c r="E2883">
        <v>2.5499999999999998</v>
      </c>
      <c r="F2883">
        <v>4.42</v>
      </c>
      <c r="G2883">
        <v>5.21</v>
      </c>
      <c r="H2883">
        <v>2.74</v>
      </c>
      <c r="I2883">
        <v>4.45</v>
      </c>
      <c r="J2883">
        <v>5.23</v>
      </c>
      <c r="K2883">
        <v>2.7</v>
      </c>
      <c r="U2883">
        <v>80</v>
      </c>
      <c r="V2883">
        <v>80</v>
      </c>
      <c r="W2883">
        <v>61</v>
      </c>
      <c r="X2883">
        <v>71</v>
      </c>
      <c r="Y2883">
        <v>91</v>
      </c>
      <c r="Z2883">
        <v>30</v>
      </c>
      <c r="AA2883">
        <f t="shared" si="688"/>
        <v>413</v>
      </c>
      <c r="AB2883">
        <f t="shared" si="693"/>
        <v>6.8821622187291133E-5</v>
      </c>
      <c r="AC2883" s="175"/>
    </row>
    <row r="2884" spans="1:29">
      <c r="A2884" t="s">
        <v>7002</v>
      </c>
      <c r="B2884" t="s">
        <v>7003</v>
      </c>
      <c r="C2884">
        <v>3.35</v>
      </c>
      <c r="D2884">
        <v>3.75</v>
      </c>
      <c r="E2884">
        <v>2.52</v>
      </c>
      <c r="F2884">
        <v>4.3</v>
      </c>
      <c r="G2884">
        <v>5.12</v>
      </c>
      <c r="H2884">
        <v>2.7</v>
      </c>
      <c r="I2884">
        <v>4.37</v>
      </c>
      <c r="J2884">
        <v>5.19</v>
      </c>
      <c r="K2884">
        <v>2.7</v>
      </c>
      <c r="U2884">
        <v>70</v>
      </c>
      <c r="V2884">
        <v>55</v>
      </c>
      <c r="W2884">
        <v>47</v>
      </c>
      <c r="X2884">
        <v>66</v>
      </c>
      <c r="Y2884">
        <v>68</v>
      </c>
      <c r="Z2884">
        <v>13</v>
      </c>
      <c r="AA2884">
        <f t="shared" si="688"/>
        <v>319</v>
      </c>
      <c r="AB2884">
        <f t="shared" si="693"/>
        <v>5.3157621011491213E-5</v>
      </c>
      <c r="AC2884" s="175"/>
    </row>
    <row r="2885" spans="1:29">
      <c r="A2885" t="s">
        <v>7004</v>
      </c>
      <c r="B2885" t="s">
        <v>7005</v>
      </c>
      <c r="C2885">
        <v>3.3</v>
      </c>
      <c r="D2885">
        <v>3.7</v>
      </c>
      <c r="E2885">
        <v>2.5</v>
      </c>
      <c r="F2885">
        <v>4.1900000000000004</v>
      </c>
      <c r="G2885">
        <v>5.03</v>
      </c>
      <c r="H2885">
        <v>2.66</v>
      </c>
      <c r="I2885">
        <v>4.32</v>
      </c>
      <c r="J2885">
        <v>5.16</v>
      </c>
      <c r="K2885">
        <v>2.7</v>
      </c>
      <c r="U2885">
        <v>71</v>
      </c>
      <c r="V2885">
        <v>57</v>
      </c>
      <c r="W2885">
        <v>50</v>
      </c>
      <c r="X2885">
        <v>82</v>
      </c>
      <c r="Y2885">
        <v>71</v>
      </c>
      <c r="Z2885">
        <v>15</v>
      </c>
      <c r="AA2885">
        <f t="shared" si="688"/>
        <v>346</v>
      </c>
      <c r="AB2885">
        <f t="shared" si="693"/>
        <v>5.7656855391774168E-5</v>
      </c>
      <c r="AC2885" s="175">
        <f t="shared" si="689"/>
        <v>6.7571834859434752E-5</v>
      </c>
    </row>
    <row r="2886" spans="1:29">
      <c r="A2886" t="s">
        <v>7006</v>
      </c>
      <c r="B2886" t="s">
        <v>7007</v>
      </c>
      <c r="C2886">
        <v>3.26</v>
      </c>
      <c r="D2886">
        <v>3.67</v>
      </c>
      <c r="E2886">
        <v>2.4900000000000002</v>
      </c>
      <c r="F2886">
        <v>4.0999999999999996</v>
      </c>
      <c r="G2886">
        <v>4.95</v>
      </c>
      <c r="H2886">
        <v>2.63</v>
      </c>
      <c r="I2886">
        <v>4.28</v>
      </c>
      <c r="J2886">
        <v>5.14</v>
      </c>
      <c r="K2886">
        <v>2.7</v>
      </c>
      <c r="U2886">
        <v>75</v>
      </c>
      <c r="V2886">
        <v>54</v>
      </c>
      <c r="W2886">
        <v>54</v>
      </c>
      <c r="X2886">
        <v>86</v>
      </c>
      <c r="Y2886">
        <v>69</v>
      </c>
      <c r="Z2886">
        <v>12</v>
      </c>
      <c r="AA2886">
        <f t="shared" ref="AA2886:AA2949" si="702">SUM(U2886:Z2886)</f>
        <v>350</v>
      </c>
      <c r="AB2886">
        <f t="shared" si="693"/>
        <v>5.8323408633297566E-5</v>
      </c>
      <c r="AC2886" s="175"/>
    </row>
    <row r="2887" spans="1:29">
      <c r="A2887" t="s">
        <v>7008</v>
      </c>
      <c r="B2887" t="s">
        <v>7009</v>
      </c>
      <c r="C2887">
        <v>3.23</v>
      </c>
      <c r="D2887">
        <v>3.65</v>
      </c>
      <c r="E2887">
        <v>2.48</v>
      </c>
      <c r="F2887">
        <v>4.04</v>
      </c>
      <c r="G2887">
        <v>4.9000000000000004</v>
      </c>
      <c r="H2887">
        <v>2.61</v>
      </c>
      <c r="I2887">
        <v>4.25</v>
      </c>
      <c r="J2887">
        <v>5.12</v>
      </c>
      <c r="K2887">
        <v>2.7</v>
      </c>
      <c r="U2887">
        <v>85</v>
      </c>
      <c r="V2887">
        <v>63</v>
      </c>
      <c r="W2887">
        <v>62</v>
      </c>
      <c r="X2887">
        <v>88</v>
      </c>
      <c r="Y2887">
        <v>66</v>
      </c>
      <c r="Z2887">
        <v>23</v>
      </c>
      <c r="AA2887">
        <f t="shared" si="702"/>
        <v>387</v>
      </c>
      <c r="AB2887">
        <f t="shared" si="693"/>
        <v>6.4489026117389025E-5</v>
      </c>
      <c r="AC2887" s="175"/>
    </row>
    <row r="2888" spans="1:29">
      <c r="A2888" t="s">
        <v>7010</v>
      </c>
      <c r="B2888" t="s">
        <v>7011</v>
      </c>
      <c r="C2888">
        <v>3.22</v>
      </c>
      <c r="D2888">
        <v>3.64</v>
      </c>
      <c r="E2888">
        <v>2.4700000000000002</v>
      </c>
      <c r="F2888">
        <v>4.0199999999999996</v>
      </c>
      <c r="G2888">
        <v>4.88</v>
      </c>
      <c r="H2888">
        <v>2.59</v>
      </c>
      <c r="I2888">
        <v>4.24</v>
      </c>
      <c r="J2888">
        <v>5.12</v>
      </c>
      <c r="K2888">
        <v>2.7</v>
      </c>
      <c r="U2888">
        <v>92</v>
      </c>
      <c r="V2888">
        <v>86</v>
      </c>
      <c r="W2888">
        <v>82</v>
      </c>
      <c r="X2888">
        <v>120</v>
      </c>
      <c r="Y2888">
        <v>106</v>
      </c>
      <c r="Z2888">
        <v>53</v>
      </c>
      <c r="AA2888">
        <f t="shared" si="702"/>
        <v>539</v>
      </c>
      <c r="AB2888">
        <f t="shared" si="693"/>
        <v>8.9818049295278254E-5</v>
      </c>
      <c r="AC2888" s="175"/>
    </row>
    <row r="2889" spans="1:29">
      <c r="A2889" t="s">
        <v>7012</v>
      </c>
      <c r="B2889" t="s">
        <v>7013</v>
      </c>
      <c r="C2889">
        <v>3.26</v>
      </c>
      <c r="D2889">
        <v>3.68</v>
      </c>
      <c r="E2889">
        <v>2.48</v>
      </c>
      <c r="F2889">
        <v>4.04</v>
      </c>
      <c r="G2889">
        <v>4.87</v>
      </c>
      <c r="H2889">
        <v>2.56</v>
      </c>
      <c r="I2889">
        <v>4.28</v>
      </c>
      <c r="J2889">
        <v>5.14</v>
      </c>
      <c r="K2889">
        <v>2.7</v>
      </c>
      <c r="U2889">
        <v>91</v>
      </c>
      <c r="V2889">
        <v>133</v>
      </c>
      <c r="W2889">
        <v>119</v>
      </c>
      <c r="X2889">
        <v>194</v>
      </c>
      <c r="Y2889">
        <v>144</v>
      </c>
      <c r="Z2889">
        <v>168</v>
      </c>
      <c r="AA2889">
        <f t="shared" si="702"/>
        <v>849</v>
      </c>
      <c r="AB2889">
        <f t="shared" si="693"/>
        <v>1.4147592551334181E-4</v>
      </c>
      <c r="AC2889" s="175">
        <f t="shared" si="690"/>
        <v>1.56015118094071E-4</v>
      </c>
    </row>
    <row r="2890" spans="1:29">
      <c r="A2890" t="s">
        <v>7014</v>
      </c>
      <c r="B2890" t="s">
        <v>7015</v>
      </c>
      <c r="C2890">
        <v>3.41</v>
      </c>
      <c r="D2890">
        <v>3.8</v>
      </c>
      <c r="E2890">
        <v>2.54</v>
      </c>
      <c r="F2890">
        <v>4.2699999999999996</v>
      </c>
      <c r="G2890">
        <v>5.04</v>
      </c>
      <c r="H2890">
        <v>2.61</v>
      </c>
      <c r="I2890">
        <v>4.43</v>
      </c>
      <c r="J2890">
        <v>5.22</v>
      </c>
      <c r="K2890">
        <v>2.7</v>
      </c>
      <c r="U2890">
        <v>118</v>
      </c>
      <c r="V2890">
        <v>155</v>
      </c>
      <c r="W2890">
        <v>142</v>
      </c>
      <c r="X2890">
        <v>220</v>
      </c>
      <c r="Y2890">
        <v>122</v>
      </c>
      <c r="Z2890">
        <v>262</v>
      </c>
      <c r="AA2890">
        <f t="shared" si="702"/>
        <v>1019</v>
      </c>
      <c r="AB2890">
        <f t="shared" si="693"/>
        <v>1.6980443827808634E-4</v>
      </c>
      <c r="AC2890" s="175"/>
    </row>
    <row r="2891" spans="1:29">
      <c r="A2891" t="s">
        <v>7016</v>
      </c>
      <c r="B2891" t="s">
        <v>7017</v>
      </c>
      <c r="C2891">
        <v>3.59</v>
      </c>
      <c r="D2891">
        <v>3.93</v>
      </c>
      <c r="E2891">
        <v>2.6</v>
      </c>
      <c r="F2891">
        <v>4.5599999999999996</v>
      </c>
      <c r="G2891">
        <v>5.27</v>
      </c>
      <c r="H2891">
        <v>2.7</v>
      </c>
      <c r="I2891">
        <v>4.6100000000000003</v>
      </c>
      <c r="J2891">
        <v>5.32</v>
      </c>
      <c r="K2891">
        <v>2.7</v>
      </c>
      <c r="U2891">
        <v>127</v>
      </c>
      <c r="V2891">
        <v>134</v>
      </c>
      <c r="W2891">
        <v>143</v>
      </c>
      <c r="X2891">
        <v>218</v>
      </c>
      <c r="Y2891">
        <v>154</v>
      </c>
      <c r="Z2891">
        <v>226</v>
      </c>
      <c r="AA2891">
        <f t="shared" si="702"/>
        <v>1002</v>
      </c>
      <c r="AB2891">
        <f t="shared" si="693"/>
        <v>1.6697158700161189E-4</v>
      </c>
      <c r="AC2891" s="175"/>
    </row>
    <row r="2892" spans="1:29">
      <c r="A2892" t="s">
        <v>7018</v>
      </c>
      <c r="B2892" t="s">
        <v>7019</v>
      </c>
      <c r="C2892">
        <v>3.76</v>
      </c>
      <c r="D2892">
        <v>4.01</v>
      </c>
      <c r="E2892">
        <v>2.66</v>
      </c>
      <c r="F2892">
        <v>4.8899999999999997</v>
      </c>
      <c r="G2892">
        <v>5.54</v>
      </c>
      <c r="H2892">
        <v>2.8</v>
      </c>
      <c r="I2892">
        <v>4.78</v>
      </c>
      <c r="J2892">
        <v>5.41</v>
      </c>
      <c r="K2892">
        <v>2.7</v>
      </c>
      <c r="U2892">
        <v>140</v>
      </c>
      <c r="V2892">
        <v>131</v>
      </c>
      <c r="W2892">
        <v>131</v>
      </c>
      <c r="X2892">
        <v>164</v>
      </c>
      <c r="Y2892">
        <v>138</v>
      </c>
      <c r="Z2892">
        <v>171</v>
      </c>
      <c r="AA2892">
        <f t="shared" si="702"/>
        <v>875</v>
      </c>
      <c r="AB2892">
        <f t="shared" si="693"/>
        <v>1.4580852158324392E-4</v>
      </c>
      <c r="AC2892" s="175"/>
    </row>
    <row r="2893" spans="1:29">
      <c r="A2893" t="s">
        <v>7020</v>
      </c>
      <c r="B2893" t="s">
        <v>7021</v>
      </c>
      <c r="C2893">
        <v>3.88</v>
      </c>
      <c r="D2893">
        <v>4.05</v>
      </c>
      <c r="E2893">
        <v>2.73</v>
      </c>
      <c r="F2893">
        <v>5.24</v>
      </c>
      <c r="G2893">
        <v>5.82</v>
      </c>
      <c r="H2893">
        <v>2.92</v>
      </c>
      <c r="I2893">
        <v>4.9400000000000004</v>
      </c>
      <c r="J2893">
        <v>5.5</v>
      </c>
      <c r="K2893">
        <v>2.7</v>
      </c>
      <c r="U2893">
        <v>128</v>
      </c>
      <c r="V2893">
        <v>121</v>
      </c>
      <c r="W2893">
        <v>118</v>
      </c>
      <c r="X2893">
        <v>153</v>
      </c>
      <c r="Y2893">
        <v>140</v>
      </c>
      <c r="Z2893">
        <v>164</v>
      </c>
      <c r="AA2893">
        <f t="shared" si="702"/>
        <v>824</v>
      </c>
      <c r="AB2893">
        <f t="shared" si="693"/>
        <v>1.3730996775382056E-4</v>
      </c>
      <c r="AC2893" s="175">
        <f t="shared" si="691"/>
        <v>1.2622852011349401E-4</v>
      </c>
    </row>
    <row r="2894" spans="1:29">
      <c r="A2894" t="s">
        <v>7022</v>
      </c>
      <c r="B2894" t="s">
        <v>7023</v>
      </c>
      <c r="C2894">
        <v>3.96</v>
      </c>
      <c r="D2894">
        <v>4.0599999999999996</v>
      </c>
      <c r="E2894">
        <v>2.78</v>
      </c>
      <c r="F2894">
        <v>5.56</v>
      </c>
      <c r="G2894">
        <v>6.04</v>
      </c>
      <c r="H2894">
        <v>3.04</v>
      </c>
      <c r="I2894">
        <v>5.09</v>
      </c>
      <c r="J2894">
        <v>5.58</v>
      </c>
      <c r="K2894">
        <v>2.7</v>
      </c>
      <c r="U2894">
        <v>113</v>
      </c>
      <c r="V2894">
        <v>116</v>
      </c>
      <c r="W2894">
        <v>109</v>
      </c>
      <c r="X2894">
        <v>150</v>
      </c>
      <c r="Y2894">
        <v>133</v>
      </c>
      <c r="Z2894">
        <v>149</v>
      </c>
      <c r="AA2894">
        <f t="shared" si="702"/>
        <v>770</v>
      </c>
      <c r="AB2894">
        <f t="shared" si="693"/>
        <v>1.2831149899325466E-4</v>
      </c>
      <c r="AC2894" s="175"/>
    </row>
    <row r="2895" spans="1:29">
      <c r="A2895" t="s">
        <v>7024</v>
      </c>
      <c r="B2895" t="s">
        <v>7025</v>
      </c>
      <c r="C2895">
        <v>4.01</v>
      </c>
      <c r="D2895">
        <v>4.0599999999999996</v>
      </c>
      <c r="E2895">
        <v>2.83</v>
      </c>
      <c r="F2895">
        <v>5.85</v>
      </c>
      <c r="G2895">
        <v>6.2</v>
      </c>
      <c r="H2895">
        <v>3.17</v>
      </c>
      <c r="I2895">
        <v>5.22</v>
      </c>
      <c r="J2895">
        <v>5.65</v>
      </c>
      <c r="K2895">
        <v>2.7</v>
      </c>
      <c r="U2895">
        <v>104</v>
      </c>
      <c r="V2895">
        <v>110</v>
      </c>
      <c r="W2895">
        <v>98</v>
      </c>
      <c r="X2895">
        <v>139</v>
      </c>
      <c r="Y2895">
        <v>129</v>
      </c>
      <c r="Z2895">
        <v>151</v>
      </c>
      <c r="AA2895">
        <f t="shared" si="702"/>
        <v>731</v>
      </c>
      <c r="AB2895">
        <f t="shared" si="693"/>
        <v>1.2181260488840148E-4</v>
      </c>
      <c r="AC2895" s="175"/>
    </row>
    <row r="2896" spans="1:29">
      <c r="A2896" t="s">
        <v>7026</v>
      </c>
      <c r="B2896" t="s">
        <v>7027</v>
      </c>
      <c r="C2896">
        <v>4.03</v>
      </c>
      <c r="D2896">
        <v>4.0599999999999996</v>
      </c>
      <c r="E2896">
        <v>2.87</v>
      </c>
      <c r="F2896">
        <v>6.05</v>
      </c>
      <c r="G2896">
        <v>6.26</v>
      </c>
      <c r="H2896">
        <v>3.26</v>
      </c>
      <c r="I2896">
        <v>5.33</v>
      </c>
      <c r="J2896">
        <v>5.71</v>
      </c>
      <c r="K2896">
        <v>2.7</v>
      </c>
      <c r="U2896">
        <v>97</v>
      </c>
      <c r="V2896">
        <v>107</v>
      </c>
      <c r="W2896">
        <v>95</v>
      </c>
      <c r="X2896">
        <v>131</v>
      </c>
      <c r="Y2896">
        <v>130</v>
      </c>
      <c r="Z2896">
        <v>145</v>
      </c>
      <c r="AA2896">
        <f t="shared" si="702"/>
        <v>705</v>
      </c>
      <c r="AB2896">
        <f t="shared" si="693"/>
        <v>1.1748000881849939E-4</v>
      </c>
      <c r="AC2896" s="175"/>
    </row>
    <row r="2897" spans="1:29">
      <c r="A2897" t="s">
        <v>7028</v>
      </c>
      <c r="B2897" t="s">
        <v>7029</v>
      </c>
      <c r="C2897">
        <v>4.04</v>
      </c>
      <c r="D2897">
        <v>4.0599999999999996</v>
      </c>
      <c r="E2897">
        <v>2.91</v>
      </c>
      <c r="F2897">
        <v>6.15</v>
      </c>
      <c r="G2897">
        <v>6.28</v>
      </c>
      <c r="H2897">
        <v>3.31</v>
      </c>
      <c r="I2897">
        <v>5.43</v>
      </c>
      <c r="J2897">
        <v>5.76</v>
      </c>
      <c r="K2897">
        <v>2.7</v>
      </c>
      <c r="U2897">
        <v>101</v>
      </c>
      <c r="V2897">
        <v>106</v>
      </c>
      <c r="W2897">
        <v>99</v>
      </c>
      <c r="X2897">
        <v>105</v>
      </c>
      <c r="Y2897">
        <v>119</v>
      </c>
      <c r="Z2897">
        <v>117</v>
      </c>
      <c r="AA2897">
        <f t="shared" si="702"/>
        <v>647</v>
      </c>
      <c r="AB2897">
        <f t="shared" si="693"/>
        <v>1.0781498681641008E-4</v>
      </c>
      <c r="AC2897" s="175">
        <f t="shared" si="692"/>
        <v>1.0519043342791169E-4</v>
      </c>
    </row>
    <row r="2898" spans="1:29">
      <c r="A2898" t="s">
        <v>7030</v>
      </c>
      <c r="B2898" t="s">
        <v>7031</v>
      </c>
      <c r="C2898">
        <v>4.04</v>
      </c>
      <c r="D2898">
        <v>4.0599999999999996</v>
      </c>
      <c r="E2898">
        <v>2.93</v>
      </c>
      <c r="F2898">
        <v>6.18</v>
      </c>
      <c r="G2898">
        <v>6.28</v>
      </c>
      <c r="H2898">
        <v>3.32</v>
      </c>
      <c r="I2898">
        <v>5.49</v>
      </c>
      <c r="J2898">
        <v>5.79</v>
      </c>
      <c r="K2898">
        <v>2.7</v>
      </c>
      <c r="U2898">
        <v>100</v>
      </c>
      <c r="V2898">
        <v>103</v>
      </c>
      <c r="W2898">
        <v>101</v>
      </c>
      <c r="X2898">
        <v>93</v>
      </c>
      <c r="Y2898">
        <v>122</v>
      </c>
      <c r="Z2898">
        <v>112</v>
      </c>
      <c r="AA2898">
        <f t="shared" si="702"/>
        <v>631</v>
      </c>
      <c r="AB2898">
        <f t="shared" si="693"/>
        <v>1.0514877385031647E-4</v>
      </c>
      <c r="AC2898" s="175"/>
    </row>
    <row r="2899" spans="1:29">
      <c r="A2899" t="s">
        <v>7032</v>
      </c>
      <c r="B2899" t="s">
        <v>7033</v>
      </c>
      <c r="C2899">
        <v>4.04</v>
      </c>
      <c r="D2899">
        <v>4.0599999999999996</v>
      </c>
      <c r="E2899">
        <v>2.94</v>
      </c>
      <c r="F2899">
        <v>6.17</v>
      </c>
      <c r="G2899">
        <v>6.28</v>
      </c>
      <c r="H2899">
        <v>3.32</v>
      </c>
      <c r="I2899">
        <v>5.51</v>
      </c>
      <c r="J2899">
        <v>5.8</v>
      </c>
      <c r="K2899">
        <v>2.7</v>
      </c>
      <c r="U2899">
        <v>99</v>
      </c>
      <c r="V2899">
        <v>108</v>
      </c>
      <c r="W2899">
        <v>108</v>
      </c>
      <c r="X2899">
        <v>89</v>
      </c>
      <c r="Y2899">
        <v>111</v>
      </c>
      <c r="Z2899">
        <v>100</v>
      </c>
      <c r="AA2899">
        <f t="shared" si="702"/>
        <v>615</v>
      </c>
      <c r="AB2899">
        <f t="shared" si="693"/>
        <v>1.0248256088422287E-4</v>
      </c>
      <c r="AC2899" s="175"/>
    </row>
    <row r="2900" spans="1:29">
      <c r="A2900" t="s">
        <v>7034</v>
      </c>
      <c r="B2900" t="s">
        <v>7035</v>
      </c>
      <c r="C2900">
        <v>4.03</v>
      </c>
      <c r="D2900">
        <v>4.0599999999999996</v>
      </c>
      <c r="E2900">
        <v>2.94</v>
      </c>
      <c r="F2900">
        <v>6.15</v>
      </c>
      <c r="G2900">
        <v>6.27</v>
      </c>
      <c r="H2900">
        <v>3.29</v>
      </c>
      <c r="I2900">
        <v>5.49</v>
      </c>
      <c r="J2900">
        <v>5.79</v>
      </c>
      <c r="K2900">
        <v>2.7</v>
      </c>
      <c r="U2900">
        <v>102</v>
      </c>
      <c r="V2900">
        <v>114</v>
      </c>
      <c r="W2900">
        <v>112</v>
      </c>
      <c r="X2900">
        <v>77</v>
      </c>
      <c r="Y2900">
        <v>109</v>
      </c>
      <c r="Z2900">
        <v>118</v>
      </c>
      <c r="AA2900">
        <f t="shared" si="702"/>
        <v>632</v>
      </c>
      <c r="AB2900">
        <f t="shared" si="693"/>
        <v>1.0531541216069733E-4</v>
      </c>
      <c r="AC2900" s="175"/>
    </row>
    <row r="2901" spans="1:29">
      <c r="A2901" t="s">
        <v>7036</v>
      </c>
      <c r="B2901" t="s">
        <v>7037</v>
      </c>
      <c r="C2901">
        <v>4.0199999999999996</v>
      </c>
      <c r="D2901">
        <v>4.0599999999999996</v>
      </c>
      <c r="E2901">
        <v>2.91</v>
      </c>
      <c r="F2901">
        <v>6.09</v>
      </c>
      <c r="G2901">
        <v>6.25</v>
      </c>
      <c r="H2901">
        <v>3.24</v>
      </c>
      <c r="I2901">
        <v>5.42</v>
      </c>
      <c r="J2901">
        <v>5.75</v>
      </c>
      <c r="K2901">
        <v>2.7</v>
      </c>
      <c r="U2901">
        <v>101</v>
      </c>
      <c r="V2901">
        <v>119</v>
      </c>
      <c r="W2901">
        <v>118</v>
      </c>
      <c r="X2901">
        <v>82</v>
      </c>
      <c r="Y2901">
        <v>117</v>
      </c>
      <c r="Z2901">
        <v>139</v>
      </c>
      <c r="AA2901">
        <f t="shared" si="702"/>
        <v>676</v>
      </c>
      <c r="AB2901">
        <f t="shared" si="693"/>
        <v>1.1264749781745473E-4</v>
      </c>
      <c r="AC2901" s="175">
        <f t="shared" si="694"/>
        <v>1.188547748791414E-4</v>
      </c>
    </row>
    <row r="2902" spans="1:29">
      <c r="A2902" t="s">
        <v>7038</v>
      </c>
      <c r="B2902" t="s">
        <v>7039</v>
      </c>
      <c r="C2902">
        <v>4.01</v>
      </c>
      <c r="D2902">
        <v>4.05</v>
      </c>
      <c r="E2902">
        <v>2.85</v>
      </c>
      <c r="F2902">
        <v>5.91</v>
      </c>
      <c r="G2902">
        <v>6.21</v>
      </c>
      <c r="H2902">
        <v>3.18</v>
      </c>
      <c r="I2902">
        <v>5.26</v>
      </c>
      <c r="J2902">
        <v>5.67</v>
      </c>
      <c r="K2902">
        <v>2.7</v>
      </c>
      <c r="U2902">
        <v>99</v>
      </c>
      <c r="V2902">
        <v>127</v>
      </c>
      <c r="W2902">
        <v>127</v>
      </c>
      <c r="X2902">
        <v>87</v>
      </c>
      <c r="Y2902">
        <v>123</v>
      </c>
      <c r="Z2902">
        <v>135</v>
      </c>
      <c r="AA2902">
        <f t="shared" si="702"/>
        <v>698</v>
      </c>
      <c r="AB2902">
        <f t="shared" ref="AB2902:AB2965" si="703">AA2902/$AD$4</f>
        <v>1.1631354064583344E-4</v>
      </c>
      <c r="AC2902" s="175"/>
    </row>
    <row r="2903" spans="1:29">
      <c r="A2903" t="s">
        <v>7040</v>
      </c>
      <c r="B2903" t="s">
        <v>7041</v>
      </c>
      <c r="C2903">
        <v>3.92</v>
      </c>
      <c r="D2903">
        <v>4.05</v>
      </c>
      <c r="E2903">
        <v>2.75</v>
      </c>
      <c r="F2903">
        <v>5.49</v>
      </c>
      <c r="G2903">
        <v>6.02</v>
      </c>
      <c r="H2903">
        <v>3.06</v>
      </c>
      <c r="I2903">
        <v>4.99</v>
      </c>
      <c r="J2903">
        <v>5.53</v>
      </c>
      <c r="K2903">
        <v>2.7</v>
      </c>
      <c r="U2903">
        <v>99</v>
      </c>
      <c r="V2903">
        <v>134</v>
      </c>
      <c r="W2903">
        <v>132</v>
      </c>
      <c r="X2903">
        <v>101</v>
      </c>
      <c r="Y2903">
        <v>127</v>
      </c>
      <c r="Z2903">
        <v>142</v>
      </c>
      <c r="AA2903">
        <f t="shared" si="702"/>
        <v>735</v>
      </c>
      <c r="AB2903">
        <f t="shared" si="703"/>
        <v>1.2247915812992489E-4</v>
      </c>
      <c r="AC2903" s="175"/>
    </row>
    <row r="2904" spans="1:29">
      <c r="A2904" t="s">
        <v>7042</v>
      </c>
      <c r="B2904" t="s">
        <v>7043</v>
      </c>
      <c r="C2904">
        <v>3.78</v>
      </c>
      <c r="D2904">
        <v>4.0199999999999996</v>
      </c>
      <c r="E2904">
        <v>2.68</v>
      </c>
      <c r="F2904">
        <v>5.09</v>
      </c>
      <c r="G2904">
        <v>5.74</v>
      </c>
      <c r="H2904">
        <v>2.93</v>
      </c>
      <c r="I2904">
        <v>4.8099999999999996</v>
      </c>
      <c r="J2904">
        <v>5.43</v>
      </c>
      <c r="K2904">
        <v>2.7</v>
      </c>
      <c r="U2904">
        <v>95</v>
      </c>
      <c r="V2904">
        <v>133</v>
      </c>
      <c r="W2904">
        <v>125</v>
      </c>
      <c r="X2904">
        <v>106</v>
      </c>
      <c r="Y2904">
        <v>138</v>
      </c>
      <c r="Z2904">
        <v>147</v>
      </c>
      <c r="AA2904">
        <f t="shared" si="702"/>
        <v>744</v>
      </c>
      <c r="AB2904">
        <f t="shared" si="703"/>
        <v>1.2397890292335255E-4</v>
      </c>
      <c r="AC2904" s="175"/>
    </row>
    <row r="2905" spans="1:29">
      <c r="A2905" t="s">
        <v>7044</v>
      </c>
      <c r="B2905" t="s">
        <v>7045</v>
      </c>
      <c r="C2905">
        <v>3.67</v>
      </c>
      <c r="D2905">
        <v>3.97</v>
      </c>
      <c r="E2905">
        <v>2.63</v>
      </c>
      <c r="F2905">
        <v>4.8600000000000003</v>
      </c>
      <c r="G2905">
        <v>5.55</v>
      </c>
      <c r="H2905">
        <v>2.85</v>
      </c>
      <c r="I2905">
        <v>4.6900000000000004</v>
      </c>
      <c r="J2905">
        <v>5.36</v>
      </c>
      <c r="K2905">
        <v>2.7</v>
      </c>
      <c r="U2905">
        <v>94</v>
      </c>
      <c r="V2905">
        <v>124</v>
      </c>
      <c r="W2905">
        <v>111</v>
      </c>
      <c r="X2905">
        <v>97</v>
      </c>
      <c r="Y2905">
        <v>134</v>
      </c>
      <c r="Z2905">
        <v>126</v>
      </c>
      <c r="AA2905">
        <f t="shared" si="702"/>
        <v>686</v>
      </c>
      <c r="AB2905">
        <f t="shared" si="703"/>
        <v>1.1431388092126324E-4</v>
      </c>
      <c r="AC2905" s="175">
        <f t="shared" si="695"/>
        <v>8.0111367715593739E-5</v>
      </c>
    </row>
    <row r="2906" spans="1:29">
      <c r="A2906" t="s">
        <v>7046</v>
      </c>
      <c r="B2906" t="s">
        <v>7047</v>
      </c>
      <c r="C2906">
        <v>3.56</v>
      </c>
      <c r="D2906">
        <v>3.9</v>
      </c>
      <c r="E2906">
        <v>2.59</v>
      </c>
      <c r="F2906">
        <v>4.67</v>
      </c>
      <c r="G2906">
        <v>5.41</v>
      </c>
      <c r="H2906">
        <v>2.8</v>
      </c>
      <c r="I2906">
        <v>4.58</v>
      </c>
      <c r="J2906">
        <v>5.3</v>
      </c>
      <c r="K2906">
        <v>2.7</v>
      </c>
      <c r="U2906">
        <v>77</v>
      </c>
      <c r="V2906">
        <v>100</v>
      </c>
      <c r="W2906">
        <v>77</v>
      </c>
      <c r="X2906">
        <v>94</v>
      </c>
      <c r="Y2906">
        <v>122</v>
      </c>
      <c r="Z2906">
        <v>73</v>
      </c>
      <c r="AA2906">
        <f t="shared" si="702"/>
        <v>543</v>
      </c>
      <c r="AB2906">
        <f t="shared" si="703"/>
        <v>9.0484602536801658E-5</v>
      </c>
      <c r="AC2906" s="175"/>
    </row>
    <row r="2907" spans="1:29">
      <c r="A2907" t="s">
        <v>7048</v>
      </c>
      <c r="B2907" t="s">
        <v>7049</v>
      </c>
      <c r="C2907">
        <v>3.47</v>
      </c>
      <c r="D2907">
        <v>3.84</v>
      </c>
      <c r="E2907">
        <v>2.56</v>
      </c>
      <c r="F2907">
        <v>4.51</v>
      </c>
      <c r="G2907">
        <v>5.28</v>
      </c>
      <c r="H2907">
        <v>2.75</v>
      </c>
      <c r="I2907">
        <v>4.49</v>
      </c>
      <c r="J2907">
        <v>5.25</v>
      </c>
      <c r="K2907">
        <v>2.7</v>
      </c>
      <c r="U2907">
        <v>68</v>
      </c>
      <c r="V2907">
        <v>72</v>
      </c>
      <c r="W2907">
        <v>52</v>
      </c>
      <c r="X2907">
        <v>70</v>
      </c>
      <c r="Y2907">
        <v>91</v>
      </c>
      <c r="Z2907">
        <v>30</v>
      </c>
      <c r="AA2907">
        <f t="shared" si="702"/>
        <v>383</v>
      </c>
      <c r="AB2907">
        <f t="shared" si="703"/>
        <v>6.3822472875865621E-5</v>
      </c>
      <c r="AC2907" s="175"/>
    </row>
    <row r="2908" spans="1:29">
      <c r="A2908" t="s">
        <v>7050</v>
      </c>
      <c r="B2908" t="s">
        <v>7051</v>
      </c>
      <c r="C2908">
        <v>3.39</v>
      </c>
      <c r="D2908">
        <v>3.79</v>
      </c>
      <c r="E2908">
        <v>2.5299999999999998</v>
      </c>
      <c r="F2908">
        <v>4.3899999999999997</v>
      </c>
      <c r="G2908">
        <v>5.19</v>
      </c>
      <c r="H2908">
        <v>2.71</v>
      </c>
      <c r="I2908">
        <v>4.42</v>
      </c>
      <c r="J2908">
        <v>5.21</v>
      </c>
      <c r="K2908">
        <v>2.7</v>
      </c>
      <c r="U2908">
        <v>67</v>
      </c>
      <c r="V2908">
        <v>53</v>
      </c>
      <c r="W2908">
        <v>44</v>
      </c>
      <c r="X2908">
        <v>66</v>
      </c>
      <c r="Y2908">
        <v>68</v>
      </c>
      <c r="Z2908">
        <v>13</v>
      </c>
      <c r="AA2908">
        <f t="shared" si="702"/>
        <v>311</v>
      </c>
      <c r="AB2908">
        <f t="shared" si="703"/>
        <v>5.1824514528444411E-5</v>
      </c>
      <c r="AC2908" s="175"/>
    </row>
    <row r="2909" spans="1:29">
      <c r="A2909" t="s">
        <v>7052</v>
      </c>
      <c r="B2909" t="s">
        <v>7053</v>
      </c>
      <c r="C2909">
        <v>3.35</v>
      </c>
      <c r="D2909">
        <v>3.75</v>
      </c>
      <c r="E2909">
        <v>2.5099999999999998</v>
      </c>
      <c r="F2909">
        <v>4.29</v>
      </c>
      <c r="G2909">
        <v>5.1100000000000003</v>
      </c>
      <c r="H2909">
        <v>2.67</v>
      </c>
      <c r="I2909">
        <v>4.37</v>
      </c>
      <c r="J2909">
        <v>5.19</v>
      </c>
      <c r="K2909">
        <v>2.7</v>
      </c>
      <c r="U2909">
        <v>68</v>
      </c>
      <c r="V2909">
        <v>54</v>
      </c>
      <c r="W2909">
        <v>47</v>
      </c>
      <c r="X2909">
        <v>83</v>
      </c>
      <c r="Y2909">
        <v>71</v>
      </c>
      <c r="Z2909">
        <v>15</v>
      </c>
      <c r="AA2909">
        <f t="shared" si="702"/>
        <v>338</v>
      </c>
      <c r="AB2909">
        <f t="shared" si="703"/>
        <v>5.6323748908727367E-5</v>
      </c>
      <c r="AC2909" s="175">
        <f t="shared" ref="AC2909" si="704">SUM(AB2909:AB2912)/4</f>
        <v>6.6155409221197529E-5</v>
      </c>
    </row>
    <row r="2910" spans="1:29">
      <c r="A2910" t="s">
        <v>7054</v>
      </c>
      <c r="B2910" t="s">
        <v>7055</v>
      </c>
      <c r="C2910">
        <v>3.31</v>
      </c>
      <c r="D2910">
        <v>3.72</v>
      </c>
      <c r="E2910">
        <v>2.5</v>
      </c>
      <c r="F2910">
        <v>4.2300000000000004</v>
      </c>
      <c r="G2910">
        <v>5.05</v>
      </c>
      <c r="H2910">
        <v>2.65</v>
      </c>
      <c r="I2910">
        <v>4.33</v>
      </c>
      <c r="J2910">
        <v>5.17</v>
      </c>
      <c r="K2910">
        <v>2.7</v>
      </c>
      <c r="U2910">
        <v>73</v>
      </c>
      <c r="V2910">
        <v>52</v>
      </c>
      <c r="W2910">
        <v>51</v>
      </c>
      <c r="X2910">
        <v>87</v>
      </c>
      <c r="Y2910">
        <v>69</v>
      </c>
      <c r="Z2910">
        <v>12</v>
      </c>
      <c r="AA2910">
        <f t="shared" si="702"/>
        <v>344</v>
      </c>
      <c r="AB2910">
        <f t="shared" si="703"/>
        <v>5.7323578771012466E-5</v>
      </c>
      <c r="AC2910" s="175"/>
    </row>
    <row r="2911" spans="1:29">
      <c r="A2911" t="s">
        <v>7056</v>
      </c>
      <c r="B2911" t="s">
        <v>7057</v>
      </c>
      <c r="C2911">
        <v>3.3</v>
      </c>
      <c r="D2911">
        <v>3.71</v>
      </c>
      <c r="E2911">
        <v>2.4900000000000002</v>
      </c>
      <c r="F2911">
        <v>4.21</v>
      </c>
      <c r="G2911">
        <v>5.03</v>
      </c>
      <c r="H2911">
        <v>2.64</v>
      </c>
      <c r="I2911">
        <v>4.32</v>
      </c>
      <c r="J2911">
        <v>5.16</v>
      </c>
      <c r="K2911">
        <v>2.7</v>
      </c>
      <c r="U2911">
        <v>81</v>
      </c>
      <c r="V2911">
        <v>60</v>
      </c>
      <c r="W2911">
        <v>58</v>
      </c>
      <c r="X2911">
        <v>88</v>
      </c>
      <c r="Y2911">
        <v>66</v>
      </c>
      <c r="Z2911">
        <v>23</v>
      </c>
      <c r="AA2911">
        <f t="shared" si="702"/>
        <v>376</v>
      </c>
      <c r="AB2911">
        <f t="shared" si="703"/>
        <v>6.2656004703199667E-5</v>
      </c>
      <c r="AC2911" s="175"/>
    </row>
    <row r="2912" spans="1:29">
      <c r="A2912" t="s">
        <v>7058</v>
      </c>
      <c r="B2912" t="s">
        <v>7059</v>
      </c>
      <c r="C2912">
        <v>3.29</v>
      </c>
      <c r="D2912">
        <v>3.7</v>
      </c>
      <c r="E2912">
        <v>2.4900000000000002</v>
      </c>
      <c r="F2912">
        <v>4.18</v>
      </c>
      <c r="G2912">
        <v>5.01</v>
      </c>
      <c r="H2912">
        <v>2.63</v>
      </c>
      <c r="I2912">
        <v>4.3099999999999996</v>
      </c>
      <c r="J2912">
        <v>5.16</v>
      </c>
      <c r="K2912">
        <v>2.7</v>
      </c>
      <c r="U2912">
        <v>89</v>
      </c>
      <c r="V2912">
        <v>82</v>
      </c>
      <c r="W2912">
        <v>78</v>
      </c>
      <c r="X2912">
        <v>122</v>
      </c>
      <c r="Y2912">
        <v>106</v>
      </c>
      <c r="Z2912">
        <v>53</v>
      </c>
      <c r="AA2912">
        <f t="shared" si="702"/>
        <v>530</v>
      </c>
      <c r="AB2912">
        <f t="shared" si="703"/>
        <v>8.8318304501850604E-5</v>
      </c>
      <c r="AC2912" s="175"/>
    </row>
    <row r="2913" spans="1:29">
      <c r="A2913" t="s">
        <v>7060</v>
      </c>
      <c r="B2913" t="s">
        <v>7061</v>
      </c>
      <c r="C2913">
        <v>3.33</v>
      </c>
      <c r="D2913">
        <v>3.73</v>
      </c>
      <c r="E2913">
        <v>2.5</v>
      </c>
      <c r="F2913">
        <v>4.18</v>
      </c>
      <c r="G2913">
        <v>4.99</v>
      </c>
      <c r="H2913">
        <v>2.6</v>
      </c>
      <c r="I2913">
        <v>4.3499999999999996</v>
      </c>
      <c r="J2913">
        <v>5.18</v>
      </c>
      <c r="K2913">
        <v>2.7</v>
      </c>
      <c r="U2913">
        <v>88</v>
      </c>
      <c r="V2913">
        <v>129</v>
      </c>
      <c r="W2913">
        <v>115</v>
      </c>
      <c r="X2913">
        <v>196</v>
      </c>
      <c r="Y2913">
        <v>144</v>
      </c>
      <c r="Z2913">
        <v>168</v>
      </c>
      <c r="AA2913">
        <f t="shared" si="702"/>
        <v>840</v>
      </c>
      <c r="AB2913">
        <f t="shared" si="703"/>
        <v>1.3997618071991417E-4</v>
      </c>
      <c r="AC2913" s="175">
        <f t="shared" si="697"/>
        <v>1.5422375625747685E-4</v>
      </c>
    </row>
    <row r="2914" spans="1:29">
      <c r="A2914" t="s">
        <v>7062</v>
      </c>
      <c r="B2914" t="s">
        <v>7063</v>
      </c>
      <c r="C2914">
        <v>3.48</v>
      </c>
      <c r="D2914">
        <v>3.85</v>
      </c>
      <c r="E2914">
        <v>2.56</v>
      </c>
      <c r="F2914">
        <v>4.3899999999999997</v>
      </c>
      <c r="G2914">
        <v>5.14</v>
      </c>
      <c r="H2914">
        <v>2.64</v>
      </c>
      <c r="I2914">
        <v>4.5</v>
      </c>
      <c r="J2914">
        <v>5.26</v>
      </c>
      <c r="K2914">
        <v>2.7</v>
      </c>
      <c r="U2914">
        <v>114</v>
      </c>
      <c r="V2914">
        <v>151</v>
      </c>
      <c r="W2914">
        <v>137</v>
      </c>
      <c r="X2914">
        <v>222</v>
      </c>
      <c r="Y2914">
        <v>122</v>
      </c>
      <c r="Z2914">
        <v>262</v>
      </c>
      <c r="AA2914">
        <f t="shared" si="702"/>
        <v>1008</v>
      </c>
      <c r="AB2914">
        <f t="shared" si="703"/>
        <v>1.6797141686389699E-4</v>
      </c>
      <c r="AC2914" s="175"/>
    </row>
    <row r="2915" spans="1:29">
      <c r="A2915" t="s">
        <v>7064</v>
      </c>
      <c r="B2915" t="s">
        <v>7065</v>
      </c>
      <c r="C2915">
        <v>3.63</v>
      </c>
      <c r="D2915">
        <v>3.95</v>
      </c>
      <c r="E2915">
        <v>2.61</v>
      </c>
      <c r="F2915">
        <v>4.6500000000000004</v>
      </c>
      <c r="G2915">
        <v>5.34</v>
      </c>
      <c r="H2915">
        <v>2.71</v>
      </c>
      <c r="I2915">
        <v>4.6500000000000004</v>
      </c>
      <c r="J2915">
        <v>5.34</v>
      </c>
      <c r="K2915">
        <v>2.7</v>
      </c>
      <c r="U2915">
        <v>123</v>
      </c>
      <c r="V2915">
        <v>130</v>
      </c>
      <c r="W2915">
        <v>138</v>
      </c>
      <c r="X2915">
        <v>220</v>
      </c>
      <c r="Y2915">
        <v>154</v>
      </c>
      <c r="Z2915">
        <v>226</v>
      </c>
      <c r="AA2915">
        <f t="shared" si="702"/>
        <v>991</v>
      </c>
      <c r="AB2915">
        <f t="shared" si="703"/>
        <v>1.6513856558742255E-4</v>
      </c>
      <c r="AC2915" s="175"/>
    </row>
    <row r="2916" spans="1:29">
      <c r="A2916" t="s">
        <v>7066</v>
      </c>
      <c r="B2916" t="s">
        <v>7067</v>
      </c>
      <c r="C2916">
        <v>3.77</v>
      </c>
      <c r="D2916">
        <v>4</v>
      </c>
      <c r="E2916">
        <v>2.67</v>
      </c>
      <c r="F2916">
        <v>4.9400000000000004</v>
      </c>
      <c r="G2916">
        <v>5.57</v>
      </c>
      <c r="H2916">
        <v>2.81</v>
      </c>
      <c r="I2916">
        <v>4.8099999999999996</v>
      </c>
      <c r="J2916">
        <v>5.43</v>
      </c>
      <c r="K2916">
        <v>2.7</v>
      </c>
      <c r="U2916">
        <v>135</v>
      </c>
      <c r="V2916">
        <v>127</v>
      </c>
      <c r="W2916">
        <v>126</v>
      </c>
      <c r="X2916">
        <v>166</v>
      </c>
      <c r="Y2916">
        <v>138</v>
      </c>
      <c r="Z2916">
        <v>171</v>
      </c>
      <c r="AA2916">
        <f t="shared" si="702"/>
        <v>863</v>
      </c>
      <c r="AB2916">
        <f t="shared" si="703"/>
        <v>1.4380886185867372E-4</v>
      </c>
      <c r="AC2916" s="175"/>
    </row>
    <row r="2917" spans="1:29">
      <c r="A2917" t="s">
        <v>7068</v>
      </c>
      <c r="B2917" t="s">
        <v>7069</v>
      </c>
      <c r="C2917">
        <v>3.86</v>
      </c>
      <c r="D2917">
        <v>4.04</v>
      </c>
      <c r="E2917">
        <v>2.73</v>
      </c>
      <c r="F2917">
        <v>5.24</v>
      </c>
      <c r="G2917">
        <v>5.81</v>
      </c>
      <c r="H2917">
        <v>2.92</v>
      </c>
      <c r="I2917">
        <v>4.95</v>
      </c>
      <c r="J2917">
        <v>5.51</v>
      </c>
      <c r="K2917">
        <v>2.7</v>
      </c>
      <c r="U2917">
        <v>124</v>
      </c>
      <c r="V2917">
        <v>117</v>
      </c>
      <c r="W2917">
        <v>114</v>
      </c>
      <c r="X2917">
        <v>154</v>
      </c>
      <c r="Y2917">
        <v>140</v>
      </c>
      <c r="Z2917">
        <v>164</v>
      </c>
      <c r="AA2917">
        <f t="shared" si="702"/>
        <v>813</v>
      </c>
      <c r="AB2917">
        <f t="shared" si="703"/>
        <v>1.3547694633963121E-4</v>
      </c>
      <c r="AC2917" s="175">
        <f t="shared" si="698"/>
        <v>1.2435383912170946E-4</v>
      </c>
    </row>
    <row r="2918" spans="1:29">
      <c r="A2918" t="s">
        <v>7070</v>
      </c>
      <c r="B2918" t="s">
        <v>7071</v>
      </c>
      <c r="C2918">
        <v>3.93</v>
      </c>
      <c r="D2918">
        <v>4.0599999999999996</v>
      </c>
      <c r="E2918">
        <v>2.78</v>
      </c>
      <c r="F2918">
        <v>5.51</v>
      </c>
      <c r="G2918">
        <v>5.98</v>
      </c>
      <c r="H2918">
        <v>3.02</v>
      </c>
      <c r="I2918">
        <v>5.09</v>
      </c>
      <c r="J2918">
        <v>5.58</v>
      </c>
      <c r="K2918">
        <v>2.7</v>
      </c>
      <c r="U2918">
        <v>109</v>
      </c>
      <c r="V2918">
        <v>112</v>
      </c>
      <c r="W2918">
        <v>104</v>
      </c>
      <c r="X2918">
        <v>151</v>
      </c>
      <c r="Y2918">
        <v>133</v>
      </c>
      <c r="Z2918">
        <v>149</v>
      </c>
      <c r="AA2918">
        <f t="shared" si="702"/>
        <v>758</v>
      </c>
      <c r="AB2918">
        <f t="shared" si="703"/>
        <v>1.2631183926868443E-4</v>
      </c>
      <c r="AC2918" s="175"/>
    </row>
    <row r="2919" spans="1:29">
      <c r="A2919" t="s">
        <v>7072</v>
      </c>
      <c r="B2919" t="s">
        <v>7073</v>
      </c>
      <c r="C2919">
        <v>3.99</v>
      </c>
      <c r="D2919">
        <v>4.0599999999999996</v>
      </c>
      <c r="E2919">
        <v>2.83</v>
      </c>
      <c r="F2919">
        <v>5.74</v>
      </c>
      <c r="G2919">
        <v>6.12</v>
      </c>
      <c r="H2919">
        <v>3.12</v>
      </c>
      <c r="I2919">
        <v>5.2</v>
      </c>
      <c r="J2919">
        <v>5.64</v>
      </c>
      <c r="K2919">
        <v>2.7</v>
      </c>
      <c r="U2919">
        <v>100</v>
      </c>
      <c r="V2919">
        <v>106</v>
      </c>
      <c r="W2919">
        <v>94</v>
      </c>
      <c r="X2919">
        <v>140</v>
      </c>
      <c r="Y2919">
        <v>129</v>
      </c>
      <c r="Z2919">
        <v>151</v>
      </c>
      <c r="AA2919">
        <f t="shared" si="702"/>
        <v>720</v>
      </c>
      <c r="AB2919">
        <f t="shared" si="703"/>
        <v>1.1997958347421214E-4</v>
      </c>
      <c r="AC2919" s="175"/>
    </row>
    <row r="2920" spans="1:29">
      <c r="A2920" t="s">
        <v>7074</v>
      </c>
      <c r="B2920" t="s">
        <v>7075</v>
      </c>
      <c r="C2920">
        <v>4.0199999999999996</v>
      </c>
      <c r="D2920">
        <v>4.0599999999999996</v>
      </c>
      <c r="E2920">
        <v>2.86</v>
      </c>
      <c r="F2920">
        <v>5.88</v>
      </c>
      <c r="G2920">
        <v>6.19</v>
      </c>
      <c r="H2920">
        <v>3.18</v>
      </c>
      <c r="I2920">
        <v>5.28</v>
      </c>
      <c r="J2920">
        <v>5.68</v>
      </c>
      <c r="K2920">
        <v>2.7</v>
      </c>
      <c r="U2920">
        <v>92</v>
      </c>
      <c r="V2920">
        <v>103</v>
      </c>
      <c r="W2920">
        <v>91</v>
      </c>
      <c r="X2920">
        <v>133</v>
      </c>
      <c r="Y2920">
        <v>130</v>
      </c>
      <c r="Z2920">
        <v>145</v>
      </c>
      <c r="AA2920">
        <f t="shared" si="702"/>
        <v>694</v>
      </c>
      <c r="AB2920">
        <f t="shared" si="703"/>
        <v>1.1564698740431003E-4</v>
      </c>
      <c r="AC2920" s="175"/>
    </row>
    <row r="2921" spans="1:29">
      <c r="A2921" t="s">
        <v>7076</v>
      </c>
      <c r="B2921" t="s">
        <v>7077</v>
      </c>
      <c r="C2921">
        <v>4.03</v>
      </c>
      <c r="D2921">
        <v>4.0599999999999996</v>
      </c>
      <c r="E2921">
        <v>2.88</v>
      </c>
      <c r="F2921">
        <v>5.95</v>
      </c>
      <c r="G2921">
        <v>6.22</v>
      </c>
      <c r="H2921">
        <v>3.21</v>
      </c>
      <c r="I2921">
        <v>5.34</v>
      </c>
      <c r="J2921">
        <v>5.71</v>
      </c>
      <c r="K2921">
        <v>2.7</v>
      </c>
      <c r="U2921">
        <v>96</v>
      </c>
      <c r="V2921">
        <v>102</v>
      </c>
      <c r="W2921">
        <v>94</v>
      </c>
      <c r="X2921">
        <v>106</v>
      </c>
      <c r="Y2921">
        <v>119</v>
      </c>
      <c r="Z2921">
        <v>117</v>
      </c>
      <c r="AA2921">
        <f t="shared" si="702"/>
        <v>634</v>
      </c>
      <c r="AB2921">
        <f t="shared" si="703"/>
        <v>1.0564868878145902E-4</v>
      </c>
      <c r="AC2921" s="175">
        <f t="shared" ref="AC2921" si="705">SUM(AB2921:AB2924)/4</f>
        <v>1.0289915666017499E-4</v>
      </c>
    </row>
    <row r="2922" spans="1:29">
      <c r="A2922" t="s">
        <v>7078</v>
      </c>
      <c r="B2922" t="s">
        <v>7079</v>
      </c>
      <c r="C2922">
        <v>4.03</v>
      </c>
      <c r="D2922">
        <v>4.0599999999999996</v>
      </c>
      <c r="E2922">
        <v>2.88</v>
      </c>
      <c r="F2922">
        <v>5.97</v>
      </c>
      <c r="G2922">
        <v>6.23</v>
      </c>
      <c r="H2922">
        <v>3.23</v>
      </c>
      <c r="I2922">
        <v>5.33</v>
      </c>
      <c r="J2922">
        <v>5.71</v>
      </c>
      <c r="K2922">
        <v>2.7</v>
      </c>
      <c r="U2922">
        <v>95</v>
      </c>
      <c r="V2922">
        <v>98</v>
      </c>
      <c r="W2922">
        <v>96</v>
      </c>
      <c r="X2922">
        <v>94</v>
      </c>
      <c r="Y2922">
        <v>122</v>
      </c>
      <c r="Z2922">
        <v>112</v>
      </c>
      <c r="AA2922">
        <f t="shared" si="702"/>
        <v>617</v>
      </c>
      <c r="AB2922">
        <f t="shared" si="703"/>
        <v>1.0281583750498456E-4</v>
      </c>
      <c r="AC2922" s="175"/>
    </row>
    <row r="2923" spans="1:29">
      <c r="A2923" t="s">
        <v>7080</v>
      </c>
      <c r="B2923" t="s">
        <v>7081</v>
      </c>
      <c r="C2923">
        <v>4.0199999999999996</v>
      </c>
      <c r="D2923">
        <v>4.0599999999999996</v>
      </c>
      <c r="E2923">
        <v>2.86</v>
      </c>
      <c r="F2923">
        <v>5.91</v>
      </c>
      <c r="G2923">
        <v>6.22</v>
      </c>
      <c r="H2923">
        <v>3.22</v>
      </c>
      <c r="I2923">
        <v>5.28</v>
      </c>
      <c r="J2923">
        <v>5.68</v>
      </c>
      <c r="K2923">
        <v>2.7</v>
      </c>
      <c r="U2923">
        <v>94</v>
      </c>
      <c r="V2923">
        <v>103</v>
      </c>
      <c r="W2923">
        <v>103</v>
      </c>
      <c r="X2923">
        <v>90</v>
      </c>
      <c r="Y2923">
        <v>111</v>
      </c>
      <c r="Z2923">
        <v>100</v>
      </c>
      <c r="AA2923">
        <f t="shared" si="702"/>
        <v>601</v>
      </c>
      <c r="AB2923">
        <f t="shared" si="703"/>
        <v>1.0014962453889096E-4</v>
      </c>
      <c r="AC2923" s="175"/>
    </row>
    <row r="2924" spans="1:29">
      <c r="A2924" t="s">
        <v>7082</v>
      </c>
      <c r="B2924" t="s">
        <v>7083</v>
      </c>
      <c r="C2924">
        <v>4</v>
      </c>
      <c r="D2924">
        <v>4.0599999999999996</v>
      </c>
      <c r="E2924">
        <v>2.83</v>
      </c>
      <c r="F2924">
        <v>5.81</v>
      </c>
      <c r="G2924">
        <v>6.19</v>
      </c>
      <c r="H2924">
        <v>3.18</v>
      </c>
      <c r="I2924">
        <v>5.2</v>
      </c>
      <c r="J2924">
        <v>5.64</v>
      </c>
      <c r="K2924">
        <v>2.7</v>
      </c>
      <c r="U2924">
        <v>97</v>
      </c>
      <c r="V2924">
        <v>109</v>
      </c>
      <c r="W2924">
        <v>107</v>
      </c>
      <c r="X2924">
        <v>78</v>
      </c>
      <c r="Y2924">
        <v>109</v>
      </c>
      <c r="Z2924">
        <v>118</v>
      </c>
      <c r="AA2924">
        <f t="shared" si="702"/>
        <v>618</v>
      </c>
      <c r="AB2924">
        <f t="shared" si="703"/>
        <v>1.0298247581536542E-4</v>
      </c>
      <c r="AC2924" s="175"/>
    </row>
    <row r="2925" spans="1:29">
      <c r="A2925" t="s">
        <v>7084</v>
      </c>
      <c r="B2925" t="s">
        <v>7085</v>
      </c>
      <c r="C2925">
        <v>3.95</v>
      </c>
      <c r="D2925">
        <v>4.0599999999999996</v>
      </c>
      <c r="E2925">
        <v>2.79</v>
      </c>
      <c r="F2925">
        <v>5.64</v>
      </c>
      <c r="G2925">
        <v>6.11</v>
      </c>
      <c r="H2925">
        <v>3.12</v>
      </c>
      <c r="I2925">
        <v>5.08</v>
      </c>
      <c r="J2925">
        <v>5.57</v>
      </c>
      <c r="K2925">
        <v>2.7</v>
      </c>
      <c r="U2925">
        <v>96</v>
      </c>
      <c r="V2925">
        <v>114</v>
      </c>
      <c r="W2925">
        <v>112</v>
      </c>
      <c r="X2925">
        <v>83</v>
      </c>
      <c r="Y2925">
        <v>117</v>
      </c>
      <c r="Z2925">
        <v>139</v>
      </c>
      <c r="AA2925">
        <f t="shared" si="702"/>
        <v>661</v>
      </c>
      <c r="AB2925">
        <f t="shared" si="703"/>
        <v>1.1014792316174197E-4</v>
      </c>
      <c r="AC2925" s="175">
        <f t="shared" ref="AC2925" si="706">SUM(AB2925:AB2928)/4</f>
        <v>1.1652183853380949E-4</v>
      </c>
    </row>
    <row r="2926" spans="1:29">
      <c r="A2926" t="s">
        <v>7086</v>
      </c>
      <c r="B2926" t="s">
        <v>7087</v>
      </c>
      <c r="C2926">
        <v>3.89</v>
      </c>
      <c r="D2926">
        <v>4.05</v>
      </c>
      <c r="E2926">
        <v>2.74</v>
      </c>
      <c r="F2926">
        <v>5.46</v>
      </c>
      <c r="G2926">
        <v>6.01</v>
      </c>
      <c r="H2926">
        <v>3.06</v>
      </c>
      <c r="I2926">
        <v>4.97</v>
      </c>
      <c r="J2926">
        <v>5.51</v>
      </c>
      <c r="K2926">
        <v>2.7</v>
      </c>
      <c r="U2926">
        <v>94</v>
      </c>
      <c r="V2926">
        <v>121</v>
      </c>
      <c r="W2926">
        <v>122</v>
      </c>
      <c r="X2926">
        <v>88</v>
      </c>
      <c r="Y2926">
        <v>123</v>
      </c>
      <c r="Z2926">
        <v>135</v>
      </c>
      <c r="AA2926">
        <f t="shared" si="702"/>
        <v>683</v>
      </c>
      <c r="AB2926">
        <f t="shared" si="703"/>
        <v>1.1381396599012069E-4</v>
      </c>
      <c r="AC2926" s="175"/>
    </row>
    <row r="2927" spans="1:29">
      <c r="A2927" t="s">
        <v>7088</v>
      </c>
      <c r="B2927" t="s">
        <v>7089</v>
      </c>
      <c r="C2927">
        <v>3.81</v>
      </c>
      <c r="D2927">
        <v>4.03</v>
      </c>
      <c r="E2927">
        <v>2.69</v>
      </c>
      <c r="F2927">
        <v>5.24</v>
      </c>
      <c r="G2927">
        <v>5.87</v>
      </c>
      <c r="H2927">
        <v>3</v>
      </c>
      <c r="I2927">
        <v>4.84</v>
      </c>
      <c r="J2927">
        <v>5.44</v>
      </c>
      <c r="K2927">
        <v>2.7</v>
      </c>
      <c r="U2927">
        <v>95</v>
      </c>
      <c r="V2927">
        <v>129</v>
      </c>
      <c r="W2927">
        <v>127</v>
      </c>
      <c r="X2927">
        <v>102</v>
      </c>
      <c r="Y2927">
        <v>127</v>
      </c>
      <c r="Z2927">
        <v>142</v>
      </c>
      <c r="AA2927">
        <f t="shared" si="702"/>
        <v>722</v>
      </c>
      <c r="AB2927">
        <f t="shared" si="703"/>
        <v>1.2031286009497384E-4</v>
      </c>
      <c r="AC2927" s="175"/>
    </row>
    <row r="2928" spans="1:29">
      <c r="A2928" t="s">
        <v>7090</v>
      </c>
      <c r="B2928" t="s">
        <v>7091</v>
      </c>
      <c r="C2928">
        <v>3.73</v>
      </c>
      <c r="D2928">
        <v>4</v>
      </c>
      <c r="E2928">
        <v>2.66</v>
      </c>
      <c r="F2928">
        <v>5.0599999999999996</v>
      </c>
      <c r="G2928">
        <v>5.73</v>
      </c>
      <c r="H2928">
        <v>2.94</v>
      </c>
      <c r="I2928">
        <v>4.75</v>
      </c>
      <c r="J2928">
        <v>5.4</v>
      </c>
      <c r="K2928">
        <v>2.7</v>
      </c>
      <c r="U2928">
        <v>91</v>
      </c>
      <c r="V2928">
        <v>128</v>
      </c>
      <c r="W2928">
        <v>121</v>
      </c>
      <c r="X2928">
        <v>106</v>
      </c>
      <c r="Y2928">
        <v>138</v>
      </c>
      <c r="Z2928">
        <v>147</v>
      </c>
      <c r="AA2928">
        <f t="shared" si="702"/>
        <v>731</v>
      </c>
      <c r="AB2928">
        <f t="shared" si="703"/>
        <v>1.2181260488840148E-4</v>
      </c>
      <c r="AC2928" s="175"/>
    </row>
    <row r="2929" spans="1:29">
      <c r="A2929" t="s">
        <v>7092</v>
      </c>
      <c r="B2929" t="s">
        <v>7093</v>
      </c>
      <c r="C2929">
        <v>3.65</v>
      </c>
      <c r="D2929">
        <v>3.97</v>
      </c>
      <c r="E2929">
        <v>2.63</v>
      </c>
      <c r="F2929">
        <v>4.93</v>
      </c>
      <c r="G2929">
        <v>5.63</v>
      </c>
      <c r="H2929">
        <v>2.89</v>
      </c>
      <c r="I2929">
        <v>4.68</v>
      </c>
      <c r="J2929">
        <v>5.36</v>
      </c>
      <c r="K2929">
        <v>2.7</v>
      </c>
      <c r="U2929">
        <v>91</v>
      </c>
      <c r="V2929">
        <v>120</v>
      </c>
      <c r="W2929">
        <v>107</v>
      </c>
      <c r="X2929">
        <v>98</v>
      </c>
      <c r="Y2929">
        <v>134</v>
      </c>
      <c r="Z2929">
        <v>126</v>
      </c>
      <c r="AA2929">
        <f t="shared" si="702"/>
        <v>676</v>
      </c>
      <c r="AB2929">
        <f t="shared" si="703"/>
        <v>1.1264749781745473E-4</v>
      </c>
      <c r="AC2929" s="175">
        <f t="shared" ref="AC2929" si="707">SUM(AB2929:AB2932)/4</f>
        <v>8.0736261379521916E-5</v>
      </c>
    </row>
    <row r="2930" spans="1:29">
      <c r="A2930" t="s">
        <v>7094</v>
      </c>
      <c r="B2930" t="s">
        <v>7095</v>
      </c>
      <c r="C2930">
        <v>3.58</v>
      </c>
      <c r="D2930">
        <v>3.92</v>
      </c>
      <c r="E2930">
        <v>2.6</v>
      </c>
      <c r="F2930">
        <v>4.79</v>
      </c>
      <c r="G2930">
        <v>5.53</v>
      </c>
      <c r="H2930">
        <v>2.86</v>
      </c>
      <c r="I2930">
        <v>4.5999999999999996</v>
      </c>
      <c r="J2930">
        <v>5.31</v>
      </c>
      <c r="K2930">
        <v>2.7</v>
      </c>
      <c r="U2930">
        <v>74</v>
      </c>
      <c r="V2930">
        <v>97</v>
      </c>
      <c r="W2930">
        <v>74</v>
      </c>
      <c r="X2930">
        <v>95</v>
      </c>
      <c r="Y2930">
        <v>122</v>
      </c>
      <c r="Z2930">
        <v>73</v>
      </c>
      <c r="AA2930">
        <f t="shared" si="702"/>
        <v>535</v>
      </c>
      <c r="AB2930">
        <f t="shared" si="703"/>
        <v>8.915149605375485E-5</v>
      </c>
      <c r="AC2930" s="175"/>
    </row>
    <row r="2931" spans="1:29">
      <c r="A2931" t="s">
        <v>7096</v>
      </c>
      <c r="B2931" t="s">
        <v>7097</v>
      </c>
      <c r="C2931">
        <v>3.51</v>
      </c>
      <c r="D2931">
        <v>3.88</v>
      </c>
      <c r="E2931">
        <v>2.58</v>
      </c>
      <c r="F2931">
        <v>4.67</v>
      </c>
      <c r="G2931">
        <v>5.43</v>
      </c>
      <c r="H2931">
        <v>2.82</v>
      </c>
      <c r="I2931">
        <v>4.54</v>
      </c>
      <c r="J2931">
        <v>5.28</v>
      </c>
      <c r="K2931">
        <v>2.7</v>
      </c>
      <c r="U2931">
        <v>65</v>
      </c>
      <c r="V2931">
        <v>69</v>
      </c>
      <c r="W2931">
        <v>49</v>
      </c>
      <c r="X2931">
        <v>71</v>
      </c>
      <c r="Y2931">
        <v>91</v>
      </c>
      <c r="Z2931">
        <v>30</v>
      </c>
      <c r="AA2931">
        <f t="shared" si="702"/>
        <v>375</v>
      </c>
      <c r="AB2931">
        <f t="shared" si="703"/>
        <v>6.2489366392818826E-5</v>
      </c>
      <c r="AC2931" s="175"/>
    </row>
    <row r="2932" spans="1:29">
      <c r="A2932" t="s">
        <v>7098</v>
      </c>
      <c r="B2932" t="s">
        <v>7099</v>
      </c>
      <c r="C2932">
        <v>3.47</v>
      </c>
      <c r="D2932">
        <v>3.85</v>
      </c>
      <c r="E2932">
        <v>2.56</v>
      </c>
      <c r="F2932">
        <v>4.5999999999999996</v>
      </c>
      <c r="G2932">
        <v>5.37</v>
      </c>
      <c r="H2932">
        <v>2.8</v>
      </c>
      <c r="I2932">
        <v>4.5</v>
      </c>
      <c r="J2932">
        <v>5.26</v>
      </c>
      <c r="K2932">
        <v>2.7</v>
      </c>
      <c r="U2932">
        <v>77</v>
      </c>
      <c r="V2932">
        <v>63</v>
      </c>
      <c r="W2932">
        <v>59</v>
      </c>
      <c r="X2932">
        <v>72</v>
      </c>
      <c r="Y2932">
        <v>68</v>
      </c>
      <c r="Z2932">
        <v>13</v>
      </c>
      <c r="AA2932">
        <f t="shared" si="702"/>
        <v>352</v>
      </c>
      <c r="AB2932">
        <f t="shared" si="703"/>
        <v>5.8656685254059268E-5</v>
      </c>
      <c r="AC2932" s="175"/>
    </row>
    <row r="2933" spans="1:29">
      <c r="A2933" t="s">
        <v>7100</v>
      </c>
      <c r="B2933" t="s">
        <v>7101</v>
      </c>
      <c r="C2933">
        <v>3.43</v>
      </c>
      <c r="D2933">
        <v>3.82</v>
      </c>
      <c r="E2933">
        <v>2.5499999999999998</v>
      </c>
      <c r="F2933">
        <v>4.51</v>
      </c>
      <c r="G2933">
        <v>5.3</v>
      </c>
      <c r="H2933">
        <v>2.77</v>
      </c>
      <c r="I2933">
        <v>4.45</v>
      </c>
      <c r="J2933">
        <v>5.23</v>
      </c>
      <c r="K2933">
        <v>2.7</v>
      </c>
      <c r="U2933">
        <v>80</v>
      </c>
      <c r="V2933">
        <v>68</v>
      </c>
      <c r="W2933">
        <v>62</v>
      </c>
      <c r="X2933">
        <v>84</v>
      </c>
      <c r="Y2933">
        <v>71</v>
      </c>
      <c r="Z2933">
        <v>15</v>
      </c>
      <c r="AA2933">
        <f t="shared" si="702"/>
        <v>380</v>
      </c>
      <c r="AB2933">
        <f t="shared" si="703"/>
        <v>6.3322557944723071E-5</v>
      </c>
      <c r="AC2933" s="175">
        <f t="shared" ref="AC2933" si="708">SUM(AB2933:AB2936)/4</f>
        <v>7.2279367127693769E-5</v>
      </c>
    </row>
    <row r="2934" spans="1:29">
      <c r="A2934" t="s">
        <v>7102</v>
      </c>
      <c r="B2934" t="s">
        <v>7103</v>
      </c>
      <c r="C2934">
        <v>3.38</v>
      </c>
      <c r="D2934">
        <v>3.78</v>
      </c>
      <c r="E2934">
        <v>2.5299999999999998</v>
      </c>
      <c r="F2934">
        <v>4.42</v>
      </c>
      <c r="G2934">
        <v>5.22</v>
      </c>
      <c r="H2934">
        <v>2.74</v>
      </c>
      <c r="I2934">
        <v>4.4000000000000004</v>
      </c>
      <c r="J2934">
        <v>5.21</v>
      </c>
      <c r="K2934">
        <v>2.7</v>
      </c>
      <c r="U2934">
        <v>83</v>
      </c>
      <c r="V2934">
        <v>64</v>
      </c>
      <c r="W2934">
        <v>66</v>
      </c>
      <c r="X2934">
        <v>86</v>
      </c>
      <c r="Y2934">
        <v>69</v>
      </c>
      <c r="Z2934">
        <v>12</v>
      </c>
      <c r="AA2934">
        <f t="shared" si="702"/>
        <v>380</v>
      </c>
      <c r="AB2934">
        <f t="shared" si="703"/>
        <v>6.3322557944723071E-5</v>
      </c>
      <c r="AC2934" s="175"/>
    </row>
    <row r="2935" spans="1:29">
      <c r="A2935" t="s">
        <v>7104</v>
      </c>
      <c r="B2935" t="s">
        <v>7105</v>
      </c>
      <c r="C2935">
        <v>3.34</v>
      </c>
      <c r="D2935">
        <v>3.74</v>
      </c>
      <c r="E2935">
        <v>2.5099999999999998</v>
      </c>
      <c r="F2935">
        <v>4.34</v>
      </c>
      <c r="G2935">
        <v>5.16</v>
      </c>
      <c r="H2935">
        <v>2.72</v>
      </c>
      <c r="I2935">
        <v>4.3600000000000003</v>
      </c>
      <c r="J2935">
        <v>5.18</v>
      </c>
      <c r="K2935">
        <v>2.7</v>
      </c>
      <c r="U2935">
        <v>92</v>
      </c>
      <c r="V2935">
        <v>73</v>
      </c>
      <c r="W2935">
        <v>74</v>
      </c>
      <c r="X2935">
        <v>85</v>
      </c>
      <c r="Y2935">
        <v>66</v>
      </c>
      <c r="Z2935">
        <v>23</v>
      </c>
      <c r="AA2935">
        <f t="shared" si="702"/>
        <v>413</v>
      </c>
      <c r="AB2935">
        <f t="shared" si="703"/>
        <v>6.8821622187291133E-5</v>
      </c>
      <c r="AC2935" s="175"/>
    </row>
    <row r="2936" spans="1:29">
      <c r="A2936" t="s">
        <v>7106</v>
      </c>
      <c r="B2936" t="s">
        <v>7107</v>
      </c>
      <c r="C2936">
        <v>3.3</v>
      </c>
      <c r="D2936">
        <v>3.71</v>
      </c>
      <c r="E2936">
        <v>2.5</v>
      </c>
      <c r="F2936">
        <v>4.2699999999999996</v>
      </c>
      <c r="G2936">
        <v>5.1100000000000003</v>
      </c>
      <c r="H2936">
        <v>2.69</v>
      </c>
      <c r="I2936">
        <v>4.32</v>
      </c>
      <c r="J2936">
        <v>5.16</v>
      </c>
      <c r="K2936">
        <v>2.7</v>
      </c>
      <c r="U2936">
        <v>100</v>
      </c>
      <c r="V2936">
        <v>97</v>
      </c>
      <c r="W2936">
        <v>95</v>
      </c>
      <c r="X2936">
        <v>111</v>
      </c>
      <c r="Y2936">
        <v>106</v>
      </c>
      <c r="Z2936">
        <v>53</v>
      </c>
      <c r="AA2936">
        <f t="shared" si="702"/>
        <v>562</v>
      </c>
      <c r="AB2936">
        <f t="shared" si="703"/>
        <v>9.3650730434037812E-5</v>
      </c>
      <c r="AC2936" s="175"/>
    </row>
    <row r="2937" spans="1:29">
      <c r="A2937" t="s">
        <v>7108</v>
      </c>
      <c r="B2937" t="s">
        <v>7109</v>
      </c>
      <c r="C2937">
        <v>3.3</v>
      </c>
      <c r="D2937">
        <v>3.71</v>
      </c>
      <c r="E2937">
        <v>2.5</v>
      </c>
      <c r="F2937">
        <v>4.26</v>
      </c>
      <c r="G2937">
        <v>5.09</v>
      </c>
      <c r="H2937">
        <v>2.68</v>
      </c>
      <c r="I2937">
        <v>4.32</v>
      </c>
      <c r="J2937">
        <v>5.16</v>
      </c>
      <c r="K2937">
        <v>2.7</v>
      </c>
      <c r="U2937">
        <v>96</v>
      </c>
      <c r="V2937">
        <v>148</v>
      </c>
      <c r="W2937">
        <v>130</v>
      </c>
      <c r="X2937">
        <v>181</v>
      </c>
      <c r="Y2937">
        <v>144</v>
      </c>
      <c r="Z2937">
        <v>168</v>
      </c>
      <c r="AA2937">
        <f t="shared" si="702"/>
        <v>867</v>
      </c>
      <c r="AB2937">
        <f t="shared" si="703"/>
        <v>1.4447541510019711E-4</v>
      </c>
      <c r="AC2937" s="175">
        <f t="shared" ref="AC2937" si="709">SUM(AB2937:AB2940)/4</f>
        <v>1.6076430993992521E-4</v>
      </c>
    </row>
    <row r="2938" spans="1:29">
      <c r="A2938" t="s">
        <v>7110</v>
      </c>
      <c r="B2938" t="s">
        <v>7111</v>
      </c>
      <c r="C2938">
        <v>3.37</v>
      </c>
      <c r="D2938">
        <v>3.76</v>
      </c>
      <c r="E2938">
        <v>2.52</v>
      </c>
      <c r="F2938">
        <v>4.38</v>
      </c>
      <c r="G2938">
        <v>5.19</v>
      </c>
      <c r="H2938">
        <v>2.71</v>
      </c>
      <c r="I2938">
        <v>4.3899999999999997</v>
      </c>
      <c r="J2938">
        <v>5.2</v>
      </c>
      <c r="K2938">
        <v>2.7</v>
      </c>
      <c r="U2938">
        <v>133</v>
      </c>
      <c r="V2938">
        <v>163</v>
      </c>
      <c r="W2938">
        <v>156</v>
      </c>
      <c r="X2938">
        <v>200</v>
      </c>
      <c r="Y2938">
        <v>122</v>
      </c>
      <c r="Z2938">
        <v>262</v>
      </c>
      <c r="AA2938">
        <f t="shared" si="702"/>
        <v>1036</v>
      </c>
      <c r="AB2938">
        <f t="shared" si="703"/>
        <v>1.7263728955456081E-4</v>
      </c>
      <c r="AC2938" s="175"/>
    </row>
    <row r="2939" spans="1:29">
      <c r="A2939" t="s">
        <v>7112</v>
      </c>
      <c r="B2939" t="s">
        <v>7113</v>
      </c>
      <c r="C2939">
        <v>3.43</v>
      </c>
      <c r="D2939">
        <v>3.82</v>
      </c>
      <c r="E2939">
        <v>2.54</v>
      </c>
      <c r="F2939">
        <v>4.5</v>
      </c>
      <c r="G2939">
        <v>5.29</v>
      </c>
      <c r="H2939">
        <v>2.75</v>
      </c>
      <c r="I2939">
        <v>4.46</v>
      </c>
      <c r="J2939">
        <v>5.23</v>
      </c>
      <c r="K2939">
        <v>2.7</v>
      </c>
      <c r="U2939">
        <v>142</v>
      </c>
      <c r="V2939">
        <v>145</v>
      </c>
      <c r="W2939">
        <v>153</v>
      </c>
      <c r="X2939">
        <v>213</v>
      </c>
      <c r="Y2939">
        <v>154</v>
      </c>
      <c r="Z2939">
        <v>226</v>
      </c>
      <c r="AA2939">
        <f t="shared" si="702"/>
        <v>1033</v>
      </c>
      <c r="AB2939">
        <f t="shared" si="703"/>
        <v>1.7213737462341825E-4</v>
      </c>
      <c r="AC2939" s="175"/>
    </row>
    <row r="2940" spans="1:29">
      <c r="A2940" t="s">
        <v>7114</v>
      </c>
      <c r="B2940" t="s">
        <v>7115</v>
      </c>
      <c r="C2940">
        <v>3.51</v>
      </c>
      <c r="D2940">
        <v>3.88</v>
      </c>
      <c r="E2940">
        <v>2.57</v>
      </c>
      <c r="F2940">
        <v>4.6500000000000004</v>
      </c>
      <c r="G2940">
        <v>5.41</v>
      </c>
      <c r="H2940">
        <v>2.8</v>
      </c>
      <c r="I2940">
        <v>4.53</v>
      </c>
      <c r="J2940">
        <v>5.28</v>
      </c>
      <c r="K2940">
        <v>2.7</v>
      </c>
      <c r="U2940">
        <v>159</v>
      </c>
      <c r="V2940">
        <v>144</v>
      </c>
      <c r="W2940">
        <v>143</v>
      </c>
      <c r="X2940">
        <v>168</v>
      </c>
      <c r="Y2940">
        <v>138</v>
      </c>
      <c r="Z2940">
        <v>171</v>
      </c>
      <c r="AA2940">
        <f t="shared" si="702"/>
        <v>923</v>
      </c>
      <c r="AB2940">
        <f t="shared" si="703"/>
        <v>1.5380716048152472E-4</v>
      </c>
      <c r="AC2940" s="175"/>
    </row>
    <row r="2941" spans="1:29">
      <c r="A2941" t="s">
        <v>7116</v>
      </c>
      <c r="B2941" t="s">
        <v>7117</v>
      </c>
      <c r="C2941">
        <v>3.56</v>
      </c>
      <c r="D2941">
        <v>3.92</v>
      </c>
      <c r="E2941">
        <v>2.59</v>
      </c>
      <c r="F2941">
        <v>4.76</v>
      </c>
      <c r="G2941">
        <v>5.5</v>
      </c>
      <c r="H2941">
        <v>2.84</v>
      </c>
      <c r="I2941">
        <v>4.59</v>
      </c>
      <c r="J2941">
        <v>5.31</v>
      </c>
      <c r="K2941">
        <v>2.7</v>
      </c>
      <c r="U2941">
        <v>145</v>
      </c>
      <c r="V2941">
        <v>133</v>
      </c>
      <c r="W2941">
        <v>131</v>
      </c>
      <c r="X2941">
        <v>156</v>
      </c>
      <c r="Y2941">
        <v>140</v>
      </c>
      <c r="Z2941">
        <v>164</v>
      </c>
      <c r="AA2941">
        <f t="shared" si="702"/>
        <v>869</v>
      </c>
      <c r="AB2941">
        <f t="shared" si="703"/>
        <v>1.4480869172095882E-4</v>
      </c>
      <c r="AC2941" s="175">
        <f t="shared" ref="AC2941" si="710">SUM(AB2941:AB2944)/4</f>
        <v>1.3331064830468016E-4</v>
      </c>
    </row>
    <row r="2942" spans="1:29">
      <c r="A2942" t="s">
        <v>7118</v>
      </c>
      <c r="B2942" t="s">
        <v>7119</v>
      </c>
      <c r="C2942">
        <v>3.61</v>
      </c>
      <c r="D2942">
        <v>3.95</v>
      </c>
      <c r="E2942">
        <v>2.61</v>
      </c>
      <c r="F2942">
        <v>4.88</v>
      </c>
      <c r="G2942">
        <v>5.6</v>
      </c>
      <c r="H2942">
        <v>2.89</v>
      </c>
      <c r="I2942">
        <v>4.6399999999999997</v>
      </c>
      <c r="J2942">
        <v>5.33</v>
      </c>
      <c r="K2942">
        <v>2.7</v>
      </c>
      <c r="U2942">
        <v>133</v>
      </c>
      <c r="V2942">
        <v>128</v>
      </c>
      <c r="W2942">
        <v>121</v>
      </c>
      <c r="X2942">
        <v>145</v>
      </c>
      <c r="Y2942">
        <v>133</v>
      </c>
      <c r="Z2942">
        <v>149</v>
      </c>
      <c r="AA2942">
        <f t="shared" si="702"/>
        <v>809</v>
      </c>
      <c r="AB2942">
        <f t="shared" si="703"/>
        <v>1.3481039309810779E-4</v>
      </c>
      <c r="AC2942" s="175"/>
    </row>
    <row r="2943" spans="1:29">
      <c r="A2943" t="s">
        <v>7120</v>
      </c>
      <c r="B2943" t="s">
        <v>7121</v>
      </c>
      <c r="C2943">
        <v>3.68</v>
      </c>
      <c r="D2943">
        <v>3.99</v>
      </c>
      <c r="E2943">
        <v>2.64</v>
      </c>
      <c r="F2943">
        <v>5.04</v>
      </c>
      <c r="G2943">
        <v>5.74</v>
      </c>
      <c r="H2943">
        <v>2.96</v>
      </c>
      <c r="I2943">
        <v>4.7</v>
      </c>
      <c r="J2943">
        <v>5.37</v>
      </c>
      <c r="K2943">
        <v>2.7</v>
      </c>
      <c r="U2943">
        <v>124</v>
      </c>
      <c r="V2943">
        <v>123</v>
      </c>
      <c r="W2943">
        <v>112</v>
      </c>
      <c r="X2943">
        <v>133</v>
      </c>
      <c r="Y2943">
        <v>129</v>
      </c>
      <c r="Z2943">
        <v>151</v>
      </c>
      <c r="AA2943">
        <f t="shared" si="702"/>
        <v>772</v>
      </c>
      <c r="AB2943">
        <f t="shared" si="703"/>
        <v>1.2864477561401634E-4</v>
      </c>
      <c r="AC2943" s="175"/>
    </row>
    <row r="2944" spans="1:29">
      <c r="A2944" t="s">
        <v>7122</v>
      </c>
      <c r="B2944" t="s">
        <v>7123</v>
      </c>
      <c r="C2944">
        <v>3.73</v>
      </c>
      <c r="D2944">
        <v>4.01</v>
      </c>
      <c r="E2944">
        <v>2.66</v>
      </c>
      <c r="F2944">
        <v>5.17</v>
      </c>
      <c r="G2944">
        <v>5.84</v>
      </c>
      <c r="H2944">
        <v>3.01</v>
      </c>
      <c r="I2944">
        <v>4.75</v>
      </c>
      <c r="J2944">
        <v>5.4</v>
      </c>
      <c r="K2944">
        <v>2.7</v>
      </c>
      <c r="U2944">
        <v>118</v>
      </c>
      <c r="V2944">
        <v>120</v>
      </c>
      <c r="W2944">
        <v>110</v>
      </c>
      <c r="X2944">
        <v>127</v>
      </c>
      <c r="Y2944">
        <v>130</v>
      </c>
      <c r="Z2944">
        <v>145</v>
      </c>
      <c r="AA2944">
        <f t="shared" si="702"/>
        <v>750</v>
      </c>
      <c r="AB2944">
        <f t="shared" si="703"/>
        <v>1.2497873278563765E-4</v>
      </c>
      <c r="AC2944" s="175"/>
    </row>
    <row r="2945" spans="1:29">
      <c r="A2945" t="s">
        <v>7124</v>
      </c>
      <c r="B2945" t="s">
        <v>7125</v>
      </c>
      <c r="C2945">
        <v>3.76</v>
      </c>
      <c r="D2945">
        <v>4.0199999999999996</v>
      </c>
      <c r="E2945">
        <v>2.67</v>
      </c>
      <c r="F2945">
        <v>5.23</v>
      </c>
      <c r="G2945">
        <v>5.89</v>
      </c>
      <c r="H2945">
        <v>3.03</v>
      </c>
      <c r="I2945">
        <v>4.78</v>
      </c>
      <c r="J2945">
        <v>5.41</v>
      </c>
      <c r="K2945">
        <v>2.7</v>
      </c>
      <c r="U2945">
        <v>117</v>
      </c>
      <c r="V2945">
        <v>120</v>
      </c>
      <c r="W2945">
        <v>115</v>
      </c>
      <c r="X2945">
        <v>109</v>
      </c>
      <c r="Y2945">
        <v>119</v>
      </c>
      <c r="Z2945">
        <v>117</v>
      </c>
      <c r="AA2945">
        <f t="shared" si="702"/>
        <v>697</v>
      </c>
      <c r="AB2945">
        <f t="shared" si="703"/>
        <v>1.1614690233545258E-4</v>
      </c>
      <c r="AC2945" s="175">
        <f t="shared" ref="AC2945" si="711">SUM(AB2945:AB2948)/4</f>
        <v>1.1377230641252547E-4</v>
      </c>
    </row>
    <row r="2946" spans="1:29">
      <c r="A2946" t="s">
        <v>7126</v>
      </c>
      <c r="B2946" t="s">
        <v>7127</v>
      </c>
      <c r="C2946">
        <v>3.77</v>
      </c>
      <c r="D2946">
        <v>4.0199999999999996</v>
      </c>
      <c r="E2946">
        <v>2.67</v>
      </c>
      <c r="F2946">
        <v>5.26</v>
      </c>
      <c r="G2946">
        <v>5.91</v>
      </c>
      <c r="H2946">
        <v>3.05</v>
      </c>
      <c r="I2946">
        <v>4.79</v>
      </c>
      <c r="J2946">
        <v>5.42</v>
      </c>
      <c r="K2946">
        <v>2.7</v>
      </c>
      <c r="U2946">
        <v>121</v>
      </c>
      <c r="V2946">
        <v>118</v>
      </c>
      <c r="W2946">
        <v>118</v>
      </c>
      <c r="X2946">
        <v>90</v>
      </c>
      <c r="Y2946">
        <v>122</v>
      </c>
      <c r="Z2946">
        <v>112</v>
      </c>
      <c r="AA2946">
        <f t="shared" si="702"/>
        <v>681</v>
      </c>
      <c r="AB2946">
        <f t="shared" si="703"/>
        <v>1.1348068936935898E-4</v>
      </c>
      <c r="AC2946" s="175"/>
    </row>
    <row r="2947" spans="1:29">
      <c r="A2947" t="s">
        <v>7128</v>
      </c>
      <c r="B2947" t="s">
        <v>7129</v>
      </c>
      <c r="C2947">
        <v>3.76</v>
      </c>
      <c r="D2947">
        <v>4.0199999999999996</v>
      </c>
      <c r="E2947">
        <v>2.67</v>
      </c>
      <c r="F2947">
        <v>5.23</v>
      </c>
      <c r="G2947">
        <v>5.89</v>
      </c>
      <c r="H2947">
        <v>3.03</v>
      </c>
      <c r="I2947">
        <v>4.78</v>
      </c>
      <c r="J2947">
        <v>5.41</v>
      </c>
      <c r="K2947">
        <v>2.7</v>
      </c>
      <c r="U2947">
        <v>119</v>
      </c>
      <c r="V2947">
        <v>124</v>
      </c>
      <c r="W2947">
        <v>127</v>
      </c>
      <c r="X2947">
        <v>86</v>
      </c>
      <c r="Y2947">
        <v>111</v>
      </c>
      <c r="Z2947">
        <v>100</v>
      </c>
      <c r="AA2947">
        <f t="shared" si="702"/>
        <v>667</v>
      </c>
      <c r="AB2947">
        <f t="shared" si="703"/>
        <v>1.1114775302402708E-4</v>
      </c>
      <c r="AC2947" s="175"/>
    </row>
    <row r="2948" spans="1:29">
      <c r="A2948" t="s">
        <v>7130</v>
      </c>
      <c r="B2948" t="s">
        <v>7131</v>
      </c>
      <c r="C2948">
        <v>3.72</v>
      </c>
      <c r="D2948">
        <v>4.01</v>
      </c>
      <c r="E2948">
        <v>2.65</v>
      </c>
      <c r="F2948">
        <v>5.15</v>
      </c>
      <c r="G2948">
        <v>5.83</v>
      </c>
      <c r="H2948">
        <v>3.01</v>
      </c>
      <c r="I2948">
        <v>4.74</v>
      </c>
      <c r="J2948">
        <v>5.39</v>
      </c>
      <c r="K2948">
        <v>2.7</v>
      </c>
      <c r="U2948">
        <v>122</v>
      </c>
      <c r="V2948">
        <v>132</v>
      </c>
      <c r="W2948">
        <v>132</v>
      </c>
      <c r="X2948">
        <v>73</v>
      </c>
      <c r="Y2948">
        <v>109</v>
      </c>
      <c r="Z2948">
        <v>118</v>
      </c>
      <c r="AA2948">
        <f t="shared" si="702"/>
        <v>686</v>
      </c>
      <c r="AB2948">
        <f t="shared" si="703"/>
        <v>1.1431388092126324E-4</v>
      </c>
      <c r="AC2948" s="175"/>
    </row>
    <row r="2949" spans="1:29">
      <c r="A2949" t="s">
        <v>7132</v>
      </c>
      <c r="B2949" t="s">
        <v>7133</v>
      </c>
      <c r="C2949">
        <v>3.66</v>
      </c>
      <c r="D2949">
        <v>3.97</v>
      </c>
      <c r="E2949">
        <v>2.63</v>
      </c>
      <c r="F2949">
        <v>5.01</v>
      </c>
      <c r="G2949">
        <v>5.72</v>
      </c>
      <c r="H2949">
        <v>2.96</v>
      </c>
      <c r="I2949">
        <v>4.68</v>
      </c>
      <c r="J2949">
        <v>5.36</v>
      </c>
      <c r="K2949">
        <v>2.7</v>
      </c>
      <c r="U2949">
        <v>119</v>
      </c>
      <c r="V2949">
        <v>138</v>
      </c>
      <c r="W2949">
        <v>138</v>
      </c>
      <c r="X2949">
        <v>84</v>
      </c>
      <c r="Y2949">
        <v>117</v>
      </c>
      <c r="Z2949">
        <v>139</v>
      </c>
      <c r="AA2949">
        <f t="shared" si="702"/>
        <v>735</v>
      </c>
      <c r="AB2949">
        <f t="shared" si="703"/>
        <v>1.2247915812992489E-4</v>
      </c>
      <c r="AC2949" s="175">
        <f t="shared" ref="AC2949" si="712">SUM(AB2949:AB2952)/4</f>
        <v>1.2801988195008818E-4</v>
      </c>
    </row>
    <row r="2950" spans="1:29">
      <c r="A2950" t="s">
        <v>7134</v>
      </c>
      <c r="B2950" t="s">
        <v>7135</v>
      </c>
      <c r="C2950">
        <v>3.58</v>
      </c>
      <c r="D2950">
        <v>3.92</v>
      </c>
      <c r="E2950">
        <v>2.6</v>
      </c>
      <c r="F2950">
        <v>4.82</v>
      </c>
      <c r="G2950">
        <v>5.56</v>
      </c>
      <c r="H2950">
        <v>2.88</v>
      </c>
      <c r="I2950">
        <v>4.5999999999999996</v>
      </c>
      <c r="J2950">
        <v>5.31</v>
      </c>
      <c r="K2950">
        <v>2.7</v>
      </c>
      <c r="U2950">
        <v>118</v>
      </c>
      <c r="V2950">
        <v>145</v>
      </c>
      <c r="W2950">
        <v>145</v>
      </c>
      <c r="X2950">
        <v>90</v>
      </c>
      <c r="Y2950">
        <v>123</v>
      </c>
      <c r="Z2950">
        <v>135</v>
      </c>
      <c r="AA2950">
        <f t="shared" ref="AA2950:AA3013" si="713">SUM(U2950:Z2950)</f>
        <v>756</v>
      </c>
      <c r="AB2950">
        <f t="shared" si="703"/>
        <v>1.2597856264792275E-4</v>
      </c>
      <c r="AC2950" s="175"/>
    </row>
    <row r="2951" spans="1:29">
      <c r="A2951" t="s">
        <v>7136</v>
      </c>
      <c r="B2951" t="s">
        <v>7137</v>
      </c>
      <c r="C2951">
        <v>3.47</v>
      </c>
      <c r="D2951">
        <v>3.85</v>
      </c>
      <c r="E2951">
        <v>2.56</v>
      </c>
      <c r="F2951">
        <v>4.62</v>
      </c>
      <c r="G2951">
        <v>5.4</v>
      </c>
      <c r="H2951">
        <v>2.82</v>
      </c>
      <c r="I2951">
        <v>4.49</v>
      </c>
      <c r="J2951">
        <v>5.26</v>
      </c>
      <c r="K2951">
        <v>2.7</v>
      </c>
      <c r="U2951">
        <v>112</v>
      </c>
      <c r="V2951">
        <v>151</v>
      </c>
      <c r="W2951">
        <v>147</v>
      </c>
      <c r="X2951">
        <v>111</v>
      </c>
      <c r="Y2951">
        <v>127</v>
      </c>
      <c r="Z2951">
        <v>142</v>
      </c>
      <c r="AA2951">
        <f t="shared" si="713"/>
        <v>790</v>
      </c>
      <c r="AB2951">
        <f t="shared" si="703"/>
        <v>1.3164426520087164E-4</v>
      </c>
      <c r="AC2951" s="175"/>
    </row>
    <row r="2952" spans="1:29">
      <c r="A2952" t="s">
        <v>7138</v>
      </c>
      <c r="B2952" t="s">
        <v>7139</v>
      </c>
      <c r="C2952">
        <v>3.41</v>
      </c>
      <c r="D2952">
        <v>3.8</v>
      </c>
      <c r="E2952">
        <v>2.5299999999999998</v>
      </c>
      <c r="F2952">
        <v>4.49</v>
      </c>
      <c r="G2952">
        <v>5.29</v>
      </c>
      <c r="H2952">
        <v>2.77</v>
      </c>
      <c r="I2952">
        <v>4.43</v>
      </c>
      <c r="J2952">
        <v>5.22</v>
      </c>
      <c r="K2952">
        <v>2.7</v>
      </c>
      <c r="U2952">
        <v>110</v>
      </c>
      <c r="V2952">
        <v>148</v>
      </c>
      <c r="W2952">
        <v>139</v>
      </c>
      <c r="X2952">
        <v>110</v>
      </c>
      <c r="Y2952">
        <v>138</v>
      </c>
      <c r="Z2952">
        <v>147</v>
      </c>
      <c r="AA2952">
        <f t="shared" si="713"/>
        <v>792</v>
      </c>
      <c r="AB2952">
        <f t="shared" si="703"/>
        <v>1.3197754182163335E-4</v>
      </c>
      <c r="AC2952" s="175"/>
    </row>
    <row r="2953" spans="1:29">
      <c r="A2953" t="s">
        <v>7140</v>
      </c>
      <c r="B2953" t="s">
        <v>7141</v>
      </c>
      <c r="C2953">
        <v>3.34</v>
      </c>
      <c r="D2953">
        <v>3.74</v>
      </c>
      <c r="E2953">
        <v>2.5099999999999998</v>
      </c>
      <c r="F2953">
        <v>4.3600000000000003</v>
      </c>
      <c r="G2953">
        <v>5.18</v>
      </c>
      <c r="H2953">
        <v>2.72</v>
      </c>
      <c r="I2953">
        <v>4.3600000000000003</v>
      </c>
      <c r="J2953">
        <v>5.18</v>
      </c>
      <c r="K2953">
        <v>2.7</v>
      </c>
      <c r="U2953">
        <v>105</v>
      </c>
      <c r="V2953">
        <v>135</v>
      </c>
      <c r="W2953">
        <v>123</v>
      </c>
      <c r="X2953">
        <v>105</v>
      </c>
      <c r="Y2953">
        <v>134</v>
      </c>
      <c r="Z2953">
        <v>126</v>
      </c>
      <c r="AA2953">
        <f t="shared" si="713"/>
        <v>728</v>
      </c>
      <c r="AB2953">
        <f t="shared" si="703"/>
        <v>1.2131268995725894E-4</v>
      </c>
      <c r="AC2953" s="175">
        <f t="shared" ref="AC2953" si="714">SUM(AB2953:AB2956)/4</f>
        <v>8.9901368450468681E-5</v>
      </c>
    </row>
    <row r="2954" spans="1:29">
      <c r="A2954" t="s">
        <v>7142</v>
      </c>
      <c r="B2954" t="s">
        <v>7143</v>
      </c>
      <c r="C2954">
        <v>3.28</v>
      </c>
      <c r="D2954">
        <v>3.69</v>
      </c>
      <c r="E2954">
        <v>2.4900000000000002</v>
      </c>
      <c r="F2954">
        <v>4.2300000000000004</v>
      </c>
      <c r="G2954">
        <v>5.07</v>
      </c>
      <c r="H2954">
        <v>2.67</v>
      </c>
      <c r="I2954">
        <v>4.3</v>
      </c>
      <c r="J2954">
        <v>5.15</v>
      </c>
      <c r="K2954">
        <v>2.7</v>
      </c>
      <c r="U2954">
        <v>88</v>
      </c>
      <c r="V2954">
        <v>111</v>
      </c>
      <c r="W2954">
        <v>86</v>
      </c>
      <c r="X2954">
        <v>95</v>
      </c>
      <c r="Y2954">
        <v>122</v>
      </c>
      <c r="Z2954">
        <v>73</v>
      </c>
      <c r="AA2954">
        <f t="shared" si="713"/>
        <v>575</v>
      </c>
      <c r="AB2954">
        <f t="shared" si="703"/>
        <v>9.5817028468988866E-5</v>
      </c>
      <c r="AC2954" s="175"/>
    </row>
    <row r="2955" spans="1:29">
      <c r="A2955" t="s">
        <v>7144</v>
      </c>
      <c r="B2955" t="s">
        <v>7145</v>
      </c>
      <c r="C2955">
        <v>3.23</v>
      </c>
      <c r="D2955">
        <v>3.65</v>
      </c>
      <c r="E2955">
        <v>2.4700000000000002</v>
      </c>
      <c r="F2955">
        <v>4.13</v>
      </c>
      <c r="G2955">
        <v>4.99</v>
      </c>
      <c r="H2955">
        <v>2.64</v>
      </c>
      <c r="I2955">
        <v>4.25</v>
      </c>
      <c r="J2955">
        <v>5.12</v>
      </c>
      <c r="K2955">
        <v>2.7</v>
      </c>
      <c r="U2955">
        <v>81</v>
      </c>
      <c r="V2955">
        <v>80</v>
      </c>
      <c r="W2955">
        <v>63</v>
      </c>
      <c r="X2955">
        <v>71</v>
      </c>
      <c r="Y2955">
        <v>91</v>
      </c>
      <c r="Z2955">
        <v>30</v>
      </c>
      <c r="AA2955">
        <f t="shared" si="713"/>
        <v>416</v>
      </c>
      <c r="AB2955">
        <f t="shared" si="703"/>
        <v>6.9321537118433683E-5</v>
      </c>
      <c r="AC2955" s="175"/>
    </row>
    <row r="2956" spans="1:29">
      <c r="A2956" t="s">
        <v>7146</v>
      </c>
      <c r="B2956" t="s">
        <v>7147</v>
      </c>
      <c r="C2956">
        <v>3.19</v>
      </c>
      <c r="D2956">
        <v>3.62</v>
      </c>
      <c r="E2956">
        <v>2.4500000000000002</v>
      </c>
      <c r="F2956">
        <v>4.07</v>
      </c>
      <c r="G2956">
        <v>4.93</v>
      </c>
      <c r="H2956">
        <v>2.61</v>
      </c>
      <c r="I2956">
        <v>4.21</v>
      </c>
      <c r="J2956">
        <v>5.0999999999999996</v>
      </c>
      <c r="K2956">
        <v>2.7</v>
      </c>
      <c r="U2956">
        <v>103</v>
      </c>
      <c r="V2956">
        <v>84</v>
      </c>
      <c r="W2956">
        <v>83</v>
      </c>
      <c r="X2956">
        <v>88</v>
      </c>
      <c r="Y2956">
        <v>68</v>
      </c>
      <c r="Z2956">
        <v>13</v>
      </c>
      <c r="AA2956">
        <f t="shared" si="713"/>
        <v>439</v>
      </c>
      <c r="AB2956">
        <f t="shared" si="703"/>
        <v>7.3154218257193241E-5</v>
      </c>
      <c r="AC2956" s="175"/>
    </row>
    <row r="2957" spans="1:29">
      <c r="A2957" t="s">
        <v>7148</v>
      </c>
      <c r="B2957" t="s">
        <v>7149</v>
      </c>
      <c r="C2957">
        <v>3.14</v>
      </c>
      <c r="D2957">
        <v>3.58</v>
      </c>
      <c r="E2957">
        <v>2.4300000000000002</v>
      </c>
      <c r="F2957">
        <v>3.97</v>
      </c>
      <c r="G2957">
        <v>4.8499999999999996</v>
      </c>
      <c r="H2957">
        <v>2.58</v>
      </c>
      <c r="I2957">
        <v>4.16</v>
      </c>
      <c r="J2957">
        <v>5.07</v>
      </c>
      <c r="K2957">
        <v>2.7</v>
      </c>
      <c r="U2957">
        <v>105</v>
      </c>
      <c r="V2957">
        <v>94</v>
      </c>
      <c r="W2957">
        <v>88</v>
      </c>
      <c r="X2957">
        <v>88</v>
      </c>
      <c r="Y2957">
        <v>71</v>
      </c>
      <c r="Z2957">
        <v>15</v>
      </c>
      <c r="AA2957">
        <f t="shared" si="713"/>
        <v>461</v>
      </c>
      <c r="AB2957">
        <f t="shared" si="703"/>
        <v>7.6820261085571944E-5</v>
      </c>
      <c r="AC2957" s="175">
        <f t="shared" ref="AC2957" si="715">SUM(AB2957:AB2960)/4</f>
        <v>8.6318644777280405E-5</v>
      </c>
    </row>
    <row r="2958" spans="1:29">
      <c r="A2958" t="s">
        <v>7150</v>
      </c>
      <c r="B2958" t="s">
        <v>7151</v>
      </c>
      <c r="C2958">
        <v>3.1</v>
      </c>
      <c r="D2958">
        <v>3.54</v>
      </c>
      <c r="E2958">
        <v>2.41</v>
      </c>
      <c r="F2958">
        <v>3.89</v>
      </c>
      <c r="G2958">
        <v>4.79</v>
      </c>
      <c r="H2958">
        <v>2.5499999999999998</v>
      </c>
      <c r="I2958">
        <v>4.1100000000000003</v>
      </c>
      <c r="J2958">
        <v>5.04</v>
      </c>
      <c r="K2958">
        <v>2.7</v>
      </c>
      <c r="U2958">
        <v>114</v>
      </c>
      <c r="V2958">
        <v>89</v>
      </c>
      <c r="W2958">
        <v>92</v>
      </c>
      <c r="X2958">
        <v>67</v>
      </c>
      <c r="Y2958">
        <v>69</v>
      </c>
      <c r="Z2958">
        <v>12</v>
      </c>
      <c r="AA2958">
        <f t="shared" si="713"/>
        <v>443</v>
      </c>
      <c r="AB2958">
        <f t="shared" si="703"/>
        <v>7.3820771498716632E-5</v>
      </c>
      <c r="AC2958" s="175"/>
    </row>
    <row r="2959" spans="1:29">
      <c r="A2959" t="s">
        <v>7152</v>
      </c>
      <c r="B2959" t="s">
        <v>7153</v>
      </c>
      <c r="C2959">
        <v>3.05</v>
      </c>
      <c r="D2959">
        <v>3.5</v>
      </c>
      <c r="E2959">
        <v>2.4</v>
      </c>
      <c r="F2959">
        <v>3.81</v>
      </c>
      <c r="G2959">
        <v>4.72</v>
      </c>
      <c r="H2959">
        <v>2.5299999999999998</v>
      </c>
      <c r="I2959">
        <v>4.0599999999999996</v>
      </c>
      <c r="J2959">
        <v>5.01</v>
      </c>
      <c r="K2959">
        <v>2.7</v>
      </c>
      <c r="U2959">
        <v>125</v>
      </c>
      <c r="V2959">
        <v>100</v>
      </c>
      <c r="W2959">
        <v>104</v>
      </c>
      <c r="X2959">
        <v>84</v>
      </c>
      <c r="Y2959">
        <v>66</v>
      </c>
      <c r="Z2959">
        <v>23</v>
      </c>
      <c r="AA2959">
        <f t="shared" si="713"/>
        <v>502</v>
      </c>
      <c r="AB2959">
        <f t="shared" si="703"/>
        <v>8.3652431811186801E-5</v>
      </c>
      <c r="AC2959" s="175"/>
    </row>
    <row r="2960" spans="1:29">
      <c r="A2960" t="s">
        <v>7154</v>
      </c>
      <c r="B2960" t="s">
        <v>7155</v>
      </c>
      <c r="C2960">
        <v>3.02</v>
      </c>
      <c r="D2960">
        <v>3.47</v>
      </c>
      <c r="E2960">
        <v>2.38</v>
      </c>
      <c r="F2960">
        <v>3.75</v>
      </c>
      <c r="G2960">
        <v>4.67</v>
      </c>
      <c r="H2960">
        <v>2.5099999999999998</v>
      </c>
      <c r="I2960">
        <v>4.03</v>
      </c>
      <c r="J2960">
        <v>4.99</v>
      </c>
      <c r="K2960">
        <v>2.7</v>
      </c>
      <c r="U2960">
        <v>143</v>
      </c>
      <c r="V2960">
        <v>129</v>
      </c>
      <c r="W2960">
        <v>131</v>
      </c>
      <c r="X2960">
        <v>104</v>
      </c>
      <c r="Y2960">
        <v>106</v>
      </c>
      <c r="Z2960">
        <v>53</v>
      </c>
      <c r="AA2960">
        <f t="shared" si="713"/>
        <v>666</v>
      </c>
      <c r="AB2960">
        <f t="shared" si="703"/>
        <v>1.1098111471364623E-4</v>
      </c>
      <c r="AC2960" s="175"/>
    </row>
    <row r="2961" spans="1:29">
      <c r="A2961" t="s">
        <v>7156</v>
      </c>
      <c r="B2961" t="s">
        <v>7157</v>
      </c>
      <c r="C2961">
        <v>3.02</v>
      </c>
      <c r="D2961">
        <v>3.47</v>
      </c>
      <c r="E2961">
        <v>2.38</v>
      </c>
      <c r="F2961">
        <v>3.72</v>
      </c>
      <c r="G2961">
        <v>4.6399999999999997</v>
      </c>
      <c r="H2961">
        <v>2.4900000000000002</v>
      </c>
      <c r="I2961">
        <v>4.03</v>
      </c>
      <c r="J2961">
        <v>4.99</v>
      </c>
      <c r="K2961">
        <v>2.7</v>
      </c>
      <c r="U2961">
        <v>168</v>
      </c>
      <c r="V2961">
        <v>195</v>
      </c>
      <c r="W2961">
        <v>176</v>
      </c>
      <c r="X2961">
        <v>125</v>
      </c>
      <c r="Y2961">
        <v>144</v>
      </c>
      <c r="Z2961">
        <v>168</v>
      </c>
      <c r="AA2961">
        <f t="shared" si="713"/>
        <v>976</v>
      </c>
      <c r="AB2961">
        <f t="shared" si="703"/>
        <v>1.6263899093170979E-4</v>
      </c>
      <c r="AC2961" s="175">
        <f t="shared" ref="AC2961" si="716">SUM(AB2961:AB2964)/4</f>
        <v>1.8163575831512671E-4</v>
      </c>
    </row>
    <row r="2962" spans="1:29">
      <c r="A2962" t="s">
        <v>7158</v>
      </c>
      <c r="B2962" t="s">
        <v>7159</v>
      </c>
      <c r="C2962">
        <v>3.07</v>
      </c>
      <c r="D2962">
        <v>3.52</v>
      </c>
      <c r="E2962">
        <v>2.41</v>
      </c>
      <c r="F2962">
        <v>3.81</v>
      </c>
      <c r="G2962">
        <v>4.71</v>
      </c>
      <c r="H2962">
        <v>2.5099999999999998</v>
      </c>
      <c r="I2962">
        <v>4.09</v>
      </c>
      <c r="J2962">
        <v>5.03</v>
      </c>
      <c r="K2962">
        <v>2.7</v>
      </c>
      <c r="U2962">
        <v>185</v>
      </c>
      <c r="V2962">
        <v>206</v>
      </c>
      <c r="W2962">
        <v>216</v>
      </c>
      <c r="X2962">
        <v>188</v>
      </c>
      <c r="Y2962">
        <v>122</v>
      </c>
      <c r="Z2962">
        <v>262</v>
      </c>
      <c r="AA2962">
        <f t="shared" si="713"/>
        <v>1179</v>
      </c>
      <c r="AB2962">
        <f t="shared" si="703"/>
        <v>1.9646656793902238E-4</v>
      </c>
      <c r="AC2962" s="175"/>
    </row>
    <row r="2963" spans="1:29">
      <c r="A2963" t="s">
        <v>7160</v>
      </c>
      <c r="B2963" t="s">
        <v>7161</v>
      </c>
      <c r="C2963">
        <v>3.13</v>
      </c>
      <c r="D2963">
        <v>3.57</v>
      </c>
      <c r="E2963">
        <v>2.4300000000000002</v>
      </c>
      <c r="F2963">
        <v>3.92</v>
      </c>
      <c r="G2963">
        <v>4.8</v>
      </c>
      <c r="H2963">
        <v>2.5499999999999998</v>
      </c>
      <c r="I2963">
        <v>4.1500000000000004</v>
      </c>
      <c r="J2963">
        <v>5.0599999999999996</v>
      </c>
      <c r="K2963">
        <v>2.7</v>
      </c>
      <c r="U2963">
        <v>188</v>
      </c>
      <c r="V2963">
        <v>190</v>
      </c>
      <c r="W2963">
        <v>205</v>
      </c>
      <c r="X2963">
        <v>200</v>
      </c>
      <c r="Y2963">
        <v>154</v>
      </c>
      <c r="Z2963">
        <v>226</v>
      </c>
      <c r="AA2963">
        <f t="shared" si="713"/>
        <v>1163</v>
      </c>
      <c r="AB2963">
        <f t="shared" si="703"/>
        <v>1.9380035497292879E-4</v>
      </c>
      <c r="AC2963" s="175"/>
    </row>
    <row r="2964" spans="1:29">
      <c r="A2964" t="s">
        <v>7162</v>
      </c>
      <c r="B2964" t="s">
        <v>7163</v>
      </c>
      <c r="C2964">
        <v>3.18</v>
      </c>
      <c r="D2964">
        <v>3.61</v>
      </c>
      <c r="E2964">
        <v>2.4500000000000002</v>
      </c>
      <c r="F2964">
        <v>4.01</v>
      </c>
      <c r="G2964">
        <v>4.8899999999999997</v>
      </c>
      <c r="H2964">
        <v>2.59</v>
      </c>
      <c r="I2964">
        <v>4.2</v>
      </c>
      <c r="J2964">
        <v>5.09</v>
      </c>
      <c r="K2964">
        <v>2.7</v>
      </c>
      <c r="U2964">
        <v>202</v>
      </c>
      <c r="V2964">
        <v>188</v>
      </c>
      <c r="W2964">
        <v>194</v>
      </c>
      <c r="X2964">
        <v>149</v>
      </c>
      <c r="Y2964">
        <v>138</v>
      </c>
      <c r="Z2964">
        <v>171</v>
      </c>
      <c r="AA2964">
        <f t="shared" si="713"/>
        <v>1042</v>
      </c>
      <c r="AB2964">
        <f t="shared" si="703"/>
        <v>1.7363711941684591E-4</v>
      </c>
      <c r="AC2964" s="175"/>
    </row>
    <row r="2965" spans="1:29">
      <c r="A2965" t="s">
        <v>7164</v>
      </c>
      <c r="B2965" t="s">
        <v>7165</v>
      </c>
      <c r="C2965">
        <v>3.21</v>
      </c>
      <c r="D2965">
        <v>3.63</v>
      </c>
      <c r="E2965">
        <v>2.46</v>
      </c>
      <c r="F2965">
        <v>4.09</v>
      </c>
      <c r="G2965">
        <v>4.96</v>
      </c>
      <c r="H2965">
        <v>2.62</v>
      </c>
      <c r="I2965">
        <v>4.2300000000000004</v>
      </c>
      <c r="J2965">
        <v>5.1100000000000003</v>
      </c>
      <c r="K2965">
        <v>2.7</v>
      </c>
      <c r="U2965">
        <v>190</v>
      </c>
      <c r="V2965">
        <v>175</v>
      </c>
      <c r="W2965">
        <v>178</v>
      </c>
      <c r="X2965">
        <v>130</v>
      </c>
      <c r="Y2965">
        <v>140</v>
      </c>
      <c r="Z2965">
        <v>164</v>
      </c>
      <c r="AA2965">
        <f t="shared" si="713"/>
        <v>977</v>
      </c>
      <c r="AB2965">
        <f t="shared" si="703"/>
        <v>1.6280562924209064E-4</v>
      </c>
      <c r="AC2965" s="175">
        <f t="shared" ref="AC2965" si="717">SUM(AB2965:AB2968)/4</f>
        <v>1.5189081991214494E-4</v>
      </c>
    </row>
    <row r="2966" spans="1:29">
      <c r="A2966" t="s">
        <v>7166</v>
      </c>
      <c r="B2966" t="s">
        <v>7167</v>
      </c>
      <c r="C2966">
        <v>3.24</v>
      </c>
      <c r="D2966">
        <v>3.65</v>
      </c>
      <c r="E2966">
        <v>2.4700000000000002</v>
      </c>
      <c r="F2966">
        <v>4.18</v>
      </c>
      <c r="G2966">
        <v>5.05</v>
      </c>
      <c r="H2966">
        <v>2.67</v>
      </c>
      <c r="I2966">
        <v>4.26</v>
      </c>
      <c r="J2966">
        <v>5.13</v>
      </c>
      <c r="K2966">
        <v>2.7</v>
      </c>
      <c r="U2966">
        <v>164</v>
      </c>
      <c r="V2966">
        <v>170</v>
      </c>
      <c r="W2966">
        <v>167</v>
      </c>
      <c r="X2966">
        <v>150</v>
      </c>
      <c r="Y2966">
        <v>133</v>
      </c>
      <c r="Z2966">
        <v>149</v>
      </c>
      <c r="AA2966">
        <f t="shared" si="713"/>
        <v>933</v>
      </c>
      <c r="AB2966">
        <f t="shared" ref="AB2966:AB3029" si="718">AA2966/$AD$4</f>
        <v>1.5547354358533323E-4</v>
      </c>
      <c r="AC2966" s="175"/>
    </row>
    <row r="2967" spans="1:29">
      <c r="A2967" t="s">
        <v>7168</v>
      </c>
      <c r="B2967" t="s">
        <v>7169</v>
      </c>
      <c r="C2967">
        <v>3.26</v>
      </c>
      <c r="D2967">
        <v>3.67</v>
      </c>
      <c r="E2967">
        <v>2.48</v>
      </c>
      <c r="F2967">
        <v>4.32</v>
      </c>
      <c r="G2967">
        <v>5.18</v>
      </c>
      <c r="H2967">
        <v>2.75</v>
      </c>
      <c r="I2967">
        <v>4.29</v>
      </c>
      <c r="J2967">
        <v>5.14</v>
      </c>
      <c r="K2967">
        <v>2.7</v>
      </c>
      <c r="U2967">
        <v>171</v>
      </c>
      <c r="V2967">
        <v>163</v>
      </c>
      <c r="W2967">
        <v>157</v>
      </c>
      <c r="X2967">
        <v>109</v>
      </c>
      <c r="Y2967">
        <v>129</v>
      </c>
      <c r="Z2967">
        <v>151</v>
      </c>
      <c r="AA2967">
        <f t="shared" si="713"/>
        <v>880</v>
      </c>
      <c r="AB2967">
        <f t="shared" si="718"/>
        <v>1.4664171313514816E-4</v>
      </c>
      <c r="AC2967" s="175"/>
    </row>
    <row r="2968" spans="1:29">
      <c r="A2968" t="s">
        <v>7170</v>
      </c>
      <c r="B2968" t="s">
        <v>7171</v>
      </c>
      <c r="C2968">
        <v>3.27</v>
      </c>
      <c r="D2968">
        <v>3.68</v>
      </c>
      <c r="E2968">
        <v>2.48</v>
      </c>
      <c r="F2968">
        <v>4.3899999999999997</v>
      </c>
      <c r="G2968">
        <v>5.27</v>
      </c>
      <c r="H2968">
        <v>2.8</v>
      </c>
      <c r="I2968">
        <v>4.29</v>
      </c>
      <c r="J2968">
        <v>5.15</v>
      </c>
      <c r="K2968">
        <v>2.7</v>
      </c>
      <c r="U2968">
        <v>159</v>
      </c>
      <c r="V2968">
        <v>160</v>
      </c>
      <c r="W2968">
        <v>155</v>
      </c>
      <c r="X2968">
        <v>107</v>
      </c>
      <c r="Y2968">
        <v>130</v>
      </c>
      <c r="Z2968">
        <v>145</v>
      </c>
      <c r="AA2968">
        <f t="shared" si="713"/>
        <v>856</v>
      </c>
      <c r="AB2968">
        <f t="shared" si="718"/>
        <v>1.4264239368600776E-4</v>
      </c>
      <c r="AC2968" s="175"/>
    </row>
    <row r="2969" spans="1:29">
      <c r="A2969" t="s">
        <v>7172</v>
      </c>
      <c r="B2969" t="s">
        <v>7173</v>
      </c>
      <c r="C2969">
        <v>3.28</v>
      </c>
      <c r="D2969">
        <v>3.69</v>
      </c>
      <c r="E2969">
        <v>2.48</v>
      </c>
      <c r="F2969">
        <v>4.4400000000000004</v>
      </c>
      <c r="G2969">
        <v>5.31</v>
      </c>
      <c r="H2969">
        <v>2.82</v>
      </c>
      <c r="I2969">
        <v>4.3</v>
      </c>
      <c r="J2969">
        <v>5.15</v>
      </c>
      <c r="K2969">
        <v>2.7</v>
      </c>
      <c r="U2969">
        <v>141</v>
      </c>
      <c r="V2969">
        <v>160</v>
      </c>
      <c r="W2969">
        <v>160</v>
      </c>
      <c r="X2969">
        <v>86</v>
      </c>
      <c r="Y2969">
        <v>119</v>
      </c>
      <c r="Z2969">
        <v>117</v>
      </c>
      <c r="AA2969">
        <f t="shared" si="713"/>
        <v>783</v>
      </c>
      <c r="AB2969">
        <f t="shared" si="718"/>
        <v>1.3047779702820569E-4</v>
      </c>
      <c r="AC2969" s="175">
        <f t="shared" ref="AC2969" si="719">SUM(AB2969:AB2972)/4</f>
        <v>1.3356060577025141E-4</v>
      </c>
    </row>
    <row r="2970" spans="1:29">
      <c r="A2970" t="s">
        <v>7174</v>
      </c>
      <c r="B2970" t="s">
        <v>7175</v>
      </c>
      <c r="C2970">
        <v>3.28</v>
      </c>
      <c r="D2970">
        <v>3.69</v>
      </c>
      <c r="E2970">
        <v>2.48</v>
      </c>
      <c r="F2970">
        <v>4.45</v>
      </c>
      <c r="G2970">
        <v>5.33</v>
      </c>
      <c r="H2970">
        <v>2.83</v>
      </c>
      <c r="I2970">
        <v>4.3</v>
      </c>
      <c r="J2970">
        <v>5.15</v>
      </c>
      <c r="K2970">
        <v>2.7</v>
      </c>
      <c r="U2970">
        <v>122</v>
      </c>
      <c r="V2970">
        <v>159</v>
      </c>
      <c r="W2970">
        <v>166</v>
      </c>
      <c r="X2970">
        <v>122</v>
      </c>
      <c r="Y2970">
        <v>122</v>
      </c>
      <c r="Z2970">
        <v>112</v>
      </c>
      <c r="AA2970">
        <f t="shared" si="713"/>
        <v>803</v>
      </c>
      <c r="AB2970">
        <f t="shared" si="718"/>
        <v>1.3381056323582269E-4</v>
      </c>
      <c r="AC2970" s="175"/>
    </row>
    <row r="2971" spans="1:29">
      <c r="A2971" t="s">
        <v>7176</v>
      </c>
      <c r="B2971" t="s">
        <v>7177</v>
      </c>
      <c r="C2971">
        <v>3.26</v>
      </c>
      <c r="D2971">
        <v>3.67</v>
      </c>
      <c r="E2971">
        <v>2.48</v>
      </c>
      <c r="F2971">
        <v>4.42</v>
      </c>
      <c r="G2971">
        <v>5.3</v>
      </c>
      <c r="H2971">
        <v>2.82</v>
      </c>
      <c r="I2971">
        <v>4.28</v>
      </c>
      <c r="J2971">
        <v>5.14</v>
      </c>
      <c r="K2971">
        <v>2.7</v>
      </c>
      <c r="U2971">
        <v>130</v>
      </c>
      <c r="V2971">
        <v>167</v>
      </c>
      <c r="W2971">
        <v>176</v>
      </c>
      <c r="X2971">
        <v>111</v>
      </c>
      <c r="Y2971">
        <v>111</v>
      </c>
      <c r="Z2971">
        <v>100</v>
      </c>
      <c r="AA2971">
        <f t="shared" si="713"/>
        <v>795</v>
      </c>
      <c r="AB2971">
        <f t="shared" si="718"/>
        <v>1.3247745675277591E-4</v>
      </c>
      <c r="AC2971" s="175"/>
    </row>
    <row r="2972" spans="1:29">
      <c r="A2972" t="s">
        <v>7178</v>
      </c>
      <c r="B2972" t="s">
        <v>7179</v>
      </c>
      <c r="C2972">
        <v>3.25</v>
      </c>
      <c r="D2972">
        <v>3.67</v>
      </c>
      <c r="E2972">
        <v>2.4700000000000002</v>
      </c>
      <c r="F2972">
        <v>4.3600000000000003</v>
      </c>
      <c r="G2972">
        <v>5.24</v>
      </c>
      <c r="H2972">
        <v>2.79</v>
      </c>
      <c r="I2972">
        <v>4.2699999999999996</v>
      </c>
      <c r="J2972">
        <v>5.13</v>
      </c>
      <c r="K2972">
        <v>2.7</v>
      </c>
      <c r="U2972">
        <v>141</v>
      </c>
      <c r="V2972">
        <v>178</v>
      </c>
      <c r="W2972">
        <v>184</v>
      </c>
      <c r="X2972">
        <v>95</v>
      </c>
      <c r="Y2972">
        <v>109</v>
      </c>
      <c r="Z2972">
        <v>118</v>
      </c>
      <c r="AA2972">
        <f t="shared" si="713"/>
        <v>825</v>
      </c>
      <c r="AB2972">
        <f t="shared" si="718"/>
        <v>1.3747660606420141E-4</v>
      </c>
      <c r="AC2972" s="175"/>
    </row>
    <row r="2973" spans="1:29">
      <c r="A2973" t="s">
        <v>7180</v>
      </c>
      <c r="B2973" t="s">
        <v>7181</v>
      </c>
      <c r="C2973">
        <v>3.21</v>
      </c>
      <c r="D2973">
        <v>3.64</v>
      </c>
      <c r="E2973">
        <v>2.46</v>
      </c>
      <c r="F2973">
        <v>4.25</v>
      </c>
      <c r="G2973">
        <v>5.14</v>
      </c>
      <c r="H2973">
        <v>2.73</v>
      </c>
      <c r="I2973">
        <v>4.2300000000000004</v>
      </c>
      <c r="J2973">
        <v>5.1100000000000003</v>
      </c>
      <c r="K2973">
        <v>2.7</v>
      </c>
      <c r="U2973">
        <v>155</v>
      </c>
      <c r="V2973">
        <v>186</v>
      </c>
      <c r="W2973">
        <v>193</v>
      </c>
      <c r="X2973">
        <v>75</v>
      </c>
      <c r="Y2973">
        <v>117</v>
      </c>
      <c r="Z2973">
        <v>139</v>
      </c>
      <c r="AA2973">
        <f t="shared" si="713"/>
        <v>865</v>
      </c>
      <c r="AB2973">
        <f t="shared" si="718"/>
        <v>1.4414213847943543E-4</v>
      </c>
      <c r="AC2973" s="175">
        <f t="shared" ref="AC2973" si="720">SUM(AB2973:AB2976)/4</f>
        <v>1.4855805370452794E-4</v>
      </c>
    </row>
    <row r="2974" spans="1:29">
      <c r="A2974" t="s">
        <v>7182</v>
      </c>
      <c r="B2974" t="s">
        <v>7183</v>
      </c>
      <c r="C2974">
        <v>3.15</v>
      </c>
      <c r="D2974">
        <v>3.58</v>
      </c>
      <c r="E2974">
        <v>2.4300000000000002</v>
      </c>
      <c r="F2974">
        <v>4.09</v>
      </c>
      <c r="G2974">
        <v>4.99</v>
      </c>
      <c r="H2974">
        <v>2.66</v>
      </c>
      <c r="I2974">
        <v>4.16</v>
      </c>
      <c r="J2974">
        <v>5.07</v>
      </c>
      <c r="K2974">
        <v>2.7</v>
      </c>
      <c r="U2974">
        <v>160</v>
      </c>
      <c r="V2974">
        <v>194</v>
      </c>
      <c r="W2974">
        <v>200</v>
      </c>
      <c r="X2974">
        <v>80</v>
      </c>
      <c r="Y2974">
        <v>123</v>
      </c>
      <c r="Z2974">
        <v>135</v>
      </c>
      <c r="AA2974">
        <f t="shared" si="713"/>
        <v>892</v>
      </c>
      <c r="AB2974">
        <f t="shared" si="718"/>
        <v>1.4864137285971836E-4</v>
      </c>
      <c r="AC2974" s="175"/>
    </row>
    <row r="2975" spans="1:29">
      <c r="A2975" t="s">
        <v>7184</v>
      </c>
      <c r="B2975" t="s">
        <v>7185</v>
      </c>
      <c r="C2975">
        <v>3.04</v>
      </c>
      <c r="D2975">
        <v>3.49</v>
      </c>
      <c r="E2975">
        <v>2.39</v>
      </c>
      <c r="F2975">
        <v>3.85</v>
      </c>
      <c r="G2975">
        <v>4.78</v>
      </c>
      <c r="H2975">
        <v>2.57</v>
      </c>
      <c r="I2975">
        <v>4.05</v>
      </c>
      <c r="J2975">
        <v>5.01</v>
      </c>
      <c r="K2975">
        <v>2.7</v>
      </c>
      <c r="U2975">
        <v>150</v>
      </c>
      <c r="V2975">
        <v>199</v>
      </c>
      <c r="W2975">
        <v>200</v>
      </c>
      <c r="X2975">
        <v>85</v>
      </c>
      <c r="Y2975">
        <v>127</v>
      </c>
      <c r="Z2975">
        <v>142</v>
      </c>
      <c r="AA2975">
        <f t="shared" si="713"/>
        <v>903</v>
      </c>
      <c r="AB2975">
        <f t="shared" si="718"/>
        <v>1.5047439427390774E-4</v>
      </c>
      <c r="AC2975" s="175"/>
    </row>
    <row r="2976" spans="1:29">
      <c r="A2976" t="s">
        <v>7186</v>
      </c>
      <c r="B2976" t="s">
        <v>7187</v>
      </c>
      <c r="C2976">
        <v>2.96</v>
      </c>
      <c r="D2976">
        <v>3.43</v>
      </c>
      <c r="E2976">
        <v>2.36</v>
      </c>
      <c r="F2976">
        <v>3.67</v>
      </c>
      <c r="G2976">
        <v>4.6100000000000003</v>
      </c>
      <c r="H2976">
        <v>2.4900000000000002</v>
      </c>
      <c r="I2976">
        <v>3.97</v>
      </c>
      <c r="J2976">
        <v>4.96</v>
      </c>
      <c r="K2976">
        <v>2.7</v>
      </c>
      <c r="U2976">
        <v>154</v>
      </c>
      <c r="V2976">
        <v>195</v>
      </c>
      <c r="W2976">
        <v>189</v>
      </c>
      <c r="X2976">
        <v>83</v>
      </c>
      <c r="Y2976">
        <v>138</v>
      </c>
      <c r="Z2976">
        <v>147</v>
      </c>
      <c r="AA2976">
        <f t="shared" si="713"/>
        <v>906</v>
      </c>
      <c r="AB2976">
        <f t="shared" si="718"/>
        <v>1.5097430920505027E-4</v>
      </c>
      <c r="AC2976" s="175"/>
    </row>
    <row r="2977" spans="1:29">
      <c r="A2977" t="s">
        <v>7188</v>
      </c>
      <c r="B2977" t="s">
        <v>7189</v>
      </c>
      <c r="C2977">
        <v>2.9</v>
      </c>
      <c r="D2977">
        <v>3.37</v>
      </c>
      <c r="E2977">
        <v>2.34</v>
      </c>
      <c r="F2977">
        <v>3.54</v>
      </c>
      <c r="G2977">
        <v>4.5</v>
      </c>
      <c r="H2977">
        <v>2.44</v>
      </c>
      <c r="I2977">
        <v>3.9</v>
      </c>
      <c r="J2977">
        <v>4.92</v>
      </c>
      <c r="K2977">
        <v>2.7</v>
      </c>
      <c r="U2977">
        <v>143</v>
      </c>
      <c r="V2977">
        <v>176</v>
      </c>
      <c r="W2977">
        <v>166</v>
      </c>
      <c r="X2977">
        <v>93</v>
      </c>
      <c r="Y2977">
        <v>134</v>
      </c>
      <c r="Z2977">
        <v>126</v>
      </c>
      <c r="AA2977">
        <f t="shared" si="713"/>
        <v>838</v>
      </c>
      <c r="AB2977">
        <f t="shared" si="718"/>
        <v>1.3964290409915247E-4</v>
      </c>
      <c r="AC2977" s="175">
        <f t="shared" ref="AC2977" si="721">SUM(AB2977:AB2980)/4</f>
        <v>1.0381566736726968E-4</v>
      </c>
    </row>
    <row r="2978" spans="1:29">
      <c r="A2978" t="s">
        <v>7190</v>
      </c>
      <c r="B2978" t="s">
        <v>7191</v>
      </c>
      <c r="C2978">
        <v>2.84</v>
      </c>
      <c r="D2978">
        <v>3.32</v>
      </c>
      <c r="E2978">
        <v>2.31</v>
      </c>
      <c r="F2978">
        <v>3.44</v>
      </c>
      <c r="G2978">
        <v>4.41</v>
      </c>
      <c r="H2978">
        <v>2.41</v>
      </c>
      <c r="I2978">
        <v>3.84</v>
      </c>
      <c r="J2978">
        <v>4.88</v>
      </c>
      <c r="K2978">
        <v>2.7</v>
      </c>
      <c r="U2978">
        <v>132</v>
      </c>
      <c r="V2978">
        <v>146</v>
      </c>
      <c r="W2978">
        <v>116</v>
      </c>
      <c r="X2978">
        <v>84</v>
      </c>
      <c r="Y2978">
        <v>122</v>
      </c>
      <c r="Z2978">
        <v>73</v>
      </c>
      <c r="AA2978">
        <f t="shared" si="713"/>
        <v>673</v>
      </c>
      <c r="AB2978">
        <f t="shared" si="718"/>
        <v>1.1214758288631218E-4</v>
      </c>
      <c r="AC2978" s="175"/>
    </row>
    <row r="2979" spans="1:29">
      <c r="A2979" t="s">
        <v>7192</v>
      </c>
      <c r="B2979" t="s">
        <v>7193</v>
      </c>
      <c r="C2979">
        <v>2.79</v>
      </c>
      <c r="D2979">
        <v>3.28</v>
      </c>
      <c r="E2979">
        <v>2.29</v>
      </c>
      <c r="F2979">
        <v>3.34</v>
      </c>
      <c r="G2979">
        <v>4.32</v>
      </c>
      <c r="H2979">
        <v>2.37</v>
      </c>
      <c r="I2979">
        <v>3.79</v>
      </c>
      <c r="J2979">
        <v>4.8499999999999996</v>
      </c>
      <c r="K2979">
        <v>2.7</v>
      </c>
      <c r="U2979">
        <v>116</v>
      </c>
      <c r="V2979">
        <v>107</v>
      </c>
      <c r="W2979">
        <v>89</v>
      </c>
      <c r="X2979">
        <v>61</v>
      </c>
      <c r="Y2979">
        <v>91</v>
      </c>
      <c r="Z2979">
        <v>30</v>
      </c>
      <c r="AA2979">
        <f t="shared" si="713"/>
        <v>494</v>
      </c>
      <c r="AB2979">
        <f t="shared" si="718"/>
        <v>8.2319325328139993E-5</v>
      </c>
      <c r="AC2979" s="175"/>
    </row>
    <row r="2980" spans="1:29">
      <c r="A2980" t="s">
        <v>7194</v>
      </c>
      <c r="B2980" t="s">
        <v>7195</v>
      </c>
      <c r="C2980">
        <v>2.76</v>
      </c>
      <c r="D2980">
        <v>3.25</v>
      </c>
      <c r="E2980">
        <v>2.2799999999999998</v>
      </c>
      <c r="F2980">
        <v>3.28</v>
      </c>
      <c r="G2980">
        <v>4.2699999999999996</v>
      </c>
      <c r="H2980">
        <v>2.35</v>
      </c>
      <c r="I2980">
        <v>3.75</v>
      </c>
      <c r="J2980">
        <v>4.83</v>
      </c>
      <c r="K2980">
        <v>2.7</v>
      </c>
      <c r="U2980">
        <v>137</v>
      </c>
      <c r="V2980">
        <v>96</v>
      </c>
      <c r="W2980">
        <v>97</v>
      </c>
      <c r="X2980">
        <v>76</v>
      </c>
      <c r="Y2980">
        <v>68</v>
      </c>
      <c r="Z2980">
        <v>13</v>
      </c>
      <c r="AA2980">
        <f t="shared" si="713"/>
        <v>487</v>
      </c>
      <c r="AB2980">
        <f t="shared" si="718"/>
        <v>8.1152857155474038E-5</v>
      </c>
      <c r="AC2980" s="175"/>
    </row>
    <row r="2981" spans="1:29">
      <c r="A2981" t="s">
        <v>7196</v>
      </c>
      <c r="B2981" t="s">
        <v>7197</v>
      </c>
      <c r="C2981">
        <v>2.74</v>
      </c>
      <c r="D2981">
        <v>3.23</v>
      </c>
      <c r="E2981">
        <v>2.27</v>
      </c>
      <c r="F2981">
        <v>3.23</v>
      </c>
      <c r="G2981">
        <v>4.22</v>
      </c>
      <c r="H2981">
        <v>2.33</v>
      </c>
      <c r="I2981">
        <v>3.73</v>
      </c>
      <c r="J2981">
        <v>4.82</v>
      </c>
      <c r="K2981">
        <v>2.7</v>
      </c>
      <c r="U2981">
        <v>152</v>
      </c>
      <c r="V2981">
        <v>105</v>
      </c>
      <c r="W2981">
        <v>101</v>
      </c>
      <c r="X2981">
        <v>97</v>
      </c>
      <c r="Y2981">
        <v>71</v>
      </c>
      <c r="Z2981">
        <v>15</v>
      </c>
      <c r="AA2981">
        <f t="shared" si="713"/>
        <v>541</v>
      </c>
      <c r="AB2981">
        <f t="shared" si="718"/>
        <v>9.0151325916039949E-5</v>
      </c>
      <c r="AC2981" s="175">
        <f t="shared" ref="AC2981" si="722">SUM(AB2981:AB2984)/4</f>
        <v>1.038989865224601E-4</v>
      </c>
    </row>
    <row r="2982" spans="1:29">
      <c r="A2982" t="s">
        <v>7198</v>
      </c>
      <c r="B2982" t="s">
        <v>7199</v>
      </c>
      <c r="C2982">
        <v>2.72</v>
      </c>
      <c r="D2982">
        <v>3.21</v>
      </c>
      <c r="E2982">
        <v>2.2599999999999998</v>
      </c>
      <c r="F2982">
        <v>3.18</v>
      </c>
      <c r="G2982">
        <v>4.18</v>
      </c>
      <c r="H2982">
        <v>2.31</v>
      </c>
      <c r="I2982">
        <v>3.7</v>
      </c>
      <c r="J2982">
        <v>4.8</v>
      </c>
      <c r="K2982">
        <v>2.7</v>
      </c>
      <c r="U2982">
        <v>133</v>
      </c>
      <c r="V2982">
        <v>101</v>
      </c>
      <c r="W2982">
        <v>106</v>
      </c>
      <c r="X2982">
        <v>110</v>
      </c>
      <c r="Y2982">
        <v>69</v>
      </c>
      <c r="Z2982">
        <v>12</v>
      </c>
      <c r="AA2982">
        <f t="shared" si="713"/>
        <v>531</v>
      </c>
      <c r="AB2982">
        <f t="shared" si="718"/>
        <v>8.8484942812231445E-5</v>
      </c>
      <c r="AC2982" s="175"/>
    </row>
    <row r="2983" spans="1:29">
      <c r="A2983" t="s">
        <v>7200</v>
      </c>
      <c r="B2983" t="s">
        <v>7201</v>
      </c>
      <c r="C2983">
        <v>2.7</v>
      </c>
      <c r="D2983">
        <v>3.2</v>
      </c>
      <c r="E2983">
        <v>2.2599999999999998</v>
      </c>
      <c r="F2983">
        <v>3.15</v>
      </c>
      <c r="G2983">
        <v>4.1500000000000004</v>
      </c>
      <c r="H2983">
        <v>2.29</v>
      </c>
      <c r="I2983">
        <v>3.69</v>
      </c>
      <c r="J2983">
        <v>4.79</v>
      </c>
      <c r="K2983">
        <v>2.7</v>
      </c>
      <c r="U2983">
        <v>143</v>
      </c>
      <c r="V2983">
        <v>113</v>
      </c>
      <c r="W2983">
        <v>118</v>
      </c>
      <c r="X2983">
        <v>152</v>
      </c>
      <c r="Y2983">
        <v>66</v>
      </c>
      <c r="Z2983">
        <v>23</v>
      </c>
      <c r="AA2983">
        <f t="shared" si="713"/>
        <v>615</v>
      </c>
      <c r="AB2983">
        <f t="shared" si="718"/>
        <v>1.0248256088422287E-4</v>
      </c>
      <c r="AC2983" s="175"/>
    </row>
    <row r="2984" spans="1:29">
      <c r="A2984" t="s">
        <v>7202</v>
      </c>
      <c r="B2984" t="s">
        <v>7203</v>
      </c>
      <c r="C2984">
        <v>2.7</v>
      </c>
      <c r="D2984">
        <v>3.19</v>
      </c>
      <c r="E2984">
        <v>2.25</v>
      </c>
      <c r="F2984">
        <v>3.14</v>
      </c>
      <c r="G2984">
        <v>4.1399999999999997</v>
      </c>
      <c r="H2984">
        <v>2.29</v>
      </c>
      <c r="I2984">
        <v>3.68</v>
      </c>
      <c r="J2984">
        <v>4.79</v>
      </c>
      <c r="K2984">
        <v>2.7</v>
      </c>
      <c r="U2984">
        <v>171</v>
      </c>
      <c r="V2984">
        <v>144</v>
      </c>
      <c r="W2984">
        <v>146</v>
      </c>
      <c r="X2984">
        <v>187</v>
      </c>
      <c r="Y2984">
        <v>106</v>
      </c>
      <c r="Z2984">
        <v>53</v>
      </c>
      <c r="AA2984">
        <f t="shared" si="713"/>
        <v>807</v>
      </c>
      <c r="AB2984">
        <f t="shared" si="718"/>
        <v>1.3447711647734611E-4</v>
      </c>
      <c r="AC2984" s="175"/>
    </row>
    <row r="2985" spans="1:29">
      <c r="A2985" t="s">
        <v>7204</v>
      </c>
      <c r="B2985" t="s">
        <v>7205</v>
      </c>
      <c r="C2985">
        <v>2.76</v>
      </c>
      <c r="D2985">
        <v>3.25</v>
      </c>
      <c r="E2985">
        <v>2.2799999999999998</v>
      </c>
      <c r="F2985">
        <v>3.18</v>
      </c>
      <c r="G2985">
        <v>4.1500000000000004</v>
      </c>
      <c r="H2985">
        <v>2.2799999999999998</v>
      </c>
      <c r="I2985">
        <v>3.75</v>
      </c>
      <c r="J2985">
        <v>4.83</v>
      </c>
      <c r="K2985">
        <v>2.7</v>
      </c>
      <c r="U2985">
        <v>220</v>
      </c>
      <c r="V2985">
        <v>217</v>
      </c>
      <c r="W2985">
        <v>197</v>
      </c>
      <c r="X2985">
        <v>200</v>
      </c>
      <c r="Y2985">
        <v>144</v>
      </c>
      <c r="Z2985">
        <v>168</v>
      </c>
      <c r="AA2985">
        <f t="shared" si="713"/>
        <v>1146</v>
      </c>
      <c r="AB2985">
        <f t="shared" si="718"/>
        <v>1.9096750369645431E-4</v>
      </c>
      <c r="AC2985" s="175">
        <f t="shared" ref="AC2985:AC3045" si="723">SUM(AB2985:AB2988)/4</f>
        <v>1.905925674980974E-4</v>
      </c>
    </row>
    <row r="2986" spans="1:29">
      <c r="A2986" t="s">
        <v>7206</v>
      </c>
      <c r="B2986" t="s">
        <v>7207</v>
      </c>
      <c r="C2986">
        <v>2.89</v>
      </c>
      <c r="D2986">
        <v>3.36</v>
      </c>
      <c r="E2986">
        <v>2.33</v>
      </c>
      <c r="F2986">
        <v>3.38</v>
      </c>
      <c r="G2986">
        <v>4.32</v>
      </c>
      <c r="H2986">
        <v>2.33</v>
      </c>
      <c r="I2986">
        <v>3.89</v>
      </c>
      <c r="J2986">
        <v>4.91</v>
      </c>
      <c r="K2986">
        <v>2.7</v>
      </c>
      <c r="U2986">
        <v>200</v>
      </c>
      <c r="V2986">
        <v>227</v>
      </c>
      <c r="W2986">
        <v>243</v>
      </c>
      <c r="X2986">
        <v>144</v>
      </c>
      <c r="Y2986">
        <v>122</v>
      </c>
      <c r="Z2986">
        <v>262</v>
      </c>
      <c r="AA2986">
        <f t="shared" si="713"/>
        <v>1198</v>
      </c>
      <c r="AB2986">
        <f t="shared" si="718"/>
        <v>1.9963269583625853E-4</v>
      </c>
      <c r="AC2986" s="175"/>
    </row>
    <row r="2987" spans="1:29">
      <c r="A2987" t="s">
        <v>7208</v>
      </c>
      <c r="B2987" t="s">
        <v>7209</v>
      </c>
      <c r="C2987">
        <v>3.04</v>
      </c>
      <c r="D2987">
        <v>3.49</v>
      </c>
      <c r="E2987">
        <v>2.39</v>
      </c>
      <c r="F2987">
        <v>3.63</v>
      </c>
      <c r="G2987">
        <v>4.53</v>
      </c>
      <c r="H2987">
        <v>2.41</v>
      </c>
      <c r="I2987">
        <v>4.05</v>
      </c>
      <c r="J2987">
        <v>5</v>
      </c>
      <c r="K2987">
        <v>2.7</v>
      </c>
      <c r="U2987">
        <v>184</v>
      </c>
      <c r="V2987">
        <v>211</v>
      </c>
      <c r="W2987">
        <v>231</v>
      </c>
      <c r="X2987">
        <v>174</v>
      </c>
      <c r="Y2987">
        <v>154</v>
      </c>
      <c r="Z2987">
        <v>226</v>
      </c>
      <c r="AA2987">
        <f t="shared" si="713"/>
        <v>1180</v>
      </c>
      <c r="AB2987">
        <f t="shared" si="718"/>
        <v>1.9663320624940323E-4</v>
      </c>
      <c r="AC2987" s="175"/>
    </row>
    <row r="2988" spans="1:29">
      <c r="A2988" t="s">
        <v>7210</v>
      </c>
      <c r="B2988" t="s">
        <v>7211</v>
      </c>
      <c r="C2988">
        <v>3.17</v>
      </c>
      <c r="D2988">
        <v>3.6</v>
      </c>
      <c r="E2988">
        <v>2.4500000000000002</v>
      </c>
      <c r="F2988">
        <v>3.88</v>
      </c>
      <c r="G2988">
        <v>4.74</v>
      </c>
      <c r="H2988">
        <v>2.5</v>
      </c>
      <c r="I2988">
        <v>4.1900000000000004</v>
      </c>
      <c r="J2988">
        <v>5.09</v>
      </c>
      <c r="K2988">
        <v>2.7</v>
      </c>
      <c r="U2988">
        <v>194</v>
      </c>
      <c r="V2988">
        <v>209</v>
      </c>
      <c r="W2988">
        <v>220</v>
      </c>
      <c r="X2988">
        <v>119</v>
      </c>
      <c r="Y2988">
        <v>138</v>
      </c>
      <c r="Z2988">
        <v>171</v>
      </c>
      <c r="AA2988">
        <f t="shared" si="713"/>
        <v>1051</v>
      </c>
      <c r="AB2988">
        <f t="shared" si="718"/>
        <v>1.7513686421027355E-4</v>
      </c>
      <c r="AC2988" s="175"/>
    </row>
    <row r="2989" spans="1:29">
      <c r="A2989" t="s">
        <v>7212</v>
      </c>
      <c r="B2989" t="s">
        <v>7213</v>
      </c>
      <c r="C2989">
        <v>3.27</v>
      </c>
      <c r="D2989">
        <v>3.69</v>
      </c>
      <c r="E2989">
        <v>2.48</v>
      </c>
      <c r="F2989">
        <v>4.08</v>
      </c>
      <c r="G2989">
        <v>4.92</v>
      </c>
      <c r="H2989">
        <v>2.58</v>
      </c>
      <c r="I2989">
        <v>4.29</v>
      </c>
      <c r="J2989">
        <v>5.15</v>
      </c>
      <c r="K2989">
        <v>2.7</v>
      </c>
      <c r="U2989">
        <v>192</v>
      </c>
      <c r="V2989">
        <v>197</v>
      </c>
      <c r="W2989">
        <v>203</v>
      </c>
      <c r="X2989">
        <v>103</v>
      </c>
      <c r="Y2989">
        <v>140</v>
      </c>
      <c r="Z2989">
        <v>164</v>
      </c>
      <c r="AA2989">
        <f t="shared" si="713"/>
        <v>999</v>
      </c>
      <c r="AB2989">
        <f t="shared" si="718"/>
        <v>1.6647167207046933E-4</v>
      </c>
      <c r="AC2989" s="175">
        <f t="shared" ref="AC2989:AC3049" si="724">SUM(AB2989:AB2992)/4</f>
        <v>1.5630673513723748E-4</v>
      </c>
    </row>
    <row r="2990" spans="1:29">
      <c r="A2990" t="s">
        <v>7214</v>
      </c>
      <c r="B2990" t="s">
        <v>7215</v>
      </c>
      <c r="C2990">
        <v>3.34</v>
      </c>
      <c r="D2990">
        <v>3.74</v>
      </c>
      <c r="E2990">
        <v>2.5099999999999998</v>
      </c>
      <c r="F2990">
        <v>4.25</v>
      </c>
      <c r="G2990">
        <v>5.07</v>
      </c>
      <c r="H2990">
        <v>2.65</v>
      </c>
      <c r="I2990">
        <v>4.3600000000000003</v>
      </c>
      <c r="J2990">
        <v>5.18</v>
      </c>
      <c r="K2990">
        <v>2.7</v>
      </c>
      <c r="U2990">
        <v>175</v>
      </c>
      <c r="V2990">
        <v>191</v>
      </c>
      <c r="W2990">
        <v>191</v>
      </c>
      <c r="X2990">
        <v>108</v>
      </c>
      <c r="Y2990">
        <v>133</v>
      </c>
      <c r="Z2990">
        <v>149</v>
      </c>
      <c r="AA2990">
        <f t="shared" si="713"/>
        <v>947</v>
      </c>
      <c r="AB2990">
        <f t="shared" si="718"/>
        <v>1.5780647993066514E-4</v>
      </c>
      <c r="AC2990" s="175"/>
    </row>
    <row r="2991" spans="1:29">
      <c r="A2991" t="s">
        <v>7216</v>
      </c>
      <c r="B2991" t="s">
        <v>7217</v>
      </c>
      <c r="C2991">
        <v>3.41</v>
      </c>
      <c r="D2991">
        <v>3.79</v>
      </c>
      <c r="E2991">
        <v>2.54</v>
      </c>
      <c r="F2991">
        <v>4.46</v>
      </c>
      <c r="G2991">
        <v>5.27</v>
      </c>
      <c r="H2991">
        <v>2.75</v>
      </c>
      <c r="I2991">
        <v>4.43</v>
      </c>
      <c r="J2991">
        <v>5.22</v>
      </c>
      <c r="K2991">
        <v>2.7</v>
      </c>
      <c r="U2991">
        <v>177</v>
      </c>
      <c r="V2991">
        <v>184</v>
      </c>
      <c r="W2991">
        <v>180</v>
      </c>
      <c r="X2991">
        <v>93</v>
      </c>
      <c r="Y2991">
        <v>129</v>
      </c>
      <c r="Z2991">
        <v>151</v>
      </c>
      <c r="AA2991">
        <f t="shared" si="713"/>
        <v>914</v>
      </c>
      <c r="AB2991">
        <f t="shared" si="718"/>
        <v>1.5230741568809708E-4</v>
      </c>
      <c r="AC2991" s="175"/>
    </row>
    <row r="2992" spans="1:29">
      <c r="A2992" t="s">
        <v>7218</v>
      </c>
      <c r="B2992" t="s">
        <v>7219</v>
      </c>
      <c r="C2992">
        <v>3.47</v>
      </c>
      <c r="D2992">
        <v>3.84</v>
      </c>
      <c r="E2992">
        <v>2.56</v>
      </c>
      <c r="F2992">
        <v>4.63</v>
      </c>
      <c r="G2992">
        <v>5.42</v>
      </c>
      <c r="H2992">
        <v>2.83</v>
      </c>
      <c r="I2992">
        <v>4.49</v>
      </c>
      <c r="J2992">
        <v>5.26</v>
      </c>
      <c r="K2992">
        <v>2.7</v>
      </c>
      <c r="U2992">
        <v>165</v>
      </c>
      <c r="V2992">
        <v>180</v>
      </c>
      <c r="W2992">
        <v>178</v>
      </c>
      <c r="X2992">
        <v>94</v>
      </c>
      <c r="Y2992">
        <v>130</v>
      </c>
      <c r="Z2992">
        <v>145</v>
      </c>
      <c r="AA2992">
        <f t="shared" si="713"/>
        <v>892</v>
      </c>
      <c r="AB2992">
        <f t="shared" si="718"/>
        <v>1.4864137285971836E-4</v>
      </c>
      <c r="AC2992" s="175"/>
    </row>
    <row r="2993" spans="1:29">
      <c r="A2993" t="s">
        <v>7220</v>
      </c>
      <c r="B2993" t="s">
        <v>7221</v>
      </c>
      <c r="C2993">
        <v>3.51</v>
      </c>
      <c r="D2993">
        <v>3.87</v>
      </c>
      <c r="E2993">
        <v>2.57</v>
      </c>
      <c r="F2993">
        <v>4.7300000000000004</v>
      </c>
      <c r="G2993">
        <v>5.5</v>
      </c>
      <c r="H2993">
        <v>2.87</v>
      </c>
      <c r="I2993">
        <v>4.53</v>
      </c>
      <c r="J2993">
        <v>5.28</v>
      </c>
      <c r="K2993">
        <v>2.7</v>
      </c>
      <c r="U2993">
        <v>160</v>
      </c>
      <c r="V2993">
        <v>181</v>
      </c>
      <c r="W2993">
        <v>183</v>
      </c>
      <c r="X2993">
        <v>83</v>
      </c>
      <c r="Y2993">
        <v>119</v>
      </c>
      <c r="Z2993">
        <v>117</v>
      </c>
      <c r="AA2993">
        <f t="shared" si="713"/>
        <v>843</v>
      </c>
      <c r="AB2993">
        <f t="shared" si="718"/>
        <v>1.4047609565105671E-4</v>
      </c>
      <c r="AC2993" s="175">
        <f t="shared" ref="AC2993:AC3053" si="725">SUM(AB2993:AB2996)/4</f>
        <v>1.4230911706524606E-4</v>
      </c>
    </row>
    <row r="2994" spans="1:29">
      <c r="A2994" t="s">
        <v>7222</v>
      </c>
      <c r="B2994" t="s">
        <v>7223</v>
      </c>
      <c r="C2994">
        <v>3.54</v>
      </c>
      <c r="D2994">
        <v>3.89</v>
      </c>
      <c r="E2994">
        <v>2.59</v>
      </c>
      <c r="F2994">
        <v>4.79</v>
      </c>
      <c r="G2994">
        <v>5.55</v>
      </c>
      <c r="H2994">
        <v>2.89</v>
      </c>
      <c r="I2994">
        <v>4.5599999999999996</v>
      </c>
      <c r="J2994">
        <v>5.3</v>
      </c>
      <c r="K2994">
        <v>2.7</v>
      </c>
      <c r="U2994">
        <v>169</v>
      </c>
      <c r="V2994">
        <v>180</v>
      </c>
      <c r="W2994">
        <v>189</v>
      </c>
      <c r="X2994">
        <v>77</v>
      </c>
      <c r="Y2994">
        <v>122</v>
      </c>
      <c r="Z2994">
        <v>112</v>
      </c>
      <c r="AA2994">
        <f t="shared" si="713"/>
        <v>849</v>
      </c>
      <c r="AB2994">
        <f t="shared" si="718"/>
        <v>1.4147592551334181E-4</v>
      </c>
      <c r="AC2994" s="175"/>
    </row>
    <row r="2995" spans="1:29">
      <c r="A2995" t="s">
        <v>7224</v>
      </c>
      <c r="B2995" t="s">
        <v>7225</v>
      </c>
      <c r="C2995">
        <v>3.54</v>
      </c>
      <c r="D2995">
        <v>3.89</v>
      </c>
      <c r="E2995">
        <v>2.59</v>
      </c>
      <c r="F2995">
        <v>4.78</v>
      </c>
      <c r="G2995">
        <v>5.54</v>
      </c>
      <c r="H2995">
        <v>2.88</v>
      </c>
      <c r="I2995">
        <v>4.5599999999999996</v>
      </c>
      <c r="J2995">
        <v>5.29</v>
      </c>
      <c r="K2995">
        <v>2.7</v>
      </c>
      <c r="U2995">
        <v>165</v>
      </c>
      <c r="V2995">
        <v>188</v>
      </c>
      <c r="W2995">
        <v>200</v>
      </c>
      <c r="X2995">
        <v>76</v>
      </c>
      <c r="Y2995">
        <v>111</v>
      </c>
      <c r="Z2995">
        <v>100</v>
      </c>
      <c r="AA2995">
        <f t="shared" si="713"/>
        <v>840</v>
      </c>
      <c r="AB2995">
        <f t="shared" si="718"/>
        <v>1.3997618071991417E-4</v>
      </c>
      <c r="AC2995" s="175"/>
    </row>
    <row r="2996" spans="1:29">
      <c r="A2996" t="s">
        <v>7226</v>
      </c>
      <c r="B2996" t="s">
        <v>7227</v>
      </c>
      <c r="C2996">
        <v>3.53</v>
      </c>
      <c r="D2996">
        <v>3.89</v>
      </c>
      <c r="E2996">
        <v>2.58</v>
      </c>
      <c r="F2996">
        <v>4.7300000000000004</v>
      </c>
      <c r="G2996">
        <v>5.49</v>
      </c>
      <c r="H2996">
        <v>2.85</v>
      </c>
      <c r="I2996">
        <v>4.55</v>
      </c>
      <c r="J2996">
        <v>5.29</v>
      </c>
      <c r="K2996">
        <v>2.7</v>
      </c>
      <c r="U2996">
        <v>177</v>
      </c>
      <c r="V2996">
        <v>200</v>
      </c>
      <c r="W2996">
        <v>209</v>
      </c>
      <c r="X2996">
        <v>71</v>
      </c>
      <c r="Y2996">
        <v>109</v>
      </c>
      <c r="Z2996">
        <v>118</v>
      </c>
      <c r="AA2996">
        <f t="shared" si="713"/>
        <v>884</v>
      </c>
      <c r="AB2996">
        <f t="shared" si="718"/>
        <v>1.4730826637667158E-4</v>
      </c>
      <c r="AC2996" s="175"/>
    </row>
    <row r="2997" spans="1:29">
      <c r="A2997" t="s">
        <v>7228</v>
      </c>
      <c r="B2997" t="s">
        <v>7229</v>
      </c>
      <c r="C2997">
        <v>3.5</v>
      </c>
      <c r="D2997">
        <v>3.86</v>
      </c>
      <c r="E2997">
        <v>2.57</v>
      </c>
      <c r="F2997">
        <v>4.63</v>
      </c>
      <c r="G2997">
        <v>5.4</v>
      </c>
      <c r="H2997">
        <v>2.8</v>
      </c>
      <c r="I2997">
        <v>4.5199999999999996</v>
      </c>
      <c r="J2997">
        <v>5.27</v>
      </c>
      <c r="K2997">
        <v>2.7</v>
      </c>
      <c r="U2997">
        <v>188</v>
      </c>
      <c r="V2997">
        <v>208</v>
      </c>
      <c r="W2997">
        <v>218</v>
      </c>
      <c r="X2997">
        <v>73</v>
      </c>
      <c r="Y2997">
        <v>117</v>
      </c>
      <c r="Z2997">
        <v>139</v>
      </c>
      <c r="AA2997">
        <f t="shared" si="713"/>
        <v>943</v>
      </c>
      <c r="AB2997">
        <f t="shared" si="718"/>
        <v>1.5713992668914172E-4</v>
      </c>
      <c r="AC2997" s="175">
        <f t="shared" ref="AC2997:AC3057" si="726">SUM(AB2997:AB3000)/4</f>
        <v>1.6230571431094808E-4</v>
      </c>
    </row>
    <row r="2998" spans="1:29">
      <c r="A2998" t="s">
        <v>7230</v>
      </c>
      <c r="B2998" t="s">
        <v>7231</v>
      </c>
      <c r="C2998">
        <v>3.41</v>
      </c>
      <c r="D2998">
        <v>3.8</v>
      </c>
      <c r="E2998">
        <v>2.54</v>
      </c>
      <c r="F2998">
        <v>4.45</v>
      </c>
      <c r="G2998">
        <v>5.25</v>
      </c>
      <c r="H2998">
        <v>2.74</v>
      </c>
      <c r="I2998">
        <v>4.4400000000000004</v>
      </c>
      <c r="J2998">
        <v>5.23</v>
      </c>
      <c r="K2998">
        <v>2.7</v>
      </c>
      <c r="U2998">
        <v>185</v>
      </c>
      <c r="V2998">
        <v>216</v>
      </c>
      <c r="W2998">
        <v>225</v>
      </c>
      <c r="X2998">
        <v>84</v>
      </c>
      <c r="Y2998">
        <v>123</v>
      </c>
      <c r="Z2998">
        <v>135</v>
      </c>
      <c r="AA2998">
        <f t="shared" si="713"/>
        <v>968</v>
      </c>
      <c r="AB2998">
        <f t="shared" si="718"/>
        <v>1.6130588444866298E-4</v>
      </c>
      <c r="AC2998" s="175"/>
    </row>
    <row r="2999" spans="1:29">
      <c r="A2999" t="s">
        <v>7232</v>
      </c>
      <c r="B2999" t="s">
        <v>7233</v>
      </c>
      <c r="C2999">
        <v>3.27</v>
      </c>
      <c r="D2999">
        <v>3.68</v>
      </c>
      <c r="E2999">
        <v>2.48</v>
      </c>
      <c r="F2999">
        <v>4.21</v>
      </c>
      <c r="G2999">
        <v>5.0599999999999996</v>
      </c>
      <c r="H2999">
        <v>2.66</v>
      </c>
      <c r="I2999">
        <v>4.29</v>
      </c>
      <c r="J2999">
        <v>5.14</v>
      </c>
      <c r="K2999">
        <v>2.7</v>
      </c>
      <c r="U2999">
        <v>180</v>
      </c>
      <c r="V2999">
        <v>220</v>
      </c>
      <c r="W2999">
        <v>225</v>
      </c>
      <c r="X2999">
        <v>95</v>
      </c>
      <c r="Y2999">
        <v>127</v>
      </c>
      <c r="Z2999">
        <v>142</v>
      </c>
      <c r="AA2999">
        <f t="shared" si="713"/>
        <v>989</v>
      </c>
      <c r="AB2999">
        <f t="shared" si="718"/>
        <v>1.6480528896666084E-4</v>
      </c>
      <c r="AC2999" s="175"/>
    </row>
    <row r="3000" spans="1:29">
      <c r="A3000" t="s">
        <v>7234</v>
      </c>
      <c r="B3000" t="s">
        <v>7235</v>
      </c>
      <c r="C3000">
        <v>3.16</v>
      </c>
      <c r="D3000">
        <v>3.59</v>
      </c>
      <c r="E3000">
        <v>2.44</v>
      </c>
      <c r="F3000">
        <v>3.98</v>
      </c>
      <c r="G3000">
        <v>4.87</v>
      </c>
      <c r="H3000">
        <v>2.58</v>
      </c>
      <c r="I3000">
        <v>4.17</v>
      </c>
      <c r="J3000">
        <v>5.08</v>
      </c>
      <c r="K3000">
        <v>2.7</v>
      </c>
      <c r="U3000">
        <v>188</v>
      </c>
      <c r="V3000">
        <v>215</v>
      </c>
      <c r="W3000">
        <v>213</v>
      </c>
      <c r="X3000">
        <v>95</v>
      </c>
      <c r="Y3000">
        <v>138</v>
      </c>
      <c r="Z3000">
        <v>147</v>
      </c>
      <c r="AA3000">
        <f t="shared" si="713"/>
        <v>996</v>
      </c>
      <c r="AB3000">
        <f t="shared" si="718"/>
        <v>1.6597175713932679E-4</v>
      </c>
      <c r="AC3000" s="175"/>
    </row>
    <row r="3001" spans="1:29">
      <c r="A3001" t="s">
        <v>7236</v>
      </c>
      <c r="B3001" t="s">
        <v>7237</v>
      </c>
      <c r="C3001">
        <v>3.07</v>
      </c>
      <c r="D3001">
        <v>3.52</v>
      </c>
      <c r="E3001">
        <v>2.41</v>
      </c>
      <c r="F3001">
        <v>3.81</v>
      </c>
      <c r="G3001">
        <v>4.72</v>
      </c>
      <c r="H3001">
        <v>2.52</v>
      </c>
      <c r="I3001">
        <v>4.09</v>
      </c>
      <c r="J3001">
        <v>5.03</v>
      </c>
      <c r="K3001">
        <v>2.7</v>
      </c>
      <c r="U3001">
        <v>173</v>
      </c>
      <c r="V3001">
        <v>194</v>
      </c>
      <c r="W3001">
        <v>187</v>
      </c>
      <c r="X3001">
        <v>108</v>
      </c>
      <c r="Y3001">
        <v>134</v>
      </c>
      <c r="Z3001">
        <v>126</v>
      </c>
      <c r="AA3001">
        <f t="shared" si="713"/>
        <v>922</v>
      </c>
      <c r="AB3001">
        <f t="shared" si="718"/>
        <v>1.5364052217114389E-4</v>
      </c>
      <c r="AC3001" s="175">
        <f t="shared" ref="AC3001:AC3061" si="727">SUM(AB3001:AB3004)/4</f>
        <v>1.1306409359340686E-4</v>
      </c>
    </row>
    <row r="3002" spans="1:29">
      <c r="A3002" t="s">
        <v>7238</v>
      </c>
      <c r="B3002" t="s">
        <v>7239</v>
      </c>
      <c r="C3002">
        <v>2.99</v>
      </c>
      <c r="D3002">
        <v>3.45</v>
      </c>
      <c r="E3002">
        <v>2.37</v>
      </c>
      <c r="F3002">
        <v>3.65</v>
      </c>
      <c r="G3002">
        <v>4.58</v>
      </c>
      <c r="H3002">
        <v>2.46</v>
      </c>
      <c r="I3002">
        <v>4</v>
      </c>
      <c r="J3002">
        <v>4.9800000000000004</v>
      </c>
      <c r="K3002">
        <v>2.7</v>
      </c>
      <c r="U3002">
        <v>163</v>
      </c>
      <c r="V3002">
        <v>163</v>
      </c>
      <c r="W3002">
        <v>132</v>
      </c>
      <c r="X3002">
        <v>94</v>
      </c>
      <c r="Y3002">
        <v>122</v>
      </c>
      <c r="Z3002">
        <v>73</v>
      </c>
      <c r="AA3002">
        <f t="shared" si="713"/>
        <v>747</v>
      </c>
      <c r="AB3002">
        <f t="shared" si="718"/>
        <v>1.2447881785449509E-4</v>
      </c>
      <c r="AC3002" s="175"/>
    </row>
    <row r="3003" spans="1:29">
      <c r="A3003" t="s">
        <v>7240</v>
      </c>
      <c r="B3003" t="s">
        <v>7241</v>
      </c>
      <c r="C3003">
        <v>2.94</v>
      </c>
      <c r="D3003">
        <v>3.4</v>
      </c>
      <c r="E3003">
        <v>2.35</v>
      </c>
      <c r="F3003">
        <v>3.54</v>
      </c>
      <c r="G3003">
        <v>4.49</v>
      </c>
      <c r="H3003">
        <v>2.4300000000000002</v>
      </c>
      <c r="I3003">
        <v>3.94</v>
      </c>
      <c r="J3003">
        <v>4.9400000000000004</v>
      </c>
      <c r="K3003">
        <v>2.7</v>
      </c>
      <c r="U3003">
        <v>144</v>
      </c>
      <c r="V3003">
        <v>119</v>
      </c>
      <c r="W3003">
        <v>103</v>
      </c>
      <c r="X3003">
        <v>79</v>
      </c>
      <c r="Y3003">
        <v>91</v>
      </c>
      <c r="Z3003">
        <v>30</v>
      </c>
      <c r="AA3003">
        <f t="shared" si="713"/>
        <v>566</v>
      </c>
      <c r="AB3003">
        <f t="shared" si="718"/>
        <v>9.4317283675561203E-5</v>
      </c>
      <c r="AC3003" s="175"/>
    </row>
    <row r="3004" spans="1:29">
      <c r="A3004" t="s">
        <v>7242</v>
      </c>
      <c r="B3004" t="s">
        <v>7243</v>
      </c>
      <c r="C3004">
        <v>2.89</v>
      </c>
      <c r="D3004">
        <v>3.36</v>
      </c>
      <c r="E3004">
        <v>2.34</v>
      </c>
      <c r="F3004">
        <v>3.45</v>
      </c>
      <c r="G3004">
        <v>4.4000000000000004</v>
      </c>
      <c r="H3004">
        <v>2.39</v>
      </c>
      <c r="I3004">
        <v>3.89</v>
      </c>
      <c r="J3004">
        <v>4.92</v>
      </c>
      <c r="K3004">
        <v>2.7</v>
      </c>
      <c r="U3004">
        <v>136</v>
      </c>
      <c r="V3004">
        <v>96</v>
      </c>
      <c r="W3004">
        <v>97</v>
      </c>
      <c r="X3004">
        <v>69</v>
      </c>
      <c r="Y3004">
        <v>68</v>
      </c>
      <c r="Z3004">
        <v>13</v>
      </c>
      <c r="AA3004">
        <f t="shared" si="713"/>
        <v>479</v>
      </c>
      <c r="AB3004">
        <f t="shared" si="718"/>
        <v>7.9819750672427243E-5</v>
      </c>
      <c r="AC3004" s="175"/>
    </row>
    <row r="3005" spans="1:29">
      <c r="A3005" t="s">
        <v>7244</v>
      </c>
      <c r="B3005" t="s">
        <v>7245</v>
      </c>
      <c r="C3005">
        <v>2.85</v>
      </c>
      <c r="D3005">
        <v>3.33</v>
      </c>
      <c r="E3005">
        <v>2.3199999999999998</v>
      </c>
      <c r="F3005">
        <v>3.38</v>
      </c>
      <c r="G3005">
        <v>4.34</v>
      </c>
      <c r="H3005">
        <v>2.36</v>
      </c>
      <c r="I3005">
        <v>3.85</v>
      </c>
      <c r="J3005">
        <v>4.8899999999999997</v>
      </c>
      <c r="K3005">
        <v>2.7</v>
      </c>
      <c r="U3005">
        <v>141</v>
      </c>
      <c r="V3005">
        <v>105</v>
      </c>
      <c r="W3005">
        <v>102</v>
      </c>
      <c r="X3005">
        <v>87</v>
      </c>
      <c r="Y3005">
        <v>71</v>
      </c>
      <c r="Z3005">
        <v>15</v>
      </c>
      <c r="AA3005">
        <f t="shared" si="713"/>
        <v>521</v>
      </c>
      <c r="AB3005">
        <f t="shared" si="718"/>
        <v>8.6818559708422955E-5</v>
      </c>
      <c r="AC3005" s="175">
        <f t="shared" ref="AC3005:AC3065" si="728">SUM(AB3005:AB3008)/4</f>
        <v>9.8733198900653738E-5</v>
      </c>
    </row>
    <row r="3006" spans="1:29">
      <c r="A3006" t="s">
        <v>7246</v>
      </c>
      <c r="B3006" t="s">
        <v>7247</v>
      </c>
      <c r="C3006">
        <v>2.83</v>
      </c>
      <c r="D3006">
        <v>3.31</v>
      </c>
      <c r="E3006">
        <v>2.31</v>
      </c>
      <c r="F3006">
        <v>3.34</v>
      </c>
      <c r="G3006">
        <v>4.3</v>
      </c>
      <c r="H3006">
        <v>2.35</v>
      </c>
      <c r="I3006">
        <v>3.83</v>
      </c>
      <c r="J3006">
        <v>4.88</v>
      </c>
      <c r="K3006">
        <v>2.7</v>
      </c>
      <c r="U3006">
        <v>146</v>
      </c>
      <c r="V3006">
        <v>102</v>
      </c>
      <c r="W3006">
        <v>107</v>
      </c>
      <c r="X3006">
        <v>90</v>
      </c>
      <c r="Y3006">
        <v>69</v>
      </c>
      <c r="Z3006">
        <v>12</v>
      </c>
      <c r="AA3006">
        <f t="shared" si="713"/>
        <v>526</v>
      </c>
      <c r="AB3006">
        <f t="shared" si="718"/>
        <v>8.76517512603272E-5</v>
      </c>
      <c r="AC3006" s="175"/>
    </row>
    <row r="3007" spans="1:29">
      <c r="A3007" t="s">
        <v>7248</v>
      </c>
      <c r="B3007" t="s">
        <v>7249</v>
      </c>
      <c r="C3007">
        <v>2.83</v>
      </c>
      <c r="D3007">
        <v>3.31</v>
      </c>
      <c r="E3007">
        <v>2.31</v>
      </c>
      <c r="F3007">
        <v>3.34</v>
      </c>
      <c r="G3007">
        <v>4.3</v>
      </c>
      <c r="H3007">
        <v>2.35</v>
      </c>
      <c r="I3007">
        <v>3.83</v>
      </c>
      <c r="J3007">
        <v>4.88</v>
      </c>
      <c r="K3007">
        <v>2.7</v>
      </c>
      <c r="U3007">
        <v>162</v>
      </c>
      <c r="V3007">
        <v>114</v>
      </c>
      <c r="W3007">
        <v>118</v>
      </c>
      <c r="X3007">
        <v>92</v>
      </c>
      <c r="Y3007">
        <v>66</v>
      </c>
      <c r="Z3007">
        <v>23</v>
      </c>
      <c r="AA3007">
        <f t="shared" si="713"/>
        <v>575</v>
      </c>
      <c r="AB3007">
        <f t="shared" si="718"/>
        <v>9.5817028468988866E-5</v>
      </c>
      <c r="AC3007" s="175"/>
    </row>
    <row r="3008" spans="1:29">
      <c r="A3008" t="s">
        <v>7250</v>
      </c>
      <c r="B3008" t="s">
        <v>7251</v>
      </c>
      <c r="C3008">
        <v>2.82</v>
      </c>
      <c r="D3008">
        <v>3.3</v>
      </c>
      <c r="E3008">
        <v>2.31</v>
      </c>
      <c r="F3008">
        <v>3.32</v>
      </c>
      <c r="G3008">
        <v>4.28</v>
      </c>
      <c r="H3008">
        <v>2.34</v>
      </c>
      <c r="I3008">
        <v>3.82</v>
      </c>
      <c r="J3008">
        <v>4.87</v>
      </c>
      <c r="K3008">
        <v>2.7</v>
      </c>
      <c r="U3008">
        <v>176</v>
      </c>
      <c r="V3008">
        <v>144</v>
      </c>
      <c r="W3008">
        <v>146</v>
      </c>
      <c r="X3008">
        <v>123</v>
      </c>
      <c r="Y3008">
        <v>106</v>
      </c>
      <c r="Z3008">
        <v>53</v>
      </c>
      <c r="AA3008">
        <f t="shared" si="713"/>
        <v>748</v>
      </c>
      <c r="AB3008">
        <f t="shared" si="718"/>
        <v>1.2464545616487594E-4</v>
      </c>
      <c r="AC3008" s="175"/>
    </row>
    <row r="3009" spans="1:29">
      <c r="A3009" t="s">
        <v>7252</v>
      </c>
      <c r="B3009" t="s">
        <v>7253</v>
      </c>
      <c r="C3009">
        <v>2.88</v>
      </c>
      <c r="D3009">
        <v>3.36</v>
      </c>
      <c r="E3009">
        <v>2.33</v>
      </c>
      <c r="F3009">
        <v>3.35</v>
      </c>
      <c r="G3009">
        <v>4.29</v>
      </c>
      <c r="H3009">
        <v>2.3199999999999998</v>
      </c>
      <c r="I3009">
        <v>3.88</v>
      </c>
      <c r="J3009">
        <v>4.91</v>
      </c>
      <c r="K3009">
        <v>2.7</v>
      </c>
      <c r="U3009">
        <v>183</v>
      </c>
      <c r="V3009">
        <v>218</v>
      </c>
      <c r="W3009">
        <v>197</v>
      </c>
      <c r="X3009">
        <v>199</v>
      </c>
      <c r="Y3009">
        <v>144</v>
      </c>
      <c r="Z3009">
        <v>168</v>
      </c>
      <c r="AA3009">
        <f t="shared" si="713"/>
        <v>1109</v>
      </c>
      <c r="AB3009">
        <f t="shared" si="718"/>
        <v>1.8480188621236286E-4</v>
      </c>
      <c r="AC3009" s="175">
        <f t="shared" ref="AC3009:AC3069" si="729">SUM(AB3009:AB3012)/4</f>
        <v>2.004658873881628E-4</v>
      </c>
    </row>
    <row r="3010" spans="1:29">
      <c r="A3010" t="s">
        <v>7254</v>
      </c>
      <c r="B3010" t="s">
        <v>7255</v>
      </c>
      <c r="C3010">
        <v>3.02</v>
      </c>
      <c r="D3010">
        <v>3.48</v>
      </c>
      <c r="E3010">
        <v>2.39</v>
      </c>
      <c r="F3010">
        <v>3.56</v>
      </c>
      <c r="G3010">
        <v>4.45</v>
      </c>
      <c r="H3010">
        <v>2.37</v>
      </c>
      <c r="I3010">
        <v>4.03</v>
      </c>
      <c r="J3010">
        <v>5</v>
      </c>
      <c r="K3010">
        <v>2.7</v>
      </c>
      <c r="U3010">
        <v>215</v>
      </c>
      <c r="V3010">
        <v>227</v>
      </c>
      <c r="W3010">
        <v>243</v>
      </c>
      <c r="X3010">
        <v>219</v>
      </c>
      <c r="Y3010">
        <v>122</v>
      </c>
      <c r="Z3010">
        <v>262</v>
      </c>
      <c r="AA3010">
        <f t="shared" si="713"/>
        <v>1288</v>
      </c>
      <c r="AB3010">
        <f t="shared" si="718"/>
        <v>2.1463014377053505E-4</v>
      </c>
      <c r="AC3010" s="175"/>
    </row>
    <row r="3011" spans="1:29">
      <c r="A3011" t="s">
        <v>7256</v>
      </c>
      <c r="B3011" t="s">
        <v>7257</v>
      </c>
      <c r="C3011">
        <v>3.19</v>
      </c>
      <c r="D3011">
        <v>3.61</v>
      </c>
      <c r="E3011">
        <v>2.4500000000000002</v>
      </c>
      <c r="F3011">
        <v>3.86</v>
      </c>
      <c r="G3011">
        <v>4.7</v>
      </c>
      <c r="H3011">
        <v>2.4700000000000002</v>
      </c>
      <c r="I3011">
        <v>4.2</v>
      </c>
      <c r="J3011">
        <v>5.09</v>
      </c>
      <c r="K3011">
        <v>2.7</v>
      </c>
      <c r="U3011">
        <v>230</v>
      </c>
      <c r="V3011">
        <v>211</v>
      </c>
      <c r="W3011">
        <v>231</v>
      </c>
      <c r="X3011">
        <v>219</v>
      </c>
      <c r="Y3011">
        <v>154</v>
      </c>
      <c r="Z3011">
        <v>226</v>
      </c>
      <c r="AA3011">
        <f t="shared" si="713"/>
        <v>1271</v>
      </c>
      <c r="AB3011">
        <f t="shared" si="718"/>
        <v>2.1179729249406061E-4</v>
      </c>
      <c r="AC3011" s="175"/>
    </row>
    <row r="3012" spans="1:29">
      <c r="A3012" t="s">
        <v>7258</v>
      </c>
      <c r="B3012" t="s">
        <v>7259</v>
      </c>
      <c r="C3012">
        <v>3.33</v>
      </c>
      <c r="D3012">
        <v>3.73</v>
      </c>
      <c r="E3012">
        <v>2.5</v>
      </c>
      <c r="F3012">
        <v>4.1399999999999997</v>
      </c>
      <c r="G3012">
        <v>4.9400000000000004</v>
      </c>
      <c r="H3012">
        <v>2.57</v>
      </c>
      <c r="I3012">
        <v>4.3499999999999996</v>
      </c>
      <c r="J3012">
        <v>5.18</v>
      </c>
      <c r="K3012">
        <v>2.7</v>
      </c>
      <c r="U3012">
        <v>250</v>
      </c>
      <c r="V3012">
        <v>210</v>
      </c>
      <c r="W3012">
        <v>220</v>
      </c>
      <c r="X3012">
        <v>155</v>
      </c>
      <c r="Y3012">
        <v>138</v>
      </c>
      <c r="Z3012">
        <v>171</v>
      </c>
      <c r="AA3012">
        <f t="shared" si="713"/>
        <v>1144</v>
      </c>
      <c r="AB3012">
        <f t="shared" si="718"/>
        <v>1.9063422707569263E-4</v>
      </c>
      <c r="AC3012" s="175"/>
    </row>
    <row r="3013" spans="1:29">
      <c r="A3013" t="s">
        <v>7260</v>
      </c>
      <c r="B3013" t="s">
        <v>7261</v>
      </c>
      <c r="C3013">
        <v>3.42</v>
      </c>
      <c r="D3013">
        <v>3.8</v>
      </c>
      <c r="E3013">
        <v>2.54</v>
      </c>
      <c r="F3013">
        <v>4.33</v>
      </c>
      <c r="G3013">
        <v>5.0999999999999996</v>
      </c>
      <c r="H3013">
        <v>2.64</v>
      </c>
      <c r="I3013">
        <v>4.4400000000000004</v>
      </c>
      <c r="J3013">
        <v>5.23</v>
      </c>
      <c r="K3013">
        <v>2.7</v>
      </c>
      <c r="U3013">
        <v>236</v>
      </c>
      <c r="V3013">
        <v>198</v>
      </c>
      <c r="W3013">
        <v>204</v>
      </c>
      <c r="X3013">
        <v>143</v>
      </c>
      <c r="Y3013">
        <v>140</v>
      </c>
      <c r="Z3013">
        <v>164</v>
      </c>
      <c r="AA3013">
        <f t="shared" si="713"/>
        <v>1085</v>
      </c>
      <c r="AB3013">
        <f t="shared" si="718"/>
        <v>1.8080256676322246E-4</v>
      </c>
      <c r="AC3013" s="175">
        <f t="shared" ref="AC3013:AC3073" si="730">SUM(AB3013:AB3016)/4</f>
        <v>1.6855465095022996E-4</v>
      </c>
    </row>
    <row r="3014" spans="1:29">
      <c r="A3014" t="s">
        <v>7262</v>
      </c>
      <c r="B3014" t="s">
        <v>7263</v>
      </c>
      <c r="C3014">
        <v>3.48</v>
      </c>
      <c r="D3014">
        <v>3.86</v>
      </c>
      <c r="E3014">
        <v>2.56</v>
      </c>
      <c r="F3014">
        <v>4.5</v>
      </c>
      <c r="G3014">
        <v>5.26</v>
      </c>
      <c r="H3014">
        <v>2.72</v>
      </c>
      <c r="I3014">
        <v>4.5</v>
      </c>
      <c r="J3014">
        <v>5.26</v>
      </c>
      <c r="K3014">
        <v>2.7</v>
      </c>
      <c r="U3014">
        <v>220</v>
      </c>
      <c r="V3014">
        <v>192</v>
      </c>
      <c r="W3014">
        <v>192</v>
      </c>
      <c r="X3014">
        <v>140</v>
      </c>
      <c r="Y3014">
        <v>133</v>
      </c>
      <c r="Z3014">
        <v>149</v>
      </c>
      <c r="AA3014">
        <f t="shared" ref="AA3014:AA3077" si="731">SUM(U3014:Z3014)</f>
        <v>1026</v>
      </c>
      <c r="AB3014">
        <f t="shared" si="718"/>
        <v>1.7097090645075229E-4</v>
      </c>
      <c r="AC3014" s="175"/>
    </row>
    <row r="3015" spans="1:29">
      <c r="A3015" t="s">
        <v>7264</v>
      </c>
      <c r="B3015" t="s">
        <v>7265</v>
      </c>
      <c r="C3015">
        <v>3.54</v>
      </c>
      <c r="D3015">
        <v>3.9</v>
      </c>
      <c r="E3015">
        <v>2.58</v>
      </c>
      <c r="F3015">
        <v>4.6900000000000004</v>
      </c>
      <c r="G3015">
        <v>5.43</v>
      </c>
      <c r="H3015">
        <v>2.81</v>
      </c>
      <c r="I3015">
        <v>4.5599999999999996</v>
      </c>
      <c r="J3015">
        <v>5.29</v>
      </c>
      <c r="K3015">
        <v>2.7</v>
      </c>
      <c r="U3015">
        <v>203</v>
      </c>
      <c r="V3015">
        <v>185</v>
      </c>
      <c r="W3015">
        <v>181</v>
      </c>
      <c r="X3015">
        <v>131</v>
      </c>
      <c r="Y3015">
        <v>129</v>
      </c>
      <c r="Z3015">
        <v>151</v>
      </c>
      <c r="AA3015">
        <f t="shared" si="731"/>
        <v>980</v>
      </c>
      <c r="AB3015">
        <f t="shared" si="718"/>
        <v>1.6330554417323318E-4</v>
      </c>
      <c r="AC3015" s="175"/>
    </row>
    <row r="3016" spans="1:29">
      <c r="A3016" t="s">
        <v>7266</v>
      </c>
      <c r="B3016" t="s">
        <v>7267</v>
      </c>
      <c r="C3016">
        <v>3.57</v>
      </c>
      <c r="D3016">
        <v>3.92</v>
      </c>
      <c r="E3016">
        <v>2.6</v>
      </c>
      <c r="F3016">
        <v>4.8</v>
      </c>
      <c r="G3016">
        <v>5.54</v>
      </c>
      <c r="H3016">
        <v>2.87</v>
      </c>
      <c r="I3016">
        <v>4.5999999999999996</v>
      </c>
      <c r="J3016">
        <v>5.31</v>
      </c>
      <c r="K3016">
        <v>2.7</v>
      </c>
      <c r="U3016">
        <v>196</v>
      </c>
      <c r="V3016">
        <v>181</v>
      </c>
      <c r="W3016">
        <v>179</v>
      </c>
      <c r="X3016">
        <v>124</v>
      </c>
      <c r="Y3016">
        <v>130</v>
      </c>
      <c r="Z3016">
        <v>145</v>
      </c>
      <c r="AA3016">
        <f t="shared" si="731"/>
        <v>955</v>
      </c>
      <c r="AB3016">
        <f t="shared" si="718"/>
        <v>1.5913958641371192E-4</v>
      </c>
      <c r="AC3016" s="175"/>
    </row>
    <row r="3017" spans="1:29">
      <c r="A3017" t="s">
        <v>7268</v>
      </c>
      <c r="B3017" t="s">
        <v>7269</v>
      </c>
      <c r="C3017">
        <v>3.61</v>
      </c>
      <c r="D3017">
        <v>3.95</v>
      </c>
      <c r="E3017">
        <v>2.61</v>
      </c>
      <c r="F3017">
        <v>4.8899999999999997</v>
      </c>
      <c r="G3017">
        <v>5.62</v>
      </c>
      <c r="H3017">
        <v>2.9</v>
      </c>
      <c r="I3017">
        <v>4.63</v>
      </c>
      <c r="J3017">
        <v>5.33</v>
      </c>
      <c r="K3017">
        <v>2.7</v>
      </c>
      <c r="U3017">
        <v>195</v>
      </c>
      <c r="V3017">
        <v>181</v>
      </c>
      <c r="W3017">
        <v>184</v>
      </c>
      <c r="X3017">
        <v>100</v>
      </c>
      <c r="Y3017">
        <v>119</v>
      </c>
      <c r="Z3017">
        <v>117</v>
      </c>
      <c r="AA3017">
        <f t="shared" si="731"/>
        <v>896</v>
      </c>
      <c r="AB3017">
        <f t="shared" si="718"/>
        <v>1.4930792610124178E-4</v>
      </c>
      <c r="AC3017" s="175">
        <f t="shared" ref="AC3017:AC3077" si="732">SUM(AB3017:AB3020)/4</f>
        <v>1.4976618145478912E-4</v>
      </c>
    </row>
    <row r="3018" spans="1:29">
      <c r="A3018" t="s">
        <v>7270</v>
      </c>
      <c r="B3018" t="s">
        <v>7271</v>
      </c>
      <c r="C3018">
        <v>3.61</v>
      </c>
      <c r="D3018">
        <v>3.95</v>
      </c>
      <c r="E3018">
        <v>2.61</v>
      </c>
      <c r="F3018">
        <v>4.9000000000000004</v>
      </c>
      <c r="G3018">
        <v>5.63</v>
      </c>
      <c r="H3018">
        <v>2.91</v>
      </c>
      <c r="I3018">
        <v>4.63</v>
      </c>
      <c r="J3018">
        <v>5.33</v>
      </c>
      <c r="K3018">
        <v>2.7</v>
      </c>
      <c r="U3018">
        <v>194</v>
      </c>
      <c r="V3018">
        <v>181</v>
      </c>
      <c r="W3018">
        <v>190</v>
      </c>
      <c r="X3018">
        <v>93</v>
      </c>
      <c r="Y3018">
        <v>122</v>
      </c>
      <c r="Z3018">
        <v>112</v>
      </c>
      <c r="AA3018">
        <f t="shared" si="731"/>
        <v>892</v>
      </c>
      <c r="AB3018">
        <f t="shared" si="718"/>
        <v>1.4864137285971836E-4</v>
      </c>
      <c r="AC3018" s="175"/>
    </row>
    <row r="3019" spans="1:29">
      <c r="A3019" t="s">
        <v>7272</v>
      </c>
      <c r="B3019" t="s">
        <v>7273</v>
      </c>
      <c r="C3019">
        <v>3.6</v>
      </c>
      <c r="D3019">
        <v>3.94</v>
      </c>
      <c r="E3019">
        <v>2.61</v>
      </c>
      <c r="F3019">
        <v>4.8899999999999997</v>
      </c>
      <c r="G3019">
        <v>5.62</v>
      </c>
      <c r="H3019">
        <v>2.9</v>
      </c>
      <c r="I3019">
        <v>4.63</v>
      </c>
      <c r="J3019">
        <v>5.33</v>
      </c>
      <c r="K3019">
        <v>2.7</v>
      </c>
      <c r="U3019">
        <v>193</v>
      </c>
      <c r="V3019">
        <v>189</v>
      </c>
      <c r="W3019">
        <v>201</v>
      </c>
      <c r="X3019">
        <v>92</v>
      </c>
      <c r="Y3019">
        <v>111</v>
      </c>
      <c r="Z3019">
        <v>100</v>
      </c>
      <c r="AA3019">
        <f t="shared" si="731"/>
        <v>886</v>
      </c>
      <c r="AB3019">
        <f t="shared" si="718"/>
        <v>1.4764154299743326E-4</v>
      </c>
      <c r="AC3019" s="175"/>
    </row>
    <row r="3020" spans="1:29">
      <c r="A3020" t="s">
        <v>7274</v>
      </c>
      <c r="B3020" t="s">
        <v>7275</v>
      </c>
      <c r="C3020">
        <v>3.58</v>
      </c>
      <c r="D3020">
        <v>3.93</v>
      </c>
      <c r="E3020">
        <v>2.6</v>
      </c>
      <c r="F3020">
        <v>4.83</v>
      </c>
      <c r="G3020">
        <v>5.57</v>
      </c>
      <c r="H3020">
        <v>2.88</v>
      </c>
      <c r="I3020">
        <v>4.6100000000000003</v>
      </c>
      <c r="J3020">
        <v>5.32</v>
      </c>
      <c r="K3020">
        <v>2.7</v>
      </c>
      <c r="U3020">
        <v>202</v>
      </c>
      <c r="V3020">
        <v>200</v>
      </c>
      <c r="W3020">
        <v>209</v>
      </c>
      <c r="X3020">
        <v>83</v>
      </c>
      <c r="Y3020">
        <v>109</v>
      </c>
      <c r="Z3020">
        <v>118</v>
      </c>
      <c r="AA3020">
        <f t="shared" si="731"/>
        <v>921</v>
      </c>
      <c r="AB3020">
        <f t="shared" si="718"/>
        <v>1.5347388386076303E-4</v>
      </c>
      <c r="AC3020" s="175"/>
    </row>
    <row r="3021" spans="1:29">
      <c r="A3021" t="s">
        <v>7276</v>
      </c>
      <c r="B3021" t="s">
        <v>7277</v>
      </c>
      <c r="C3021">
        <v>3.53</v>
      </c>
      <c r="D3021">
        <v>3.89</v>
      </c>
      <c r="E3021">
        <v>2.58</v>
      </c>
      <c r="F3021">
        <v>4.71</v>
      </c>
      <c r="G3021">
        <v>5.46</v>
      </c>
      <c r="H3021">
        <v>2.83</v>
      </c>
      <c r="I3021">
        <v>4.55</v>
      </c>
      <c r="J3021">
        <v>5.29</v>
      </c>
      <c r="K3021">
        <v>2.7</v>
      </c>
      <c r="U3021">
        <v>203</v>
      </c>
      <c r="V3021">
        <v>209</v>
      </c>
      <c r="W3021">
        <v>219</v>
      </c>
      <c r="X3021">
        <v>86</v>
      </c>
      <c r="Y3021">
        <v>117</v>
      </c>
      <c r="Z3021">
        <v>139</v>
      </c>
      <c r="AA3021">
        <f t="shared" si="731"/>
        <v>973</v>
      </c>
      <c r="AB3021">
        <f t="shared" si="718"/>
        <v>1.6213907600056725E-4</v>
      </c>
      <c r="AC3021" s="175">
        <f t="shared" ref="AC3021" si="733">SUM(AB3021:AB3024)/4</f>
        <v>1.6663831038085018E-4</v>
      </c>
    </row>
    <row r="3022" spans="1:29">
      <c r="A3022" t="s">
        <v>7278</v>
      </c>
      <c r="B3022" t="s">
        <v>7279</v>
      </c>
      <c r="C3022">
        <v>3.45</v>
      </c>
      <c r="D3022">
        <v>3.83</v>
      </c>
      <c r="E3022">
        <v>2.5499999999999998</v>
      </c>
      <c r="F3022">
        <v>4.54</v>
      </c>
      <c r="G3022">
        <v>5.31</v>
      </c>
      <c r="H3022">
        <v>2.76</v>
      </c>
      <c r="I3022">
        <v>4.4800000000000004</v>
      </c>
      <c r="J3022">
        <v>5.25</v>
      </c>
      <c r="K3022">
        <v>2.7</v>
      </c>
      <c r="U3022">
        <v>205</v>
      </c>
      <c r="V3022">
        <v>216</v>
      </c>
      <c r="W3022">
        <v>225</v>
      </c>
      <c r="X3022">
        <v>90</v>
      </c>
      <c r="Y3022">
        <v>123</v>
      </c>
      <c r="Z3022">
        <v>135</v>
      </c>
      <c r="AA3022">
        <f t="shared" si="731"/>
        <v>994</v>
      </c>
      <c r="AB3022">
        <f t="shared" si="718"/>
        <v>1.6563848051856509E-4</v>
      </c>
      <c r="AC3022" s="175"/>
    </row>
    <row r="3023" spans="1:29">
      <c r="A3023" t="s">
        <v>7280</v>
      </c>
      <c r="B3023" t="s">
        <v>7281</v>
      </c>
      <c r="C3023">
        <v>3.35</v>
      </c>
      <c r="D3023">
        <v>3.75</v>
      </c>
      <c r="E3023">
        <v>2.5099999999999998</v>
      </c>
      <c r="F3023">
        <v>4.33</v>
      </c>
      <c r="G3023">
        <v>5.15</v>
      </c>
      <c r="H3023">
        <v>2.69</v>
      </c>
      <c r="I3023">
        <v>4.37</v>
      </c>
      <c r="J3023">
        <v>5.19</v>
      </c>
      <c r="K3023">
        <v>2.7</v>
      </c>
      <c r="U3023">
        <v>197</v>
      </c>
      <c r="V3023">
        <v>220</v>
      </c>
      <c r="W3023">
        <v>225</v>
      </c>
      <c r="X3023">
        <v>106</v>
      </c>
      <c r="Y3023">
        <v>127</v>
      </c>
      <c r="Z3023">
        <v>142</v>
      </c>
      <c r="AA3023">
        <f t="shared" si="731"/>
        <v>1017</v>
      </c>
      <c r="AB3023">
        <f t="shared" si="718"/>
        <v>1.6947116165732466E-4</v>
      </c>
      <c r="AC3023" s="175"/>
    </row>
    <row r="3024" spans="1:29">
      <c r="A3024" t="s">
        <v>7282</v>
      </c>
      <c r="B3024" t="s">
        <v>7283</v>
      </c>
      <c r="C3024">
        <v>3.27</v>
      </c>
      <c r="D3024">
        <v>3.68</v>
      </c>
      <c r="E3024">
        <v>2.48</v>
      </c>
      <c r="F3024">
        <v>4.17</v>
      </c>
      <c r="G3024">
        <v>5.01</v>
      </c>
      <c r="H3024">
        <v>2.63</v>
      </c>
      <c r="I3024">
        <v>4.29</v>
      </c>
      <c r="J3024">
        <v>5.14</v>
      </c>
      <c r="K3024">
        <v>2.7</v>
      </c>
      <c r="U3024">
        <v>189</v>
      </c>
      <c r="V3024">
        <v>215</v>
      </c>
      <c r="W3024">
        <v>213</v>
      </c>
      <c r="X3024">
        <v>114</v>
      </c>
      <c r="Y3024">
        <v>138</v>
      </c>
      <c r="Z3024">
        <v>147</v>
      </c>
      <c r="AA3024">
        <f t="shared" si="731"/>
        <v>1016</v>
      </c>
      <c r="AB3024">
        <f t="shared" si="718"/>
        <v>1.693045233469438E-4</v>
      </c>
      <c r="AC3024" s="175"/>
    </row>
    <row r="3025" spans="1:29">
      <c r="A3025" t="s">
        <v>7284</v>
      </c>
      <c r="B3025" t="s">
        <v>7285</v>
      </c>
      <c r="C3025">
        <v>3.19</v>
      </c>
      <c r="D3025">
        <v>3.62</v>
      </c>
      <c r="E3025">
        <v>2.4500000000000002</v>
      </c>
      <c r="F3025">
        <v>4.0199999999999996</v>
      </c>
      <c r="G3025">
        <v>4.88</v>
      </c>
      <c r="H3025">
        <v>2.58</v>
      </c>
      <c r="I3025">
        <v>4.21</v>
      </c>
      <c r="J3025">
        <v>5.0999999999999996</v>
      </c>
      <c r="K3025">
        <v>2.7</v>
      </c>
      <c r="U3025">
        <v>178</v>
      </c>
      <c r="V3025">
        <v>194</v>
      </c>
      <c r="W3025">
        <v>188</v>
      </c>
      <c r="X3025">
        <v>104</v>
      </c>
      <c r="Y3025">
        <v>134</v>
      </c>
      <c r="Z3025">
        <v>126</v>
      </c>
      <c r="AA3025">
        <f t="shared" si="731"/>
        <v>924</v>
      </c>
      <c r="AB3025">
        <f t="shared" si="718"/>
        <v>1.5397379879190557E-4</v>
      </c>
      <c r="AC3025" s="175">
        <f t="shared" ref="AC3025:AC3085" si="734">SUM(AB3025:AB3028)/4</f>
        <v>1.112310721792175E-4</v>
      </c>
    </row>
    <row r="3026" spans="1:29">
      <c r="A3026" t="s">
        <v>7286</v>
      </c>
      <c r="B3026" t="s">
        <v>7287</v>
      </c>
      <c r="C3026">
        <v>3.13</v>
      </c>
      <c r="D3026">
        <v>3.57</v>
      </c>
      <c r="E3026">
        <v>2.4300000000000002</v>
      </c>
      <c r="F3026">
        <v>3.92</v>
      </c>
      <c r="G3026">
        <v>4.8</v>
      </c>
      <c r="H3026">
        <v>2.56</v>
      </c>
      <c r="I3026">
        <v>4.1500000000000004</v>
      </c>
      <c r="J3026">
        <v>5.0599999999999996</v>
      </c>
      <c r="K3026">
        <v>2.7</v>
      </c>
      <c r="U3026">
        <v>150</v>
      </c>
      <c r="V3026">
        <v>163</v>
      </c>
      <c r="W3026">
        <v>133</v>
      </c>
      <c r="X3026">
        <v>101</v>
      </c>
      <c r="Y3026">
        <v>122</v>
      </c>
      <c r="Z3026">
        <v>73</v>
      </c>
      <c r="AA3026">
        <f t="shared" si="731"/>
        <v>742</v>
      </c>
      <c r="AB3026">
        <f t="shared" si="718"/>
        <v>1.2364562630259084E-4</v>
      </c>
      <c r="AC3026" s="175"/>
    </row>
    <row r="3027" spans="1:29">
      <c r="A3027" t="s">
        <v>7288</v>
      </c>
      <c r="B3027" t="s">
        <v>7289</v>
      </c>
      <c r="C3027">
        <v>3.08</v>
      </c>
      <c r="D3027">
        <v>3.53</v>
      </c>
      <c r="E3027">
        <v>2.41</v>
      </c>
      <c r="F3027">
        <v>3.82</v>
      </c>
      <c r="G3027">
        <v>4.72</v>
      </c>
      <c r="H3027">
        <v>2.52</v>
      </c>
      <c r="I3027">
        <v>4.0999999999999996</v>
      </c>
      <c r="J3027">
        <v>5.03</v>
      </c>
      <c r="K3027">
        <v>2.7</v>
      </c>
      <c r="U3027">
        <v>138</v>
      </c>
      <c r="V3027">
        <v>119</v>
      </c>
      <c r="W3027">
        <v>104</v>
      </c>
      <c r="X3027">
        <v>76</v>
      </c>
      <c r="Y3027">
        <v>91</v>
      </c>
      <c r="Z3027">
        <v>30</v>
      </c>
      <c r="AA3027">
        <f t="shared" si="731"/>
        <v>558</v>
      </c>
      <c r="AB3027">
        <f t="shared" si="718"/>
        <v>9.2984177192514408E-5</v>
      </c>
      <c r="AC3027" s="175"/>
    </row>
    <row r="3028" spans="1:29">
      <c r="A3028" t="s">
        <v>7290</v>
      </c>
      <c r="B3028" t="s">
        <v>7291</v>
      </c>
      <c r="C3028">
        <v>3.03</v>
      </c>
      <c r="D3028">
        <v>3.48</v>
      </c>
      <c r="E3028">
        <v>2.39</v>
      </c>
      <c r="F3028">
        <v>3.72</v>
      </c>
      <c r="G3028">
        <v>4.6399999999999997</v>
      </c>
      <c r="H3028">
        <v>2.4900000000000002</v>
      </c>
      <c r="I3028">
        <v>4.04</v>
      </c>
      <c r="J3028">
        <v>5</v>
      </c>
      <c r="K3028">
        <v>2.7</v>
      </c>
      <c r="U3028">
        <v>124</v>
      </c>
      <c r="V3028">
        <v>88</v>
      </c>
      <c r="W3028">
        <v>87</v>
      </c>
      <c r="X3028">
        <v>66</v>
      </c>
      <c r="Y3028">
        <v>68</v>
      </c>
      <c r="Z3028">
        <v>13</v>
      </c>
      <c r="AA3028">
        <f t="shared" si="731"/>
        <v>446</v>
      </c>
      <c r="AB3028">
        <f t="shared" si="718"/>
        <v>7.4320686429859182E-5</v>
      </c>
      <c r="AC3028" s="175"/>
    </row>
    <row r="3029" spans="1:29">
      <c r="A3029" t="s">
        <v>7292</v>
      </c>
      <c r="B3029" t="s">
        <v>7293</v>
      </c>
      <c r="C3029">
        <v>2.97</v>
      </c>
      <c r="D3029">
        <v>3.43</v>
      </c>
      <c r="E3029">
        <v>2.37</v>
      </c>
      <c r="F3029">
        <v>3.6</v>
      </c>
      <c r="G3029">
        <v>4.54</v>
      </c>
      <c r="H3029">
        <v>2.4500000000000002</v>
      </c>
      <c r="I3029">
        <v>3.97</v>
      </c>
      <c r="J3029">
        <v>4.96</v>
      </c>
      <c r="K3029">
        <v>2.7</v>
      </c>
      <c r="U3029">
        <v>126</v>
      </c>
      <c r="V3029">
        <v>97</v>
      </c>
      <c r="W3029">
        <v>92</v>
      </c>
      <c r="X3029">
        <v>83</v>
      </c>
      <c r="Y3029">
        <v>71</v>
      </c>
      <c r="Z3029">
        <v>15</v>
      </c>
      <c r="AA3029">
        <f t="shared" si="731"/>
        <v>484</v>
      </c>
      <c r="AB3029">
        <f t="shared" si="718"/>
        <v>8.0652942224331489E-5</v>
      </c>
      <c r="AC3029" s="175">
        <f t="shared" ref="AC3029:AC3089" si="735">SUM(AB3029:AB3032)/4</f>
        <v>9.227596437339579E-5</v>
      </c>
    </row>
    <row r="3030" spans="1:29">
      <c r="A3030" t="s">
        <v>7294</v>
      </c>
      <c r="B3030" t="s">
        <v>7295</v>
      </c>
      <c r="C3030">
        <v>2.93</v>
      </c>
      <c r="D3030">
        <v>3.4</v>
      </c>
      <c r="E3030">
        <v>2.35</v>
      </c>
      <c r="F3030">
        <v>3.53</v>
      </c>
      <c r="G3030">
        <v>4.47</v>
      </c>
      <c r="H3030">
        <v>2.42</v>
      </c>
      <c r="I3030">
        <v>3.93</v>
      </c>
      <c r="J3030">
        <v>4.9400000000000004</v>
      </c>
      <c r="K3030">
        <v>2.7</v>
      </c>
      <c r="U3030">
        <v>131</v>
      </c>
      <c r="V3030">
        <v>92</v>
      </c>
      <c r="W3030">
        <v>96</v>
      </c>
      <c r="X3030">
        <v>87</v>
      </c>
      <c r="Y3030">
        <v>69</v>
      </c>
      <c r="Z3030">
        <v>12</v>
      </c>
      <c r="AA3030">
        <f t="shared" si="731"/>
        <v>487</v>
      </c>
      <c r="AB3030">
        <f t="shared" ref="AB3030:AB3093" si="736">AA3030/$AD$4</f>
        <v>8.1152857155474038E-5</v>
      </c>
      <c r="AC3030" s="175"/>
    </row>
    <row r="3031" spans="1:29">
      <c r="A3031" t="s">
        <v>7296</v>
      </c>
      <c r="B3031" t="s">
        <v>7297</v>
      </c>
      <c r="C3031">
        <v>2.9</v>
      </c>
      <c r="D3031">
        <v>3.37</v>
      </c>
      <c r="E3031">
        <v>2.34</v>
      </c>
      <c r="F3031">
        <v>3.47</v>
      </c>
      <c r="G3031">
        <v>4.43</v>
      </c>
      <c r="H3031">
        <v>2.4</v>
      </c>
      <c r="I3031">
        <v>3.9</v>
      </c>
      <c r="J3031">
        <v>4.92</v>
      </c>
      <c r="K3031">
        <v>2.7</v>
      </c>
      <c r="U3031">
        <v>146</v>
      </c>
      <c r="V3031">
        <v>104</v>
      </c>
      <c r="W3031">
        <v>108</v>
      </c>
      <c r="X3031">
        <v>88</v>
      </c>
      <c r="Y3031">
        <v>66</v>
      </c>
      <c r="Z3031">
        <v>23</v>
      </c>
      <c r="AA3031">
        <f t="shared" si="731"/>
        <v>535</v>
      </c>
      <c r="AB3031">
        <f t="shared" si="736"/>
        <v>8.915149605375485E-5</v>
      </c>
      <c r="AC3031" s="175"/>
    </row>
    <row r="3032" spans="1:29">
      <c r="A3032" t="s">
        <v>7298</v>
      </c>
      <c r="B3032" t="s">
        <v>7299</v>
      </c>
      <c r="C3032">
        <v>2.88</v>
      </c>
      <c r="D3032">
        <v>3.35</v>
      </c>
      <c r="E3032">
        <v>2.33</v>
      </c>
      <c r="F3032">
        <v>3.42</v>
      </c>
      <c r="G3032">
        <v>4.38</v>
      </c>
      <c r="H3032">
        <v>2.38</v>
      </c>
      <c r="I3032">
        <v>3.88</v>
      </c>
      <c r="J3032">
        <v>4.91</v>
      </c>
      <c r="K3032">
        <v>2.7</v>
      </c>
      <c r="U3032">
        <v>159</v>
      </c>
      <c r="V3032">
        <v>134</v>
      </c>
      <c r="W3032">
        <v>135</v>
      </c>
      <c r="X3032">
        <v>122</v>
      </c>
      <c r="Y3032">
        <v>106</v>
      </c>
      <c r="Z3032">
        <v>53</v>
      </c>
      <c r="AA3032">
        <f t="shared" si="731"/>
        <v>709</v>
      </c>
      <c r="AB3032">
        <f t="shared" si="736"/>
        <v>1.1814656206002278E-4</v>
      </c>
      <c r="AC3032" s="175"/>
    </row>
    <row r="3033" spans="1:29">
      <c r="A3033" t="s">
        <v>7300</v>
      </c>
      <c r="B3033" t="s">
        <v>7301</v>
      </c>
      <c r="C3033">
        <v>2.94</v>
      </c>
      <c r="D3033">
        <v>3.41</v>
      </c>
      <c r="E3033">
        <v>2.35</v>
      </c>
      <c r="F3033">
        <v>3.46</v>
      </c>
      <c r="G3033">
        <v>4.3899999999999997</v>
      </c>
      <c r="H3033">
        <v>2.36</v>
      </c>
      <c r="I3033">
        <v>3.95</v>
      </c>
      <c r="J3033">
        <v>4.95</v>
      </c>
      <c r="K3033">
        <v>2.7</v>
      </c>
      <c r="U3033">
        <v>163</v>
      </c>
      <c r="V3033">
        <v>201</v>
      </c>
      <c r="W3033">
        <v>182</v>
      </c>
      <c r="X3033">
        <v>196</v>
      </c>
      <c r="Y3033">
        <v>144</v>
      </c>
      <c r="Z3033">
        <v>168</v>
      </c>
      <c r="AA3033">
        <f t="shared" si="731"/>
        <v>1054</v>
      </c>
      <c r="AB3033">
        <f t="shared" si="736"/>
        <v>1.7563677914141611E-4</v>
      </c>
      <c r="AC3033" s="175">
        <f t="shared" ref="AC3033:AC3093" si="737">SUM(AB3033:AB3036)/4</f>
        <v>1.9234226975709635E-4</v>
      </c>
    </row>
    <row r="3034" spans="1:29">
      <c r="A3034" t="s">
        <v>7302</v>
      </c>
      <c r="B3034" t="s">
        <v>7303</v>
      </c>
      <c r="C3034">
        <v>3.11</v>
      </c>
      <c r="D3034">
        <v>3.55</v>
      </c>
      <c r="E3034">
        <v>2.42</v>
      </c>
      <c r="F3034">
        <v>3.71</v>
      </c>
      <c r="G3034">
        <v>4.58</v>
      </c>
      <c r="H3034">
        <v>2.42</v>
      </c>
      <c r="I3034">
        <v>4.13</v>
      </c>
      <c r="J3034">
        <v>5.05</v>
      </c>
      <c r="K3034">
        <v>2.7</v>
      </c>
      <c r="U3034">
        <v>194</v>
      </c>
      <c r="V3034">
        <v>212</v>
      </c>
      <c r="W3034">
        <v>224</v>
      </c>
      <c r="X3034">
        <v>222</v>
      </c>
      <c r="Y3034">
        <v>122</v>
      </c>
      <c r="Z3034">
        <v>262</v>
      </c>
      <c r="AA3034">
        <f t="shared" si="731"/>
        <v>1236</v>
      </c>
      <c r="AB3034">
        <f t="shared" si="736"/>
        <v>2.0596495163073084E-4</v>
      </c>
      <c r="AC3034" s="175"/>
    </row>
    <row r="3035" spans="1:29">
      <c r="A3035" t="s">
        <v>7304</v>
      </c>
      <c r="B3035" t="s">
        <v>7305</v>
      </c>
      <c r="C3035">
        <v>3.31</v>
      </c>
      <c r="D3035">
        <v>3.71</v>
      </c>
      <c r="E3035">
        <v>2.4900000000000002</v>
      </c>
      <c r="F3035">
        <v>4.05</v>
      </c>
      <c r="G3035">
        <v>4.8499999999999996</v>
      </c>
      <c r="H3035">
        <v>2.52</v>
      </c>
      <c r="I3035">
        <v>4.33</v>
      </c>
      <c r="J3035">
        <v>5.16</v>
      </c>
      <c r="K3035">
        <v>2.7</v>
      </c>
      <c r="U3035">
        <v>211</v>
      </c>
      <c r="V3035">
        <v>196</v>
      </c>
      <c r="W3035">
        <v>213</v>
      </c>
      <c r="X3035">
        <v>220</v>
      </c>
      <c r="Y3035">
        <v>154</v>
      </c>
      <c r="Z3035">
        <v>226</v>
      </c>
      <c r="AA3035">
        <f t="shared" si="731"/>
        <v>1220</v>
      </c>
      <c r="AB3035">
        <f t="shared" si="736"/>
        <v>2.0329873866463725E-4</v>
      </c>
      <c r="AC3035" s="175"/>
    </row>
    <row r="3036" spans="1:29">
      <c r="A3036" t="s">
        <v>7306</v>
      </c>
      <c r="B3036" t="s">
        <v>7307</v>
      </c>
      <c r="C3036">
        <v>3.46</v>
      </c>
      <c r="D3036">
        <v>3.84</v>
      </c>
      <c r="E3036">
        <v>2.5499999999999998</v>
      </c>
      <c r="F3036">
        <v>4.3600000000000003</v>
      </c>
      <c r="G3036">
        <v>5.1100000000000003</v>
      </c>
      <c r="H3036">
        <v>2.63</v>
      </c>
      <c r="I3036">
        <v>4.4800000000000004</v>
      </c>
      <c r="J3036">
        <v>5.25</v>
      </c>
      <c r="K3036">
        <v>2.7</v>
      </c>
      <c r="U3036">
        <v>236</v>
      </c>
      <c r="V3036">
        <v>194</v>
      </c>
      <c r="W3036">
        <v>202</v>
      </c>
      <c r="X3036">
        <v>166</v>
      </c>
      <c r="Y3036">
        <v>138</v>
      </c>
      <c r="Z3036">
        <v>171</v>
      </c>
      <c r="AA3036">
        <f t="shared" si="731"/>
        <v>1107</v>
      </c>
      <c r="AB3036">
        <f t="shared" si="736"/>
        <v>1.8446860959160115E-4</v>
      </c>
      <c r="AC3036" s="175"/>
    </row>
    <row r="3037" spans="1:29">
      <c r="A3037" t="s">
        <v>7308</v>
      </c>
      <c r="B3037" t="s">
        <v>7309</v>
      </c>
      <c r="C3037">
        <v>3.57</v>
      </c>
      <c r="D3037">
        <v>3.93</v>
      </c>
      <c r="E3037">
        <v>2.59</v>
      </c>
      <c r="F3037">
        <v>4.5999999999999996</v>
      </c>
      <c r="G3037">
        <v>5.32</v>
      </c>
      <c r="H3037">
        <v>2.73</v>
      </c>
      <c r="I3037">
        <v>4.59</v>
      </c>
      <c r="J3037">
        <v>5.31</v>
      </c>
      <c r="K3037">
        <v>2.7</v>
      </c>
      <c r="U3037">
        <v>216</v>
      </c>
      <c r="V3037">
        <v>182</v>
      </c>
      <c r="W3037">
        <v>185</v>
      </c>
      <c r="X3037">
        <v>154</v>
      </c>
      <c r="Y3037">
        <v>140</v>
      </c>
      <c r="Z3037">
        <v>164</v>
      </c>
      <c r="AA3037">
        <f t="shared" si="731"/>
        <v>1041</v>
      </c>
      <c r="AB3037">
        <f t="shared" si="736"/>
        <v>1.7347048110646506E-4</v>
      </c>
      <c r="AC3037" s="175">
        <f t="shared" ref="AC3037:AC3097" si="738">SUM(AB3037:AB3040)/4</f>
        <v>1.6122256529347255E-4</v>
      </c>
    </row>
    <row r="3038" spans="1:29">
      <c r="A3038" t="s">
        <v>7310</v>
      </c>
      <c r="B3038" t="s">
        <v>7311</v>
      </c>
      <c r="C3038">
        <v>3.66</v>
      </c>
      <c r="D3038">
        <v>3.99</v>
      </c>
      <c r="E3038">
        <v>2.62</v>
      </c>
      <c r="F3038">
        <v>4.8</v>
      </c>
      <c r="G3038">
        <v>5.49</v>
      </c>
      <c r="H3038">
        <v>2.8</v>
      </c>
      <c r="I3038">
        <v>4.68</v>
      </c>
      <c r="J3038">
        <v>5.36</v>
      </c>
      <c r="K3038">
        <v>2.7</v>
      </c>
      <c r="U3038">
        <v>198</v>
      </c>
      <c r="V3038">
        <v>176</v>
      </c>
      <c r="W3038">
        <v>173</v>
      </c>
      <c r="X3038">
        <v>151</v>
      </c>
      <c r="Y3038">
        <v>133</v>
      </c>
      <c r="Z3038">
        <v>149</v>
      </c>
      <c r="AA3038">
        <f t="shared" si="731"/>
        <v>980</v>
      </c>
      <c r="AB3038">
        <f t="shared" si="736"/>
        <v>1.6330554417323318E-4</v>
      </c>
      <c r="AC3038" s="175"/>
    </row>
    <row r="3039" spans="1:29">
      <c r="A3039" t="s">
        <v>7312</v>
      </c>
      <c r="B3039" t="s">
        <v>7313</v>
      </c>
      <c r="C3039">
        <v>3.73</v>
      </c>
      <c r="D3039">
        <v>4.0199999999999996</v>
      </c>
      <c r="E3039">
        <v>2.65</v>
      </c>
      <c r="F3039">
        <v>5</v>
      </c>
      <c r="G3039">
        <v>5.67</v>
      </c>
      <c r="H3039">
        <v>2.89</v>
      </c>
      <c r="I3039">
        <v>4.75</v>
      </c>
      <c r="J3039">
        <v>5.4</v>
      </c>
      <c r="K3039">
        <v>2.7</v>
      </c>
      <c r="U3039">
        <v>185</v>
      </c>
      <c r="V3039">
        <v>169</v>
      </c>
      <c r="W3039">
        <v>163</v>
      </c>
      <c r="X3039">
        <v>140</v>
      </c>
      <c r="Y3039">
        <v>129</v>
      </c>
      <c r="Z3039">
        <v>151</v>
      </c>
      <c r="AA3039">
        <f t="shared" si="731"/>
        <v>937</v>
      </c>
      <c r="AB3039">
        <f t="shared" si="736"/>
        <v>1.5614009682685662E-4</v>
      </c>
      <c r="AC3039" s="175"/>
    </row>
    <row r="3040" spans="1:29">
      <c r="A3040" t="s">
        <v>7314</v>
      </c>
      <c r="B3040" t="s">
        <v>7315</v>
      </c>
      <c r="C3040">
        <v>3.79</v>
      </c>
      <c r="D3040">
        <v>4.04</v>
      </c>
      <c r="E3040">
        <v>2.67</v>
      </c>
      <c r="F3040">
        <v>5.16</v>
      </c>
      <c r="G3040">
        <v>5.8</v>
      </c>
      <c r="H3040">
        <v>2.95</v>
      </c>
      <c r="I3040">
        <v>4.8099999999999996</v>
      </c>
      <c r="J3040">
        <v>5.43</v>
      </c>
      <c r="K3040">
        <v>2.7</v>
      </c>
      <c r="U3040">
        <v>176</v>
      </c>
      <c r="V3040">
        <v>166</v>
      </c>
      <c r="W3040">
        <v>162</v>
      </c>
      <c r="X3040">
        <v>133</v>
      </c>
      <c r="Y3040">
        <v>130</v>
      </c>
      <c r="Z3040">
        <v>145</v>
      </c>
      <c r="AA3040">
        <f t="shared" si="731"/>
        <v>912</v>
      </c>
      <c r="AB3040">
        <f t="shared" si="736"/>
        <v>1.5197413906733537E-4</v>
      </c>
      <c r="AC3040" s="175"/>
    </row>
    <row r="3041" spans="1:29">
      <c r="A3041" t="s">
        <v>7316</v>
      </c>
      <c r="B3041" t="s">
        <v>7317</v>
      </c>
      <c r="C3041">
        <v>3.86</v>
      </c>
      <c r="D3041">
        <v>4.05</v>
      </c>
      <c r="E3041">
        <v>2.7</v>
      </c>
      <c r="F3041">
        <v>5.3</v>
      </c>
      <c r="G3041">
        <v>5.91</v>
      </c>
      <c r="H3041">
        <v>3</v>
      </c>
      <c r="I3041">
        <v>4.88</v>
      </c>
      <c r="J3041">
        <v>5.46</v>
      </c>
      <c r="K3041">
        <v>2.7</v>
      </c>
      <c r="U3041">
        <v>179</v>
      </c>
      <c r="V3041">
        <v>166</v>
      </c>
      <c r="W3041">
        <v>166</v>
      </c>
      <c r="X3041">
        <v>106</v>
      </c>
      <c r="Y3041">
        <v>119</v>
      </c>
      <c r="Z3041">
        <v>117</v>
      </c>
      <c r="AA3041">
        <f t="shared" si="731"/>
        <v>853</v>
      </c>
      <c r="AB3041">
        <f t="shared" si="736"/>
        <v>1.421424787548652E-4</v>
      </c>
      <c r="AC3041" s="175">
        <f t="shared" ref="AC3041" si="739">SUM(AB3041:AB3044)/4</f>
        <v>1.4160090424612744E-4</v>
      </c>
    </row>
    <row r="3042" spans="1:29">
      <c r="A3042" t="s">
        <v>7318</v>
      </c>
      <c r="B3042" t="s">
        <v>7319</v>
      </c>
      <c r="C3042">
        <v>3.9</v>
      </c>
      <c r="D3042">
        <v>4.05</v>
      </c>
      <c r="E3042">
        <v>2.72</v>
      </c>
      <c r="F3042">
        <v>5.38</v>
      </c>
      <c r="G3042">
        <v>5.97</v>
      </c>
      <c r="H3042">
        <v>3.02</v>
      </c>
      <c r="I3042">
        <v>4.93</v>
      </c>
      <c r="J3042">
        <v>5.49</v>
      </c>
      <c r="K3042">
        <v>2.7</v>
      </c>
      <c r="U3042">
        <v>181</v>
      </c>
      <c r="V3042">
        <v>165</v>
      </c>
      <c r="W3042">
        <v>172</v>
      </c>
      <c r="X3042">
        <v>94</v>
      </c>
      <c r="Y3042">
        <v>122</v>
      </c>
      <c r="Z3042">
        <v>112</v>
      </c>
      <c r="AA3042">
        <f t="shared" si="731"/>
        <v>846</v>
      </c>
      <c r="AB3042">
        <f t="shared" si="736"/>
        <v>1.4097601058219927E-4</v>
      </c>
      <c r="AC3042" s="175"/>
    </row>
    <row r="3043" spans="1:29">
      <c r="A3043" t="s">
        <v>7320</v>
      </c>
      <c r="B3043" t="s">
        <v>7321</v>
      </c>
      <c r="C3043">
        <v>3.92</v>
      </c>
      <c r="D3043">
        <v>4.05</v>
      </c>
      <c r="E3043">
        <v>2.73</v>
      </c>
      <c r="F3043">
        <v>5.41</v>
      </c>
      <c r="G3043">
        <v>5.99</v>
      </c>
      <c r="H3043">
        <v>3.02</v>
      </c>
      <c r="I3043">
        <v>4.96</v>
      </c>
      <c r="J3043">
        <v>5.51</v>
      </c>
      <c r="K3043">
        <v>2.7</v>
      </c>
      <c r="U3043">
        <v>179</v>
      </c>
      <c r="V3043">
        <v>173</v>
      </c>
      <c r="W3043">
        <v>183</v>
      </c>
      <c r="X3043">
        <v>90</v>
      </c>
      <c r="Y3043">
        <v>111</v>
      </c>
      <c r="Z3043">
        <v>100</v>
      </c>
      <c r="AA3043">
        <f t="shared" si="731"/>
        <v>836</v>
      </c>
      <c r="AB3043">
        <f t="shared" si="736"/>
        <v>1.3930962747839076E-4</v>
      </c>
      <c r="AC3043" s="175"/>
    </row>
    <row r="3044" spans="1:29">
      <c r="A3044" t="s">
        <v>7322</v>
      </c>
      <c r="B3044" t="s">
        <v>7323</v>
      </c>
      <c r="C3044">
        <v>3.92</v>
      </c>
      <c r="D3044">
        <v>4.05</v>
      </c>
      <c r="E3044">
        <v>2.73</v>
      </c>
      <c r="F3044">
        <v>5.38</v>
      </c>
      <c r="G3044">
        <v>5.96</v>
      </c>
      <c r="H3044">
        <v>3</v>
      </c>
      <c r="I3044">
        <v>4.96</v>
      </c>
      <c r="J3044">
        <v>5.51</v>
      </c>
      <c r="K3044">
        <v>2.7</v>
      </c>
      <c r="U3044">
        <v>184</v>
      </c>
      <c r="V3044">
        <v>184</v>
      </c>
      <c r="W3044">
        <v>191</v>
      </c>
      <c r="X3044">
        <v>78</v>
      </c>
      <c r="Y3044">
        <v>109</v>
      </c>
      <c r="Z3044">
        <v>118</v>
      </c>
      <c r="AA3044">
        <f t="shared" si="731"/>
        <v>864</v>
      </c>
      <c r="AB3044">
        <f t="shared" si="736"/>
        <v>1.4397550016905457E-4</v>
      </c>
      <c r="AC3044" s="175"/>
    </row>
    <row r="3045" spans="1:29">
      <c r="A3045" t="s">
        <v>7324</v>
      </c>
      <c r="B3045" t="s">
        <v>7325</v>
      </c>
      <c r="C3045">
        <v>3.9</v>
      </c>
      <c r="D3045">
        <v>4.05</v>
      </c>
      <c r="E3045">
        <v>2.72</v>
      </c>
      <c r="F3045">
        <v>5.29</v>
      </c>
      <c r="G3045">
        <v>5.88</v>
      </c>
      <c r="H3045">
        <v>2.96</v>
      </c>
      <c r="I3045">
        <v>4.92</v>
      </c>
      <c r="J3045">
        <v>5.49</v>
      </c>
      <c r="K3045">
        <v>2.7</v>
      </c>
      <c r="U3045">
        <v>185</v>
      </c>
      <c r="V3045">
        <v>193</v>
      </c>
      <c r="W3045">
        <v>200</v>
      </c>
      <c r="X3045">
        <v>83</v>
      </c>
      <c r="Y3045">
        <v>117</v>
      </c>
      <c r="Z3045">
        <v>139</v>
      </c>
      <c r="AA3045">
        <f t="shared" si="731"/>
        <v>917</v>
      </c>
      <c r="AB3045">
        <f t="shared" si="736"/>
        <v>1.5280733061923962E-4</v>
      </c>
      <c r="AC3045" s="175">
        <f t="shared" si="723"/>
        <v>1.5659835218040396E-4</v>
      </c>
    </row>
    <row r="3046" spans="1:29">
      <c r="A3046" t="s">
        <v>7326</v>
      </c>
      <c r="B3046" t="s">
        <v>7327</v>
      </c>
      <c r="C3046">
        <v>3.8</v>
      </c>
      <c r="D3046">
        <v>4.04</v>
      </c>
      <c r="E3046">
        <v>2.68</v>
      </c>
      <c r="F3046">
        <v>5.08</v>
      </c>
      <c r="G3046">
        <v>5.72</v>
      </c>
      <c r="H3046">
        <v>2.9</v>
      </c>
      <c r="I3046">
        <v>4.82</v>
      </c>
      <c r="J3046">
        <v>5.43</v>
      </c>
      <c r="K3046">
        <v>2.7</v>
      </c>
      <c r="U3046">
        <v>178</v>
      </c>
      <c r="V3046">
        <v>200</v>
      </c>
      <c r="W3046">
        <v>207</v>
      </c>
      <c r="X3046">
        <v>88</v>
      </c>
      <c r="Y3046">
        <v>123</v>
      </c>
      <c r="Z3046">
        <v>135</v>
      </c>
      <c r="AA3046">
        <f t="shared" si="731"/>
        <v>931</v>
      </c>
      <c r="AB3046">
        <f t="shared" si="736"/>
        <v>1.5514026696457152E-4</v>
      </c>
      <c r="AC3046" s="175"/>
    </row>
    <row r="3047" spans="1:29">
      <c r="A3047" t="s">
        <v>7328</v>
      </c>
      <c r="B3047" t="s">
        <v>7329</v>
      </c>
      <c r="C3047">
        <v>3.6</v>
      </c>
      <c r="D3047">
        <v>3.94</v>
      </c>
      <c r="E3047">
        <v>2.6</v>
      </c>
      <c r="F3047">
        <v>4.76</v>
      </c>
      <c r="G3047">
        <v>5.47</v>
      </c>
      <c r="H3047">
        <v>2.81</v>
      </c>
      <c r="I3047">
        <v>4.63</v>
      </c>
      <c r="J3047">
        <v>5.33</v>
      </c>
      <c r="K3047">
        <v>2.7</v>
      </c>
      <c r="U3047">
        <v>172</v>
      </c>
      <c r="V3047">
        <v>205</v>
      </c>
      <c r="W3047">
        <v>207</v>
      </c>
      <c r="X3047">
        <v>102</v>
      </c>
      <c r="Y3047">
        <v>127</v>
      </c>
      <c r="Z3047">
        <v>142</v>
      </c>
      <c r="AA3047">
        <f t="shared" si="731"/>
        <v>955</v>
      </c>
      <c r="AB3047">
        <f t="shared" si="736"/>
        <v>1.5913958641371192E-4</v>
      </c>
      <c r="AC3047" s="175"/>
    </row>
    <row r="3048" spans="1:29">
      <c r="A3048" t="s">
        <v>7330</v>
      </c>
      <c r="B3048" t="s">
        <v>7331</v>
      </c>
      <c r="C3048">
        <v>3.44</v>
      </c>
      <c r="D3048">
        <v>3.82</v>
      </c>
      <c r="E3048">
        <v>2.54</v>
      </c>
      <c r="F3048">
        <v>4.46</v>
      </c>
      <c r="G3048">
        <v>5.24</v>
      </c>
      <c r="H3048">
        <v>2.72</v>
      </c>
      <c r="I3048">
        <v>4.46</v>
      </c>
      <c r="J3048">
        <v>5.24</v>
      </c>
      <c r="K3048">
        <v>2.7</v>
      </c>
      <c r="U3048">
        <v>169</v>
      </c>
      <c r="V3048">
        <v>200</v>
      </c>
      <c r="W3048">
        <v>196</v>
      </c>
      <c r="X3048">
        <v>106</v>
      </c>
      <c r="Y3048">
        <v>138</v>
      </c>
      <c r="Z3048">
        <v>147</v>
      </c>
      <c r="AA3048">
        <f t="shared" si="731"/>
        <v>956</v>
      </c>
      <c r="AB3048">
        <f t="shared" si="736"/>
        <v>1.5930622472409278E-4</v>
      </c>
      <c r="AC3048" s="175"/>
    </row>
    <row r="3049" spans="1:29">
      <c r="A3049" t="s">
        <v>7332</v>
      </c>
      <c r="B3049" t="s">
        <v>7333</v>
      </c>
      <c r="C3049">
        <v>3.33</v>
      </c>
      <c r="D3049">
        <v>3.73</v>
      </c>
      <c r="E3049">
        <v>2.5</v>
      </c>
      <c r="F3049">
        <v>4.26</v>
      </c>
      <c r="G3049">
        <v>5.08</v>
      </c>
      <c r="H3049">
        <v>2.65</v>
      </c>
      <c r="I3049">
        <v>4.3499999999999996</v>
      </c>
      <c r="J3049">
        <v>5.18</v>
      </c>
      <c r="K3049">
        <v>2.7</v>
      </c>
      <c r="U3049">
        <v>159</v>
      </c>
      <c r="V3049">
        <v>181</v>
      </c>
      <c r="W3049">
        <v>172</v>
      </c>
      <c r="X3049">
        <v>98</v>
      </c>
      <c r="Y3049">
        <v>134</v>
      </c>
      <c r="Z3049">
        <v>126</v>
      </c>
      <c r="AA3049">
        <f t="shared" si="731"/>
        <v>870</v>
      </c>
      <c r="AB3049">
        <f t="shared" si="736"/>
        <v>1.4497533003133967E-4</v>
      </c>
      <c r="AC3049" s="175">
        <f t="shared" si="724"/>
        <v>1.029408162377702E-4</v>
      </c>
    </row>
    <row r="3050" spans="1:29">
      <c r="A3050" t="s">
        <v>7334</v>
      </c>
      <c r="B3050" t="s">
        <v>7335</v>
      </c>
      <c r="C3050">
        <v>3.24</v>
      </c>
      <c r="D3050">
        <v>3.66</v>
      </c>
      <c r="E3050">
        <v>2.4700000000000002</v>
      </c>
      <c r="F3050">
        <v>4.08</v>
      </c>
      <c r="G3050">
        <v>4.92</v>
      </c>
      <c r="H3050">
        <v>2.59</v>
      </c>
      <c r="I3050">
        <v>4.26</v>
      </c>
      <c r="J3050">
        <v>5.13</v>
      </c>
      <c r="K3050">
        <v>2.7</v>
      </c>
      <c r="U3050">
        <v>131</v>
      </c>
      <c r="V3050">
        <v>151</v>
      </c>
      <c r="W3050">
        <v>121</v>
      </c>
      <c r="X3050">
        <v>95</v>
      </c>
      <c r="Y3050">
        <v>122</v>
      </c>
      <c r="Z3050">
        <v>73</v>
      </c>
      <c r="AA3050">
        <f t="shared" si="731"/>
        <v>693</v>
      </c>
      <c r="AB3050">
        <f t="shared" si="736"/>
        <v>1.1548034909392918E-4</v>
      </c>
      <c r="AC3050" s="175"/>
    </row>
    <row r="3051" spans="1:29">
      <c r="A3051" t="s">
        <v>7336</v>
      </c>
      <c r="B3051" t="s">
        <v>7337</v>
      </c>
      <c r="C3051">
        <v>3.19</v>
      </c>
      <c r="D3051">
        <v>3.61</v>
      </c>
      <c r="E3051">
        <v>2.4500000000000002</v>
      </c>
      <c r="F3051">
        <v>3.95</v>
      </c>
      <c r="G3051">
        <v>4.8</v>
      </c>
      <c r="H3051">
        <v>2.5299999999999998</v>
      </c>
      <c r="I3051">
        <v>4.21</v>
      </c>
      <c r="J3051">
        <v>5.09</v>
      </c>
      <c r="K3051">
        <v>2.7</v>
      </c>
      <c r="U3051">
        <v>122</v>
      </c>
      <c r="V3051">
        <v>111</v>
      </c>
      <c r="W3051">
        <v>93</v>
      </c>
      <c r="X3051">
        <v>71</v>
      </c>
      <c r="Y3051">
        <v>91</v>
      </c>
      <c r="Z3051">
        <v>30</v>
      </c>
      <c r="AA3051">
        <f t="shared" si="731"/>
        <v>518</v>
      </c>
      <c r="AB3051">
        <f t="shared" si="736"/>
        <v>8.6318644777280405E-5</v>
      </c>
      <c r="AC3051" s="175"/>
    </row>
    <row r="3052" spans="1:29">
      <c r="A3052" t="s">
        <v>7338</v>
      </c>
      <c r="B3052" t="s">
        <v>7339</v>
      </c>
      <c r="C3052">
        <v>3.15</v>
      </c>
      <c r="D3052">
        <v>3.59</v>
      </c>
      <c r="E3052">
        <v>2.4300000000000002</v>
      </c>
      <c r="F3052">
        <v>3.86</v>
      </c>
      <c r="G3052">
        <v>4.7300000000000004</v>
      </c>
      <c r="H3052">
        <v>2.4900000000000002</v>
      </c>
      <c r="I3052">
        <v>4.17</v>
      </c>
      <c r="J3052">
        <v>5.07</v>
      </c>
      <c r="K3052">
        <v>2.7</v>
      </c>
      <c r="U3052">
        <v>99</v>
      </c>
      <c r="V3052">
        <v>73</v>
      </c>
      <c r="W3052">
        <v>71</v>
      </c>
      <c r="X3052">
        <v>66</v>
      </c>
      <c r="Y3052">
        <v>68</v>
      </c>
      <c r="Z3052">
        <v>13</v>
      </c>
      <c r="AA3052">
        <f t="shared" si="731"/>
        <v>390</v>
      </c>
      <c r="AB3052">
        <f t="shared" si="736"/>
        <v>6.4988941048531575E-5</v>
      </c>
      <c r="AC3052" s="175"/>
    </row>
    <row r="3053" spans="1:29">
      <c r="A3053" t="s">
        <v>7340</v>
      </c>
      <c r="B3053" t="s">
        <v>7341</v>
      </c>
      <c r="C3053">
        <v>3.13</v>
      </c>
      <c r="D3053">
        <v>3.57</v>
      </c>
      <c r="E3053">
        <v>2.4300000000000002</v>
      </c>
      <c r="F3053">
        <v>3.82</v>
      </c>
      <c r="G3053">
        <v>4.6900000000000004</v>
      </c>
      <c r="H3053">
        <v>2.48</v>
      </c>
      <c r="I3053">
        <v>4.1500000000000004</v>
      </c>
      <c r="J3053">
        <v>5.0599999999999996</v>
      </c>
      <c r="K3053">
        <v>2.7</v>
      </c>
      <c r="U3053">
        <v>100</v>
      </c>
      <c r="V3053">
        <v>81</v>
      </c>
      <c r="W3053">
        <v>75</v>
      </c>
      <c r="X3053">
        <v>82</v>
      </c>
      <c r="Y3053">
        <v>71</v>
      </c>
      <c r="Z3053">
        <v>15</v>
      </c>
      <c r="AA3053">
        <f t="shared" si="731"/>
        <v>424</v>
      </c>
      <c r="AB3053">
        <f t="shared" si="736"/>
        <v>7.0654643601480478E-5</v>
      </c>
      <c r="AC3053" s="175">
        <f t="shared" si="725"/>
        <v>8.1194516733069266E-5</v>
      </c>
    </row>
    <row r="3054" spans="1:29">
      <c r="A3054" t="s">
        <v>7342</v>
      </c>
      <c r="B3054" t="s">
        <v>7343</v>
      </c>
      <c r="C3054">
        <v>3.12</v>
      </c>
      <c r="D3054">
        <v>3.56</v>
      </c>
      <c r="E3054">
        <v>2.42</v>
      </c>
      <c r="F3054">
        <v>3.78</v>
      </c>
      <c r="G3054">
        <v>4.6500000000000004</v>
      </c>
      <c r="H3054">
        <v>2.46</v>
      </c>
      <c r="I3054">
        <v>4.1399999999999997</v>
      </c>
      <c r="J3054">
        <v>5.0599999999999996</v>
      </c>
      <c r="K3054">
        <v>2.7</v>
      </c>
      <c r="U3054">
        <v>104</v>
      </c>
      <c r="V3054">
        <v>77</v>
      </c>
      <c r="W3054">
        <v>79</v>
      </c>
      <c r="X3054">
        <v>86</v>
      </c>
      <c r="Y3054">
        <v>69</v>
      </c>
      <c r="Z3054">
        <v>12</v>
      </c>
      <c r="AA3054">
        <f t="shared" si="731"/>
        <v>427</v>
      </c>
      <c r="AB3054">
        <f t="shared" si="736"/>
        <v>7.1154558532623028E-5</v>
      </c>
      <c r="AC3054" s="175"/>
    </row>
    <row r="3055" spans="1:29">
      <c r="A3055" t="s">
        <v>7344</v>
      </c>
      <c r="B3055" t="s">
        <v>7345</v>
      </c>
      <c r="C3055">
        <v>3.12</v>
      </c>
      <c r="D3055">
        <v>3.56</v>
      </c>
      <c r="E3055">
        <v>2.42</v>
      </c>
      <c r="F3055">
        <v>3.78</v>
      </c>
      <c r="G3055">
        <v>4.6500000000000004</v>
      </c>
      <c r="H3055">
        <v>2.46</v>
      </c>
      <c r="I3055">
        <v>4.1399999999999997</v>
      </c>
      <c r="J3055">
        <v>5.0599999999999996</v>
      </c>
      <c r="K3055">
        <v>2.7</v>
      </c>
      <c r="U3055">
        <v>116</v>
      </c>
      <c r="V3055">
        <v>87</v>
      </c>
      <c r="W3055">
        <v>89</v>
      </c>
      <c r="X3055">
        <v>88</v>
      </c>
      <c r="Y3055">
        <v>66</v>
      </c>
      <c r="Z3055">
        <v>23</v>
      </c>
      <c r="AA3055">
        <f t="shared" si="731"/>
        <v>469</v>
      </c>
      <c r="AB3055">
        <f t="shared" si="736"/>
        <v>7.8153367568618739E-5</v>
      </c>
      <c r="AC3055" s="175"/>
    </row>
    <row r="3056" spans="1:29">
      <c r="A3056" t="s">
        <v>7346</v>
      </c>
      <c r="B3056" t="s">
        <v>7347</v>
      </c>
      <c r="C3056">
        <v>3.14</v>
      </c>
      <c r="D3056">
        <v>3.57</v>
      </c>
      <c r="E3056">
        <v>2.4300000000000002</v>
      </c>
      <c r="F3056">
        <v>3.78</v>
      </c>
      <c r="G3056">
        <v>4.6500000000000004</v>
      </c>
      <c r="H3056">
        <v>2.4500000000000002</v>
      </c>
      <c r="I3056">
        <v>4.16</v>
      </c>
      <c r="J3056">
        <v>5.07</v>
      </c>
      <c r="K3056">
        <v>2.7</v>
      </c>
      <c r="U3056">
        <v>126</v>
      </c>
      <c r="V3056">
        <v>112</v>
      </c>
      <c r="W3056">
        <v>112</v>
      </c>
      <c r="X3056">
        <v>120</v>
      </c>
      <c r="Y3056">
        <v>106</v>
      </c>
      <c r="Z3056">
        <v>53</v>
      </c>
      <c r="AA3056">
        <f t="shared" si="731"/>
        <v>629</v>
      </c>
      <c r="AB3056">
        <f t="shared" si="736"/>
        <v>1.0481549722955478E-4</v>
      </c>
      <c r="AC3056" s="175"/>
    </row>
    <row r="3057" spans="1:29">
      <c r="A3057" t="s">
        <v>7348</v>
      </c>
      <c r="B3057" t="s">
        <v>7349</v>
      </c>
      <c r="C3057">
        <v>3.23</v>
      </c>
      <c r="D3057">
        <v>3.65</v>
      </c>
      <c r="E3057">
        <v>2.46</v>
      </c>
      <c r="F3057">
        <v>3.89</v>
      </c>
      <c r="G3057">
        <v>4.72</v>
      </c>
      <c r="H3057">
        <v>2.46</v>
      </c>
      <c r="I3057">
        <v>4.25</v>
      </c>
      <c r="J3057">
        <v>5.12</v>
      </c>
      <c r="K3057">
        <v>2.7</v>
      </c>
      <c r="U3057">
        <v>125</v>
      </c>
      <c r="V3057">
        <v>169</v>
      </c>
      <c r="W3057">
        <v>149</v>
      </c>
      <c r="X3057">
        <v>194</v>
      </c>
      <c r="Y3057">
        <v>144</v>
      </c>
      <c r="Z3057">
        <v>168</v>
      </c>
      <c r="AA3057">
        <f t="shared" si="731"/>
        <v>949</v>
      </c>
      <c r="AB3057">
        <f t="shared" si="736"/>
        <v>1.5813975655142682E-4</v>
      </c>
      <c r="AC3057" s="175">
        <f t="shared" si="726"/>
        <v>1.7317886406329857E-4</v>
      </c>
    </row>
    <row r="3058" spans="1:29">
      <c r="A3058" t="s">
        <v>7350</v>
      </c>
      <c r="B3058" t="s">
        <v>7351</v>
      </c>
      <c r="C3058">
        <v>3.38</v>
      </c>
      <c r="D3058">
        <v>3.78</v>
      </c>
      <c r="E3058">
        <v>2.52</v>
      </c>
      <c r="F3058">
        <v>4.12</v>
      </c>
      <c r="G3058">
        <v>4.8899999999999997</v>
      </c>
      <c r="H3058">
        <v>2.52</v>
      </c>
      <c r="I3058">
        <v>4.41</v>
      </c>
      <c r="J3058">
        <v>5.21</v>
      </c>
      <c r="K3058">
        <v>2.7</v>
      </c>
      <c r="U3058">
        <v>150</v>
      </c>
      <c r="V3058">
        <v>180</v>
      </c>
      <c r="W3058">
        <v>182</v>
      </c>
      <c r="X3058">
        <v>220</v>
      </c>
      <c r="Y3058">
        <v>122</v>
      </c>
      <c r="Z3058">
        <v>262</v>
      </c>
      <c r="AA3058">
        <f t="shared" si="731"/>
        <v>1116</v>
      </c>
      <c r="AB3058">
        <f t="shared" si="736"/>
        <v>1.8596835438502882E-4</v>
      </c>
      <c r="AC3058" s="175"/>
    </row>
    <row r="3059" spans="1:29">
      <c r="A3059" t="s">
        <v>7352</v>
      </c>
      <c r="B3059" t="s">
        <v>7353</v>
      </c>
      <c r="C3059">
        <v>3.58</v>
      </c>
      <c r="D3059">
        <v>3.93</v>
      </c>
      <c r="E3059">
        <v>2.59</v>
      </c>
      <c r="F3059">
        <v>4.4400000000000004</v>
      </c>
      <c r="G3059">
        <v>5.14</v>
      </c>
      <c r="H3059">
        <v>2.61</v>
      </c>
      <c r="I3059">
        <v>4.5999999999999996</v>
      </c>
      <c r="J3059">
        <v>5.31</v>
      </c>
      <c r="K3059">
        <v>2.7</v>
      </c>
      <c r="U3059">
        <v>165</v>
      </c>
      <c r="V3059">
        <v>165</v>
      </c>
      <c r="W3059">
        <v>174</v>
      </c>
      <c r="X3059">
        <v>218</v>
      </c>
      <c r="Y3059">
        <v>154</v>
      </c>
      <c r="Z3059">
        <v>226</v>
      </c>
      <c r="AA3059">
        <f t="shared" si="731"/>
        <v>1102</v>
      </c>
      <c r="AB3059">
        <f t="shared" si="736"/>
        <v>1.8363541803969691E-4</v>
      </c>
      <c r="AC3059" s="175"/>
    </row>
    <row r="3060" spans="1:29">
      <c r="A3060" t="s">
        <v>7354</v>
      </c>
      <c r="B3060" t="s">
        <v>7355</v>
      </c>
      <c r="C3060">
        <v>3.74</v>
      </c>
      <c r="D3060">
        <v>4.01</v>
      </c>
      <c r="E3060">
        <v>2.66</v>
      </c>
      <c r="F3060">
        <v>4.7300000000000004</v>
      </c>
      <c r="G3060">
        <v>5.37</v>
      </c>
      <c r="H3060">
        <v>2.7</v>
      </c>
      <c r="I3060">
        <v>4.76</v>
      </c>
      <c r="J3060">
        <v>5.4</v>
      </c>
      <c r="K3060">
        <v>2.7</v>
      </c>
      <c r="U3060">
        <v>189</v>
      </c>
      <c r="V3060">
        <v>163</v>
      </c>
      <c r="W3060">
        <v>165</v>
      </c>
      <c r="X3060">
        <v>164</v>
      </c>
      <c r="Y3060">
        <v>138</v>
      </c>
      <c r="Z3060">
        <v>171</v>
      </c>
      <c r="AA3060">
        <f t="shared" si="731"/>
        <v>990</v>
      </c>
      <c r="AB3060">
        <f t="shared" si="736"/>
        <v>1.6497192727704169E-4</v>
      </c>
      <c r="AC3060" s="175"/>
    </row>
    <row r="3061" spans="1:29">
      <c r="A3061" t="s">
        <v>7356</v>
      </c>
      <c r="B3061" t="s">
        <v>7357</v>
      </c>
      <c r="C3061">
        <v>3.83</v>
      </c>
      <c r="D3061">
        <v>4.0199999999999996</v>
      </c>
      <c r="E3061">
        <v>2.7</v>
      </c>
      <c r="F3061">
        <v>4.95</v>
      </c>
      <c r="G3061">
        <v>5.55</v>
      </c>
      <c r="H3061">
        <v>2.77</v>
      </c>
      <c r="I3061">
        <v>4.87</v>
      </c>
      <c r="J3061">
        <v>5.46</v>
      </c>
      <c r="K3061">
        <v>2.7</v>
      </c>
      <c r="U3061">
        <v>172</v>
      </c>
      <c r="V3061">
        <v>152</v>
      </c>
      <c r="W3061">
        <v>151</v>
      </c>
      <c r="X3061">
        <v>153</v>
      </c>
      <c r="Y3061">
        <v>140</v>
      </c>
      <c r="Z3061">
        <v>164</v>
      </c>
      <c r="AA3061">
        <f t="shared" si="731"/>
        <v>932</v>
      </c>
      <c r="AB3061">
        <f t="shared" si="736"/>
        <v>1.5530690527495238E-4</v>
      </c>
      <c r="AC3061" s="175">
        <f t="shared" si="727"/>
        <v>1.4414213847943543E-4</v>
      </c>
    </row>
    <row r="3062" spans="1:29">
      <c r="A3062" t="s">
        <v>7358</v>
      </c>
      <c r="B3062" t="s">
        <v>7359</v>
      </c>
      <c r="C3062">
        <v>3.9</v>
      </c>
      <c r="D3062">
        <v>4.05</v>
      </c>
      <c r="E3062">
        <v>2.75</v>
      </c>
      <c r="F3062">
        <v>5.16</v>
      </c>
      <c r="G3062">
        <v>5.71</v>
      </c>
      <c r="H3062">
        <v>2.84</v>
      </c>
      <c r="I3062">
        <v>4.99</v>
      </c>
      <c r="J3062">
        <v>5.53</v>
      </c>
      <c r="K3062">
        <v>2.7</v>
      </c>
      <c r="U3062">
        <v>156</v>
      </c>
      <c r="V3062">
        <v>147</v>
      </c>
      <c r="W3062">
        <v>141</v>
      </c>
      <c r="X3062">
        <v>150</v>
      </c>
      <c r="Y3062">
        <v>133</v>
      </c>
      <c r="Z3062">
        <v>149</v>
      </c>
      <c r="AA3062">
        <f t="shared" si="731"/>
        <v>876</v>
      </c>
      <c r="AB3062">
        <f t="shared" si="736"/>
        <v>1.4597515989362477E-4</v>
      </c>
      <c r="AC3062" s="175"/>
    </row>
    <row r="3063" spans="1:29">
      <c r="A3063" t="s">
        <v>7360</v>
      </c>
      <c r="B3063" t="s">
        <v>7361</v>
      </c>
      <c r="C3063">
        <v>3.92</v>
      </c>
      <c r="D3063">
        <v>4.05</v>
      </c>
      <c r="E3063">
        <v>2.76</v>
      </c>
      <c r="F3063">
        <v>5.29</v>
      </c>
      <c r="G3063">
        <v>5.81</v>
      </c>
      <c r="H3063">
        <v>2.9</v>
      </c>
      <c r="I3063">
        <v>5.03</v>
      </c>
      <c r="J3063">
        <v>5.55</v>
      </c>
      <c r="K3063">
        <v>2.7</v>
      </c>
      <c r="U3063">
        <v>146</v>
      </c>
      <c r="V3063">
        <v>141</v>
      </c>
      <c r="W3063">
        <v>132</v>
      </c>
      <c r="X3063">
        <v>139</v>
      </c>
      <c r="Y3063">
        <v>129</v>
      </c>
      <c r="Z3063">
        <v>151</v>
      </c>
      <c r="AA3063">
        <f t="shared" si="731"/>
        <v>838</v>
      </c>
      <c r="AB3063">
        <f t="shared" si="736"/>
        <v>1.3964290409915247E-4</v>
      </c>
      <c r="AC3063" s="175"/>
    </row>
    <row r="3064" spans="1:29">
      <c r="A3064" t="s">
        <v>7362</v>
      </c>
      <c r="B3064" t="s">
        <v>7363</v>
      </c>
      <c r="C3064">
        <v>3.93</v>
      </c>
      <c r="D3064">
        <v>4.0599999999999996</v>
      </c>
      <c r="E3064">
        <v>2.77</v>
      </c>
      <c r="F3064">
        <v>5.35</v>
      </c>
      <c r="G3064">
        <v>5.86</v>
      </c>
      <c r="H3064">
        <v>2.93</v>
      </c>
      <c r="I3064">
        <v>5.05</v>
      </c>
      <c r="J3064">
        <v>5.56</v>
      </c>
      <c r="K3064">
        <v>2.7</v>
      </c>
      <c r="U3064">
        <v>139</v>
      </c>
      <c r="V3064">
        <v>138</v>
      </c>
      <c r="W3064">
        <v>131</v>
      </c>
      <c r="X3064">
        <v>131</v>
      </c>
      <c r="Y3064">
        <v>130</v>
      </c>
      <c r="Z3064">
        <v>145</v>
      </c>
      <c r="AA3064">
        <f t="shared" si="731"/>
        <v>814</v>
      </c>
      <c r="AB3064">
        <f t="shared" si="736"/>
        <v>1.3564358465001207E-4</v>
      </c>
      <c r="AC3064" s="175"/>
    </row>
    <row r="3065" spans="1:29">
      <c r="A3065" t="s">
        <v>7364</v>
      </c>
      <c r="B3065" t="s">
        <v>7365</v>
      </c>
      <c r="C3065">
        <v>3.94</v>
      </c>
      <c r="D3065">
        <v>4.0599999999999996</v>
      </c>
      <c r="E3065">
        <v>2.77</v>
      </c>
      <c r="F3065">
        <v>5.36</v>
      </c>
      <c r="G3065">
        <v>5.86</v>
      </c>
      <c r="H3065">
        <v>2.94</v>
      </c>
      <c r="I3065">
        <v>5.05</v>
      </c>
      <c r="J3065">
        <v>5.56</v>
      </c>
      <c r="K3065">
        <v>2.7</v>
      </c>
      <c r="U3065">
        <v>143</v>
      </c>
      <c r="V3065">
        <v>138</v>
      </c>
      <c r="W3065">
        <v>136</v>
      </c>
      <c r="X3065">
        <v>105</v>
      </c>
      <c r="Y3065">
        <v>119</v>
      </c>
      <c r="Z3065">
        <v>117</v>
      </c>
      <c r="AA3065">
        <f t="shared" si="731"/>
        <v>758</v>
      </c>
      <c r="AB3065">
        <f t="shared" si="736"/>
        <v>1.2631183926868443E-4</v>
      </c>
      <c r="AC3065" s="175">
        <f t="shared" si="728"/>
        <v>1.2543698813918499E-4</v>
      </c>
    </row>
    <row r="3066" spans="1:29">
      <c r="A3066" t="s">
        <v>7366</v>
      </c>
      <c r="B3066" t="s">
        <v>7367</v>
      </c>
      <c r="C3066">
        <v>3.95</v>
      </c>
      <c r="D3066">
        <v>4.0599999999999996</v>
      </c>
      <c r="E3066">
        <v>2.77</v>
      </c>
      <c r="F3066">
        <v>5.35</v>
      </c>
      <c r="G3066">
        <v>5.85</v>
      </c>
      <c r="H3066">
        <v>2.94</v>
      </c>
      <c r="I3066">
        <v>5.0599999999999996</v>
      </c>
      <c r="J3066">
        <v>5.56</v>
      </c>
      <c r="K3066">
        <v>2.7</v>
      </c>
      <c r="U3066">
        <v>145</v>
      </c>
      <c r="V3066">
        <v>137</v>
      </c>
      <c r="W3066">
        <v>141</v>
      </c>
      <c r="X3066">
        <v>93</v>
      </c>
      <c r="Y3066">
        <v>122</v>
      </c>
      <c r="Z3066">
        <v>112</v>
      </c>
      <c r="AA3066">
        <f t="shared" si="731"/>
        <v>750</v>
      </c>
      <c r="AB3066">
        <f t="shared" si="736"/>
        <v>1.2497873278563765E-4</v>
      </c>
      <c r="AC3066" s="175"/>
    </row>
    <row r="3067" spans="1:29">
      <c r="A3067" t="s">
        <v>7368</v>
      </c>
      <c r="B3067" t="s">
        <v>7369</v>
      </c>
      <c r="C3067">
        <v>3.95</v>
      </c>
      <c r="D3067">
        <v>4.0599999999999996</v>
      </c>
      <c r="E3067">
        <v>2.77</v>
      </c>
      <c r="F3067">
        <v>5.33</v>
      </c>
      <c r="G3067">
        <v>5.84</v>
      </c>
      <c r="H3067">
        <v>2.93</v>
      </c>
      <c r="I3067">
        <v>5.04</v>
      </c>
      <c r="J3067">
        <v>5.55</v>
      </c>
      <c r="K3067">
        <v>2.7</v>
      </c>
      <c r="U3067">
        <v>144</v>
      </c>
      <c r="V3067">
        <v>145</v>
      </c>
      <c r="W3067">
        <v>150</v>
      </c>
      <c r="X3067">
        <v>89</v>
      </c>
      <c r="Y3067">
        <v>111</v>
      </c>
      <c r="Z3067">
        <v>100</v>
      </c>
      <c r="AA3067">
        <f t="shared" si="731"/>
        <v>739</v>
      </c>
      <c r="AB3067">
        <f t="shared" si="736"/>
        <v>1.2314571137144828E-4</v>
      </c>
      <c r="AC3067" s="175"/>
    </row>
    <row r="3068" spans="1:29">
      <c r="A3068" t="s">
        <v>7370</v>
      </c>
      <c r="B3068" t="s">
        <v>7371</v>
      </c>
      <c r="C3068">
        <v>3.94</v>
      </c>
      <c r="D3068">
        <v>4.0599999999999996</v>
      </c>
      <c r="E3068">
        <v>2.76</v>
      </c>
      <c r="F3068">
        <v>5.29</v>
      </c>
      <c r="G3068">
        <v>5.82</v>
      </c>
      <c r="H3068">
        <v>2.91</v>
      </c>
      <c r="I3068">
        <v>5.0199999999999996</v>
      </c>
      <c r="J3068">
        <v>5.54</v>
      </c>
      <c r="K3068">
        <v>2.7</v>
      </c>
      <c r="U3068">
        <v>148</v>
      </c>
      <c r="V3068">
        <v>155</v>
      </c>
      <c r="W3068">
        <v>157</v>
      </c>
      <c r="X3068">
        <v>77</v>
      </c>
      <c r="Y3068">
        <v>109</v>
      </c>
      <c r="Z3068">
        <v>118</v>
      </c>
      <c r="AA3068">
        <f t="shared" si="731"/>
        <v>764</v>
      </c>
      <c r="AB3068">
        <f t="shared" si="736"/>
        <v>1.2731166913096953E-4</v>
      </c>
      <c r="AC3068" s="175"/>
    </row>
    <row r="3069" spans="1:29">
      <c r="A3069" t="s">
        <v>7372</v>
      </c>
      <c r="B3069" t="s">
        <v>7373</v>
      </c>
      <c r="C3069">
        <v>3.92</v>
      </c>
      <c r="D3069">
        <v>4.0599999999999996</v>
      </c>
      <c r="E3069">
        <v>2.74</v>
      </c>
      <c r="F3069">
        <v>5.23</v>
      </c>
      <c r="G3069">
        <v>5.77</v>
      </c>
      <c r="H3069">
        <v>2.89</v>
      </c>
      <c r="I3069">
        <v>4.9800000000000004</v>
      </c>
      <c r="J3069">
        <v>5.52</v>
      </c>
      <c r="K3069">
        <v>2.7</v>
      </c>
      <c r="U3069">
        <v>149</v>
      </c>
      <c r="V3069">
        <v>162</v>
      </c>
      <c r="W3069">
        <v>164</v>
      </c>
      <c r="X3069">
        <v>82</v>
      </c>
      <c r="Y3069">
        <v>117</v>
      </c>
      <c r="Z3069">
        <v>139</v>
      </c>
      <c r="AA3069">
        <f t="shared" si="731"/>
        <v>813</v>
      </c>
      <c r="AB3069">
        <f t="shared" si="736"/>
        <v>1.3547694633963121E-4</v>
      </c>
      <c r="AC3069" s="175">
        <f t="shared" si="729"/>
        <v>1.3955958494396204E-4</v>
      </c>
    </row>
    <row r="3070" spans="1:29">
      <c r="A3070" t="s">
        <v>7374</v>
      </c>
      <c r="B3070" t="s">
        <v>7375</v>
      </c>
      <c r="C3070">
        <v>3.87</v>
      </c>
      <c r="D3070">
        <v>4.05</v>
      </c>
      <c r="E3070">
        <v>2.72</v>
      </c>
      <c r="F3070">
        <v>5.14</v>
      </c>
      <c r="G3070">
        <v>5.72</v>
      </c>
      <c r="H3070">
        <v>2.87</v>
      </c>
      <c r="I3070">
        <v>4.92</v>
      </c>
      <c r="J3070">
        <v>5.49</v>
      </c>
      <c r="K3070">
        <v>2.7</v>
      </c>
      <c r="U3070">
        <v>143</v>
      </c>
      <c r="V3070">
        <v>169</v>
      </c>
      <c r="W3070">
        <v>171</v>
      </c>
      <c r="X3070">
        <v>87</v>
      </c>
      <c r="Y3070">
        <v>123</v>
      </c>
      <c r="Z3070">
        <v>135</v>
      </c>
      <c r="AA3070">
        <f t="shared" si="731"/>
        <v>828</v>
      </c>
      <c r="AB3070">
        <f t="shared" si="736"/>
        <v>1.3797652099534395E-4</v>
      </c>
      <c r="AC3070" s="175"/>
    </row>
    <row r="3071" spans="1:29">
      <c r="A3071" t="s">
        <v>7376</v>
      </c>
      <c r="B3071" t="s">
        <v>7377</v>
      </c>
      <c r="C3071">
        <v>3.82</v>
      </c>
      <c r="D3071">
        <v>4.04</v>
      </c>
      <c r="E3071">
        <v>2.69</v>
      </c>
      <c r="F3071">
        <v>5.04</v>
      </c>
      <c r="G3071">
        <v>5.65</v>
      </c>
      <c r="H3071">
        <v>2.85</v>
      </c>
      <c r="I3071">
        <v>4.8499999999999996</v>
      </c>
      <c r="J3071">
        <v>5.45</v>
      </c>
      <c r="K3071">
        <v>2.7</v>
      </c>
      <c r="U3071">
        <v>138</v>
      </c>
      <c r="V3071">
        <v>174</v>
      </c>
      <c r="W3071">
        <v>171</v>
      </c>
      <c r="X3071">
        <v>101</v>
      </c>
      <c r="Y3071">
        <v>127</v>
      </c>
      <c r="Z3071">
        <v>142</v>
      </c>
      <c r="AA3071">
        <f t="shared" si="731"/>
        <v>853</v>
      </c>
      <c r="AB3071">
        <f t="shared" si="736"/>
        <v>1.421424787548652E-4</v>
      </c>
      <c r="AC3071" s="175"/>
    </row>
    <row r="3072" spans="1:29">
      <c r="A3072" t="s">
        <v>7378</v>
      </c>
      <c r="B3072" t="s">
        <v>7379</v>
      </c>
      <c r="C3072">
        <v>3.77</v>
      </c>
      <c r="D3072">
        <v>4.03</v>
      </c>
      <c r="E3072">
        <v>2.67</v>
      </c>
      <c r="F3072">
        <v>4.9400000000000004</v>
      </c>
      <c r="G3072">
        <v>5.57</v>
      </c>
      <c r="H3072">
        <v>2.82</v>
      </c>
      <c r="I3072">
        <v>4.8</v>
      </c>
      <c r="J3072">
        <v>5.42</v>
      </c>
      <c r="K3072">
        <v>2.7</v>
      </c>
      <c r="U3072">
        <v>135</v>
      </c>
      <c r="V3072">
        <v>169</v>
      </c>
      <c r="W3072">
        <v>161</v>
      </c>
      <c r="X3072">
        <v>106</v>
      </c>
      <c r="Y3072">
        <v>138</v>
      </c>
      <c r="Z3072">
        <v>147</v>
      </c>
      <c r="AA3072">
        <f t="shared" si="731"/>
        <v>856</v>
      </c>
      <c r="AB3072">
        <f t="shared" si="736"/>
        <v>1.4264239368600776E-4</v>
      </c>
      <c r="AC3072" s="175"/>
    </row>
    <row r="3073" spans="1:29">
      <c r="A3073" t="s">
        <v>7380</v>
      </c>
      <c r="B3073" t="s">
        <v>7381</v>
      </c>
      <c r="C3073">
        <v>3.73</v>
      </c>
      <c r="D3073">
        <v>4.01</v>
      </c>
      <c r="E3073">
        <v>2.66</v>
      </c>
      <c r="F3073">
        <v>4.87</v>
      </c>
      <c r="G3073">
        <v>5.52</v>
      </c>
      <c r="H3073">
        <v>2.8</v>
      </c>
      <c r="I3073">
        <v>4.76</v>
      </c>
      <c r="J3073">
        <v>5.4</v>
      </c>
      <c r="K3073">
        <v>2.7</v>
      </c>
      <c r="U3073">
        <v>128</v>
      </c>
      <c r="V3073">
        <v>153</v>
      </c>
      <c r="W3073">
        <v>141</v>
      </c>
      <c r="X3073">
        <v>97</v>
      </c>
      <c r="Y3073">
        <v>134</v>
      </c>
      <c r="Z3073">
        <v>126</v>
      </c>
      <c r="AA3073">
        <f t="shared" si="731"/>
        <v>779</v>
      </c>
      <c r="AB3073">
        <f t="shared" si="736"/>
        <v>1.298112437866823E-4</v>
      </c>
      <c r="AC3073" s="175">
        <f t="shared" si="730"/>
        <v>9.1026177045539422E-5</v>
      </c>
    </row>
    <row r="3074" spans="1:29">
      <c r="A3074" t="s">
        <v>7382</v>
      </c>
      <c r="B3074" t="s">
        <v>7383</v>
      </c>
      <c r="C3074">
        <v>3.69</v>
      </c>
      <c r="D3074">
        <v>3.99</v>
      </c>
      <c r="E3074">
        <v>2.64</v>
      </c>
      <c r="F3074">
        <v>4.8099999999999996</v>
      </c>
      <c r="G3074">
        <v>5.49</v>
      </c>
      <c r="H3074">
        <v>2.79</v>
      </c>
      <c r="I3074">
        <v>4.71</v>
      </c>
      <c r="J3074">
        <v>5.38</v>
      </c>
      <c r="K3074">
        <v>2.7</v>
      </c>
      <c r="U3074">
        <v>103</v>
      </c>
      <c r="V3074">
        <v>127</v>
      </c>
      <c r="W3074">
        <v>99</v>
      </c>
      <c r="X3074">
        <v>94</v>
      </c>
      <c r="Y3074">
        <v>122</v>
      </c>
      <c r="Z3074">
        <v>73</v>
      </c>
      <c r="AA3074">
        <f t="shared" si="731"/>
        <v>618</v>
      </c>
      <c r="AB3074">
        <f t="shared" si="736"/>
        <v>1.0298247581536542E-4</v>
      </c>
      <c r="AC3074" s="175"/>
    </row>
    <row r="3075" spans="1:29">
      <c r="A3075" t="s">
        <v>7384</v>
      </c>
      <c r="B3075" t="s">
        <v>7385</v>
      </c>
      <c r="C3075">
        <v>3.65</v>
      </c>
      <c r="D3075">
        <v>3.97</v>
      </c>
      <c r="E3075">
        <v>2.63</v>
      </c>
      <c r="F3075">
        <v>4.75</v>
      </c>
      <c r="G3075">
        <v>5.44</v>
      </c>
      <c r="H3075">
        <v>2.78</v>
      </c>
      <c r="I3075">
        <v>4.68</v>
      </c>
      <c r="J3075">
        <v>5.36</v>
      </c>
      <c r="K3075">
        <v>2.7</v>
      </c>
      <c r="U3075">
        <v>97</v>
      </c>
      <c r="V3075">
        <v>93</v>
      </c>
      <c r="W3075">
        <v>76</v>
      </c>
      <c r="X3075">
        <v>70</v>
      </c>
      <c r="Y3075">
        <v>91</v>
      </c>
      <c r="Z3075">
        <v>30</v>
      </c>
      <c r="AA3075">
        <f t="shared" si="731"/>
        <v>457</v>
      </c>
      <c r="AB3075">
        <f t="shared" si="736"/>
        <v>7.615370784404854E-5</v>
      </c>
      <c r="AC3075" s="175"/>
    </row>
    <row r="3076" spans="1:29">
      <c r="A3076" t="s">
        <v>7386</v>
      </c>
      <c r="B3076" t="s">
        <v>7387</v>
      </c>
      <c r="C3076">
        <v>3.59</v>
      </c>
      <c r="D3076">
        <v>3.93</v>
      </c>
      <c r="E3076">
        <v>2.61</v>
      </c>
      <c r="F3076">
        <v>4.66</v>
      </c>
      <c r="G3076">
        <v>5.37</v>
      </c>
      <c r="H3076">
        <v>2.76</v>
      </c>
      <c r="I3076">
        <v>4.62</v>
      </c>
      <c r="J3076">
        <v>5.32</v>
      </c>
      <c r="K3076">
        <v>2.7</v>
      </c>
      <c r="U3076">
        <v>75</v>
      </c>
      <c r="V3076">
        <v>58</v>
      </c>
      <c r="W3076">
        <v>51</v>
      </c>
      <c r="X3076">
        <v>66</v>
      </c>
      <c r="Y3076">
        <v>68</v>
      </c>
      <c r="Z3076">
        <v>13</v>
      </c>
      <c r="AA3076">
        <f t="shared" si="731"/>
        <v>331</v>
      </c>
      <c r="AB3076">
        <f t="shared" si="736"/>
        <v>5.5157280736061412E-5</v>
      </c>
      <c r="AC3076" s="175"/>
    </row>
    <row r="3077" spans="1:29">
      <c r="A3077" t="s">
        <v>7388</v>
      </c>
      <c r="B3077" t="s">
        <v>7389</v>
      </c>
      <c r="C3077">
        <v>3.54</v>
      </c>
      <c r="D3077">
        <v>3.9</v>
      </c>
      <c r="E3077">
        <v>2.59</v>
      </c>
      <c r="F3077">
        <v>4.58</v>
      </c>
      <c r="G3077">
        <v>5.31</v>
      </c>
      <c r="H3077">
        <v>2.74</v>
      </c>
      <c r="I3077">
        <v>4.57</v>
      </c>
      <c r="J3077">
        <v>5.3</v>
      </c>
      <c r="K3077">
        <v>2.7</v>
      </c>
      <c r="U3077">
        <v>76</v>
      </c>
      <c r="V3077">
        <v>61</v>
      </c>
      <c r="W3077">
        <v>54</v>
      </c>
      <c r="X3077">
        <v>83</v>
      </c>
      <c r="Y3077">
        <v>71</v>
      </c>
      <c r="Z3077">
        <v>15</v>
      </c>
      <c r="AA3077">
        <f t="shared" si="731"/>
        <v>360</v>
      </c>
      <c r="AB3077">
        <f t="shared" si="736"/>
        <v>5.998979173710607E-5</v>
      </c>
      <c r="AC3077" s="175">
        <f t="shared" si="732"/>
        <v>7.0029749937552287E-5</v>
      </c>
    </row>
    <row r="3078" spans="1:29">
      <c r="A3078" t="s">
        <v>7390</v>
      </c>
      <c r="B3078" t="s">
        <v>7391</v>
      </c>
      <c r="C3078">
        <v>3.51</v>
      </c>
      <c r="D3078">
        <v>3.87</v>
      </c>
      <c r="E3078">
        <v>2.58</v>
      </c>
      <c r="F3078">
        <v>4.5199999999999996</v>
      </c>
      <c r="G3078">
        <v>5.27</v>
      </c>
      <c r="H3078">
        <v>2.72</v>
      </c>
      <c r="I3078">
        <v>4.53</v>
      </c>
      <c r="J3078">
        <v>5.27</v>
      </c>
      <c r="K3078">
        <v>2.7</v>
      </c>
      <c r="U3078">
        <v>81</v>
      </c>
      <c r="V3078">
        <v>58</v>
      </c>
      <c r="W3078">
        <v>58</v>
      </c>
      <c r="X3078">
        <v>87</v>
      </c>
      <c r="Y3078">
        <v>69</v>
      </c>
      <c r="Z3078">
        <v>12</v>
      </c>
      <c r="AA3078">
        <f t="shared" ref="AA3078:AA3141" si="740">SUM(U3078:Z3078)</f>
        <v>365</v>
      </c>
      <c r="AB3078">
        <f t="shared" si="736"/>
        <v>6.0822983289010322E-5</v>
      </c>
      <c r="AC3078" s="175"/>
    </row>
    <row r="3079" spans="1:29">
      <c r="A3079" t="s">
        <v>7392</v>
      </c>
      <c r="B3079" t="s">
        <v>7393</v>
      </c>
      <c r="C3079">
        <v>3.48</v>
      </c>
      <c r="D3079">
        <v>3.85</v>
      </c>
      <c r="E3079">
        <v>2.57</v>
      </c>
      <c r="F3079">
        <v>4.49</v>
      </c>
      <c r="G3079">
        <v>5.24</v>
      </c>
      <c r="H3079">
        <v>2.72</v>
      </c>
      <c r="I3079">
        <v>4.5</v>
      </c>
      <c r="J3079">
        <v>5.26</v>
      </c>
      <c r="K3079">
        <v>2.7</v>
      </c>
      <c r="U3079">
        <v>90</v>
      </c>
      <c r="V3079">
        <v>66</v>
      </c>
      <c r="W3079">
        <v>66</v>
      </c>
      <c r="X3079">
        <v>88</v>
      </c>
      <c r="Y3079">
        <v>66</v>
      </c>
      <c r="Z3079">
        <v>23</v>
      </c>
      <c r="AA3079">
        <f t="shared" si="740"/>
        <v>399</v>
      </c>
      <c r="AB3079">
        <f t="shared" si="736"/>
        <v>6.6488685841959225E-5</v>
      </c>
      <c r="AC3079" s="175"/>
    </row>
    <row r="3080" spans="1:29">
      <c r="A3080" t="s">
        <v>7394</v>
      </c>
      <c r="B3080" t="s">
        <v>7395</v>
      </c>
      <c r="C3080">
        <v>3.46</v>
      </c>
      <c r="D3080">
        <v>3.84</v>
      </c>
      <c r="E3080">
        <v>2.56</v>
      </c>
      <c r="F3080">
        <v>4.45</v>
      </c>
      <c r="G3080">
        <v>5.22</v>
      </c>
      <c r="H3080">
        <v>2.71</v>
      </c>
      <c r="I3080">
        <v>4.4800000000000004</v>
      </c>
      <c r="J3080">
        <v>5.25</v>
      </c>
      <c r="K3080">
        <v>2.7</v>
      </c>
      <c r="U3080">
        <v>99</v>
      </c>
      <c r="V3080">
        <v>90</v>
      </c>
      <c r="W3080">
        <v>87</v>
      </c>
      <c r="X3080">
        <v>122</v>
      </c>
      <c r="Y3080">
        <v>106</v>
      </c>
      <c r="Z3080">
        <v>53</v>
      </c>
      <c r="AA3080">
        <f t="shared" si="740"/>
        <v>557</v>
      </c>
      <c r="AB3080">
        <f t="shared" si="736"/>
        <v>9.2817538882133553E-5</v>
      </c>
      <c r="AC3080" s="175"/>
    </row>
    <row r="3081" spans="1:29">
      <c r="A3081" t="s">
        <v>7396</v>
      </c>
      <c r="B3081" t="s">
        <v>7397</v>
      </c>
      <c r="C3081">
        <v>3.5</v>
      </c>
      <c r="D3081">
        <v>3.86</v>
      </c>
      <c r="E3081">
        <v>2.57</v>
      </c>
      <c r="F3081">
        <v>4.4800000000000004</v>
      </c>
      <c r="G3081">
        <v>5.23</v>
      </c>
      <c r="H3081">
        <v>2.7</v>
      </c>
      <c r="I3081">
        <v>4.5199999999999996</v>
      </c>
      <c r="J3081">
        <v>5.27</v>
      </c>
      <c r="K3081">
        <v>2.7</v>
      </c>
      <c r="U3081">
        <v>98</v>
      </c>
      <c r="V3081">
        <v>139</v>
      </c>
      <c r="W3081">
        <v>124</v>
      </c>
      <c r="X3081">
        <v>196</v>
      </c>
      <c r="Y3081">
        <v>144</v>
      </c>
      <c r="Z3081">
        <v>168</v>
      </c>
      <c r="AA3081">
        <f t="shared" si="740"/>
        <v>869</v>
      </c>
      <c r="AB3081">
        <f t="shared" si="736"/>
        <v>1.4480869172095882E-4</v>
      </c>
      <c r="AC3081" s="175">
        <f t="shared" ref="AC3081" si="741">SUM(AB3081:AB3084)/4</f>
        <v>1.5938954387928321E-4</v>
      </c>
    </row>
    <row r="3082" spans="1:29">
      <c r="A3082" t="s">
        <v>7398</v>
      </c>
      <c r="B3082" t="s">
        <v>7399</v>
      </c>
      <c r="C3082">
        <v>3.61</v>
      </c>
      <c r="D3082">
        <v>3.95</v>
      </c>
      <c r="E3082">
        <v>2.61</v>
      </c>
      <c r="F3082">
        <v>4.62</v>
      </c>
      <c r="G3082">
        <v>5.32</v>
      </c>
      <c r="H3082">
        <v>2.71</v>
      </c>
      <c r="I3082">
        <v>4.6399999999999997</v>
      </c>
      <c r="J3082">
        <v>5.33</v>
      </c>
      <c r="K3082">
        <v>2.7</v>
      </c>
      <c r="U3082">
        <v>124</v>
      </c>
      <c r="V3082">
        <v>159</v>
      </c>
      <c r="W3082">
        <v>149</v>
      </c>
      <c r="X3082">
        <v>222</v>
      </c>
      <c r="Y3082">
        <v>122</v>
      </c>
      <c r="Z3082">
        <v>262</v>
      </c>
      <c r="AA3082">
        <f t="shared" si="740"/>
        <v>1038</v>
      </c>
      <c r="AB3082">
        <f t="shared" si="736"/>
        <v>1.7297056617532249E-4</v>
      </c>
      <c r="AC3082" s="175"/>
    </row>
    <row r="3083" spans="1:29">
      <c r="A3083" t="s">
        <v>7400</v>
      </c>
      <c r="B3083" t="s">
        <v>7401</v>
      </c>
      <c r="C3083">
        <v>3.74</v>
      </c>
      <c r="D3083">
        <v>4.01</v>
      </c>
      <c r="E3083">
        <v>2.66</v>
      </c>
      <c r="F3083">
        <v>4.8</v>
      </c>
      <c r="G3083">
        <v>5.45</v>
      </c>
      <c r="H3083">
        <v>2.75</v>
      </c>
      <c r="I3083">
        <v>4.76</v>
      </c>
      <c r="J3083">
        <v>5.4</v>
      </c>
      <c r="K3083">
        <v>2.7</v>
      </c>
      <c r="U3083">
        <v>135</v>
      </c>
      <c r="V3083">
        <v>139</v>
      </c>
      <c r="W3083">
        <v>148</v>
      </c>
      <c r="X3083">
        <v>220</v>
      </c>
      <c r="Y3083">
        <v>154</v>
      </c>
      <c r="Z3083">
        <v>226</v>
      </c>
      <c r="AA3083">
        <f t="shared" si="740"/>
        <v>1022</v>
      </c>
      <c r="AB3083">
        <f t="shared" si="736"/>
        <v>1.703043532092289E-4</v>
      </c>
      <c r="AC3083" s="175"/>
    </row>
    <row r="3084" spans="1:29">
      <c r="A3084" t="s">
        <v>7402</v>
      </c>
      <c r="B3084" t="s">
        <v>7403</v>
      </c>
      <c r="C3084">
        <v>3.85</v>
      </c>
      <c r="D3084">
        <v>4.04</v>
      </c>
      <c r="E3084">
        <v>2.7</v>
      </c>
      <c r="F3084">
        <v>5</v>
      </c>
      <c r="G3084">
        <v>5.6</v>
      </c>
      <c r="H3084">
        <v>2.81</v>
      </c>
      <c r="I3084">
        <v>4.87</v>
      </c>
      <c r="J3084">
        <v>5.46</v>
      </c>
      <c r="K3084">
        <v>2.7</v>
      </c>
      <c r="U3084">
        <v>149</v>
      </c>
      <c r="V3084">
        <v>137</v>
      </c>
      <c r="W3084">
        <v>136</v>
      </c>
      <c r="X3084">
        <v>166</v>
      </c>
      <c r="Y3084">
        <v>138</v>
      </c>
      <c r="Z3084">
        <v>171</v>
      </c>
      <c r="AA3084">
        <f t="shared" si="740"/>
        <v>897</v>
      </c>
      <c r="AB3084">
        <f t="shared" si="736"/>
        <v>1.4947456441162264E-4</v>
      </c>
      <c r="AC3084" s="175"/>
    </row>
    <row r="3085" spans="1:29">
      <c r="A3085" t="s">
        <v>7404</v>
      </c>
      <c r="B3085" t="s">
        <v>7405</v>
      </c>
      <c r="C3085">
        <v>3.92</v>
      </c>
      <c r="D3085">
        <v>4.05</v>
      </c>
      <c r="E3085">
        <v>2.74</v>
      </c>
      <c r="F3085">
        <v>5.2</v>
      </c>
      <c r="G3085">
        <v>5.77</v>
      </c>
      <c r="H3085">
        <v>2.88</v>
      </c>
      <c r="I3085">
        <v>4.97</v>
      </c>
      <c r="J3085">
        <v>5.51</v>
      </c>
      <c r="K3085">
        <v>2.7</v>
      </c>
      <c r="U3085">
        <v>137</v>
      </c>
      <c r="V3085">
        <v>126</v>
      </c>
      <c r="W3085">
        <v>124</v>
      </c>
      <c r="X3085">
        <v>154</v>
      </c>
      <c r="Y3085">
        <v>140</v>
      </c>
      <c r="Z3085">
        <v>164</v>
      </c>
      <c r="AA3085">
        <f t="shared" si="740"/>
        <v>845</v>
      </c>
      <c r="AB3085">
        <f t="shared" si="736"/>
        <v>1.4080937227181842E-4</v>
      </c>
      <c r="AC3085" s="175">
        <f t="shared" si="734"/>
        <v>1.2956128632111104E-4</v>
      </c>
    </row>
    <row r="3086" spans="1:29">
      <c r="A3086" t="s">
        <v>7406</v>
      </c>
      <c r="B3086" t="s">
        <v>7407</v>
      </c>
      <c r="C3086">
        <v>3.95</v>
      </c>
      <c r="D3086">
        <v>4.0599999999999996</v>
      </c>
      <c r="E3086">
        <v>2.77</v>
      </c>
      <c r="F3086">
        <v>5.41</v>
      </c>
      <c r="G3086">
        <v>5.93</v>
      </c>
      <c r="H3086">
        <v>2.97</v>
      </c>
      <c r="I3086">
        <v>5.04</v>
      </c>
      <c r="J3086">
        <v>5.55</v>
      </c>
      <c r="K3086">
        <v>2.7</v>
      </c>
      <c r="U3086">
        <v>121</v>
      </c>
      <c r="V3086">
        <v>121</v>
      </c>
      <c r="W3086">
        <v>114</v>
      </c>
      <c r="X3086">
        <v>151</v>
      </c>
      <c r="Y3086">
        <v>133</v>
      </c>
      <c r="Z3086">
        <v>149</v>
      </c>
      <c r="AA3086">
        <f t="shared" si="740"/>
        <v>789</v>
      </c>
      <c r="AB3086">
        <f t="shared" si="736"/>
        <v>1.3147762689049081E-4</v>
      </c>
      <c r="AC3086" s="175"/>
    </row>
    <row r="3087" spans="1:29">
      <c r="A3087" t="s">
        <v>7408</v>
      </c>
      <c r="B3087" t="s">
        <v>7409</v>
      </c>
      <c r="C3087">
        <v>3.98</v>
      </c>
      <c r="D3087">
        <v>4.0599999999999996</v>
      </c>
      <c r="E3087">
        <v>2.8</v>
      </c>
      <c r="F3087">
        <v>5.59</v>
      </c>
      <c r="G3087">
        <v>6.02</v>
      </c>
      <c r="H3087">
        <v>3.05</v>
      </c>
      <c r="I3087">
        <v>5.12</v>
      </c>
      <c r="J3087">
        <v>5.59</v>
      </c>
      <c r="K3087">
        <v>2.7</v>
      </c>
      <c r="U3087">
        <v>112</v>
      </c>
      <c r="V3087">
        <v>115</v>
      </c>
      <c r="W3087">
        <v>104</v>
      </c>
      <c r="X3087">
        <v>140</v>
      </c>
      <c r="Y3087">
        <v>129</v>
      </c>
      <c r="Z3087">
        <v>151</v>
      </c>
      <c r="AA3087">
        <f t="shared" si="740"/>
        <v>751</v>
      </c>
      <c r="AB3087">
        <f t="shared" si="736"/>
        <v>1.2514537109601851E-4</v>
      </c>
      <c r="AC3087" s="175"/>
    </row>
    <row r="3088" spans="1:29">
      <c r="A3088" t="s">
        <v>7410</v>
      </c>
      <c r="B3088" t="s">
        <v>7411</v>
      </c>
      <c r="C3088">
        <v>3.98</v>
      </c>
      <c r="D3088">
        <v>4.0599999999999996</v>
      </c>
      <c r="E3088">
        <v>2.81</v>
      </c>
      <c r="F3088">
        <v>5.67</v>
      </c>
      <c r="G3088">
        <v>6.05</v>
      </c>
      <c r="H3088">
        <v>3.1</v>
      </c>
      <c r="I3088">
        <v>5.15</v>
      </c>
      <c r="J3088">
        <v>5.61</v>
      </c>
      <c r="K3088">
        <v>2.7</v>
      </c>
      <c r="U3088">
        <v>104</v>
      </c>
      <c r="V3088">
        <v>112</v>
      </c>
      <c r="W3088">
        <v>101</v>
      </c>
      <c r="X3088">
        <v>133</v>
      </c>
      <c r="Y3088">
        <v>130</v>
      </c>
      <c r="Z3088">
        <v>145</v>
      </c>
      <c r="AA3088">
        <f t="shared" si="740"/>
        <v>725</v>
      </c>
      <c r="AB3088">
        <f t="shared" si="736"/>
        <v>1.2081277502611639E-4</v>
      </c>
      <c r="AC3088" s="175"/>
    </row>
    <row r="3089" spans="1:29">
      <c r="A3089" t="s">
        <v>7412</v>
      </c>
      <c r="B3089" t="s">
        <v>7413</v>
      </c>
      <c r="C3089">
        <v>4</v>
      </c>
      <c r="D3089">
        <v>4.0599999999999996</v>
      </c>
      <c r="E3089">
        <v>2.83</v>
      </c>
      <c r="F3089">
        <v>5.72</v>
      </c>
      <c r="G3089">
        <v>6.07</v>
      </c>
      <c r="H3089">
        <v>3.13</v>
      </c>
      <c r="I3089">
        <v>5.2</v>
      </c>
      <c r="J3089">
        <v>5.64</v>
      </c>
      <c r="K3089">
        <v>2.7</v>
      </c>
      <c r="U3089">
        <v>108</v>
      </c>
      <c r="V3089">
        <v>111</v>
      </c>
      <c r="W3089">
        <v>105</v>
      </c>
      <c r="X3089">
        <v>106</v>
      </c>
      <c r="Y3089">
        <v>119</v>
      </c>
      <c r="Z3089">
        <v>117</v>
      </c>
      <c r="AA3089">
        <f t="shared" si="740"/>
        <v>666</v>
      </c>
      <c r="AB3089">
        <f t="shared" si="736"/>
        <v>1.1098111471364623E-4</v>
      </c>
      <c r="AC3089" s="175">
        <f t="shared" si="735"/>
        <v>1.0864817836831432E-4</v>
      </c>
    </row>
    <row r="3090" spans="1:29">
      <c r="A3090" t="s">
        <v>7414</v>
      </c>
      <c r="B3090" t="s">
        <v>7415</v>
      </c>
      <c r="C3090">
        <v>4.01</v>
      </c>
      <c r="D3090">
        <v>4.0599999999999996</v>
      </c>
      <c r="E3090">
        <v>2.84</v>
      </c>
      <c r="F3090">
        <v>5.73</v>
      </c>
      <c r="G3090">
        <v>6.09</v>
      </c>
      <c r="H3090">
        <v>3.14</v>
      </c>
      <c r="I3090">
        <v>5.21</v>
      </c>
      <c r="J3090">
        <v>5.64</v>
      </c>
      <c r="K3090">
        <v>2.7</v>
      </c>
      <c r="U3090">
        <v>108</v>
      </c>
      <c r="V3090">
        <v>108</v>
      </c>
      <c r="W3090">
        <v>107</v>
      </c>
      <c r="X3090">
        <v>94</v>
      </c>
      <c r="Y3090">
        <v>122</v>
      </c>
      <c r="Z3090">
        <v>112</v>
      </c>
      <c r="AA3090">
        <f t="shared" si="740"/>
        <v>651</v>
      </c>
      <c r="AB3090">
        <f t="shared" si="736"/>
        <v>1.0848154005793348E-4</v>
      </c>
      <c r="AC3090" s="175"/>
    </row>
    <row r="3091" spans="1:29">
      <c r="A3091" t="s">
        <v>7416</v>
      </c>
      <c r="B3091" t="s">
        <v>7417</v>
      </c>
      <c r="C3091">
        <v>4</v>
      </c>
      <c r="D3091">
        <v>4.0599999999999996</v>
      </c>
      <c r="E3091">
        <v>2.83</v>
      </c>
      <c r="F3091">
        <v>5.71</v>
      </c>
      <c r="G3091">
        <v>6.08</v>
      </c>
      <c r="H3091">
        <v>3.14</v>
      </c>
      <c r="I3091">
        <v>5.2</v>
      </c>
      <c r="J3091">
        <v>5.63</v>
      </c>
      <c r="K3091">
        <v>2.7</v>
      </c>
      <c r="U3091">
        <v>107</v>
      </c>
      <c r="V3091">
        <v>114</v>
      </c>
      <c r="W3091">
        <v>115</v>
      </c>
      <c r="X3091">
        <v>90</v>
      </c>
      <c r="Y3091">
        <v>111</v>
      </c>
      <c r="Z3091">
        <v>100</v>
      </c>
      <c r="AA3091">
        <f t="shared" si="740"/>
        <v>637</v>
      </c>
      <c r="AB3091">
        <f t="shared" si="736"/>
        <v>1.0614860371260157E-4</v>
      </c>
      <c r="AC3091" s="175"/>
    </row>
    <row r="3092" spans="1:29">
      <c r="A3092" t="s">
        <v>7418</v>
      </c>
      <c r="B3092" t="s">
        <v>7419</v>
      </c>
      <c r="C3092">
        <v>4</v>
      </c>
      <c r="D3092">
        <v>4.0599999999999996</v>
      </c>
      <c r="E3092">
        <v>2.83</v>
      </c>
      <c r="F3092">
        <v>5.68</v>
      </c>
      <c r="G3092">
        <v>6.07</v>
      </c>
      <c r="H3092">
        <v>3.12</v>
      </c>
      <c r="I3092">
        <v>5.18</v>
      </c>
      <c r="J3092">
        <v>5.63</v>
      </c>
      <c r="K3092">
        <v>2.7</v>
      </c>
      <c r="U3092">
        <v>110</v>
      </c>
      <c r="V3092">
        <v>120</v>
      </c>
      <c r="W3092">
        <v>119</v>
      </c>
      <c r="X3092">
        <v>78</v>
      </c>
      <c r="Y3092">
        <v>109</v>
      </c>
      <c r="Z3092">
        <v>118</v>
      </c>
      <c r="AA3092">
        <f t="shared" si="740"/>
        <v>654</v>
      </c>
      <c r="AB3092">
        <f t="shared" si="736"/>
        <v>1.0898145498907603E-4</v>
      </c>
      <c r="AC3092" s="175"/>
    </row>
    <row r="3093" spans="1:29">
      <c r="A3093" t="s">
        <v>7420</v>
      </c>
      <c r="B3093" t="s">
        <v>7421</v>
      </c>
      <c r="C3093">
        <v>3.99</v>
      </c>
      <c r="D3093">
        <v>4.0599999999999996</v>
      </c>
      <c r="E3093">
        <v>2.8</v>
      </c>
      <c r="F3093">
        <v>5.6</v>
      </c>
      <c r="G3093">
        <v>6.04</v>
      </c>
      <c r="H3093">
        <v>3.08</v>
      </c>
      <c r="I3093">
        <v>5.12</v>
      </c>
      <c r="J3093">
        <v>5.59</v>
      </c>
      <c r="K3093">
        <v>2.7</v>
      </c>
      <c r="U3093">
        <v>109</v>
      </c>
      <c r="V3093">
        <v>126</v>
      </c>
      <c r="W3093">
        <v>125</v>
      </c>
      <c r="X3093">
        <v>83</v>
      </c>
      <c r="Y3093">
        <v>117</v>
      </c>
      <c r="Z3093">
        <v>139</v>
      </c>
      <c r="AA3093">
        <f t="shared" si="740"/>
        <v>699</v>
      </c>
      <c r="AB3093">
        <f t="shared" si="736"/>
        <v>1.1648017895621428E-4</v>
      </c>
      <c r="AC3093" s="175">
        <f t="shared" si="737"/>
        <v>1.2243749855232969E-4</v>
      </c>
    </row>
    <row r="3094" spans="1:29">
      <c r="A3094" t="s">
        <v>7422</v>
      </c>
      <c r="B3094" t="s">
        <v>7423</v>
      </c>
      <c r="C3094">
        <v>3.95</v>
      </c>
      <c r="D3094">
        <v>4.0599999999999996</v>
      </c>
      <c r="E3094">
        <v>2.77</v>
      </c>
      <c r="F3094">
        <v>5.48</v>
      </c>
      <c r="G3094">
        <v>5.98</v>
      </c>
      <c r="H3094">
        <v>3.04</v>
      </c>
      <c r="I3094">
        <v>5.04</v>
      </c>
      <c r="J3094">
        <v>5.55</v>
      </c>
      <c r="K3094">
        <v>2.7</v>
      </c>
      <c r="U3094">
        <v>107</v>
      </c>
      <c r="V3094">
        <v>133</v>
      </c>
      <c r="W3094">
        <v>134</v>
      </c>
      <c r="X3094">
        <v>88</v>
      </c>
      <c r="Y3094">
        <v>123</v>
      </c>
      <c r="Z3094">
        <v>135</v>
      </c>
      <c r="AA3094">
        <f t="shared" si="740"/>
        <v>720</v>
      </c>
      <c r="AB3094">
        <f t="shared" ref="AB3094:AB3157" si="742">AA3094/$AD$4</f>
        <v>1.1997958347421214E-4</v>
      </c>
      <c r="AC3094" s="175"/>
    </row>
    <row r="3095" spans="1:29">
      <c r="A3095" t="s">
        <v>7424</v>
      </c>
      <c r="B3095" t="s">
        <v>7425</v>
      </c>
      <c r="C3095">
        <v>3.89</v>
      </c>
      <c r="D3095">
        <v>4.05</v>
      </c>
      <c r="E3095">
        <v>2.72</v>
      </c>
      <c r="F3095">
        <v>5.3</v>
      </c>
      <c r="G3095">
        <v>5.89</v>
      </c>
      <c r="H3095">
        <v>2.99</v>
      </c>
      <c r="I3095">
        <v>4.92</v>
      </c>
      <c r="J3095">
        <v>5.49</v>
      </c>
      <c r="K3095">
        <v>2.7</v>
      </c>
      <c r="U3095">
        <v>106</v>
      </c>
      <c r="V3095">
        <v>140</v>
      </c>
      <c r="W3095">
        <v>139</v>
      </c>
      <c r="X3095">
        <v>102</v>
      </c>
      <c r="Y3095">
        <v>127</v>
      </c>
      <c r="Z3095">
        <v>142</v>
      </c>
      <c r="AA3095">
        <f t="shared" si="740"/>
        <v>756</v>
      </c>
      <c r="AB3095">
        <f t="shared" si="742"/>
        <v>1.2597856264792275E-4</v>
      </c>
      <c r="AC3095" s="175"/>
    </row>
    <row r="3096" spans="1:29">
      <c r="A3096" t="s">
        <v>7426</v>
      </c>
      <c r="B3096" t="s">
        <v>7427</v>
      </c>
      <c r="C3096">
        <v>3.82</v>
      </c>
      <c r="D3096">
        <v>4.04</v>
      </c>
      <c r="E3096">
        <v>2.69</v>
      </c>
      <c r="F3096">
        <v>5.15</v>
      </c>
      <c r="G3096">
        <v>5.78</v>
      </c>
      <c r="H3096">
        <v>2.94</v>
      </c>
      <c r="I3096">
        <v>4.84</v>
      </c>
      <c r="J3096">
        <v>5.45</v>
      </c>
      <c r="K3096">
        <v>2.7</v>
      </c>
      <c r="U3096">
        <v>103</v>
      </c>
      <c r="V3096">
        <v>139</v>
      </c>
      <c r="W3096">
        <v>131</v>
      </c>
      <c r="X3096">
        <v>106</v>
      </c>
      <c r="Y3096">
        <v>138</v>
      </c>
      <c r="Z3096">
        <v>147</v>
      </c>
      <c r="AA3096">
        <f t="shared" si="740"/>
        <v>764</v>
      </c>
      <c r="AB3096">
        <f t="shared" si="742"/>
        <v>1.2731166913096953E-4</v>
      </c>
      <c r="AC3096" s="175"/>
    </row>
    <row r="3097" spans="1:29">
      <c r="A3097" t="s">
        <v>7428</v>
      </c>
      <c r="B3097" t="s">
        <v>7429</v>
      </c>
      <c r="C3097">
        <v>3.8</v>
      </c>
      <c r="D3097">
        <v>4.04</v>
      </c>
      <c r="E3097">
        <v>2.68</v>
      </c>
      <c r="F3097">
        <v>5.1100000000000003</v>
      </c>
      <c r="G3097">
        <v>5.75</v>
      </c>
      <c r="H3097">
        <v>2.92</v>
      </c>
      <c r="I3097">
        <v>4.82</v>
      </c>
      <c r="J3097">
        <v>5.44</v>
      </c>
      <c r="K3097">
        <v>2.7</v>
      </c>
      <c r="U3097">
        <v>100</v>
      </c>
      <c r="V3097">
        <v>128</v>
      </c>
      <c r="W3097">
        <v>116</v>
      </c>
      <c r="X3097">
        <v>98</v>
      </c>
      <c r="Y3097">
        <v>134</v>
      </c>
      <c r="Z3097">
        <v>126</v>
      </c>
      <c r="AA3097">
        <f t="shared" si="740"/>
        <v>702</v>
      </c>
      <c r="AB3097">
        <f t="shared" si="742"/>
        <v>1.1698009388735684E-4</v>
      </c>
      <c r="AC3097" s="175">
        <f t="shared" si="738"/>
        <v>8.1819410396997456E-5</v>
      </c>
    </row>
    <row r="3098" spans="1:29">
      <c r="A3098" t="s">
        <v>7430</v>
      </c>
      <c r="B3098" t="s">
        <v>7431</v>
      </c>
      <c r="C3098">
        <v>3.73</v>
      </c>
      <c r="D3098">
        <v>4.0199999999999996</v>
      </c>
      <c r="E3098">
        <v>2.65</v>
      </c>
      <c r="F3098">
        <v>4.99</v>
      </c>
      <c r="G3098">
        <v>5.65</v>
      </c>
      <c r="H3098">
        <v>2.88</v>
      </c>
      <c r="I3098">
        <v>4.75</v>
      </c>
      <c r="J3098">
        <v>5.4</v>
      </c>
      <c r="K3098">
        <v>2.7</v>
      </c>
      <c r="U3098">
        <v>82</v>
      </c>
      <c r="V3098">
        <v>105</v>
      </c>
      <c r="W3098">
        <v>81</v>
      </c>
      <c r="X3098">
        <v>95</v>
      </c>
      <c r="Y3098">
        <v>122</v>
      </c>
      <c r="Z3098">
        <v>73</v>
      </c>
      <c r="AA3098">
        <f t="shared" si="740"/>
        <v>558</v>
      </c>
      <c r="AB3098">
        <f t="shared" si="742"/>
        <v>9.2984177192514408E-5</v>
      </c>
      <c r="AC3098" s="175"/>
    </row>
    <row r="3099" spans="1:29">
      <c r="A3099" t="s">
        <v>7432</v>
      </c>
      <c r="B3099" t="s">
        <v>7433</v>
      </c>
      <c r="C3099">
        <v>3.7</v>
      </c>
      <c r="D3099">
        <v>4.01</v>
      </c>
      <c r="E3099">
        <v>2.64</v>
      </c>
      <c r="F3099">
        <v>4.93</v>
      </c>
      <c r="G3099">
        <v>5.61</v>
      </c>
      <c r="H3099">
        <v>2.87</v>
      </c>
      <c r="I3099">
        <v>4.72</v>
      </c>
      <c r="J3099">
        <v>5.38</v>
      </c>
      <c r="K3099">
        <v>2.7</v>
      </c>
      <c r="U3099">
        <v>73</v>
      </c>
      <c r="V3099">
        <v>75</v>
      </c>
      <c r="W3099">
        <v>56</v>
      </c>
      <c r="X3099">
        <v>71</v>
      </c>
      <c r="Y3099">
        <v>91</v>
      </c>
      <c r="Z3099">
        <v>30</v>
      </c>
      <c r="AA3099">
        <f t="shared" si="740"/>
        <v>396</v>
      </c>
      <c r="AB3099">
        <f t="shared" si="742"/>
        <v>6.5988770910816675E-5</v>
      </c>
      <c r="AC3099" s="175"/>
    </row>
    <row r="3100" spans="1:29">
      <c r="A3100" t="s">
        <v>7434</v>
      </c>
      <c r="B3100" t="s">
        <v>7435</v>
      </c>
      <c r="C3100">
        <v>3.67</v>
      </c>
      <c r="D3100">
        <v>3.99</v>
      </c>
      <c r="E3100">
        <v>2.63</v>
      </c>
      <c r="F3100">
        <v>4.87</v>
      </c>
      <c r="G3100">
        <v>5.57</v>
      </c>
      <c r="H3100">
        <v>2.85</v>
      </c>
      <c r="I3100">
        <v>4.6900000000000004</v>
      </c>
      <c r="J3100">
        <v>5.36</v>
      </c>
      <c r="K3100">
        <v>2.7</v>
      </c>
      <c r="U3100">
        <v>61</v>
      </c>
      <c r="V3100">
        <v>52</v>
      </c>
      <c r="W3100">
        <v>42</v>
      </c>
      <c r="X3100">
        <v>72</v>
      </c>
      <c r="Y3100">
        <v>68</v>
      </c>
      <c r="Z3100">
        <v>13</v>
      </c>
      <c r="AA3100">
        <f t="shared" si="740"/>
        <v>308</v>
      </c>
      <c r="AB3100">
        <f t="shared" si="742"/>
        <v>5.1324599597301861E-5</v>
      </c>
      <c r="AC3100" s="175"/>
    </row>
    <row r="3101" spans="1:29">
      <c r="A3101" t="s">
        <v>7436</v>
      </c>
      <c r="B3101" t="s">
        <v>7437</v>
      </c>
      <c r="C3101">
        <v>3.64</v>
      </c>
      <c r="D3101">
        <v>3.97</v>
      </c>
      <c r="E3101">
        <v>2.62</v>
      </c>
      <c r="F3101">
        <v>4.82</v>
      </c>
      <c r="G3101">
        <v>5.52</v>
      </c>
      <c r="H3101">
        <v>2.83</v>
      </c>
      <c r="I3101">
        <v>4.66</v>
      </c>
      <c r="J3101">
        <v>5.35</v>
      </c>
      <c r="K3101">
        <v>2.7</v>
      </c>
      <c r="U3101">
        <v>65</v>
      </c>
      <c r="V3101">
        <v>52</v>
      </c>
      <c r="W3101">
        <v>45</v>
      </c>
      <c r="X3101">
        <v>84</v>
      </c>
      <c r="Y3101">
        <v>71</v>
      </c>
      <c r="Z3101">
        <v>15</v>
      </c>
      <c r="AA3101">
        <f t="shared" si="740"/>
        <v>332</v>
      </c>
      <c r="AB3101">
        <f t="shared" si="742"/>
        <v>5.5323919046442267E-5</v>
      </c>
      <c r="AC3101" s="175">
        <f t="shared" ref="AC3101" si="743">SUM(AB3101:AB3104)/4</f>
        <v>6.3947451608651262E-5</v>
      </c>
    </row>
    <row r="3102" spans="1:29">
      <c r="A3102" t="s">
        <v>7438</v>
      </c>
      <c r="B3102" t="s">
        <v>7439</v>
      </c>
      <c r="C3102">
        <v>3.61</v>
      </c>
      <c r="D3102">
        <v>3.95</v>
      </c>
      <c r="E3102">
        <v>2.61</v>
      </c>
      <c r="F3102">
        <v>4.76</v>
      </c>
      <c r="G3102">
        <v>5.48</v>
      </c>
      <c r="H3102">
        <v>2.82</v>
      </c>
      <c r="I3102">
        <v>4.63</v>
      </c>
      <c r="J3102">
        <v>5.33</v>
      </c>
      <c r="K3102">
        <v>2.7</v>
      </c>
      <c r="U3102">
        <v>66</v>
      </c>
      <c r="V3102">
        <v>50</v>
      </c>
      <c r="W3102">
        <v>49</v>
      </c>
      <c r="X3102">
        <v>86</v>
      </c>
      <c r="Y3102">
        <v>69</v>
      </c>
      <c r="Z3102">
        <v>12</v>
      </c>
      <c r="AA3102">
        <f t="shared" si="740"/>
        <v>332</v>
      </c>
      <c r="AB3102">
        <f t="shared" si="742"/>
        <v>5.5323919046442267E-5</v>
      </c>
      <c r="AC3102" s="175"/>
    </row>
    <row r="3103" spans="1:29">
      <c r="A3103" t="s">
        <v>7440</v>
      </c>
      <c r="B3103" t="s">
        <v>7441</v>
      </c>
      <c r="C3103">
        <v>3.58</v>
      </c>
      <c r="D3103">
        <v>3.94</v>
      </c>
      <c r="E3103">
        <v>2.6</v>
      </c>
      <c r="F3103">
        <v>4.72</v>
      </c>
      <c r="G3103">
        <v>5.44</v>
      </c>
      <c r="H3103">
        <v>2.8</v>
      </c>
      <c r="I3103">
        <v>4.6100000000000003</v>
      </c>
      <c r="J3103">
        <v>5.32</v>
      </c>
      <c r="K3103">
        <v>2.7</v>
      </c>
      <c r="U3103">
        <v>74</v>
      </c>
      <c r="V3103">
        <v>58</v>
      </c>
      <c r="W3103">
        <v>56</v>
      </c>
      <c r="X3103">
        <v>85</v>
      </c>
      <c r="Y3103">
        <v>66</v>
      </c>
      <c r="Z3103">
        <v>23</v>
      </c>
      <c r="AA3103">
        <f t="shared" si="740"/>
        <v>362</v>
      </c>
      <c r="AB3103">
        <f t="shared" si="742"/>
        <v>6.0323068357867772E-5</v>
      </c>
      <c r="AC3103" s="175"/>
    </row>
    <row r="3104" spans="1:29">
      <c r="A3104" t="s">
        <v>7442</v>
      </c>
      <c r="B3104" t="s">
        <v>7443</v>
      </c>
      <c r="C3104">
        <v>3.58</v>
      </c>
      <c r="D3104">
        <v>3.93</v>
      </c>
      <c r="E3104">
        <v>2.6</v>
      </c>
      <c r="F3104">
        <v>4.7</v>
      </c>
      <c r="G3104">
        <v>5.42</v>
      </c>
      <c r="H3104">
        <v>2.79</v>
      </c>
      <c r="I3104">
        <v>4.5999999999999996</v>
      </c>
      <c r="J3104">
        <v>5.31</v>
      </c>
      <c r="K3104">
        <v>2.7</v>
      </c>
      <c r="U3104">
        <v>82</v>
      </c>
      <c r="V3104">
        <v>81</v>
      </c>
      <c r="W3104">
        <v>76</v>
      </c>
      <c r="X3104">
        <v>111</v>
      </c>
      <c r="Y3104">
        <v>106</v>
      </c>
      <c r="Z3104">
        <v>53</v>
      </c>
      <c r="AA3104">
        <f t="shared" si="740"/>
        <v>509</v>
      </c>
      <c r="AB3104">
        <f t="shared" si="742"/>
        <v>8.4818899983852742E-5</v>
      </c>
      <c r="AC3104" s="175"/>
    </row>
    <row r="3105" spans="1:29">
      <c r="A3105" t="s">
        <v>7444</v>
      </c>
      <c r="B3105" t="s">
        <v>7445</v>
      </c>
      <c r="C3105">
        <v>3.6</v>
      </c>
      <c r="D3105">
        <v>3.95</v>
      </c>
      <c r="E3105">
        <v>2.6</v>
      </c>
      <c r="F3105">
        <v>4.71</v>
      </c>
      <c r="G3105">
        <v>5.42</v>
      </c>
      <c r="H3105">
        <v>2.78</v>
      </c>
      <c r="I3105">
        <v>4.62</v>
      </c>
      <c r="J3105">
        <v>5.33</v>
      </c>
      <c r="K3105">
        <v>2.7</v>
      </c>
      <c r="U3105">
        <v>79</v>
      </c>
      <c r="V3105">
        <v>127</v>
      </c>
      <c r="W3105">
        <v>114</v>
      </c>
      <c r="X3105">
        <v>181</v>
      </c>
      <c r="Y3105">
        <v>144</v>
      </c>
      <c r="Z3105">
        <v>168</v>
      </c>
      <c r="AA3105">
        <f t="shared" si="740"/>
        <v>813</v>
      </c>
      <c r="AB3105">
        <f t="shared" si="742"/>
        <v>1.3547694633963121E-4</v>
      </c>
      <c r="AC3105" s="175">
        <f t="shared" ref="AC3105:AC3165" si="744">SUM(AB3105:AB3108)/4</f>
        <v>1.5159920286897846E-4</v>
      </c>
    </row>
    <row r="3106" spans="1:29">
      <c r="A3106" t="s">
        <v>7446</v>
      </c>
      <c r="B3106" t="s">
        <v>7447</v>
      </c>
      <c r="C3106">
        <v>3.67</v>
      </c>
      <c r="D3106">
        <v>3.99</v>
      </c>
      <c r="E3106">
        <v>2.63</v>
      </c>
      <c r="F3106">
        <v>4.8</v>
      </c>
      <c r="G3106">
        <v>5.48</v>
      </c>
      <c r="H3106">
        <v>2.79</v>
      </c>
      <c r="I3106">
        <v>4.6900000000000004</v>
      </c>
      <c r="J3106">
        <v>5.37</v>
      </c>
      <c r="K3106">
        <v>2.7</v>
      </c>
      <c r="U3106">
        <v>116</v>
      </c>
      <c r="V3106">
        <v>151</v>
      </c>
      <c r="W3106">
        <v>135</v>
      </c>
      <c r="X3106">
        <v>200</v>
      </c>
      <c r="Y3106">
        <v>122</v>
      </c>
      <c r="Z3106">
        <v>262</v>
      </c>
      <c r="AA3106">
        <f t="shared" si="740"/>
        <v>986</v>
      </c>
      <c r="AB3106">
        <f t="shared" si="742"/>
        <v>1.6430537403551828E-4</v>
      </c>
      <c r="AC3106" s="175"/>
    </row>
    <row r="3107" spans="1:29">
      <c r="A3107" t="s">
        <v>7448</v>
      </c>
      <c r="B3107" t="s">
        <v>7449</v>
      </c>
      <c r="C3107">
        <v>3.76</v>
      </c>
      <c r="D3107">
        <v>4.03</v>
      </c>
      <c r="E3107">
        <v>2.66</v>
      </c>
      <c r="F3107">
        <v>4.9400000000000004</v>
      </c>
      <c r="G3107">
        <v>5.59</v>
      </c>
      <c r="H3107">
        <v>2.83</v>
      </c>
      <c r="I3107">
        <v>4.78</v>
      </c>
      <c r="J3107">
        <v>5.41</v>
      </c>
      <c r="K3107">
        <v>2.7</v>
      </c>
      <c r="U3107">
        <v>121</v>
      </c>
      <c r="V3107">
        <v>129</v>
      </c>
      <c r="W3107">
        <v>138</v>
      </c>
      <c r="X3107">
        <v>213</v>
      </c>
      <c r="Y3107">
        <v>154</v>
      </c>
      <c r="Z3107">
        <v>226</v>
      </c>
      <c r="AA3107">
        <f t="shared" si="740"/>
        <v>981</v>
      </c>
      <c r="AB3107">
        <f t="shared" si="742"/>
        <v>1.6347218248361403E-4</v>
      </c>
      <c r="AC3107" s="175"/>
    </row>
    <row r="3108" spans="1:29">
      <c r="A3108" t="s">
        <v>7450</v>
      </c>
      <c r="B3108" t="s">
        <v>7451</v>
      </c>
      <c r="C3108">
        <v>3.82</v>
      </c>
      <c r="D3108">
        <v>4.04</v>
      </c>
      <c r="E3108">
        <v>2.69</v>
      </c>
      <c r="F3108">
        <v>5.05</v>
      </c>
      <c r="G3108">
        <v>5.67</v>
      </c>
      <c r="H3108">
        <v>2.86</v>
      </c>
      <c r="I3108">
        <v>4.84</v>
      </c>
      <c r="J3108">
        <v>5.45</v>
      </c>
      <c r="K3108">
        <v>2.7</v>
      </c>
      <c r="U3108">
        <v>131</v>
      </c>
      <c r="V3108">
        <v>126</v>
      </c>
      <c r="W3108">
        <v>125</v>
      </c>
      <c r="X3108">
        <v>168</v>
      </c>
      <c r="Y3108">
        <v>138</v>
      </c>
      <c r="Z3108">
        <v>171</v>
      </c>
      <c r="AA3108">
        <f t="shared" si="740"/>
        <v>859</v>
      </c>
      <c r="AB3108">
        <f t="shared" si="742"/>
        <v>1.4314230861715033E-4</v>
      </c>
      <c r="AC3108" s="175"/>
    </row>
    <row r="3109" spans="1:29">
      <c r="A3109" t="s">
        <v>7452</v>
      </c>
      <c r="B3109" t="s">
        <v>7453</v>
      </c>
      <c r="C3109">
        <v>3.89</v>
      </c>
      <c r="D3109">
        <v>4.05</v>
      </c>
      <c r="E3109">
        <v>2.72</v>
      </c>
      <c r="F3109">
        <v>5.21</v>
      </c>
      <c r="G3109">
        <v>5.8</v>
      </c>
      <c r="H3109">
        <v>2.91</v>
      </c>
      <c r="I3109">
        <v>4.92</v>
      </c>
      <c r="J3109">
        <v>5.49</v>
      </c>
      <c r="K3109">
        <v>2.7</v>
      </c>
      <c r="U3109">
        <v>120</v>
      </c>
      <c r="V3109">
        <v>115</v>
      </c>
      <c r="W3109">
        <v>113</v>
      </c>
      <c r="X3109">
        <v>156</v>
      </c>
      <c r="Y3109">
        <v>140</v>
      </c>
      <c r="Z3109">
        <v>164</v>
      </c>
      <c r="AA3109">
        <f t="shared" si="740"/>
        <v>808</v>
      </c>
      <c r="AB3109">
        <f t="shared" si="742"/>
        <v>1.3464375478772697E-4</v>
      </c>
      <c r="AC3109" s="175">
        <f t="shared" ref="AC3109:AC3169" si="745">SUM(AB3109:AB3112)/4</f>
        <v>1.228540943282818E-4</v>
      </c>
    </row>
    <row r="3110" spans="1:29">
      <c r="A3110" t="s">
        <v>7454</v>
      </c>
      <c r="B3110" t="s">
        <v>7455</v>
      </c>
      <c r="C3110">
        <v>3.94</v>
      </c>
      <c r="D3110">
        <v>4.0599999999999996</v>
      </c>
      <c r="E3110">
        <v>2.74</v>
      </c>
      <c r="F3110">
        <v>5.39</v>
      </c>
      <c r="G3110">
        <v>5.94</v>
      </c>
      <c r="H3110">
        <v>2.99</v>
      </c>
      <c r="I3110">
        <v>4.99</v>
      </c>
      <c r="J3110">
        <v>5.52</v>
      </c>
      <c r="K3110">
        <v>2.7</v>
      </c>
      <c r="U3110">
        <v>107</v>
      </c>
      <c r="V3110">
        <v>110</v>
      </c>
      <c r="W3110">
        <v>103</v>
      </c>
      <c r="X3110">
        <v>145</v>
      </c>
      <c r="Y3110">
        <v>133</v>
      </c>
      <c r="Z3110">
        <v>149</v>
      </c>
      <c r="AA3110">
        <f t="shared" si="740"/>
        <v>747</v>
      </c>
      <c r="AB3110">
        <f t="shared" si="742"/>
        <v>1.2447881785449509E-4</v>
      </c>
      <c r="AC3110" s="175"/>
    </row>
    <row r="3111" spans="1:29">
      <c r="A3111" t="s">
        <v>7456</v>
      </c>
      <c r="B3111" t="s">
        <v>7457</v>
      </c>
      <c r="C3111">
        <v>3.98</v>
      </c>
      <c r="D3111">
        <v>4.0599999999999996</v>
      </c>
      <c r="E3111">
        <v>2.77</v>
      </c>
      <c r="F3111">
        <v>5.58</v>
      </c>
      <c r="G3111">
        <v>6.08</v>
      </c>
      <c r="H3111">
        <v>3.08</v>
      </c>
      <c r="I3111">
        <v>5.05</v>
      </c>
      <c r="J3111">
        <v>5.56</v>
      </c>
      <c r="K3111">
        <v>2.7</v>
      </c>
      <c r="U3111">
        <v>98</v>
      </c>
      <c r="V3111">
        <v>104</v>
      </c>
      <c r="W3111">
        <v>92</v>
      </c>
      <c r="X3111">
        <v>133</v>
      </c>
      <c r="Y3111">
        <v>129</v>
      </c>
      <c r="Z3111">
        <v>151</v>
      </c>
      <c r="AA3111">
        <f t="shared" si="740"/>
        <v>707</v>
      </c>
      <c r="AB3111">
        <f t="shared" si="742"/>
        <v>1.1781328543926109E-4</v>
      </c>
      <c r="AC3111" s="175"/>
    </row>
    <row r="3112" spans="1:29">
      <c r="A3112" t="s">
        <v>7458</v>
      </c>
      <c r="B3112" t="s">
        <v>7459</v>
      </c>
      <c r="C3112">
        <v>4.01</v>
      </c>
      <c r="D3112">
        <v>4.0599999999999996</v>
      </c>
      <c r="E3112">
        <v>2.79</v>
      </c>
      <c r="F3112">
        <v>5.75</v>
      </c>
      <c r="G3112">
        <v>6.18</v>
      </c>
      <c r="H3112">
        <v>3.15</v>
      </c>
      <c r="I3112">
        <v>5.12</v>
      </c>
      <c r="J3112">
        <v>5.59</v>
      </c>
      <c r="K3112">
        <v>2.7</v>
      </c>
      <c r="U3112">
        <v>95</v>
      </c>
      <c r="V3112">
        <v>101</v>
      </c>
      <c r="W3112">
        <v>89</v>
      </c>
      <c r="X3112">
        <v>127</v>
      </c>
      <c r="Y3112">
        <v>130</v>
      </c>
      <c r="Z3112">
        <v>145</v>
      </c>
      <c r="AA3112">
        <f t="shared" si="740"/>
        <v>687</v>
      </c>
      <c r="AB3112">
        <f t="shared" si="742"/>
        <v>1.1448051923164408E-4</v>
      </c>
      <c r="AC3112" s="175"/>
    </row>
    <row r="3113" spans="1:29">
      <c r="A3113" t="s">
        <v>7460</v>
      </c>
      <c r="B3113" t="s">
        <v>7461</v>
      </c>
      <c r="C3113">
        <v>4.03</v>
      </c>
      <c r="D3113">
        <v>4.0599999999999996</v>
      </c>
      <c r="E3113">
        <v>2.81</v>
      </c>
      <c r="F3113">
        <v>5.88</v>
      </c>
      <c r="G3113">
        <v>6.24</v>
      </c>
      <c r="H3113">
        <v>3.21</v>
      </c>
      <c r="I3113">
        <v>5.17</v>
      </c>
      <c r="J3113">
        <v>5.62</v>
      </c>
      <c r="K3113">
        <v>2.7</v>
      </c>
      <c r="U3113">
        <v>92</v>
      </c>
      <c r="V3113">
        <v>101</v>
      </c>
      <c r="W3113">
        <v>92</v>
      </c>
      <c r="X3113">
        <v>109</v>
      </c>
      <c r="Y3113">
        <v>119</v>
      </c>
      <c r="Z3113">
        <v>117</v>
      </c>
      <c r="AA3113">
        <f t="shared" si="740"/>
        <v>630</v>
      </c>
      <c r="AB3113">
        <f t="shared" si="742"/>
        <v>1.0498213553993562E-4</v>
      </c>
      <c r="AC3113" s="175">
        <f t="shared" ref="AC3113:AC3173" si="746">SUM(AB3113:AB3116)/4</f>
        <v>1.0106613524598563E-4</v>
      </c>
    </row>
    <row r="3114" spans="1:29">
      <c r="A3114" t="s">
        <v>7462</v>
      </c>
      <c r="B3114" t="s">
        <v>7463</v>
      </c>
      <c r="C3114">
        <v>4.04</v>
      </c>
      <c r="D3114">
        <v>4.0599999999999996</v>
      </c>
      <c r="E3114">
        <v>2.83</v>
      </c>
      <c r="F3114">
        <v>5.96</v>
      </c>
      <c r="G3114">
        <v>6.27</v>
      </c>
      <c r="H3114">
        <v>3.24</v>
      </c>
      <c r="I3114">
        <v>5.21</v>
      </c>
      <c r="J3114">
        <v>5.64</v>
      </c>
      <c r="K3114">
        <v>2.7</v>
      </c>
      <c r="U3114">
        <v>92</v>
      </c>
      <c r="V3114">
        <v>96</v>
      </c>
      <c r="W3114">
        <v>93</v>
      </c>
      <c r="X3114">
        <v>90</v>
      </c>
      <c r="Y3114">
        <v>122</v>
      </c>
      <c r="Z3114">
        <v>112</v>
      </c>
      <c r="AA3114">
        <f t="shared" si="740"/>
        <v>605</v>
      </c>
      <c r="AB3114">
        <f t="shared" si="742"/>
        <v>1.0081617778041436E-4</v>
      </c>
      <c r="AC3114" s="175"/>
    </row>
    <row r="3115" spans="1:29">
      <c r="A3115" t="s">
        <v>7464</v>
      </c>
      <c r="B3115" t="s">
        <v>7465</v>
      </c>
      <c r="C3115">
        <v>4.04</v>
      </c>
      <c r="D3115">
        <v>4.0599999999999996</v>
      </c>
      <c r="E3115">
        <v>2.83</v>
      </c>
      <c r="F3115">
        <v>5.96</v>
      </c>
      <c r="G3115">
        <v>6.27</v>
      </c>
      <c r="H3115">
        <v>3.23</v>
      </c>
      <c r="I3115">
        <v>5.22</v>
      </c>
      <c r="J3115">
        <v>5.65</v>
      </c>
      <c r="K3115">
        <v>2.7</v>
      </c>
      <c r="U3115">
        <v>90</v>
      </c>
      <c r="V3115">
        <v>101</v>
      </c>
      <c r="W3115">
        <v>100</v>
      </c>
      <c r="X3115">
        <v>86</v>
      </c>
      <c r="Y3115">
        <v>111</v>
      </c>
      <c r="Z3115">
        <v>100</v>
      </c>
      <c r="AA3115">
        <f t="shared" si="740"/>
        <v>588</v>
      </c>
      <c r="AB3115">
        <f t="shared" si="742"/>
        <v>9.798332650393992E-5</v>
      </c>
      <c r="AC3115" s="175"/>
    </row>
    <row r="3116" spans="1:29">
      <c r="A3116" t="s">
        <v>7466</v>
      </c>
      <c r="B3116" t="s">
        <v>7467</v>
      </c>
      <c r="C3116">
        <v>4.03</v>
      </c>
      <c r="D3116">
        <v>4.0599999999999996</v>
      </c>
      <c r="E3116">
        <v>2.82</v>
      </c>
      <c r="F3116">
        <v>5.91</v>
      </c>
      <c r="G3116">
        <v>6.26</v>
      </c>
      <c r="H3116">
        <v>3.2</v>
      </c>
      <c r="I3116">
        <v>5.2</v>
      </c>
      <c r="J3116">
        <v>5.63</v>
      </c>
      <c r="K3116">
        <v>2.7</v>
      </c>
      <c r="U3116">
        <v>93</v>
      </c>
      <c r="V3116">
        <v>106</v>
      </c>
      <c r="W3116">
        <v>104</v>
      </c>
      <c r="X3116">
        <v>73</v>
      </c>
      <c r="Y3116">
        <v>109</v>
      </c>
      <c r="Z3116">
        <v>118</v>
      </c>
      <c r="AA3116">
        <f t="shared" si="740"/>
        <v>603</v>
      </c>
      <c r="AB3116">
        <f t="shared" si="742"/>
        <v>1.0048290115965267E-4</v>
      </c>
      <c r="AC3116" s="175"/>
    </row>
    <row r="3117" spans="1:29">
      <c r="A3117" t="s">
        <v>7468</v>
      </c>
      <c r="B3117" t="s">
        <v>7469</v>
      </c>
      <c r="C3117">
        <v>4.0199999999999996</v>
      </c>
      <c r="D3117">
        <v>4.0599999999999996</v>
      </c>
      <c r="E3117">
        <v>2.81</v>
      </c>
      <c r="F3117">
        <v>5.8</v>
      </c>
      <c r="G3117">
        <v>6.21</v>
      </c>
      <c r="H3117">
        <v>3.15</v>
      </c>
      <c r="I3117">
        <v>5.15</v>
      </c>
      <c r="J3117">
        <v>5.61</v>
      </c>
      <c r="K3117">
        <v>2.7</v>
      </c>
      <c r="U3117">
        <v>90</v>
      </c>
      <c r="V3117">
        <v>111</v>
      </c>
      <c r="W3117">
        <v>110</v>
      </c>
      <c r="X3117">
        <v>84</v>
      </c>
      <c r="Y3117">
        <v>117</v>
      </c>
      <c r="Z3117">
        <v>139</v>
      </c>
      <c r="AA3117">
        <f t="shared" si="740"/>
        <v>651</v>
      </c>
      <c r="AB3117">
        <f t="shared" si="742"/>
        <v>1.0848154005793348E-4</v>
      </c>
      <c r="AC3117" s="175">
        <f t="shared" ref="AC3117:AC3177" si="747">SUM(AB3117:AB3120)/4</f>
        <v>1.1564698740431003E-4</v>
      </c>
    </row>
    <row r="3118" spans="1:29">
      <c r="A3118" t="s">
        <v>7470</v>
      </c>
      <c r="B3118" t="s">
        <v>7471</v>
      </c>
      <c r="C3118">
        <v>3.98</v>
      </c>
      <c r="D3118">
        <v>4.0599999999999996</v>
      </c>
      <c r="E3118">
        <v>2.77</v>
      </c>
      <c r="F3118">
        <v>5.6</v>
      </c>
      <c r="G3118">
        <v>6.12</v>
      </c>
      <c r="H3118">
        <v>3.09</v>
      </c>
      <c r="I3118">
        <v>5.05</v>
      </c>
      <c r="J3118">
        <v>5.56</v>
      </c>
      <c r="K3118">
        <v>2.7</v>
      </c>
      <c r="U3118">
        <v>90</v>
      </c>
      <c r="V3118">
        <v>119</v>
      </c>
      <c r="W3118">
        <v>119</v>
      </c>
      <c r="X3118">
        <v>90</v>
      </c>
      <c r="Y3118">
        <v>123</v>
      </c>
      <c r="Z3118">
        <v>135</v>
      </c>
      <c r="AA3118">
        <f t="shared" si="740"/>
        <v>676</v>
      </c>
      <c r="AB3118">
        <f t="shared" si="742"/>
        <v>1.1264749781745473E-4</v>
      </c>
      <c r="AC3118" s="175"/>
    </row>
    <row r="3119" spans="1:29">
      <c r="A3119" t="s">
        <v>7472</v>
      </c>
      <c r="B3119" t="s">
        <v>7473</v>
      </c>
      <c r="C3119">
        <v>3.85</v>
      </c>
      <c r="D3119">
        <v>4.04</v>
      </c>
      <c r="E3119">
        <v>2.7</v>
      </c>
      <c r="F3119">
        <v>5.31</v>
      </c>
      <c r="G3119">
        <v>5.93</v>
      </c>
      <c r="H3119">
        <v>3.01</v>
      </c>
      <c r="I3119">
        <v>4.88</v>
      </c>
      <c r="J3119">
        <v>5.47</v>
      </c>
      <c r="K3119">
        <v>2.7</v>
      </c>
      <c r="U3119">
        <v>90</v>
      </c>
      <c r="V3119">
        <v>127</v>
      </c>
      <c r="W3119">
        <v>126</v>
      </c>
      <c r="X3119">
        <v>111</v>
      </c>
      <c r="Y3119">
        <v>127</v>
      </c>
      <c r="Z3119">
        <v>142</v>
      </c>
      <c r="AA3119">
        <f t="shared" si="740"/>
        <v>723</v>
      </c>
      <c r="AB3119">
        <f t="shared" si="742"/>
        <v>1.2047949840535469E-4</v>
      </c>
      <c r="AC3119" s="175"/>
    </row>
    <row r="3120" spans="1:29">
      <c r="A3120" t="s">
        <v>7474</v>
      </c>
      <c r="B3120" t="s">
        <v>7475</v>
      </c>
      <c r="C3120">
        <v>3.7</v>
      </c>
      <c r="D3120">
        <v>3.99</v>
      </c>
      <c r="E3120">
        <v>2.64</v>
      </c>
      <c r="F3120">
        <v>5</v>
      </c>
      <c r="G3120">
        <v>5.68</v>
      </c>
      <c r="H3120">
        <v>2.91</v>
      </c>
      <c r="I3120">
        <v>4.72</v>
      </c>
      <c r="J3120">
        <v>5.38</v>
      </c>
      <c r="K3120">
        <v>2.7</v>
      </c>
      <c r="U3120">
        <v>86</v>
      </c>
      <c r="V3120">
        <v>126</v>
      </c>
      <c r="W3120">
        <v>119</v>
      </c>
      <c r="X3120">
        <v>110</v>
      </c>
      <c r="Y3120">
        <v>138</v>
      </c>
      <c r="Z3120">
        <v>147</v>
      </c>
      <c r="AA3120">
        <f t="shared" si="740"/>
        <v>726</v>
      </c>
      <c r="AB3120">
        <f t="shared" si="742"/>
        <v>1.2097941333649724E-4</v>
      </c>
      <c r="AC3120" s="175"/>
    </row>
    <row r="3121" spans="1:29">
      <c r="A3121" t="s">
        <v>7476</v>
      </c>
      <c r="B3121" t="s">
        <v>7477</v>
      </c>
      <c r="C3121">
        <v>3.59</v>
      </c>
      <c r="D3121">
        <v>3.93</v>
      </c>
      <c r="E3121">
        <v>2.6</v>
      </c>
      <c r="F3121">
        <v>4.78</v>
      </c>
      <c r="G3121">
        <v>5.51</v>
      </c>
      <c r="H3121">
        <v>2.84</v>
      </c>
      <c r="I3121">
        <v>4.6100000000000003</v>
      </c>
      <c r="J3121">
        <v>5.32</v>
      </c>
      <c r="K3121">
        <v>2.7</v>
      </c>
      <c r="U3121">
        <v>86</v>
      </c>
      <c r="V3121">
        <v>119</v>
      </c>
      <c r="W3121">
        <v>106</v>
      </c>
      <c r="X3121">
        <v>105</v>
      </c>
      <c r="Y3121">
        <v>134</v>
      </c>
      <c r="Z3121">
        <v>126</v>
      </c>
      <c r="AA3121">
        <f t="shared" si="740"/>
        <v>676</v>
      </c>
      <c r="AB3121">
        <f t="shared" si="742"/>
        <v>1.1264749781745473E-4</v>
      </c>
      <c r="AC3121" s="175">
        <f t="shared" ref="AC3121:AC3181" si="748">SUM(AB3121:AB3124)/4</f>
        <v>7.9736431517236816E-5</v>
      </c>
    </row>
    <row r="3122" spans="1:29">
      <c r="A3122" t="s">
        <v>7478</v>
      </c>
      <c r="B3122" t="s">
        <v>7479</v>
      </c>
      <c r="C3122">
        <v>3.53</v>
      </c>
      <c r="D3122">
        <v>3.88</v>
      </c>
      <c r="E3122">
        <v>2.58</v>
      </c>
      <c r="F3122">
        <v>4.6500000000000004</v>
      </c>
      <c r="G3122">
        <v>5.4</v>
      </c>
      <c r="H3122">
        <v>2.79</v>
      </c>
      <c r="I3122">
        <v>4.55</v>
      </c>
      <c r="J3122">
        <v>5.29</v>
      </c>
      <c r="K3122">
        <v>2.7</v>
      </c>
      <c r="U3122">
        <v>73</v>
      </c>
      <c r="V3122">
        <v>96</v>
      </c>
      <c r="W3122">
        <v>73</v>
      </c>
      <c r="X3122">
        <v>95</v>
      </c>
      <c r="Y3122">
        <v>122</v>
      </c>
      <c r="Z3122">
        <v>73</v>
      </c>
      <c r="AA3122">
        <f t="shared" si="740"/>
        <v>532</v>
      </c>
      <c r="AB3122">
        <f t="shared" si="742"/>
        <v>8.86515811226123E-5</v>
      </c>
      <c r="AC3122" s="175"/>
    </row>
    <row r="3123" spans="1:29">
      <c r="A3123" t="s">
        <v>7480</v>
      </c>
      <c r="B3123" t="s">
        <v>7481</v>
      </c>
      <c r="C3123">
        <v>3.49</v>
      </c>
      <c r="D3123">
        <v>3.85</v>
      </c>
      <c r="E3123">
        <v>2.56</v>
      </c>
      <c r="F3123">
        <v>4.5599999999999996</v>
      </c>
      <c r="G3123">
        <v>5.33</v>
      </c>
      <c r="H3123">
        <v>2.76</v>
      </c>
      <c r="I3123">
        <v>4.51</v>
      </c>
      <c r="J3123">
        <v>5.27</v>
      </c>
      <c r="K3123">
        <v>2.7</v>
      </c>
      <c r="U3123">
        <v>62</v>
      </c>
      <c r="V3123">
        <v>68</v>
      </c>
      <c r="W3123">
        <v>47</v>
      </c>
      <c r="X3123">
        <v>71</v>
      </c>
      <c r="Y3123">
        <v>91</v>
      </c>
      <c r="Z3123">
        <v>30</v>
      </c>
      <c r="AA3123">
        <f t="shared" si="740"/>
        <v>369</v>
      </c>
      <c r="AB3123">
        <f t="shared" si="742"/>
        <v>6.1489536530533726E-5</v>
      </c>
      <c r="AC3123" s="175"/>
    </row>
    <row r="3124" spans="1:29">
      <c r="A3124" t="s">
        <v>7482</v>
      </c>
      <c r="B3124" t="s">
        <v>7483</v>
      </c>
      <c r="C3124">
        <v>3.44</v>
      </c>
      <c r="D3124">
        <v>3.82</v>
      </c>
      <c r="E3124">
        <v>2.5499999999999998</v>
      </c>
      <c r="F3124">
        <v>4.45</v>
      </c>
      <c r="G3124">
        <v>5.23</v>
      </c>
      <c r="H3124">
        <v>2.73</v>
      </c>
      <c r="I3124">
        <v>4.46</v>
      </c>
      <c r="J3124">
        <v>5.24</v>
      </c>
      <c r="K3124">
        <v>2.7</v>
      </c>
      <c r="U3124">
        <v>64</v>
      </c>
      <c r="V3124">
        <v>56</v>
      </c>
      <c r="W3124">
        <v>48</v>
      </c>
      <c r="X3124">
        <v>88</v>
      </c>
      <c r="Y3124">
        <v>68</v>
      </c>
      <c r="Z3124">
        <v>13</v>
      </c>
      <c r="AA3124">
        <f t="shared" si="740"/>
        <v>337</v>
      </c>
      <c r="AB3124">
        <f t="shared" si="742"/>
        <v>5.6157110598346512E-5</v>
      </c>
      <c r="AC3124" s="175"/>
    </row>
    <row r="3125" spans="1:29">
      <c r="A3125" t="s">
        <v>7484</v>
      </c>
      <c r="B3125" t="s">
        <v>7485</v>
      </c>
      <c r="C3125">
        <v>3.42</v>
      </c>
      <c r="D3125">
        <v>3.8</v>
      </c>
      <c r="E3125">
        <v>2.54</v>
      </c>
      <c r="F3125">
        <v>4.4000000000000004</v>
      </c>
      <c r="G3125">
        <v>5.2</v>
      </c>
      <c r="H3125">
        <v>2.71</v>
      </c>
      <c r="I3125">
        <v>4.4400000000000004</v>
      </c>
      <c r="J3125">
        <v>5.23</v>
      </c>
      <c r="K3125">
        <v>2.7</v>
      </c>
      <c r="U3125">
        <v>63</v>
      </c>
      <c r="V3125">
        <v>58</v>
      </c>
      <c r="W3125">
        <v>51</v>
      </c>
      <c r="X3125">
        <v>88</v>
      </c>
      <c r="Y3125">
        <v>71</v>
      </c>
      <c r="Z3125">
        <v>15</v>
      </c>
      <c r="AA3125">
        <f t="shared" si="740"/>
        <v>346</v>
      </c>
      <c r="AB3125">
        <f t="shared" si="742"/>
        <v>5.7656855391774168E-5</v>
      </c>
      <c r="AC3125" s="175">
        <f t="shared" ref="AC3125:AC3185" si="749">SUM(AB3125:AB3128)/4</f>
        <v>6.5572175134864552E-5</v>
      </c>
    </row>
    <row r="3126" spans="1:29">
      <c r="A3126" t="s">
        <v>7486</v>
      </c>
      <c r="B3126" t="s">
        <v>7487</v>
      </c>
      <c r="C3126">
        <v>3.4</v>
      </c>
      <c r="D3126">
        <v>3.78</v>
      </c>
      <c r="E3126">
        <v>2.54</v>
      </c>
      <c r="F3126">
        <v>4.37</v>
      </c>
      <c r="G3126">
        <v>5.17</v>
      </c>
      <c r="H3126">
        <v>2.7</v>
      </c>
      <c r="I3126">
        <v>4.42</v>
      </c>
      <c r="J3126">
        <v>5.22</v>
      </c>
      <c r="K3126">
        <v>2.7</v>
      </c>
      <c r="U3126">
        <v>73</v>
      </c>
      <c r="V3126">
        <v>55</v>
      </c>
      <c r="W3126">
        <v>55</v>
      </c>
      <c r="X3126">
        <v>67</v>
      </c>
      <c r="Y3126">
        <v>69</v>
      </c>
      <c r="Z3126">
        <v>12</v>
      </c>
      <c r="AA3126">
        <f t="shared" si="740"/>
        <v>331</v>
      </c>
      <c r="AB3126">
        <f t="shared" si="742"/>
        <v>5.5157280736061412E-5</v>
      </c>
      <c r="AC3126" s="175"/>
    </row>
    <row r="3127" spans="1:29">
      <c r="A3127" t="s">
        <v>7488</v>
      </c>
      <c r="B3127" t="s">
        <v>7489</v>
      </c>
      <c r="C3127">
        <v>3.39</v>
      </c>
      <c r="D3127">
        <v>3.78</v>
      </c>
      <c r="E3127">
        <v>2.54</v>
      </c>
      <c r="F3127">
        <v>4.34</v>
      </c>
      <c r="G3127">
        <v>5.14</v>
      </c>
      <c r="H3127">
        <v>2.69</v>
      </c>
      <c r="I3127">
        <v>4.41</v>
      </c>
      <c r="J3127">
        <v>5.21</v>
      </c>
      <c r="K3127">
        <v>2.7</v>
      </c>
      <c r="U3127">
        <v>76</v>
      </c>
      <c r="V3127">
        <v>64</v>
      </c>
      <c r="W3127">
        <v>63</v>
      </c>
      <c r="X3127">
        <v>84</v>
      </c>
      <c r="Y3127">
        <v>66</v>
      </c>
      <c r="Z3127">
        <v>23</v>
      </c>
      <c r="AA3127">
        <f t="shared" si="740"/>
        <v>376</v>
      </c>
      <c r="AB3127">
        <f t="shared" si="742"/>
        <v>6.2656004703199667E-5</v>
      </c>
      <c r="AC3127" s="175"/>
    </row>
    <row r="3128" spans="1:29">
      <c r="A3128" t="s">
        <v>7490</v>
      </c>
      <c r="B3128" t="s">
        <v>7491</v>
      </c>
      <c r="C3128">
        <v>3.41</v>
      </c>
      <c r="D3128">
        <v>3.79</v>
      </c>
      <c r="E3128">
        <v>2.54</v>
      </c>
      <c r="F3128">
        <v>4.3600000000000003</v>
      </c>
      <c r="G3128">
        <v>5.15</v>
      </c>
      <c r="H3128">
        <v>2.68</v>
      </c>
      <c r="I3128">
        <v>4.4400000000000004</v>
      </c>
      <c r="J3128">
        <v>5.23</v>
      </c>
      <c r="K3128">
        <v>2.7</v>
      </c>
      <c r="U3128">
        <v>88</v>
      </c>
      <c r="V3128">
        <v>87</v>
      </c>
      <c r="W3128">
        <v>83</v>
      </c>
      <c r="X3128">
        <v>104</v>
      </c>
      <c r="Y3128">
        <v>106</v>
      </c>
      <c r="Z3128">
        <v>53</v>
      </c>
      <c r="AA3128">
        <f t="shared" si="740"/>
        <v>521</v>
      </c>
      <c r="AB3128">
        <f t="shared" si="742"/>
        <v>8.6818559708422955E-5</v>
      </c>
      <c r="AC3128" s="175"/>
    </row>
    <row r="3129" spans="1:29">
      <c r="A3129" t="s">
        <v>7492</v>
      </c>
      <c r="B3129" t="s">
        <v>7493</v>
      </c>
      <c r="C3129">
        <v>3.48</v>
      </c>
      <c r="D3129">
        <v>3.84</v>
      </c>
      <c r="E3129">
        <v>2.57</v>
      </c>
      <c r="F3129">
        <v>4.45</v>
      </c>
      <c r="G3129">
        <v>5.21</v>
      </c>
      <c r="H3129">
        <v>2.69</v>
      </c>
      <c r="I3129">
        <v>4.51</v>
      </c>
      <c r="J3129">
        <v>5.27</v>
      </c>
      <c r="K3129">
        <v>2.7</v>
      </c>
      <c r="U3129">
        <v>101</v>
      </c>
      <c r="V3129">
        <v>134</v>
      </c>
      <c r="W3129">
        <v>120</v>
      </c>
      <c r="X3129">
        <v>125</v>
      </c>
      <c r="Y3129">
        <v>144</v>
      </c>
      <c r="Z3129">
        <v>168</v>
      </c>
      <c r="AA3129">
        <f t="shared" si="740"/>
        <v>792</v>
      </c>
      <c r="AB3129">
        <f t="shared" si="742"/>
        <v>1.3197754182163335E-4</v>
      </c>
      <c r="AC3129" s="175">
        <f t="shared" ref="AC3129:AC3189" si="750">SUM(AB3129:AB3132)/4</f>
        <v>1.4968286229959869E-4</v>
      </c>
    </row>
    <row r="3130" spans="1:29">
      <c r="A3130" t="s">
        <v>7494</v>
      </c>
      <c r="B3130" t="s">
        <v>7495</v>
      </c>
      <c r="C3130">
        <v>3.59</v>
      </c>
      <c r="D3130">
        <v>3.92</v>
      </c>
      <c r="E3130">
        <v>2.6</v>
      </c>
      <c r="F3130">
        <v>4.6100000000000003</v>
      </c>
      <c r="G3130">
        <v>5.32</v>
      </c>
      <c r="H3130">
        <v>2.72</v>
      </c>
      <c r="I3130">
        <v>4.6100000000000003</v>
      </c>
      <c r="J3130">
        <v>5.32</v>
      </c>
      <c r="K3130">
        <v>2.7</v>
      </c>
      <c r="U3130">
        <v>109</v>
      </c>
      <c r="V3130">
        <v>155</v>
      </c>
      <c r="W3130">
        <v>143</v>
      </c>
      <c r="X3130">
        <v>188</v>
      </c>
      <c r="Y3130">
        <v>122</v>
      </c>
      <c r="Z3130">
        <v>262</v>
      </c>
      <c r="AA3130">
        <f t="shared" si="740"/>
        <v>979</v>
      </c>
      <c r="AB3130">
        <f t="shared" si="742"/>
        <v>1.6313890586285235E-4</v>
      </c>
      <c r="AC3130" s="175"/>
    </row>
    <row r="3131" spans="1:29">
      <c r="A3131" t="s">
        <v>7496</v>
      </c>
      <c r="B3131" t="s">
        <v>7497</v>
      </c>
      <c r="C3131">
        <v>3.69</v>
      </c>
      <c r="D3131">
        <v>3.97</v>
      </c>
      <c r="E3131">
        <v>2.64</v>
      </c>
      <c r="F3131">
        <v>4.7699999999999996</v>
      </c>
      <c r="G3131">
        <v>5.44</v>
      </c>
      <c r="H3131">
        <v>2.76</v>
      </c>
      <c r="I3131">
        <v>4.72</v>
      </c>
      <c r="J3131">
        <v>5.38</v>
      </c>
      <c r="K3131">
        <v>2.7</v>
      </c>
      <c r="U3131">
        <v>115</v>
      </c>
      <c r="V3131">
        <v>135</v>
      </c>
      <c r="W3131">
        <v>143</v>
      </c>
      <c r="X3131">
        <v>200</v>
      </c>
      <c r="Y3131">
        <v>154</v>
      </c>
      <c r="Z3131">
        <v>226</v>
      </c>
      <c r="AA3131">
        <f t="shared" si="740"/>
        <v>973</v>
      </c>
      <c r="AB3131">
        <f t="shared" si="742"/>
        <v>1.6213907600056725E-4</v>
      </c>
      <c r="AC3131" s="175"/>
    </row>
    <row r="3132" spans="1:29">
      <c r="A3132" t="s">
        <v>7498</v>
      </c>
      <c r="B3132" t="s">
        <v>7499</v>
      </c>
      <c r="C3132">
        <v>3.76</v>
      </c>
      <c r="D3132">
        <v>4</v>
      </c>
      <c r="E3132">
        <v>2.67</v>
      </c>
      <c r="F3132">
        <v>4.92</v>
      </c>
      <c r="G3132">
        <v>5.56</v>
      </c>
      <c r="H3132">
        <v>2.81</v>
      </c>
      <c r="I3132">
        <v>4.8</v>
      </c>
      <c r="J3132">
        <v>5.42</v>
      </c>
      <c r="K3132">
        <v>2.7</v>
      </c>
      <c r="U3132">
        <v>128</v>
      </c>
      <c r="V3132">
        <v>132</v>
      </c>
      <c r="W3132">
        <v>131</v>
      </c>
      <c r="X3132">
        <v>149</v>
      </c>
      <c r="Y3132">
        <v>138</v>
      </c>
      <c r="Z3132">
        <v>171</v>
      </c>
      <c r="AA3132">
        <f t="shared" si="740"/>
        <v>849</v>
      </c>
      <c r="AB3132">
        <f t="shared" si="742"/>
        <v>1.4147592551334181E-4</v>
      </c>
      <c r="AC3132" s="175"/>
    </row>
    <row r="3133" spans="1:29">
      <c r="A3133" t="s">
        <v>7500</v>
      </c>
      <c r="B3133" t="s">
        <v>7501</v>
      </c>
      <c r="C3133">
        <v>3.8</v>
      </c>
      <c r="D3133">
        <v>4.0199999999999996</v>
      </c>
      <c r="E3133">
        <v>2.7</v>
      </c>
      <c r="F3133">
        <v>5.0599999999999996</v>
      </c>
      <c r="G3133">
        <v>5.68</v>
      </c>
      <c r="H3133">
        <v>2.86</v>
      </c>
      <c r="I3133">
        <v>4.8600000000000003</v>
      </c>
      <c r="J3133">
        <v>5.46</v>
      </c>
      <c r="K3133">
        <v>2.7</v>
      </c>
      <c r="U3133">
        <v>119</v>
      </c>
      <c r="V3133">
        <v>122</v>
      </c>
      <c r="W3133">
        <v>119</v>
      </c>
      <c r="X3133">
        <v>130</v>
      </c>
      <c r="Y3133">
        <v>140</v>
      </c>
      <c r="Z3133">
        <v>164</v>
      </c>
      <c r="AA3133">
        <f t="shared" si="740"/>
        <v>794</v>
      </c>
      <c r="AB3133">
        <f t="shared" si="742"/>
        <v>1.3231081844239506E-4</v>
      </c>
      <c r="AC3133" s="175">
        <f t="shared" ref="AC3133:AC3193" si="751">SUM(AB3133:AB3136)/4</f>
        <v>1.2260413686271052E-4</v>
      </c>
    </row>
    <row r="3134" spans="1:29">
      <c r="A3134" t="s">
        <v>7502</v>
      </c>
      <c r="B3134" t="s">
        <v>7503</v>
      </c>
      <c r="C3134">
        <v>3.83</v>
      </c>
      <c r="D3134">
        <v>4.03</v>
      </c>
      <c r="E3134">
        <v>2.72</v>
      </c>
      <c r="F3134">
        <v>5.18</v>
      </c>
      <c r="G3134">
        <v>5.77</v>
      </c>
      <c r="H3134">
        <v>2.91</v>
      </c>
      <c r="I3134">
        <v>4.9000000000000004</v>
      </c>
      <c r="J3134">
        <v>5.48</v>
      </c>
      <c r="K3134">
        <v>2.7</v>
      </c>
      <c r="U3134">
        <v>100</v>
      </c>
      <c r="V3134">
        <v>117</v>
      </c>
      <c r="W3134">
        <v>110</v>
      </c>
      <c r="X3134">
        <v>150</v>
      </c>
      <c r="Y3134">
        <v>133</v>
      </c>
      <c r="Z3134">
        <v>149</v>
      </c>
      <c r="AA3134">
        <f t="shared" si="740"/>
        <v>759</v>
      </c>
      <c r="AB3134">
        <f t="shared" si="742"/>
        <v>1.2647847757906529E-4</v>
      </c>
      <c r="AC3134" s="175"/>
    </row>
    <row r="3135" spans="1:29">
      <c r="A3135" t="s">
        <v>7504</v>
      </c>
      <c r="B3135" t="s">
        <v>7505</v>
      </c>
      <c r="C3135">
        <v>3.86</v>
      </c>
      <c r="D3135">
        <v>4.03</v>
      </c>
      <c r="E3135">
        <v>2.73</v>
      </c>
      <c r="F3135">
        <v>5.31</v>
      </c>
      <c r="G3135">
        <v>5.87</v>
      </c>
      <c r="H3135">
        <v>2.98</v>
      </c>
      <c r="I3135">
        <v>4.9400000000000004</v>
      </c>
      <c r="J3135">
        <v>5.5</v>
      </c>
      <c r="K3135">
        <v>2.7</v>
      </c>
      <c r="U3135">
        <v>106</v>
      </c>
      <c r="V3135">
        <v>111</v>
      </c>
      <c r="W3135">
        <v>99</v>
      </c>
      <c r="X3135">
        <v>109</v>
      </c>
      <c r="Y3135">
        <v>129</v>
      </c>
      <c r="Z3135">
        <v>151</v>
      </c>
      <c r="AA3135">
        <f t="shared" si="740"/>
        <v>705</v>
      </c>
      <c r="AB3135">
        <f t="shared" si="742"/>
        <v>1.1748000881849939E-4</v>
      </c>
      <c r="AC3135" s="175"/>
    </row>
    <row r="3136" spans="1:29">
      <c r="A3136" t="s">
        <v>7506</v>
      </c>
      <c r="B3136" t="s">
        <v>7507</v>
      </c>
      <c r="C3136">
        <v>3.88</v>
      </c>
      <c r="D3136">
        <v>4.03</v>
      </c>
      <c r="E3136">
        <v>2.74</v>
      </c>
      <c r="F3136">
        <v>5.39</v>
      </c>
      <c r="G3136">
        <v>5.94</v>
      </c>
      <c r="H3136">
        <v>3.03</v>
      </c>
      <c r="I3136">
        <v>4.97</v>
      </c>
      <c r="J3136">
        <v>5.51</v>
      </c>
      <c r="K3136">
        <v>2.7</v>
      </c>
      <c r="U3136">
        <v>98</v>
      </c>
      <c r="V3136">
        <v>108</v>
      </c>
      <c r="W3136">
        <v>97</v>
      </c>
      <c r="X3136">
        <v>107</v>
      </c>
      <c r="Y3136">
        <v>130</v>
      </c>
      <c r="Z3136">
        <v>145</v>
      </c>
      <c r="AA3136">
        <f t="shared" si="740"/>
        <v>685</v>
      </c>
      <c r="AB3136">
        <f t="shared" si="742"/>
        <v>1.1414724261088238E-4</v>
      </c>
      <c r="AC3136" s="175"/>
    </row>
    <row r="3137" spans="1:29">
      <c r="A3137" t="s">
        <v>7508</v>
      </c>
      <c r="B3137" t="s">
        <v>7509</v>
      </c>
      <c r="C3137">
        <v>3.89</v>
      </c>
      <c r="D3137">
        <v>4.03</v>
      </c>
      <c r="E3137">
        <v>2.74</v>
      </c>
      <c r="F3137">
        <v>5.43</v>
      </c>
      <c r="G3137">
        <v>5.97</v>
      </c>
      <c r="H3137">
        <v>3.05</v>
      </c>
      <c r="I3137">
        <v>4.97</v>
      </c>
      <c r="J3137">
        <v>5.52</v>
      </c>
      <c r="K3137">
        <v>2.7</v>
      </c>
      <c r="U3137">
        <v>86</v>
      </c>
      <c r="V3137">
        <v>107</v>
      </c>
      <c r="W3137">
        <v>100</v>
      </c>
      <c r="X3137">
        <v>86</v>
      </c>
      <c r="Y3137">
        <v>119</v>
      </c>
      <c r="Z3137">
        <v>117</v>
      </c>
      <c r="AA3137">
        <f t="shared" si="740"/>
        <v>615</v>
      </c>
      <c r="AB3137">
        <f t="shared" si="742"/>
        <v>1.0248256088422287E-4</v>
      </c>
      <c r="AC3137" s="175">
        <f t="shared" ref="AC3137:AC3197" si="752">SUM(AB3137:AB3140)/4</f>
        <v>1.039406461000553E-4</v>
      </c>
    </row>
    <row r="3138" spans="1:29">
      <c r="A3138" t="s">
        <v>7510</v>
      </c>
      <c r="B3138" t="s">
        <v>7511</v>
      </c>
      <c r="C3138">
        <v>3.88</v>
      </c>
      <c r="D3138">
        <v>4.03</v>
      </c>
      <c r="E3138">
        <v>2.73</v>
      </c>
      <c r="F3138">
        <v>5.4</v>
      </c>
      <c r="G3138">
        <v>5.96</v>
      </c>
      <c r="H3138">
        <v>3.05</v>
      </c>
      <c r="I3138">
        <v>4.9400000000000004</v>
      </c>
      <c r="J3138">
        <v>5.5</v>
      </c>
      <c r="K3138">
        <v>2.7</v>
      </c>
      <c r="U3138">
        <v>71</v>
      </c>
      <c r="V3138">
        <v>104</v>
      </c>
      <c r="W3138">
        <v>102</v>
      </c>
      <c r="X3138">
        <v>122</v>
      </c>
      <c r="Y3138">
        <v>122</v>
      </c>
      <c r="Z3138">
        <v>112</v>
      </c>
      <c r="AA3138">
        <f t="shared" si="740"/>
        <v>633</v>
      </c>
      <c r="AB3138">
        <f t="shared" si="742"/>
        <v>1.0548205047107817E-4</v>
      </c>
      <c r="AC3138" s="175"/>
    </row>
    <row r="3139" spans="1:29">
      <c r="A3139" t="s">
        <v>7512</v>
      </c>
      <c r="B3139" t="s">
        <v>7513</v>
      </c>
      <c r="C3139">
        <v>3.85</v>
      </c>
      <c r="D3139">
        <v>4.03</v>
      </c>
      <c r="E3139">
        <v>2.71</v>
      </c>
      <c r="F3139">
        <v>5.35</v>
      </c>
      <c r="G3139">
        <v>5.94</v>
      </c>
      <c r="H3139">
        <v>3.04</v>
      </c>
      <c r="I3139">
        <v>4.9000000000000004</v>
      </c>
      <c r="J3139">
        <v>5.48</v>
      </c>
      <c r="K3139">
        <v>2.7</v>
      </c>
      <c r="U3139">
        <v>75</v>
      </c>
      <c r="V3139">
        <v>109</v>
      </c>
      <c r="W3139">
        <v>110</v>
      </c>
      <c r="X3139">
        <v>111</v>
      </c>
      <c r="Y3139">
        <v>111</v>
      </c>
      <c r="Z3139">
        <v>100</v>
      </c>
      <c r="AA3139">
        <f t="shared" si="740"/>
        <v>616</v>
      </c>
      <c r="AB3139">
        <f t="shared" si="742"/>
        <v>1.0264919919460372E-4</v>
      </c>
      <c r="AC3139" s="175"/>
    </row>
    <row r="3140" spans="1:29">
      <c r="A3140" t="s">
        <v>7514</v>
      </c>
      <c r="B3140" t="s">
        <v>7515</v>
      </c>
      <c r="C3140">
        <v>3.82</v>
      </c>
      <c r="D3140">
        <v>4.0199999999999996</v>
      </c>
      <c r="E3140">
        <v>2.7</v>
      </c>
      <c r="F3140">
        <v>5.28</v>
      </c>
      <c r="G3140">
        <v>5.9</v>
      </c>
      <c r="H3140">
        <v>3.01</v>
      </c>
      <c r="I3140">
        <v>4.87</v>
      </c>
      <c r="J3140">
        <v>5.46</v>
      </c>
      <c r="K3140">
        <v>2.7</v>
      </c>
      <c r="U3140">
        <v>80</v>
      </c>
      <c r="V3140">
        <v>115</v>
      </c>
      <c r="W3140">
        <v>114</v>
      </c>
      <c r="X3140">
        <v>95</v>
      </c>
      <c r="Y3140">
        <v>109</v>
      </c>
      <c r="Z3140">
        <v>118</v>
      </c>
      <c r="AA3140">
        <f t="shared" si="740"/>
        <v>631</v>
      </c>
      <c r="AB3140">
        <f t="shared" si="742"/>
        <v>1.0514877385031647E-4</v>
      </c>
      <c r="AC3140" s="175"/>
    </row>
    <row r="3141" spans="1:29">
      <c r="A3141" t="s">
        <v>7516</v>
      </c>
      <c r="B3141" t="s">
        <v>7517</v>
      </c>
      <c r="C3141">
        <v>3.79</v>
      </c>
      <c r="D3141">
        <v>4.01</v>
      </c>
      <c r="E3141">
        <v>2.68</v>
      </c>
      <c r="F3141">
        <v>5.18</v>
      </c>
      <c r="G3141">
        <v>5.82</v>
      </c>
      <c r="H3141">
        <v>2.97</v>
      </c>
      <c r="I3141">
        <v>4.83</v>
      </c>
      <c r="J3141">
        <v>5.44</v>
      </c>
      <c r="K3141">
        <v>2.7</v>
      </c>
      <c r="U3141">
        <v>90</v>
      </c>
      <c r="V3141">
        <v>121</v>
      </c>
      <c r="W3141">
        <v>120</v>
      </c>
      <c r="X3141">
        <v>75</v>
      </c>
      <c r="Y3141">
        <v>117</v>
      </c>
      <c r="Z3141">
        <v>139</v>
      </c>
      <c r="AA3141">
        <f t="shared" si="740"/>
        <v>662</v>
      </c>
      <c r="AB3141">
        <f t="shared" si="742"/>
        <v>1.1031456147212282E-4</v>
      </c>
      <c r="AC3141" s="175">
        <f t="shared" ref="AC3141" si="753">SUM(AB3141:AB3144)/4</f>
        <v>1.1610524275785737E-4</v>
      </c>
    </row>
    <row r="3142" spans="1:29">
      <c r="A3142" t="s">
        <v>7518</v>
      </c>
      <c r="B3142" t="s">
        <v>7519</v>
      </c>
      <c r="C3142">
        <v>3.74</v>
      </c>
      <c r="D3142">
        <v>4</v>
      </c>
      <c r="E3142">
        <v>2.66</v>
      </c>
      <c r="F3142">
        <v>5.05</v>
      </c>
      <c r="G3142">
        <v>5.72</v>
      </c>
      <c r="H3142">
        <v>2.92</v>
      </c>
      <c r="I3142">
        <v>4.7699999999999996</v>
      </c>
      <c r="J3142">
        <v>5.41</v>
      </c>
      <c r="K3142">
        <v>2.7</v>
      </c>
      <c r="U3142">
        <v>95</v>
      </c>
      <c r="V3142">
        <v>128</v>
      </c>
      <c r="W3142">
        <v>129</v>
      </c>
      <c r="X3142">
        <v>80</v>
      </c>
      <c r="Y3142">
        <v>123</v>
      </c>
      <c r="Z3142">
        <v>135</v>
      </c>
      <c r="AA3142">
        <f t="shared" ref="AA3142:AA3205" si="754">SUM(U3142:Z3142)</f>
        <v>690</v>
      </c>
      <c r="AB3142">
        <f t="shared" si="742"/>
        <v>1.1498043416278663E-4</v>
      </c>
      <c r="AC3142" s="175"/>
    </row>
    <row r="3143" spans="1:29">
      <c r="A3143" t="s">
        <v>7520</v>
      </c>
      <c r="B3143" t="s">
        <v>7521</v>
      </c>
      <c r="C3143">
        <v>3.65</v>
      </c>
      <c r="D3143">
        <v>3.96</v>
      </c>
      <c r="E3143">
        <v>2.62</v>
      </c>
      <c r="F3143">
        <v>4.88</v>
      </c>
      <c r="G3143">
        <v>5.59</v>
      </c>
      <c r="H3143">
        <v>2.87</v>
      </c>
      <c r="I3143">
        <v>4.67</v>
      </c>
      <c r="J3143">
        <v>5.35</v>
      </c>
      <c r="K3143">
        <v>2.7</v>
      </c>
      <c r="U3143">
        <v>93</v>
      </c>
      <c r="V3143">
        <v>135</v>
      </c>
      <c r="W3143">
        <v>133</v>
      </c>
      <c r="X3143">
        <v>85</v>
      </c>
      <c r="Y3143">
        <v>127</v>
      </c>
      <c r="Z3143">
        <v>142</v>
      </c>
      <c r="AA3143">
        <f t="shared" si="754"/>
        <v>715</v>
      </c>
      <c r="AB3143">
        <f t="shared" si="742"/>
        <v>1.1914639192230788E-4</v>
      </c>
      <c r="AC3143" s="175"/>
    </row>
    <row r="3144" spans="1:29">
      <c r="A3144" t="s">
        <v>7522</v>
      </c>
      <c r="B3144" t="s">
        <v>7523</v>
      </c>
      <c r="C3144">
        <v>3.55</v>
      </c>
      <c r="D3144">
        <v>3.91</v>
      </c>
      <c r="E3144">
        <v>2.59</v>
      </c>
      <c r="F3144">
        <v>4.7</v>
      </c>
      <c r="G3144">
        <v>5.44</v>
      </c>
      <c r="H3144">
        <v>2.81</v>
      </c>
      <c r="I3144">
        <v>4.57</v>
      </c>
      <c r="J3144">
        <v>5.3</v>
      </c>
      <c r="K3144">
        <v>2.7</v>
      </c>
      <c r="U3144">
        <v>92</v>
      </c>
      <c r="V3144">
        <v>134</v>
      </c>
      <c r="W3144">
        <v>126</v>
      </c>
      <c r="X3144">
        <v>83</v>
      </c>
      <c r="Y3144">
        <v>138</v>
      </c>
      <c r="Z3144">
        <v>147</v>
      </c>
      <c r="AA3144">
        <f t="shared" si="754"/>
        <v>720</v>
      </c>
      <c r="AB3144">
        <f t="shared" si="742"/>
        <v>1.1997958347421214E-4</v>
      </c>
      <c r="AC3144" s="175"/>
    </row>
    <row r="3145" spans="1:29">
      <c r="A3145" t="s">
        <v>7524</v>
      </c>
      <c r="B3145" t="s">
        <v>7525</v>
      </c>
      <c r="C3145">
        <v>3.47</v>
      </c>
      <c r="D3145">
        <v>3.85</v>
      </c>
      <c r="E3145">
        <v>2.56</v>
      </c>
      <c r="F3145">
        <v>4.5599999999999996</v>
      </c>
      <c r="G3145">
        <v>5.33</v>
      </c>
      <c r="H3145">
        <v>2.76</v>
      </c>
      <c r="I3145">
        <v>4.49</v>
      </c>
      <c r="J3145">
        <v>5.26</v>
      </c>
      <c r="K3145">
        <v>2.7</v>
      </c>
      <c r="U3145">
        <v>89</v>
      </c>
      <c r="V3145">
        <v>124</v>
      </c>
      <c r="W3145">
        <v>112</v>
      </c>
      <c r="X3145">
        <v>93</v>
      </c>
      <c r="Y3145">
        <v>134</v>
      </c>
      <c r="Z3145">
        <v>126</v>
      </c>
      <c r="AA3145">
        <f t="shared" si="754"/>
        <v>678</v>
      </c>
      <c r="AB3145">
        <f t="shared" si="742"/>
        <v>1.1298077443821643E-4</v>
      </c>
      <c r="AC3145" s="175">
        <f t="shared" ref="AC3145:AC3205" si="755">SUM(AB3145:AB3148)/4</f>
        <v>8.1652772086616588E-5</v>
      </c>
    </row>
    <row r="3146" spans="1:29">
      <c r="A3146" t="s">
        <v>7526</v>
      </c>
      <c r="B3146" t="s">
        <v>7527</v>
      </c>
      <c r="C3146">
        <v>3.37</v>
      </c>
      <c r="D3146">
        <v>3.77</v>
      </c>
      <c r="E3146">
        <v>2.52</v>
      </c>
      <c r="F3146">
        <v>4.3899999999999997</v>
      </c>
      <c r="G3146">
        <v>5.2</v>
      </c>
      <c r="H3146">
        <v>2.72</v>
      </c>
      <c r="I3146">
        <v>4.4000000000000004</v>
      </c>
      <c r="J3146">
        <v>5.2</v>
      </c>
      <c r="K3146">
        <v>2.7</v>
      </c>
      <c r="U3146">
        <v>80</v>
      </c>
      <c r="V3146">
        <v>101</v>
      </c>
      <c r="W3146">
        <v>78</v>
      </c>
      <c r="X3146">
        <v>84</v>
      </c>
      <c r="Y3146">
        <v>122</v>
      </c>
      <c r="Z3146">
        <v>73</v>
      </c>
      <c r="AA3146">
        <f t="shared" si="754"/>
        <v>538</v>
      </c>
      <c r="AB3146">
        <f t="shared" si="742"/>
        <v>8.9651410984897399E-5</v>
      </c>
      <c r="AC3146" s="175"/>
    </row>
    <row r="3147" spans="1:29">
      <c r="A3147" t="s">
        <v>7528</v>
      </c>
      <c r="B3147" t="s">
        <v>7529</v>
      </c>
      <c r="C3147">
        <v>3.32</v>
      </c>
      <c r="D3147">
        <v>3.72</v>
      </c>
      <c r="E3147">
        <v>2.5</v>
      </c>
      <c r="F3147">
        <v>4.29</v>
      </c>
      <c r="G3147">
        <v>5.1100000000000003</v>
      </c>
      <c r="H3147">
        <v>2.69</v>
      </c>
      <c r="I3147">
        <v>4.34</v>
      </c>
      <c r="J3147">
        <v>5.17</v>
      </c>
      <c r="K3147">
        <v>2.7</v>
      </c>
      <c r="U3147">
        <v>72</v>
      </c>
      <c r="V3147">
        <v>73</v>
      </c>
      <c r="W3147">
        <v>53</v>
      </c>
      <c r="X3147">
        <v>61</v>
      </c>
      <c r="Y3147">
        <v>91</v>
      </c>
      <c r="Z3147">
        <v>30</v>
      </c>
      <c r="AA3147">
        <f t="shared" si="754"/>
        <v>380</v>
      </c>
      <c r="AB3147">
        <f t="shared" si="742"/>
        <v>6.3322557944723071E-5</v>
      </c>
      <c r="AC3147" s="175"/>
    </row>
    <row r="3148" spans="1:29">
      <c r="A3148" t="s">
        <v>7530</v>
      </c>
      <c r="B3148" t="s">
        <v>7531</v>
      </c>
      <c r="C3148">
        <v>3.25</v>
      </c>
      <c r="D3148">
        <v>3.67</v>
      </c>
      <c r="E3148">
        <v>2.48</v>
      </c>
      <c r="F3148">
        <v>4.18</v>
      </c>
      <c r="G3148">
        <v>5.0199999999999996</v>
      </c>
      <c r="H3148">
        <v>2.65</v>
      </c>
      <c r="I3148">
        <v>4.2699999999999996</v>
      </c>
      <c r="J3148">
        <v>5.13</v>
      </c>
      <c r="K3148">
        <v>2.7</v>
      </c>
      <c r="U3148">
        <v>83</v>
      </c>
      <c r="V3148">
        <v>64</v>
      </c>
      <c r="W3148">
        <v>60</v>
      </c>
      <c r="X3148">
        <v>76</v>
      </c>
      <c r="Y3148">
        <v>68</v>
      </c>
      <c r="Z3148">
        <v>13</v>
      </c>
      <c r="AA3148">
        <f t="shared" si="754"/>
        <v>364</v>
      </c>
      <c r="AB3148">
        <f t="shared" si="742"/>
        <v>6.0656344978629468E-5</v>
      </c>
      <c r="AC3148" s="175"/>
    </row>
    <row r="3149" spans="1:29">
      <c r="A3149" t="s">
        <v>7532</v>
      </c>
      <c r="B3149" t="s">
        <v>7533</v>
      </c>
      <c r="C3149">
        <v>3.19</v>
      </c>
      <c r="D3149">
        <v>3.62</v>
      </c>
      <c r="E3149">
        <v>2.4500000000000002</v>
      </c>
      <c r="F3149">
        <v>4.0599999999999996</v>
      </c>
      <c r="G3149">
        <v>4.93</v>
      </c>
      <c r="H3149">
        <v>2.62</v>
      </c>
      <c r="I3149">
        <v>4.21</v>
      </c>
      <c r="J3149">
        <v>5.09</v>
      </c>
      <c r="K3149">
        <v>2.7</v>
      </c>
      <c r="U3149">
        <v>94</v>
      </c>
      <c r="V3149">
        <v>69</v>
      </c>
      <c r="W3149">
        <v>64</v>
      </c>
      <c r="X3149">
        <v>97</v>
      </c>
      <c r="Y3149">
        <v>71</v>
      </c>
      <c r="Z3149">
        <v>15</v>
      </c>
      <c r="AA3149">
        <f t="shared" si="754"/>
        <v>410</v>
      </c>
      <c r="AB3149">
        <f t="shared" si="742"/>
        <v>6.8321707256148583E-5</v>
      </c>
      <c r="AC3149" s="175">
        <f t="shared" ref="AC3149:AC3209" si="756">SUM(AB3149:AB3152)/4</f>
        <v>8.0611282646736289E-5</v>
      </c>
    </row>
    <row r="3150" spans="1:29">
      <c r="A3150" t="s">
        <v>7534</v>
      </c>
      <c r="B3150" t="s">
        <v>7535</v>
      </c>
      <c r="C3150">
        <v>3.15</v>
      </c>
      <c r="D3150">
        <v>3.58</v>
      </c>
      <c r="E3150">
        <v>2.44</v>
      </c>
      <c r="F3150">
        <v>3.98</v>
      </c>
      <c r="G3150">
        <v>4.87</v>
      </c>
      <c r="H3150">
        <v>2.59</v>
      </c>
      <c r="I3150">
        <v>4.16</v>
      </c>
      <c r="J3150">
        <v>5.07</v>
      </c>
      <c r="K3150">
        <v>2.7</v>
      </c>
      <c r="U3150">
        <v>80</v>
      </c>
      <c r="V3150">
        <v>66</v>
      </c>
      <c r="W3150">
        <v>67</v>
      </c>
      <c r="X3150">
        <v>110</v>
      </c>
      <c r="Y3150">
        <v>69</v>
      </c>
      <c r="Z3150">
        <v>12</v>
      </c>
      <c r="AA3150">
        <f t="shared" si="754"/>
        <v>404</v>
      </c>
      <c r="AB3150">
        <f t="shared" si="742"/>
        <v>6.7321877393863484E-5</v>
      </c>
      <c r="AC3150" s="175"/>
    </row>
    <row r="3151" spans="1:29">
      <c r="A3151" t="s">
        <v>7536</v>
      </c>
      <c r="B3151" t="s">
        <v>7537</v>
      </c>
      <c r="C3151">
        <v>3.11</v>
      </c>
      <c r="D3151">
        <v>3.55</v>
      </c>
      <c r="E3151">
        <v>2.42</v>
      </c>
      <c r="F3151">
        <v>3.92</v>
      </c>
      <c r="G3151">
        <v>4.82</v>
      </c>
      <c r="H3151">
        <v>2.57</v>
      </c>
      <c r="I3151">
        <v>4.13</v>
      </c>
      <c r="J3151">
        <v>5.05</v>
      </c>
      <c r="K3151">
        <v>2.7</v>
      </c>
      <c r="U3151">
        <v>84</v>
      </c>
      <c r="V3151">
        <v>75</v>
      </c>
      <c r="W3151">
        <v>76</v>
      </c>
      <c r="X3151">
        <v>152</v>
      </c>
      <c r="Y3151">
        <v>66</v>
      </c>
      <c r="Z3151">
        <v>23</v>
      </c>
      <c r="AA3151">
        <f t="shared" si="754"/>
        <v>476</v>
      </c>
      <c r="AB3151">
        <f t="shared" si="742"/>
        <v>7.9319835741284694E-5</v>
      </c>
      <c r="AC3151" s="175"/>
    </row>
    <row r="3152" spans="1:29">
      <c r="A3152" t="s">
        <v>7538</v>
      </c>
      <c r="B3152" t="s">
        <v>7539</v>
      </c>
      <c r="C3152">
        <v>3.09</v>
      </c>
      <c r="D3152">
        <v>3.54</v>
      </c>
      <c r="E3152">
        <v>2.41</v>
      </c>
      <c r="F3152">
        <v>3.88</v>
      </c>
      <c r="G3152">
        <v>4.78</v>
      </c>
      <c r="H3152">
        <v>2.5499999999999998</v>
      </c>
      <c r="I3152">
        <v>4.1100000000000003</v>
      </c>
      <c r="J3152">
        <v>5.04</v>
      </c>
      <c r="K3152">
        <v>2.7</v>
      </c>
      <c r="U3152">
        <v>104</v>
      </c>
      <c r="V3152">
        <v>98</v>
      </c>
      <c r="W3152">
        <v>97</v>
      </c>
      <c r="X3152">
        <v>187</v>
      </c>
      <c r="Y3152">
        <v>106</v>
      </c>
      <c r="Z3152">
        <v>53</v>
      </c>
      <c r="AA3152">
        <f t="shared" si="754"/>
        <v>645</v>
      </c>
      <c r="AB3152">
        <f t="shared" si="742"/>
        <v>1.0748171019564838E-4</v>
      </c>
      <c r="AC3152" s="175"/>
    </row>
    <row r="3153" spans="1:29">
      <c r="A3153" t="s">
        <v>7540</v>
      </c>
      <c r="B3153" t="s">
        <v>7541</v>
      </c>
      <c r="C3153">
        <v>3.14</v>
      </c>
      <c r="D3153">
        <v>3.58</v>
      </c>
      <c r="E3153">
        <v>2.4300000000000002</v>
      </c>
      <c r="F3153">
        <v>3.93</v>
      </c>
      <c r="G3153">
        <v>4.8099999999999996</v>
      </c>
      <c r="H3153">
        <v>2.5499999999999998</v>
      </c>
      <c r="I3153">
        <v>4.16</v>
      </c>
      <c r="J3153">
        <v>5.07</v>
      </c>
      <c r="K3153">
        <v>2.7</v>
      </c>
      <c r="U3153">
        <v>138</v>
      </c>
      <c r="V3153">
        <v>150</v>
      </c>
      <c r="W3153">
        <v>131</v>
      </c>
      <c r="X3153">
        <v>200</v>
      </c>
      <c r="Y3153">
        <v>144</v>
      </c>
      <c r="Z3153">
        <v>168</v>
      </c>
      <c r="AA3153">
        <f t="shared" si="754"/>
        <v>931</v>
      </c>
      <c r="AB3153">
        <f t="shared" si="742"/>
        <v>1.5514026696457152E-4</v>
      </c>
      <c r="AC3153" s="175">
        <f t="shared" ref="AC3153:AC3213" si="757">SUM(AB3153:AB3156)/4</f>
        <v>1.5464035203342899E-4</v>
      </c>
    </row>
    <row r="3154" spans="1:29">
      <c r="A3154" t="s">
        <v>7542</v>
      </c>
      <c r="B3154" t="s">
        <v>7543</v>
      </c>
      <c r="C3154">
        <v>3.25</v>
      </c>
      <c r="D3154">
        <v>3.67</v>
      </c>
      <c r="E3154">
        <v>2.4700000000000002</v>
      </c>
      <c r="F3154">
        <v>4.0999999999999996</v>
      </c>
      <c r="G3154">
        <v>4.9400000000000004</v>
      </c>
      <c r="H3154">
        <v>2.6</v>
      </c>
      <c r="I3154">
        <v>4.2699999999999996</v>
      </c>
      <c r="J3154">
        <v>5.13</v>
      </c>
      <c r="K3154">
        <v>2.7</v>
      </c>
      <c r="U3154">
        <v>123</v>
      </c>
      <c r="V3154">
        <v>164</v>
      </c>
      <c r="W3154">
        <v>158</v>
      </c>
      <c r="X3154">
        <v>144</v>
      </c>
      <c r="Y3154">
        <v>122</v>
      </c>
      <c r="Z3154">
        <v>262</v>
      </c>
      <c r="AA3154">
        <f t="shared" si="754"/>
        <v>973</v>
      </c>
      <c r="AB3154">
        <f t="shared" si="742"/>
        <v>1.6213907600056725E-4</v>
      </c>
      <c r="AC3154" s="175"/>
    </row>
    <row r="3155" spans="1:29">
      <c r="A3155" t="s">
        <v>7544</v>
      </c>
      <c r="B3155" t="s">
        <v>7545</v>
      </c>
      <c r="C3155">
        <v>3.36</v>
      </c>
      <c r="D3155">
        <v>3.76</v>
      </c>
      <c r="E3155">
        <v>2.52</v>
      </c>
      <c r="F3155">
        <v>4.29</v>
      </c>
      <c r="G3155">
        <v>5.0999999999999996</v>
      </c>
      <c r="H3155">
        <v>2.66</v>
      </c>
      <c r="I3155">
        <v>4.3899999999999997</v>
      </c>
      <c r="J3155">
        <v>5.2</v>
      </c>
      <c r="K3155">
        <v>2.7</v>
      </c>
      <c r="U3155">
        <v>113</v>
      </c>
      <c r="V3155">
        <v>147</v>
      </c>
      <c r="W3155">
        <v>154</v>
      </c>
      <c r="X3155">
        <v>174</v>
      </c>
      <c r="Y3155">
        <v>154</v>
      </c>
      <c r="Z3155">
        <v>226</v>
      </c>
      <c r="AA3155">
        <f t="shared" si="754"/>
        <v>968</v>
      </c>
      <c r="AB3155">
        <f t="shared" si="742"/>
        <v>1.6130588444866298E-4</v>
      </c>
      <c r="AC3155" s="175"/>
    </row>
    <row r="3156" spans="1:29">
      <c r="A3156" t="s">
        <v>7546</v>
      </c>
      <c r="B3156" t="s">
        <v>7547</v>
      </c>
      <c r="C3156">
        <v>3.47</v>
      </c>
      <c r="D3156">
        <v>3.84</v>
      </c>
      <c r="E3156">
        <v>2.56</v>
      </c>
      <c r="F3156">
        <v>4.47</v>
      </c>
      <c r="G3156">
        <v>5.24</v>
      </c>
      <c r="H3156">
        <v>2.71</v>
      </c>
      <c r="I3156">
        <v>4.49</v>
      </c>
      <c r="J3156">
        <v>5.25</v>
      </c>
      <c r="K3156">
        <v>2.7</v>
      </c>
      <c r="U3156">
        <v>122</v>
      </c>
      <c r="V3156">
        <v>145</v>
      </c>
      <c r="W3156">
        <v>145</v>
      </c>
      <c r="X3156">
        <v>119</v>
      </c>
      <c r="Y3156">
        <v>138</v>
      </c>
      <c r="Z3156">
        <v>171</v>
      </c>
      <c r="AA3156">
        <f t="shared" si="754"/>
        <v>840</v>
      </c>
      <c r="AB3156">
        <f t="shared" si="742"/>
        <v>1.3997618071991417E-4</v>
      </c>
      <c r="AC3156" s="175"/>
    </row>
    <row r="3157" spans="1:29">
      <c r="A3157" t="s">
        <v>7548</v>
      </c>
      <c r="B3157" t="s">
        <v>7549</v>
      </c>
      <c r="C3157">
        <v>3.57</v>
      </c>
      <c r="D3157">
        <v>3.9</v>
      </c>
      <c r="E3157">
        <v>2.6</v>
      </c>
      <c r="F3157">
        <v>4.6500000000000004</v>
      </c>
      <c r="G3157">
        <v>5.39</v>
      </c>
      <c r="H3157">
        <v>2.77</v>
      </c>
      <c r="I3157">
        <v>4.59</v>
      </c>
      <c r="J3157">
        <v>5.31</v>
      </c>
      <c r="K3157">
        <v>2.7</v>
      </c>
      <c r="U3157">
        <v>120</v>
      </c>
      <c r="V3157">
        <v>135</v>
      </c>
      <c r="W3157">
        <v>132</v>
      </c>
      <c r="X3157">
        <v>103</v>
      </c>
      <c r="Y3157">
        <v>140</v>
      </c>
      <c r="Z3157">
        <v>164</v>
      </c>
      <c r="AA3157">
        <f t="shared" si="754"/>
        <v>794</v>
      </c>
      <c r="AB3157">
        <f t="shared" si="742"/>
        <v>1.3231081844239506E-4</v>
      </c>
      <c r="AC3157" s="175">
        <f t="shared" ref="AC3157:AC3217" si="758">SUM(AB3157:AB3160)/4</f>
        <v>1.237706050353765E-4</v>
      </c>
    </row>
    <row r="3158" spans="1:29">
      <c r="A3158" t="s">
        <v>7550</v>
      </c>
      <c r="B3158" t="s">
        <v>7551</v>
      </c>
      <c r="C3158">
        <v>3.67</v>
      </c>
      <c r="D3158">
        <v>3.95</v>
      </c>
      <c r="E3158">
        <v>2.64</v>
      </c>
      <c r="F3158">
        <v>4.8600000000000003</v>
      </c>
      <c r="G3158">
        <v>5.56</v>
      </c>
      <c r="H3158">
        <v>2.85</v>
      </c>
      <c r="I3158">
        <v>4.6900000000000004</v>
      </c>
      <c r="J3158">
        <v>5.37</v>
      </c>
      <c r="K3158">
        <v>2.7</v>
      </c>
      <c r="U3158">
        <v>108</v>
      </c>
      <c r="V3158">
        <v>130</v>
      </c>
      <c r="W3158">
        <v>123</v>
      </c>
      <c r="X3158">
        <v>108</v>
      </c>
      <c r="Y3158">
        <v>133</v>
      </c>
      <c r="Z3158">
        <v>149</v>
      </c>
      <c r="AA3158">
        <f t="shared" si="754"/>
        <v>751</v>
      </c>
      <c r="AB3158">
        <f t="shared" ref="AB3158:AB3221" si="759">AA3158/$AD$4</f>
        <v>1.2514537109601851E-4</v>
      </c>
      <c r="AC3158" s="175"/>
    </row>
    <row r="3159" spans="1:29">
      <c r="A3159" t="s">
        <v>7552</v>
      </c>
      <c r="B3159" t="s">
        <v>7553</v>
      </c>
      <c r="C3159">
        <v>3.76</v>
      </c>
      <c r="D3159">
        <v>3.99</v>
      </c>
      <c r="E3159">
        <v>2.68</v>
      </c>
      <c r="F3159">
        <v>5.07</v>
      </c>
      <c r="G3159">
        <v>5.72</v>
      </c>
      <c r="H3159">
        <v>2.92</v>
      </c>
      <c r="I3159">
        <v>4.8</v>
      </c>
      <c r="J3159">
        <v>5.42</v>
      </c>
      <c r="K3159">
        <v>2.7</v>
      </c>
      <c r="U3159">
        <v>110</v>
      </c>
      <c r="V3159">
        <v>125</v>
      </c>
      <c r="W3159">
        <v>114</v>
      </c>
      <c r="X3159">
        <v>93</v>
      </c>
      <c r="Y3159">
        <v>129</v>
      </c>
      <c r="Z3159">
        <v>151</v>
      </c>
      <c r="AA3159">
        <f t="shared" si="754"/>
        <v>722</v>
      </c>
      <c r="AB3159">
        <f t="shared" si="759"/>
        <v>1.2031286009497384E-4</v>
      </c>
      <c r="AC3159" s="175"/>
    </row>
    <row r="3160" spans="1:29">
      <c r="A3160" t="s">
        <v>7554</v>
      </c>
      <c r="B3160" t="s">
        <v>7555</v>
      </c>
      <c r="C3160">
        <v>3.84</v>
      </c>
      <c r="D3160">
        <v>4.01</v>
      </c>
      <c r="E3160">
        <v>2.71</v>
      </c>
      <c r="F3160">
        <v>5.26</v>
      </c>
      <c r="G3160">
        <v>5.86</v>
      </c>
      <c r="H3160">
        <v>2.98</v>
      </c>
      <c r="I3160">
        <v>4.8899999999999997</v>
      </c>
      <c r="J3160">
        <v>5.47</v>
      </c>
      <c r="K3160">
        <v>2.7</v>
      </c>
      <c r="U3160">
        <v>102</v>
      </c>
      <c r="V3160">
        <v>121</v>
      </c>
      <c r="W3160">
        <v>112</v>
      </c>
      <c r="X3160">
        <v>94</v>
      </c>
      <c r="Y3160">
        <v>130</v>
      </c>
      <c r="Z3160">
        <v>145</v>
      </c>
      <c r="AA3160">
        <f t="shared" si="754"/>
        <v>704</v>
      </c>
      <c r="AB3160">
        <f t="shared" si="759"/>
        <v>1.1731337050811854E-4</v>
      </c>
      <c r="AC3160" s="175"/>
    </row>
    <row r="3161" spans="1:29">
      <c r="A3161" t="s">
        <v>7556</v>
      </c>
      <c r="B3161" t="s">
        <v>7557</v>
      </c>
      <c r="C3161">
        <v>3.89</v>
      </c>
      <c r="D3161">
        <v>4.0199999999999996</v>
      </c>
      <c r="E3161">
        <v>2.74</v>
      </c>
      <c r="F3161">
        <v>5.37</v>
      </c>
      <c r="G3161">
        <v>5.94</v>
      </c>
      <c r="H3161">
        <v>3.02</v>
      </c>
      <c r="I3161">
        <v>4.95</v>
      </c>
      <c r="J3161">
        <v>5.51</v>
      </c>
      <c r="K3161">
        <v>2.7</v>
      </c>
      <c r="U3161">
        <v>99</v>
      </c>
      <c r="V3161">
        <v>121</v>
      </c>
      <c r="W3161">
        <v>117</v>
      </c>
      <c r="X3161">
        <v>83</v>
      </c>
      <c r="Y3161">
        <v>119</v>
      </c>
      <c r="Z3161">
        <v>117</v>
      </c>
      <c r="AA3161">
        <f t="shared" si="754"/>
        <v>656</v>
      </c>
      <c r="AB3161">
        <f t="shared" si="759"/>
        <v>1.0931473160983773E-4</v>
      </c>
      <c r="AC3161" s="175">
        <f t="shared" ref="AC3161" si="760">SUM(AB3161:AB3164)/4</f>
        <v>1.0968966780819465E-4</v>
      </c>
    </row>
    <row r="3162" spans="1:29">
      <c r="A3162" t="s">
        <v>7558</v>
      </c>
      <c r="B3162" t="s">
        <v>7559</v>
      </c>
      <c r="C3162">
        <v>3.91</v>
      </c>
      <c r="D3162">
        <v>4.0199999999999996</v>
      </c>
      <c r="E3162">
        <v>2.75</v>
      </c>
      <c r="F3162">
        <v>5.42</v>
      </c>
      <c r="G3162">
        <v>5.98</v>
      </c>
      <c r="H3162">
        <v>3.04</v>
      </c>
      <c r="I3162">
        <v>4.9800000000000004</v>
      </c>
      <c r="J3162">
        <v>5.52</v>
      </c>
      <c r="K3162">
        <v>2.7</v>
      </c>
      <c r="U3162">
        <v>105</v>
      </c>
      <c r="V3162">
        <v>120</v>
      </c>
      <c r="W3162">
        <v>121</v>
      </c>
      <c r="X3162">
        <v>77</v>
      </c>
      <c r="Y3162">
        <v>122</v>
      </c>
      <c r="Z3162">
        <v>112</v>
      </c>
      <c r="AA3162">
        <f t="shared" si="754"/>
        <v>657</v>
      </c>
      <c r="AB3162">
        <f t="shared" si="759"/>
        <v>1.0948136992021858E-4</v>
      </c>
      <c r="AC3162" s="175"/>
    </row>
    <row r="3163" spans="1:29">
      <c r="A3163" t="s">
        <v>7560</v>
      </c>
      <c r="B3163" t="s">
        <v>7561</v>
      </c>
      <c r="C3163">
        <v>3.92</v>
      </c>
      <c r="D3163">
        <v>4.03</v>
      </c>
      <c r="E3163">
        <v>2.76</v>
      </c>
      <c r="F3163">
        <v>5.44</v>
      </c>
      <c r="G3163">
        <v>5.99</v>
      </c>
      <c r="H3163">
        <v>3.04</v>
      </c>
      <c r="I3163">
        <v>5.01</v>
      </c>
      <c r="J3163">
        <v>5.54</v>
      </c>
      <c r="K3163">
        <v>2.7</v>
      </c>
      <c r="U3163">
        <v>101</v>
      </c>
      <c r="V3163">
        <v>126</v>
      </c>
      <c r="W3163">
        <v>129</v>
      </c>
      <c r="X3163">
        <v>76</v>
      </c>
      <c r="Y3163">
        <v>111</v>
      </c>
      <c r="Z3163">
        <v>100</v>
      </c>
      <c r="AA3163">
        <f t="shared" si="754"/>
        <v>643</v>
      </c>
      <c r="AB3163">
        <f t="shared" si="759"/>
        <v>1.0714843357488667E-4</v>
      </c>
      <c r="AC3163" s="175"/>
    </row>
    <row r="3164" spans="1:29">
      <c r="A3164" t="s">
        <v>7562</v>
      </c>
      <c r="B3164" t="s">
        <v>7563</v>
      </c>
      <c r="C3164">
        <v>3.91</v>
      </c>
      <c r="D3164">
        <v>4.03</v>
      </c>
      <c r="E3164">
        <v>2.75</v>
      </c>
      <c r="F3164">
        <v>5.39</v>
      </c>
      <c r="G3164">
        <v>5.95</v>
      </c>
      <c r="H3164">
        <v>3.01</v>
      </c>
      <c r="I3164">
        <v>4.99</v>
      </c>
      <c r="J3164">
        <v>5.53</v>
      </c>
      <c r="K3164">
        <v>2.7</v>
      </c>
      <c r="U3164">
        <v>111</v>
      </c>
      <c r="V3164">
        <v>134</v>
      </c>
      <c r="W3164">
        <v>134</v>
      </c>
      <c r="X3164">
        <v>71</v>
      </c>
      <c r="Y3164">
        <v>109</v>
      </c>
      <c r="Z3164">
        <v>118</v>
      </c>
      <c r="AA3164">
        <f t="shared" si="754"/>
        <v>677</v>
      </c>
      <c r="AB3164">
        <f t="shared" si="759"/>
        <v>1.1281413612783557E-4</v>
      </c>
      <c r="AC3164" s="175"/>
    </row>
    <row r="3165" spans="1:29">
      <c r="A3165" t="s">
        <v>7564</v>
      </c>
      <c r="B3165" t="s">
        <v>7565</v>
      </c>
      <c r="C3165">
        <v>3.89</v>
      </c>
      <c r="D3165">
        <v>4.0199999999999996</v>
      </c>
      <c r="E3165">
        <v>2.73</v>
      </c>
      <c r="F3165">
        <v>5.3</v>
      </c>
      <c r="G3165">
        <v>5.88</v>
      </c>
      <c r="H3165">
        <v>2.98</v>
      </c>
      <c r="I3165">
        <v>4.9400000000000004</v>
      </c>
      <c r="J3165">
        <v>5.5</v>
      </c>
      <c r="K3165">
        <v>2.7</v>
      </c>
      <c r="U3165">
        <v>117</v>
      </c>
      <c r="V3165">
        <v>141</v>
      </c>
      <c r="W3165">
        <v>141</v>
      </c>
      <c r="X3165">
        <v>73</v>
      </c>
      <c r="Y3165">
        <v>117</v>
      </c>
      <c r="Z3165">
        <v>139</v>
      </c>
      <c r="AA3165">
        <f t="shared" si="754"/>
        <v>728</v>
      </c>
      <c r="AB3165">
        <f t="shared" si="759"/>
        <v>1.2131268995725894E-4</v>
      </c>
      <c r="AC3165" s="175">
        <f t="shared" si="744"/>
        <v>1.268950733550174E-4</v>
      </c>
    </row>
    <row r="3166" spans="1:29">
      <c r="A3166" t="s">
        <v>7566</v>
      </c>
      <c r="B3166" t="s">
        <v>7567</v>
      </c>
      <c r="C3166">
        <v>3.83</v>
      </c>
      <c r="D3166">
        <v>4.0199999999999996</v>
      </c>
      <c r="E3166">
        <v>2.7</v>
      </c>
      <c r="F3166">
        <v>5.14</v>
      </c>
      <c r="G3166">
        <v>5.77</v>
      </c>
      <c r="H3166">
        <v>2.93</v>
      </c>
      <c r="I3166">
        <v>4.8600000000000003</v>
      </c>
      <c r="J3166">
        <v>5.46</v>
      </c>
      <c r="K3166">
        <v>2.7</v>
      </c>
      <c r="U3166">
        <v>114</v>
      </c>
      <c r="V3166">
        <v>147</v>
      </c>
      <c r="W3166">
        <v>148</v>
      </c>
      <c r="X3166">
        <v>84</v>
      </c>
      <c r="Y3166">
        <v>123</v>
      </c>
      <c r="Z3166">
        <v>135</v>
      </c>
      <c r="AA3166">
        <f t="shared" si="754"/>
        <v>751</v>
      </c>
      <c r="AB3166">
        <f t="shared" si="759"/>
        <v>1.2514537109601851E-4</v>
      </c>
      <c r="AC3166" s="175"/>
    </row>
    <row r="3167" spans="1:29">
      <c r="A3167" t="s">
        <v>7568</v>
      </c>
      <c r="B3167" t="s">
        <v>7569</v>
      </c>
      <c r="C3167">
        <v>3.68</v>
      </c>
      <c r="D3167">
        <v>3.98</v>
      </c>
      <c r="E3167">
        <v>2.64</v>
      </c>
      <c r="F3167">
        <v>4.91</v>
      </c>
      <c r="G3167">
        <v>5.6</v>
      </c>
      <c r="H3167">
        <v>2.87</v>
      </c>
      <c r="I3167">
        <v>4.7</v>
      </c>
      <c r="J3167">
        <v>5.37</v>
      </c>
      <c r="K3167">
        <v>2.7</v>
      </c>
      <c r="U3167">
        <v>112</v>
      </c>
      <c r="V3167">
        <v>153</v>
      </c>
      <c r="W3167">
        <v>149</v>
      </c>
      <c r="X3167">
        <v>95</v>
      </c>
      <c r="Y3167">
        <v>127</v>
      </c>
      <c r="Z3167">
        <v>142</v>
      </c>
      <c r="AA3167">
        <f t="shared" si="754"/>
        <v>778</v>
      </c>
      <c r="AB3167">
        <f t="shared" si="759"/>
        <v>1.2964460547630144E-4</v>
      </c>
      <c r="AC3167" s="175"/>
    </row>
    <row r="3168" spans="1:29">
      <c r="A3168" t="s">
        <v>7570</v>
      </c>
      <c r="B3168" t="s">
        <v>7571</v>
      </c>
      <c r="C3168">
        <v>3.53</v>
      </c>
      <c r="D3168">
        <v>3.89</v>
      </c>
      <c r="E3168">
        <v>2.58</v>
      </c>
      <c r="F3168">
        <v>4.6399999999999997</v>
      </c>
      <c r="G3168">
        <v>5.39</v>
      </c>
      <c r="H3168">
        <v>2.79</v>
      </c>
      <c r="I3168">
        <v>4.55</v>
      </c>
      <c r="J3168">
        <v>5.29</v>
      </c>
      <c r="K3168">
        <v>2.7</v>
      </c>
      <c r="U3168">
        <v>118</v>
      </c>
      <c r="V3168">
        <v>150</v>
      </c>
      <c r="W3168">
        <v>141</v>
      </c>
      <c r="X3168">
        <v>95</v>
      </c>
      <c r="Y3168">
        <v>138</v>
      </c>
      <c r="Z3168">
        <v>147</v>
      </c>
      <c r="AA3168">
        <f t="shared" si="754"/>
        <v>789</v>
      </c>
      <c r="AB3168">
        <f t="shared" si="759"/>
        <v>1.3147762689049081E-4</v>
      </c>
      <c r="AC3168" s="175"/>
    </row>
    <row r="3169" spans="1:29">
      <c r="A3169" t="s">
        <v>7572</v>
      </c>
      <c r="B3169" t="s">
        <v>7573</v>
      </c>
      <c r="C3169">
        <v>3.42</v>
      </c>
      <c r="D3169">
        <v>3.81</v>
      </c>
      <c r="E3169">
        <v>2.54</v>
      </c>
      <c r="F3169">
        <v>4.43</v>
      </c>
      <c r="G3169">
        <v>5.21</v>
      </c>
      <c r="H3169">
        <v>2.71</v>
      </c>
      <c r="I3169">
        <v>4.4400000000000004</v>
      </c>
      <c r="J3169">
        <v>5.23</v>
      </c>
      <c r="K3169">
        <v>2.7</v>
      </c>
      <c r="U3169">
        <v>107</v>
      </c>
      <c r="V3169">
        <v>136</v>
      </c>
      <c r="W3169">
        <v>124</v>
      </c>
      <c r="X3169">
        <v>108</v>
      </c>
      <c r="Y3169">
        <v>134</v>
      </c>
      <c r="Z3169">
        <v>126</v>
      </c>
      <c r="AA3169">
        <f t="shared" si="754"/>
        <v>735</v>
      </c>
      <c r="AB3169">
        <f t="shared" si="759"/>
        <v>1.2247915812992489E-4</v>
      </c>
      <c r="AC3169" s="175">
        <f t="shared" si="745"/>
        <v>8.8401623657041018E-5</v>
      </c>
    </row>
    <row r="3170" spans="1:29">
      <c r="A3170" t="s">
        <v>7574</v>
      </c>
      <c r="B3170" t="s">
        <v>7575</v>
      </c>
      <c r="C3170">
        <v>3.32</v>
      </c>
      <c r="D3170">
        <v>3.72</v>
      </c>
      <c r="E3170">
        <v>2.5</v>
      </c>
      <c r="F3170">
        <v>4.2300000000000004</v>
      </c>
      <c r="G3170">
        <v>5.05</v>
      </c>
      <c r="H3170">
        <v>2.64</v>
      </c>
      <c r="I3170">
        <v>4.34</v>
      </c>
      <c r="J3170">
        <v>5.17</v>
      </c>
      <c r="K3170">
        <v>2.7</v>
      </c>
      <c r="U3170">
        <v>102</v>
      </c>
      <c r="V3170">
        <v>112</v>
      </c>
      <c r="W3170">
        <v>87</v>
      </c>
      <c r="X3170">
        <v>94</v>
      </c>
      <c r="Y3170">
        <v>122</v>
      </c>
      <c r="Z3170">
        <v>73</v>
      </c>
      <c r="AA3170">
        <f t="shared" si="754"/>
        <v>590</v>
      </c>
      <c r="AB3170">
        <f t="shared" si="759"/>
        <v>9.8316603124701615E-5</v>
      </c>
      <c r="AC3170" s="175"/>
    </row>
    <row r="3171" spans="1:29">
      <c r="A3171" t="s">
        <v>7576</v>
      </c>
      <c r="B3171" t="s">
        <v>7577</v>
      </c>
      <c r="C3171">
        <v>3.23</v>
      </c>
      <c r="D3171">
        <v>3.65</v>
      </c>
      <c r="E3171">
        <v>2.4700000000000002</v>
      </c>
      <c r="F3171">
        <v>4.07</v>
      </c>
      <c r="G3171">
        <v>4.91</v>
      </c>
      <c r="H3171">
        <v>2.59</v>
      </c>
      <c r="I3171">
        <v>4.25</v>
      </c>
      <c r="J3171">
        <v>5.12</v>
      </c>
      <c r="K3171">
        <v>2.7</v>
      </c>
      <c r="U3171">
        <v>87</v>
      </c>
      <c r="V3171">
        <v>82</v>
      </c>
      <c r="W3171">
        <v>65</v>
      </c>
      <c r="X3171">
        <v>79</v>
      </c>
      <c r="Y3171">
        <v>91</v>
      </c>
      <c r="Z3171">
        <v>30</v>
      </c>
      <c r="AA3171">
        <f t="shared" si="754"/>
        <v>434</v>
      </c>
      <c r="AB3171">
        <f t="shared" si="759"/>
        <v>7.2321026705288982E-5</v>
      </c>
      <c r="AC3171" s="175"/>
    </row>
    <row r="3172" spans="1:29">
      <c r="A3172" t="s">
        <v>7578</v>
      </c>
      <c r="B3172" t="s">
        <v>7579</v>
      </c>
      <c r="C3172">
        <v>3.15</v>
      </c>
      <c r="D3172">
        <v>3.59</v>
      </c>
      <c r="E3172">
        <v>2.44</v>
      </c>
      <c r="F3172">
        <v>3.93</v>
      </c>
      <c r="G3172">
        <v>4.8099999999999996</v>
      </c>
      <c r="H3172">
        <v>2.5499999999999998</v>
      </c>
      <c r="I3172">
        <v>4.17</v>
      </c>
      <c r="J3172">
        <v>5.07</v>
      </c>
      <c r="K3172">
        <v>2.7</v>
      </c>
      <c r="U3172">
        <v>86</v>
      </c>
      <c r="V3172">
        <v>65</v>
      </c>
      <c r="W3172">
        <v>62</v>
      </c>
      <c r="X3172">
        <v>69</v>
      </c>
      <c r="Y3172">
        <v>68</v>
      </c>
      <c r="Z3172">
        <v>13</v>
      </c>
      <c r="AA3172">
        <f t="shared" si="754"/>
        <v>363</v>
      </c>
      <c r="AB3172">
        <f t="shared" si="759"/>
        <v>6.048970666824862E-5</v>
      </c>
      <c r="AC3172" s="175"/>
    </row>
    <row r="3173" spans="1:29">
      <c r="A3173" t="s">
        <v>7580</v>
      </c>
      <c r="B3173" t="s">
        <v>7581</v>
      </c>
      <c r="C3173">
        <v>3.08</v>
      </c>
      <c r="D3173">
        <v>3.52</v>
      </c>
      <c r="E3173">
        <v>2.41</v>
      </c>
      <c r="F3173">
        <v>3.79</v>
      </c>
      <c r="G3173">
        <v>4.6900000000000004</v>
      </c>
      <c r="H3173">
        <v>2.5</v>
      </c>
      <c r="I3173">
        <v>4.09</v>
      </c>
      <c r="J3173">
        <v>5.03</v>
      </c>
      <c r="K3173">
        <v>2.7</v>
      </c>
      <c r="U3173">
        <v>89</v>
      </c>
      <c r="V3173">
        <v>71</v>
      </c>
      <c r="W3173">
        <v>66</v>
      </c>
      <c r="X3173">
        <v>87</v>
      </c>
      <c r="Y3173">
        <v>71</v>
      </c>
      <c r="Z3173">
        <v>15</v>
      </c>
      <c r="AA3173">
        <f t="shared" si="754"/>
        <v>399</v>
      </c>
      <c r="AB3173">
        <f t="shared" si="759"/>
        <v>6.6488685841959225E-5</v>
      </c>
      <c r="AC3173" s="175">
        <f t="shared" si="746"/>
        <v>7.6611963197595876E-5</v>
      </c>
    </row>
    <row r="3174" spans="1:29">
      <c r="A3174" t="s">
        <v>7582</v>
      </c>
      <c r="B3174" t="s">
        <v>7583</v>
      </c>
      <c r="C3174">
        <v>3.02</v>
      </c>
      <c r="D3174">
        <v>3.47</v>
      </c>
      <c r="E3174">
        <v>2.38</v>
      </c>
      <c r="F3174">
        <v>3.68</v>
      </c>
      <c r="G3174">
        <v>4.59</v>
      </c>
      <c r="H3174">
        <v>2.46</v>
      </c>
      <c r="I3174">
        <v>4.03</v>
      </c>
      <c r="J3174">
        <v>4.99</v>
      </c>
      <c r="K3174">
        <v>2.7</v>
      </c>
      <c r="U3174">
        <v>93</v>
      </c>
      <c r="V3174">
        <v>68</v>
      </c>
      <c r="W3174">
        <v>70</v>
      </c>
      <c r="X3174">
        <v>90</v>
      </c>
      <c r="Y3174">
        <v>69</v>
      </c>
      <c r="Z3174">
        <v>12</v>
      </c>
      <c r="AA3174">
        <f t="shared" si="754"/>
        <v>402</v>
      </c>
      <c r="AB3174">
        <f t="shared" si="759"/>
        <v>6.6988600773101775E-5</v>
      </c>
      <c r="AC3174" s="175"/>
    </row>
    <row r="3175" spans="1:29">
      <c r="A3175" t="s">
        <v>7584</v>
      </c>
      <c r="B3175" t="s">
        <v>7585</v>
      </c>
      <c r="C3175">
        <v>2.97</v>
      </c>
      <c r="D3175">
        <v>3.43</v>
      </c>
      <c r="E3175">
        <v>2.37</v>
      </c>
      <c r="F3175">
        <v>3.59</v>
      </c>
      <c r="G3175">
        <v>4.5199999999999996</v>
      </c>
      <c r="H3175">
        <v>2.4300000000000002</v>
      </c>
      <c r="I3175">
        <v>3.98</v>
      </c>
      <c r="J3175">
        <v>4.96</v>
      </c>
      <c r="K3175">
        <v>2.7</v>
      </c>
      <c r="U3175">
        <v>105</v>
      </c>
      <c r="V3175">
        <v>77</v>
      </c>
      <c r="W3175">
        <v>79</v>
      </c>
      <c r="X3175">
        <v>92</v>
      </c>
      <c r="Y3175">
        <v>66</v>
      </c>
      <c r="Z3175">
        <v>23</v>
      </c>
      <c r="AA3175">
        <f t="shared" si="754"/>
        <v>442</v>
      </c>
      <c r="AB3175">
        <f t="shared" si="759"/>
        <v>7.3654133188335791E-5</v>
      </c>
      <c r="AC3175" s="175"/>
    </row>
    <row r="3176" spans="1:29">
      <c r="A3176" t="s">
        <v>7586</v>
      </c>
      <c r="B3176" t="s">
        <v>7587</v>
      </c>
      <c r="C3176">
        <v>2.94</v>
      </c>
      <c r="D3176">
        <v>3.4</v>
      </c>
      <c r="E3176">
        <v>2.35</v>
      </c>
      <c r="F3176">
        <v>3.52</v>
      </c>
      <c r="G3176">
        <v>4.45</v>
      </c>
      <c r="H3176">
        <v>2.4</v>
      </c>
      <c r="I3176">
        <v>3.94</v>
      </c>
      <c r="J3176">
        <v>4.9400000000000004</v>
      </c>
      <c r="K3176">
        <v>2.7</v>
      </c>
      <c r="U3176">
        <v>113</v>
      </c>
      <c r="V3176">
        <v>101</v>
      </c>
      <c r="W3176">
        <v>100</v>
      </c>
      <c r="X3176">
        <v>123</v>
      </c>
      <c r="Y3176">
        <v>106</v>
      </c>
      <c r="Z3176">
        <v>53</v>
      </c>
      <c r="AA3176">
        <f t="shared" si="754"/>
        <v>596</v>
      </c>
      <c r="AB3176">
        <f t="shared" si="759"/>
        <v>9.9316432986986715E-5</v>
      </c>
      <c r="AC3176" s="175"/>
    </row>
    <row r="3177" spans="1:29">
      <c r="A3177" t="s">
        <v>7588</v>
      </c>
      <c r="B3177" t="s">
        <v>7589</v>
      </c>
      <c r="C3177">
        <v>3.05</v>
      </c>
      <c r="D3177">
        <v>3.5</v>
      </c>
      <c r="E3177">
        <v>2.4</v>
      </c>
      <c r="F3177">
        <v>3.67</v>
      </c>
      <c r="G3177">
        <v>4.5599999999999996</v>
      </c>
      <c r="H3177">
        <v>2.4300000000000002</v>
      </c>
      <c r="I3177">
        <v>4.0599999999999996</v>
      </c>
      <c r="J3177">
        <v>5.01</v>
      </c>
      <c r="K3177">
        <v>2.7</v>
      </c>
      <c r="U3177">
        <v>109</v>
      </c>
      <c r="V3177">
        <v>153</v>
      </c>
      <c r="W3177">
        <v>134</v>
      </c>
      <c r="X3177">
        <v>199</v>
      </c>
      <c r="Y3177">
        <v>144</v>
      </c>
      <c r="Z3177">
        <v>168</v>
      </c>
      <c r="AA3177">
        <f t="shared" si="754"/>
        <v>907</v>
      </c>
      <c r="AB3177">
        <f t="shared" si="759"/>
        <v>1.5114094751543113E-4</v>
      </c>
      <c r="AC3177" s="175">
        <f t="shared" si="747"/>
        <v>1.6422205488032785E-4</v>
      </c>
    </row>
    <row r="3178" spans="1:29">
      <c r="A3178" t="s">
        <v>7590</v>
      </c>
      <c r="B3178" t="s">
        <v>7591</v>
      </c>
      <c r="C3178">
        <v>3.27</v>
      </c>
      <c r="D3178">
        <v>3.68</v>
      </c>
      <c r="E3178">
        <v>2.48</v>
      </c>
      <c r="F3178">
        <v>4.04</v>
      </c>
      <c r="G3178">
        <v>4.8600000000000003</v>
      </c>
      <c r="H3178">
        <v>2.54</v>
      </c>
      <c r="I3178">
        <v>4.29</v>
      </c>
      <c r="J3178">
        <v>5.14</v>
      </c>
      <c r="K3178">
        <v>2.7</v>
      </c>
      <c r="U3178">
        <v>132</v>
      </c>
      <c r="V3178">
        <v>166</v>
      </c>
      <c r="W3178">
        <v>162</v>
      </c>
      <c r="X3178">
        <v>219</v>
      </c>
      <c r="Y3178">
        <v>122</v>
      </c>
      <c r="Z3178">
        <v>262</v>
      </c>
      <c r="AA3178">
        <f t="shared" si="754"/>
        <v>1063</v>
      </c>
      <c r="AB3178">
        <f t="shared" si="759"/>
        <v>1.7713652393484375E-4</v>
      </c>
      <c r="AC3178" s="175"/>
    </row>
    <row r="3179" spans="1:29">
      <c r="A3179" t="s">
        <v>7592</v>
      </c>
      <c r="B3179" t="s">
        <v>7593</v>
      </c>
      <c r="C3179">
        <v>3.46</v>
      </c>
      <c r="D3179">
        <v>3.84</v>
      </c>
      <c r="E3179">
        <v>2.5499999999999998</v>
      </c>
      <c r="F3179">
        <v>4.3899999999999997</v>
      </c>
      <c r="G3179">
        <v>5.15</v>
      </c>
      <c r="H3179">
        <v>2.65</v>
      </c>
      <c r="I3179">
        <v>4.4800000000000004</v>
      </c>
      <c r="J3179">
        <v>5.25</v>
      </c>
      <c r="K3179">
        <v>2.7</v>
      </c>
      <c r="U3179">
        <v>144</v>
      </c>
      <c r="V3179">
        <v>150</v>
      </c>
      <c r="W3179">
        <v>157</v>
      </c>
      <c r="X3179">
        <v>219</v>
      </c>
      <c r="Y3179">
        <v>154</v>
      </c>
      <c r="Z3179">
        <v>226</v>
      </c>
      <c r="AA3179">
        <f t="shared" si="754"/>
        <v>1050</v>
      </c>
      <c r="AB3179">
        <f t="shared" si="759"/>
        <v>1.7497022589989269E-4</v>
      </c>
      <c r="AC3179" s="175"/>
    </row>
    <row r="3180" spans="1:29">
      <c r="A3180" t="s">
        <v>7594</v>
      </c>
      <c r="B3180" t="s">
        <v>7595</v>
      </c>
      <c r="C3180">
        <v>3.65</v>
      </c>
      <c r="D3180">
        <v>3.97</v>
      </c>
      <c r="E3180">
        <v>2.62</v>
      </c>
      <c r="F3180">
        <v>4.74</v>
      </c>
      <c r="G3180">
        <v>5.43</v>
      </c>
      <c r="H3180">
        <v>2.77</v>
      </c>
      <c r="I3180">
        <v>4.67</v>
      </c>
      <c r="J3180">
        <v>5.35</v>
      </c>
      <c r="K3180">
        <v>2.7</v>
      </c>
      <c r="U3180">
        <v>162</v>
      </c>
      <c r="V3180">
        <v>148</v>
      </c>
      <c r="W3180">
        <v>148</v>
      </c>
      <c r="X3180">
        <v>155</v>
      </c>
      <c r="Y3180">
        <v>138</v>
      </c>
      <c r="Z3180">
        <v>171</v>
      </c>
      <c r="AA3180">
        <f t="shared" si="754"/>
        <v>922</v>
      </c>
      <c r="AB3180">
        <f t="shared" si="759"/>
        <v>1.5364052217114389E-4</v>
      </c>
      <c r="AC3180" s="175"/>
    </row>
    <row r="3181" spans="1:29">
      <c r="A3181" t="s">
        <v>7596</v>
      </c>
      <c r="B3181" t="s">
        <v>7597</v>
      </c>
      <c r="C3181">
        <v>3.82</v>
      </c>
      <c r="D3181">
        <v>4.03</v>
      </c>
      <c r="E3181">
        <v>2.69</v>
      </c>
      <c r="F3181">
        <v>5.07</v>
      </c>
      <c r="G3181">
        <v>5.7</v>
      </c>
      <c r="H3181">
        <v>2.88</v>
      </c>
      <c r="I3181">
        <v>4.83</v>
      </c>
      <c r="J3181">
        <v>5.44</v>
      </c>
      <c r="K3181">
        <v>2.7</v>
      </c>
      <c r="U3181">
        <v>153</v>
      </c>
      <c r="V3181">
        <v>138</v>
      </c>
      <c r="W3181">
        <v>135</v>
      </c>
      <c r="X3181">
        <v>143</v>
      </c>
      <c r="Y3181">
        <v>140</v>
      </c>
      <c r="Z3181">
        <v>164</v>
      </c>
      <c r="AA3181">
        <f t="shared" si="754"/>
        <v>873</v>
      </c>
      <c r="AB3181">
        <f t="shared" si="759"/>
        <v>1.4547524496248221E-4</v>
      </c>
      <c r="AC3181" s="175">
        <f t="shared" si="748"/>
        <v>1.3493537183089342E-4</v>
      </c>
    </row>
    <row r="3182" spans="1:29">
      <c r="A3182" t="s">
        <v>7598</v>
      </c>
      <c r="B3182" t="s">
        <v>7599</v>
      </c>
      <c r="C3182">
        <v>3.94</v>
      </c>
      <c r="D3182">
        <v>4.05</v>
      </c>
      <c r="E3182">
        <v>2.74</v>
      </c>
      <c r="F3182">
        <v>5.33</v>
      </c>
      <c r="G3182">
        <v>5.9</v>
      </c>
      <c r="H3182">
        <v>2.97</v>
      </c>
      <c r="I3182">
        <v>4.97</v>
      </c>
      <c r="J3182">
        <v>5.52</v>
      </c>
      <c r="K3182">
        <v>2.7</v>
      </c>
      <c r="U3182">
        <v>140</v>
      </c>
      <c r="V3182">
        <v>133</v>
      </c>
      <c r="W3182">
        <v>126</v>
      </c>
      <c r="X3182">
        <v>140</v>
      </c>
      <c r="Y3182">
        <v>133</v>
      </c>
      <c r="Z3182">
        <v>149</v>
      </c>
      <c r="AA3182">
        <f t="shared" si="754"/>
        <v>821</v>
      </c>
      <c r="AB3182">
        <f t="shared" si="759"/>
        <v>1.3681005282267802E-4</v>
      </c>
      <c r="AC3182" s="175"/>
    </row>
    <row r="3183" spans="1:29">
      <c r="A3183" t="s">
        <v>7600</v>
      </c>
      <c r="B3183" t="s">
        <v>7601</v>
      </c>
      <c r="C3183">
        <v>3.98</v>
      </c>
      <c r="D3183">
        <v>4.05</v>
      </c>
      <c r="E3183">
        <v>2.77</v>
      </c>
      <c r="F3183">
        <v>5.52</v>
      </c>
      <c r="G3183">
        <v>6.05</v>
      </c>
      <c r="H3183">
        <v>3.03</v>
      </c>
      <c r="I3183">
        <v>5.0599999999999996</v>
      </c>
      <c r="J3183">
        <v>5.56</v>
      </c>
      <c r="K3183">
        <v>2.7</v>
      </c>
      <c r="U3183">
        <v>127</v>
      </c>
      <c r="V3183">
        <v>128</v>
      </c>
      <c r="W3183">
        <v>117</v>
      </c>
      <c r="X3183">
        <v>131</v>
      </c>
      <c r="Y3183">
        <v>129</v>
      </c>
      <c r="Z3183">
        <v>151</v>
      </c>
      <c r="AA3183">
        <f t="shared" si="754"/>
        <v>783</v>
      </c>
      <c r="AB3183">
        <f t="shared" si="759"/>
        <v>1.3047779702820569E-4</v>
      </c>
      <c r="AC3183" s="175"/>
    </row>
    <row r="3184" spans="1:29">
      <c r="A3184" t="s">
        <v>7602</v>
      </c>
      <c r="B3184" t="s">
        <v>7603</v>
      </c>
      <c r="C3184">
        <v>4.01</v>
      </c>
      <c r="D3184">
        <v>4.05</v>
      </c>
      <c r="E3184">
        <v>2.8</v>
      </c>
      <c r="F3184">
        <v>5.69</v>
      </c>
      <c r="G3184">
        <v>6.14</v>
      </c>
      <c r="H3184">
        <v>3.09</v>
      </c>
      <c r="I3184">
        <v>5.14</v>
      </c>
      <c r="J3184">
        <v>5.6</v>
      </c>
      <c r="K3184">
        <v>2.7</v>
      </c>
      <c r="U3184">
        <v>123</v>
      </c>
      <c r="V3184">
        <v>124</v>
      </c>
      <c r="W3184">
        <v>116</v>
      </c>
      <c r="X3184">
        <v>124</v>
      </c>
      <c r="Y3184">
        <v>130</v>
      </c>
      <c r="Z3184">
        <v>145</v>
      </c>
      <c r="AA3184">
        <f t="shared" si="754"/>
        <v>762</v>
      </c>
      <c r="AB3184">
        <f t="shared" si="759"/>
        <v>1.2697839251020785E-4</v>
      </c>
      <c r="AC3184" s="175"/>
    </row>
    <row r="3185" spans="1:29">
      <c r="A3185" t="s">
        <v>7604</v>
      </c>
      <c r="B3185" t="s">
        <v>7605</v>
      </c>
      <c r="C3185">
        <v>4.0199999999999996</v>
      </c>
      <c r="D3185">
        <v>4.05</v>
      </c>
      <c r="E3185">
        <v>2.82</v>
      </c>
      <c r="F3185">
        <v>5.8</v>
      </c>
      <c r="G3185">
        <v>6.18</v>
      </c>
      <c r="H3185">
        <v>3.13</v>
      </c>
      <c r="I3185">
        <v>5.19</v>
      </c>
      <c r="J3185">
        <v>5.63</v>
      </c>
      <c r="K3185">
        <v>2.7</v>
      </c>
      <c r="U3185">
        <v>124</v>
      </c>
      <c r="V3185">
        <v>124</v>
      </c>
      <c r="W3185">
        <v>120</v>
      </c>
      <c r="X3185">
        <v>100</v>
      </c>
      <c r="Y3185">
        <v>119</v>
      </c>
      <c r="Z3185">
        <v>117</v>
      </c>
      <c r="AA3185">
        <f t="shared" si="754"/>
        <v>704</v>
      </c>
      <c r="AB3185">
        <f t="shared" si="759"/>
        <v>1.1731337050811854E-4</v>
      </c>
      <c r="AC3185" s="175">
        <f t="shared" si="749"/>
        <v>1.168551151545712E-4</v>
      </c>
    </row>
    <row r="3186" spans="1:29">
      <c r="A3186" t="s">
        <v>7606</v>
      </c>
      <c r="B3186" t="s">
        <v>7607</v>
      </c>
      <c r="C3186">
        <v>4.0199999999999996</v>
      </c>
      <c r="D3186">
        <v>4.05</v>
      </c>
      <c r="E3186">
        <v>2.83</v>
      </c>
      <c r="F3186">
        <v>5.83</v>
      </c>
      <c r="G3186">
        <v>6.19</v>
      </c>
      <c r="H3186">
        <v>3.14</v>
      </c>
      <c r="I3186">
        <v>5.21</v>
      </c>
      <c r="J3186">
        <v>5.64</v>
      </c>
      <c r="K3186">
        <v>2.7</v>
      </c>
      <c r="U3186">
        <v>123</v>
      </c>
      <c r="V3186">
        <v>123</v>
      </c>
      <c r="W3186">
        <v>124</v>
      </c>
      <c r="X3186">
        <v>93</v>
      </c>
      <c r="Y3186">
        <v>122</v>
      </c>
      <c r="Z3186">
        <v>112</v>
      </c>
      <c r="AA3186">
        <f t="shared" si="754"/>
        <v>697</v>
      </c>
      <c r="AB3186">
        <f t="shared" si="759"/>
        <v>1.1614690233545258E-4</v>
      </c>
      <c r="AC3186" s="175"/>
    </row>
    <row r="3187" spans="1:29">
      <c r="A3187" t="s">
        <v>7608</v>
      </c>
      <c r="B3187" t="s">
        <v>7609</v>
      </c>
      <c r="C3187">
        <v>4.0199999999999996</v>
      </c>
      <c r="D3187">
        <v>4.05</v>
      </c>
      <c r="E3187">
        <v>2.83</v>
      </c>
      <c r="F3187">
        <v>5.83</v>
      </c>
      <c r="G3187">
        <v>6.19</v>
      </c>
      <c r="H3187">
        <v>3.13</v>
      </c>
      <c r="I3187">
        <v>5.22</v>
      </c>
      <c r="J3187">
        <v>5.65</v>
      </c>
      <c r="K3187">
        <v>2.7</v>
      </c>
      <c r="U3187">
        <v>123</v>
      </c>
      <c r="V3187">
        <v>130</v>
      </c>
      <c r="W3187">
        <v>133</v>
      </c>
      <c r="X3187">
        <v>92</v>
      </c>
      <c r="Y3187">
        <v>111</v>
      </c>
      <c r="Z3187">
        <v>100</v>
      </c>
      <c r="AA3187">
        <f t="shared" si="754"/>
        <v>689</v>
      </c>
      <c r="AB3187">
        <f t="shared" si="759"/>
        <v>1.1481379585240579E-4</v>
      </c>
      <c r="AC3187" s="175"/>
    </row>
    <row r="3188" spans="1:29">
      <c r="A3188" t="s">
        <v>7610</v>
      </c>
      <c r="B3188" t="s">
        <v>7611</v>
      </c>
      <c r="C3188">
        <v>4.0199999999999996</v>
      </c>
      <c r="D3188">
        <v>4.05</v>
      </c>
      <c r="E3188">
        <v>2.82</v>
      </c>
      <c r="F3188">
        <v>5.75</v>
      </c>
      <c r="G3188">
        <v>6.16</v>
      </c>
      <c r="H3188">
        <v>3.1</v>
      </c>
      <c r="I3188">
        <v>5.19</v>
      </c>
      <c r="J3188">
        <v>5.63</v>
      </c>
      <c r="K3188">
        <v>2.7</v>
      </c>
      <c r="U3188">
        <v>129</v>
      </c>
      <c r="V3188">
        <v>138</v>
      </c>
      <c r="W3188">
        <v>138</v>
      </c>
      <c r="X3188">
        <v>83</v>
      </c>
      <c r="Y3188">
        <v>109</v>
      </c>
      <c r="Z3188">
        <v>118</v>
      </c>
      <c r="AA3188">
        <f t="shared" si="754"/>
        <v>715</v>
      </c>
      <c r="AB3188">
        <f t="shared" si="759"/>
        <v>1.1914639192230788E-4</v>
      </c>
      <c r="AC3188" s="175"/>
    </row>
    <row r="3189" spans="1:29">
      <c r="A3189" t="s">
        <v>7612</v>
      </c>
      <c r="B3189" t="s">
        <v>7613</v>
      </c>
      <c r="C3189">
        <v>4</v>
      </c>
      <c r="D3189">
        <v>4.05</v>
      </c>
      <c r="E3189">
        <v>2.8</v>
      </c>
      <c r="F3189">
        <v>5.62</v>
      </c>
      <c r="G3189">
        <v>6.09</v>
      </c>
      <c r="H3189">
        <v>3.05</v>
      </c>
      <c r="I3189">
        <v>5.13</v>
      </c>
      <c r="J3189">
        <v>5.6</v>
      </c>
      <c r="K3189">
        <v>2.7</v>
      </c>
      <c r="U3189">
        <v>129</v>
      </c>
      <c r="V3189">
        <v>144</v>
      </c>
      <c r="W3189">
        <v>145</v>
      </c>
      <c r="X3189">
        <v>86</v>
      </c>
      <c r="Y3189">
        <v>117</v>
      </c>
      <c r="Z3189">
        <v>139</v>
      </c>
      <c r="AA3189">
        <f t="shared" si="754"/>
        <v>760</v>
      </c>
      <c r="AB3189">
        <f t="shared" si="759"/>
        <v>1.2664511588944614E-4</v>
      </c>
      <c r="AC3189" s="175">
        <f t="shared" si="750"/>
        <v>1.3222749928720463E-4</v>
      </c>
    </row>
    <row r="3190" spans="1:29">
      <c r="A3190" t="s">
        <v>7614</v>
      </c>
      <c r="B3190" t="s">
        <v>7615</v>
      </c>
      <c r="C3190">
        <v>3.94</v>
      </c>
      <c r="D3190">
        <v>4.05</v>
      </c>
      <c r="E3190">
        <v>2.75</v>
      </c>
      <c r="F3190">
        <v>5.4</v>
      </c>
      <c r="G3190">
        <v>5.96</v>
      </c>
      <c r="H3190">
        <v>2.99</v>
      </c>
      <c r="I3190">
        <v>5</v>
      </c>
      <c r="J3190">
        <v>5.53</v>
      </c>
      <c r="K3190">
        <v>2.7</v>
      </c>
      <c r="U3190">
        <v>132</v>
      </c>
      <c r="V3190">
        <v>151</v>
      </c>
      <c r="W3190">
        <v>152</v>
      </c>
      <c r="X3190">
        <v>90</v>
      </c>
      <c r="Y3190">
        <v>123</v>
      </c>
      <c r="Z3190">
        <v>135</v>
      </c>
      <c r="AA3190">
        <f t="shared" si="754"/>
        <v>783</v>
      </c>
      <c r="AB3190">
        <f t="shared" si="759"/>
        <v>1.3047779702820569E-4</v>
      </c>
      <c r="AC3190" s="175"/>
    </row>
    <row r="3191" spans="1:29">
      <c r="A3191" t="s">
        <v>7616</v>
      </c>
      <c r="B3191" t="s">
        <v>7617</v>
      </c>
      <c r="C3191">
        <v>3.78</v>
      </c>
      <c r="D3191">
        <v>4.0199999999999996</v>
      </c>
      <c r="E3191">
        <v>2.67</v>
      </c>
      <c r="F3191">
        <v>5.0999999999999996</v>
      </c>
      <c r="G3191">
        <v>5.75</v>
      </c>
      <c r="H3191">
        <v>2.93</v>
      </c>
      <c r="I3191">
        <v>4.8</v>
      </c>
      <c r="J3191">
        <v>5.42</v>
      </c>
      <c r="K3191">
        <v>2.7</v>
      </c>
      <c r="U3191">
        <v>127</v>
      </c>
      <c r="V3191">
        <v>157</v>
      </c>
      <c r="W3191">
        <v>153</v>
      </c>
      <c r="X3191">
        <v>106</v>
      </c>
      <c r="Y3191">
        <v>127</v>
      </c>
      <c r="Z3191">
        <v>142</v>
      </c>
      <c r="AA3191">
        <f t="shared" si="754"/>
        <v>812</v>
      </c>
      <c r="AB3191">
        <f t="shared" si="759"/>
        <v>1.3531030802925036E-4</v>
      </c>
      <c r="AC3191" s="175"/>
    </row>
    <row r="3192" spans="1:29">
      <c r="A3192" t="s">
        <v>7618</v>
      </c>
      <c r="B3192" t="s">
        <v>7619</v>
      </c>
      <c r="C3192">
        <v>3.59</v>
      </c>
      <c r="D3192">
        <v>3.93</v>
      </c>
      <c r="E3192">
        <v>2.6</v>
      </c>
      <c r="F3192">
        <v>4.76</v>
      </c>
      <c r="G3192">
        <v>5.49</v>
      </c>
      <c r="H3192">
        <v>2.83</v>
      </c>
      <c r="I3192">
        <v>4.6100000000000003</v>
      </c>
      <c r="J3192">
        <v>5.32</v>
      </c>
      <c r="K3192">
        <v>2.7</v>
      </c>
      <c r="U3192">
        <v>122</v>
      </c>
      <c r="V3192">
        <v>153</v>
      </c>
      <c r="W3192">
        <v>145</v>
      </c>
      <c r="X3192">
        <v>114</v>
      </c>
      <c r="Y3192">
        <v>138</v>
      </c>
      <c r="Z3192">
        <v>147</v>
      </c>
      <c r="AA3192">
        <f t="shared" si="754"/>
        <v>819</v>
      </c>
      <c r="AB3192">
        <f t="shared" si="759"/>
        <v>1.3647677620191631E-4</v>
      </c>
      <c r="AC3192" s="175"/>
    </row>
    <row r="3193" spans="1:29">
      <c r="A3193" t="s">
        <v>7620</v>
      </c>
      <c r="B3193" t="s">
        <v>7621</v>
      </c>
      <c r="C3193">
        <v>3.45</v>
      </c>
      <c r="D3193">
        <v>3.83</v>
      </c>
      <c r="E3193">
        <v>2.5499999999999998</v>
      </c>
      <c r="F3193">
        <v>4.5</v>
      </c>
      <c r="G3193">
        <v>5.28</v>
      </c>
      <c r="H3193">
        <v>2.74</v>
      </c>
      <c r="I3193">
        <v>4.4800000000000004</v>
      </c>
      <c r="J3193">
        <v>5.25</v>
      </c>
      <c r="K3193">
        <v>2.7</v>
      </c>
      <c r="U3193">
        <v>116</v>
      </c>
      <c r="V3193">
        <v>139</v>
      </c>
      <c r="W3193">
        <v>127</v>
      </c>
      <c r="X3193">
        <v>104</v>
      </c>
      <c r="Y3193">
        <v>134</v>
      </c>
      <c r="Z3193">
        <v>126</v>
      </c>
      <c r="AA3193">
        <f t="shared" si="754"/>
        <v>746</v>
      </c>
      <c r="AB3193">
        <f t="shared" si="759"/>
        <v>1.2431217954411423E-4</v>
      </c>
      <c r="AC3193" s="175">
        <f t="shared" si="751"/>
        <v>8.9651410984897399E-5</v>
      </c>
    </row>
    <row r="3194" spans="1:29">
      <c r="A3194" t="s">
        <v>7622</v>
      </c>
      <c r="B3194" t="s">
        <v>7623</v>
      </c>
      <c r="C3194">
        <v>3.34</v>
      </c>
      <c r="D3194">
        <v>3.74</v>
      </c>
      <c r="E3194">
        <v>2.5099999999999998</v>
      </c>
      <c r="F3194">
        <v>4.2699999999999996</v>
      </c>
      <c r="G3194">
        <v>5.08</v>
      </c>
      <c r="H3194">
        <v>2.66</v>
      </c>
      <c r="I3194">
        <v>4.3600000000000003</v>
      </c>
      <c r="J3194">
        <v>5.18</v>
      </c>
      <c r="K3194">
        <v>2.7</v>
      </c>
      <c r="U3194">
        <v>96</v>
      </c>
      <c r="V3194">
        <v>115</v>
      </c>
      <c r="W3194">
        <v>89</v>
      </c>
      <c r="X3194">
        <v>101</v>
      </c>
      <c r="Y3194">
        <v>122</v>
      </c>
      <c r="Z3194">
        <v>73</v>
      </c>
      <c r="AA3194">
        <f t="shared" si="754"/>
        <v>596</v>
      </c>
      <c r="AB3194">
        <f t="shared" si="759"/>
        <v>9.9316432986986715E-5</v>
      </c>
      <c r="AC3194" s="175"/>
    </row>
    <row r="3195" spans="1:29">
      <c r="A3195" t="s">
        <v>7624</v>
      </c>
      <c r="B3195" t="s">
        <v>7625</v>
      </c>
      <c r="C3195">
        <v>3.24</v>
      </c>
      <c r="D3195">
        <v>3.66</v>
      </c>
      <c r="E3195">
        <v>2.4700000000000002</v>
      </c>
      <c r="F3195">
        <v>4.09</v>
      </c>
      <c r="G3195">
        <v>4.9400000000000004</v>
      </c>
      <c r="H3195">
        <v>2.6</v>
      </c>
      <c r="I3195">
        <v>4.26</v>
      </c>
      <c r="J3195">
        <v>5.13</v>
      </c>
      <c r="K3195">
        <v>2.7</v>
      </c>
      <c r="U3195">
        <v>88</v>
      </c>
      <c r="V3195">
        <v>84</v>
      </c>
      <c r="W3195">
        <v>67</v>
      </c>
      <c r="X3195">
        <v>76</v>
      </c>
      <c r="Y3195">
        <v>91</v>
      </c>
      <c r="Z3195">
        <v>30</v>
      </c>
      <c r="AA3195">
        <f t="shared" si="754"/>
        <v>436</v>
      </c>
      <c r="AB3195">
        <f t="shared" si="759"/>
        <v>7.2654303326050677E-5</v>
      </c>
      <c r="AC3195" s="175"/>
    </row>
    <row r="3196" spans="1:29">
      <c r="A3196" t="s">
        <v>7626</v>
      </c>
      <c r="B3196" t="s">
        <v>7627</v>
      </c>
      <c r="C3196">
        <v>3.16</v>
      </c>
      <c r="D3196">
        <v>3.59</v>
      </c>
      <c r="E3196">
        <v>2.44</v>
      </c>
      <c r="F3196">
        <v>3.95</v>
      </c>
      <c r="G3196">
        <v>4.82</v>
      </c>
      <c r="H3196">
        <v>2.56</v>
      </c>
      <c r="I3196">
        <v>4.18</v>
      </c>
      <c r="J3196">
        <v>5.08</v>
      </c>
      <c r="K3196">
        <v>2.7</v>
      </c>
      <c r="U3196">
        <v>92</v>
      </c>
      <c r="V3196">
        <v>69</v>
      </c>
      <c r="W3196">
        <v>66</v>
      </c>
      <c r="X3196">
        <v>66</v>
      </c>
      <c r="Y3196">
        <v>68</v>
      </c>
      <c r="Z3196">
        <v>13</v>
      </c>
      <c r="AA3196">
        <f t="shared" si="754"/>
        <v>374</v>
      </c>
      <c r="AB3196">
        <f t="shared" si="759"/>
        <v>6.2322728082437972E-5</v>
      </c>
      <c r="AC3196" s="175"/>
    </row>
    <row r="3197" spans="1:29">
      <c r="A3197" t="s">
        <v>7628</v>
      </c>
      <c r="B3197" t="s">
        <v>7629</v>
      </c>
      <c r="C3197">
        <v>3.08</v>
      </c>
      <c r="D3197">
        <v>3.53</v>
      </c>
      <c r="E3197">
        <v>2.41</v>
      </c>
      <c r="F3197">
        <v>3.8</v>
      </c>
      <c r="G3197">
        <v>4.6900000000000004</v>
      </c>
      <c r="H3197">
        <v>2.5099999999999998</v>
      </c>
      <c r="I3197">
        <v>4.09</v>
      </c>
      <c r="J3197">
        <v>5.03</v>
      </c>
      <c r="K3197">
        <v>2.7</v>
      </c>
      <c r="U3197">
        <v>93</v>
      </c>
      <c r="V3197">
        <v>75</v>
      </c>
      <c r="W3197">
        <v>70</v>
      </c>
      <c r="X3197">
        <v>83</v>
      </c>
      <c r="Y3197">
        <v>71</v>
      </c>
      <c r="Z3197">
        <v>15</v>
      </c>
      <c r="AA3197">
        <f t="shared" si="754"/>
        <v>407</v>
      </c>
      <c r="AB3197">
        <f t="shared" si="759"/>
        <v>6.7821792325006033E-5</v>
      </c>
      <c r="AC3197" s="175">
        <f t="shared" si="752"/>
        <v>7.8195027146213953E-5</v>
      </c>
    </row>
    <row r="3198" spans="1:29">
      <c r="A3198" t="s">
        <v>7630</v>
      </c>
      <c r="B3198" t="s">
        <v>7631</v>
      </c>
      <c r="C3198">
        <v>3.02</v>
      </c>
      <c r="D3198">
        <v>3.47</v>
      </c>
      <c r="E3198">
        <v>2.38</v>
      </c>
      <c r="F3198">
        <v>3.67</v>
      </c>
      <c r="G3198">
        <v>4.58</v>
      </c>
      <c r="H3198">
        <v>2.46</v>
      </c>
      <c r="I3198">
        <v>4.03</v>
      </c>
      <c r="J3198">
        <v>4.99</v>
      </c>
      <c r="K3198">
        <v>2.7</v>
      </c>
      <c r="U3198">
        <v>97</v>
      </c>
      <c r="V3198">
        <v>72</v>
      </c>
      <c r="W3198">
        <v>74</v>
      </c>
      <c r="X3198">
        <v>87</v>
      </c>
      <c r="Y3198">
        <v>69</v>
      </c>
      <c r="Z3198">
        <v>12</v>
      </c>
      <c r="AA3198">
        <f t="shared" si="754"/>
        <v>411</v>
      </c>
      <c r="AB3198">
        <f t="shared" si="759"/>
        <v>6.8488345566529424E-5</v>
      </c>
      <c r="AC3198" s="175"/>
    </row>
    <row r="3199" spans="1:29">
      <c r="A3199" t="s">
        <v>7632</v>
      </c>
      <c r="B3199" t="s">
        <v>7633</v>
      </c>
      <c r="C3199">
        <v>2.97</v>
      </c>
      <c r="D3199">
        <v>3.43</v>
      </c>
      <c r="E3199">
        <v>2.36</v>
      </c>
      <c r="F3199">
        <v>3.58</v>
      </c>
      <c r="G3199">
        <v>4.5</v>
      </c>
      <c r="H3199">
        <v>2.4300000000000002</v>
      </c>
      <c r="I3199">
        <v>3.97</v>
      </c>
      <c r="J3199">
        <v>4.96</v>
      </c>
      <c r="K3199">
        <v>2.7</v>
      </c>
      <c r="U3199">
        <v>109</v>
      </c>
      <c r="V3199">
        <v>81</v>
      </c>
      <c r="W3199">
        <v>83</v>
      </c>
      <c r="X3199">
        <v>88</v>
      </c>
      <c r="Y3199">
        <v>66</v>
      </c>
      <c r="Z3199">
        <v>23</v>
      </c>
      <c r="AA3199">
        <f t="shared" si="754"/>
        <v>450</v>
      </c>
      <c r="AB3199">
        <f t="shared" si="759"/>
        <v>7.4987239671382586E-5</v>
      </c>
      <c r="AC3199" s="175"/>
    </row>
    <row r="3200" spans="1:29">
      <c r="A3200" t="s">
        <v>7634</v>
      </c>
      <c r="B3200" t="s">
        <v>7635</v>
      </c>
      <c r="C3200">
        <v>2.93</v>
      </c>
      <c r="D3200">
        <v>3.4</v>
      </c>
      <c r="E3200">
        <v>2.35</v>
      </c>
      <c r="F3200">
        <v>3.5</v>
      </c>
      <c r="G3200">
        <v>4.43</v>
      </c>
      <c r="H3200">
        <v>2.39</v>
      </c>
      <c r="I3200">
        <v>3.94</v>
      </c>
      <c r="J3200">
        <v>4.9400000000000004</v>
      </c>
      <c r="K3200">
        <v>2.7</v>
      </c>
      <c r="U3200">
        <v>118</v>
      </c>
      <c r="V3200">
        <v>105</v>
      </c>
      <c r="W3200">
        <v>105</v>
      </c>
      <c r="X3200">
        <v>122</v>
      </c>
      <c r="Y3200">
        <v>106</v>
      </c>
      <c r="Z3200">
        <v>53</v>
      </c>
      <c r="AA3200">
        <f t="shared" si="754"/>
        <v>609</v>
      </c>
      <c r="AB3200">
        <f t="shared" si="759"/>
        <v>1.0148273102193777E-4</v>
      </c>
      <c r="AC3200" s="175"/>
    </row>
    <row r="3201" spans="1:29">
      <c r="A3201" t="s">
        <v>7636</v>
      </c>
      <c r="B3201" t="s">
        <v>7637</v>
      </c>
      <c r="C3201">
        <v>3.07</v>
      </c>
      <c r="D3201">
        <v>3.52</v>
      </c>
      <c r="E3201">
        <v>2.4</v>
      </c>
      <c r="F3201">
        <v>3.69</v>
      </c>
      <c r="G3201">
        <v>4.57</v>
      </c>
      <c r="H3201">
        <v>2.4300000000000002</v>
      </c>
      <c r="I3201">
        <v>4.08</v>
      </c>
      <c r="J3201">
        <v>5.0199999999999996</v>
      </c>
      <c r="K3201">
        <v>2.7</v>
      </c>
      <c r="U3201">
        <v>116</v>
      </c>
      <c r="V3201">
        <v>160</v>
      </c>
      <c r="W3201">
        <v>140</v>
      </c>
      <c r="X3201">
        <v>196</v>
      </c>
      <c r="Y3201">
        <v>144</v>
      </c>
      <c r="Z3201">
        <v>168</v>
      </c>
      <c r="AA3201">
        <f t="shared" si="754"/>
        <v>924</v>
      </c>
      <c r="AB3201">
        <f t="shared" si="759"/>
        <v>1.5397379879190557E-4</v>
      </c>
      <c r="AC3201" s="175">
        <f t="shared" ref="AC3201" si="761">SUM(AB3201:AB3204)/4</f>
        <v>1.6863797010542038E-4</v>
      </c>
    </row>
    <row r="3202" spans="1:29">
      <c r="A3202" t="s">
        <v>7638</v>
      </c>
      <c r="B3202" t="s">
        <v>7639</v>
      </c>
      <c r="C3202">
        <v>3.3</v>
      </c>
      <c r="D3202">
        <v>3.71</v>
      </c>
      <c r="E3202">
        <v>2.4900000000000002</v>
      </c>
      <c r="F3202">
        <v>4.08</v>
      </c>
      <c r="G3202">
        <v>4.8899999999999997</v>
      </c>
      <c r="H3202">
        <v>2.5499999999999998</v>
      </c>
      <c r="I3202">
        <v>4.32</v>
      </c>
      <c r="J3202">
        <v>5.16</v>
      </c>
      <c r="K3202">
        <v>2.7</v>
      </c>
      <c r="U3202">
        <v>141</v>
      </c>
      <c r="V3202">
        <v>172</v>
      </c>
      <c r="W3202">
        <v>170</v>
      </c>
      <c r="X3202">
        <v>222</v>
      </c>
      <c r="Y3202">
        <v>122</v>
      </c>
      <c r="Z3202">
        <v>262</v>
      </c>
      <c r="AA3202">
        <f t="shared" si="754"/>
        <v>1089</v>
      </c>
      <c r="AB3202">
        <f t="shared" si="759"/>
        <v>1.8146912000474585E-4</v>
      </c>
      <c r="AC3202" s="175"/>
    </row>
    <row r="3203" spans="1:29">
      <c r="A3203" t="s">
        <v>7640</v>
      </c>
      <c r="B3203" t="s">
        <v>7641</v>
      </c>
      <c r="C3203">
        <v>3.51</v>
      </c>
      <c r="D3203">
        <v>3.88</v>
      </c>
      <c r="E3203">
        <v>2.57</v>
      </c>
      <c r="F3203">
        <v>4.45</v>
      </c>
      <c r="G3203">
        <v>5.19</v>
      </c>
      <c r="H3203">
        <v>2.67</v>
      </c>
      <c r="I3203">
        <v>4.53</v>
      </c>
      <c r="J3203">
        <v>5.27</v>
      </c>
      <c r="K3203">
        <v>2.7</v>
      </c>
      <c r="U3203">
        <v>154</v>
      </c>
      <c r="V3203">
        <v>156</v>
      </c>
      <c r="W3203">
        <v>164</v>
      </c>
      <c r="X3203">
        <v>220</v>
      </c>
      <c r="Y3203">
        <v>154</v>
      </c>
      <c r="Z3203">
        <v>226</v>
      </c>
      <c r="AA3203">
        <f t="shared" si="754"/>
        <v>1074</v>
      </c>
      <c r="AB3203">
        <f t="shared" si="759"/>
        <v>1.7896954534903312E-4</v>
      </c>
      <c r="AC3203" s="175"/>
    </row>
    <row r="3204" spans="1:29">
      <c r="A3204" t="s">
        <v>7642</v>
      </c>
      <c r="B3204" t="s">
        <v>7643</v>
      </c>
      <c r="C3204">
        <v>3.68</v>
      </c>
      <c r="D3204">
        <v>3.99</v>
      </c>
      <c r="E3204">
        <v>2.63</v>
      </c>
      <c r="F3204">
        <v>4.79</v>
      </c>
      <c r="G3204">
        <v>5.47</v>
      </c>
      <c r="H3204">
        <v>2.78</v>
      </c>
      <c r="I3204">
        <v>4.7</v>
      </c>
      <c r="J3204">
        <v>5.37</v>
      </c>
      <c r="K3204">
        <v>2.7</v>
      </c>
      <c r="U3204">
        <v>177</v>
      </c>
      <c r="V3204">
        <v>154</v>
      </c>
      <c r="W3204">
        <v>155</v>
      </c>
      <c r="X3204">
        <v>166</v>
      </c>
      <c r="Y3204">
        <v>138</v>
      </c>
      <c r="Z3204">
        <v>171</v>
      </c>
      <c r="AA3204">
        <f t="shared" si="754"/>
        <v>961</v>
      </c>
      <c r="AB3204">
        <f t="shared" si="759"/>
        <v>1.6013941627599702E-4</v>
      </c>
      <c r="AC3204" s="175"/>
    </row>
    <row r="3205" spans="1:29">
      <c r="A3205" t="s">
        <v>7644</v>
      </c>
      <c r="B3205" t="s">
        <v>7645</v>
      </c>
      <c r="C3205">
        <v>3.79</v>
      </c>
      <c r="D3205">
        <v>4.0199999999999996</v>
      </c>
      <c r="E3205">
        <v>2.68</v>
      </c>
      <c r="F3205">
        <v>5.03</v>
      </c>
      <c r="G3205">
        <v>5.67</v>
      </c>
      <c r="H3205">
        <v>2.87</v>
      </c>
      <c r="I3205">
        <v>4.8099999999999996</v>
      </c>
      <c r="J3205">
        <v>5.43</v>
      </c>
      <c r="K3205">
        <v>2.7</v>
      </c>
      <c r="U3205">
        <v>162</v>
      </c>
      <c r="V3205">
        <v>143</v>
      </c>
      <c r="W3205">
        <v>142</v>
      </c>
      <c r="X3205">
        <v>154</v>
      </c>
      <c r="Y3205">
        <v>140</v>
      </c>
      <c r="Z3205">
        <v>164</v>
      </c>
      <c r="AA3205">
        <f t="shared" si="754"/>
        <v>905</v>
      </c>
      <c r="AB3205">
        <f t="shared" si="759"/>
        <v>1.5080767089466942E-4</v>
      </c>
      <c r="AC3205" s="175">
        <f t="shared" si="755"/>
        <v>1.3989286156472372E-4</v>
      </c>
    </row>
    <row r="3206" spans="1:29">
      <c r="A3206" t="s">
        <v>7646</v>
      </c>
      <c r="B3206" t="s">
        <v>7647</v>
      </c>
      <c r="C3206">
        <v>3.86</v>
      </c>
      <c r="D3206">
        <v>4.03</v>
      </c>
      <c r="E3206">
        <v>2.71</v>
      </c>
      <c r="F3206">
        <v>5.2</v>
      </c>
      <c r="G3206">
        <v>5.81</v>
      </c>
      <c r="H3206">
        <v>2.94</v>
      </c>
      <c r="I3206">
        <v>4.8899999999999997</v>
      </c>
      <c r="J3206">
        <v>5.47</v>
      </c>
      <c r="K3206">
        <v>2.7</v>
      </c>
      <c r="U3206">
        <v>146</v>
      </c>
      <c r="V3206">
        <v>139</v>
      </c>
      <c r="W3206">
        <v>132</v>
      </c>
      <c r="X3206">
        <v>151</v>
      </c>
      <c r="Y3206">
        <v>133</v>
      </c>
      <c r="Z3206">
        <v>149</v>
      </c>
      <c r="AA3206">
        <f t="shared" ref="AA3206:AA3269" si="762">SUM(U3206:Z3206)</f>
        <v>850</v>
      </c>
      <c r="AB3206">
        <f t="shared" si="759"/>
        <v>1.4164256382372267E-4</v>
      </c>
      <c r="AC3206" s="175"/>
    </row>
    <row r="3207" spans="1:29">
      <c r="A3207" t="s">
        <v>7648</v>
      </c>
      <c r="B3207" t="s">
        <v>7649</v>
      </c>
      <c r="C3207">
        <v>3.9</v>
      </c>
      <c r="D3207">
        <v>4.04</v>
      </c>
      <c r="E3207">
        <v>2.74</v>
      </c>
      <c r="F3207">
        <v>5.35</v>
      </c>
      <c r="G3207">
        <v>5.93</v>
      </c>
      <c r="H3207">
        <v>2.99</v>
      </c>
      <c r="I3207">
        <v>4.96</v>
      </c>
      <c r="J3207">
        <v>5.51</v>
      </c>
      <c r="K3207">
        <v>2.7</v>
      </c>
      <c r="U3207">
        <v>137</v>
      </c>
      <c r="V3207">
        <v>133</v>
      </c>
      <c r="W3207">
        <v>123</v>
      </c>
      <c r="X3207">
        <v>140</v>
      </c>
      <c r="Y3207">
        <v>129</v>
      </c>
      <c r="Z3207">
        <v>151</v>
      </c>
      <c r="AA3207">
        <f t="shared" si="762"/>
        <v>813</v>
      </c>
      <c r="AB3207">
        <f t="shared" si="759"/>
        <v>1.3547694633963121E-4</v>
      </c>
      <c r="AC3207" s="175"/>
    </row>
    <row r="3208" spans="1:29">
      <c r="A3208" t="s">
        <v>7650</v>
      </c>
      <c r="B3208" t="s">
        <v>7651</v>
      </c>
      <c r="C3208">
        <v>3.92</v>
      </c>
      <c r="D3208">
        <v>4.04</v>
      </c>
      <c r="E3208">
        <v>2.75</v>
      </c>
      <c r="F3208">
        <v>5.45</v>
      </c>
      <c r="G3208">
        <v>6</v>
      </c>
      <c r="H3208">
        <v>3.03</v>
      </c>
      <c r="I3208">
        <v>5</v>
      </c>
      <c r="J3208">
        <v>5.53</v>
      </c>
      <c r="K3208">
        <v>2.7</v>
      </c>
      <c r="U3208">
        <v>130</v>
      </c>
      <c r="V3208">
        <v>130</v>
      </c>
      <c r="W3208">
        <v>122</v>
      </c>
      <c r="X3208">
        <v>133</v>
      </c>
      <c r="Y3208">
        <v>130</v>
      </c>
      <c r="Z3208">
        <v>145</v>
      </c>
      <c r="AA3208">
        <f t="shared" si="762"/>
        <v>790</v>
      </c>
      <c r="AB3208">
        <f t="shared" si="759"/>
        <v>1.3164426520087164E-4</v>
      </c>
      <c r="AC3208" s="175"/>
    </row>
    <row r="3209" spans="1:29">
      <c r="A3209" t="s">
        <v>7652</v>
      </c>
      <c r="B3209" t="s">
        <v>7653</v>
      </c>
      <c r="C3209">
        <v>3.93</v>
      </c>
      <c r="D3209">
        <v>4.04</v>
      </c>
      <c r="E3209">
        <v>2.77</v>
      </c>
      <c r="F3209">
        <v>5.54</v>
      </c>
      <c r="G3209">
        <v>6.05</v>
      </c>
      <c r="H3209">
        <v>3.06</v>
      </c>
      <c r="I3209">
        <v>5.04</v>
      </c>
      <c r="J3209">
        <v>5.55</v>
      </c>
      <c r="K3209">
        <v>2.7</v>
      </c>
      <c r="U3209">
        <v>134</v>
      </c>
      <c r="V3209">
        <v>130</v>
      </c>
      <c r="W3209">
        <v>127</v>
      </c>
      <c r="X3209">
        <v>106</v>
      </c>
      <c r="Y3209">
        <v>119</v>
      </c>
      <c r="Z3209">
        <v>117</v>
      </c>
      <c r="AA3209">
        <f t="shared" si="762"/>
        <v>733</v>
      </c>
      <c r="AB3209">
        <f t="shared" si="759"/>
        <v>1.2214588150916318E-4</v>
      </c>
      <c r="AC3209" s="175">
        <f t="shared" si="756"/>
        <v>1.2089609418130681E-4</v>
      </c>
    </row>
    <row r="3210" spans="1:29">
      <c r="A3210" t="s">
        <v>7654</v>
      </c>
      <c r="B3210" t="s">
        <v>7655</v>
      </c>
      <c r="C3210">
        <v>3.94</v>
      </c>
      <c r="D3210">
        <v>4.04</v>
      </c>
      <c r="E3210">
        <v>2.78</v>
      </c>
      <c r="F3210">
        <v>5.58</v>
      </c>
      <c r="G3210">
        <v>6.06</v>
      </c>
      <c r="H3210">
        <v>3.08</v>
      </c>
      <c r="I3210">
        <v>5.0599999999999996</v>
      </c>
      <c r="J3210">
        <v>5.56</v>
      </c>
      <c r="K3210">
        <v>2.7</v>
      </c>
      <c r="U3210">
        <v>135</v>
      </c>
      <c r="V3210">
        <v>129</v>
      </c>
      <c r="W3210">
        <v>131</v>
      </c>
      <c r="X3210">
        <v>94</v>
      </c>
      <c r="Y3210">
        <v>122</v>
      </c>
      <c r="Z3210">
        <v>112</v>
      </c>
      <c r="AA3210">
        <f t="shared" si="762"/>
        <v>723</v>
      </c>
      <c r="AB3210">
        <f t="shared" si="759"/>
        <v>1.2047949840535469E-4</v>
      </c>
      <c r="AC3210" s="175"/>
    </row>
    <row r="3211" spans="1:29">
      <c r="A3211" t="s">
        <v>7656</v>
      </c>
      <c r="B3211" t="s">
        <v>7657</v>
      </c>
      <c r="C3211">
        <v>3.92</v>
      </c>
      <c r="D3211">
        <v>4.03</v>
      </c>
      <c r="E3211">
        <v>2.77</v>
      </c>
      <c r="F3211">
        <v>5.55</v>
      </c>
      <c r="G3211">
        <v>6.05</v>
      </c>
      <c r="H3211">
        <v>3.07</v>
      </c>
      <c r="I3211">
        <v>5.04</v>
      </c>
      <c r="J3211">
        <v>5.56</v>
      </c>
      <c r="K3211">
        <v>2.7</v>
      </c>
      <c r="U3211">
        <v>134</v>
      </c>
      <c r="V3211">
        <v>136</v>
      </c>
      <c r="W3211">
        <v>140</v>
      </c>
      <c r="X3211">
        <v>90</v>
      </c>
      <c r="Y3211">
        <v>111</v>
      </c>
      <c r="Z3211">
        <v>100</v>
      </c>
      <c r="AA3211">
        <f t="shared" si="762"/>
        <v>711</v>
      </c>
      <c r="AB3211">
        <f t="shared" si="759"/>
        <v>1.1847983868078449E-4</v>
      </c>
      <c r="AC3211" s="175"/>
    </row>
    <row r="3212" spans="1:29">
      <c r="A3212" t="s">
        <v>7658</v>
      </c>
      <c r="B3212" t="s">
        <v>7659</v>
      </c>
      <c r="C3212">
        <v>3.9</v>
      </c>
      <c r="D3212">
        <v>4.0199999999999996</v>
      </c>
      <c r="E3212">
        <v>2.76</v>
      </c>
      <c r="F3212">
        <v>5.47</v>
      </c>
      <c r="G3212">
        <v>6</v>
      </c>
      <c r="H3212">
        <v>3.04</v>
      </c>
      <c r="I3212">
        <v>5.01</v>
      </c>
      <c r="J3212">
        <v>5.54</v>
      </c>
      <c r="K3212">
        <v>2.7</v>
      </c>
      <c r="U3212">
        <v>139</v>
      </c>
      <c r="V3212">
        <v>145</v>
      </c>
      <c r="W3212">
        <v>146</v>
      </c>
      <c r="X3212">
        <v>78</v>
      </c>
      <c r="Y3212">
        <v>109</v>
      </c>
      <c r="Z3212">
        <v>118</v>
      </c>
      <c r="AA3212">
        <f t="shared" si="762"/>
        <v>735</v>
      </c>
      <c r="AB3212">
        <f t="shared" si="759"/>
        <v>1.2247915812992489E-4</v>
      </c>
      <c r="AC3212" s="175"/>
    </row>
    <row r="3213" spans="1:29">
      <c r="A3213" t="s">
        <v>7660</v>
      </c>
      <c r="B3213" t="s">
        <v>7661</v>
      </c>
      <c r="C3213">
        <v>3.85</v>
      </c>
      <c r="D3213">
        <v>4.01</v>
      </c>
      <c r="E3213">
        <v>2.74</v>
      </c>
      <c r="F3213">
        <v>5.32</v>
      </c>
      <c r="G3213">
        <v>5.9</v>
      </c>
      <c r="H3213">
        <v>2.99</v>
      </c>
      <c r="I3213">
        <v>4.9400000000000004</v>
      </c>
      <c r="J3213">
        <v>5.5</v>
      </c>
      <c r="K3213">
        <v>2.7</v>
      </c>
      <c r="U3213">
        <v>139</v>
      </c>
      <c r="V3213">
        <v>152</v>
      </c>
      <c r="W3213">
        <v>153</v>
      </c>
      <c r="X3213">
        <v>83</v>
      </c>
      <c r="Y3213">
        <v>117</v>
      </c>
      <c r="Z3213">
        <v>139</v>
      </c>
      <c r="AA3213">
        <f t="shared" si="762"/>
        <v>783</v>
      </c>
      <c r="AB3213">
        <f t="shared" si="759"/>
        <v>1.3047779702820569E-4</v>
      </c>
      <c r="AC3213" s="175">
        <f t="shared" si="757"/>
        <v>1.3456043563253654E-4</v>
      </c>
    </row>
    <row r="3214" spans="1:29">
      <c r="A3214" t="s">
        <v>7662</v>
      </c>
      <c r="B3214" t="s">
        <v>7663</v>
      </c>
      <c r="C3214">
        <v>3.78</v>
      </c>
      <c r="D3214">
        <v>3.99</v>
      </c>
      <c r="E3214">
        <v>2.7</v>
      </c>
      <c r="F3214">
        <v>5.12</v>
      </c>
      <c r="G3214">
        <v>5.75</v>
      </c>
      <c r="H3214">
        <v>2.93</v>
      </c>
      <c r="I3214">
        <v>4.83</v>
      </c>
      <c r="J3214">
        <v>5.44</v>
      </c>
      <c r="K3214">
        <v>2.7</v>
      </c>
      <c r="U3214">
        <v>134</v>
      </c>
      <c r="V3214">
        <v>158</v>
      </c>
      <c r="W3214">
        <v>159</v>
      </c>
      <c r="X3214">
        <v>88</v>
      </c>
      <c r="Y3214">
        <v>123</v>
      </c>
      <c r="Z3214">
        <v>135</v>
      </c>
      <c r="AA3214">
        <f t="shared" si="762"/>
        <v>797</v>
      </c>
      <c r="AB3214">
        <f t="shared" si="759"/>
        <v>1.328107333735376E-4</v>
      </c>
      <c r="AC3214" s="175"/>
    </row>
    <row r="3215" spans="1:29">
      <c r="A3215" t="s">
        <v>7664</v>
      </c>
      <c r="B3215" t="s">
        <v>7665</v>
      </c>
      <c r="C3215">
        <v>3.64</v>
      </c>
      <c r="D3215">
        <v>3.93</v>
      </c>
      <c r="E3215">
        <v>2.63</v>
      </c>
      <c r="F3215">
        <v>4.84</v>
      </c>
      <c r="G3215">
        <v>5.56</v>
      </c>
      <c r="H3215">
        <v>2.87</v>
      </c>
      <c r="I3215">
        <v>4.66</v>
      </c>
      <c r="J3215">
        <v>5.35</v>
      </c>
      <c r="K3215">
        <v>2.7</v>
      </c>
      <c r="U3215">
        <v>129</v>
      </c>
      <c r="V3215">
        <v>163</v>
      </c>
      <c r="W3215">
        <v>160</v>
      </c>
      <c r="X3215">
        <v>102</v>
      </c>
      <c r="Y3215">
        <v>127</v>
      </c>
      <c r="Z3215">
        <v>142</v>
      </c>
      <c r="AA3215">
        <f t="shared" si="762"/>
        <v>823</v>
      </c>
      <c r="AB3215">
        <f t="shared" si="759"/>
        <v>1.371433294434397E-4</v>
      </c>
      <c r="AC3215" s="175"/>
    </row>
    <row r="3216" spans="1:29">
      <c r="A3216" t="s">
        <v>7666</v>
      </c>
      <c r="B3216" t="s">
        <v>7667</v>
      </c>
      <c r="C3216">
        <v>3.47</v>
      </c>
      <c r="D3216">
        <v>3.85</v>
      </c>
      <c r="E3216">
        <v>2.56</v>
      </c>
      <c r="F3216">
        <v>4.55</v>
      </c>
      <c r="G3216">
        <v>5.32</v>
      </c>
      <c r="H3216">
        <v>2.77</v>
      </c>
      <c r="I3216">
        <v>4.5</v>
      </c>
      <c r="J3216">
        <v>5.26</v>
      </c>
      <c r="K3216">
        <v>2.7</v>
      </c>
      <c r="U3216">
        <v>126</v>
      </c>
      <c r="V3216">
        <v>159</v>
      </c>
      <c r="W3216">
        <v>151</v>
      </c>
      <c r="X3216">
        <v>106</v>
      </c>
      <c r="Y3216">
        <v>138</v>
      </c>
      <c r="Z3216">
        <v>147</v>
      </c>
      <c r="AA3216">
        <f t="shared" si="762"/>
        <v>827</v>
      </c>
      <c r="AB3216">
        <f t="shared" si="759"/>
        <v>1.3780988268496312E-4</v>
      </c>
      <c r="AC3216" s="175"/>
    </row>
    <row r="3217" spans="1:29">
      <c r="A3217" t="s">
        <v>7668</v>
      </c>
      <c r="B3217" t="s">
        <v>7669</v>
      </c>
      <c r="C3217">
        <v>3.35</v>
      </c>
      <c r="D3217">
        <v>3.75</v>
      </c>
      <c r="E3217">
        <v>2.5099999999999998</v>
      </c>
      <c r="F3217">
        <v>4.3</v>
      </c>
      <c r="G3217">
        <v>5.1100000000000003</v>
      </c>
      <c r="H3217">
        <v>2.68</v>
      </c>
      <c r="I3217">
        <v>4.37</v>
      </c>
      <c r="J3217">
        <v>5.19</v>
      </c>
      <c r="K3217">
        <v>2.7</v>
      </c>
      <c r="U3217">
        <v>120</v>
      </c>
      <c r="V3217">
        <v>144</v>
      </c>
      <c r="W3217">
        <v>133</v>
      </c>
      <c r="X3217">
        <v>98</v>
      </c>
      <c r="Y3217">
        <v>134</v>
      </c>
      <c r="Z3217">
        <v>126</v>
      </c>
      <c r="AA3217">
        <f t="shared" si="762"/>
        <v>755</v>
      </c>
      <c r="AB3217">
        <f t="shared" si="759"/>
        <v>1.258119243375419E-4</v>
      </c>
      <c r="AC3217" s="175">
        <f t="shared" si="758"/>
        <v>9.0526262114396858E-5</v>
      </c>
    </row>
    <row r="3218" spans="1:29">
      <c r="A3218" t="s">
        <v>7670</v>
      </c>
      <c r="B3218" t="s">
        <v>7671</v>
      </c>
      <c r="C3218">
        <v>3.23</v>
      </c>
      <c r="D3218">
        <v>3.65</v>
      </c>
      <c r="E3218">
        <v>2.4700000000000002</v>
      </c>
      <c r="F3218">
        <v>4.09</v>
      </c>
      <c r="G3218">
        <v>4.9400000000000004</v>
      </c>
      <c r="H3218">
        <v>2.61</v>
      </c>
      <c r="I3218">
        <v>4.25</v>
      </c>
      <c r="J3218">
        <v>5.12</v>
      </c>
      <c r="K3218">
        <v>2.7</v>
      </c>
      <c r="U3218">
        <v>97</v>
      </c>
      <c r="V3218">
        <v>120</v>
      </c>
      <c r="W3218">
        <v>93</v>
      </c>
      <c r="X3218">
        <v>95</v>
      </c>
      <c r="Y3218">
        <v>122</v>
      </c>
      <c r="Z3218">
        <v>73</v>
      </c>
      <c r="AA3218">
        <f t="shared" si="762"/>
        <v>600</v>
      </c>
      <c r="AB3218">
        <f t="shared" si="759"/>
        <v>9.9982986228510119E-5</v>
      </c>
      <c r="AC3218" s="175"/>
    </row>
    <row r="3219" spans="1:29">
      <c r="A3219" t="s">
        <v>7672</v>
      </c>
      <c r="B3219" t="s">
        <v>7673</v>
      </c>
      <c r="C3219">
        <v>3.15</v>
      </c>
      <c r="D3219">
        <v>3.58</v>
      </c>
      <c r="E3219">
        <v>2.44</v>
      </c>
      <c r="F3219">
        <v>3.93</v>
      </c>
      <c r="G3219">
        <v>4.8099999999999996</v>
      </c>
      <c r="H3219">
        <v>2.56</v>
      </c>
      <c r="I3219">
        <v>4.16</v>
      </c>
      <c r="J3219">
        <v>5.07</v>
      </c>
      <c r="K3219">
        <v>2.7</v>
      </c>
      <c r="U3219">
        <v>91</v>
      </c>
      <c r="V3219">
        <v>87</v>
      </c>
      <c r="W3219">
        <v>71</v>
      </c>
      <c r="X3219">
        <v>71</v>
      </c>
      <c r="Y3219">
        <v>91</v>
      </c>
      <c r="Z3219">
        <v>30</v>
      </c>
      <c r="AA3219">
        <f t="shared" si="762"/>
        <v>441</v>
      </c>
      <c r="AB3219">
        <f t="shared" si="759"/>
        <v>7.3487494877954936E-5</v>
      </c>
      <c r="AC3219" s="175"/>
    </row>
    <row r="3220" spans="1:29">
      <c r="A3220" t="s">
        <v>7674</v>
      </c>
      <c r="B3220" t="s">
        <v>7675</v>
      </c>
      <c r="C3220">
        <v>3.07</v>
      </c>
      <c r="D3220">
        <v>3.51</v>
      </c>
      <c r="E3220">
        <v>2.41</v>
      </c>
      <c r="F3220">
        <v>3.78</v>
      </c>
      <c r="G3220">
        <v>4.68</v>
      </c>
      <c r="H3220">
        <v>2.5099999999999998</v>
      </c>
      <c r="I3220">
        <v>4.08</v>
      </c>
      <c r="J3220">
        <v>5.0199999999999996</v>
      </c>
      <c r="K3220">
        <v>2.7</v>
      </c>
      <c r="U3220">
        <v>93</v>
      </c>
      <c r="V3220">
        <v>70</v>
      </c>
      <c r="W3220">
        <v>67</v>
      </c>
      <c r="X3220">
        <v>66</v>
      </c>
      <c r="Y3220">
        <v>68</v>
      </c>
      <c r="Z3220">
        <v>13</v>
      </c>
      <c r="AA3220">
        <f t="shared" si="762"/>
        <v>377</v>
      </c>
      <c r="AB3220">
        <f t="shared" si="759"/>
        <v>6.2822643013580521E-5</v>
      </c>
      <c r="AC3220" s="175"/>
    </row>
    <row r="3221" spans="1:29">
      <c r="A3221" t="s">
        <v>7676</v>
      </c>
      <c r="B3221" t="s">
        <v>7677</v>
      </c>
      <c r="C3221">
        <v>2.99</v>
      </c>
      <c r="D3221">
        <v>3.45</v>
      </c>
      <c r="E3221">
        <v>2.38</v>
      </c>
      <c r="F3221">
        <v>3.64</v>
      </c>
      <c r="G3221">
        <v>4.5599999999999996</v>
      </c>
      <c r="H3221">
        <v>2.46</v>
      </c>
      <c r="I3221">
        <v>4</v>
      </c>
      <c r="J3221">
        <v>4.9800000000000004</v>
      </c>
      <c r="K3221">
        <v>2.7</v>
      </c>
      <c r="U3221">
        <v>95</v>
      </c>
      <c r="V3221">
        <v>76</v>
      </c>
      <c r="W3221">
        <v>71</v>
      </c>
      <c r="X3221">
        <v>82</v>
      </c>
      <c r="Y3221">
        <v>71</v>
      </c>
      <c r="Z3221">
        <v>15</v>
      </c>
      <c r="AA3221">
        <f t="shared" si="762"/>
        <v>410</v>
      </c>
      <c r="AB3221">
        <f t="shared" si="759"/>
        <v>6.8321707256148583E-5</v>
      </c>
      <c r="AC3221" s="175">
        <f t="shared" ref="AC3221" si="763">SUM(AB3221:AB3224)/4</f>
        <v>7.8569963344570862E-5</v>
      </c>
    </row>
    <row r="3222" spans="1:29">
      <c r="A3222" t="s">
        <v>7678</v>
      </c>
      <c r="B3222" t="s">
        <v>7679</v>
      </c>
      <c r="C3222">
        <v>2.93</v>
      </c>
      <c r="D3222">
        <v>3.4</v>
      </c>
      <c r="E3222">
        <v>2.36</v>
      </c>
      <c r="F3222">
        <v>3.52</v>
      </c>
      <c r="G3222">
        <v>4.46</v>
      </c>
      <c r="H3222">
        <v>2.41</v>
      </c>
      <c r="I3222">
        <v>3.94</v>
      </c>
      <c r="J3222">
        <v>4.9400000000000004</v>
      </c>
      <c r="K3222">
        <v>2.7</v>
      </c>
      <c r="U3222">
        <v>99</v>
      </c>
      <c r="V3222">
        <v>72</v>
      </c>
      <c r="W3222">
        <v>74</v>
      </c>
      <c r="X3222">
        <v>86</v>
      </c>
      <c r="Y3222">
        <v>69</v>
      </c>
      <c r="Z3222">
        <v>12</v>
      </c>
      <c r="AA3222">
        <f t="shared" si="762"/>
        <v>412</v>
      </c>
      <c r="AB3222">
        <f t="shared" ref="AB3222:AB3285" si="764">AA3222/$AD$4</f>
        <v>6.8654983876910279E-5</v>
      </c>
      <c r="AC3222" s="175"/>
    </row>
    <row r="3223" spans="1:29">
      <c r="A3223" t="s">
        <v>7680</v>
      </c>
      <c r="B3223" t="s">
        <v>7681</v>
      </c>
      <c r="C3223">
        <v>2.9</v>
      </c>
      <c r="D3223">
        <v>3.37</v>
      </c>
      <c r="E3223">
        <v>2.34</v>
      </c>
      <c r="F3223">
        <v>3.45</v>
      </c>
      <c r="G3223">
        <v>4.3899999999999997</v>
      </c>
      <c r="H3223">
        <v>2.38</v>
      </c>
      <c r="I3223">
        <v>3.9</v>
      </c>
      <c r="J3223">
        <v>4.92</v>
      </c>
      <c r="K3223">
        <v>2.7</v>
      </c>
      <c r="U3223">
        <v>110</v>
      </c>
      <c r="V3223">
        <v>82</v>
      </c>
      <c r="W3223">
        <v>84</v>
      </c>
      <c r="X3223">
        <v>88</v>
      </c>
      <c r="Y3223">
        <v>66</v>
      </c>
      <c r="Z3223">
        <v>23</v>
      </c>
      <c r="AA3223">
        <f t="shared" si="762"/>
        <v>453</v>
      </c>
      <c r="AB3223">
        <f t="shared" si="764"/>
        <v>7.5487154602525136E-5</v>
      </c>
      <c r="AC3223" s="175"/>
    </row>
    <row r="3224" spans="1:29">
      <c r="A3224" t="s">
        <v>7682</v>
      </c>
      <c r="B3224" t="s">
        <v>7683</v>
      </c>
      <c r="C3224">
        <v>2.88</v>
      </c>
      <c r="D3224">
        <v>3.36</v>
      </c>
      <c r="E3224">
        <v>2.33</v>
      </c>
      <c r="F3224">
        <v>3.41</v>
      </c>
      <c r="G3224">
        <v>4.3499999999999996</v>
      </c>
      <c r="H3224">
        <v>2.36</v>
      </c>
      <c r="I3224">
        <v>3.88</v>
      </c>
      <c r="J3224">
        <v>4.91</v>
      </c>
      <c r="K3224">
        <v>2.7</v>
      </c>
      <c r="U3224">
        <v>119</v>
      </c>
      <c r="V3224">
        <v>107</v>
      </c>
      <c r="W3224">
        <v>106</v>
      </c>
      <c r="X3224">
        <v>120</v>
      </c>
      <c r="Y3224">
        <v>106</v>
      </c>
      <c r="Z3224">
        <v>53</v>
      </c>
      <c r="AA3224">
        <f t="shared" si="762"/>
        <v>611</v>
      </c>
      <c r="AB3224">
        <f t="shared" si="764"/>
        <v>1.0181600764269946E-4</v>
      </c>
      <c r="AC3224" s="175"/>
    </row>
    <row r="3225" spans="1:29">
      <c r="A3225" t="s">
        <v>7684</v>
      </c>
      <c r="B3225" t="s">
        <v>7685</v>
      </c>
      <c r="C3225">
        <v>3.01</v>
      </c>
      <c r="D3225">
        <v>3.46</v>
      </c>
      <c r="E3225">
        <v>2.38</v>
      </c>
      <c r="F3225">
        <v>3.57</v>
      </c>
      <c r="G3225">
        <v>4.47</v>
      </c>
      <c r="H3225">
        <v>2.39</v>
      </c>
      <c r="I3225">
        <v>4.0199999999999996</v>
      </c>
      <c r="J3225">
        <v>4.99</v>
      </c>
      <c r="K3225">
        <v>2.7</v>
      </c>
      <c r="U3225">
        <v>119</v>
      </c>
      <c r="V3225">
        <v>162</v>
      </c>
      <c r="W3225">
        <v>144</v>
      </c>
      <c r="X3225">
        <v>194</v>
      </c>
      <c r="Y3225">
        <v>144</v>
      </c>
      <c r="Z3225">
        <v>168</v>
      </c>
      <c r="AA3225">
        <f t="shared" si="762"/>
        <v>931</v>
      </c>
      <c r="AB3225">
        <f t="shared" si="764"/>
        <v>1.5514026696457152E-4</v>
      </c>
      <c r="AC3225" s="175">
        <f t="shared" ref="AC3225:AC3285" si="765">SUM(AB3225:AB3228)/4</f>
        <v>1.7001273616606242E-4</v>
      </c>
    </row>
    <row r="3226" spans="1:29">
      <c r="A3226" t="s">
        <v>7686</v>
      </c>
      <c r="B3226" t="s">
        <v>7687</v>
      </c>
      <c r="C3226">
        <v>3.22</v>
      </c>
      <c r="D3226">
        <v>3.64</v>
      </c>
      <c r="E3226">
        <v>2.4700000000000002</v>
      </c>
      <c r="F3226">
        <v>3.94</v>
      </c>
      <c r="G3226">
        <v>4.78</v>
      </c>
      <c r="H3226">
        <v>2.52</v>
      </c>
      <c r="I3226">
        <v>4.24</v>
      </c>
      <c r="J3226">
        <v>5.12</v>
      </c>
      <c r="K3226">
        <v>2.7</v>
      </c>
      <c r="U3226">
        <v>145</v>
      </c>
      <c r="V3226">
        <v>176</v>
      </c>
      <c r="W3226">
        <v>174</v>
      </c>
      <c r="X3226">
        <v>220</v>
      </c>
      <c r="Y3226">
        <v>122</v>
      </c>
      <c r="Z3226">
        <v>262</v>
      </c>
      <c r="AA3226">
        <f t="shared" si="762"/>
        <v>1099</v>
      </c>
      <c r="AB3226">
        <f t="shared" si="764"/>
        <v>1.8313550310855437E-4</v>
      </c>
      <c r="AC3226" s="175"/>
    </row>
    <row r="3227" spans="1:29">
      <c r="A3227" t="s">
        <v>7688</v>
      </c>
      <c r="B3227" t="s">
        <v>7689</v>
      </c>
      <c r="C3227">
        <v>3.4</v>
      </c>
      <c r="D3227">
        <v>3.78</v>
      </c>
      <c r="E3227">
        <v>2.54</v>
      </c>
      <c r="F3227">
        <v>4.2699999999999996</v>
      </c>
      <c r="G3227">
        <v>5.05</v>
      </c>
      <c r="H3227">
        <v>2.63</v>
      </c>
      <c r="I3227">
        <v>4.42</v>
      </c>
      <c r="J3227">
        <v>5.22</v>
      </c>
      <c r="K3227">
        <v>2.7</v>
      </c>
      <c r="U3227">
        <v>158</v>
      </c>
      <c r="V3227">
        <v>159</v>
      </c>
      <c r="W3227">
        <v>168</v>
      </c>
      <c r="X3227">
        <v>218</v>
      </c>
      <c r="Y3227">
        <v>154</v>
      </c>
      <c r="Z3227">
        <v>226</v>
      </c>
      <c r="AA3227">
        <f t="shared" si="762"/>
        <v>1083</v>
      </c>
      <c r="AB3227">
        <f t="shared" si="764"/>
        <v>1.8046929014246075E-4</v>
      </c>
      <c r="AC3227" s="175"/>
    </row>
    <row r="3228" spans="1:29">
      <c r="A3228" t="s">
        <v>7690</v>
      </c>
      <c r="B3228" t="s">
        <v>7691</v>
      </c>
      <c r="C3228">
        <v>3.54</v>
      </c>
      <c r="D3228">
        <v>3.87</v>
      </c>
      <c r="E3228">
        <v>2.6</v>
      </c>
      <c r="F3228">
        <v>4.55</v>
      </c>
      <c r="G3228">
        <v>5.29</v>
      </c>
      <c r="H3228">
        <v>2.74</v>
      </c>
      <c r="I3228">
        <v>4.57</v>
      </c>
      <c r="J3228">
        <v>5.3</v>
      </c>
      <c r="K3228">
        <v>2.7</v>
      </c>
      <c r="U3228">
        <v>179</v>
      </c>
      <c r="V3228">
        <v>157</v>
      </c>
      <c r="W3228">
        <v>159</v>
      </c>
      <c r="X3228">
        <v>164</v>
      </c>
      <c r="Y3228">
        <v>138</v>
      </c>
      <c r="Z3228">
        <v>171</v>
      </c>
      <c r="AA3228">
        <f t="shared" si="762"/>
        <v>968</v>
      </c>
      <c r="AB3228">
        <f t="shared" si="764"/>
        <v>1.6130588444866298E-4</v>
      </c>
      <c r="AC3228" s="175"/>
    </row>
    <row r="3229" spans="1:29">
      <c r="A3229" t="s">
        <v>7692</v>
      </c>
      <c r="B3229" t="s">
        <v>7693</v>
      </c>
      <c r="C3229">
        <v>3.65</v>
      </c>
      <c r="D3229">
        <v>3.93</v>
      </c>
      <c r="E3229">
        <v>2.65</v>
      </c>
      <c r="F3229">
        <v>4.78</v>
      </c>
      <c r="G3229">
        <v>5.48</v>
      </c>
      <c r="H3229">
        <v>2.82</v>
      </c>
      <c r="I3229">
        <v>4.68</v>
      </c>
      <c r="J3229">
        <v>5.36</v>
      </c>
      <c r="K3229">
        <v>2.7</v>
      </c>
      <c r="U3229">
        <v>164</v>
      </c>
      <c r="V3229">
        <v>146</v>
      </c>
      <c r="W3229">
        <v>145</v>
      </c>
      <c r="X3229">
        <v>153</v>
      </c>
      <c r="Y3229">
        <v>140</v>
      </c>
      <c r="Z3229">
        <v>164</v>
      </c>
      <c r="AA3229">
        <f t="shared" si="762"/>
        <v>912</v>
      </c>
      <c r="AB3229">
        <f t="shared" si="764"/>
        <v>1.5197413906733537E-4</v>
      </c>
      <c r="AC3229" s="175">
        <f t="shared" ref="AC3229:AC3289" si="766">SUM(AB3229:AB3232)/4</f>
        <v>1.4080937227181839E-4</v>
      </c>
    </row>
    <row r="3230" spans="1:29">
      <c r="A3230" t="s">
        <v>7694</v>
      </c>
      <c r="B3230" t="s">
        <v>7695</v>
      </c>
      <c r="C3230">
        <v>3.73</v>
      </c>
      <c r="D3230">
        <v>3.96</v>
      </c>
      <c r="E3230">
        <v>2.69</v>
      </c>
      <c r="F3230">
        <v>4.9800000000000004</v>
      </c>
      <c r="G3230">
        <v>5.64</v>
      </c>
      <c r="H3230">
        <v>2.9</v>
      </c>
      <c r="I3230">
        <v>4.78</v>
      </c>
      <c r="J3230">
        <v>5.42</v>
      </c>
      <c r="K3230">
        <v>2.7</v>
      </c>
      <c r="U3230">
        <v>148</v>
      </c>
      <c r="V3230">
        <v>141</v>
      </c>
      <c r="W3230">
        <v>135</v>
      </c>
      <c r="X3230">
        <v>150</v>
      </c>
      <c r="Y3230">
        <v>133</v>
      </c>
      <c r="Z3230">
        <v>149</v>
      </c>
      <c r="AA3230">
        <f t="shared" si="762"/>
        <v>856</v>
      </c>
      <c r="AB3230">
        <f t="shared" si="764"/>
        <v>1.4264239368600776E-4</v>
      </c>
      <c r="AC3230" s="175"/>
    </row>
    <row r="3231" spans="1:29">
      <c r="A3231" t="s">
        <v>7696</v>
      </c>
      <c r="B3231" t="s">
        <v>7697</v>
      </c>
      <c r="C3231">
        <v>3.78</v>
      </c>
      <c r="D3231">
        <v>3.98</v>
      </c>
      <c r="E3231">
        <v>2.72</v>
      </c>
      <c r="F3231">
        <v>5.13</v>
      </c>
      <c r="G3231">
        <v>5.74</v>
      </c>
      <c r="H3231">
        <v>2.95</v>
      </c>
      <c r="I3231">
        <v>4.8499999999999996</v>
      </c>
      <c r="J3231">
        <v>5.46</v>
      </c>
      <c r="K3231">
        <v>2.7</v>
      </c>
      <c r="U3231">
        <v>138</v>
      </c>
      <c r="V3231">
        <v>136</v>
      </c>
      <c r="W3231">
        <v>126</v>
      </c>
      <c r="X3231">
        <v>139</v>
      </c>
      <c r="Y3231">
        <v>129</v>
      </c>
      <c r="Z3231">
        <v>151</v>
      </c>
      <c r="AA3231">
        <f t="shared" si="762"/>
        <v>819</v>
      </c>
      <c r="AB3231">
        <f t="shared" si="764"/>
        <v>1.3647677620191631E-4</v>
      </c>
      <c r="AC3231" s="175"/>
    </row>
    <row r="3232" spans="1:29">
      <c r="A3232" t="s">
        <v>7698</v>
      </c>
      <c r="B3232" t="s">
        <v>7699</v>
      </c>
      <c r="C3232">
        <v>3.82</v>
      </c>
      <c r="D3232">
        <v>3.99</v>
      </c>
      <c r="E3232">
        <v>2.75</v>
      </c>
      <c r="F3232">
        <v>5.27</v>
      </c>
      <c r="G3232">
        <v>5.83</v>
      </c>
      <c r="H3232">
        <v>3</v>
      </c>
      <c r="I3232">
        <v>4.93</v>
      </c>
      <c r="J3232">
        <v>5.5</v>
      </c>
      <c r="K3232">
        <v>2.7</v>
      </c>
      <c r="U3232">
        <v>131</v>
      </c>
      <c r="V3232">
        <v>132</v>
      </c>
      <c r="W3232">
        <v>124</v>
      </c>
      <c r="X3232">
        <v>131</v>
      </c>
      <c r="Y3232">
        <v>130</v>
      </c>
      <c r="Z3232">
        <v>145</v>
      </c>
      <c r="AA3232">
        <f t="shared" si="762"/>
        <v>793</v>
      </c>
      <c r="AB3232">
        <f t="shared" si="764"/>
        <v>1.321441801320142E-4</v>
      </c>
      <c r="AC3232" s="175"/>
    </row>
    <row r="3233" spans="1:29">
      <c r="A3233" t="s">
        <v>7700</v>
      </c>
      <c r="B3233" t="s">
        <v>7701</v>
      </c>
      <c r="C3233">
        <v>3.84</v>
      </c>
      <c r="D3233">
        <v>3.99</v>
      </c>
      <c r="E3233">
        <v>2.76</v>
      </c>
      <c r="F3233">
        <v>5.34</v>
      </c>
      <c r="G3233">
        <v>5.87</v>
      </c>
      <c r="H3233">
        <v>3.03</v>
      </c>
      <c r="I3233">
        <v>4.97</v>
      </c>
      <c r="J3233">
        <v>5.52</v>
      </c>
      <c r="K3233">
        <v>2.7</v>
      </c>
      <c r="U3233">
        <v>135</v>
      </c>
      <c r="V3233">
        <v>132</v>
      </c>
      <c r="W3233">
        <v>129</v>
      </c>
      <c r="X3233">
        <v>105</v>
      </c>
      <c r="Y3233">
        <v>119</v>
      </c>
      <c r="Z3233">
        <v>117</v>
      </c>
      <c r="AA3233">
        <f t="shared" si="762"/>
        <v>737</v>
      </c>
      <c r="AB3233">
        <f t="shared" si="764"/>
        <v>1.228124347506866E-4</v>
      </c>
      <c r="AC3233" s="175">
        <f t="shared" ref="AC3233:AC3293" si="767">SUM(AB3233:AB3236)/4</f>
        <v>1.214793282676398E-4</v>
      </c>
    </row>
    <row r="3234" spans="1:29">
      <c r="A3234" t="s">
        <v>7702</v>
      </c>
      <c r="B3234" t="s">
        <v>7703</v>
      </c>
      <c r="C3234">
        <v>3.84</v>
      </c>
      <c r="D3234">
        <v>3.99</v>
      </c>
      <c r="E3234">
        <v>2.77</v>
      </c>
      <c r="F3234">
        <v>5.35</v>
      </c>
      <c r="G3234">
        <v>5.87</v>
      </c>
      <c r="H3234">
        <v>3.03</v>
      </c>
      <c r="I3234">
        <v>4.99</v>
      </c>
      <c r="J3234">
        <v>5.53</v>
      </c>
      <c r="K3234">
        <v>2.7</v>
      </c>
      <c r="U3234">
        <v>136</v>
      </c>
      <c r="V3234">
        <v>131</v>
      </c>
      <c r="W3234">
        <v>133</v>
      </c>
      <c r="X3234">
        <v>93</v>
      </c>
      <c r="Y3234">
        <v>122</v>
      </c>
      <c r="Z3234">
        <v>112</v>
      </c>
      <c r="AA3234">
        <f t="shared" si="762"/>
        <v>727</v>
      </c>
      <c r="AB3234">
        <f t="shared" si="764"/>
        <v>1.2114605164687809E-4</v>
      </c>
      <c r="AC3234" s="175"/>
    </row>
    <row r="3235" spans="1:29">
      <c r="A3235" t="s">
        <v>7704</v>
      </c>
      <c r="B3235" t="s">
        <v>7705</v>
      </c>
      <c r="C3235">
        <v>3.85</v>
      </c>
      <c r="D3235">
        <v>4</v>
      </c>
      <c r="E3235">
        <v>2.77</v>
      </c>
      <c r="F3235">
        <v>5.34</v>
      </c>
      <c r="G3235">
        <v>5.87</v>
      </c>
      <c r="H3235">
        <v>3.02</v>
      </c>
      <c r="I3235">
        <v>5</v>
      </c>
      <c r="J3235">
        <v>5.53</v>
      </c>
      <c r="K3235">
        <v>2.7</v>
      </c>
      <c r="U3235">
        <v>135</v>
      </c>
      <c r="V3235">
        <v>138</v>
      </c>
      <c r="W3235">
        <v>142</v>
      </c>
      <c r="X3235">
        <v>89</v>
      </c>
      <c r="Y3235">
        <v>111</v>
      </c>
      <c r="Z3235">
        <v>100</v>
      </c>
      <c r="AA3235">
        <f t="shared" si="762"/>
        <v>715</v>
      </c>
      <c r="AB3235">
        <f t="shared" si="764"/>
        <v>1.1914639192230788E-4</v>
      </c>
      <c r="AC3235" s="175"/>
    </row>
    <row r="3236" spans="1:29">
      <c r="A3236" t="s">
        <v>7706</v>
      </c>
      <c r="B3236" t="s">
        <v>7707</v>
      </c>
      <c r="C3236">
        <v>3.83</v>
      </c>
      <c r="D3236">
        <v>3.99</v>
      </c>
      <c r="E3236">
        <v>2.76</v>
      </c>
      <c r="F3236">
        <v>5.28</v>
      </c>
      <c r="G3236">
        <v>5.83</v>
      </c>
      <c r="H3236">
        <v>2.99</v>
      </c>
      <c r="I3236">
        <v>4.96</v>
      </c>
      <c r="J3236">
        <v>5.51</v>
      </c>
      <c r="K3236">
        <v>2.7</v>
      </c>
      <c r="U3236">
        <v>139</v>
      </c>
      <c r="V3236">
        <v>146</v>
      </c>
      <c r="W3236">
        <v>148</v>
      </c>
      <c r="X3236">
        <v>77</v>
      </c>
      <c r="Y3236">
        <v>109</v>
      </c>
      <c r="Z3236">
        <v>118</v>
      </c>
      <c r="AA3236">
        <f t="shared" si="762"/>
        <v>737</v>
      </c>
      <c r="AB3236">
        <f t="shared" si="764"/>
        <v>1.228124347506866E-4</v>
      </c>
      <c r="AC3236" s="175"/>
    </row>
    <row r="3237" spans="1:29">
      <c r="A3237" t="s">
        <v>7708</v>
      </c>
      <c r="B3237" t="s">
        <v>7709</v>
      </c>
      <c r="C3237">
        <v>3.81</v>
      </c>
      <c r="D3237">
        <v>3.99</v>
      </c>
      <c r="E3237">
        <v>2.73</v>
      </c>
      <c r="F3237">
        <v>5.17</v>
      </c>
      <c r="G3237">
        <v>5.77</v>
      </c>
      <c r="H3237">
        <v>2.95</v>
      </c>
      <c r="I3237">
        <v>4.9000000000000004</v>
      </c>
      <c r="J3237">
        <v>5.48</v>
      </c>
      <c r="K3237">
        <v>2.7</v>
      </c>
      <c r="U3237">
        <v>139</v>
      </c>
      <c r="V3237">
        <v>153</v>
      </c>
      <c r="W3237">
        <v>155</v>
      </c>
      <c r="X3237">
        <v>82</v>
      </c>
      <c r="Y3237">
        <v>117</v>
      </c>
      <c r="Z3237">
        <v>139</v>
      </c>
      <c r="AA3237">
        <f t="shared" si="762"/>
        <v>785</v>
      </c>
      <c r="AB3237">
        <f t="shared" si="764"/>
        <v>1.308110736489674E-4</v>
      </c>
      <c r="AC3237" s="175">
        <f t="shared" ref="AC3237:AC3297" si="768">SUM(AB3237:AB3240)/4</f>
        <v>1.3535196760684556E-4</v>
      </c>
    </row>
    <row r="3238" spans="1:29">
      <c r="A3238" t="s">
        <v>7710</v>
      </c>
      <c r="B3238" t="s">
        <v>7711</v>
      </c>
      <c r="C3238">
        <v>3.77</v>
      </c>
      <c r="D3238">
        <v>3.97</v>
      </c>
      <c r="E3238">
        <v>2.7</v>
      </c>
      <c r="F3238">
        <v>5.04</v>
      </c>
      <c r="G3238">
        <v>5.68</v>
      </c>
      <c r="H3238">
        <v>2.91</v>
      </c>
      <c r="I3238">
        <v>4.83</v>
      </c>
      <c r="J3238">
        <v>5.44</v>
      </c>
      <c r="K3238">
        <v>2.7</v>
      </c>
      <c r="U3238">
        <v>135</v>
      </c>
      <c r="V3238">
        <v>160</v>
      </c>
      <c r="W3238">
        <v>162</v>
      </c>
      <c r="X3238">
        <v>87</v>
      </c>
      <c r="Y3238">
        <v>123</v>
      </c>
      <c r="Z3238">
        <v>135</v>
      </c>
      <c r="AA3238">
        <f t="shared" si="762"/>
        <v>802</v>
      </c>
      <c r="AB3238">
        <f t="shared" si="764"/>
        <v>1.3364392492544184E-4</v>
      </c>
      <c r="AC3238" s="175"/>
    </row>
    <row r="3239" spans="1:29">
      <c r="A3239" t="s">
        <v>7712</v>
      </c>
      <c r="B3239" t="s">
        <v>7713</v>
      </c>
      <c r="C3239">
        <v>3.69</v>
      </c>
      <c r="D3239">
        <v>3.95</v>
      </c>
      <c r="E3239">
        <v>2.66</v>
      </c>
      <c r="F3239">
        <v>4.8899999999999997</v>
      </c>
      <c r="G3239">
        <v>5.58</v>
      </c>
      <c r="H3239">
        <v>2.88</v>
      </c>
      <c r="I3239">
        <v>4.72</v>
      </c>
      <c r="J3239">
        <v>5.38</v>
      </c>
      <c r="K3239">
        <v>2.7</v>
      </c>
      <c r="U3239">
        <v>130</v>
      </c>
      <c r="V3239">
        <v>165</v>
      </c>
      <c r="W3239">
        <v>163</v>
      </c>
      <c r="X3239">
        <v>101</v>
      </c>
      <c r="Y3239">
        <v>127</v>
      </c>
      <c r="Z3239">
        <v>142</v>
      </c>
      <c r="AA3239">
        <f t="shared" si="762"/>
        <v>828</v>
      </c>
      <c r="AB3239">
        <f t="shared" si="764"/>
        <v>1.3797652099534395E-4</v>
      </c>
      <c r="AC3239" s="175"/>
    </row>
    <row r="3240" spans="1:29">
      <c r="A3240" t="s">
        <v>7714</v>
      </c>
      <c r="B3240" t="s">
        <v>7715</v>
      </c>
      <c r="C3240">
        <v>3.6</v>
      </c>
      <c r="D3240">
        <v>3.92</v>
      </c>
      <c r="E3240">
        <v>2.62</v>
      </c>
      <c r="F3240">
        <v>4.7300000000000004</v>
      </c>
      <c r="G3240">
        <v>5.46</v>
      </c>
      <c r="H3240">
        <v>2.83</v>
      </c>
      <c r="I3240">
        <v>4.62</v>
      </c>
      <c r="J3240">
        <v>5.33</v>
      </c>
      <c r="K3240">
        <v>2.7</v>
      </c>
      <c r="U3240">
        <v>127</v>
      </c>
      <c r="V3240">
        <v>162</v>
      </c>
      <c r="W3240">
        <v>154</v>
      </c>
      <c r="X3240">
        <v>106</v>
      </c>
      <c r="Y3240">
        <v>138</v>
      </c>
      <c r="Z3240">
        <v>147</v>
      </c>
      <c r="AA3240">
        <f t="shared" si="762"/>
        <v>834</v>
      </c>
      <c r="AB3240">
        <f t="shared" si="764"/>
        <v>1.3897635085762905E-4</v>
      </c>
      <c r="AC3240" s="175"/>
    </row>
    <row r="3241" spans="1:29">
      <c r="A3241" t="s">
        <v>7716</v>
      </c>
      <c r="B3241" t="s">
        <v>7717</v>
      </c>
      <c r="C3241">
        <v>3.53</v>
      </c>
      <c r="D3241">
        <v>3.88</v>
      </c>
      <c r="E3241">
        <v>2.59</v>
      </c>
      <c r="F3241">
        <v>4.6100000000000003</v>
      </c>
      <c r="G3241">
        <v>5.35</v>
      </c>
      <c r="H3241">
        <v>2.78</v>
      </c>
      <c r="I3241">
        <v>4.55</v>
      </c>
      <c r="J3241">
        <v>5.29</v>
      </c>
      <c r="K3241">
        <v>2.7</v>
      </c>
      <c r="U3241">
        <v>121</v>
      </c>
      <c r="V3241">
        <v>147</v>
      </c>
      <c r="W3241">
        <v>136</v>
      </c>
      <c r="X3241">
        <v>97</v>
      </c>
      <c r="Y3241">
        <v>134</v>
      </c>
      <c r="Z3241">
        <v>126</v>
      </c>
      <c r="AA3241">
        <f t="shared" si="762"/>
        <v>761</v>
      </c>
      <c r="AB3241">
        <f t="shared" si="764"/>
        <v>1.26811754199827E-4</v>
      </c>
      <c r="AC3241" s="175">
        <f t="shared" ref="AC3241:AC3301" si="769">SUM(AB3241:AB3244)/4</f>
        <v>9.0817879157563354E-5</v>
      </c>
    </row>
    <row r="3242" spans="1:29">
      <c r="A3242" t="s">
        <v>7718</v>
      </c>
      <c r="B3242" t="s">
        <v>7719</v>
      </c>
      <c r="C3242">
        <v>3.45</v>
      </c>
      <c r="D3242">
        <v>3.83</v>
      </c>
      <c r="E3242">
        <v>2.56</v>
      </c>
      <c r="F3242">
        <v>4.46</v>
      </c>
      <c r="G3242">
        <v>5.24</v>
      </c>
      <c r="H3242">
        <v>2.74</v>
      </c>
      <c r="I3242">
        <v>4.47</v>
      </c>
      <c r="J3242">
        <v>5.25</v>
      </c>
      <c r="K3242">
        <v>2.7</v>
      </c>
      <c r="U3242">
        <v>98</v>
      </c>
      <c r="V3242">
        <v>122</v>
      </c>
      <c r="W3242">
        <v>95</v>
      </c>
      <c r="X3242">
        <v>94</v>
      </c>
      <c r="Y3242">
        <v>122</v>
      </c>
      <c r="Z3242">
        <v>73</v>
      </c>
      <c r="AA3242">
        <f t="shared" si="762"/>
        <v>604</v>
      </c>
      <c r="AB3242">
        <f t="shared" si="764"/>
        <v>1.0064953947003351E-4</v>
      </c>
      <c r="AC3242" s="175"/>
    </row>
    <row r="3243" spans="1:29">
      <c r="A3243" t="s">
        <v>7720</v>
      </c>
      <c r="B3243" t="s">
        <v>7721</v>
      </c>
      <c r="C3243">
        <v>3.39</v>
      </c>
      <c r="D3243">
        <v>3.79</v>
      </c>
      <c r="E3243">
        <v>2.54</v>
      </c>
      <c r="F3243">
        <v>4.3600000000000003</v>
      </c>
      <c r="G3243">
        <v>5.16</v>
      </c>
      <c r="H3243">
        <v>2.7</v>
      </c>
      <c r="I3243">
        <v>4.42</v>
      </c>
      <c r="J3243">
        <v>5.21</v>
      </c>
      <c r="K3243">
        <v>2.7</v>
      </c>
      <c r="U3243">
        <v>92</v>
      </c>
      <c r="V3243">
        <v>89</v>
      </c>
      <c r="W3243">
        <v>72</v>
      </c>
      <c r="X3243">
        <v>70</v>
      </c>
      <c r="Y3243">
        <v>91</v>
      </c>
      <c r="Z3243">
        <v>30</v>
      </c>
      <c r="AA3243">
        <f t="shared" si="762"/>
        <v>444</v>
      </c>
      <c r="AB3243">
        <f t="shared" si="764"/>
        <v>7.3987409809097486E-5</v>
      </c>
      <c r="AC3243" s="175"/>
    </row>
    <row r="3244" spans="1:29">
      <c r="A3244" t="s">
        <v>7722</v>
      </c>
      <c r="B3244" t="s">
        <v>7723</v>
      </c>
      <c r="C3244">
        <v>3.34</v>
      </c>
      <c r="D3244">
        <v>3.74</v>
      </c>
      <c r="E3244">
        <v>2.52</v>
      </c>
      <c r="F3244">
        <v>4.26</v>
      </c>
      <c r="G3244">
        <v>5.08</v>
      </c>
      <c r="H3244">
        <v>2.67</v>
      </c>
      <c r="I3244">
        <v>4.3600000000000003</v>
      </c>
      <c r="J3244">
        <v>5.18</v>
      </c>
      <c r="K3244">
        <v>2.7</v>
      </c>
      <c r="U3244">
        <v>92</v>
      </c>
      <c r="V3244">
        <v>68</v>
      </c>
      <c r="W3244">
        <v>64</v>
      </c>
      <c r="X3244">
        <v>66</v>
      </c>
      <c r="Y3244">
        <v>68</v>
      </c>
      <c r="Z3244">
        <v>13</v>
      </c>
      <c r="AA3244">
        <f t="shared" si="762"/>
        <v>371</v>
      </c>
      <c r="AB3244">
        <f t="shared" si="764"/>
        <v>6.1822813151295422E-5</v>
      </c>
      <c r="AC3244" s="175"/>
    </row>
    <row r="3245" spans="1:29">
      <c r="A3245" t="s">
        <v>7724</v>
      </c>
      <c r="B3245" t="s">
        <v>7725</v>
      </c>
      <c r="C3245">
        <v>3.3</v>
      </c>
      <c r="D3245">
        <v>3.71</v>
      </c>
      <c r="E3245">
        <v>2.5</v>
      </c>
      <c r="F3245">
        <v>4.18</v>
      </c>
      <c r="G3245">
        <v>5.01</v>
      </c>
      <c r="H3245">
        <v>2.64</v>
      </c>
      <c r="I3245">
        <v>4.32</v>
      </c>
      <c r="J3245">
        <v>5.16</v>
      </c>
      <c r="K3245">
        <v>2.7</v>
      </c>
      <c r="U3245">
        <v>93</v>
      </c>
      <c r="V3245">
        <v>74</v>
      </c>
      <c r="W3245">
        <v>68</v>
      </c>
      <c r="X3245">
        <v>83</v>
      </c>
      <c r="Y3245">
        <v>71</v>
      </c>
      <c r="Z3245">
        <v>15</v>
      </c>
      <c r="AA3245">
        <f t="shared" si="762"/>
        <v>404</v>
      </c>
      <c r="AB3245">
        <f t="shared" si="764"/>
        <v>6.7321877393863484E-5</v>
      </c>
      <c r="AC3245" s="175">
        <f t="shared" ref="AC3245:AC3305" si="770">SUM(AB3245:AB3248)/4</f>
        <v>7.777843137026183E-5</v>
      </c>
    </row>
    <row r="3246" spans="1:29">
      <c r="A3246" t="s">
        <v>7726</v>
      </c>
      <c r="B3246" t="s">
        <v>7727</v>
      </c>
      <c r="C3246">
        <v>3.27</v>
      </c>
      <c r="D3246">
        <v>3.68</v>
      </c>
      <c r="E3246">
        <v>2.4900000000000002</v>
      </c>
      <c r="F3246">
        <v>4.12</v>
      </c>
      <c r="G3246">
        <v>4.96</v>
      </c>
      <c r="H3246">
        <v>2.62</v>
      </c>
      <c r="I3246">
        <v>4.29</v>
      </c>
      <c r="J3246">
        <v>5.14</v>
      </c>
      <c r="K3246">
        <v>2.7</v>
      </c>
      <c r="U3246">
        <v>97</v>
      </c>
      <c r="V3246">
        <v>70</v>
      </c>
      <c r="W3246">
        <v>72</v>
      </c>
      <c r="X3246">
        <v>87</v>
      </c>
      <c r="Y3246">
        <v>69</v>
      </c>
      <c r="Z3246">
        <v>12</v>
      </c>
      <c r="AA3246">
        <f t="shared" si="762"/>
        <v>407</v>
      </c>
      <c r="AB3246">
        <f t="shared" si="764"/>
        <v>6.7821792325006033E-5</v>
      </c>
      <c r="AC3246" s="175"/>
    </row>
    <row r="3247" spans="1:29">
      <c r="A3247" t="s">
        <v>7728</v>
      </c>
      <c r="B3247" t="s">
        <v>7729</v>
      </c>
      <c r="C3247">
        <v>3.24</v>
      </c>
      <c r="D3247">
        <v>3.66</v>
      </c>
      <c r="E3247">
        <v>2.48</v>
      </c>
      <c r="F3247">
        <v>4.08</v>
      </c>
      <c r="G3247">
        <v>4.93</v>
      </c>
      <c r="H3247">
        <v>2.61</v>
      </c>
      <c r="I3247">
        <v>4.26</v>
      </c>
      <c r="J3247">
        <v>5.13</v>
      </c>
      <c r="K3247">
        <v>2.7</v>
      </c>
      <c r="U3247">
        <v>109</v>
      </c>
      <c r="V3247">
        <v>80</v>
      </c>
      <c r="W3247">
        <v>81</v>
      </c>
      <c r="X3247">
        <v>88</v>
      </c>
      <c r="Y3247">
        <v>66</v>
      </c>
      <c r="Z3247">
        <v>23</v>
      </c>
      <c r="AA3247">
        <f t="shared" si="762"/>
        <v>447</v>
      </c>
      <c r="AB3247">
        <f t="shared" si="764"/>
        <v>7.4487324740240036E-5</v>
      </c>
      <c r="AC3247" s="175"/>
    </row>
    <row r="3248" spans="1:29">
      <c r="A3248" t="s">
        <v>7730</v>
      </c>
      <c r="B3248" t="s">
        <v>7731</v>
      </c>
      <c r="C3248">
        <v>3.24</v>
      </c>
      <c r="D3248">
        <v>3.66</v>
      </c>
      <c r="E3248">
        <v>2.48</v>
      </c>
      <c r="F3248">
        <v>4.07</v>
      </c>
      <c r="G3248">
        <v>4.92</v>
      </c>
      <c r="H3248">
        <v>2.6</v>
      </c>
      <c r="I3248">
        <v>4.26</v>
      </c>
      <c r="J3248">
        <v>5.13</v>
      </c>
      <c r="K3248">
        <v>2.7</v>
      </c>
      <c r="U3248">
        <v>119</v>
      </c>
      <c r="V3248">
        <v>105</v>
      </c>
      <c r="W3248">
        <v>104</v>
      </c>
      <c r="X3248">
        <v>122</v>
      </c>
      <c r="Y3248">
        <v>106</v>
      </c>
      <c r="Z3248">
        <v>53</v>
      </c>
      <c r="AA3248">
        <f t="shared" si="762"/>
        <v>609</v>
      </c>
      <c r="AB3248">
        <f t="shared" si="764"/>
        <v>1.0148273102193777E-4</v>
      </c>
      <c r="AC3248" s="175"/>
    </row>
    <row r="3249" spans="1:29">
      <c r="A3249" t="s">
        <v>7732</v>
      </c>
      <c r="B3249" t="s">
        <v>7733</v>
      </c>
      <c r="C3249">
        <v>3.28</v>
      </c>
      <c r="D3249">
        <v>3.69</v>
      </c>
      <c r="E3249">
        <v>2.4900000000000002</v>
      </c>
      <c r="F3249">
        <v>4.1100000000000003</v>
      </c>
      <c r="G3249">
        <v>4.9400000000000004</v>
      </c>
      <c r="H3249">
        <v>2.6</v>
      </c>
      <c r="I3249">
        <v>4.3</v>
      </c>
      <c r="J3249">
        <v>5.15</v>
      </c>
      <c r="K3249">
        <v>2.7</v>
      </c>
      <c r="U3249">
        <v>118</v>
      </c>
      <c r="V3249">
        <v>160</v>
      </c>
      <c r="W3249">
        <v>143</v>
      </c>
      <c r="X3249">
        <v>196</v>
      </c>
      <c r="Y3249">
        <v>144</v>
      </c>
      <c r="Z3249">
        <v>168</v>
      </c>
      <c r="AA3249">
        <f t="shared" si="762"/>
        <v>929</v>
      </c>
      <c r="AB3249">
        <f t="shared" si="764"/>
        <v>1.5480699034380982E-4</v>
      </c>
      <c r="AC3249" s="175">
        <f t="shared" ref="AC3249:AC3309" si="771">SUM(AB3249:AB3252)/4</f>
        <v>1.6997107658846719E-4</v>
      </c>
    </row>
    <row r="3250" spans="1:29">
      <c r="A3250" t="s">
        <v>7734</v>
      </c>
      <c r="B3250" t="s">
        <v>7735</v>
      </c>
      <c r="C3250">
        <v>3.37</v>
      </c>
      <c r="D3250">
        <v>3.76</v>
      </c>
      <c r="E3250">
        <v>2.52</v>
      </c>
      <c r="F3250">
        <v>4.25</v>
      </c>
      <c r="G3250">
        <v>5.05</v>
      </c>
      <c r="H3250">
        <v>2.64</v>
      </c>
      <c r="I3250">
        <v>4.3899999999999997</v>
      </c>
      <c r="J3250">
        <v>5.2</v>
      </c>
      <c r="K3250">
        <v>2.7</v>
      </c>
      <c r="U3250">
        <v>146</v>
      </c>
      <c r="V3250">
        <v>175</v>
      </c>
      <c r="W3250">
        <v>173</v>
      </c>
      <c r="X3250">
        <v>222</v>
      </c>
      <c r="Y3250">
        <v>122</v>
      </c>
      <c r="Z3250">
        <v>262</v>
      </c>
      <c r="AA3250">
        <f t="shared" si="762"/>
        <v>1100</v>
      </c>
      <c r="AB3250">
        <f t="shared" si="764"/>
        <v>1.833021414189352E-4</v>
      </c>
      <c r="AC3250" s="175"/>
    </row>
    <row r="3251" spans="1:29">
      <c r="A3251" t="s">
        <v>7736</v>
      </c>
      <c r="B3251" t="s">
        <v>7737</v>
      </c>
      <c r="C3251">
        <v>3.46</v>
      </c>
      <c r="D3251">
        <v>3.84</v>
      </c>
      <c r="E3251">
        <v>2.56</v>
      </c>
      <c r="F3251">
        <v>4.43</v>
      </c>
      <c r="G3251">
        <v>5.2</v>
      </c>
      <c r="H3251">
        <v>2.7</v>
      </c>
      <c r="I3251">
        <v>4.49</v>
      </c>
      <c r="J3251">
        <v>5.25</v>
      </c>
      <c r="K3251">
        <v>2.7</v>
      </c>
      <c r="U3251">
        <v>159</v>
      </c>
      <c r="V3251">
        <v>158</v>
      </c>
      <c r="W3251">
        <v>168</v>
      </c>
      <c r="X3251">
        <v>220</v>
      </c>
      <c r="Y3251">
        <v>154</v>
      </c>
      <c r="Z3251">
        <v>226</v>
      </c>
      <c r="AA3251">
        <f t="shared" si="762"/>
        <v>1085</v>
      </c>
      <c r="AB3251">
        <f t="shared" si="764"/>
        <v>1.8080256676322246E-4</v>
      </c>
      <c r="AC3251" s="175"/>
    </row>
    <row r="3252" spans="1:29">
      <c r="A3252" t="s">
        <v>7738</v>
      </c>
      <c r="B3252" t="s">
        <v>7739</v>
      </c>
      <c r="C3252">
        <v>3.54</v>
      </c>
      <c r="D3252">
        <v>3.88</v>
      </c>
      <c r="E3252">
        <v>2.59</v>
      </c>
      <c r="F3252">
        <v>4.57</v>
      </c>
      <c r="G3252">
        <v>5.31</v>
      </c>
      <c r="H3252">
        <v>2.75</v>
      </c>
      <c r="I3252">
        <v>4.5599999999999996</v>
      </c>
      <c r="J3252">
        <v>5.29</v>
      </c>
      <c r="K3252">
        <v>2.7</v>
      </c>
      <c r="U3252">
        <v>178</v>
      </c>
      <c r="V3252">
        <v>156</v>
      </c>
      <c r="W3252">
        <v>157</v>
      </c>
      <c r="X3252">
        <v>166</v>
      </c>
      <c r="Y3252">
        <v>138</v>
      </c>
      <c r="Z3252">
        <v>171</v>
      </c>
      <c r="AA3252">
        <f t="shared" si="762"/>
        <v>966</v>
      </c>
      <c r="AB3252">
        <f t="shared" si="764"/>
        <v>1.609726078279013E-4</v>
      </c>
      <c r="AC3252" s="175"/>
    </row>
    <row r="3253" spans="1:29">
      <c r="A3253" t="s">
        <v>7740</v>
      </c>
      <c r="B3253" t="s">
        <v>7741</v>
      </c>
      <c r="C3253">
        <v>3.6</v>
      </c>
      <c r="D3253">
        <v>3.92</v>
      </c>
      <c r="E3253">
        <v>2.62</v>
      </c>
      <c r="F3253">
        <v>4.6900000000000004</v>
      </c>
      <c r="G3253">
        <v>5.41</v>
      </c>
      <c r="H3253">
        <v>2.79</v>
      </c>
      <c r="I3253">
        <v>4.62</v>
      </c>
      <c r="J3253">
        <v>5.33</v>
      </c>
      <c r="K3253">
        <v>2.7</v>
      </c>
      <c r="U3253">
        <v>163</v>
      </c>
      <c r="V3253">
        <v>144</v>
      </c>
      <c r="W3253">
        <v>144</v>
      </c>
      <c r="X3253">
        <v>154</v>
      </c>
      <c r="Y3253">
        <v>140</v>
      </c>
      <c r="Z3253">
        <v>164</v>
      </c>
      <c r="AA3253">
        <f t="shared" si="762"/>
        <v>909</v>
      </c>
      <c r="AB3253">
        <f t="shared" si="764"/>
        <v>1.5147422413619283E-4</v>
      </c>
      <c r="AC3253" s="175">
        <f t="shared" ref="AC3253:AC3313" si="772">SUM(AB3253:AB3256)/4</f>
        <v>1.4018447860789023E-4</v>
      </c>
    </row>
    <row r="3254" spans="1:29">
      <c r="A3254" t="s">
        <v>7742</v>
      </c>
      <c r="B3254" t="s">
        <v>7743</v>
      </c>
      <c r="C3254">
        <v>3.67</v>
      </c>
      <c r="D3254">
        <v>3.94</v>
      </c>
      <c r="E3254">
        <v>2.65</v>
      </c>
      <c r="F3254">
        <v>4.83</v>
      </c>
      <c r="G3254">
        <v>5.52</v>
      </c>
      <c r="H3254">
        <v>2.84</v>
      </c>
      <c r="I3254">
        <v>4.6900000000000004</v>
      </c>
      <c r="J3254">
        <v>5.37</v>
      </c>
      <c r="K3254">
        <v>2.7</v>
      </c>
      <c r="U3254">
        <v>147</v>
      </c>
      <c r="V3254">
        <v>139</v>
      </c>
      <c r="W3254">
        <v>134</v>
      </c>
      <c r="X3254">
        <v>151</v>
      </c>
      <c r="Y3254">
        <v>133</v>
      </c>
      <c r="Z3254">
        <v>149</v>
      </c>
      <c r="AA3254">
        <f t="shared" si="762"/>
        <v>853</v>
      </c>
      <c r="AB3254">
        <f t="shared" si="764"/>
        <v>1.421424787548652E-4</v>
      </c>
      <c r="AC3254" s="175"/>
    </row>
    <row r="3255" spans="1:29">
      <c r="A3255" t="s">
        <v>7744</v>
      </c>
      <c r="B3255" t="s">
        <v>7745</v>
      </c>
      <c r="C3255">
        <v>3.71</v>
      </c>
      <c r="D3255">
        <v>3.97</v>
      </c>
      <c r="E3255">
        <v>2.67</v>
      </c>
      <c r="F3255">
        <v>4.93</v>
      </c>
      <c r="G3255">
        <v>5.6</v>
      </c>
      <c r="H3255">
        <v>2.88</v>
      </c>
      <c r="I3255">
        <v>4.75</v>
      </c>
      <c r="J3255">
        <v>5.4</v>
      </c>
      <c r="K3255">
        <v>2.7</v>
      </c>
      <c r="U3255">
        <v>137</v>
      </c>
      <c r="V3255">
        <v>133</v>
      </c>
      <c r="W3255">
        <v>124</v>
      </c>
      <c r="X3255">
        <v>140</v>
      </c>
      <c r="Y3255">
        <v>129</v>
      </c>
      <c r="Z3255">
        <v>151</v>
      </c>
      <c r="AA3255">
        <f t="shared" si="762"/>
        <v>814</v>
      </c>
      <c r="AB3255">
        <f t="shared" si="764"/>
        <v>1.3564358465001207E-4</v>
      </c>
      <c r="AC3255" s="175"/>
    </row>
    <row r="3256" spans="1:29">
      <c r="A3256" t="s">
        <v>7746</v>
      </c>
      <c r="B3256" t="s">
        <v>7747</v>
      </c>
      <c r="C3256">
        <v>3.74</v>
      </c>
      <c r="D3256">
        <v>3.98</v>
      </c>
      <c r="E3256">
        <v>2.68</v>
      </c>
      <c r="F3256">
        <v>5</v>
      </c>
      <c r="G3256">
        <v>5.64</v>
      </c>
      <c r="H3256">
        <v>2.9</v>
      </c>
      <c r="I3256">
        <v>4.79</v>
      </c>
      <c r="J3256">
        <v>5.42</v>
      </c>
      <c r="K3256">
        <v>2.7</v>
      </c>
      <c r="U3256">
        <v>129</v>
      </c>
      <c r="V3256">
        <v>130</v>
      </c>
      <c r="W3256">
        <v>122</v>
      </c>
      <c r="X3256">
        <v>133</v>
      </c>
      <c r="Y3256">
        <v>130</v>
      </c>
      <c r="Z3256">
        <v>145</v>
      </c>
      <c r="AA3256">
        <f t="shared" si="762"/>
        <v>789</v>
      </c>
      <c r="AB3256">
        <f t="shared" si="764"/>
        <v>1.3147762689049081E-4</v>
      </c>
      <c r="AC3256" s="175"/>
    </row>
    <row r="3257" spans="1:29">
      <c r="A3257" t="s">
        <v>7748</v>
      </c>
      <c r="B3257" t="s">
        <v>7749</v>
      </c>
      <c r="C3257">
        <v>3.77</v>
      </c>
      <c r="D3257">
        <v>3.99</v>
      </c>
      <c r="E3257">
        <v>2.7</v>
      </c>
      <c r="F3257">
        <v>5.05</v>
      </c>
      <c r="G3257">
        <v>5.67</v>
      </c>
      <c r="H3257">
        <v>2.91</v>
      </c>
      <c r="I3257">
        <v>4.83</v>
      </c>
      <c r="J3257">
        <v>5.44</v>
      </c>
      <c r="K3257">
        <v>2.7</v>
      </c>
      <c r="U3257">
        <v>133</v>
      </c>
      <c r="V3257">
        <v>130</v>
      </c>
      <c r="W3257">
        <v>126</v>
      </c>
      <c r="X3257">
        <v>106</v>
      </c>
      <c r="Y3257">
        <v>119</v>
      </c>
      <c r="Z3257">
        <v>117</v>
      </c>
      <c r="AA3257">
        <f t="shared" si="762"/>
        <v>731</v>
      </c>
      <c r="AB3257">
        <f t="shared" si="764"/>
        <v>1.2181260488840148E-4</v>
      </c>
      <c r="AC3257" s="175">
        <f t="shared" ref="AC3257:AC3317" si="773">SUM(AB3257:AB3260)/4</f>
        <v>1.2018788136218821E-4</v>
      </c>
    </row>
    <row r="3258" spans="1:29">
      <c r="A3258" t="s">
        <v>7750</v>
      </c>
      <c r="B3258" t="s">
        <v>7751</v>
      </c>
      <c r="C3258">
        <v>3.77</v>
      </c>
      <c r="D3258">
        <v>3.99</v>
      </c>
      <c r="E3258">
        <v>2.7</v>
      </c>
      <c r="F3258">
        <v>5.0599999999999996</v>
      </c>
      <c r="G3258">
        <v>5.68</v>
      </c>
      <c r="H3258">
        <v>2.91</v>
      </c>
      <c r="I3258">
        <v>4.84</v>
      </c>
      <c r="J3258">
        <v>5.45</v>
      </c>
      <c r="K3258">
        <v>2.7</v>
      </c>
      <c r="U3258">
        <v>133</v>
      </c>
      <c r="V3258">
        <v>128</v>
      </c>
      <c r="W3258">
        <v>130</v>
      </c>
      <c r="X3258">
        <v>94</v>
      </c>
      <c r="Y3258">
        <v>122</v>
      </c>
      <c r="Z3258">
        <v>112</v>
      </c>
      <c r="AA3258">
        <f t="shared" si="762"/>
        <v>719</v>
      </c>
      <c r="AB3258">
        <f t="shared" si="764"/>
        <v>1.1981294516383129E-4</v>
      </c>
      <c r="AC3258" s="175"/>
    </row>
    <row r="3259" spans="1:29">
      <c r="A3259" t="s">
        <v>7752</v>
      </c>
      <c r="B3259" t="s">
        <v>7753</v>
      </c>
      <c r="C3259">
        <v>3.77</v>
      </c>
      <c r="D3259">
        <v>3.99</v>
      </c>
      <c r="E3259">
        <v>2.7</v>
      </c>
      <c r="F3259">
        <v>5.05</v>
      </c>
      <c r="G3259">
        <v>5.67</v>
      </c>
      <c r="H3259">
        <v>2.9</v>
      </c>
      <c r="I3259">
        <v>4.83</v>
      </c>
      <c r="J3259">
        <v>5.44</v>
      </c>
      <c r="K3259">
        <v>2.7</v>
      </c>
      <c r="U3259">
        <v>132</v>
      </c>
      <c r="V3259">
        <v>135</v>
      </c>
      <c r="W3259">
        <v>139</v>
      </c>
      <c r="X3259">
        <v>90</v>
      </c>
      <c r="Y3259">
        <v>111</v>
      </c>
      <c r="Z3259">
        <v>100</v>
      </c>
      <c r="AA3259">
        <f t="shared" si="762"/>
        <v>707</v>
      </c>
      <c r="AB3259">
        <f t="shared" si="764"/>
        <v>1.1781328543926109E-4</v>
      </c>
      <c r="AC3259" s="175"/>
    </row>
    <row r="3260" spans="1:29">
      <c r="A3260" t="s">
        <v>7754</v>
      </c>
      <c r="B3260" t="s">
        <v>7755</v>
      </c>
      <c r="C3260">
        <v>3.76</v>
      </c>
      <c r="D3260">
        <v>3.99</v>
      </c>
      <c r="E3260">
        <v>2.69</v>
      </c>
      <c r="F3260">
        <v>5</v>
      </c>
      <c r="G3260">
        <v>5.64</v>
      </c>
      <c r="H3260">
        <v>2.88</v>
      </c>
      <c r="I3260">
        <v>4.8099999999999996</v>
      </c>
      <c r="J3260">
        <v>5.43</v>
      </c>
      <c r="K3260">
        <v>2.7</v>
      </c>
      <c r="U3260">
        <v>136</v>
      </c>
      <c r="V3260">
        <v>143</v>
      </c>
      <c r="W3260">
        <v>144</v>
      </c>
      <c r="X3260">
        <v>78</v>
      </c>
      <c r="Y3260">
        <v>109</v>
      </c>
      <c r="Z3260">
        <v>118</v>
      </c>
      <c r="AA3260">
        <f t="shared" si="762"/>
        <v>728</v>
      </c>
      <c r="AB3260">
        <f t="shared" si="764"/>
        <v>1.2131268995725894E-4</v>
      </c>
      <c r="AC3260" s="175"/>
    </row>
    <row r="3261" spans="1:29">
      <c r="A3261" t="s">
        <v>7756</v>
      </c>
      <c r="B3261" t="s">
        <v>7757</v>
      </c>
      <c r="C3261">
        <v>3.73</v>
      </c>
      <c r="D3261">
        <v>3.98</v>
      </c>
      <c r="E3261">
        <v>2.67</v>
      </c>
      <c r="F3261">
        <v>4.93</v>
      </c>
      <c r="G3261">
        <v>5.59</v>
      </c>
      <c r="H3261">
        <v>2.86</v>
      </c>
      <c r="I3261">
        <v>4.7699999999999996</v>
      </c>
      <c r="J3261">
        <v>5.41</v>
      </c>
      <c r="K3261">
        <v>2.7</v>
      </c>
      <c r="U3261">
        <v>136</v>
      </c>
      <c r="V3261">
        <v>149</v>
      </c>
      <c r="W3261">
        <v>151</v>
      </c>
      <c r="X3261">
        <v>83</v>
      </c>
      <c r="Y3261">
        <v>117</v>
      </c>
      <c r="Z3261">
        <v>139</v>
      </c>
      <c r="AA3261">
        <f t="shared" si="762"/>
        <v>775</v>
      </c>
      <c r="AB3261">
        <f t="shared" si="764"/>
        <v>1.2914469054515891E-4</v>
      </c>
      <c r="AC3261" s="175">
        <f t="shared" ref="AC3261" si="774">SUM(AB3261:AB3264)/4</f>
        <v>1.3422715901177483E-4</v>
      </c>
    </row>
    <row r="3262" spans="1:29">
      <c r="A3262" t="s">
        <v>7758</v>
      </c>
      <c r="B3262" t="s">
        <v>7759</v>
      </c>
      <c r="C3262">
        <v>3.69</v>
      </c>
      <c r="D3262">
        <v>3.97</v>
      </c>
      <c r="E3262">
        <v>2.65</v>
      </c>
      <c r="F3262">
        <v>4.8600000000000003</v>
      </c>
      <c r="G3262">
        <v>5.54</v>
      </c>
      <c r="H3262">
        <v>2.84</v>
      </c>
      <c r="I3262">
        <v>4.72</v>
      </c>
      <c r="J3262">
        <v>5.38</v>
      </c>
      <c r="K3262">
        <v>2.7</v>
      </c>
      <c r="U3262">
        <v>132</v>
      </c>
      <c r="V3262">
        <v>157</v>
      </c>
      <c r="W3262">
        <v>159</v>
      </c>
      <c r="X3262">
        <v>88</v>
      </c>
      <c r="Y3262">
        <v>123</v>
      </c>
      <c r="Z3262">
        <v>135</v>
      </c>
      <c r="AA3262">
        <f t="shared" si="762"/>
        <v>794</v>
      </c>
      <c r="AB3262">
        <f t="shared" si="764"/>
        <v>1.3231081844239506E-4</v>
      </c>
      <c r="AC3262" s="175"/>
    </row>
    <row r="3263" spans="1:29">
      <c r="A3263" t="s">
        <v>7760</v>
      </c>
      <c r="B3263" t="s">
        <v>7761</v>
      </c>
      <c r="C3263">
        <v>3.64</v>
      </c>
      <c r="D3263">
        <v>3.95</v>
      </c>
      <c r="E3263">
        <v>2.63</v>
      </c>
      <c r="F3263">
        <v>4.78</v>
      </c>
      <c r="G3263">
        <v>5.48</v>
      </c>
      <c r="H3263">
        <v>2.82</v>
      </c>
      <c r="I3263">
        <v>4.66</v>
      </c>
      <c r="J3263">
        <v>5.35</v>
      </c>
      <c r="K3263">
        <v>2.7</v>
      </c>
      <c r="U3263">
        <v>129</v>
      </c>
      <c r="V3263">
        <v>163</v>
      </c>
      <c r="W3263">
        <v>161</v>
      </c>
      <c r="X3263">
        <v>102</v>
      </c>
      <c r="Y3263">
        <v>127</v>
      </c>
      <c r="Z3263">
        <v>142</v>
      </c>
      <c r="AA3263">
        <f t="shared" si="762"/>
        <v>824</v>
      </c>
      <c r="AB3263">
        <f t="shared" si="764"/>
        <v>1.3730996775382056E-4</v>
      </c>
      <c r="AC3263" s="175"/>
    </row>
    <row r="3264" spans="1:29">
      <c r="A3264" t="s">
        <v>7762</v>
      </c>
      <c r="B3264" t="s">
        <v>7763</v>
      </c>
      <c r="C3264">
        <v>3.59</v>
      </c>
      <c r="D3264">
        <v>3.92</v>
      </c>
      <c r="E3264">
        <v>2.61</v>
      </c>
      <c r="F3264">
        <v>4.6900000000000004</v>
      </c>
      <c r="G3264">
        <v>5.41</v>
      </c>
      <c r="H3264">
        <v>2.8</v>
      </c>
      <c r="I3264">
        <v>4.6100000000000003</v>
      </c>
      <c r="J3264">
        <v>5.32</v>
      </c>
      <c r="K3264">
        <v>2.7</v>
      </c>
      <c r="U3264">
        <v>125</v>
      </c>
      <c r="V3264">
        <v>160</v>
      </c>
      <c r="W3264">
        <v>153</v>
      </c>
      <c r="X3264">
        <v>106</v>
      </c>
      <c r="Y3264">
        <v>138</v>
      </c>
      <c r="Z3264">
        <v>147</v>
      </c>
      <c r="AA3264">
        <f t="shared" si="762"/>
        <v>829</v>
      </c>
      <c r="AB3264">
        <f t="shared" si="764"/>
        <v>1.381431593057248E-4</v>
      </c>
      <c r="AC3264" s="175"/>
    </row>
    <row r="3265" spans="1:29">
      <c r="A3265" t="s">
        <v>7764</v>
      </c>
      <c r="B3265" t="s">
        <v>7765</v>
      </c>
      <c r="C3265">
        <v>3.55</v>
      </c>
      <c r="D3265">
        <v>3.9</v>
      </c>
      <c r="E3265">
        <v>2.59</v>
      </c>
      <c r="F3265">
        <v>4.62</v>
      </c>
      <c r="G3265">
        <v>5.36</v>
      </c>
      <c r="H3265">
        <v>2.77</v>
      </c>
      <c r="I3265">
        <v>4.57</v>
      </c>
      <c r="J3265">
        <v>5.3</v>
      </c>
      <c r="K3265">
        <v>2.7</v>
      </c>
      <c r="U3265">
        <v>120</v>
      </c>
      <c r="V3265">
        <v>146</v>
      </c>
      <c r="W3265">
        <v>134</v>
      </c>
      <c r="X3265">
        <v>98</v>
      </c>
      <c r="Y3265">
        <v>134</v>
      </c>
      <c r="Z3265">
        <v>126</v>
      </c>
      <c r="AA3265">
        <f t="shared" si="762"/>
        <v>758</v>
      </c>
      <c r="AB3265">
        <f t="shared" si="764"/>
        <v>1.2631183926868443E-4</v>
      </c>
      <c r="AC3265" s="175">
        <f t="shared" ref="AC3265:AC3325" si="775">SUM(AB3265:AB3268)/4</f>
        <v>8.815166619146975E-5</v>
      </c>
    </row>
    <row r="3266" spans="1:29">
      <c r="A3266" t="s">
        <v>7766</v>
      </c>
      <c r="B3266" t="s">
        <v>7767</v>
      </c>
      <c r="C3266">
        <v>3.5</v>
      </c>
      <c r="D3266">
        <v>3.87</v>
      </c>
      <c r="E3266">
        <v>2.57</v>
      </c>
      <c r="F3266">
        <v>4.54</v>
      </c>
      <c r="G3266">
        <v>5.29</v>
      </c>
      <c r="H3266">
        <v>2.75</v>
      </c>
      <c r="I3266">
        <v>4.5199999999999996</v>
      </c>
      <c r="J3266">
        <v>5.27</v>
      </c>
      <c r="K3266">
        <v>2.7</v>
      </c>
      <c r="U3266">
        <v>98</v>
      </c>
      <c r="V3266">
        <v>120</v>
      </c>
      <c r="W3266">
        <v>94</v>
      </c>
      <c r="X3266">
        <v>95</v>
      </c>
      <c r="Y3266">
        <v>122</v>
      </c>
      <c r="Z3266">
        <v>73</v>
      </c>
      <c r="AA3266">
        <f t="shared" si="762"/>
        <v>602</v>
      </c>
      <c r="AB3266">
        <f t="shared" si="764"/>
        <v>1.0031626284927181E-4</v>
      </c>
      <c r="AC3266" s="175"/>
    </row>
    <row r="3267" spans="1:29">
      <c r="A3267" t="s">
        <v>7768</v>
      </c>
      <c r="B3267" t="s">
        <v>7769</v>
      </c>
      <c r="C3267">
        <v>3.46</v>
      </c>
      <c r="D3267">
        <v>3.83</v>
      </c>
      <c r="E3267">
        <v>2.56</v>
      </c>
      <c r="F3267">
        <v>4.46</v>
      </c>
      <c r="G3267">
        <v>5.23</v>
      </c>
      <c r="H3267">
        <v>2.73</v>
      </c>
      <c r="I3267">
        <v>4.4800000000000004</v>
      </c>
      <c r="J3267">
        <v>5.25</v>
      </c>
      <c r="K3267">
        <v>2.7</v>
      </c>
      <c r="U3267">
        <v>90</v>
      </c>
      <c r="V3267">
        <v>87</v>
      </c>
      <c r="W3267">
        <v>69</v>
      </c>
      <c r="X3267">
        <v>71</v>
      </c>
      <c r="Y3267">
        <v>91</v>
      </c>
      <c r="Z3267">
        <v>30</v>
      </c>
      <c r="AA3267">
        <f t="shared" si="762"/>
        <v>438</v>
      </c>
      <c r="AB3267">
        <f t="shared" si="764"/>
        <v>7.2987579946812386E-5</v>
      </c>
      <c r="AC3267" s="175"/>
    </row>
    <row r="3268" spans="1:29">
      <c r="A3268" t="s">
        <v>7770</v>
      </c>
      <c r="B3268" t="s">
        <v>7771</v>
      </c>
      <c r="C3268">
        <v>3.42</v>
      </c>
      <c r="D3268">
        <v>3.81</v>
      </c>
      <c r="E3268">
        <v>2.5499999999999998</v>
      </c>
      <c r="F3268">
        <v>4.41</v>
      </c>
      <c r="G3268">
        <v>5.19</v>
      </c>
      <c r="H3268">
        <v>2.71</v>
      </c>
      <c r="I3268">
        <v>4.45</v>
      </c>
      <c r="J3268">
        <v>5.23</v>
      </c>
      <c r="K3268">
        <v>2.7</v>
      </c>
      <c r="U3268">
        <v>65</v>
      </c>
      <c r="V3268">
        <v>54</v>
      </c>
      <c r="W3268">
        <v>46</v>
      </c>
      <c r="X3268">
        <v>72</v>
      </c>
      <c r="Y3268">
        <v>68</v>
      </c>
      <c r="Z3268">
        <v>13</v>
      </c>
      <c r="AA3268">
        <f t="shared" si="762"/>
        <v>318</v>
      </c>
      <c r="AB3268">
        <f t="shared" si="764"/>
        <v>5.2990982701110359E-5</v>
      </c>
      <c r="AC3268" s="175"/>
    </row>
    <row r="3269" spans="1:29">
      <c r="A3269" t="s">
        <v>7772</v>
      </c>
      <c r="B3269" t="s">
        <v>7773</v>
      </c>
      <c r="C3269">
        <v>3.39</v>
      </c>
      <c r="D3269">
        <v>3.78</v>
      </c>
      <c r="E3269">
        <v>2.54</v>
      </c>
      <c r="F3269">
        <v>4.3499999999999996</v>
      </c>
      <c r="G3269">
        <v>5.15</v>
      </c>
      <c r="H3269">
        <v>2.7</v>
      </c>
      <c r="I3269">
        <v>4.42</v>
      </c>
      <c r="J3269">
        <v>5.21</v>
      </c>
      <c r="K3269">
        <v>2.7</v>
      </c>
      <c r="U3269">
        <v>69</v>
      </c>
      <c r="V3269">
        <v>56</v>
      </c>
      <c r="W3269">
        <v>49</v>
      </c>
      <c r="X3269">
        <v>84</v>
      </c>
      <c r="Y3269">
        <v>71</v>
      </c>
      <c r="Z3269">
        <v>15</v>
      </c>
      <c r="AA3269">
        <f t="shared" si="762"/>
        <v>344</v>
      </c>
      <c r="AB3269">
        <f t="shared" si="764"/>
        <v>5.7323578771012466E-5</v>
      </c>
      <c r="AC3269" s="175">
        <f t="shared" ref="AC3269:AC3329" si="776">SUM(AB3269:AB3272)/4</f>
        <v>6.5822132600435834E-5</v>
      </c>
    </row>
    <row r="3270" spans="1:29">
      <c r="A3270" t="s">
        <v>7774</v>
      </c>
      <c r="B3270" t="s">
        <v>7775</v>
      </c>
      <c r="C3270">
        <v>3.37</v>
      </c>
      <c r="D3270">
        <v>3.77</v>
      </c>
      <c r="E3270">
        <v>2.5299999999999998</v>
      </c>
      <c r="F3270">
        <v>4.3</v>
      </c>
      <c r="G3270">
        <v>5.1100000000000003</v>
      </c>
      <c r="H3270">
        <v>2.68</v>
      </c>
      <c r="I3270">
        <v>4.3899999999999997</v>
      </c>
      <c r="J3270">
        <v>5.2</v>
      </c>
      <c r="K3270">
        <v>2.7</v>
      </c>
      <c r="U3270">
        <v>70</v>
      </c>
      <c r="V3270">
        <v>53</v>
      </c>
      <c r="W3270">
        <v>53</v>
      </c>
      <c r="X3270">
        <v>86</v>
      </c>
      <c r="Y3270">
        <v>69</v>
      </c>
      <c r="Z3270">
        <v>12</v>
      </c>
      <c r="AA3270">
        <f t="shared" ref="AA3270:AA3333" si="777">SUM(U3270:Z3270)</f>
        <v>343</v>
      </c>
      <c r="AB3270">
        <f t="shared" si="764"/>
        <v>5.7156940460631619E-5</v>
      </c>
      <c r="AC3270" s="175"/>
    </row>
    <row r="3271" spans="1:29">
      <c r="A3271" t="s">
        <v>7776</v>
      </c>
      <c r="B3271" t="s">
        <v>7777</v>
      </c>
      <c r="C3271">
        <v>3.35</v>
      </c>
      <c r="D3271">
        <v>3.75</v>
      </c>
      <c r="E3271">
        <v>2.52</v>
      </c>
      <c r="F3271">
        <v>4.28</v>
      </c>
      <c r="G3271">
        <v>5.09</v>
      </c>
      <c r="H3271">
        <v>2.67</v>
      </c>
      <c r="I3271">
        <v>4.38</v>
      </c>
      <c r="J3271">
        <v>5.19</v>
      </c>
      <c r="K3271">
        <v>2.7</v>
      </c>
      <c r="U3271">
        <v>78</v>
      </c>
      <c r="V3271">
        <v>61</v>
      </c>
      <c r="W3271">
        <v>60</v>
      </c>
      <c r="X3271">
        <v>85</v>
      </c>
      <c r="Y3271">
        <v>66</v>
      </c>
      <c r="Z3271">
        <v>23</v>
      </c>
      <c r="AA3271">
        <f t="shared" si="777"/>
        <v>373</v>
      </c>
      <c r="AB3271">
        <f t="shared" si="764"/>
        <v>6.2156089772057117E-5</v>
      </c>
      <c r="AC3271" s="175"/>
    </row>
    <row r="3272" spans="1:29">
      <c r="A3272" t="s">
        <v>7778</v>
      </c>
      <c r="B3272" t="s">
        <v>7779</v>
      </c>
      <c r="C3272">
        <v>3.36</v>
      </c>
      <c r="D3272">
        <v>3.76</v>
      </c>
      <c r="E3272">
        <v>2.52</v>
      </c>
      <c r="F3272">
        <v>4.2699999999999996</v>
      </c>
      <c r="G3272">
        <v>5.08</v>
      </c>
      <c r="H3272">
        <v>2.66</v>
      </c>
      <c r="I3272">
        <v>4.38</v>
      </c>
      <c r="J3272">
        <v>5.19</v>
      </c>
      <c r="K3272">
        <v>2.7</v>
      </c>
      <c r="U3272">
        <v>86</v>
      </c>
      <c r="V3272">
        <v>84</v>
      </c>
      <c r="W3272">
        <v>80</v>
      </c>
      <c r="X3272">
        <v>111</v>
      </c>
      <c r="Y3272">
        <v>106</v>
      </c>
      <c r="Z3272">
        <v>53</v>
      </c>
      <c r="AA3272">
        <f t="shared" si="777"/>
        <v>520</v>
      </c>
      <c r="AB3272">
        <f t="shared" si="764"/>
        <v>8.66519213980421E-5</v>
      </c>
      <c r="AC3272" s="175"/>
    </row>
    <row r="3273" spans="1:29">
      <c r="A3273" t="s">
        <v>7780</v>
      </c>
      <c r="B3273" t="s">
        <v>7781</v>
      </c>
      <c r="C3273">
        <v>3.42</v>
      </c>
      <c r="D3273">
        <v>3.81</v>
      </c>
      <c r="E3273">
        <v>2.54</v>
      </c>
      <c r="F3273">
        <v>4.34</v>
      </c>
      <c r="G3273">
        <v>5.12</v>
      </c>
      <c r="H3273">
        <v>2.66</v>
      </c>
      <c r="I3273">
        <v>4.4400000000000004</v>
      </c>
      <c r="J3273">
        <v>5.23</v>
      </c>
      <c r="K3273">
        <v>2.7</v>
      </c>
      <c r="U3273">
        <v>82</v>
      </c>
      <c r="V3273">
        <v>132</v>
      </c>
      <c r="W3273">
        <v>118</v>
      </c>
      <c r="X3273">
        <v>181</v>
      </c>
      <c r="Y3273">
        <v>144</v>
      </c>
      <c r="Z3273">
        <v>168</v>
      </c>
      <c r="AA3273">
        <f t="shared" si="777"/>
        <v>825</v>
      </c>
      <c r="AB3273">
        <f t="shared" si="764"/>
        <v>1.3747660606420141E-4</v>
      </c>
      <c r="AC3273" s="175">
        <f t="shared" ref="AC3273" si="778">SUM(AB3273:AB3276)/4</f>
        <v>1.5364052217114386E-4</v>
      </c>
    </row>
    <row r="3274" spans="1:29">
      <c r="A3274" t="s">
        <v>7782</v>
      </c>
      <c r="B3274" t="s">
        <v>7783</v>
      </c>
      <c r="C3274">
        <v>3.54</v>
      </c>
      <c r="D3274">
        <v>3.9</v>
      </c>
      <c r="E3274">
        <v>2.58</v>
      </c>
      <c r="F3274">
        <v>4.5</v>
      </c>
      <c r="G3274">
        <v>5.23</v>
      </c>
      <c r="H3274">
        <v>2.68</v>
      </c>
      <c r="I3274">
        <v>4.5599999999999996</v>
      </c>
      <c r="J3274">
        <v>5.29</v>
      </c>
      <c r="K3274">
        <v>2.7</v>
      </c>
      <c r="U3274">
        <v>119</v>
      </c>
      <c r="V3274">
        <v>154</v>
      </c>
      <c r="W3274">
        <v>140</v>
      </c>
      <c r="X3274">
        <v>200</v>
      </c>
      <c r="Y3274">
        <v>122</v>
      </c>
      <c r="Z3274">
        <v>262</v>
      </c>
      <c r="AA3274">
        <f t="shared" si="777"/>
        <v>997</v>
      </c>
      <c r="AB3274">
        <f t="shared" si="764"/>
        <v>1.6613839544970765E-4</v>
      </c>
      <c r="AC3274" s="175"/>
    </row>
    <row r="3275" spans="1:29">
      <c r="A3275" t="s">
        <v>7784</v>
      </c>
      <c r="B3275" t="s">
        <v>7785</v>
      </c>
      <c r="C3275">
        <v>3.67</v>
      </c>
      <c r="D3275">
        <v>3.99</v>
      </c>
      <c r="E3275">
        <v>2.63</v>
      </c>
      <c r="F3275">
        <v>4.7</v>
      </c>
      <c r="G3275">
        <v>5.38</v>
      </c>
      <c r="H3275">
        <v>2.73</v>
      </c>
      <c r="I3275">
        <v>4.6900000000000004</v>
      </c>
      <c r="J3275">
        <v>5.36</v>
      </c>
      <c r="K3275">
        <v>2.7</v>
      </c>
      <c r="U3275">
        <v>126</v>
      </c>
      <c r="V3275">
        <v>133</v>
      </c>
      <c r="W3275">
        <v>141</v>
      </c>
      <c r="X3275">
        <v>213</v>
      </c>
      <c r="Y3275">
        <v>154</v>
      </c>
      <c r="Z3275">
        <v>226</v>
      </c>
      <c r="AA3275">
        <f t="shared" si="777"/>
        <v>993</v>
      </c>
      <c r="AB3275">
        <f t="shared" si="764"/>
        <v>1.6547184220818423E-4</v>
      </c>
      <c r="AC3275" s="175"/>
    </row>
    <row r="3276" spans="1:29">
      <c r="A3276" t="s">
        <v>7786</v>
      </c>
      <c r="B3276" t="s">
        <v>7787</v>
      </c>
      <c r="C3276">
        <v>3.81</v>
      </c>
      <c r="D3276">
        <v>4.03</v>
      </c>
      <c r="E3276">
        <v>2.68</v>
      </c>
      <c r="F3276">
        <v>4.93</v>
      </c>
      <c r="G3276">
        <v>5.56</v>
      </c>
      <c r="H3276">
        <v>2.8</v>
      </c>
      <c r="I3276">
        <v>4.83</v>
      </c>
      <c r="J3276">
        <v>5.44</v>
      </c>
      <c r="K3276">
        <v>2.7</v>
      </c>
      <c r="U3276">
        <v>137</v>
      </c>
      <c r="V3276">
        <v>130</v>
      </c>
      <c r="W3276">
        <v>129</v>
      </c>
      <c r="X3276">
        <v>168</v>
      </c>
      <c r="Y3276">
        <v>138</v>
      </c>
      <c r="Z3276">
        <v>171</v>
      </c>
      <c r="AA3276">
        <f t="shared" si="777"/>
        <v>873</v>
      </c>
      <c r="AB3276">
        <f t="shared" si="764"/>
        <v>1.4547524496248221E-4</v>
      </c>
      <c r="AC3276" s="175"/>
    </row>
    <row r="3277" spans="1:29">
      <c r="A3277" t="s">
        <v>7788</v>
      </c>
      <c r="B3277" t="s">
        <v>7789</v>
      </c>
      <c r="C3277">
        <v>3.91</v>
      </c>
      <c r="D3277">
        <v>4.04</v>
      </c>
      <c r="E3277">
        <v>2.73</v>
      </c>
      <c r="F3277">
        <v>5.17</v>
      </c>
      <c r="G3277">
        <v>5.74</v>
      </c>
      <c r="H3277">
        <v>2.87</v>
      </c>
      <c r="I3277">
        <v>4.96</v>
      </c>
      <c r="J3277">
        <v>5.51</v>
      </c>
      <c r="K3277">
        <v>2.7</v>
      </c>
      <c r="U3277">
        <v>125</v>
      </c>
      <c r="V3277">
        <v>119</v>
      </c>
      <c r="W3277">
        <v>117</v>
      </c>
      <c r="X3277">
        <v>156</v>
      </c>
      <c r="Y3277">
        <v>140</v>
      </c>
      <c r="Z3277">
        <v>164</v>
      </c>
      <c r="AA3277">
        <f t="shared" si="777"/>
        <v>821</v>
      </c>
      <c r="AB3277">
        <f t="shared" si="764"/>
        <v>1.3681005282267802E-4</v>
      </c>
      <c r="AC3277" s="175">
        <f t="shared" ref="AC3277" si="779">SUM(AB3277:AB3280)/4</f>
        <v>1.2510371151842328E-4</v>
      </c>
    </row>
    <row r="3278" spans="1:29">
      <c r="A3278" t="s">
        <v>7790</v>
      </c>
      <c r="B3278" t="s">
        <v>7791</v>
      </c>
      <c r="C3278">
        <v>3.95</v>
      </c>
      <c r="D3278">
        <v>4.05</v>
      </c>
      <c r="E3278">
        <v>2.78</v>
      </c>
      <c r="F3278">
        <v>5.43</v>
      </c>
      <c r="G3278">
        <v>5.92</v>
      </c>
      <c r="H3278">
        <v>2.96</v>
      </c>
      <c r="I3278">
        <v>5.09</v>
      </c>
      <c r="J3278">
        <v>5.58</v>
      </c>
      <c r="K3278">
        <v>2.7</v>
      </c>
      <c r="U3278">
        <v>113</v>
      </c>
      <c r="V3278">
        <v>114</v>
      </c>
      <c r="W3278">
        <v>107</v>
      </c>
      <c r="X3278">
        <v>145</v>
      </c>
      <c r="Y3278">
        <v>133</v>
      </c>
      <c r="Z3278">
        <v>149</v>
      </c>
      <c r="AA3278">
        <f t="shared" si="777"/>
        <v>761</v>
      </c>
      <c r="AB3278">
        <f t="shared" si="764"/>
        <v>1.26811754199827E-4</v>
      </c>
      <c r="AC3278" s="175"/>
    </row>
    <row r="3279" spans="1:29">
      <c r="A3279" t="s">
        <v>7792</v>
      </c>
      <c r="B3279" t="s">
        <v>7793</v>
      </c>
      <c r="C3279">
        <v>4</v>
      </c>
      <c r="D3279">
        <v>4.0599999999999996</v>
      </c>
      <c r="E3279">
        <v>2.83</v>
      </c>
      <c r="F3279">
        <v>5.65</v>
      </c>
      <c r="G3279">
        <v>6.05</v>
      </c>
      <c r="H3279">
        <v>3.04</v>
      </c>
      <c r="I3279">
        <v>5.21</v>
      </c>
      <c r="J3279">
        <v>5.64</v>
      </c>
      <c r="K3279">
        <v>2.7</v>
      </c>
      <c r="U3279">
        <v>103</v>
      </c>
      <c r="V3279">
        <v>108</v>
      </c>
      <c r="W3279">
        <v>97</v>
      </c>
      <c r="X3279">
        <v>133</v>
      </c>
      <c r="Y3279">
        <v>129</v>
      </c>
      <c r="Z3279">
        <v>151</v>
      </c>
      <c r="AA3279">
        <f t="shared" si="777"/>
        <v>721</v>
      </c>
      <c r="AB3279">
        <f t="shared" si="764"/>
        <v>1.2014622178459299E-4</v>
      </c>
      <c r="AC3279" s="175"/>
    </row>
    <row r="3280" spans="1:29">
      <c r="A3280" t="s">
        <v>7794</v>
      </c>
      <c r="B3280" t="s">
        <v>7795</v>
      </c>
      <c r="C3280">
        <v>4.03</v>
      </c>
      <c r="D3280">
        <v>4.0599999999999996</v>
      </c>
      <c r="E3280">
        <v>2.87</v>
      </c>
      <c r="F3280">
        <v>5.82</v>
      </c>
      <c r="G3280">
        <v>6.14</v>
      </c>
      <c r="H3280">
        <v>3.1</v>
      </c>
      <c r="I3280">
        <v>5.32</v>
      </c>
      <c r="J3280">
        <v>5.7</v>
      </c>
      <c r="K3280">
        <v>2.7</v>
      </c>
      <c r="U3280">
        <v>100</v>
      </c>
      <c r="V3280">
        <v>105</v>
      </c>
      <c r="W3280">
        <v>93</v>
      </c>
      <c r="X3280">
        <v>127</v>
      </c>
      <c r="Y3280">
        <v>130</v>
      </c>
      <c r="Z3280">
        <v>145</v>
      </c>
      <c r="AA3280">
        <f t="shared" si="777"/>
        <v>700</v>
      </c>
      <c r="AB3280">
        <f t="shared" si="764"/>
        <v>1.1664681726659513E-4</v>
      </c>
      <c r="AC3280" s="175"/>
    </row>
    <row r="3281" spans="1:29">
      <c r="A3281" t="s">
        <v>7796</v>
      </c>
      <c r="B3281" t="s">
        <v>7797</v>
      </c>
      <c r="C3281">
        <v>4.0599999999999996</v>
      </c>
      <c r="D3281">
        <v>4.0599999999999996</v>
      </c>
      <c r="E3281">
        <v>2.91</v>
      </c>
      <c r="F3281">
        <v>5.95</v>
      </c>
      <c r="G3281">
        <v>6.21</v>
      </c>
      <c r="H3281">
        <v>3.16</v>
      </c>
      <c r="I3281">
        <v>5.43</v>
      </c>
      <c r="J3281">
        <v>5.76</v>
      </c>
      <c r="K3281">
        <v>2.7</v>
      </c>
      <c r="U3281">
        <v>97</v>
      </c>
      <c r="V3281">
        <v>105</v>
      </c>
      <c r="W3281">
        <v>97</v>
      </c>
      <c r="X3281">
        <v>109</v>
      </c>
      <c r="Y3281">
        <v>119</v>
      </c>
      <c r="Z3281">
        <v>117</v>
      </c>
      <c r="AA3281">
        <f t="shared" si="777"/>
        <v>644</v>
      </c>
      <c r="AB3281">
        <f t="shared" si="764"/>
        <v>1.0731507188526753E-4</v>
      </c>
      <c r="AC3281" s="175">
        <f t="shared" ref="AC3281" si="780">SUM(AB3281:AB3284)/4</f>
        <v>1.0377400778967445E-4</v>
      </c>
    </row>
    <row r="3282" spans="1:29">
      <c r="A3282" t="s">
        <v>7798</v>
      </c>
      <c r="B3282" t="s">
        <v>7799</v>
      </c>
      <c r="C3282">
        <v>4.0599999999999996</v>
      </c>
      <c r="D3282">
        <v>4.0599999999999996</v>
      </c>
      <c r="E3282">
        <v>2.93</v>
      </c>
      <c r="F3282">
        <v>6.02</v>
      </c>
      <c r="G3282">
        <v>6.25</v>
      </c>
      <c r="H3282">
        <v>3.18</v>
      </c>
      <c r="I3282">
        <v>5.49</v>
      </c>
      <c r="J3282">
        <v>5.79</v>
      </c>
      <c r="K3282">
        <v>2.7</v>
      </c>
      <c r="U3282">
        <v>98</v>
      </c>
      <c r="V3282">
        <v>101</v>
      </c>
      <c r="W3282">
        <v>98</v>
      </c>
      <c r="X3282">
        <v>90</v>
      </c>
      <c r="Y3282">
        <v>122</v>
      </c>
      <c r="Z3282">
        <v>112</v>
      </c>
      <c r="AA3282">
        <f t="shared" si="777"/>
        <v>621</v>
      </c>
      <c r="AB3282">
        <f t="shared" si="764"/>
        <v>1.0348239074650797E-4</v>
      </c>
      <c r="AC3282" s="175"/>
    </row>
    <row r="3283" spans="1:29">
      <c r="A3283" t="s">
        <v>7800</v>
      </c>
      <c r="B3283" t="s">
        <v>7801</v>
      </c>
      <c r="C3283">
        <v>4.0599999999999996</v>
      </c>
      <c r="D3283">
        <v>4.0599999999999996</v>
      </c>
      <c r="E3283">
        <v>2.94</v>
      </c>
      <c r="F3283">
        <v>6.06</v>
      </c>
      <c r="G3283">
        <v>6.26</v>
      </c>
      <c r="H3283">
        <v>3.19</v>
      </c>
      <c r="I3283">
        <v>5.53</v>
      </c>
      <c r="J3283">
        <v>5.81</v>
      </c>
      <c r="K3283">
        <v>2.7</v>
      </c>
      <c r="U3283">
        <v>96</v>
      </c>
      <c r="V3283">
        <v>106</v>
      </c>
      <c r="W3283">
        <v>106</v>
      </c>
      <c r="X3283">
        <v>86</v>
      </c>
      <c r="Y3283">
        <v>111</v>
      </c>
      <c r="Z3283">
        <v>100</v>
      </c>
      <c r="AA3283">
        <f t="shared" si="777"/>
        <v>605</v>
      </c>
      <c r="AB3283">
        <f t="shared" si="764"/>
        <v>1.0081617778041436E-4</v>
      </c>
      <c r="AC3283" s="175"/>
    </row>
    <row r="3284" spans="1:29">
      <c r="A3284" t="s">
        <v>7802</v>
      </c>
      <c r="B3284" t="s">
        <v>7803</v>
      </c>
      <c r="C3284">
        <v>4.0599999999999996</v>
      </c>
      <c r="D3284">
        <v>4.0599999999999996</v>
      </c>
      <c r="E3284">
        <v>2.94</v>
      </c>
      <c r="F3284">
        <v>6.07</v>
      </c>
      <c r="G3284">
        <v>6.27</v>
      </c>
      <c r="H3284">
        <v>3.19</v>
      </c>
      <c r="I3284">
        <v>5.53</v>
      </c>
      <c r="J3284">
        <v>5.81</v>
      </c>
      <c r="K3284">
        <v>2.7</v>
      </c>
      <c r="U3284">
        <v>99</v>
      </c>
      <c r="V3284">
        <v>112</v>
      </c>
      <c r="W3284">
        <v>110</v>
      </c>
      <c r="X3284">
        <v>73</v>
      </c>
      <c r="Y3284">
        <v>109</v>
      </c>
      <c r="Z3284">
        <v>118</v>
      </c>
      <c r="AA3284">
        <f t="shared" si="777"/>
        <v>621</v>
      </c>
      <c r="AB3284">
        <f t="shared" si="764"/>
        <v>1.0348239074650797E-4</v>
      </c>
      <c r="AC3284" s="175"/>
    </row>
    <row r="3285" spans="1:29">
      <c r="A3285" t="s">
        <v>7804</v>
      </c>
      <c r="B3285" t="s">
        <v>7805</v>
      </c>
      <c r="C3285">
        <v>4.0599999999999996</v>
      </c>
      <c r="D3285">
        <v>4.0599999999999996</v>
      </c>
      <c r="E3285">
        <v>2.93</v>
      </c>
      <c r="F3285">
        <v>6.05</v>
      </c>
      <c r="G3285">
        <v>6.26</v>
      </c>
      <c r="H3285">
        <v>3.17</v>
      </c>
      <c r="I3285">
        <v>5.48</v>
      </c>
      <c r="J3285">
        <v>5.78</v>
      </c>
      <c r="K3285">
        <v>2.7</v>
      </c>
      <c r="U3285">
        <v>96</v>
      </c>
      <c r="V3285">
        <v>117</v>
      </c>
      <c r="W3285">
        <v>116</v>
      </c>
      <c r="X3285">
        <v>84</v>
      </c>
      <c r="Y3285">
        <v>117</v>
      </c>
      <c r="Z3285">
        <v>139</v>
      </c>
      <c r="AA3285">
        <f t="shared" si="777"/>
        <v>669</v>
      </c>
      <c r="AB3285">
        <f t="shared" si="764"/>
        <v>1.1148102964478878E-4</v>
      </c>
      <c r="AC3285" s="175">
        <f t="shared" si="765"/>
        <v>1.1827154079280841E-4</v>
      </c>
    </row>
    <row r="3286" spans="1:29">
      <c r="A3286" t="s">
        <v>7806</v>
      </c>
      <c r="B3286" t="s">
        <v>7807</v>
      </c>
      <c r="C3286">
        <v>4.0599999999999996</v>
      </c>
      <c r="D3286">
        <v>4.0599999999999996</v>
      </c>
      <c r="E3286">
        <v>2.88</v>
      </c>
      <c r="F3286">
        <v>5.96</v>
      </c>
      <c r="G3286">
        <v>6.24</v>
      </c>
      <c r="H3286">
        <v>3.14</v>
      </c>
      <c r="I3286">
        <v>5.37</v>
      </c>
      <c r="J3286">
        <v>5.72</v>
      </c>
      <c r="K3286">
        <v>2.7</v>
      </c>
      <c r="U3286">
        <v>96</v>
      </c>
      <c r="V3286">
        <v>124</v>
      </c>
      <c r="W3286">
        <v>125</v>
      </c>
      <c r="X3286">
        <v>90</v>
      </c>
      <c r="Y3286">
        <v>123</v>
      </c>
      <c r="Z3286">
        <v>135</v>
      </c>
      <c r="AA3286">
        <f t="shared" si="777"/>
        <v>693</v>
      </c>
      <c r="AB3286">
        <f t="shared" ref="AB3286:AB3349" si="781">AA3286/$AD$4</f>
        <v>1.1548034909392918E-4</v>
      </c>
      <c r="AC3286" s="175"/>
    </row>
    <row r="3287" spans="1:29">
      <c r="A3287" t="s">
        <v>7808</v>
      </c>
      <c r="B3287" t="s">
        <v>7809</v>
      </c>
      <c r="C3287">
        <v>4.05</v>
      </c>
      <c r="D3287">
        <v>4.0599999999999996</v>
      </c>
      <c r="E3287">
        <v>2.82</v>
      </c>
      <c r="F3287">
        <v>5.77</v>
      </c>
      <c r="G3287">
        <v>6.17</v>
      </c>
      <c r="H3287">
        <v>3.1</v>
      </c>
      <c r="I3287">
        <v>5.2</v>
      </c>
      <c r="J3287">
        <v>5.64</v>
      </c>
      <c r="K3287">
        <v>2.7</v>
      </c>
      <c r="U3287">
        <v>94</v>
      </c>
      <c r="V3287">
        <v>132</v>
      </c>
      <c r="W3287">
        <v>130</v>
      </c>
      <c r="X3287">
        <v>111</v>
      </c>
      <c r="Y3287">
        <v>127</v>
      </c>
      <c r="Z3287">
        <v>142</v>
      </c>
      <c r="AA3287">
        <f t="shared" si="777"/>
        <v>736</v>
      </c>
      <c r="AB3287">
        <f t="shared" si="781"/>
        <v>1.2264579644030574E-4</v>
      </c>
      <c r="AC3287" s="175"/>
    </row>
    <row r="3288" spans="1:29">
      <c r="A3288" t="s">
        <v>7810</v>
      </c>
      <c r="B3288" t="s">
        <v>7811</v>
      </c>
      <c r="C3288">
        <v>3.99</v>
      </c>
      <c r="D3288">
        <v>4.0599999999999996</v>
      </c>
      <c r="E3288">
        <v>2.77</v>
      </c>
      <c r="F3288">
        <v>5.53</v>
      </c>
      <c r="G3288">
        <v>6.03</v>
      </c>
      <c r="H3288">
        <v>3.03</v>
      </c>
      <c r="I3288">
        <v>5.0599999999999996</v>
      </c>
      <c r="J3288">
        <v>5.56</v>
      </c>
      <c r="K3288">
        <v>2.7</v>
      </c>
      <c r="U3288">
        <v>91</v>
      </c>
      <c r="V3288">
        <v>131</v>
      </c>
      <c r="W3288">
        <v>124</v>
      </c>
      <c r="X3288">
        <v>110</v>
      </c>
      <c r="Y3288">
        <v>138</v>
      </c>
      <c r="Z3288">
        <v>147</v>
      </c>
      <c r="AA3288">
        <f t="shared" si="777"/>
        <v>741</v>
      </c>
      <c r="AB3288">
        <f t="shared" si="781"/>
        <v>1.2347898799220999E-4</v>
      </c>
      <c r="AC3288" s="175"/>
    </row>
    <row r="3289" spans="1:29">
      <c r="A3289" t="s">
        <v>7812</v>
      </c>
      <c r="B3289" t="s">
        <v>7813</v>
      </c>
      <c r="C3289">
        <v>3.93</v>
      </c>
      <c r="D3289">
        <v>4.05</v>
      </c>
      <c r="E3289">
        <v>2.73</v>
      </c>
      <c r="F3289">
        <v>5.34</v>
      </c>
      <c r="G3289">
        <v>5.91</v>
      </c>
      <c r="H3289">
        <v>2.97</v>
      </c>
      <c r="I3289">
        <v>4.97</v>
      </c>
      <c r="J3289">
        <v>5.51</v>
      </c>
      <c r="K3289">
        <v>2.7</v>
      </c>
      <c r="U3289">
        <v>90</v>
      </c>
      <c r="V3289">
        <v>122</v>
      </c>
      <c r="W3289">
        <v>110</v>
      </c>
      <c r="X3289">
        <v>105</v>
      </c>
      <c r="Y3289">
        <v>134</v>
      </c>
      <c r="Z3289">
        <v>126</v>
      </c>
      <c r="AA3289">
        <f t="shared" si="777"/>
        <v>687</v>
      </c>
      <c r="AB3289">
        <f t="shared" si="781"/>
        <v>1.1448051923164408E-4</v>
      </c>
      <c r="AC3289" s="175">
        <f t="shared" si="766"/>
        <v>7.8111707991023526E-5</v>
      </c>
    </row>
    <row r="3290" spans="1:29">
      <c r="A3290" t="s">
        <v>7814</v>
      </c>
      <c r="B3290" t="s">
        <v>7815</v>
      </c>
      <c r="C3290">
        <v>3.84</v>
      </c>
      <c r="D3290">
        <v>4.04</v>
      </c>
      <c r="E3290">
        <v>2.7</v>
      </c>
      <c r="F3290">
        <v>5.14</v>
      </c>
      <c r="G3290">
        <v>5.75</v>
      </c>
      <c r="H3290">
        <v>2.91</v>
      </c>
      <c r="I3290">
        <v>4.87</v>
      </c>
      <c r="J3290">
        <v>5.46</v>
      </c>
      <c r="K3290">
        <v>2.7</v>
      </c>
      <c r="U3290">
        <v>76</v>
      </c>
      <c r="V3290">
        <v>99</v>
      </c>
      <c r="W3290">
        <v>76</v>
      </c>
      <c r="X3290">
        <v>95</v>
      </c>
      <c r="Y3290">
        <v>122</v>
      </c>
      <c r="Z3290">
        <v>73</v>
      </c>
      <c r="AA3290">
        <f t="shared" si="777"/>
        <v>541</v>
      </c>
      <c r="AB3290">
        <f t="shared" si="781"/>
        <v>9.0151325916039949E-5</v>
      </c>
      <c r="AC3290" s="175"/>
    </row>
    <row r="3291" spans="1:29">
      <c r="A3291" t="s">
        <v>7816</v>
      </c>
      <c r="B3291" t="s">
        <v>7817</v>
      </c>
      <c r="C3291">
        <v>3.76</v>
      </c>
      <c r="D3291">
        <v>4.01</v>
      </c>
      <c r="E3291">
        <v>2.67</v>
      </c>
      <c r="F3291">
        <v>4.9800000000000004</v>
      </c>
      <c r="G3291">
        <v>5.63</v>
      </c>
      <c r="H3291">
        <v>2.87</v>
      </c>
      <c r="I3291">
        <v>4.79</v>
      </c>
      <c r="J3291">
        <v>5.42</v>
      </c>
      <c r="K3291">
        <v>2.7</v>
      </c>
      <c r="U3291">
        <v>66</v>
      </c>
      <c r="V3291">
        <v>71</v>
      </c>
      <c r="W3291">
        <v>51</v>
      </c>
      <c r="X3291">
        <v>71</v>
      </c>
      <c r="Y3291">
        <v>91</v>
      </c>
      <c r="Z3291">
        <v>30</v>
      </c>
      <c r="AA3291">
        <f t="shared" si="777"/>
        <v>380</v>
      </c>
      <c r="AB3291">
        <f t="shared" si="781"/>
        <v>6.3322557944723071E-5</v>
      </c>
      <c r="AC3291" s="175"/>
    </row>
    <row r="3292" spans="1:29">
      <c r="A3292" t="s">
        <v>7818</v>
      </c>
      <c r="B3292" t="s">
        <v>7819</v>
      </c>
      <c r="C3292">
        <v>3.67</v>
      </c>
      <c r="D3292">
        <v>3.98</v>
      </c>
      <c r="E3292">
        <v>2.64</v>
      </c>
      <c r="F3292">
        <v>4.83</v>
      </c>
      <c r="G3292">
        <v>5.51</v>
      </c>
      <c r="H3292">
        <v>2.83</v>
      </c>
      <c r="I3292">
        <v>4.6900000000000004</v>
      </c>
      <c r="J3292">
        <v>5.37</v>
      </c>
      <c r="K3292">
        <v>2.7</v>
      </c>
      <c r="U3292">
        <v>36</v>
      </c>
      <c r="V3292">
        <v>35</v>
      </c>
      <c r="W3292">
        <v>27</v>
      </c>
      <c r="X3292">
        <v>88</v>
      </c>
      <c r="Y3292">
        <v>68</v>
      </c>
      <c r="Z3292">
        <v>13</v>
      </c>
      <c r="AA3292">
        <f t="shared" si="777"/>
        <v>267</v>
      </c>
      <c r="AB3292">
        <f t="shared" si="781"/>
        <v>4.4492428871687004E-5</v>
      </c>
      <c r="AC3292" s="175"/>
    </row>
    <row r="3293" spans="1:29">
      <c r="A3293" t="s">
        <v>7820</v>
      </c>
      <c r="B3293" t="s">
        <v>7821</v>
      </c>
      <c r="C3293">
        <v>3.61</v>
      </c>
      <c r="D3293">
        <v>3.94</v>
      </c>
      <c r="E3293">
        <v>2.62</v>
      </c>
      <c r="F3293">
        <v>4.7</v>
      </c>
      <c r="G3293">
        <v>5.41</v>
      </c>
      <c r="H3293">
        <v>2.79</v>
      </c>
      <c r="I3293">
        <v>4.63</v>
      </c>
      <c r="J3293">
        <v>5.33</v>
      </c>
      <c r="K3293">
        <v>2.7</v>
      </c>
      <c r="U3293">
        <v>32</v>
      </c>
      <c r="V3293">
        <v>33</v>
      </c>
      <c r="W3293">
        <v>29</v>
      </c>
      <c r="X3293">
        <v>88</v>
      </c>
      <c r="Y3293">
        <v>71</v>
      </c>
      <c r="Z3293">
        <v>15</v>
      </c>
      <c r="AA3293">
        <f t="shared" si="777"/>
        <v>268</v>
      </c>
      <c r="AB3293">
        <f t="shared" si="781"/>
        <v>4.4659067182067852E-5</v>
      </c>
      <c r="AC3293" s="175">
        <f t="shared" si="767"/>
        <v>5.1157961286921007E-5</v>
      </c>
    </row>
    <row r="3294" spans="1:29">
      <c r="A3294" t="s">
        <v>7822</v>
      </c>
      <c r="B3294" t="s">
        <v>7823</v>
      </c>
      <c r="C3294">
        <v>3.56</v>
      </c>
      <c r="D3294">
        <v>3.91</v>
      </c>
      <c r="E3294">
        <v>2.6</v>
      </c>
      <c r="F3294">
        <v>4.62</v>
      </c>
      <c r="G3294">
        <v>5.35</v>
      </c>
      <c r="H3294">
        <v>2.77</v>
      </c>
      <c r="I3294">
        <v>4.58</v>
      </c>
      <c r="J3294">
        <v>5.3</v>
      </c>
      <c r="K3294">
        <v>2.7</v>
      </c>
      <c r="U3294">
        <v>43</v>
      </c>
      <c r="V3294">
        <v>32</v>
      </c>
      <c r="W3294">
        <v>32</v>
      </c>
      <c r="X3294">
        <v>67</v>
      </c>
      <c r="Y3294">
        <v>69</v>
      </c>
      <c r="Z3294">
        <v>12</v>
      </c>
      <c r="AA3294">
        <f t="shared" si="777"/>
        <v>255</v>
      </c>
      <c r="AB3294">
        <f t="shared" si="781"/>
        <v>4.2492769147116798E-5</v>
      </c>
      <c r="AC3294" s="175"/>
    </row>
    <row r="3295" spans="1:29">
      <c r="A3295" t="s">
        <v>7824</v>
      </c>
      <c r="B3295" t="s">
        <v>7825</v>
      </c>
      <c r="C3295">
        <v>3.52</v>
      </c>
      <c r="D3295">
        <v>3.88</v>
      </c>
      <c r="E3295">
        <v>2.58</v>
      </c>
      <c r="F3295">
        <v>4.55</v>
      </c>
      <c r="G3295">
        <v>5.3</v>
      </c>
      <c r="H3295">
        <v>2.75</v>
      </c>
      <c r="I3295">
        <v>4.54</v>
      </c>
      <c r="J3295">
        <v>5.28</v>
      </c>
      <c r="K3295">
        <v>2.7</v>
      </c>
      <c r="U3295">
        <v>41</v>
      </c>
      <c r="V3295">
        <v>38</v>
      </c>
      <c r="W3295">
        <v>36</v>
      </c>
      <c r="X3295">
        <v>84</v>
      </c>
      <c r="Y3295">
        <v>66</v>
      </c>
      <c r="Z3295">
        <v>23</v>
      </c>
      <c r="AA3295">
        <f t="shared" si="777"/>
        <v>288</v>
      </c>
      <c r="AB3295">
        <f t="shared" si="781"/>
        <v>4.7991833389684853E-5</v>
      </c>
      <c r="AC3295" s="175"/>
    </row>
    <row r="3296" spans="1:29">
      <c r="A3296" t="s">
        <v>7826</v>
      </c>
      <c r="B3296" t="s">
        <v>7827</v>
      </c>
      <c r="C3296">
        <v>3.5</v>
      </c>
      <c r="D3296">
        <v>3.87</v>
      </c>
      <c r="E3296">
        <v>2.58</v>
      </c>
      <c r="F3296">
        <v>4.5</v>
      </c>
      <c r="G3296">
        <v>5.25</v>
      </c>
      <c r="H3296">
        <v>2.72</v>
      </c>
      <c r="I3296">
        <v>4.53</v>
      </c>
      <c r="J3296">
        <v>5.27</v>
      </c>
      <c r="K3296">
        <v>2.7</v>
      </c>
      <c r="U3296">
        <v>49</v>
      </c>
      <c r="V3296">
        <v>55</v>
      </c>
      <c r="W3296">
        <v>50</v>
      </c>
      <c r="X3296">
        <v>104</v>
      </c>
      <c r="Y3296">
        <v>106</v>
      </c>
      <c r="Z3296">
        <v>53</v>
      </c>
      <c r="AA3296">
        <f t="shared" si="777"/>
        <v>417</v>
      </c>
      <c r="AB3296">
        <f t="shared" si="781"/>
        <v>6.9488175428814524E-5</v>
      </c>
      <c r="AC3296" s="175"/>
    </row>
    <row r="3297" spans="1:29">
      <c r="A3297" t="s">
        <v>7828</v>
      </c>
      <c r="B3297" t="s">
        <v>7829</v>
      </c>
      <c r="C3297">
        <v>3.63</v>
      </c>
      <c r="D3297">
        <v>3.96</v>
      </c>
      <c r="E3297">
        <v>2.63</v>
      </c>
      <c r="F3297">
        <v>4.6500000000000004</v>
      </c>
      <c r="G3297">
        <v>5.34</v>
      </c>
      <c r="H3297">
        <v>2.74</v>
      </c>
      <c r="I3297">
        <v>4.6500000000000004</v>
      </c>
      <c r="J3297">
        <v>5.34</v>
      </c>
      <c r="K3297">
        <v>2.7</v>
      </c>
      <c r="U3297">
        <v>54</v>
      </c>
      <c r="V3297">
        <v>88</v>
      </c>
      <c r="W3297">
        <v>76</v>
      </c>
      <c r="X3297">
        <v>125</v>
      </c>
      <c r="Y3297">
        <v>144</v>
      </c>
      <c r="Z3297">
        <v>168</v>
      </c>
      <c r="AA3297">
        <f t="shared" si="777"/>
        <v>655</v>
      </c>
      <c r="AB3297">
        <f t="shared" si="781"/>
        <v>1.0914809329945687E-4</v>
      </c>
      <c r="AC3297" s="175">
        <f t="shared" si="768"/>
        <v>1.2514537109601848E-4</v>
      </c>
    </row>
    <row r="3298" spans="1:29">
      <c r="A3298" t="s">
        <v>7830</v>
      </c>
      <c r="B3298" t="s">
        <v>7831</v>
      </c>
      <c r="C3298">
        <v>3.86</v>
      </c>
      <c r="D3298">
        <v>4.05</v>
      </c>
      <c r="E3298">
        <v>2.71</v>
      </c>
      <c r="F3298">
        <v>5</v>
      </c>
      <c r="G3298">
        <v>5.59</v>
      </c>
      <c r="H3298">
        <v>2.81</v>
      </c>
      <c r="I3298">
        <v>4.8899999999999997</v>
      </c>
      <c r="J3298">
        <v>5.47</v>
      </c>
      <c r="K3298">
        <v>2.7</v>
      </c>
      <c r="U3298">
        <v>54</v>
      </c>
      <c r="V3298">
        <v>113</v>
      </c>
      <c r="W3298">
        <v>86</v>
      </c>
      <c r="X3298">
        <v>188</v>
      </c>
      <c r="Y3298">
        <v>122</v>
      </c>
      <c r="Z3298">
        <v>262</v>
      </c>
      <c r="AA3298">
        <f t="shared" si="777"/>
        <v>825</v>
      </c>
      <c r="AB3298">
        <f t="shared" si="781"/>
        <v>1.3747660606420141E-4</v>
      </c>
      <c r="AC3298" s="175"/>
    </row>
    <row r="3299" spans="1:29">
      <c r="A3299" t="s">
        <v>7832</v>
      </c>
      <c r="B3299" t="s">
        <v>7833</v>
      </c>
      <c r="C3299">
        <v>4.0199999999999996</v>
      </c>
      <c r="D3299">
        <v>4.0599999999999996</v>
      </c>
      <c r="E3299">
        <v>2.8</v>
      </c>
      <c r="F3299">
        <v>5.39</v>
      </c>
      <c r="G3299">
        <v>5.87</v>
      </c>
      <c r="H3299">
        <v>2.92</v>
      </c>
      <c r="I3299">
        <v>5.1100000000000003</v>
      </c>
      <c r="J3299">
        <v>5.59</v>
      </c>
      <c r="K3299">
        <v>2.7</v>
      </c>
      <c r="U3299">
        <v>59</v>
      </c>
      <c r="V3299">
        <v>91</v>
      </c>
      <c r="W3299">
        <v>92</v>
      </c>
      <c r="X3299">
        <v>200</v>
      </c>
      <c r="Y3299">
        <v>154</v>
      </c>
      <c r="Z3299">
        <v>226</v>
      </c>
      <c r="AA3299">
        <f t="shared" si="777"/>
        <v>822</v>
      </c>
      <c r="AB3299">
        <f t="shared" si="781"/>
        <v>1.3697669113305885E-4</v>
      </c>
      <c r="AC3299" s="175"/>
    </row>
    <row r="3300" spans="1:29">
      <c r="A3300" t="s">
        <v>7834</v>
      </c>
      <c r="B3300" t="s">
        <v>7835</v>
      </c>
      <c r="C3300">
        <v>4.05</v>
      </c>
      <c r="D3300">
        <v>4.0599999999999996</v>
      </c>
      <c r="E3300">
        <v>2.88</v>
      </c>
      <c r="F3300">
        <v>5.81</v>
      </c>
      <c r="G3300">
        <v>6.16</v>
      </c>
      <c r="H3300">
        <v>3.06</v>
      </c>
      <c r="I3300">
        <v>5.34</v>
      </c>
      <c r="J3300">
        <v>5.71</v>
      </c>
      <c r="K3300">
        <v>2.7</v>
      </c>
      <c r="U3300">
        <v>73</v>
      </c>
      <c r="V3300">
        <v>89</v>
      </c>
      <c r="W3300">
        <v>82</v>
      </c>
      <c r="X3300">
        <v>149</v>
      </c>
      <c r="Y3300">
        <v>138</v>
      </c>
      <c r="Z3300">
        <v>171</v>
      </c>
      <c r="AA3300">
        <f t="shared" si="777"/>
        <v>702</v>
      </c>
      <c r="AB3300">
        <f t="shared" si="781"/>
        <v>1.1698009388735684E-4</v>
      </c>
      <c r="AC3300" s="175"/>
    </row>
    <row r="3301" spans="1:29">
      <c r="A3301" t="s">
        <v>7836</v>
      </c>
      <c r="B3301" t="s">
        <v>7837</v>
      </c>
      <c r="C3301">
        <v>4.0599999999999996</v>
      </c>
      <c r="D3301">
        <v>4.0599999999999996</v>
      </c>
      <c r="E3301">
        <v>2.96</v>
      </c>
      <c r="F3301">
        <v>6.13</v>
      </c>
      <c r="G3301">
        <v>6.27</v>
      </c>
      <c r="H3301">
        <v>3.2</v>
      </c>
      <c r="I3301">
        <v>5.54</v>
      </c>
      <c r="J3301">
        <v>5.81</v>
      </c>
      <c r="K3301">
        <v>2.7</v>
      </c>
      <c r="U3301">
        <v>68</v>
      </c>
      <c r="V3301">
        <v>80</v>
      </c>
      <c r="W3301">
        <v>74</v>
      </c>
      <c r="X3301">
        <v>130</v>
      </c>
      <c r="Y3301">
        <v>140</v>
      </c>
      <c r="Z3301">
        <v>164</v>
      </c>
      <c r="AA3301">
        <f t="shared" si="777"/>
        <v>656</v>
      </c>
      <c r="AB3301">
        <f t="shared" si="781"/>
        <v>1.0931473160983773E-4</v>
      </c>
      <c r="AC3301" s="175">
        <f t="shared" si="769"/>
        <v>1.0094115651320001E-4</v>
      </c>
    </row>
    <row r="3302" spans="1:29">
      <c r="A3302" t="s">
        <v>7838</v>
      </c>
      <c r="B3302" t="s">
        <v>7839</v>
      </c>
      <c r="C3302">
        <v>4.0599999999999996</v>
      </c>
      <c r="D3302">
        <v>4.0599999999999996</v>
      </c>
      <c r="E3302">
        <v>3.03</v>
      </c>
      <c r="F3302">
        <v>6.25</v>
      </c>
      <c r="G3302">
        <v>6.3</v>
      </c>
      <c r="H3302">
        <v>3.34</v>
      </c>
      <c r="I3302">
        <v>5.71</v>
      </c>
      <c r="J3302">
        <v>5.9</v>
      </c>
      <c r="K3302">
        <v>2.7</v>
      </c>
      <c r="U3302">
        <v>54</v>
      </c>
      <c r="V3302">
        <v>76</v>
      </c>
      <c r="W3302">
        <v>67</v>
      </c>
      <c r="X3302">
        <v>150</v>
      </c>
      <c r="Y3302">
        <v>133</v>
      </c>
      <c r="Z3302">
        <v>149</v>
      </c>
      <c r="AA3302">
        <f t="shared" si="777"/>
        <v>629</v>
      </c>
      <c r="AB3302">
        <f t="shared" si="781"/>
        <v>1.0481549722955478E-4</v>
      </c>
      <c r="AC3302" s="175"/>
    </row>
    <row r="3303" spans="1:29">
      <c r="A3303" t="s">
        <v>7840</v>
      </c>
      <c r="B3303" t="s">
        <v>7841</v>
      </c>
      <c r="C3303">
        <v>4.0599999999999996</v>
      </c>
      <c r="D3303">
        <v>4.0599999999999996</v>
      </c>
      <c r="E3303">
        <v>3.08</v>
      </c>
      <c r="F3303">
        <v>6.28</v>
      </c>
      <c r="G3303">
        <v>6.3</v>
      </c>
      <c r="H3303">
        <v>3.45</v>
      </c>
      <c r="I3303">
        <v>5.84</v>
      </c>
      <c r="J3303">
        <v>5.97</v>
      </c>
      <c r="K3303">
        <v>2.7</v>
      </c>
      <c r="U3303">
        <v>59</v>
      </c>
      <c r="V3303">
        <v>72</v>
      </c>
      <c r="W3303">
        <v>58</v>
      </c>
      <c r="X3303">
        <v>109</v>
      </c>
      <c r="Y3303">
        <v>129</v>
      </c>
      <c r="Z3303">
        <v>151</v>
      </c>
      <c r="AA3303">
        <f t="shared" si="777"/>
        <v>578</v>
      </c>
      <c r="AB3303">
        <f t="shared" si="781"/>
        <v>9.6316943400131416E-5</v>
      </c>
      <c r="AC3303" s="175"/>
    </row>
    <row r="3304" spans="1:29">
      <c r="A3304" t="s">
        <v>7842</v>
      </c>
      <c r="B3304" t="s">
        <v>7843</v>
      </c>
      <c r="C3304">
        <v>4.0599999999999996</v>
      </c>
      <c r="D3304">
        <v>4.0599999999999996</v>
      </c>
      <c r="E3304">
        <v>3.13</v>
      </c>
      <c r="F3304">
        <v>6.29</v>
      </c>
      <c r="G3304">
        <v>6.3</v>
      </c>
      <c r="H3304">
        <v>3.53</v>
      </c>
      <c r="I3304">
        <v>5.93</v>
      </c>
      <c r="J3304">
        <v>6.01</v>
      </c>
      <c r="K3304">
        <v>2.7</v>
      </c>
      <c r="U3304">
        <v>54</v>
      </c>
      <c r="V3304">
        <v>69</v>
      </c>
      <c r="W3304">
        <v>55</v>
      </c>
      <c r="X3304">
        <v>107</v>
      </c>
      <c r="Y3304">
        <v>130</v>
      </c>
      <c r="Z3304">
        <v>145</v>
      </c>
      <c r="AA3304">
        <f t="shared" si="777"/>
        <v>560</v>
      </c>
      <c r="AB3304">
        <f t="shared" si="781"/>
        <v>9.3317453813276103E-5</v>
      </c>
      <c r="AC3304" s="175"/>
    </row>
    <row r="3305" spans="1:29">
      <c r="A3305" t="s">
        <v>7844</v>
      </c>
      <c r="B3305" t="s">
        <v>7845</v>
      </c>
      <c r="C3305">
        <v>4.0599999999999996</v>
      </c>
      <c r="D3305">
        <v>4.0599999999999996</v>
      </c>
      <c r="E3305">
        <v>3.15</v>
      </c>
      <c r="F3305">
        <v>6.29</v>
      </c>
      <c r="G3305">
        <v>6.31</v>
      </c>
      <c r="H3305">
        <v>3.58</v>
      </c>
      <c r="I3305">
        <v>5.98</v>
      </c>
      <c r="J3305">
        <v>6.03</v>
      </c>
      <c r="K3305">
        <v>2.7</v>
      </c>
      <c r="U3305">
        <v>48</v>
      </c>
      <c r="V3305">
        <v>69</v>
      </c>
      <c r="W3305">
        <v>58</v>
      </c>
      <c r="X3305">
        <v>86</v>
      </c>
      <c r="Y3305">
        <v>119</v>
      </c>
      <c r="Z3305">
        <v>117</v>
      </c>
      <c r="AA3305">
        <f t="shared" si="777"/>
        <v>497</v>
      </c>
      <c r="AB3305">
        <f t="shared" si="781"/>
        <v>8.2819240259282543E-5</v>
      </c>
      <c r="AC3305" s="175">
        <f t="shared" si="770"/>
        <v>8.3277495612829879E-5</v>
      </c>
    </row>
    <row r="3306" spans="1:29">
      <c r="A3306" t="s">
        <v>7846</v>
      </c>
      <c r="B3306" t="s">
        <v>7847</v>
      </c>
      <c r="C3306">
        <v>4.0599999999999996</v>
      </c>
      <c r="D3306">
        <v>4.0599999999999996</v>
      </c>
      <c r="E3306">
        <v>3.16</v>
      </c>
      <c r="F3306">
        <v>6.29</v>
      </c>
      <c r="G3306">
        <v>6.31</v>
      </c>
      <c r="H3306">
        <v>3.6</v>
      </c>
      <c r="I3306">
        <v>5.98</v>
      </c>
      <c r="J3306">
        <v>6.04</v>
      </c>
      <c r="K3306">
        <v>2.7</v>
      </c>
      <c r="U3306">
        <v>35</v>
      </c>
      <c r="V3306">
        <v>64</v>
      </c>
      <c r="W3306">
        <v>58</v>
      </c>
      <c r="X3306">
        <v>122</v>
      </c>
      <c r="Y3306">
        <v>122</v>
      </c>
      <c r="Z3306">
        <v>112</v>
      </c>
      <c r="AA3306">
        <f t="shared" si="777"/>
        <v>513</v>
      </c>
      <c r="AB3306">
        <f t="shared" si="781"/>
        <v>8.5485453225376146E-5</v>
      </c>
      <c r="AC3306" s="175"/>
    </row>
    <row r="3307" spans="1:29">
      <c r="A3307" t="s">
        <v>7848</v>
      </c>
      <c r="B3307" t="s">
        <v>7849</v>
      </c>
      <c r="C3307">
        <v>4.0599999999999996</v>
      </c>
      <c r="D3307">
        <v>4.0599999999999996</v>
      </c>
      <c r="E3307">
        <v>3.15</v>
      </c>
      <c r="F3307">
        <v>6.29</v>
      </c>
      <c r="G3307">
        <v>6.31</v>
      </c>
      <c r="H3307">
        <v>3.58</v>
      </c>
      <c r="I3307">
        <v>5.96</v>
      </c>
      <c r="J3307">
        <v>6.02</v>
      </c>
      <c r="K3307">
        <v>2.7</v>
      </c>
      <c r="U3307">
        <v>37</v>
      </c>
      <c r="V3307">
        <v>68</v>
      </c>
      <c r="W3307">
        <v>64</v>
      </c>
      <c r="X3307">
        <v>111</v>
      </c>
      <c r="Y3307">
        <v>111</v>
      </c>
      <c r="Z3307">
        <v>100</v>
      </c>
      <c r="AA3307">
        <f t="shared" si="777"/>
        <v>491</v>
      </c>
      <c r="AB3307">
        <f t="shared" si="781"/>
        <v>8.1819410396997443E-5</v>
      </c>
      <c r="AC3307" s="175"/>
    </row>
    <row r="3308" spans="1:29">
      <c r="A3308" t="s">
        <v>7850</v>
      </c>
      <c r="B3308" t="s">
        <v>7851</v>
      </c>
      <c r="C3308">
        <v>4.0599999999999996</v>
      </c>
      <c r="D3308">
        <v>4.0599999999999996</v>
      </c>
      <c r="E3308">
        <v>3.13</v>
      </c>
      <c r="F3308">
        <v>6.29</v>
      </c>
      <c r="G3308">
        <v>6.3</v>
      </c>
      <c r="H3308">
        <v>3.55</v>
      </c>
      <c r="I3308">
        <v>5.9</v>
      </c>
      <c r="J3308">
        <v>6</v>
      </c>
      <c r="K3308">
        <v>2.7</v>
      </c>
      <c r="U3308">
        <v>39</v>
      </c>
      <c r="V3308">
        <v>71</v>
      </c>
      <c r="W3308">
        <v>66</v>
      </c>
      <c r="X3308">
        <v>95</v>
      </c>
      <c r="Y3308">
        <v>109</v>
      </c>
      <c r="Z3308">
        <v>118</v>
      </c>
      <c r="AA3308">
        <f t="shared" si="777"/>
        <v>498</v>
      </c>
      <c r="AB3308">
        <f t="shared" si="781"/>
        <v>8.2985878569663397E-5</v>
      </c>
      <c r="AC3308" s="175"/>
    </row>
    <row r="3309" spans="1:29">
      <c r="A3309" t="s">
        <v>7852</v>
      </c>
      <c r="B3309" t="s">
        <v>7853</v>
      </c>
      <c r="C3309">
        <v>4.0599999999999996</v>
      </c>
      <c r="D3309">
        <v>4.0599999999999996</v>
      </c>
      <c r="E3309">
        <v>3.1</v>
      </c>
      <c r="F3309">
        <v>6.28</v>
      </c>
      <c r="G3309">
        <v>6.3</v>
      </c>
      <c r="H3309">
        <v>3.5</v>
      </c>
      <c r="I3309">
        <v>5.84</v>
      </c>
      <c r="J3309">
        <v>5.97</v>
      </c>
      <c r="K3309">
        <v>2.7</v>
      </c>
      <c r="U3309">
        <v>48</v>
      </c>
      <c r="V3309">
        <v>74</v>
      </c>
      <c r="W3309">
        <v>69</v>
      </c>
      <c r="X3309">
        <v>75</v>
      </c>
      <c r="Y3309">
        <v>117</v>
      </c>
      <c r="Z3309">
        <v>139</v>
      </c>
      <c r="AA3309">
        <f t="shared" si="777"/>
        <v>522</v>
      </c>
      <c r="AB3309">
        <f t="shared" si="781"/>
        <v>8.6985198018803796E-5</v>
      </c>
      <c r="AC3309" s="175">
        <f t="shared" si="771"/>
        <v>9.3067496347704835E-5</v>
      </c>
    </row>
    <row r="3310" spans="1:29">
      <c r="A3310" t="s">
        <v>7854</v>
      </c>
      <c r="B3310" t="s">
        <v>7855</v>
      </c>
      <c r="C3310">
        <v>4.0599999999999996</v>
      </c>
      <c r="D3310">
        <v>4.0599999999999996</v>
      </c>
      <c r="E3310">
        <v>3.04</v>
      </c>
      <c r="F3310">
        <v>6.26</v>
      </c>
      <c r="G3310">
        <v>6.3</v>
      </c>
      <c r="H3310">
        <v>3.43</v>
      </c>
      <c r="I3310">
        <v>5.72</v>
      </c>
      <c r="J3310">
        <v>5.9</v>
      </c>
      <c r="K3310">
        <v>2.7</v>
      </c>
      <c r="U3310">
        <v>52</v>
      </c>
      <c r="V3310">
        <v>81</v>
      </c>
      <c r="W3310">
        <v>77</v>
      </c>
      <c r="X3310">
        <v>80</v>
      </c>
      <c r="Y3310">
        <v>123</v>
      </c>
      <c r="Z3310">
        <v>135</v>
      </c>
      <c r="AA3310">
        <f t="shared" si="777"/>
        <v>548</v>
      </c>
      <c r="AB3310">
        <f t="shared" si="781"/>
        <v>9.1317794088705904E-5</v>
      </c>
      <c r="AC3310" s="175"/>
    </row>
    <row r="3311" spans="1:29">
      <c r="A3311" t="s">
        <v>7856</v>
      </c>
      <c r="B3311" t="s">
        <v>7857</v>
      </c>
      <c r="C3311">
        <v>4.0599999999999996</v>
      </c>
      <c r="D3311">
        <v>4.0599999999999996</v>
      </c>
      <c r="E3311">
        <v>2.95</v>
      </c>
      <c r="F3311">
        <v>6.2</v>
      </c>
      <c r="G3311">
        <v>6.29</v>
      </c>
      <c r="H3311">
        <v>3.38</v>
      </c>
      <c r="I3311">
        <v>5.51</v>
      </c>
      <c r="J3311">
        <v>5.8</v>
      </c>
      <c r="K3311">
        <v>2.7</v>
      </c>
      <c r="U3311">
        <v>53</v>
      </c>
      <c r="V3311">
        <v>88</v>
      </c>
      <c r="W3311">
        <v>83</v>
      </c>
      <c r="X3311">
        <v>85</v>
      </c>
      <c r="Y3311">
        <v>127</v>
      </c>
      <c r="Z3311">
        <v>142</v>
      </c>
      <c r="AA3311">
        <f t="shared" si="777"/>
        <v>578</v>
      </c>
      <c r="AB3311">
        <f t="shared" si="781"/>
        <v>9.6316943400131416E-5</v>
      </c>
      <c r="AC3311" s="175"/>
    </row>
    <row r="3312" spans="1:29">
      <c r="A3312" t="s">
        <v>7858</v>
      </c>
      <c r="B3312" t="s">
        <v>7859</v>
      </c>
      <c r="C3312">
        <v>4.05</v>
      </c>
      <c r="D3312">
        <v>4.0599999999999996</v>
      </c>
      <c r="E3312">
        <v>2.87</v>
      </c>
      <c r="F3312">
        <v>6.04</v>
      </c>
      <c r="G3312">
        <v>6.27</v>
      </c>
      <c r="H3312">
        <v>3.27</v>
      </c>
      <c r="I3312">
        <v>5.3</v>
      </c>
      <c r="J3312">
        <v>5.69</v>
      </c>
      <c r="K3312">
        <v>2.7</v>
      </c>
      <c r="U3312">
        <v>51</v>
      </c>
      <c r="V3312">
        <v>88</v>
      </c>
      <c r="W3312">
        <v>79</v>
      </c>
      <c r="X3312">
        <v>83</v>
      </c>
      <c r="Y3312">
        <v>138</v>
      </c>
      <c r="Z3312">
        <v>147</v>
      </c>
      <c r="AA3312">
        <f t="shared" si="777"/>
        <v>586</v>
      </c>
      <c r="AB3312">
        <f t="shared" si="781"/>
        <v>9.7650049883178211E-5</v>
      </c>
      <c r="AC3312" s="175"/>
    </row>
    <row r="3313" spans="1:29">
      <c r="A3313" t="s">
        <v>7860</v>
      </c>
      <c r="B3313" t="s">
        <v>7861</v>
      </c>
      <c r="C3313">
        <v>4.03</v>
      </c>
      <c r="D3313">
        <v>4.0599999999999996</v>
      </c>
      <c r="E3313">
        <v>2.82</v>
      </c>
      <c r="F3313">
        <v>5.85</v>
      </c>
      <c r="G3313">
        <v>6.22</v>
      </c>
      <c r="H3313">
        <v>3.18</v>
      </c>
      <c r="I3313">
        <v>5.18</v>
      </c>
      <c r="J3313">
        <v>5.62</v>
      </c>
      <c r="K3313">
        <v>2.7</v>
      </c>
      <c r="U3313">
        <v>51</v>
      </c>
      <c r="V3313">
        <v>84</v>
      </c>
      <c r="W3313">
        <v>71</v>
      </c>
      <c r="X3313">
        <v>93</v>
      </c>
      <c r="Y3313">
        <v>134</v>
      </c>
      <c r="Z3313">
        <v>126</v>
      </c>
      <c r="AA3313">
        <f t="shared" si="777"/>
        <v>559</v>
      </c>
      <c r="AB3313">
        <f t="shared" si="781"/>
        <v>9.3150815502895262E-5</v>
      </c>
      <c r="AC3313" s="175">
        <f t="shared" si="772"/>
        <v>6.303094090155659E-5</v>
      </c>
    </row>
    <row r="3314" spans="1:29">
      <c r="A3314" t="s">
        <v>7862</v>
      </c>
      <c r="B3314" t="s">
        <v>7863</v>
      </c>
      <c r="C3314">
        <v>3.99</v>
      </c>
      <c r="D3314">
        <v>4.0599999999999996</v>
      </c>
      <c r="E3314">
        <v>2.77</v>
      </c>
      <c r="F3314">
        <v>5.61</v>
      </c>
      <c r="G3314">
        <v>6.11</v>
      </c>
      <c r="H3314">
        <v>3.1</v>
      </c>
      <c r="I3314">
        <v>5.0599999999999996</v>
      </c>
      <c r="J3314">
        <v>5.56</v>
      </c>
      <c r="K3314">
        <v>2.7</v>
      </c>
      <c r="U3314">
        <v>44</v>
      </c>
      <c r="V3314">
        <v>66</v>
      </c>
      <c r="W3314">
        <v>49</v>
      </c>
      <c r="X3314">
        <v>84</v>
      </c>
      <c r="Y3314">
        <v>122</v>
      </c>
      <c r="Z3314">
        <v>73</v>
      </c>
      <c r="AA3314">
        <f t="shared" si="777"/>
        <v>438</v>
      </c>
      <c r="AB3314">
        <f t="shared" si="781"/>
        <v>7.2987579946812386E-5</v>
      </c>
      <c r="AC3314" s="175"/>
    </row>
    <row r="3315" spans="1:29">
      <c r="A3315" t="s">
        <v>7864</v>
      </c>
      <c r="B3315" t="s">
        <v>7865</v>
      </c>
      <c r="C3315">
        <v>3.94</v>
      </c>
      <c r="D3315">
        <v>4.0599999999999996</v>
      </c>
      <c r="E3315">
        <v>2.74</v>
      </c>
      <c r="F3315">
        <v>5.45</v>
      </c>
      <c r="G3315">
        <v>6.02</v>
      </c>
      <c r="H3315">
        <v>3.05</v>
      </c>
      <c r="I3315">
        <v>4.9800000000000004</v>
      </c>
      <c r="J3315">
        <v>5.52</v>
      </c>
      <c r="K3315">
        <v>2.7</v>
      </c>
      <c r="U3315">
        <v>42</v>
      </c>
      <c r="V3315">
        <v>46</v>
      </c>
      <c r="W3315">
        <v>30</v>
      </c>
      <c r="X3315">
        <v>61</v>
      </c>
      <c r="Y3315">
        <v>91</v>
      </c>
      <c r="Z3315">
        <v>30</v>
      </c>
      <c r="AA3315">
        <f t="shared" si="777"/>
        <v>300</v>
      </c>
      <c r="AB3315">
        <f t="shared" si="781"/>
        <v>4.9991493114255059E-5</v>
      </c>
      <c r="AC3315" s="175"/>
    </row>
    <row r="3316" spans="1:29">
      <c r="A3316" t="s">
        <v>7866</v>
      </c>
      <c r="B3316" t="s">
        <v>7867</v>
      </c>
      <c r="C3316">
        <v>3.87</v>
      </c>
      <c r="D3316">
        <v>4.04</v>
      </c>
      <c r="E3316">
        <v>2.71</v>
      </c>
      <c r="F3316">
        <v>5.28</v>
      </c>
      <c r="G3316">
        <v>5.89</v>
      </c>
      <c r="H3316">
        <v>3</v>
      </c>
      <c r="I3316">
        <v>4.8899999999999997</v>
      </c>
      <c r="J3316">
        <v>5.47</v>
      </c>
      <c r="K3316">
        <v>2.7</v>
      </c>
      <c r="U3316">
        <v>19</v>
      </c>
      <c r="V3316">
        <v>23</v>
      </c>
      <c r="W3316">
        <v>17</v>
      </c>
      <c r="X3316">
        <v>76</v>
      </c>
      <c r="Y3316">
        <v>68</v>
      </c>
      <c r="Z3316">
        <v>13</v>
      </c>
      <c r="AA3316">
        <f t="shared" si="777"/>
        <v>216</v>
      </c>
      <c r="AB3316">
        <f t="shared" si="781"/>
        <v>3.5993875042263643E-5</v>
      </c>
      <c r="AC3316" s="175"/>
    </row>
    <row r="3317" spans="1:29">
      <c r="A3317" t="s">
        <v>7868</v>
      </c>
      <c r="B3317" t="s">
        <v>7869</v>
      </c>
      <c r="C3317">
        <v>3.8</v>
      </c>
      <c r="D3317">
        <v>4.03</v>
      </c>
      <c r="E3317">
        <v>2.69</v>
      </c>
      <c r="F3317">
        <v>5.13</v>
      </c>
      <c r="G3317">
        <v>5.78</v>
      </c>
      <c r="H3317">
        <v>2.95</v>
      </c>
      <c r="I3317">
        <v>4.82</v>
      </c>
      <c r="J3317">
        <v>5.43</v>
      </c>
      <c r="K3317">
        <v>2.7</v>
      </c>
      <c r="U3317">
        <v>18</v>
      </c>
      <c r="V3317">
        <v>22</v>
      </c>
      <c r="W3317">
        <v>18</v>
      </c>
      <c r="X3317">
        <v>97</v>
      </c>
      <c r="Y3317">
        <v>71</v>
      </c>
      <c r="Z3317">
        <v>15</v>
      </c>
      <c r="AA3317">
        <f t="shared" si="777"/>
        <v>241</v>
      </c>
      <c r="AB3317">
        <f t="shared" si="781"/>
        <v>4.0159832801784897E-5</v>
      </c>
      <c r="AC3317" s="175">
        <f t="shared" si="773"/>
        <v>5.1407918752492289E-5</v>
      </c>
    </row>
    <row r="3318" spans="1:29">
      <c r="A3318" t="s">
        <v>7870</v>
      </c>
      <c r="B3318" t="s">
        <v>7871</v>
      </c>
      <c r="C3318">
        <v>3.75</v>
      </c>
      <c r="D3318">
        <v>4.01</v>
      </c>
      <c r="E3318">
        <v>2.67</v>
      </c>
      <c r="F3318">
        <v>5.04</v>
      </c>
      <c r="G3318">
        <v>5.7</v>
      </c>
      <c r="H3318">
        <v>2.92</v>
      </c>
      <c r="I3318">
        <v>4.7699999999999996</v>
      </c>
      <c r="J3318">
        <v>5.41</v>
      </c>
      <c r="K3318">
        <v>2.7</v>
      </c>
      <c r="U3318">
        <v>17</v>
      </c>
      <c r="V3318">
        <v>21</v>
      </c>
      <c r="W3318">
        <v>20</v>
      </c>
      <c r="X3318">
        <v>110</v>
      </c>
      <c r="Y3318">
        <v>69</v>
      </c>
      <c r="Z3318">
        <v>12</v>
      </c>
      <c r="AA3318">
        <f t="shared" si="777"/>
        <v>249</v>
      </c>
      <c r="AB3318">
        <f t="shared" si="781"/>
        <v>4.1492939284831698E-5</v>
      </c>
      <c r="AC3318" s="175"/>
    </row>
    <row r="3319" spans="1:29">
      <c r="A3319" t="s">
        <v>7872</v>
      </c>
      <c r="B3319" t="s">
        <v>7873</v>
      </c>
      <c r="C3319">
        <v>3.72</v>
      </c>
      <c r="D3319">
        <v>4</v>
      </c>
      <c r="E3319">
        <v>2.65</v>
      </c>
      <c r="F3319">
        <v>4.97</v>
      </c>
      <c r="G3319">
        <v>5.65</v>
      </c>
      <c r="H3319">
        <v>2.9</v>
      </c>
      <c r="I3319">
        <v>4.74</v>
      </c>
      <c r="J3319">
        <v>5.39</v>
      </c>
      <c r="K3319">
        <v>2.7</v>
      </c>
      <c r="U3319">
        <v>15</v>
      </c>
      <c r="V3319">
        <v>25</v>
      </c>
      <c r="W3319">
        <v>24</v>
      </c>
      <c r="X3319">
        <v>152</v>
      </c>
      <c r="Y3319">
        <v>66</v>
      </c>
      <c r="Z3319">
        <v>23</v>
      </c>
      <c r="AA3319">
        <f t="shared" si="777"/>
        <v>305</v>
      </c>
      <c r="AB3319">
        <f t="shared" si="781"/>
        <v>5.0824684666159311E-5</v>
      </c>
      <c r="AC3319" s="175"/>
    </row>
    <row r="3320" spans="1:29">
      <c r="A3320" t="s">
        <v>7874</v>
      </c>
      <c r="B3320" t="s">
        <v>7875</v>
      </c>
      <c r="C3320">
        <v>3.7</v>
      </c>
      <c r="D3320">
        <v>4</v>
      </c>
      <c r="E3320">
        <v>2.65</v>
      </c>
      <c r="F3320">
        <v>4.93</v>
      </c>
      <c r="G3320">
        <v>5.61</v>
      </c>
      <c r="H3320">
        <v>2.87</v>
      </c>
      <c r="I3320">
        <v>4.7300000000000004</v>
      </c>
      <c r="J3320">
        <v>5.38</v>
      </c>
      <c r="K3320">
        <v>2.7</v>
      </c>
      <c r="U3320">
        <v>25</v>
      </c>
      <c r="V3320">
        <v>37</v>
      </c>
      <c r="W3320">
        <v>33</v>
      </c>
      <c r="X3320">
        <v>186</v>
      </c>
      <c r="Y3320">
        <v>105</v>
      </c>
      <c r="Z3320">
        <v>53</v>
      </c>
      <c r="AA3320">
        <f t="shared" si="777"/>
        <v>439</v>
      </c>
      <c r="AB3320">
        <f t="shared" si="781"/>
        <v>7.3154218257193241E-5</v>
      </c>
      <c r="AC3320" s="175"/>
    </row>
    <row r="3321" spans="1:29">
      <c r="A3321" t="s">
        <v>7876</v>
      </c>
      <c r="B3321" t="s">
        <v>7877</v>
      </c>
      <c r="C3321">
        <v>3.82</v>
      </c>
      <c r="D3321">
        <v>4.05</v>
      </c>
      <c r="E3321">
        <v>2.69</v>
      </c>
      <c r="F3321">
        <v>5.0599999999999996</v>
      </c>
      <c r="G3321">
        <v>5.69</v>
      </c>
      <c r="H3321">
        <v>2.88</v>
      </c>
      <c r="I3321">
        <v>4.84</v>
      </c>
      <c r="J3321">
        <v>5.44</v>
      </c>
      <c r="K3321">
        <v>2.7</v>
      </c>
      <c r="U3321">
        <v>38</v>
      </c>
      <c r="V3321">
        <v>60</v>
      </c>
      <c r="W3321">
        <v>50</v>
      </c>
      <c r="X3321">
        <v>199</v>
      </c>
      <c r="Y3321">
        <v>144</v>
      </c>
      <c r="Z3321">
        <v>167</v>
      </c>
      <c r="AA3321">
        <f t="shared" si="777"/>
        <v>658</v>
      </c>
      <c r="AB3321">
        <f t="shared" si="781"/>
        <v>1.0964800823059942E-4</v>
      </c>
      <c r="AC3321" s="175">
        <f t="shared" ref="AC3321" si="782">SUM(AB3321:AB3324)/4</f>
        <v>1.0931473160983774E-4</v>
      </c>
    </row>
    <row r="3322" spans="1:29">
      <c r="A3322" t="s">
        <v>7878</v>
      </c>
      <c r="B3322" t="s">
        <v>7879</v>
      </c>
      <c r="C3322">
        <v>3.99</v>
      </c>
      <c r="D3322">
        <v>4.0599999999999996</v>
      </c>
      <c r="E3322">
        <v>2.78</v>
      </c>
      <c r="F3322">
        <v>5.39</v>
      </c>
      <c r="G3322">
        <v>5.91</v>
      </c>
      <c r="H3322">
        <v>2.96</v>
      </c>
      <c r="I3322">
        <v>5.0599999999999996</v>
      </c>
      <c r="J3322">
        <v>5.56</v>
      </c>
      <c r="K3322">
        <v>2.7</v>
      </c>
      <c r="U3322">
        <v>32</v>
      </c>
      <c r="V3322">
        <v>79</v>
      </c>
      <c r="W3322">
        <v>52</v>
      </c>
      <c r="X3322">
        <v>143</v>
      </c>
      <c r="Y3322">
        <v>122</v>
      </c>
      <c r="Z3322">
        <v>261</v>
      </c>
      <c r="AA3322">
        <f t="shared" si="777"/>
        <v>689</v>
      </c>
      <c r="AB3322">
        <f t="shared" si="781"/>
        <v>1.1481379585240579E-4</v>
      </c>
      <c r="AC3322" s="175"/>
    </row>
    <row r="3323" spans="1:29">
      <c r="A3323" t="s">
        <v>7880</v>
      </c>
      <c r="B3323" t="s">
        <v>7881</v>
      </c>
      <c r="C3323">
        <v>4.04</v>
      </c>
      <c r="D3323">
        <v>4.0599999999999996</v>
      </c>
      <c r="E3323">
        <v>2.87</v>
      </c>
      <c r="F3323">
        <v>5.74</v>
      </c>
      <c r="G3323">
        <v>6.14</v>
      </c>
      <c r="H3323">
        <v>3.06</v>
      </c>
      <c r="I3323">
        <v>5.27</v>
      </c>
      <c r="J3323">
        <v>5.67</v>
      </c>
      <c r="K3323">
        <v>2.7</v>
      </c>
      <c r="U3323">
        <v>30</v>
      </c>
      <c r="V3323">
        <v>62</v>
      </c>
      <c r="W3323">
        <v>57</v>
      </c>
      <c r="X3323">
        <v>174</v>
      </c>
      <c r="Y3323">
        <v>154</v>
      </c>
      <c r="Z3323">
        <v>225</v>
      </c>
      <c r="AA3323">
        <f t="shared" si="777"/>
        <v>702</v>
      </c>
      <c r="AB3323">
        <f t="shared" si="781"/>
        <v>1.1698009388735684E-4</v>
      </c>
      <c r="AC3323" s="175"/>
    </row>
    <row r="3324" spans="1:29">
      <c r="A3324" t="s">
        <v>7882</v>
      </c>
      <c r="B3324" t="s">
        <v>7883</v>
      </c>
      <c r="C3324">
        <v>4.05</v>
      </c>
      <c r="D3324">
        <v>4.0599999999999996</v>
      </c>
      <c r="E3324">
        <v>2.96</v>
      </c>
      <c r="F3324">
        <v>6.04</v>
      </c>
      <c r="G3324">
        <v>6.23</v>
      </c>
      <c r="H3324">
        <v>3.19</v>
      </c>
      <c r="I3324">
        <v>5.48</v>
      </c>
      <c r="J3324">
        <v>5.79</v>
      </c>
      <c r="K3324">
        <v>2.7</v>
      </c>
      <c r="U3324">
        <v>36</v>
      </c>
      <c r="V3324">
        <v>60</v>
      </c>
      <c r="W3324">
        <v>51</v>
      </c>
      <c r="X3324">
        <v>119</v>
      </c>
      <c r="Y3324">
        <v>138</v>
      </c>
      <c r="Z3324">
        <v>171</v>
      </c>
      <c r="AA3324">
        <f t="shared" si="777"/>
        <v>575</v>
      </c>
      <c r="AB3324">
        <f t="shared" si="781"/>
        <v>9.5817028468988866E-5</v>
      </c>
      <c r="AC3324" s="175"/>
    </row>
    <row r="3325" spans="1:29">
      <c r="A3325" t="s">
        <v>7884</v>
      </c>
      <c r="B3325" t="s">
        <v>7885</v>
      </c>
      <c r="C3325">
        <v>4.0599999999999996</v>
      </c>
      <c r="D3325">
        <v>4.0599999999999996</v>
      </c>
      <c r="E3325">
        <v>3.03</v>
      </c>
      <c r="F3325">
        <v>6.15</v>
      </c>
      <c r="G3325">
        <v>6.27</v>
      </c>
      <c r="H3325">
        <v>3.32</v>
      </c>
      <c r="I3325">
        <v>5.66</v>
      </c>
      <c r="J3325">
        <v>5.88</v>
      </c>
      <c r="K3325">
        <v>2.7</v>
      </c>
      <c r="U3325">
        <v>34</v>
      </c>
      <c r="V3325">
        <v>54</v>
      </c>
      <c r="W3325">
        <v>47</v>
      </c>
      <c r="X3325">
        <v>103</v>
      </c>
      <c r="Y3325">
        <v>140</v>
      </c>
      <c r="Z3325">
        <v>163</v>
      </c>
      <c r="AA3325">
        <f t="shared" si="777"/>
        <v>541</v>
      </c>
      <c r="AB3325">
        <f t="shared" si="781"/>
        <v>9.0151325916039949E-5</v>
      </c>
      <c r="AC3325" s="175">
        <f t="shared" si="775"/>
        <v>8.3819070121567629E-5</v>
      </c>
    </row>
    <row r="3326" spans="1:29">
      <c r="A3326" t="s">
        <v>7886</v>
      </c>
      <c r="B3326" t="s">
        <v>7887</v>
      </c>
      <c r="C3326">
        <v>4.0599999999999996</v>
      </c>
      <c r="D3326">
        <v>4.0599999999999996</v>
      </c>
      <c r="E3326">
        <v>3.09</v>
      </c>
      <c r="F3326">
        <v>6.22</v>
      </c>
      <c r="G3326">
        <v>6.29</v>
      </c>
      <c r="H3326">
        <v>3.44</v>
      </c>
      <c r="I3326">
        <v>5.78</v>
      </c>
      <c r="J3326">
        <v>5.94</v>
      </c>
      <c r="K3326">
        <v>2.7</v>
      </c>
      <c r="U3326">
        <v>29</v>
      </c>
      <c r="V3326">
        <v>51</v>
      </c>
      <c r="W3326">
        <v>41</v>
      </c>
      <c r="X3326">
        <v>108</v>
      </c>
      <c r="Y3326">
        <v>133</v>
      </c>
      <c r="Z3326">
        <v>148</v>
      </c>
      <c r="AA3326">
        <f t="shared" si="777"/>
        <v>510</v>
      </c>
      <c r="AB3326">
        <f t="shared" si="781"/>
        <v>8.4985538294233596E-5</v>
      </c>
      <c r="AC3326" s="175"/>
    </row>
    <row r="3327" spans="1:29">
      <c r="A3327" t="s">
        <v>7888</v>
      </c>
      <c r="B3327" t="s">
        <v>7889</v>
      </c>
      <c r="C3327">
        <v>4.0599999999999996</v>
      </c>
      <c r="D3327">
        <v>4.0599999999999996</v>
      </c>
      <c r="E3327">
        <v>3.14</v>
      </c>
      <c r="F3327">
        <v>6.26</v>
      </c>
      <c r="G3327">
        <v>6.3</v>
      </c>
      <c r="H3327">
        <v>3.55</v>
      </c>
      <c r="I3327">
        <v>5.86</v>
      </c>
      <c r="J3327">
        <v>5.98</v>
      </c>
      <c r="K3327">
        <v>2.7</v>
      </c>
      <c r="U3327">
        <v>31</v>
      </c>
      <c r="V3327">
        <v>48</v>
      </c>
      <c r="W3327">
        <v>35</v>
      </c>
      <c r="X3327">
        <v>93</v>
      </c>
      <c r="Y3327">
        <v>129</v>
      </c>
      <c r="Z3327">
        <v>151</v>
      </c>
      <c r="AA3327">
        <f t="shared" si="777"/>
        <v>487</v>
      </c>
      <c r="AB3327">
        <f t="shared" si="781"/>
        <v>8.1152857155474038E-5</v>
      </c>
      <c r="AC3327" s="175"/>
    </row>
    <row r="3328" spans="1:29">
      <c r="A3328" t="s">
        <v>7890</v>
      </c>
      <c r="B3328" t="s">
        <v>7891</v>
      </c>
      <c r="C3328">
        <v>4.0599999999999996</v>
      </c>
      <c r="D3328">
        <v>4.0599999999999996</v>
      </c>
      <c r="E3328">
        <v>3.17</v>
      </c>
      <c r="F3328">
        <v>6.28</v>
      </c>
      <c r="G3328">
        <v>6.3</v>
      </c>
      <c r="H3328">
        <v>3.62</v>
      </c>
      <c r="I3328">
        <v>5.92</v>
      </c>
      <c r="J3328">
        <v>6.01</v>
      </c>
      <c r="K3328">
        <v>2.7</v>
      </c>
      <c r="U3328">
        <v>27</v>
      </c>
      <c r="V3328">
        <v>46</v>
      </c>
      <c r="W3328">
        <v>33</v>
      </c>
      <c r="X3328">
        <v>94</v>
      </c>
      <c r="Y3328">
        <v>129</v>
      </c>
      <c r="Z3328">
        <v>145</v>
      </c>
      <c r="AA3328">
        <f t="shared" si="777"/>
        <v>474</v>
      </c>
      <c r="AB3328">
        <f t="shared" si="781"/>
        <v>7.8986559120522985E-5</v>
      </c>
      <c r="AC3328" s="175"/>
    </row>
    <row r="3329" spans="1:29">
      <c r="A3329" t="s">
        <v>7892</v>
      </c>
      <c r="B3329" t="s">
        <v>7893</v>
      </c>
      <c r="C3329">
        <v>4.0599999999999996</v>
      </c>
      <c r="D3329">
        <v>4.0599999999999996</v>
      </c>
      <c r="E3329">
        <v>3.2</v>
      </c>
      <c r="F3329">
        <v>6.28</v>
      </c>
      <c r="G3329">
        <v>6.3</v>
      </c>
      <c r="H3329">
        <v>3.67</v>
      </c>
      <c r="I3329">
        <v>5.95</v>
      </c>
      <c r="J3329">
        <v>6.02</v>
      </c>
      <c r="K3329">
        <v>2.7</v>
      </c>
      <c r="U3329">
        <v>28</v>
      </c>
      <c r="V3329">
        <v>45</v>
      </c>
      <c r="W3329">
        <v>35</v>
      </c>
      <c r="X3329">
        <v>83</v>
      </c>
      <c r="Y3329">
        <v>119</v>
      </c>
      <c r="Z3329">
        <v>117</v>
      </c>
      <c r="AA3329">
        <f t="shared" si="777"/>
        <v>427</v>
      </c>
      <c r="AB3329">
        <f t="shared" si="781"/>
        <v>7.1154558532623028E-5</v>
      </c>
      <c r="AC3329" s="175">
        <f t="shared" si="776"/>
        <v>6.9113239230457615E-5</v>
      </c>
    </row>
    <row r="3330" spans="1:29">
      <c r="A3330" t="s">
        <v>7894</v>
      </c>
      <c r="B3330" t="s">
        <v>7895</v>
      </c>
      <c r="C3330">
        <v>4.0599999999999996</v>
      </c>
      <c r="D3330">
        <v>4.0599999999999996</v>
      </c>
      <c r="E3330">
        <v>3.2</v>
      </c>
      <c r="F3330">
        <v>6.28</v>
      </c>
      <c r="G3330">
        <v>6.3</v>
      </c>
      <c r="H3330">
        <v>3.69</v>
      </c>
      <c r="I3330">
        <v>5.96</v>
      </c>
      <c r="J3330">
        <v>6.03</v>
      </c>
      <c r="K3330">
        <v>2.7</v>
      </c>
      <c r="U3330">
        <v>30</v>
      </c>
      <c r="V3330">
        <v>42</v>
      </c>
      <c r="W3330">
        <v>35</v>
      </c>
      <c r="X3330">
        <v>77</v>
      </c>
      <c r="Y3330">
        <v>122</v>
      </c>
      <c r="Z3330">
        <v>112</v>
      </c>
      <c r="AA3330">
        <f t="shared" si="777"/>
        <v>418</v>
      </c>
      <c r="AB3330">
        <f t="shared" si="781"/>
        <v>6.9654813739195378E-5</v>
      </c>
      <c r="AC3330" s="175"/>
    </row>
    <row r="3331" spans="1:29">
      <c r="A3331" t="s">
        <v>7896</v>
      </c>
      <c r="B3331" t="s">
        <v>7897</v>
      </c>
      <c r="C3331">
        <v>4.0599999999999996</v>
      </c>
      <c r="D3331">
        <v>4.0599999999999996</v>
      </c>
      <c r="E3331">
        <v>3.17</v>
      </c>
      <c r="F3331">
        <v>6.28</v>
      </c>
      <c r="G3331">
        <v>6.3</v>
      </c>
      <c r="H3331">
        <v>3.68</v>
      </c>
      <c r="I3331">
        <v>5.92</v>
      </c>
      <c r="J3331">
        <v>6.01</v>
      </c>
      <c r="K3331">
        <v>2.7</v>
      </c>
      <c r="U3331">
        <v>29</v>
      </c>
      <c r="V3331">
        <v>45</v>
      </c>
      <c r="W3331">
        <v>39</v>
      </c>
      <c r="X3331">
        <v>75</v>
      </c>
      <c r="Y3331">
        <v>110</v>
      </c>
      <c r="Z3331">
        <v>100</v>
      </c>
      <c r="AA3331">
        <f t="shared" si="777"/>
        <v>398</v>
      </c>
      <c r="AB3331">
        <f t="shared" si="781"/>
        <v>6.632204753157837E-5</v>
      </c>
      <c r="AC3331" s="175"/>
    </row>
    <row r="3332" spans="1:29">
      <c r="A3332" t="s">
        <v>7898</v>
      </c>
      <c r="B3332" t="s">
        <v>7899</v>
      </c>
      <c r="C3332">
        <v>4.0599999999999996</v>
      </c>
      <c r="D3332">
        <v>4.0599999999999996</v>
      </c>
      <c r="E3332">
        <v>3.14</v>
      </c>
      <c r="F3332">
        <v>6.27</v>
      </c>
      <c r="G3332">
        <v>6.3</v>
      </c>
      <c r="H3332">
        <v>3.64</v>
      </c>
      <c r="I3332">
        <v>5.87</v>
      </c>
      <c r="J3332">
        <v>5.98</v>
      </c>
      <c r="K3332">
        <v>2.7</v>
      </c>
      <c r="U3332">
        <v>31</v>
      </c>
      <c r="V3332">
        <v>47</v>
      </c>
      <c r="W3332">
        <v>40</v>
      </c>
      <c r="X3332">
        <v>71</v>
      </c>
      <c r="Y3332">
        <v>109</v>
      </c>
      <c r="Z3332">
        <v>118</v>
      </c>
      <c r="AA3332">
        <f t="shared" si="777"/>
        <v>416</v>
      </c>
      <c r="AB3332">
        <f t="shared" si="781"/>
        <v>6.9321537118433683E-5</v>
      </c>
      <c r="AC3332" s="175"/>
    </row>
    <row r="3333" spans="1:29">
      <c r="A3333" t="s">
        <v>7900</v>
      </c>
      <c r="B3333" t="s">
        <v>7901</v>
      </c>
      <c r="C3333">
        <v>4.0599999999999996</v>
      </c>
      <c r="D3333">
        <v>4.0599999999999996</v>
      </c>
      <c r="E3333">
        <v>3.09</v>
      </c>
      <c r="F3333">
        <v>6.25</v>
      </c>
      <c r="G3333">
        <v>6.29</v>
      </c>
      <c r="H3333">
        <v>3.57</v>
      </c>
      <c r="I3333">
        <v>5.77</v>
      </c>
      <c r="J3333">
        <v>5.93</v>
      </c>
      <c r="K3333">
        <v>2.7</v>
      </c>
      <c r="U3333">
        <v>32</v>
      </c>
      <c r="V3333">
        <v>49</v>
      </c>
      <c r="W3333">
        <v>40</v>
      </c>
      <c r="X3333">
        <v>73</v>
      </c>
      <c r="Y3333">
        <v>117</v>
      </c>
      <c r="Z3333">
        <v>139</v>
      </c>
      <c r="AA3333">
        <f t="shared" si="777"/>
        <v>450</v>
      </c>
      <c r="AB3333">
        <f t="shared" si="781"/>
        <v>7.4987239671382586E-5</v>
      </c>
      <c r="AC3333" s="175">
        <f t="shared" ref="AC3333" si="783">SUM(AB3333:AB3336)/4</f>
        <v>8.0861240112307557E-5</v>
      </c>
    </row>
    <row r="3334" spans="1:29">
      <c r="A3334" t="s">
        <v>7902</v>
      </c>
      <c r="B3334" t="s">
        <v>7903</v>
      </c>
      <c r="C3334">
        <v>4.0599999999999996</v>
      </c>
      <c r="D3334">
        <v>4.0599999999999996</v>
      </c>
      <c r="E3334">
        <v>3.03</v>
      </c>
      <c r="F3334">
        <v>6.22</v>
      </c>
      <c r="G3334">
        <v>6.29</v>
      </c>
      <c r="H3334">
        <v>3.5</v>
      </c>
      <c r="I3334">
        <v>5.66</v>
      </c>
      <c r="J3334">
        <v>5.88</v>
      </c>
      <c r="K3334">
        <v>2.7</v>
      </c>
      <c r="U3334">
        <v>30</v>
      </c>
      <c r="V3334">
        <v>54</v>
      </c>
      <c r="W3334">
        <v>47</v>
      </c>
      <c r="X3334">
        <v>84</v>
      </c>
      <c r="Y3334">
        <v>123</v>
      </c>
      <c r="Z3334">
        <v>134</v>
      </c>
      <c r="AA3334">
        <f t="shared" ref="AA3334:AA3397" si="784">SUM(U3334:Z3334)</f>
        <v>472</v>
      </c>
      <c r="AB3334">
        <f t="shared" si="781"/>
        <v>7.8653282499761289E-5</v>
      </c>
      <c r="AC3334" s="175"/>
    </row>
    <row r="3335" spans="1:29">
      <c r="A3335" t="s">
        <v>7904</v>
      </c>
      <c r="B3335" t="s">
        <v>7905</v>
      </c>
      <c r="C3335">
        <v>4.05</v>
      </c>
      <c r="D3335">
        <v>4.0599999999999996</v>
      </c>
      <c r="E3335">
        <v>2.96</v>
      </c>
      <c r="F3335">
        <v>6.17</v>
      </c>
      <c r="G3335">
        <v>6.28</v>
      </c>
      <c r="H3335">
        <v>3.44</v>
      </c>
      <c r="I3335">
        <v>5.48</v>
      </c>
      <c r="J3335">
        <v>5.78</v>
      </c>
      <c r="K3335">
        <v>2.7</v>
      </c>
      <c r="U3335">
        <v>30</v>
      </c>
      <c r="V3335">
        <v>59</v>
      </c>
      <c r="W3335">
        <v>51</v>
      </c>
      <c r="X3335">
        <v>95</v>
      </c>
      <c r="Y3335">
        <v>126</v>
      </c>
      <c r="Z3335">
        <v>141</v>
      </c>
      <c r="AA3335">
        <f t="shared" si="784"/>
        <v>502</v>
      </c>
      <c r="AB3335">
        <f t="shared" si="781"/>
        <v>8.3652431811186801E-5</v>
      </c>
      <c r="AC3335" s="175"/>
    </row>
    <row r="3336" spans="1:29">
      <c r="A3336" t="s">
        <v>7906</v>
      </c>
      <c r="B3336" t="s">
        <v>7907</v>
      </c>
      <c r="C3336">
        <v>4.04</v>
      </c>
      <c r="D3336">
        <v>4.0599999999999996</v>
      </c>
      <c r="E3336">
        <v>2.9</v>
      </c>
      <c r="F3336">
        <v>6.1</v>
      </c>
      <c r="G3336">
        <v>6.27</v>
      </c>
      <c r="H3336">
        <v>3.36</v>
      </c>
      <c r="I3336">
        <v>5.34</v>
      </c>
      <c r="J3336">
        <v>5.71</v>
      </c>
      <c r="K3336">
        <v>2.7</v>
      </c>
      <c r="U3336">
        <v>32</v>
      </c>
      <c r="V3336">
        <v>59</v>
      </c>
      <c r="W3336">
        <v>48</v>
      </c>
      <c r="X3336">
        <v>94</v>
      </c>
      <c r="Y3336">
        <v>138</v>
      </c>
      <c r="Z3336">
        <v>146</v>
      </c>
      <c r="AA3336">
        <f t="shared" si="784"/>
        <v>517</v>
      </c>
      <c r="AB3336">
        <f t="shared" si="781"/>
        <v>8.6152006466899551E-5</v>
      </c>
      <c r="AC3336" s="175"/>
    </row>
    <row r="3337" spans="1:29">
      <c r="A3337" t="s">
        <v>7908</v>
      </c>
      <c r="B3337" t="s">
        <v>7909</v>
      </c>
      <c r="C3337">
        <v>4.03</v>
      </c>
      <c r="D3337">
        <v>4.0599999999999996</v>
      </c>
      <c r="E3337">
        <v>2.86</v>
      </c>
      <c r="F3337">
        <v>5.97</v>
      </c>
      <c r="G3337">
        <v>6.25</v>
      </c>
      <c r="H3337">
        <v>3.28</v>
      </c>
      <c r="I3337">
        <v>5.23</v>
      </c>
      <c r="J3337">
        <v>5.65</v>
      </c>
      <c r="K3337">
        <v>2.7</v>
      </c>
      <c r="U3337">
        <v>28</v>
      </c>
      <c r="V3337">
        <v>57</v>
      </c>
      <c r="W3337">
        <v>43</v>
      </c>
      <c r="X3337">
        <v>108</v>
      </c>
      <c r="Y3337">
        <v>134</v>
      </c>
      <c r="Z3337">
        <v>125</v>
      </c>
      <c r="AA3337">
        <f t="shared" si="784"/>
        <v>495</v>
      </c>
      <c r="AB3337">
        <f t="shared" si="781"/>
        <v>8.2485963638520847E-5</v>
      </c>
      <c r="AC3337" s="175">
        <f t="shared" ref="AC3337" si="785">SUM(AB3337:AB3340)/4</f>
        <v>5.6906982995060337E-5</v>
      </c>
    </row>
    <row r="3338" spans="1:29">
      <c r="A3338" t="s">
        <v>7910</v>
      </c>
      <c r="B3338" t="s">
        <v>7911</v>
      </c>
      <c r="C3338">
        <v>4.0199999999999996</v>
      </c>
      <c r="D3338">
        <v>4.0599999999999996</v>
      </c>
      <c r="E3338">
        <v>2.82</v>
      </c>
      <c r="F3338">
        <v>5.82</v>
      </c>
      <c r="G3338">
        <v>6.22</v>
      </c>
      <c r="H3338">
        <v>3.21</v>
      </c>
      <c r="I3338">
        <v>5.14</v>
      </c>
      <c r="J3338">
        <v>5.6</v>
      </c>
      <c r="K3338">
        <v>2.7</v>
      </c>
      <c r="U3338">
        <v>26</v>
      </c>
      <c r="V3338">
        <v>44</v>
      </c>
      <c r="W3338">
        <v>31</v>
      </c>
      <c r="X3338">
        <v>94</v>
      </c>
      <c r="Y3338">
        <v>121</v>
      </c>
      <c r="Z3338">
        <v>73</v>
      </c>
      <c r="AA3338">
        <f t="shared" si="784"/>
        <v>389</v>
      </c>
      <c r="AB3338">
        <f t="shared" si="781"/>
        <v>6.4822302738150721E-5</v>
      </c>
      <c r="AC3338" s="175"/>
    </row>
    <row r="3339" spans="1:29">
      <c r="A3339" t="s">
        <v>7912</v>
      </c>
      <c r="B3339" t="s">
        <v>7913</v>
      </c>
      <c r="C3339">
        <v>3.99</v>
      </c>
      <c r="D3339">
        <v>4.0599999999999996</v>
      </c>
      <c r="E3339">
        <v>2.79</v>
      </c>
      <c r="F3339">
        <v>5.68</v>
      </c>
      <c r="G3339">
        <v>6.16</v>
      </c>
      <c r="H3339">
        <v>3.16</v>
      </c>
      <c r="I3339">
        <v>5.07</v>
      </c>
      <c r="J3339">
        <v>5.57</v>
      </c>
      <c r="K3339">
        <v>2.7</v>
      </c>
      <c r="U3339">
        <v>21</v>
      </c>
      <c r="V3339">
        <v>31</v>
      </c>
      <c r="W3339">
        <v>19</v>
      </c>
      <c r="X3339">
        <v>79</v>
      </c>
      <c r="Y3339">
        <v>90</v>
      </c>
      <c r="Z3339">
        <v>30</v>
      </c>
      <c r="AA3339">
        <f t="shared" si="784"/>
        <v>270</v>
      </c>
      <c r="AB3339">
        <f t="shared" si="781"/>
        <v>4.4992343802829554E-5</v>
      </c>
      <c r="AC3339" s="175"/>
    </row>
    <row r="3340" spans="1:29">
      <c r="A3340" t="s">
        <v>7914</v>
      </c>
      <c r="B3340" t="s">
        <v>7915</v>
      </c>
      <c r="C3340">
        <v>3.96</v>
      </c>
      <c r="D3340">
        <v>4.05</v>
      </c>
      <c r="E3340">
        <v>2.77</v>
      </c>
      <c r="F3340">
        <v>5.56</v>
      </c>
      <c r="G3340">
        <v>6.1</v>
      </c>
      <c r="H3340">
        <v>3.12</v>
      </c>
      <c r="I3340">
        <v>5</v>
      </c>
      <c r="J3340">
        <v>5.53</v>
      </c>
      <c r="K3340">
        <v>2.7</v>
      </c>
      <c r="U3340">
        <v>23</v>
      </c>
      <c r="V3340">
        <v>23</v>
      </c>
      <c r="W3340">
        <v>17</v>
      </c>
      <c r="X3340">
        <v>69</v>
      </c>
      <c r="Y3340">
        <v>68</v>
      </c>
      <c r="Z3340">
        <v>12</v>
      </c>
      <c r="AA3340">
        <f t="shared" si="784"/>
        <v>212</v>
      </c>
      <c r="AB3340">
        <f t="shared" si="781"/>
        <v>3.5327321800740239E-5</v>
      </c>
      <c r="AC3340" s="175"/>
    </row>
    <row r="3341" spans="1:29">
      <c r="A3341" t="s">
        <v>7916</v>
      </c>
      <c r="B3341" t="s">
        <v>7917</v>
      </c>
      <c r="C3341">
        <v>3.92</v>
      </c>
      <c r="D3341">
        <v>4.05</v>
      </c>
      <c r="E3341">
        <v>2.74</v>
      </c>
      <c r="F3341">
        <v>5.44</v>
      </c>
      <c r="G3341">
        <v>6.02</v>
      </c>
      <c r="H3341">
        <v>3.08</v>
      </c>
      <c r="I3341">
        <v>4.95</v>
      </c>
      <c r="J3341">
        <v>5.5</v>
      </c>
      <c r="K3341">
        <v>2.7</v>
      </c>
      <c r="U3341">
        <v>22</v>
      </c>
      <c r="V3341">
        <v>21</v>
      </c>
      <c r="W3341">
        <v>18</v>
      </c>
      <c r="X3341">
        <v>87</v>
      </c>
      <c r="Y3341">
        <v>71</v>
      </c>
      <c r="Z3341">
        <v>15</v>
      </c>
      <c r="AA3341">
        <f t="shared" si="784"/>
        <v>234</v>
      </c>
      <c r="AB3341">
        <f t="shared" si="781"/>
        <v>3.8993364629118942E-5</v>
      </c>
      <c r="AC3341" s="175">
        <f t="shared" ref="AC3341" si="786">SUM(AB3341:AB3344)/4</f>
        <v>4.6075492820305074E-5</v>
      </c>
    </row>
    <row r="3342" spans="1:29">
      <c r="A3342" t="s">
        <v>7918</v>
      </c>
      <c r="B3342" t="s">
        <v>7919</v>
      </c>
      <c r="C3342">
        <v>3.89</v>
      </c>
      <c r="D3342">
        <v>4.05</v>
      </c>
      <c r="E3342">
        <v>2.73</v>
      </c>
      <c r="F3342">
        <v>5.38</v>
      </c>
      <c r="G3342">
        <v>5.98</v>
      </c>
      <c r="H3342">
        <v>3.06</v>
      </c>
      <c r="I3342">
        <v>4.91</v>
      </c>
      <c r="J3342">
        <v>5.48</v>
      </c>
      <c r="K3342">
        <v>2.7</v>
      </c>
      <c r="U3342">
        <v>24</v>
      </c>
      <c r="V3342">
        <v>20</v>
      </c>
      <c r="W3342">
        <v>20</v>
      </c>
      <c r="X3342">
        <v>90</v>
      </c>
      <c r="Y3342">
        <v>68</v>
      </c>
      <c r="Z3342">
        <v>12</v>
      </c>
      <c r="AA3342">
        <f t="shared" si="784"/>
        <v>234</v>
      </c>
      <c r="AB3342">
        <f t="shared" si="781"/>
        <v>3.8993364629118942E-5</v>
      </c>
      <c r="AC3342" s="175"/>
    </row>
    <row r="3343" spans="1:29">
      <c r="A3343" t="s">
        <v>7920</v>
      </c>
      <c r="B3343" t="s">
        <v>7921</v>
      </c>
      <c r="C3343">
        <v>3.88</v>
      </c>
      <c r="D3343">
        <v>4.05</v>
      </c>
      <c r="E3343">
        <v>2.72</v>
      </c>
      <c r="F3343">
        <v>5.35</v>
      </c>
      <c r="G3343">
        <v>5.96</v>
      </c>
      <c r="H3343">
        <v>3.04</v>
      </c>
      <c r="I3343">
        <v>4.9000000000000004</v>
      </c>
      <c r="J3343">
        <v>5.48</v>
      </c>
      <c r="K3343">
        <v>2.7</v>
      </c>
      <c r="U3343">
        <v>29</v>
      </c>
      <c r="V3343">
        <v>25</v>
      </c>
      <c r="W3343">
        <v>24</v>
      </c>
      <c r="X3343">
        <v>92</v>
      </c>
      <c r="Y3343">
        <v>66</v>
      </c>
      <c r="Z3343">
        <v>22</v>
      </c>
      <c r="AA3343">
        <f t="shared" si="784"/>
        <v>258</v>
      </c>
      <c r="AB3343">
        <f t="shared" si="781"/>
        <v>4.2992684078259348E-5</v>
      </c>
      <c r="AC3343" s="175"/>
    </row>
    <row r="3344" spans="1:29">
      <c r="A3344" t="s">
        <v>7922</v>
      </c>
      <c r="B3344" t="s">
        <v>7923</v>
      </c>
      <c r="C3344">
        <v>3.89</v>
      </c>
      <c r="D3344">
        <v>4.05</v>
      </c>
      <c r="E3344">
        <v>2.72</v>
      </c>
      <c r="F3344">
        <v>5.33</v>
      </c>
      <c r="G3344">
        <v>5.94</v>
      </c>
      <c r="H3344">
        <v>3.02</v>
      </c>
      <c r="I3344">
        <v>4.91</v>
      </c>
      <c r="J3344">
        <v>5.48</v>
      </c>
      <c r="K3344">
        <v>2.7</v>
      </c>
      <c r="U3344">
        <v>29</v>
      </c>
      <c r="V3344">
        <v>37</v>
      </c>
      <c r="W3344">
        <v>33</v>
      </c>
      <c r="X3344">
        <v>123</v>
      </c>
      <c r="Y3344">
        <v>105</v>
      </c>
      <c r="Z3344">
        <v>53</v>
      </c>
      <c r="AA3344">
        <f t="shared" si="784"/>
        <v>380</v>
      </c>
      <c r="AB3344">
        <f t="shared" si="781"/>
        <v>6.3322557944723071E-5</v>
      </c>
      <c r="AC3344" s="175"/>
    </row>
    <row r="3345" spans="1:29">
      <c r="A3345" t="s">
        <v>7924</v>
      </c>
      <c r="B3345" t="s">
        <v>7925</v>
      </c>
      <c r="C3345">
        <v>3.94</v>
      </c>
      <c r="D3345">
        <v>4.0599999999999996</v>
      </c>
      <c r="E3345">
        <v>2.75</v>
      </c>
      <c r="F3345">
        <v>5.39</v>
      </c>
      <c r="G3345">
        <v>5.96</v>
      </c>
      <c r="H3345">
        <v>3.02</v>
      </c>
      <c r="I3345">
        <v>4.97</v>
      </c>
      <c r="J3345">
        <v>5.51</v>
      </c>
      <c r="K3345">
        <v>2.7</v>
      </c>
      <c r="U3345">
        <v>18</v>
      </c>
      <c r="V3345">
        <v>60</v>
      </c>
      <c r="W3345">
        <v>50</v>
      </c>
      <c r="X3345">
        <v>199</v>
      </c>
      <c r="Y3345">
        <v>144</v>
      </c>
      <c r="Z3345">
        <v>167</v>
      </c>
      <c r="AA3345">
        <f t="shared" si="784"/>
        <v>638</v>
      </c>
      <c r="AB3345">
        <f t="shared" si="781"/>
        <v>1.0631524202298243E-4</v>
      </c>
      <c r="AC3345" s="175">
        <f t="shared" ref="AC3345" si="787">SUM(AB3345:AB3348)/4</f>
        <v>1.1564698740431002E-4</v>
      </c>
    </row>
    <row r="3346" spans="1:29">
      <c r="A3346" t="s">
        <v>7926</v>
      </c>
      <c r="B3346" t="s">
        <v>7927</v>
      </c>
      <c r="C3346">
        <v>3.99</v>
      </c>
      <c r="D3346">
        <v>4.0599999999999996</v>
      </c>
      <c r="E3346">
        <v>2.78</v>
      </c>
      <c r="F3346">
        <v>5.49</v>
      </c>
      <c r="G3346">
        <v>6.02</v>
      </c>
      <c r="H3346">
        <v>3.04</v>
      </c>
      <c r="I3346">
        <v>5.05</v>
      </c>
      <c r="J3346">
        <v>5.56</v>
      </c>
      <c r="K3346">
        <v>2.7</v>
      </c>
      <c r="U3346">
        <v>33</v>
      </c>
      <c r="V3346">
        <v>78</v>
      </c>
      <c r="W3346">
        <v>53</v>
      </c>
      <c r="X3346">
        <v>219</v>
      </c>
      <c r="Y3346">
        <v>122</v>
      </c>
      <c r="Z3346">
        <v>261</v>
      </c>
      <c r="AA3346">
        <f t="shared" si="784"/>
        <v>766</v>
      </c>
      <c r="AB3346">
        <f t="shared" si="781"/>
        <v>1.2764494575173124E-4</v>
      </c>
      <c r="AC3346" s="175"/>
    </row>
    <row r="3347" spans="1:29">
      <c r="A3347" t="s">
        <v>7928</v>
      </c>
      <c r="B3347" t="s">
        <v>7929</v>
      </c>
      <c r="C3347">
        <v>4.01</v>
      </c>
      <c r="D3347">
        <v>4.0599999999999996</v>
      </c>
      <c r="E3347">
        <v>2.82</v>
      </c>
      <c r="F3347">
        <v>5.62</v>
      </c>
      <c r="G3347">
        <v>6.09</v>
      </c>
      <c r="H3347">
        <v>3.09</v>
      </c>
      <c r="I3347">
        <v>5.13</v>
      </c>
      <c r="J3347">
        <v>5.6</v>
      </c>
      <c r="K3347">
        <v>2.7</v>
      </c>
      <c r="U3347">
        <v>37</v>
      </c>
      <c r="V3347">
        <v>61</v>
      </c>
      <c r="W3347">
        <v>57</v>
      </c>
      <c r="X3347">
        <v>219</v>
      </c>
      <c r="Y3347">
        <v>154</v>
      </c>
      <c r="Z3347">
        <v>225</v>
      </c>
      <c r="AA3347">
        <f t="shared" si="784"/>
        <v>753</v>
      </c>
      <c r="AB3347">
        <f t="shared" si="781"/>
        <v>1.2547864771678019E-4</v>
      </c>
      <c r="AC3347" s="175"/>
    </row>
    <row r="3348" spans="1:29">
      <c r="A3348" t="s">
        <v>7930</v>
      </c>
      <c r="B3348" t="s">
        <v>7931</v>
      </c>
      <c r="C3348">
        <v>4.0199999999999996</v>
      </c>
      <c r="D3348">
        <v>4.0599999999999996</v>
      </c>
      <c r="E3348">
        <v>2.86</v>
      </c>
      <c r="F3348">
        <v>5.75</v>
      </c>
      <c r="G3348">
        <v>6.15</v>
      </c>
      <c r="H3348">
        <v>3.14</v>
      </c>
      <c r="I3348">
        <v>5.22</v>
      </c>
      <c r="J3348">
        <v>5.65</v>
      </c>
      <c r="K3348">
        <v>2.7</v>
      </c>
      <c r="U3348">
        <v>46</v>
      </c>
      <c r="V3348">
        <v>59</v>
      </c>
      <c r="W3348">
        <v>52</v>
      </c>
      <c r="X3348">
        <v>155</v>
      </c>
      <c r="Y3348">
        <v>137</v>
      </c>
      <c r="Z3348">
        <v>170</v>
      </c>
      <c r="AA3348">
        <f t="shared" si="784"/>
        <v>619</v>
      </c>
      <c r="AB3348">
        <f t="shared" si="781"/>
        <v>1.0314911412574627E-4</v>
      </c>
      <c r="AC3348" s="175"/>
    </row>
    <row r="3349" spans="1:29">
      <c r="A3349" t="s">
        <v>7932</v>
      </c>
      <c r="B3349" t="s">
        <v>7933</v>
      </c>
      <c r="C3349">
        <v>4.03</v>
      </c>
      <c r="D3349">
        <v>4.0599999999999996</v>
      </c>
      <c r="E3349">
        <v>2.9</v>
      </c>
      <c r="F3349">
        <v>5.85</v>
      </c>
      <c r="G3349">
        <v>6.17</v>
      </c>
      <c r="H3349">
        <v>3.2</v>
      </c>
      <c r="I3349">
        <v>5.3</v>
      </c>
      <c r="J3349">
        <v>5.69</v>
      </c>
      <c r="K3349">
        <v>2.7</v>
      </c>
      <c r="U3349">
        <v>43</v>
      </c>
      <c r="V3349">
        <v>54</v>
      </c>
      <c r="W3349">
        <v>47</v>
      </c>
      <c r="X3349">
        <v>143</v>
      </c>
      <c r="Y3349">
        <v>140</v>
      </c>
      <c r="Z3349">
        <v>163</v>
      </c>
      <c r="AA3349">
        <f t="shared" si="784"/>
        <v>590</v>
      </c>
      <c r="AB3349">
        <f t="shared" si="781"/>
        <v>9.8316603124701615E-5</v>
      </c>
      <c r="AC3349" s="175">
        <f t="shared" ref="AC3349" si="788">SUM(AB3349:AB3352)/4</f>
        <v>9.0359623804016017E-5</v>
      </c>
    </row>
    <row r="3350" spans="1:29">
      <c r="A3350" t="s">
        <v>7934</v>
      </c>
      <c r="B3350" t="s">
        <v>7935</v>
      </c>
      <c r="C3350">
        <v>4.03</v>
      </c>
      <c r="D3350">
        <v>4.0599999999999996</v>
      </c>
      <c r="E3350">
        <v>2.94</v>
      </c>
      <c r="F3350">
        <v>5.94</v>
      </c>
      <c r="G3350">
        <v>6.21</v>
      </c>
      <c r="H3350">
        <v>3.29</v>
      </c>
      <c r="I3350">
        <v>5.35</v>
      </c>
      <c r="J3350">
        <v>5.72</v>
      </c>
      <c r="K3350">
        <v>2.7</v>
      </c>
      <c r="U3350">
        <v>36</v>
      </c>
      <c r="V3350">
        <v>51</v>
      </c>
      <c r="W3350">
        <v>42</v>
      </c>
      <c r="X3350">
        <v>140</v>
      </c>
      <c r="Y3350">
        <v>132</v>
      </c>
      <c r="Z3350">
        <v>148</v>
      </c>
      <c r="AA3350">
        <f t="shared" si="784"/>
        <v>549</v>
      </c>
      <c r="AB3350">
        <f t="shared" ref="AB3350:AB3413" si="789">AA3350/$AD$4</f>
        <v>9.1484432399086758E-5</v>
      </c>
      <c r="AC3350" s="175"/>
    </row>
    <row r="3351" spans="1:29">
      <c r="A3351" t="s">
        <v>7936</v>
      </c>
      <c r="B3351" t="s">
        <v>7937</v>
      </c>
      <c r="C3351">
        <v>4.03</v>
      </c>
      <c r="D3351">
        <v>4.0599999999999996</v>
      </c>
      <c r="E3351">
        <v>2.96</v>
      </c>
      <c r="F3351">
        <v>6.01</v>
      </c>
      <c r="G3351">
        <v>6.23</v>
      </c>
      <c r="H3351">
        <v>3.38</v>
      </c>
      <c r="I3351">
        <v>5.39</v>
      </c>
      <c r="J3351">
        <v>5.74</v>
      </c>
      <c r="K3351">
        <v>2.7</v>
      </c>
      <c r="U3351">
        <v>32</v>
      </c>
      <c r="V3351">
        <v>47</v>
      </c>
      <c r="W3351">
        <v>35</v>
      </c>
      <c r="X3351">
        <v>131</v>
      </c>
      <c r="Y3351">
        <v>129</v>
      </c>
      <c r="Z3351">
        <v>150</v>
      </c>
      <c r="AA3351">
        <f t="shared" si="784"/>
        <v>524</v>
      </c>
      <c r="AB3351">
        <f t="shared" si="789"/>
        <v>8.7318474639565505E-5</v>
      </c>
      <c r="AC3351" s="175"/>
    </row>
    <row r="3352" spans="1:29">
      <c r="A3352" t="s">
        <v>7938</v>
      </c>
      <c r="B3352" t="s">
        <v>7939</v>
      </c>
      <c r="C3352">
        <v>4.03</v>
      </c>
      <c r="D3352">
        <v>4.0599999999999996</v>
      </c>
      <c r="E3352">
        <v>2.98</v>
      </c>
      <c r="F3352">
        <v>6.03</v>
      </c>
      <c r="G3352">
        <v>6.23</v>
      </c>
      <c r="H3352">
        <v>3.43</v>
      </c>
      <c r="I3352">
        <v>5.42</v>
      </c>
      <c r="J3352">
        <v>5.76</v>
      </c>
      <c r="K3352">
        <v>2.7</v>
      </c>
      <c r="U3352">
        <v>29</v>
      </c>
      <c r="V3352">
        <v>46</v>
      </c>
      <c r="W3352">
        <v>33</v>
      </c>
      <c r="X3352">
        <v>124</v>
      </c>
      <c r="Y3352">
        <v>129</v>
      </c>
      <c r="Z3352">
        <v>145</v>
      </c>
      <c r="AA3352">
        <f t="shared" si="784"/>
        <v>506</v>
      </c>
      <c r="AB3352">
        <f t="shared" si="789"/>
        <v>8.4318985052710192E-5</v>
      </c>
      <c r="AC3352" s="175"/>
    </row>
    <row r="3353" spans="1:29">
      <c r="A3353" t="s">
        <v>7940</v>
      </c>
      <c r="B3353" t="s">
        <v>7941</v>
      </c>
      <c r="C3353">
        <v>4.03</v>
      </c>
      <c r="D3353">
        <v>4.0599999999999996</v>
      </c>
      <c r="E3353">
        <v>2.98</v>
      </c>
      <c r="F3353">
        <v>6.05</v>
      </c>
      <c r="G3353">
        <v>6.23</v>
      </c>
      <c r="H3353">
        <v>3.45</v>
      </c>
      <c r="I3353">
        <v>5.43</v>
      </c>
      <c r="J3353">
        <v>5.76</v>
      </c>
      <c r="K3353">
        <v>2.7</v>
      </c>
      <c r="U3353">
        <v>33</v>
      </c>
      <c r="V3353">
        <v>45</v>
      </c>
      <c r="W3353">
        <v>35</v>
      </c>
      <c r="X3353">
        <v>100</v>
      </c>
      <c r="Y3353">
        <v>119</v>
      </c>
      <c r="Z3353">
        <v>117</v>
      </c>
      <c r="AA3353">
        <f t="shared" si="784"/>
        <v>449</v>
      </c>
      <c r="AB3353">
        <f t="shared" si="789"/>
        <v>7.4820601361001731E-5</v>
      </c>
      <c r="AC3353" s="175">
        <f t="shared" ref="AC3353" si="790">SUM(AB3353:AB3356)/4</f>
        <v>7.2154388394908128E-5</v>
      </c>
    </row>
    <row r="3354" spans="1:29">
      <c r="A3354" t="s">
        <v>7942</v>
      </c>
      <c r="B3354" t="s">
        <v>7943</v>
      </c>
      <c r="C3354">
        <v>4.03</v>
      </c>
      <c r="D3354">
        <v>4.0599999999999996</v>
      </c>
      <c r="E3354">
        <v>2.97</v>
      </c>
      <c r="F3354">
        <v>6.04</v>
      </c>
      <c r="G3354">
        <v>6.23</v>
      </c>
      <c r="H3354">
        <v>3.45</v>
      </c>
      <c r="I3354">
        <v>5.42</v>
      </c>
      <c r="J3354">
        <v>5.75</v>
      </c>
      <c r="K3354">
        <v>2.7</v>
      </c>
      <c r="U3354">
        <v>33</v>
      </c>
      <c r="V3354">
        <v>42</v>
      </c>
      <c r="W3354">
        <v>35</v>
      </c>
      <c r="X3354">
        <v>93</v>
      </c>
      <c r="Y3354">
        <v>122</v>
      </c>
      <c r="Z3354">
        <v>112</v>
      </c>
      <c r="AA3354">
        <f t="shared" si="784"/>
        <v>437</v>
      </c>
      <c r="AB3354">
        <f t="shared" si="789"/>
        <v>7.2820941636431532E-5</v>
      </c>
      <c r="AC3354" s="175"/>
    </row>
    <row r="3355" spans="1:29">
      <c r="A3355" t="s">
        <v>7944</v>
      </c>
      <c r="B3355" t="s">
        <v>7945</v>
      </c>
      <c r="C3355">
        <v>4.03</v>
      </c>
      <c r="D3355">
        <v>4.0599999999999996</v>
      </c>
      <c r="E3355">
        <v>2.96</v>
      </c>
      <c r="F3355">
        <v>6.03</v>
      </c>
      <c r="G3355">
        <v>6.22</v>
      </c>
      <c r="H3355">
        <v>3.43</v>
      </c>
      <c r="I3355">
        <v>5.39</v>
      </c>
      <c r="J3355">
        <v>5.74</v>
      </c>
      <c r="K3355">
        <v>2.7</v>
      </c>
      <c r="U3355">
        <v>32</v>
      </c>
      <c r="V3355">
        <v>44</v>
      </c>
      <c r="W3355">
        <v>39</v>
      </c>
      <c r="X3355">
        <v>92</v>
      </c>
      <c r="Y3355">
        <v>110</v>
      </c>
      <c r="Z3355">
        <v>100</v>
      </c>
      <c r="AA3355">
        <f t="shared" si="784"/>
        <v>417</v>
      </c>
      <c r="AB3355">
        <f t="shared" si="789"/>
        <v>6.9488175428814524E-5</v>
      </c>
      <c r="AC3355" s="175"/>
    </row>
    <row r="3356" spans="1:29">
      <c r="A3356" t="s">
        <v>7946</v>
      </c>
      <c r="B3356" t="s">
        <v>7947</v>
      </c>
      <c r="C3356">
        <v>4.0199999999999996</v>
      </c>
      <c r="D3356">
        <v>4.0599999999999996</v>
      </c>
      <c r="E3356">
        <v>2.93</v>
      </c>
      <c r="F3356">
        <v>6</v>
      </c>
      <c r="G3356">
        <v>6.22</v>
      </c>
      <c r="H3356">
        <v>3.4</v>
      </c>
      <c r="I3356">
        <v>5.35</v>
      </c>
      <c r="J3356">
        <v>5.72</v>
      </c>
      <c r="K3356">
        <v>2.7</v>
      </c>
      <c r="U3356">
        <v>33</v>
      </c>
      <c r="V3356">
        <v>47</v>
      </c>
      <c r="W3356">
        <v>40</v>
      </c>
      <c r="X3356">
        <v>83</v>
      </c>
      <c r="Y3356">
        <v>109</v>
      </c>
      <c r="Z3356">
        <v>117</v>
      </c>
      <c r="AA3356">
        <f t="shared" si="784"/>
        <v>429</v>
      </c>
      <c r="AB3356">
        <f t="shared" si="789"/>
        <v>7.1487835153384737E-5</v>
      </c>
      <c r="AC3356" s="175"/>
    </row>
    <row r="3357" spans="1:29">
      <c r="A3357" t="s">
        <v>7948</v>
      </c>
      <c r="B3357" t="s">
        <v>7949</v>
      </c>
      <c r="C3357">
        <v>4.0199999999999996</v>
      </c>
      <c r="D3357">
        <v>4.0599999999999996</v>
      </c>
      <c r="E3357">
        <v>2.91</v>
      </c>
      <c r="F3357">
        <v>5.94</v>
      </c>
      <c r="G3357">
        <v>6.2</v>
      </c>
      <c r="H3357">
        <v>3.35</v>
      </c>
      <c r="I3357">
        <v>5.3</v>
      </c>
      <c r="J3357">
        <v>5.69</v>
      </c>
      <c r="K3357">
        <v>2.7</v>
      </c>
      <c r="U3357">
        <v>33</v>
      </c>
      <c r="V3357">
        <v>48</v>
      </c>
      <c r="W3357">
        <v>41</v>
      </c>
      <c r="X3357">
        <v>86</v>
      </c>
      <c r="Y3357">
        <v>116</v>
      </c>
      <c r="Z3357">
        <v>138</v>
      </c>
      <c r="AA3357">
        <f t="shared" si="784"/>
        <v>462</v>
      </c>
      <c r="AB3357">
        <f t="shared" si="789"/>
        <v>7.6986899395952785E-5</v>
      </c>
      <c r="AC3357" s="175">
        <f t="shared" ref="AC3357" si="791">SUM(AB3357:AB3360)/4</f>
        <v>8.2985878569663397E-5</v>
      </c>
    </row>
    <row r="3358" spans="1:29">
      <c r="A3358" t="s">
        <v>7950</v>
      </c>
      <c r="B3358" t="s">
        <v>7951</v>
      </c>
      <c r="C3358">
        <v>4.01</v>
      </c>
      <c r="D3358">
        <v>4.05</v>
      </c>
      <c r="E3358">
        <v>2.88</v>
      </c>
      <c r="F3358">
        <v>5.88</v>
      </c>
      <c r="G3358">
        <v>6.19</v>
      </c>
      <c r="H3358">
        <v>3.31</v>
      </c>
      <c r="I3358">
        <v>5.24</v>
      </c>
      <c r="J3358">
        <v>5.66</v>
      </c>
      <c r="K3358">
        <v>2.7</v>
      </c>
      <c r="U3358">
        <v>34</v>
      </c>
      <c r="V3358">
        <v>53</v>
      </c>
      <c r="W3358">
        <v>47</v>
      </c>
      <c r="X3358">
        <v>89</v>
      </c>
      <c r="Y3358">
        <v>122</v>
      </c>
      <c r="Z3358">
        <v>134</v>
      </c>
      <c r="AA3358">
        <f t="shared" si="784"/>
        <v>479</v>
      </c>
      <c r="AB3358">
        <f t="shared" si="789"/>
        <v>7.9819750672427243E-5</v>
      </c>
      <c r="AC3358" s="175"/>
    </row>
    <row r="3359" spans="1:29">
      <c r="A3359" t="s">
        <v>7952</v>
      </c>
      <c r="B3359" t="s">
        <v>7953</v>
      </c>
      <c r="C3359">
        <v>4</v>
      </c>
      <c r="D3359">
        <v>4.05</v>
      </c>
      <c r="E3359">
        <v>2.86</v>
      </c>
      <c r="F3359">
        <v>5.8</v>
      </c>
      <c r="G3359">
        <v>6.16</v>
      </c>
      <c r="H3359">
        <v>3.25</v>
      </c>
      <c r="I3359">
        <v>5.19</v>
      </c>
      <c r="J3359">
        <v>5.63</v>
      </c>
      <c r="K3359">
        <v>2.7</v>
      </c>
      <c r="U3359">
        <v>34</v>
      </c>
      <c r="V3359">
        <v>58</v>
      </c>
      <c r="W3359">
        <v>51</v>
      </c>
      <c r="X3359">
        <v>105</v>
      </c>
      <c r="Y3359">
        <v>126</v>
      </c>
      <c r="Z3359">
        <v>141</v>
      </c>
      <c r="AA3359">
        <f t="shared" si="784"/>
        <v>515</v>
      </c>
      <c r="AB3359">
        <f t="shared" si="789"/>
        <v>8.5818729846137855E-5</v>
      </c>
      <c r="AC3359" s="175"/>
    </row>
    <row r="3360" spans="1:29">
      <c r="A3360" t="s">
        <v>7954</v>
      </c>
      <c r="B3360" t="s">
        <v>7955</v>
      </c>
      <c r="C3360">
        <v>3.99</v>
      </c>
      <c r="D3360">
        <v>4.05</v>
      </c>
      <c r="E3360">
        <v>2.84</v>
      </c>
      <c r="F3360">
        <v>5.73</v>
      </c>
      <c r="G3360">
        <v>6.14</v>
      </c>
      <c r="H3360">
        <v>3.22</v>
      </c>
      <c r="I3360">
        <v>5.15</v>
      </c>
      <c r="J3360">
        <v>5.61</v>
      </c>
      <c r="K3360">
        <v>2.7</v>
      </c>
      <c r="U3360">
        <v>32</v>
      </c>
      <c r="V3360">
        <v>58</v>
      </c>
      <c r="W3360">
        <v>49</v>
      </c>
      <c r="X3360">
        <v>114</v>
      </c>
      <c r="Y3360">
        <v>137</v>
      </c>
      <c r="Z3360">
        <v>146</v>
      </c>
      <c r="AA3360">
        <f t="shared" si="784"/>
        <v>536</v>
      </c>
      <c r="AB3360">
        <f t="shared" si="789"/>
        <v>8.9318134364135704E-5</v>
      </c>
      <c r="AC3360" s="175"/>
    </row>
    <row r="3361" spans="1:29">
      <c r="A3361" t="s">
        <v>7956</v>
      </c>
      <c r="B3361" t="s">
        <v>7957</v>
      </c>
      <c r="C3361">
        <v>3.99</v>
      </c>
      <c r="D3361">
        <v>4.05</v>
      </c>
      <c r="E3361">
        <v>2.82</v>
      </c>
      <c r="F3361">
        <v>5.69</v>
      </c>
      <c r="G3361">
        <v>6.12</v>
      </c>
      <c r="H3361">
        <v>3.19</v>
      </c>
      <c r="I3361">
        <v>5.12</v>
      </c>
      <c r="J3361">
        <v>5.59</v>
      </c>
      <c r="K3361">
        <v>2.7</v>
      </c>
      <c r="U3361">
        <v>33</v>
      </c>
      <c r="V3361">
        <v>56</v>
      </c>
      <c r="W3361">
        <v>43</v>
      </c>
      <c r="X3361">
        <v>104</v>
      </c>
      <c r="Y3361">
        <v>133</v>
      </c>
      <c r="Z3361">
        <v>125</v>
      </c>
      <c r="AA3361">
        <f t="shared" si="784"/>
        <v>494</v>
      </c>
      <c r="AB3361">
        <f t="shared" si="789"/>
        <v>8.2319325328139993E-5</v>
      </c>
      <c r="AC3361" s="175">
        <f t="shared" ref="AC3361" si="792">SUM(AB3361:AB3364)/4</f>
        <v>5.7656855391774168E-5</v>
      </c>
    </row>
    <row r="3362" spans="1:29">
      <c r="A3362" t="s">
        <v>7958</v>
      </c>
      <c r="B3362" t="s">
        <v>7959</v>
      </c>
      <c r="C3362">
        <v>3.97</v>
      </c>
      <c r="D3362">
        <v>4.05</v>
      </c>
      <c r="E3362">
        <v>2.8</v>
      </c>
      <c r="F3362">
        <v>5.65</v>
      </c>
      <c r="G3362">
        <v>6.11</v>
      </c>
      <c r="H3362">
        <v>3.18</v>
      </c>
      <c r="I3362">
        <v>5.07</v>
      </c>
      <c r="J3362">
        <v>5.57</v>
      </c>
      <c r="K3362">
        <v>2.7</v>
      </c>
      <c r="U3362">
        <v>26</v>
      </c>
      <c r="V3362">
        <v>44</v>
      </c>
      <c r="W3362">
        <v>31</v>
      </c>
      <c r="X3362">
        <v>101</v>
      </c>
      <c r="Y3362">
        <v>121</v>
      </c>
      <c r="Z3362">
        <v>73</v>
      </c>
      <c r="AA3362">
        <f t="shared" si="784"/>
        <v>396</v>
      </c>
      <c r="AB3362">
        <f t="shared" si="789"/>
        <v>6.5988770910816675E-5</v>
      </c>
      <c r="AC3362" s="175"/>
    </row>
    <row r="3363" spans="1:29">
      <c r="A3363" t="s">
        <v>7960</v>
      </c>
      <c r="B3363" t="s">
        <v>7961</v>
      </c>
      <c r="C3363">
        <v>3.96</v>
      </c>
      <c r="D3363">
        <v>4.05</v>
      </c>
      <c r="E3363">
        <v>2.79</v>
      </c>
      <c r="F3363">
        <v>5.6</v>
      </c>
      <c r="G3363">
        <v>6.09</v>
      </c>
      <c r="H3363">
        <v>3.16</v>
      </c>
      <c r="I3363">
        <v>5.04</v>
      </c>
      <c r="J3363">
        <v>5.55</v>
      </c>
      <c r="K3363">
        <v>2.7</v>
      </c>
      <c r="U3363">
        <v>23</v>
      </c>
      <c r="V3363">
        <v>31</v>
      </c>
      <c r="W3363">
        <v>19</v>
      </c>
      <c r="X3363">
        <v>76</v>
      </c>
      <c r="Y3363">
        <v>90</v>
      </c>
      <c r="Z3363">
        <v>30</v>
      </c>
      <c r="AA3363">
        <f t="shared" si="784"/>
        <v>269</v>
      </c>
      <c r="AB3363">
        <f t="shared" si="789"/>
        <v>4.48257054924487E-5</v>
      </c>
      <c r="AC3363" s="175"/>
    </row>
    <row r="3364" spans="1:29">
      <c r="A3364" t="s">
        <v>7962</v>
      </c>
      <c r="B3364" t="s">
        <v>7963</v>
      </c>
      <c r="C3364">
        <v>3.95</v>
      </c>
      <c r="D3364">
        <v>4.05</v>
      </c>
      <c r="E3364">
        <v>2.78</v>
      </c>
      <c r="F3364">
        <v>5.57</v>
      </c>
      <c r="G3364">
        <v>6.08</v>
      </c>
      <c r="H3364">
        <v>3.15</v>
      </c>
      <c r="I3364">
        <v>5.0199999999999996</v>
      </c>
      <c r="J3364">
        <v>5.54</v>
      </c>
      <c r="K3364">
        <v>2.7</v>
      </c>
      <c r="U3364">
        <v>30</v>
      </c>
      <c r="V3364">
        <v>28</v>
      </c>
      <c r="W3364">
        <v>21</v>
      </c>
      <c r="X3364">
        <v>66</v>
      </c>
      <c r="Y3364">
        <v>68</v>
      </c>
      <c r="Z3364">
        <v>12</v>
      </c>
      <c r="AA3364">
        <f t="shared" si="784"/>
        <v>225</v>
      </c>
      <c r="AB3364">
        <f t="shared" si="789"/>
        <v>3.7493619835691293E-5</v>
      </c>
      <c r="AC3364" s="175"/>
    </row>
    <row r="3365" spans="1:29">
      <c r="A3365" t="s">
        <v>7964</v>
      </c>
      <c r="B3365" t="s">
        <v>7965</v>
      </c>
      <c r="C3365">
        <v>3.93</v>
      </c>
      <c r="D3365">
        <v>4.05</v>
      </c>
      <c r="E3365">
        <v>2.77</v>
      </c>
      <c r="F3365">
        <v>5.51</v>
      </c>
      <c r="G3365">
        <v>6.05</v>
      </c>
      <c r="H3365">
        <v>3.13</v>
      </c>
      <c r="I3365">
        <v>4.99</v>
      </c>
      <c r="J3365">
        <v>5.52</v>
      </c>
      <c r="K3365">
        <v>2.7</v>
      </c>
      <c r="U3365">
        <v>29</v>
      </c>
      <c r="V3365">
        <v>26</v>
      </c>
      <c r="W3365">
        <v>22</v>
      </c>
      <c r="X3365">
        <v>83</v>
      </c>
      <c r="Y3365">
        <v>71</v>
      </c>
      <c r="Z3365">
        <v>15</v>
      </c>
      <c r="AA3365">
        <f t="shared" si="784"/>
        <v>246</v>
      </c>
      <c r="AB3365">
        <f t="shared" si="789"/>
        <v>4.0993024353689149E-5</v>
      </c>
      <c r="AC3365" s="175">
        <f t="shared" ref="AC3365" si="793">SUM(AB3365:AB3368)/4</f>
        <v>4.8658386631208258E-5</v>
      </c>
    </row>
    <row r="3366" spans="1:29">
      <c r="A3366" t="s">
        <v>7966</v>
      </c>
      <c r="B3366" t="s">
        <v>7967</v>
      </c>
      <c r="C3366">
        <v>3.91</v>
      </c>
      <c r="D3366">
        <v>4.05</v>
      </c>
      <c r="E3366">
        <v>2.76</v>
      </c>
      <c r="F3366">
        <v>5.48</v>
      </c>
      <c r="G3366">
        <v>6.03</v>
      </c>
      <c r="H3366">
        <v>3.12</v>
      </c>
      <c r="I3366">
        <v>4.97</v>
      </c>
      <c r="J3366">
        <v>5.51</v>
      </c>
      <c r="K3366">
        <v>2.7</v>
      </c>
      <c r="U3366">
        <v>32</v>
      </c>
      <c r="V3366">
        <v>25</v>
      </c>
      <c r="W3366">
        <v>25</v>
      </c>
      <c r="X3366">
        <v>86</v>
      </c>
      <c r="Y3366">
        <v>68</v>
      </c>
      <c r="Z3366">
        <v>12</v>
      </c>
      <c r="AA3366">
        <f t="shared" si="784"/>
        <v>248</v>
      </c>
      <c r="AB3366">
        <f t="shared" si="789"/>
        <v>4.1326300974450851E-5</v>
      </c>
      <c r="AC3366" s="175"/>
    </row>
    <row r="3367" spans="1:29">
      <c r="A3367" t="s">
        <v>7968</v>
      </c>
      <c r="B3367" t="s">
        <v>7969</v>
      </c>
      <c r="C3367">
        <v>3.9</v>
      </c>
      <c r="D3367">
        <v>4.05</v>
      </c>
      <c r="E3367">
        <v>2.75</v>
      </c>
      <c r="F3367">
        <v>5.46</v>
      </c>
      <c r="G3367">
        <v>6.02</v>
      </c>
      <c r="H3367">
        <v>3.11</v>
      </c>
      <c r="I3367">
        <v>4.95</v>
      </c>
      <c r="J3367">
        <v>5.5</v>
      </c>
      <c r="K3367">
        <v>2.7</v>
      </c>
      <c r="U3367">
        <v>37</v>
      </c>
      <c r="V3367">
        <v>30</v>
      </c>
      <c r="W3367">
        <v>29</v>
      </c>
      <c r="X3367">
        <v>88</v>
      </c>
      <c r="Y3367">
        <v>66</v>
      </c>
      <c r="Z3367">
        <v>22</v>
      </c>
      <c r="AA3367">
        <f t="shared" si="784"/>
        <v>272</v>
      </c>
      <c r="AB3367">
        <f t="shared" si="789"/>
        <v>4.532562042359125E-5</v>
      </c>
      <c r="AC3367" s="175"/>
    </row>
    <row r="3368" spans="1:29">
      <c r="A3368" t="s">
        <v>7970</v>
      </c>
      <c r="B3368" t="s">
        <v>7971</v>
      </c>
      <c r="C3368">
        <v>3.89</v>
      </c>
      <c r="D3368">
        <v>4.05</v>
      </c>
      <c r="E3368">
        <v>2.74</v>
      </c>
      <c r="F3368">
        <v>5.43</v>
      </c>
      <c r="G3368">
        <v>6</v>
      </c>
      <c r="H3368">
        <v>3.09</v>
      </c>
      <c r="I3368">
        <v>4.9400000000000004</v>
      </c>
      <c r="J3368">
        <v>5.5</v>
      </c>
      <c r="K3368">
        <v>2.7</v>
      </c>
      <c r="U3368">
        <v>39</v>
      </c>
      <c r="V3368">
        <v>44</v>
      </c>
      <c r="W3368">
        <v>40</v>
      </c>
      <c r="X3368">
        <v>121</v>
      </c>
      <c r="Y3368">
        <v>105</v>
      </c>
      <c r="Z3368">
        <v>53</v>
      </c>
      <c r="AA3368">
        <f t="shared" si="784"/>
        <v>402</v>
      </c>
      <c r="AB3368">
        <f t="shared" si="789"/>
        <v>6.6988600773101775E-5</v>
      </c>
      <c r="AC3368" s="175"/>
    </row>
    <row r="3369" spans="1:29">
      <c r="A3369" t="s">
        <v>7972</v>
      </c>
      <c r="B3369" t="s">
        <v>7973</v>
      </c>
      <c r="C3369">
        <v>3.89</v>
      </c>
      <c r="D3369">
        <v>4.05</v>
      </c>
      <c r="E3369">
        <v>2.74</v>
      </c>
      <c r="F3369">
        <v>5.41</v>
      </c>
      <c r="G3369">
        <v>5.99</v>
      </c>
      <c r="H3369">
        <v>3.08</v>
      </c>
      <c r="I3369">
        <v>4.93</v>
      </c>
      <c r="J3369">
        <v>5.49</v>
      </c>
      <c r="K3369">
        <v>2.7</v>
      </c>
      <c r="U3369">
        <v>30</v>
      </c>
      <c r="V3369">
        <v>71</v>
      </c>
      <c r="W3369">
        <v>61</v>
      </c>
      <c r="X3369">
        <v>196</v>
      </c>
      <c r="Y3369">
        <v>144</v>
      </c>
      <c r="Z3369">
        <v>167</v>
      </c>
      <c r="AA3369">
        <f t="shared" si="784"/>
        <v>669</v>
      </c>
      <c r="AB3369">
        <f t="shared" si="789"/>
        <v>1.1148102964478878E-4</v>
      </c>
      <c r="AC3369" s="175">
        <f t="shared" ref="AC3369" si="794">SUM(AB3369:AB3372)/4</f>
        <v>1.2268745601790094E-4</v>
      </c>
    </row>
    <row r="3370" spans="1:29">
      <c r="A3370" t="s">
        <v>7974</v>
      </c>
      <c r="B3370" t="s">
        <v>7975</v>
      </c>
      <c r="C3370">
        <v>3.89</v>
      </c>
      <c r="D3370">
        <v>4.05</v>
      </c>
      <c r="E3370">
        <v>2.75</v>
      </c>
      <c r="F3370">
        <v>5.41</v>
      </c>
      <c r="G3370">
        <v>5.98</v>
      </c>
      <c r="H3370">
        <v>3.08</v>
      </c>
      <c r="I3370">
        <v>4.9400000000000004</v>
      </c>
      <c r="J3370">
        <v>5.5</v>
      </c>
      <c r="K3370">
        <v>2.7</v>
      </c>
      <c r="U3370">
        <v>47</v>
      </c>
      <c r="V3370">
        <v>92</v>
      </c>
      <c r="W3370">
        <v>67</v>
      </c>
      <c r="X3370">
        <v>221</v>
      </c>
      <c r="Y3370">
        <v>122</v>
      </c>
      <c r="Z3370">
        <v>261</v>
      </c>
      <c r="AA3370">
        <f t="shared" si="784"/>
        <v>810</v>
      </c>
      <c r="AB3370">
        <f t="shared" si="789"/>
        <v>1.3497703140848865E-4</v>
      </c>
      <c r="AC3370" s="175"/>
    </row>
    <row r="3371" spans="1:29">
      <c r="A3371" t="s">
        <v>7976</v>
      </c>
      <c r="B3371" t="s">
        <v>7977</v>
      </c>
      <c r="C3371">
        <v>3.89</v>
      </c>
      <c r="D3371">
        <v>4.05</v>
      </c>
      <c r="E3371">
        <v>2.76</v>
      </c>
      <c r="F3371">
        <v>5.41</v>
      </c>
      <c r="G3371">
        <v>5.98</v>
      </c>
      <c r="H3371">
        <v>3.08</v>
      </c>
      <c r="I3371">
        <v>4.95</v>
      </c>
      <c r="J3371">
        <v>5.51</v>
      </c>
      <c r="K3371">
        <v>2.7</v>
      </c>
      <c r="U3371">
        <v>53</v>
      </c>
      <c r="V3371">
        <v>73</v>
      </c>
      <c r="W3371">
        <v>71</v>
      </c>
      <c r="X3371">
        <v>220</v>
      </c>
      <c r="Y3371">
        <v>154</v>
      </c>
      <c r="Z3371">
        <v>225</v>
      </c>
      <c r="AA3371">
        <f t="shared" si="784"/>
        <v>796</v>
      </c>
      <c r="AB3371">
        <f t="shared" si="789"/>
        <v>1.3264409506315674E-4</v>
      </c>
      <c r="AC3371" s="175"/>
    </row>
    <row r="3372" spans="1:29">
      <c r="A3372" t="s">
        <v>7978</v>
      </c>
      <c r="B3372" t="s">
        <v>7979</v>
      </c>
      <c r="C3372">
        <v>3.9</v>
      </c>
      <c r="D3372">
        <v>4.05</v>
      </c>
      <c r="E3372">
        <v>2.78</v>
      </c>
      <c r="F3372">
        <v>5.42</v>
      </c>
      <c r="G3372">
        <v>5.97</v>
      </c>
      <c r="H3372">
        <v>3.09</v>
      </c>
      <c r="I3372">
        <v>4.97</v>
      </c>
      <c r="J3372">
        <v>5.52</v>
      </c>
      <c r="K3372">
        <v>2.7</v>
      </c>
      <c r="U3372">
        <v>61</v>
      </c>
      <c r="V3372">
        <v>71</v>
      </c>
      <c r="W3372">
        <v>64</v>
      </c>
      <c r="X3372">
        <v>166</v>
      </c>
      <c r="Y3372">
        <v>137</v>
      </c>
      <c r="Z3372">
        <v>171</v>
      </c>
      <c r="AA3372">
        <f t="shared" si="784"/>
        <v>670</v>
      </c>
      <c r="AB3372">
        <f t="shared" si="789"/>
        <v>1.1164766795516963E-4</v>
      </c>
      <c r="AC3372" s="175"/>
    </row>
    <row r="3373" spans="1:29">
      <c r="A3373" t="s">
        <v>7980</v>
      </c>
      <c r="B3373" t="s">
        <v>7981</v>
      </c>
      <c r="C3373">
        <v>3.91</v>
      </c>
      <c r="D3373">
        <v>4.05</v>
      </c>
      <c r="E3373">
        <v>2.8</v>
      </c>
      <c r="F3373">
        <v>5.45</v>
      </c>
      <c r="G3373">
        <v>5.98</v>
      </c>
      <c r="H3373">
        <v>3.11</v>
      </c>
      <c r="I3373">
        <v>5.01</v>
      </c>
      <c r="J3373">
        <v>5.54</v>
      </c>
      <c r="K3373">
        <v>2.7</v>
      </c>
      <c r="U3373">
        <v>56</v>
      </c>
      <c r="V3373">
        <v>64</v>
      </c>
      <c r="W3373">
        <v>58</v>
      </c>
      <c r="X3373">
        <v>154</v>
      </c>
      <c r="Y3373">
        <v>140</v>
      </c>
      <c r="Z3373">
        <v>163</v>
      </c>
      <c r="AA3373">
        <f t="shared" si="784"/>
        <v>635</v>
      </c>
      <c r="AB3373">
        <f t="shared" si="789"/>
        <v>1.0581532709183988E-4</v>
      </c>
      <c r="AC3373" s="175">
        <f t="shared" ref="AC3373" si="795">SUM(AB3373:AB3376)/4</f>
        <v>9.7066815796845234E-5</v>
      </c>
    </row>
    <row r="3374" spans="1:29">
      <c r="A3374" t="s">
        <v>7982</v>
      </c>
      <c r="B3374" t="s">
        <v>7983</v>
      </c>
      <c r="C3374">
        <v>3.92</v>
      </c>
      <c r="D3374">
        <v>4.05</v>
      </c>
      <c r="E3374">
        <v>2.82</v>
      </c>
      <c r="F3374">
        <v>5.49</v>
      </c>
      <c r="G3374">
        <v>6</v>
      </c>
      <c r="H3374">
        <v>3.15</v>
      </c>
      <c r="I3374">
        <v>5.03</v>
      </c>
      <c r="J3374">
        <v>5.55</v>
      </c>
      <c r="K3374">
        <v>2.7</v>
      </c>
      <c r="U3374">
        <v>46</v>
      </c>
      <c r="V3374">
        <v>61</v>
      </c>
      <c r="W3374">
        <v>52</v>
      </c>
      <c r="X3374">
        <v>151</v>
      </c>
      <c r="Y3374">
        <v>132</v>
      </c>
      <c r="Z3374">
        <v>148</v>
      </c>
      <c r="AA3374">
        <f t="shared" si="784"/>
        <v>590</v>
      </c>
      <c r="AB3374">
        <f t="shared" si="789"/>
        <v>9.8316603124701615E-5</v>
      </c>
      <c r="AC3374" s="175"/>
    </row>
    <row r="3375" spans="1:29">
      <c r="A3375" t="s">
        <v>7984</v>
      </c>
      <c r="B3375" t="s">
        <v>7985</v>
      </c>
      <c r="C3375">
        <v>3.94</v>
      </c>
      <c r="D3375">
        <v>4.0599999999999996</v>
      </c>
      <c r="E3375">
        <v>2.83</v>
      </c>
      <c r="F3375">
        <v>5.51</v>
      </c>
      <c r="G3375">
        <v>6</v>
      </c>
      <c r="H3375">
        <v>3.17</v>
      </c>
      <c r="I3375">
        <v>5.0599999999999996</v>
      </c>
      <c r="J3375">
        <v>5.56</v>
      </c>
      <c r="K3375">
        <v>2.7</v>
      </c>
      <c r="U3375">
        <v>42</v>
      </c>
      <c r="V3375">
        <v>57</v>
      </c>
      <c r="W3375">
        <v>45</v>
      </c>
      <c r="X3375">
        <v>140</v>
      </c>
      <c r="Y3375">
        <v>129</v>
      </c>
      <c r="Z3375">
        <v>150</v>
      </c>
      <c r="AA3375">
        <f t="shared" si="784"/>
        <v>563</v>
      </c>
      <c r="AB3375">
        <f t="shared" si="789"/>
        <v>9.3817368744418653E-5</v>
      </c>
      <c r="AC3375" s="175"/>
    </row>
    <row r="3376" spans="1:29">
      <c r="A3376" t="s">
        <v>7986</v>
      </c>
      <c r="B3376" t="s">
        <v>7987</v>
      </c>
      <c r="C3376">
        <v>3.96</v>
      </c>
      <c r="D3376">
        <v>4.0599999999999996</v>
      </c>
      <c r="E3376">
        <v>2.84</v>
      </c>
      <c r="F3376">
        <v>5.55</v>
      </c>
      <c r="G3376">
        <v>6.02</v>
      </c>
      <c r="H3376">
        <v>3.2</v>
      </c>
      <c r="I3376">
        <v>5.09</v>
      </c>
      <c r="J3376">
        <v>5.58</v>
      </c>
      <c r="K3376">
        <v>2.7</v>
      </c>
      <c r="U3376">
        <v>38</v>
      </c>
      <c r="V3376">
        <v>55</v>
      </c>
      <c r="W3376">
        <v>42</v>
      </c>
      <c r="X3376">
        <v>133</v>
      </c>
      <c r="Y3376">
        <v>129</v>
      </c>
      <c r="Z3376">
        <v>145</v>
      </c>
      <c r="AA3376">
        <f t="shared" si="784"/>
        <v>542</v>
      </c>
      <c r="AB3376">
        <f t="shared" si="789"/>
        <v>9.0317964226420804E-5</v>
      </c>
      <c r="AC3376" s="175"/>
    </row>
    <row r="3377" spans="1:29">
      <c r="A3377" t="s">
        <v>7988</v>
      </c>
      <c r="B3377" t="s">
        <v>7989</v>
      </c>
      <c r="C3377">
        <v>3.97</v>
      </c>
      <c r="D3377">
        <v>4.0599999999999996</v>
      </c>
      <c r="E3377">
        <v>2.85</v>
      </c>
      <c r="F3377">
        <v>5.59</v>
      </c>
      <c r="G3377">
        <v>6.04</v>
      </c>
      <c r="H3377">
        <v>3.21</v>
      </c>
      <c r="I3377">
        <v>5.1100000000000003</v>
      </c>
      <c r="J3377">
        <v>5.59</v>
      </c>
      <c r="K3377">
        <v>2.7</v>
      </c>
      <c r="U3377">
        <v>43</v>
      </c>
      <c r="V3377">
        <v>54</v>
      </c>
      <c r="W3377">
        <v>45</v>
      </c>
      <c r="X3377">
        <v>106</v>
      </c>
      <c r="Y3377">
        <v>119</v>
      </c>
      <c r="Z3377">
        <v>117</v>
      </c>
      <c r="AA3377">
        <f t="shared" si="784"/>
        <v>484</v>
      </c>
      <c r="AB3377">
        <f t="shared" si="789"/>
        <v>8.0652942224331489E-5</v>
      </c>
      <c r="AC3377" s="175">
        <f t="shared" ref="AC3377" si="796">SUM(AB3377:AB3380)/4</f>
        <v>7.6986899395952785E-5</v>
      </c>
    </row>
    <row r="3378" spans="1:29">
      <c r="A3378" t="s">
        <v>7990</v>
      </c>
      <c r="B3378" t="s">
        <v>7991</v>
      </c>
      <c r="C3378">
        <v>3.97</v>
      </c>
      <c r="D3378">
        <v>4.0599999999999996</v>
      </c>
      <c r="E3378">
        <v>2.86</v>
      </c>
      <c r="F3378">
        <v>5.6</v>
      </c>
      <c r="G3378">
        <v>6.05</v>
      </c>
      <c r="H3378">
        <v>3.21</v>
      </c>
      <c r="I3378">
        <v>5.12</v>
      </c>
      <c r="J3378">
        <v>5.6</v>
      </c>
      <c r="K3378">
        <v>2.7</v>
      </c>
      <c r="U3378">
        <v>42</v>
      </c>
      <c r="V3378">
        <v>51</v>
      </c>
      <c r="W3378">
        <v>45</v>
      </c>
      <c r="X3378">
        <v>94</v>
      </c>
      <c r="Y3378">
        <v>122</v>
      </c>
      <c r="Z3378">
        <v>112</v>
      </c>
      <c r="AA3378">
        <f t="shared" si="784"/>
        <v>466</v>
      </c>
      <c r="AB3378">
        <f t="shared" si="789"/>
        <v>7.765345263747619E-5</v>
      </c>
      <c r="AC3378" s="175"/>
    </row>
    <row r="3379" spans="1:29">
      <c r="A3379" t="s">
        <v>7992</v>
      </c>
      <c r="B3379" t="s">
        <v>7993</v>
      </c>
      <c r="C3379">
        <v>3.98</v>
      </c>
      <c r="D3379">
        <v>4.0599999999999996</v>
      </c>
      <c r="E3379">
        <v>2.85</v>
      </c>
      <c r="F3379">
        <v>5.61</v>
      </c>
      <c r="G3379">
        <v>6.06</v>
      </c>
      <c r="H3379">
        <v>3.21</v>
      </c>
      <c r="I3379">
        <v>5.1100000000000003</v>
      </c>
      <c r="J3379">
        <v>5.59</v>
      </c>
      <c r="K3379">
        <v>2.7</v>
      </c>
      <c r="U3379">
        <v>41</v>
      </c>
      <c r="V3379">
        <v>54</v>
      </c>
      <c r="W3379">
        <v>49</v>
      </c>
      <c r="X3379">
        <v>90</v>
      </c>
      <c r="Y3379">
        <v>110</v>
      </c>
      <c r="Z3379">
        <v>100</v>
      </c>
      <c r="AA3379">
        <f t="shared" si="784"/>
        <v>444</v>
      </c>
      <c r="AB3379">
        <f t="shared" si="789"/>
        <v>7.3987409809097486E-5</v>
      </c>
      <c r="AC3379" s="175"/>
    </row>
    <row r="3380" spans="1:29">
      <c r="A3380" t="s">
        <v>7994</v>
      </c>
      <c r="B3380" t="s">
        <v>7995</v>
      </c>
      <c r="C3380">
        <v>3.98</v>
      </c>
      <c r="D3380">
        <v>4.0599999999999996</v>
      </c>
      <c r="E3380">
        <v>2.84</v>
      </c>
      <c r="F3380">
        <v>5.6</v>
      </c>
      <c r="G3380">
        <v>6.05</v>
      </c>
      <c r="H3380">
        <v>3.2</v>
      </c>
      <c r="I3380">
        <v>5.1100000000000003</v>
      </c>
      <c r="J3380">
        <v>5.59</v>
      </c>
      <c r="K3380">
        <v>2.7</v>
      </c>
      <c r="U3380">
        <v>44</v>
      </c>
      <c r="V3380">
        <v>56</v>
      </c>
      <c r="W3380">
        <v>50</v>
      </c>
      <c r="X3380">
        <v>78</v>
      </c>
      <c r="Y3380">
        <v>109</v>
      </c>
      <c r="Z3380">
        <v>117</v>
      </c>
      <c r="AA3380">
        <f t="shared" si="784"/>
        <v>454</v>
      </c>
      <c r="AB3380">
        <f t="shared" si="789"/>
        <v>7.565379291290599E-5</v>
      </c>
      <c r="AC3380" s="175"/>
    </row>
    <row r="3381" spans="1:29">
      <c r="A3381" t="s">
        <v>7996</v>
      </c>
      <c r="B3381" t="s">
        <v>7997</v>
      </c>
      <c r="C3381">
        <v>3.97</v>
      </c>
      <c r="D3381">
        <v>4.0599999999999996</v>
      </c>
      <c r="E3381">
        <v>2.83</v>
      </c>
      <c r="F3381">
        <v>5.57</v>
      </c>
      <c r="G3381">
        <v>6.04</v>
      </c>
      <c r="H3381">
        <v>3.18</v>
      </c>
      <c r="I3381">
        <v>5.09</v>
      </c>
      <c r="J3381">
        <v>5.58</v>
      </c>
      <c r="K3381">
        <v>2.7</v>
      </c>
      <c r="U3381">
        <v>42</v>
      </c>
      <c r="V3381">
        <v>58</v>
      </c>
      <c r="W3381">
        <v>52</v>
      </c>
      <c r="X3381">
        <v>83</v>
      </c>
      <c r="Y3381">
        <v>116</v>
      </c>
      <c r="Z3381">
        <v>138</v>
      </c>
      <c r="AA3381">
        <f t="shared" si="784"/>
        <v>489</v>
      </c>
      <c r="AB3381">
        <f t="shared" si="789"/>
        <v>8.1486133776235747E-5</v>
      </c>
      <c r="AC3381" s="175">
        <f t="shared" ref="AC3381" si="797">SUM(AB3381:AB3384)/4</f>
        <v>8.76517512603272E-5</v>
      </c>
    </row>
    <row r="3382" spans="1:29">
      <c r="A3382" t="s">
        <v>7998</v>
      </c>
      <c r="B3382" t="s">
        <v>7999</v>
      </c>
      <c r="C3382">
        <v>3.96</v>
      </c>
      <c r="D3382">
        <v>4.0599999999999996</v>
      </c>
      <c r="E3382">
        <v>2.81</v>
      </c>
      <c r="F3382">
        <v>5.53</v>
      </c>
      <c r="G3382">
        <v>6.03</v>
      </c>
      <c r="H3382">
        <v>3.15</v>
      </c>
      <c r="I3382">
        <v>5.05</v>
      </c>
      <c r="J3382">
        <v>5.56</v>
      </c>
      <c r="K3382">
        <v>2.7</v>
      </c>
      <c r="U3382">
        <v>42</v>
      </c>
      <c r="V3382">
        <v>64</v>
      </c>
      <c r="W3382">
        <v>59</v>
      </c>
      <c r="X3382">
        <v>88</v>
      </c>
      <c r="Y3382">
        <v>123</v>
      </c>
      <c r="Z3382">
        <v>134</v>
      </c>
      <c r="AA3382">
        <f t="shared" si="784"/>
        <v>510</v>
      </c>
      <c r="AB3382">
        <f t="shared" si="789"/>
        <v>8.4985538294233596E-5</v>
      </c>
      <c r="AC3382" s="175"/>
    </row>
    <row r="3383" spans="1:29">
      <c r="A3383" t="s">
        <v>8000</v>
      </c>
      <c r="B3383" t="s">
        <v>8001</v>
      </c>
      <c r="C3383">
        <v>3.95</v>
      </c>
      <c r="D3383">
        <v>4.0599999999999996</v>
      </c>
      <c r="E3383">
        <v>2.79</v>
      </c>
      <c r="F3383">
        <v>5.49</v>
      </c>
      <c r="G3383">
        <v>6.01</v>
      </c>
      <c r="H3383">
        <v>3.13</v>
      </c>
      <c r="I3383">
        <v>5.0199999999999996</v>
      </c>
      <c r="J3383">
        <v>5.54</v>
      </c>
      <c r="K3383">
        <v>2.7</v>
      </c>
      <c r="U3383">
        <v>42</v>
      </c>
      <c r="V3383">
        <v>70</v>
      </c>
      <c r="W3383">
        <v>64</v>
      </c>
      <c r="X3383">
        <v>102</v>
      </c>
      <c r="Y3383">
        <v>126</v>
      </c>
      <c r="Z3383">
        <v>141</v>
      </c>
      <c r="AA3383">
        <f t="shared" si="784"/>
        <v>545</v>
      </c>
      <c r="AB3383">
        <f t="shared" si="789"/>
        <v>9.0817879157563354E-5</v>
      </c>
      <c r="AC3383" s="175"/>
    </row>
    <row r="3384" spans="1:29">
      <c r="A3384" t="s">
        <v>8002</v>
      </c>
      <c r="B3384" t="s">
        <v>8003</v>
      </c>
      <c r="C3384">
        <v>3.94</v>
      </c>
      <c r="D3384">
        <v>4.0599999999999996</v>
      </c>
      <c r="E3384">
        <v>2.77</v>
      </c>
      <c r="F3384">
        <v>5.45</v>
      </c>
      <c r="G3384">
        <v>6</v>
      </c>
      <c r="H3384">
        <v>3.1</v>
      </c>
      <c r="I3384">
        <v>4.99</v>
      </c>
      <c r="J3384">
        <v>5.52</v>
      </c>
      <c r="K3384">
        <v>2.7</v>
      </c>
      <c r="U3384">
        <v>40</v>
      </c>
      <c r="V3384">
        <v>70</v>
      </c>
      <c r="W3384">
        <v>61</v>
      </c>
      <c r="X3384">
        <v>106</v>
      </c>
      <c r="Y3384">
        <v>137</v>
      </c>
      <c r="Z3384">
        <v>146</v>
      </c>
      <c r="AA3384">
        <f t="shared" si="784"/>
        <v>560</v>
      </c>
      <c r="AB3384">
        <f t="shared" si="789"/>
        <v>9.3317453813276103E-5</v>
      </c>
      <c r="AC3384" s="175"/>
    </row>
    <row r="3385" spans="1:29">
      <c r="A3385" t="s">
        <v>8004</v>
      </c>
      <c r="B3385" t="s">
        <v>8005</v>
      </c>
      <c r="C3385">
        <v>3.92</v>
      </c>
      <c r="D3385">
        <v>4.05</v>
      </c>
      <c r="E3385">
        <v>2.76</v>
      </c>
      <c r="F3385">
        <v>5.41</v>
      </c>
      <c r="G3385">
        <v>5.97</v>
      </c>
      <c r="H3385">
        <v>3.09</v>
      </c>
      <c r="I3385">
        <v>4.96</v>
      </c>
      <c r="J3385">
        <v>5.51</v>
      </c>
      <c r="K3385">
        <v>2.7</v>
      </c>
      <c r="U3385">
        <v>42</v>
      </c>
      <c r="V3385">
        <v>67</v>
      </c>
      <c r="W3385">
        <v>54</v>
      </c>
      <c r="X3385">
        <v>97</v>
      </c>
      <c r="Y3385">
        <v>133</v>
      </c>
      <c r="Z3385">
        <v>125</v>
      </c>
      <c r="AA3385">
        <f t="shared" si="784"/>
        <v>518</v>
      </c>
      <c r="AB3385">
        <f t="shared" si="789"/>
        <v>8.6318644777280405E-5</v>
      </c>
      <c r="AC3385" s="175">
        <f t="shared" ref="AC3385" si="798">SUM(AB3385:AB3388)/4</f>
        <v>6.0614685401034261E-5</v>
      </c>
    </row>
    <row r="3386" spans="1:29">
      <c r="A3386" t="s">
        <v>8006</v>
      </c>
      <c r="B3386" t="s">
        <v>8007</v>
      </c>
      <c r="C3386">
        <v>3.9</v>
      </c>
      <c r="D3386">
        <v>4.05</v>
      </c>
      <c r="E3386">
        <v>2.75</v>
      </c>
      <c r="F3386">
        <v>5.38</v>
      </c>
      <c r="G3386">
        <v>5.96</v>
      </c>
      <c r="H3386">
        <v>3.08</v>
      </c>
      <c r="I3386">
        <v>4.93</v>
      </c>
      <c r="J3386">
        <v>5.49</v>
      </c>
      <c r="K3386">
        <v>2.7</v>
      </c>
      <c r="U3386">
        <v>34</v>
      </c>
      <c r="V3386">
        <v>53</v>
      </c>
      <c r="W3386">
        <v>39</v>
      </c>
      <c r="X3386">
        <v>95</v>
      </c>
      <c r="Y3386">
        <v>121</v>
      </c>
      <c r="Z3386">
        <v>73</v>
      </c>
      <c r="AA3386">
        <f t="shared" si="784"/>
        <v>415</v>
      </c>
      <c r="AB3386">
        <f t="shared" si="789"/>
        <v>6.9154898808052829E-5</v>
      </c>
      <c r="AC3386" s="175"/>
    </row>
    <row r="3387" spans="1:29">
      <c r="A3387" t="s">
        <v>8008</v>
      </c>
      <c r="B3387" t="s">
        <v>8009</v>
      </c>
      <c r="C3387">
        <v>3.88</v>
      </c>
      <c r="D3387">
        <v>4.05</v>
      </c>
      <c r="E3387">
        <v>2.74</v>
      </c>
      <c r="F3387">
        <v>5.35</v>
      </c>
      <c r="G3387">
        <v>5.94</v>
      </c>
      <c r="H3387">
        <v>3.07</v>
      </c>
      <c r="I3387">
        <v>4.91</v>
      </c>
      <c r="J3387">
        <v>5.48</v>
      </c>
      <c r="K3387">
        <v>2.7</v>
      </c>
      <c r="U3387">
        <v>28</v>
      </c>
      <c r="V3387">
        <v>37</v>
      </c>
      <c r="W3387">
        <v>23</v>
      </c>
      <c r="X3387">
        <v>71</v>
      </c>
      <c r="Y3387">
        <v>90</v>
      </c>
      <c r="Z3387">
        <v>30</v>
      </c>
      <c r="AA3387">
        <f t="shared" si="784"/>
        <v>279</v>
      </c>
      <c r="AB3387">
        <f t="shared" si="789"/>
        <v>4.6492088596257204E-5</v>
      </c>
      <c r="AC3387" s="175"/>
    </row>
    <row r="3388" spans="1:29">
      <c r="A3388" t="s">
        <v>8010</v>
      </c>
      <c r="B3388" t="s">
        <v>8011</v>
      </c>
      <c r="C3388">
        <v>3.88</v>
      </c>
      <c r="D3388">
        <v>4.05</v>
      </c>
      <c r="E3388">
        <v>2.73</v>
      </c>
      <c r="F3388">
        <v>5.36</v>
      </c>
      <c r="G3388">
        <v>5.95</v>
      </c>
      <c r="H3388">
        <v>3.06</v>
      </c>
      <c r="I3388">
        <v>4.91</v>
      </c>
      <c r="J3388">
        <v>5.48</v>
      </c>
      <c r="K3388">
        <v>2.7</v>
      </c>
      <c r="U3388">
        <v>37</v>
      </c>
      <c r="V3388">
        <v>34</v>
      </c>
      <c r="W3388">
        <v>25</v>
      </c>
      <c r="X3388">
        <v>66</v>
      </c>
      <c r="Y3388">
        <v>68</v>
      </c>
      <c r="Z3388">
        <v>13</v>
      </c>
      <c r="AA3388">
        <f t="shared" si="784"/>
        <v>243</v>
      </c>
      <c r="AB3388">
        <f t="shared" si="789"/>
        <v>4.0493109422546599E-5</v>
      </c>
      <c r="AC3388" s="175"/>
    </row>
    <row r="3389" spans="1:29">
      <c r="A3389" t="s">
        <v>8012</v>
      </c>
      <c r="B3389" t="s">
        <v>8013</v>
      </c>
      <c r="C3389">
        <v>3.85</v>
      </c>
      <c r="D3389">
        <v>4.05</v>
      </c>
      <c r="E3389">
        <v>2.72</v>
      </c>
      <c r="F3389">
        <v>5.31</v>
      </c>
      <c r="G3389">
        <v>5.91</v>
      </c>
      <c r="H3389">
        <v>3.04</v>
      </c>
      <c r="I3389">
        <v>4.8899999999999997</v>
      </c>
      <c r="J3389">
        <v>5.47</v>
      </c>
      <c r="K3389">
        <v>2.7</v>
      </c>
      <c r="U3389">
        <v>37</v>
      </c>
      <c r="V3389">
        <v>32</v>
      </c>
      <c r="W3389">
        <v>27</v>
      </c>
      <c r="X3389">
        <v>82</v>
      </c>
      <c r="Y3389">
        <v>71</v>
      </c>
      <c r="Z3389">
        <v>15</v>
      </c>
      <c r="AA3389">
        <f t="shared" si="784"/>
        <v>264</v>
      </c>
      <c r="AB3389">
        <f t="shared" si="789"/>
        <v>4.3992513940544448E-5</v>
      </c>
      <c r="AC3389" s="175">
        <f t="shared" ref="AC3389" si="799">SUM(AB3389:AB3392)/4</f>
        <v>5.2324429459586961E-5</v>
      </c>
    </row>
    <row r="3390" spans="1:29">
      <c r="A3390" t="s">
        <v>8014</v>
      </c>
      <c r="B3390" t="s">
        <v>8015</v>
      </c>
      <c r="C3390">
        <v>3.83</v>
      </c>
      <c r="D3390">
        <v>4.04</v>
      </c>
      <c r="E3390">
        <v>2.71</v>
      </c>
      <c r="F3390">
        <v>5.28</v>
      </c>
      <c r="G3390">
        <v>5.89</v>
      </c>
      <c r="H3390">
        <v>3.03</v>
      </c>
      <c r="I3390">
        <v>4.8600000000000003</v>
      </c>
      <c r="J3390">
        <v>5.46</v>
      </c>
      <c r="K3390">
        <v>2.7</v>
      </c>
      <c r="U3390">
        <v>40</v>
      </c>
      <c r="V3390">
        <v>31</v>
      </c>
      <c r="W3390">
        <v>30</v>
      </c>
      <c r="X3390">
        <v>86</v>
      </c>
      <c r="Y3390">
        <v>69</v>
      </c>
      <c r="Z3390">
        <v>12</v>
      </c>
      <c r="AA3390">
        <f t="shared" si="784"/>
        <v>268</v>
      </c>
      <c r="AB3390">
        <f t="shared" si="789"/>
        <v>4.4659067182067852E-5</v>
      </c>
      <c r="AC3390" s="175"/>
    </row>
    <row r="3391" spans="1:29">
      <c r="A3391" t="s">
        <v>8016</v>
      </c>
      <c r="B3391" t="s">
        <v>8017</v>
      </c>
      <c r="C3391">
        <v>3.81</v>
      </c>
      <c r="D3391">
        <v>4.04</v>
      </c>
      <c r="E3391">
        <v>2.7</v>
      </c>
      <c r="F3391">
        <v>5.24</v>
      </c>
      <c r="G3391">
        <v>5.86</v>
      </c>
      <c r="H3391">
        <v>3.01</v>
      </c>
      <c r="I3391">
        <v>4.84</v>
      </c>
      <c r="J3391">
        <v>5.45</v>
      </c>
      <c r="K3391">
        <v>2.7</v>
      </c>
      <c r="U3391">
        <v>46</v>
      </c>
      <c r="V3391">
        <v>37</v>
      </c>
      <c r="W3391">
        <v>35</v>
      </c>
      <c r="X3391">
        <v>88</v>
      </c>
      <c r="Y3391">
        <v>66</v>
      </c>
      <c r="Z3391">
        <v>23</v>
      </c>
      <c r="AA3391">
        <f t="shared" si="784"/>
        <v>295</v>
      </c>
      <c r="AB3391">
        <f t="shared" si="789"/>
        <v>4.9158301562350807E-5</v>
      </c>
      <c r="AC3391" s="175"/>
    </row>
    <row r="3392" spans="1:29">
      <c r="A3392" t="s">
        <v>8018</v>
      </c>
      <c r="B3392" t="s">
        <v>8019</v>
      </c>
      <c r="C3392">
        <v>3.79</v>
      </c>
      <c r="D3392">
        <v>4.04</v>
      </c>
      <c r="E3392">
        <v>2.69</v>
      </c>
      <c r="F3392">
        <v>5.19</v>
      </c>
      <c r="G3392">
        <v>5.83</v>
      </c>
      <c r="H3392">
        <v>3</v>
      </c>
      <c r="I3392">
        <v>4.82</v>
      </c>
      <c r="J3392">
        <v>5.43</v>
      </c>
      <c r="K3392">
        <v>2.7</v>
      </c>
      <c r="U3392">
        <v>49</v>
      </c>
      <c r="V3392">
        <v>53</v>
      </c>
      <c r="W3392">
        <v>48</v>
      </c>
      <c r="X3392">
        <v>120</v>
      </c>
      <c r="Y3392">
        <v>106</v>
      </c>
      <c r="Z3392">
        <v>53</v>
      </c>
      <c r="AA3392">
        <f t="shared" si="784"/>
        <v>429</v>
      </c>
      <c r="AB3392">
        <f t="shared" si="789"/>
        <v>7.1487835153384737E-5</v>
      </c>
      <c r="AC3392" s="175"/>
    </row>
    <row r="3393" spans="1:29">
      <c r="A3393" t="s">
        <v>8020</v>
      </c>
      <c r="B3393" t="s">
        <v>8021</v>
      </c>
      <c r="C3393">
        <v>3.78</v>
      </c>
      <c r="D3393">
        <v>4.03</v>
      </c>
      <c r="E3393">
        <v>2.68</v>
      </c>
      <c r="F3393">
        <v>5.15</v>
      </c>
      <c r="G3393">
        <v>5.79</v>
      </c>
      <c r="H3393">
        <v>2.98</v>
      </c>
      <c r="I3393">
        <v>4.8</v>
      </c>
      <c r="J3393">
        <v>5.42</v>
      </c>
      <c r="K3393">
        <v>2.7</v>
      </c>
      <c r="U3393">
        <v>42</v>
      </c>
      <c r="V3393">
        <v>85</v>
      </c>
      <c r="W3393">
        <v>73</v>
      </c>
      <c r="X3393">
        <v>194</v>
      </c>
      <c r="Y3393">
        <v>144</v>
      </c>
      <c r="Z3393">
        <v>168</v>
      </c>
      <c r="AA3393">
        <f t="shared" si="784"/>
        <v>706</v>
      </c>
      <c r="AB3393">
        <f t="shared" si="789"/>
        <v>1.1764664712888023E-4</v>
      </c>
      <c r="AC3393" s="175">
        <f t="shared" ref="AC3393" si="800">SUM(AB3393:AB3396)/4</f>
        <v>1.2989456294187272E-4</v>
      </c>
    </row>
    <row r="3394" spans="1:29">
      <c r="A3394" t="s">
        <v>8022</v>
      </c>
      <c r="B3394" t="s">
        <v>8023</v>
      </c>
      <c r="C3394">
        <v>3.79</v>
      </c>
      <c r="D3394">
        <v>4.04</v>
      </c>
      <c r="E3394">
        <v>2.68</v>
      </c>
      <c r="F3394">
        <v>5.16</v>
      </c>
      <c r="G3394">
        <v>5.8</v>
      </c>
      <c r="H3394">
        <v>2.98</v>
      </c>
      <c r="I3394">
        <v>4.8099999999999996</v>
      </c>
      <c r="J3394">
        <v>5.43</v>
      </c>
      <c r="K3394">
        <v>2.7</v>
      </c>
      <c r="U3394">
        <v>62</v>
      </c>
      <c r="V3394">
        <v>109</v>
      </c>
      <c r="W3394">
        <v>82</v>
      </c>
      <c r="X3394">
        <v>220</v>
      </c>
      <c r="Y3394">
        <v>122</v>
      </c>
      <c r="Z3394">
        <v>262</v>
      </c>
      <c r="AA3394">
        <f t="shared" si="784"/>
        <v>857</v>
      </c>
      <c r="AB3394">
        <f t="shared" si="789"/>
        <v>1.4280903199638862E-4</v>
      </c>
      <c r="AC3394" s="175"/>
    </row>
    <row r="3395" spans="1:29">
      <c r="A3395" t="s">
        <v>8024</v>
      </c>
      <c r="B3395" t="s">
        <v>8025</v>
      </c>
      <c r="C3395">
        <v>3.82</v>
      </c>
      <c r="D3395">
        <v>4.05</v>
      </c>
      <c r="E3395">
        <v>2.69</v>
      </c>
      <c r="F3395">
        <v>5.2</v>
      </c>
      <c r="G3395">
        <v>5.83</v>
      </c>
      <c r="H3395">
        <v>2.98</v>
      </c>
      <c r="I3395">
        <v>4.84</v>
      </c>
      <c r="J3395">
        <v>5.44</v>
      </c>
      <c r="K3395">
        <v>2.7</v>
      </c>
      <c r="U3395">
        <v>67</v>
      </c>
      <c r="V3395">
        <v>88</v>
      </c>
      <c r="W3395">
        <v>88</v>
      </c>
      <c r="X3395">
        <v>218</v>
      </c>
      <c r="Y3395">
        <v>154</v>
      </c>
      <c r="Z3395">
        <v>226</v>
      </c>
      <c r="AA3395">
        <f t="shared" si="784"/>
        <v>841</v>
      </c>
      <c r="AB3395">
        <f t="shared" si="789"/>
        <v>1.40142819030295E-4</v>
      </c>
      <c r="AC3395" s="175"/>
    </row>
    <row r="3396" spans="1:29">
      <c r="A3396" t="s">
        <v>8026</v>
      </c>
      <c r="B3396" t="s">
        <v>8027</v>
      </c>
      <c r="C3396">
        <v>3.86</v>
      </c>
      <c r="D3396">
        <v>4.0599999999999996</v>
      </c>
      <c r="E3396">
        <v>2.71</v>
      </c>
      <c r="F3396">
        <v>5.27</v>
      </c>
      <c r="G3396">
        <v>5.88</v>
      </c>
      <c r="H3396">
        <v>2.99</v>
      </c>
      <c r="I3396">
        <v>4.88</v>
      </c>
      <c r="J3396">
        <v>5.47</v>
      </c>
      <c r="K3396">
        <v>2.7</v>
      </c>
      <c r="U3396">
        <v>76</v>
      </c>
      <c r="V3396">
        <v>86</v>
      </c>
      <c r="W3396">
        <v>79</v>
      </c>
      <c r="X3396">
        <v>164</v>
      </c>
      <c r="Y3396">
        <v>138</v>
      </c>
      <c r="Z3396">
        <v>171</v>
      </c>
      <c r="AA3396">
        <f t="shared" si="784"/>
        <v>714</v>
      </c>
      <c r="AB3396">
        <f t="shared" si="789"/>
        <v>1.1897975361192704E-4</v>
      </c>
      <c r="AC3396" s="175"/>
    </row>
    <row r="3397" spans="1:29">
      <c r="A3397" t="s">
        <v>8028</v>
      </c>
      <c r="B3397" t="s">
        <v>8029</v>
      </c>
      <c r="C3397">
        <v>3.92</v>
      </c>
      <c r="D3397">
        <v>4.0599999999999996</v>
      </c>
      <c r="E3397">
        <v>2.73</v>
      </c>
      <c r="F3397">
        <v>5.36</v>
      </c>
      <c r="G3397">
        <v>5.94</v>
      </c>
      <c r="H3397">
        <v>3.01</v>
      </c>
      <c r="I3397">
        <v>4.9400000000000004</v>
      </c>
      <c r="J3397">
        <v>5.5</v>
      </c>
      <c r="K3397">
        <v>2.7</v>
      </c>
      <c r="U3397">
        <v>70</v>
      </c>
      <c r="V3397">
        <v>77</v>
      </c>
      <c r="W3397">
        <v>71</v>
      </c>
      <c r="X3397">
        <v>153</v>
      </c>
      <c r="Y3397">
        <v>140</v>
      </c>
      <c r="Z3397">
        <v>164</v>
      </c>
      <c r="AA3397">
        <f t="shared" si="784"/>
        <v>675</v>
      </c>
      <c r="AB3397">
        <f t="shared" si="789"/>
        <v>1.1248085950707388E-4</v>
      </c>
      <c r="AC3397" s="175">
        <f t="shared" ref="AC3397:AC3457" si="801">SUM(AB3397:AB3400)/4</f>
        <v>1.0298247581536542E-4</v>
      </c>
    </row>
    <row r="3398" spans="1:29">
      <c r="A3398" t="s">
        <v>8030</v>
      </c>
      <c r="B3398" t="s">
        <v>8031</v>
      </c>
      <c r="C3398">
        <v>3.96</v>
      </c>
      <c r="D3398">
        <v>4.0599999999999996</v>
      </c>
      <c r="E3398">
        <v>2.75</v>
      </c>
      <c r="F3398">
        <v>5.5</v>
      </c>
      <c r="G3398">
        <v>6.05</v>
      </c>
      <c r="H3398">
        <v>3.07</v>
      </c>
      <c r="I3398">
        <v>5</v>
      </c>
      <c r="J3398">
        <v>5.53</v>
      </c>
      <c r="K3398">
        <v>2.7</v>
      </c>
      <c r="U3398">
        <v>58</v>
      </c>
      <c r="V3398">
        <v>74</v>
      </c>
      <c r="W3398">
        <v>64</v>
      </c>
      <c r="X3398">
        <v>150</v>
      </c>
      <c r="Y3398">
        <v>133</v>
      </c>
      <c r="Z3398">
        <v>149</v>
      </c>
      <c r="AA3398">
        <f t="shared" ref="AA3398:AA3461" si="802">SUM(U3398:Z3398)</f>
        <v>628</v>
      </c>
      <c r="AB3398">
        <f t="shared" si="789"/>
        <v>1.0464885891917392E-4</v>
      </c>
      <c r="AC3398" s="175"/>
    </row>
    <row r="3399" spans="1:29">
      <c r="A3399" t="s">
        <v>8032</v>
      </c>
      <c r="B3399" t="s">
        <v>8033</v>
      </c>
      <c r="C3399">
        <v>4</v>
      </c>
      <c r="D3399">
        <v>4.0599999999999996</v>
      </c>
      <c r="E3399">
        <v>2.78</v>
      </c>
      <c r="F3399">
        <v>5.69</v>
      </c>
      <c r="G3399">
        <v>6.16</v>
      </c>
      <c r="H3399">
        <v>3.14</v>
      </c>
      <c r="I3399">
        <v>5.09</v>
      </c>
      <c r="J3399">
        <v>5.58</v>
      </c>
      <c r="K3399">
        <v>2.7</v>
      </c>
      <c r="U3399">
        <v>53</v>
      </c>
      <c r="V3399">
        <v>69</v>
      </c>
      <c r="W3399">
        <v>55</v>
      </c>
      <c r="X3399">
        <v>139</v>
      </c>
      <c r="Y3399">
        <v>129</v>
      </c>
      <c r="Z3399">
        <v>151</v>
      </c>
      <c r="AA3399">
        <f t="shared" si="802"/>
        <v>596</v>
      </c>
      <c r="AB3399">
        <f t="shared" si="789"/>
        <v>9.9316432986986715E-5</v>
      </c>
      <c r="AC3399" s="175"/>
    </row>
    <row r="3400" spans="1:29">
      <c r="A3400" t="s">
        <v>8034</v>
      </c>
      <c r="B3400" t="s">
        <v>8035</v>
      </c>
      <c r="C3400">
        <v>4.03</v>
      </c>
      <c r="D3400">
        <v>4.0599999999999996</v>
      </c>
      <c r="E3400">
        <v>2.81</v>
      </c>
      <c r="F3400">
        <v>5.84</v>
      </c>
      <c r="G3400">
        <v>6.21</v>
      </c>
      <c r="H3400">
        <v>3.19</v>
      </c>
      <c r="I3400">
        <v>5.18</v>
      </c>
      <c r="J3400">
        <v>5.63</v>
      </c>
      <c r="K3400">
        <v>2.7</v>
      </c>
      <c r="U3400">
        <v>48</v>
      </c>
      <c r="V3400">
        <v>67</v>
      </c>
      <c r="W3400">
        <v>52</v>
      </c>
      <c r="X3400">
        <v>131</v>
      </c>
      <c r="Y3400">
        <v>130</v>
      </c>
      <c r="Z3400">
        <v>145</v>
      </c>
      <c r="AA3400">
        <f t="shared" si="802"/>
        <v>573</v>
      </c>
      <c r="AB3400">
        <f t="shared" si="789"/>
        <v>9.5483751848227157E-5</v>
      </c>
      <c r="AC3400" s="175"/>
    </row>
    <row r="3401" spans="1:29">
      <c r="A3401" t="s">
        <v>8036</v>
      </c>
      <c r="B3401" t="s">
        <v>8037</v>
      </c>
      <c r="C3401">
        <v>4.04</v>
      </c>
      <c r="D3401">
        <v>4.0599999999999996</v>
      </c>
      <c r="E3401">
        <v>2.84</v>
      </c>
      <c r="F3401">
        <v>5.94</v>
      </c>
      <c r="G3401">
        <v>6.24</v>
      </c>
      <c r="H3401">
        <v>3.23</v>
      </c>
      <c r="I3401">
        <v>5.26</v>
      </c>
      <c r="J3401">
        <v>5.67</v>
      </c>
      <c r="K3401">
        <v>2.7</v>
      </c>
      <c r="U3401">
        <v>53</v>
      </c>
      <c r="V3401">
        <v>66</v>
      </c>
      <c r="W3401">
        <v>55</v>
      </c>
      <c r="X3401">
        <v>105</v>
      </c>
      <c r="Y3401">
        <v>119</v>
      </c>
      <c r="Z3401">
        <v>117</v>
      </c>
      <c r="AA3401">
        <f t="shared" si="802"/>
        <v>515</v>
      </c>
      <c r="AB3401">
        <f t="shared" si="789"/>
        <v>8.5818729846137855E-5</v>
      </c>
      <c r="AC3401" s="175">
        <f t="shared" ref="AC3401:AC3461" si="803">SUM(AB3401:AB3404)/4</f>
        <v>8.240264448333042E-5</v>
      </c>
    </row>
    <row r="3402" spans="1:29">
      <c r="A3402" t="s">
        <v>8038</v>
      </c>
      <c r="B3402" t="s">
        <v>8039</v>
      </c>
      <c r="C3402">
        <v>4.04</v>
      </c>
      <c r="D3402">
        <v>4.0599999999999996</v>
      </c>
      <c r="E3402">
        <v>2.87</v>
      </c>
      <c r="F3402">
        <v>6.01</v>
      </c>
      <c r="G3402">
        <v>6.26</v>
      </c>
      <c r="H3402">
        <v>3.25</v>
      </c>
      <c r="I3402">
        <v>5.33</v>
      </c>
      <c r="J3402">
        <v>5.7</v>
      </c>
      <c r="K3402">
        <v>2.7</v>
      </c>
      <c r="U3402">
        <v>52</v>
      </c>
      <c r="V3402">
        <v>62</v>
      </c>
      <c r="W3402">
        <v>56</v>
      </c>
      <c r="X3402">
        <v>93</v>
      </c>
      <c r="Y3402">
        <v>122</v>
      </c>
      <c r="Z3402">
        <v>112</v>
      </c>
      <c r="AA3402">
        <f t="shared" si="802"/>
        <v>497</v>
      </c>
      <c r="AB3402">
        <f t="shared" si="789"/>
        <v>8.2819240259282543E-5</v>
      </c>
      <c r="AC3402" s="175"/>
    </row>
    <row r="3403" spans="1:29">
      <c r="A3403" t="s">
        <v>8040</v>
      </c>
      <c r="B3403" t="s">
        <v>8041</v>
      </c>
      <c r="C3403">
        <v>4.05</v>
      </c>
      <c r="D3403">
        <v>4.0599999999999996</v>
      </c>
      <c r="E3403">
        <v>2.88</v>
      </c>
      <c r="F3403">
        <v>6.05</v>
      </c>
      <c r="G3403">
        <v>6.27</v>
      </c>
      <c r="H3403">
        <v>3.26</v>
      </c>
      <c r="I3403">
        <v>5.38</v>
      </c>
      <c r="J3403">
        <v>5.73</v>
      </c>
      <c r="K3403">
        <v>2.7</v>
      </c>
      <c r="U3403">
        <v>51</v>
      </c>
      <c r="V3403">
        <v>65</v>
      </c>
      <c r="W3403">
        <v>61</v>
      </c>
      <c r="X3403">
        <v>89</v>
      </c>
      <c r="Y3403">
        <v>111</v>
      </c>
      <c r="Z3403">
        <v>100</v>
      </c>
      <c r="AA3403">
        <f t="shared" si="802"/>
        <v>477</v>
      </c>
      <c r="AB3403">
        <f t="shared" si="789"/>
        <v>7.9486474051665548E-5</v>
      </c>
      <c r="AC3403" s="175"/>
    </row>
    <row r="3404" spans="1:29">
      <c r="A3404" t="s">
        <v>8042</v>
      </c>
      <c r="B3404" t="s">
        <v>8043</v>
      </c>
      <c r="C3404">
        <v>4.04</v>
      </c>
      <c r="D3404">
        <v>4.0599999999999996</v>
      </c>
      <c r="E3404">
        <v>2.89</v>
      </c>
      <c r="F3404">
        <v>6.05</v>
      </c>
      <c r="G3404">
        <v>6.26</v>
      </c>
      <c r="H3404">
        <v>3.25</v>
      </c>
      <c r="I3404">
        <v>5.39</v>
      </c>
      <c r="J3404">
        <v>5.74</v>
      </c>
      <c r="K3404">
        <v>2.7</v>
      </c>
      <c r="U3404">
        <v>54</v>
      </c>
      <c r="V3404">
        <v>68</v>
      </c>
      <c r="W3404">
        <v>63</v>
      </c>
      <c r="X3404">
        <v>77</v>
      </c>
      <c r="Y3404">
        <v>109</v>
      </c>
      <c r="Z3404">
        <v>118</v>
      </c>
      <c r="AA3404">
        <f t="shared" si="802"/>
        <v>489</v>
      </c>
      <c r="AB3404">
        <f t="shared" si="789"/>
        <v>8.1486133776235747E-5</v>
      </c>
      <c r="AC3404" s="175"/>
    </row>
    <row r="3405" spans="1:29">
      <c r="A3405" t="s">
        <v>8044</v>
      </c>
      <c r="B3405" t="s">
        <v>8045</v>
      </c>
      <c r="C3405">
        <v>4.04</v>
      </c>
      <c r="D3405">
        <v>4.0599999999999996</v>
      </c>
      <c r="E3405">
        <v>2.88</v>
      </c>
      <c r="F3405">
        <v>6.02</v>
      </c>
      <c r="G3405">
        <v>6.26</v>
      </c>
      <c r="H3405">
        <v>3.23</v>
      </c>
      <c r="I3405">
        <v>5.37</v>
      </c>
      <c r="J3405">
        <v>5.73</v>
      </c>
      <c r="K3405">
        <v>2.7</v>
      </c>
      <c r="U3405">
        <v>52</v>
      </c>
      <c r="V3405">
        <v>71</v>
      </c>
      <c r="W3405">
        <v>65</v>
      </c>
      <c r="X3405">
        <v>82</v>
      </c>
      <c r="Y3405">
        <v>117</v>
      </c>
      <c r="Z3405">
        <v>139</v>
      </c>
      <c r="AA3405">
        <f t="shared" si="802"/>
        <v>526</v>
      </c>
      <c r="AB3405">
        <f t="shared" si="789"/>
        <v>8.76517512603272E-5</v>
      </c>
      <c r="AC3405" s="175">
        <f t="shared" ref="AC3405:AC3465" si="804">SUM(AB3405:AB3408)/4</f>
        <v>9.4275624097965989E-5</v>
      </c>
    </row>
    <row r="3406" spans="1:29">
      <c r="A3406" t="s">
        <v>8046</v>
      </c>
      <c r="B3406" t="s">
        <v>8047</v>
      </c>
      <c r="C3406">
        <v>4.04</v>
      </c>
      <c r="D3406">
        <v>4.0599999999999996</v>
      </c>
      <c r="E3406">
        <v>2.86</v>
      </c>
      <c r="F3406">
        <v>5.94</v>
      </c>
      <c r="G3406">
        <v>6.23</v>
      </c>
      <c r="H3406">
        <v>3.19</v>
      </c>
      <c r="I3406">
        <v>5.3</v>
      </c>
      <c r="J3406">
        <v>5.69</v>
      </c>
      <c r="K3406">
        <v>2.7</v>
      </c>
      <c r="U3406">
        <v>52</v>
      </c>
      <c r="V3406">
        <v>78</v>
      </c>
      <c r="W3406">
        <v>74</v>
      </c>
      <c r="X3406">
        <v>87</v>
      </c>
      <c r="Y3406">
        <v>123</v>
      </c>
      <c r="Z3406">
        <v>135</v>
      </c>
      <c r="AA3406">
        <f t="shared" si="802"/>
        <v>549</v>
      </c>
      <c r="AB3406">
        <f t="shared" si="789"/>
        <v>9.1484432399086758E-5</v>
      </c>
      <c r="AC3406" s="175"/>
    </row>
    <row r="3407" spans="1:29">
      <c r="A3407" t="s">
        <v>8048</v>
      </c>
      <c r="B3407" t="s">
        <v>8049</v>
      </c>
      <c r="C3407">
        <v>4</v>
      </c>
      <c r="D3407">
        <v>4.0599999999999996</v>
      </c>
      <c r="E3407">
        <v>2.79</v>
      </c>
      <c r="F3407">
        <v>5.72</v>
      </c>
      <c r="G3407">
        <v>6.16</v>
      </c>
      <c r="H3407">
        <v>3.14</v>
      </c>
      <c r="I3407">
        <v>5.1100000000000003</v>
      </c>
      <c r="J3407">
        <v>5.59</v>
      </c>
      <c r="K3407">
        <v>2.7</v>
      </c>
      <c r="U3407">
        <v>52</v>
      </c>
      <c r="V3407">
        <v>85</v>
      </c>
      <c r="W3407">
        <v>80</v>
      </c>
      <c r="X3407">
        <v>101</v>
      </c>
      <c r="Y3407">
        <v>127</v>
      </c>
      <c r="Z3407">
        <v>142</v>
      </c>
      <c r="AA3407">
        <f t="shared" si="802"/>
        <v>587</v>
      </c>
      <c r="AB3407">
        <f t="shared" si="789"/>
        <v>9.7816688193559065E-5</v>
      </c>
      <c r="AC3407" s="175"/>
    </row>
    <row r="3408" spans="1:29">
      <c r="A3408" t="s">
        <v>8050</v>
      </c>
      <c r="B3408" t="s">
        <v>8051</v>
      </c>
      <c r="C3408">
        <v>3.87</v>
      </c>
      <c r="D3408">
        <v>4.05</v>
      </c>
      <c r="E3408">
        <v>2.71</v>
      </c>
      <c r="F3408">
        <v>5.36</v>
      </c>
      <c r="G3408">
        <v>5.95</v>
      </c>
      <c r="H3408">
        <v>3.03</v>
      </c>
      <c r="I3408">
        <v>4.91</v>
      </c>
      <c r="J3408">
        <v>5.48</v>
      </c>
      <c r="K3408">
        <v>2.7</v>
      </c>
      <c r="U3408">
        <v>50</v>
      </c>
      <c r="V3408">
        <v>85</v>
      </c>
      <c r="W3408">
        <v>75</v>
      </c>
      <c r="X3408">
        <v>106</v>
      </c>
      <c r="Y3408">
        <v>138</v>
      </c>
      <c r="Z3408">
        <v>147</v>
      </c>
      <c r="AA3408">
        <f t="shared" si="802"/>
        <v>601</v>
      </c>
      <c r="AB3408">
        <f t="shared" si="789"/>
        <v>1.0014962453889096E-4</v>
      </c>
      <c r="AC3408" s="175"/>
    </row>
    <row r="3409" spans="1:29">
      <c r="A3409" t="s">
        <v>8052</v>
      </c>
      <c r="B3409" t="s">
        <v>8053</v>
      </c>
      <c r="C3409">
        <v>3.74</v>
      </c>
      <c r="D3409">
        <v>4.01</v>
      </c>
      <c r="E3409">
        <v>2.66</v>
      </c>
      <c r="F3409">
        <v>5.04</v>
      </c>
      <c r="G3409">
        <v>5.71</v>
      </c>
      <c r="H3409">
        <v>2.92</v>
      </c>
      <c r="I3409">
        <v>4.76</v>
      </c>
      <c r="J3409">
        <v>5.4</v>
      </c>
      <c r="K3409">
        <v>2.7</v>
      </c>
      <c r="U3409">
        <v>52</v>
      </c>
      <c r="V3409">
        <v>81</v>
      </c>
      <c r="W3409">
        <v>67</v>
      </c>
      <c r="X3409">
        <v>97</v>
      </c>
      <c r="Y3409">
        <v>134</v>
      </c>
      <c r="Z3409">
        <v>126</v>
      </c>
      <c r="AA3409">
        <f t="shared" si="802"/>
        <v>557</v>
      </c>
      <c r="AB3409">
        <f t="shared" si="789"/>
        <v>9.2817538882133553E-5</v>
      </c>
      <c r="AC3409" s="175">
        <f t="shared" ref="AC3409:AC3469" si="805">SUM(AB3409:AB3412)/4</f>
        <v>6.3947451608651262E-5</v>
      </c>
    </row>
    <row r="3410" spans="1:29">
      <c r="A3410" t="s">
        <v>8054</v>
      </c>
      <c r="B3410" t="s">
        <v>8055</v>
      </c>
      <c r="C3410">
        <v>3.62</v>
      </c>
      <c r="D3410">
        <v>3.95</v>
      </c>
      <c r="E3410">
        <v>2.62</v>
      </c>
      <c r="F3410">
        <v>4.8099999999999996</v>
      </c>
      <c r="G3410">
        <v>5.52</v>
      </c>
      <c r="H3410">
        <v>2.85</v>
      </c>
      <c r="I3410">
        <v>4.6399999999999997</v>
      </c>
      <c r="J3410">
        <v>5.34</v>
      </c>
      <c r="K3410">
        <v>2.7</v>
      </c>
      <c r="U3410">
        <v>42</v>
      </c>
      <c r="V3410">
        <v>64</v>
      </c>
      <c r="W3410">
        <v>47</v>
      </c>
      <c r="X3410">
        <v>94</v>
      </c>
      <c r="Y3410">
        <v>122</v>
      </c>
      <c r="Z3410">
        <v>73</v>
      </c>
      <c r="AA3410">
        <f t="shared" si="802"/>
        <v>442</v>
      </c>
      <c r="AB3410">
        <f t="shared" si="789"/>
        <v>7.3654133188335791E-5</v>
      </c>
      <c r="AC3410" s="175"/>
    </row>
    <row r="3411" spans="1:29">
      <c r="A3411" t="s">
        <v>8056</v>
      </c>
      <c r="B3411" t="s">
        <v>8057</v>
      </c>
      <c r="C3411">
        <v>3.53</v>
      </c>
      <c r="D3411">
        <v>3.89</v>
      </c>
      <c r="E3411">
        <v>2.58</v>
      </c>
      <c r="F3411">
        <v>4.62</v>
      </c>
      <c r="G3411">
        <v>5.36</v>
      </c>
      <c r="H3411">
        <v>2.78</v>
      </c>
      <c r="I3411">
        <v>4.5599999999999996</v>
      </c>
      <c r="J3411">
        <v>5.29</v>
      </c>
      <c r="K3411">
        <v>2.7</v>
      </c>
      <c r="U3411">
        <v>35</v>
      </c>
      <c r="V3411">
        <v>45</v>
      </c>
      <c r="W3411">
        <v>29</v>
      </c>
      <c r="X3411">
        <v>70</v>
      </c>
      <c r="Y3411">
        <v>91</v>
      </c>
      <c r="Z3411">
        <v>30</v>
      </c>
      <c r="AA3411">
        <f t="shared" si="802"/>
        <v>300</v>
      </c>
      <c r="AB3411">
        <f t="shared" si="789"/>
        <v>4.9991493114255059E-5</v>
      </c>
      <c r="AC3411" s="175"/>
    </row>
    <row r="3412" spans="1:29">
      <c r="A3412" t="s">
        <v>8058</v>
      </c>
      <c r="B3412" t="s">
        <v>8059</v>
      </c>
      <c r="C3412">
        <v>3.48</v>
      </c>
      <c r="D3412">
        <v>3.85</v>
      </c>
      <c r="E3412">
        <v>2.56</v>
      </c>
      <c r="F3412">
        <v>4.51</v>
      </c>
      <c r="G3412">
        <v>5.27</v>
      </c>
      <c r="H3412">
        <v>2.74</v>
      </c>
      <c r="I3412">
        <v>4.5</v>
      </c>
      <c r="J3412">
        <v>5.26</v>
      </c>
      <c r="K3412">
        <v>2.7</v>
      </c>
      <c r="U3412">
        <v>34</v>
      </c>
      <c r="V3412">
        <v>31</v>
      </c>
      <c r="W3412">
        <v>24</v>
      </c>
      <c r="X3412">
        <v>66</v>
      </c>
      <c r="Y3412">
        <v>68</v>
      </c>
      <c r="Z3412">
        <v>13</v>
      </c>
      <c r="AA3412">
        <f t="shared" si="802"/>
        <v>236</v>
      </c>
      <c r="AB3412">
        <f t="shared" si="789"/>
        <v>3.9326641249880645E-5</v>
      </c>
      <c r="AC3412" s="175"/>
    </row>
    <row r="3413" spans="1:29">
      <c r="A3413" t="s">
        <v>8060</v>
      </c>
      <c r="B3413" t="s">
        <v>8061</v>
      </c>
      <c r="C3413">
        <v>3.4</v>
      </c>
      <c r="D3413">
        <v>3.79</v>
      </c>
      <c r="E3413">
        <v>2.54</v>
      </c>
      <c r="F3413">
        <v>4.37</v>
      </c>
      <c r="G3413">
        <v>5.17</v>
      </c>
      <c r="H3413">
        <v>2.7</v>
      </c>
      <c r="I3413">
        <v>4.42</v>
      </c>
      <c r="J3413">
        <v>5.22</v>
      </c>
      <c r="K3413">
        <v>2.7</v>
      </c>
      <c r="U3413">
        <v>33</v>
      </c>
      <c r="V3413">
        <v>29</v>
      </c>
      <c r="W3413">
        <v>26</v>
      </c>
      <c r="X3413">
        <v>83</v>
      </c>
      <c r="Y3413">
        <v>71</v>
      </c>
      <c r="Z3413">
        <v>15</v>
      </c>
      <c r="AA3413">
        <f t="shared" si="802"/>
        <v>257</v>
      </c>
      <c r="AB3413">
        <f t="shared" si="789"/>
        <v>4.28260457678785E-5</v>
      </c>
      <c r="AC3413" s="175">
        <f t="shared" ref="AC3413:AC3473" si="806">SUM(AB3413:AB3416)/4</f>
        <v>5.0783025088564098E-5</v>
      </c>
    </row>
    <row r="3414" spans="1:29">
      <c r="A3414" t="s">
        <v>8062</v>
      </c>
      <c r="B3414" t="s">
        <v>8063</v>
      </c>
      <c r="C3414">
        <v>3.35</v>
      </c>
      <c r="D3414">
        <v>3.75</v>
      </c>
      <c r="E3414">
        <v>2.52</v>
      </c>
      <c r="F3414">
        <v>4.29</v>
      </c>
      <c r="G3414">
        <v>5.0999999999999996</v>
      </c>
      <c r="H3414">
        <v>2.67</v>
      </c>
      <c r="I3414">
        <v>4.38</v>
      </c>
      <c r="J3414">
        <v>5.19</v>
      </c>
      <c r="K3414">
        <v>2.7</v>
      </c>
      <c r="U3414">
        <v>36</v>
      </c>
      <c r="V3414">
        <v>28</v>
      </c>
      <c r="W3414">
        <v>28</v>
      </c>
      <c r="X3414">
        <v>87</v>
      </c>
      <c r="Y3414">
        <v>69</v>
      </c>
      <c r="Z3414">
        <v>12</v>
      </c>
      <c r="AA3414">
        <f t="shared" si="802"/>
        <v>260</v>
      </c>
      <c r="AB3414">
        <f t="shared" ref="AB3414:AB3477" si="807">AA3414/$AD$4</f>
        <v>4.332596069902105E-5</v>
      </c>
      <c r="AC3414" s="175"/>
    </row>
    <row r="3415" spans="1:29">
      <c r="A3415" t="s">
        <v>8064</v>
      </c>
      <c r="B3415" t="s">
        <v>8065</v>
      </c>
      <c r="C3415">
        <v>3.32</v>
      </c>
      <c r="D3415">
        <v>3.72</v>
      </c>
      <c r="E3415">
        <v>2.5</v>
      </c>
      <c r="F3415">
        <v>4.2300000000000004</v>
      </c>
      <c r="G3415">
        <v>5.05</v>
      </c>
      <c r="H3415">
        <v>2.65</v>
      </c>
      <c r="I3415">
        <v>4.34</v>
      </c>
      <c r="J3415">
        <v>5.17</v>
      </c>
      <c r="K3415">
        <v>2.7</v>
      </c>
      <c r="U3415">
        <v>42</v>
      </c>
      <c r="V3415">
        <v>34</v>
      </c>
      <c r="W3415">
        <v>32</v>
      </c>
      <c r="X3415">
        <v>88</v>
      </c>
      <c r="Y3415">
        <v>66</v>
      </c>
      <c r="Z3415">
        <v>23</v>
      </c>
      <c r="AA3415">
        <f t="shared" si="802"/>
        <v>285</v>
      </c>
      <c r="AB3415">
        <f t="shared" si="807"/>
        <v>4.7491918458542303E-5</v>
      </c>
      <c r="AC3415" s="175"/>
    </row>
    <row r="3416" spans="1:29">
      <c r="A3416" t="s">
        <v>8066</v>
      </c>
      <c r="B3416" t="s">
        <v>8067</v>
      </c>
      <c r="C3416">
        <v>3.3</v>
      </c>
      <c r="D3416">
        <v>3.71</v>
      </c>
      <c r="E3416">
        <v>2.4900000000000002</v>
      </c>
      <c r="F3416">
        <v>4.17</v>
      </c>
      <c r="G3416">
        <v>4.99</v>
      </c>
      <c r="H3416">
        <v>2.62</v>
      </c>
      <c r="I3416">
        <v>4.32</v>
      </c>
      <c r="J3416">
        <v>5.16</v>
      </c>
      <c r="K3416">
        <v>2.7</v>
      </c>
      <c r="U3416">
        <v>43</v>
      </c>
      <c r="V3416">
        <v>49</v>
      </c>
      <c r="W3416">
        <v>44</v>
      </c>
      <c r="X3416">
        <v>122</v>
      </c>
      <c r="Y3416">
        <v>106</v>
      </c>
      <c r="Z3416">
        <v>53</v>
      </c>
      <c r="AA3416">
        <f t="shared" si="802"/>
        <v>417</v>
      </c>
      <c r="AB3416">
        <f t="shared" si="807"/>
        <v>6.9488175428814524E-5</v>
      </c>
      <c r="AC3416" s="175"/>
    </row>
    <row r="3417" spans="1:29">
      <c r="A3417" t="s">
        <v>8068</v>
      </c>
      <c r="B3417" t="s">
        <v>8069</v>
      </c>
      <c r="C3417">
        <v>3.45</v>
      </c>
      <c r="D3417">
        <v>3.83</v>
      </c>
      <c r="E3417">
        <v>2.5499999999999998</v>
      </c>
      <c r="F3417">
        <v>4.3499999999999996</v>
      </c>
      <c r="G3417">
        <v>5.1100000000000003</v>
      </c>
      <c r="H3417">
        <v>2.65</v>
      </c>
      <c r="I3417">
        <v>4.47</v>
      </c>
      <c r="J3417">
        <v>5.24</v>
      </c>
      <c r="K3417">
        <v>2.7</v>
      </c>
      <c r="U3417">
        <v>35</v>
      </c>
      <c r="V3417">
        <v>79</v>
      </c>
      <c r="W3417">
        <v>66</v>
      </c>
      <c r="X3417">
        <v>196</v>
      </c>
      <c r="Y3417">
        <v>144</v>
      </c>
      <c r="Z3417">
        <v>168</v>
      </c>
      <c r="AA3417">
        <f t="shared" si="802"/>
        <v>688</v>
      </c>
      <c r="AB3417">
        <f t="shared" si="807"/>
        <v>1.1464715754202493E-4</v>
      </c>
      <c r="AC3417" s="175">
        <f t="shared" ref="AC3417:AC3477" si="808">SUM(AB3417:AB3420)/4</f>
        <v>1.2647847757906529E-4</v>
      </c>
    </row>
    <row r="3418" spans="1:29">
      <c r="A3418" t="s">
        <v>8070</v>
      </c>
      <c r="B3418" t="s">
        <v>8071</v>
      </c>
      <c r="C3418">
        <v>3.74</v>
      </c>
      <c r="D3418">
        <v>4.03</v>
      </c>
      <c r="E3418">
        <v>2.66</v>
      </c>
      <c r="F3418">
        <v>4.79</v>
      </c>
      <c r="G3418">
        <v>5.44</v>
      </c>
      <c r="H3418">
        <v>2.76</v>
      </c>
      <c r="I3418">
        <v>4.76</v>
      </c>
      <c r="J3418">
        <v>5.4</v>
      </c>
      <c r="K3418">
        <v>2.7</v>
      </c>
      <c r="U3418">
        <v>53</v>
      </c>
      <c r="V3418">
        <v>102</v>
      </c>
      <c r="W3418">
        <v>73</v>
      </c>
      <c r="X3418">
        <v>222</v>
      </c>
      <c r="Y3418">
        <v>122</v>
      </c>
      <c r="Z3418">
        <v>262</v>
      </c>
      <c r="AA3418">
        <f t="shared" si="802"/>
        <v>834</v>
      </c>
      <c r="AB3418">
        <f t="shared" si="807"/>
        <v>1.3897635085762905E-4</v>
      </c>
      <c r="AC3418" s="175"/>
    </row>
    <row r="3419" spans="1:29">
      <c r="A3419" t="s">
        <v>8072</v>
      </c>
      <c r="B3419" t="s">
        <v>8073</v>
      </c>
      <c r="C3419">
        <v>3.97</v>
      </c>
      <c r="D3419">
        <v>4.0599999999999996</v>
      </c>
      <c r="E3419">
        <v>2.76</v>
      </c>
      <c r="F3419">
        <v>5.28</v>
      </c>
      <c r="G3419">
        <v>5.82</v>
      </c>
      <c r="H3419">
        <v>2.9</v>
      </c>
      <c r="I3419">
        <v>5.0199999999999996</v>
      </c>
      <c r="J3419">
        <v>5.54</v>
      </c>
      <c r="K3419">
        <v>2.7</v>
      </c>
      <c r="U3419">
        <v>58</v>
      </c>
      <c r="V3419">
        <v>82</v>
      </c>
      <c r="W3419">
        <v>79</v>
      </c>
      <c r="X3419">
        <v>220</v>
      </c>
      <c r="Y3419">
        <v>154</v>
      </c>
      <c r="Z3419">
        <v>226</v>
      </c>
      <c r="AA3419">
        <f t="shared" si="802"/>
        <v>819</v>
      </c>
      <c r="AB3419">
        <f t="shared" si="807"/>
        <v>1.3647677620191631E-4</v>
      </c>
      <c r="AC3419" s="175"/>
    </row>
    <row r="3420" spans="1:29">
      <c r="A3420" t="s">
        <v>8074</v>
      </c>
      <c r="B3420" t="s">
        <v>8075</v>
      </c>
      <c r="C3420">
        <v>4.05</v>
      </c>
      <c r="D3420">
        <v>4.0599999999999996</v>
      </c>
      <c r="E3420">
        <v>2.85</v>
      </c>
      <c r="F3420">
        <v>5.77</v>
      </c>
      <c r="G3420">
        <v>6.17</v>
      </c>
      <c r="H3420">
        <v>3.07</v>
      </c>
      <c r="I3420">
        <v>5.26</v>
      </c>
      <c r="J3420">
        <v>5.67</v>
      </c>
      <c r="K3420">
        <v>2.7</v>
      </c>
      <c r="U3420">
        <v>68</v>
      </c>
      <c r="V3420">
        <v>80</v>
      </c>
      <c r="W3420">
        <v>72</v>
      </c>
      <c r="X3420">
        <v>166</v>
      </c>
      <c r="Y3420">
        <v>138</v>
      </c>
      <c r="Z3420">
        <v>171</v>
      </c>
      <c r="AA3420">
        <f t="shared" si="802"/>
        <v>695</v>
      </c>
      <c r="AB3420">
        <f t="shared" si="807"/>
        <v>1.1581362571469089E-4</v>
      </c>
      <c r="AC3420" s="175"/>
    </row>
    <row r="3421" spans="1:29">
      <c r="A3421" t="s">
        <v>8076</v>
      </c>
      <c r="B3421" t="s">
        <v>8077</v>
      </c>
      <c r="C3421">
        <v>4.0599999999999996</v>
      </c>
      <c r="D3421">
        <v>4.0599999999999996</v>
      </c>
      <c r="E3421">
        <v>2.92</v>
      </c>
      <c r="F3421">
        <v>6.1</v>
      </c>
      <c r="G3421">
        <v>6.28</v>
      </c>
      <c r="H3421">
        <v>3.21</v>
      </c>
      <c r="I3421">
        <v>5.44</v>
      </c>
      <c r="J3421">
        <v>5.76</v>
      </c>
      <c r="K3421">
        <v>2.7</v>
      </c>
      <c r="U3421">
        <v>63</v>
      </c>
      <c r="V3421">
        <v>72</v>
      </c>
      <c r="W3421">
        <v>64</v>
      </c>
      <c r="X3421">
        <v>154</v>
      </c>
      <c r="Y3421">
        <v>140</v>
      </c>
      <c r="Z3421">
        <v>164</v>
      </c>
      <c r="AA3421">
        <f t="shared" si="802"/>
        <v>657</v>
      </c>
      <c r="AB3421">
        <f t="shared" si="807"/>
        <v>1.0948136992021858E-4</v>
      </c>
      <c r="AC3421" s="175">
        <f t="shared" ref="AC3421:AC3481" si="809">SUM(AB3421:AB3424)/4</f>
        <v>1.0031626284927181E-4</v>
      </c>
    </row>
    <row r="3422" spans="1:29">
      <c r="A3422" t="s">
        <v>8078</v>
      </c>
      <c r="B3422" t="s">
        <v>8079</v>
      </c>
      <c r="C3422">
        <v>4.0599999999999996</v>
      </c>
      <c r="D3422">
        <v>4.0599999999999996</v>
      </c>
      <c r="E3422">
        <v>2.98</v>
      </c>
      <c r="F3422">
        <v>6.23</v>
      </c>
      <c r="G3422">
        <v>6.3</v>
      </c>
      <c r="H3422">
        <v>3.32</v>
      </c>
      <c r="I3422">
        <v>5.59</v>
      </c>
      <c r="J3422">
        <v>5.84</v>
      </c>
      <c r="K3422">
        <v>2.7</v>
      </c>
      <c r="U3422">
        <v>52</v>
      </c>
      <c r="V3422">
        <v>68</v>
      </c>
      <c r="W3422">
        <v>58</v>
      </c>
      <c r="X3422">
        <v>151</v>
      </c>
      <c r="Y3422">
        <v>133</v>
      </c>
      <c r="Z3422">
        <v>149</v>
      </c>
      <c r="AA3422">
        <f t="shared" si="802"/>
        <v>611</v>
      </c>
      <c r="AB3422">
        <f t="shared" si="807"/>
        <v>1.0181600764269946E-4</v>
      </c>
      <c r="AC3422" s="175"/>
    </row>
    <row r="3423" spans="1:29">
      <c r="A3423" t="s">
        <v>8080</v>
      </c>
      <c r="B3423" t="s">
        <v>8081</v>
      </c>
      <c r="C3423">
        <v>4.0599999999999996</v>
      </c>
      <c r="D3423">
        <v>4.0599999999999996</v>
      </c>
      <c r="E3423">
        <v>3.02</v>
      </c>
      <c r="F3423">
        <v>6.27</v>
      </c>
      <c r="G3423">
        <v>6.3</v>
      </c>
      <c r="H3423">
        <v>3.41</v>
      </c>
      <c r="I3423">
        <v>5.7</v>
      </c>
      <c r="J3423">
        <v>5.9</v>
      </c>
      <c r="K3423">
        <v>2.7</v>
      </c>
      <c r="U3423">
        <v>47</v>
      </c>
      <c r="V3423">
        <v>64</v>
      </c>
      <c r="W3423">
        <v>50</v>
      </c>
      <c r="X3423">
        <v>140</v>
      </c>
      <c r="Y3423">
        <v>129</v>
      </c>
      <c r="Z3423">
        <v>151</v>
      </c>
      <c r="AA3423">
        <f t="shared" si="802"/>
        <v>581</v>
      </c>
      <c r="AB3423">
        <f t="shared" si="807"/>
        <v>9.6816858331273965E-5</v>
      </c>
      <c r="AC3423" s="175"/>
    </row>
    <row r="3424" spans="1:29">
      <c r="A3424" t="s">
        <v>8082</v>
      </c>
      <c r="B3424" t="s">
        <v>8083</v>
      </c>
      <c r="C3424">
        <v>4.0599999999999996</v>
      </c>
      <c r="D3424">
        <v>4.0599999999999996</v>
      </c>
      <c r="E3424">
        <v>3.06</v>
      </c>
      <c r="F3424">
        <v>6.29</v>
      </c>
      <c r="G3424">
        <v>6.31</v>
      </c>
      <c r="H3424">
        <v>3.48</v>
      </c>
      <c r="I3424">
        <v>5.79</v>
      </c>
      <c r="J3424">
        <v>5.94</v>
      </c>
      <c r="K3424">
        <v>2.7</v>
      </c>
      <c r="U3424">
        <v>42</v>
      </c>
      <c r="V3424">
        <v>62</v>
      </c>
      <c r="W3424">
        <v>47</v>
      </c>
      <c r="X3424">
        <v>133</v>
      </c>
      <c r="Y3424">
        <v>130</v>
      </c>
      <c r="Z3424">
        <v>145</v>
      </c>
      <c r="AA3424">
        <f t="shared" si="802"/>
        <v>559</v>
      </c>
      <c r="AB3424">
        <f t="shared" si="807"/>
        <v>9.3150815502895262E-5</v>
      </c>
      <c r="AC3424" s="175"/>
    </row>
    <row r="3425" spans="1:29">
      <c r="A3425" t="s">
        <v>8084</v>
      </c>
      <c r="B3425" t="s">
        <v>8085</v>
      </c>
      <c r="C3425">
        <v>4.0599999999999996</v>
      </c>
      <c r="D3425">
        <v>4.0599999999999996</v>
      </c>
      <c r="E3425">
        <v>3.09</v>
      </c>
      <c r="F3425">
        <v>6.3</v>
      </c>
      <c r="G3425">
        <v>6.31</v>
      </c>
      <c r="H3425">
        <v>3.52</v>
      </c>
      <c r="I3425">
        <v>5.86</v>
      </c>
      <c r="J3425">
        <v>5.98</v>
      </c>
      <c r="K3425">
        <v>2.7</v>
      </c>
      <c r="U3425">
        <v>47</v>
      </c>
      <c r="V3425">
        <v>61</v>
      </c>
      <c r="W3425">
        <v>51</v>
      </c>
      <c r="X3425">
        <v>106</v>
      </c>
      <c r="Y3425">
        <v>119</v>
      </c>
      <c r="Z3425">
        <v>117</v>
      </c>
      <c r="AA3425">
        <f t="shared" si="802"/>
        <v>501</v>
      </c>
      <c r="AB3425">
        <f t="shared" si="807"/>
        <v>8.3485793500805947E-5</v>
      </c>
      <c r="AC3425" s="175">
        <f t="shared" ref="AC3425:AC3485" si="810">SUM(AB3425:AB3428)/4</f>
        <v>8.0194686870784166E-5</v>
      </c>
    </row>
    <row r="3426" spans="1:29">
      <c r="A3426" t="s">
        <v>8086</v>
      </c>
      <c r="B3426" t="s">
        <v>8087</v>
      </c>
      <c r="C3426">
        <v>4.0599999999999996</v>
      </c>
      <c r="D3426">
        <v>4.0599999999999996</v>
      </c>
      <c r="E3426">
        <v>3.11</v>
      </c>
      <c r="F3426">
        <v>6.3</v>
      </c>
      <c r="G3426">
        <v>6.31</v>
      </c>
      <c r="H3426">
        <v>3.53</v>
      </c>
      <c r="I3426">
        <v>5.9</v>
      </c>
      <c r="J3426">
        <v>6</v>
      </c>
      <c r="K3426">
        <v>2.7</v>
      </c>
      <c r="U3426">
        <v>47</v>
      </c>
      <c r="V3426">
        <v>57</v>
      </c>
      <c r="W3426">
        <v>51</v>
      </c>
      <c r="X3426">
        <v>94</v>
      </c>
      <c r="Y3426">
        <v>122</v>
      </c>
      <c r="Z3426">
        <v>112</v>
      </c>
      <c r="AA3426">
        <f t="shared" si="802"/>
        <v>483</v>
      </c>
      <c r="AB3426">
        <f t="shared" si="807"/>
        <v>8.0486303913950648E-5</v>
      </c>
      <c r="AC3426" s="175"/>
    </row>
    <row r="3427" spans="1:29">
      <c r="A3427" t="s">
        <v>8088</v>
      </c>
      <c r="B3427" t="s">
        <v>8089</v>
      </c>
      <c r="C3427">
        <v>4.0599999999999996</v>
      </c>
      <c r="D3427">
        <v>4.0599999999999996</v>
      </c>
      <c r="E3427">
        <v>3.12</v>
      </c>
      <c r="F3427">
        <v>6.3</v>
      </c>
      <c r="G3427">
        <v>6.31</v>
      </c>
      <c r="H3427">
        <v>3.52</v>
      </c>
      <c r="I3427">
        <v>5.92</v>
      </c>
      <c r="J3427">
        <v>6.01</v>
      </c>
      <c r="K3427">
        <v>2.7</v>
      </c>
      <c r="U3427">
        <v>46</v>
      </c>
      <c r="V3427">
        <v>61</v>
      </c>
      <c r="W3427">
        <v>56</v>
      </c>
      <c r="X3427">
        <v>90</v>
      </c>
      <c r="Y3427">
        <v>111</v>
      </c>
      <c r="Z3427">
        <v>100</v>
      </c>
      <c r="AA3427">
        <f t="shared" si="802"/>
        <v>464</v>
      </c>
      <c r="AB3427">
        <f t="shared" si="807"/>
        <v>7.7320176016714494E-5</v>
      </c>
      <c r="AC3427" s="175"/>
    </row>
    <row r="3428" spans="1:29">
      <c r="A3428" t="s">
        <v>8090</v>
      </c>
      <c r="B3428" t="s">
        <v>8091</v>
      </c>
      <c r="C3428">
        <v>4.0599999999999996</v>
      </c>
      <c r="D3428">
        <v>4.0599999999999996</v>
      </c>
      <c r="E3428">
        <v>3.12</v>
      </c>
      <c r="F3428">
        <v>6.3</v>
      </c>
      <c r="G3428">
        <v>6.31</v>
      </c>
      <c r="H3428">
        <v>3.49</v>
      </c>
      <c r="I3428">
        <v>5.92</v>
      </c>
      <c r="J3428">
        <v>6.01</v>
      </c>
      <c r="K3428">
        <v>2.7</v>
      </c>
      <c r="U3428">
        <v>50</v>
      </c>
      <c r="V3428">
        <v>64</v>
      </c>
      <c r="W3428">
        <v>58</v>
      </c>
      <c r="X3428">
        <v>78</v>
      </c>
      <c r="Y3428">
        <v>109</v>
      </c>
      <c r="Z3428">
        <v>118</v>
      </c>
      <c r="AA3428">
        <f t="shared" si="802"/>
        <v>477</v>
      </c>
      <c r="AB3428">
        <f t="shared" si="807"/>
        <v>7.9486474051665548E-5</v>
      </c>
      <c r="AC3428" s="175"/>
    </row>
    <row r="3429" spans="1:29">
      <c r="A3429" t="s">
        <v>8092</v>
      </c>
      <c r="B3429" t="s">
        <v>8093</v>
      </c>
      <c r="C3429">
        <v>4.0599999999999996</v>
      </c>
      <c r="D3429">
        <v>4.0599999999999996</v>
      </c>
      <c r="E3429">
        <v>3.1</v>
      </c>
      <c r="F3429">
        <v>6.29</v>
      </c>
      <c r="G3429">
        <v>6.31</v>
      </c>
      <c r="H3429">
        <v>3.45</v>
      </c>
      <c r="I3429">
        <v>5.89</v>
      </c>
      <c r="J3429">
        <v>5.99</v>
      </c>
      <c r="K3429">
        <v>2.7</v>
      </c>
      <c r="U3429">
        <v>47</v>
      </c>
      <c r="V3429">
        <v>66</v>
      </c>
      <c r="W3429">
        <v>60</v>
      </c>
      <c r="X3429">
        <v>83</v>
      </c>
      <c r="Y3429">
        <v>117</v>
      </c>
      <c r="Z3429">
        <v>139</v>
      </c>
      <c r="AA3429">
        <f t="shared" si="802"/>
        <v>512</v>
      </c>
      <c r="AB3429">
        <f t="shared" si="807"/>
        <v>8.5318814914995292E-5</v>
      </c>
      <c r="AC3429" s="175">
        <f t="shared" ref="AC3429:AC3489" si="811">SUM(AB3429:AB3432)/4</f>
        <v>9.1651070709467599E-5</v>
      </c>
    </row>
    <row r="3430" spans="1:29">
      <c r="A3430" t="s">
        <v>8094</v>
      </c>
      <c r="B3430" t="s">
        <v>8095</v>
      </c>
      <c r="C3430">
        <v>4.0599999999999996</v>
      </c>
      <c r="D3430">
        <v>4.0599999999999996</v>
      </c>
      <c r="E3430">
        <v>3.05</v>
      </c>
      <c r="F3430">
        <v>6.28</v>
      </c>
      <c r="G3430">
        <v>6.3</v>
      </c>
      <c r="H3430">
        <v>3.41</v>
      </c>
      <c r="I3430">
        <v>5.79</v>
      </c>
      <c r="J3430">
        <v>5.94</v>
      </c>
      <c r="K3430">
        <v>2.7</v>
      </c>
      <c r="U3430">
        <v>47</v>
      </c>
      <c r="V3430">
        <v>72</v>
      </c>
      <c r="W3430">
        <v>68</v>
      </c>
      <c r="X3430">
        <v>88</v>
      </c>
      <c r="Y3430">
        <v>123</v>
      </c>
      <c r="Z3430">
        <v>135</v>
      </c>
      <c r="AA3430">
        <f t="shared" si="802"/>
        <v>533</v>
      </c>
      <c r="AB3430">
        <f t="shared" si="807"/>
        <v>8.8818219432993154E-5</v>
      </c>
      <c r="AC3430" s="175"/>
    </row>
    <row r="3431" spans="1:29">
      <c r="A3431" t="s">
        <v>8096</v>
      </c>
      <c r="B3431" t="s">
        <v>8097</v>
      </c>
      <c r="C3431">
        <v>4.0599999999999996</v>
      </c>
      <c r="D3431">
        <v>4.0599999999999996</v>
      </c>
      <c r="E3431">
        <v>2.95</v>
      </c>
      <c r="F3431">
        <v>6.19</v>
      </c>
      <c r="G3431">
        <v>6.29</v>
      </c>
      <c r="H3431">
        <v>3.33</v>
      </c>
      <c r="I3431">
        <v>5.5</v>
      </c>
      <c r="J3431">
        <v>5.79</v>
      </c>
      <c r="K3431">
        <v>2.7</v>
      </c>
      <c r="U3431">
        <v>48</v>
      </c>
      <c r="V3431">
        <v>79</v>
      </c>
      <c r="W3431">
        <v>73</v>
      </c>
      <c r="X3431">
        <v>102</v>
      </c>
      <c r="Y3431">
        <v>127</v>
      </c>
      <c r="Z3431">
        <v>142</v>
      </c>
      <c r="AA3431">
        <f t="shared" si="802"/>
        <v>571</v>
      </c>
      <c r="AB3431">
        <f t="shared" si="807"/>
        <v>9.5150475227465461E-5</v>
      </c>
      <c r="AC3431" s="175"/>
    </row>
    <row r="3432" spans="1:29">
      <c r="A3432" t="s">
        <v>8098</v>
      </c>
      <c r="B3432" t="s">
        <v>8099</v>
      </c>
      <c r="C3432">
        <v>4.03</v>
      </c>
      <c r="D3432">
        <v>4.0599999999999996</v>
      </c>
      <c r="E3432">
        <v>2.84</v>
      </c>
      <c r="F3432">
        <v>5.89</v>
      </c>
      <c r="G3432">
        <v>6.21</v>
      </c>
      <c r="H3432">
        <v>3.18</v>
      </c>
      <c r="I3432">
        <v>5.23</v>
      </c>
      <c r="J3432">
        <v>5.65</v>
      </c>
      <c r="K3432">
        <v>2.7</v>
      </c>
      <c r="U3432">
        <v>45</v>
      </c>
      <c r="V3432">
        <v>79</v>
      </c>
      <c r="W3432">
        <v>69</v>
      </c>
      <c r="X3432">
        <v>106</v>
      </c>
      <c r="Y3432">
        <v>138</v>
      </c>
      <c r="Z3432">
        <v>147</v>
      </c>
      <c r="AA3432">
        <f t="shared" si="802"/>
        <v>584</v>
      </c>
      <c r="AB3432">
        <f t="shared" si="807"/>
        <v>9.7316773262416515E-5</v>
      </c>
      <c r="AC3432" s="175"/>
    </row>
    <row r="3433" spans="1:29">
      <c r="A3433" t="s">
        <v>8100</v>
      </c>
      <c r="B3433" t="s">
        <v>8101</v>
      </c>
      <c r="C3433">
        <v>3.97</v>
      </c>
      <c r="D3433">
        <v>4.0599999999999996</v>
      </c>
      <c r="E3433">
        <v>2.78</v>
      </c>
      <c r="F3433">
        <v>5.54</v>
      </c>
      <c r="G3433">
        <v>6.05</v>
      </c>
      <c r="H3433">
        <v>3.06</v>
      </c>
      <c r="I3433">
        <v>5.0599999999999996</v>
      </c>
      <c r="J3433">
        <v>5.56</v>
      </c>
      <c r="K3433">
        <v>2.7</v>
      </c>
      <c r="U3433">
        <v>47</v>
      </c>
      <c r="V3433">
        <v>75</v>
      </c>
      <c r="W3433">
        <v>62</v>
      </c>
      <c r="X3433">
        <v>98</v>
      </c>
      <c r="Y3433">
        <v>134</v>
      </c>
      <c r="Z3433">
        <v>126</v>
      </c>
      <c r="AA3433">
        <f t="shared" si="802"/>
        <v>542</v>
      </c>
      <c r="AB3433">
        <f t="shared" si="807"/>
        <v>9.0317964226420804E-5</v>
      </c>
      <c r="AC3433" s="175">
        <f t="shared" ref="AC3433" si="812">SUM(AB3433:AB3436)/4</f>
        <v>6.1322898220152872E-5</v>
      </c>
    </row>
    <row r="3434" spans="1:29">
      <c r="A3434" t="s">
        <v>8102</v>
      </c>
      <c r="B3434" t="s">
        <v>8103</v>
      </c>
      <c r="C3434">
        <v>3.86</v>
      </c>
      <c r="D3434">
        <v>4.04</v>
      </c>
      <c r="E3434">
        <v>2.72</v>
      </c>
      <c r="F3434">
        <v>5.23</v>
      </c>
      <c r="G3434">
        <v>5.83</v>
      </c>
      <c r="H3434">
        <v>2.95</v>
      </c>
      <c r="I3434">
        <v>4.91</v>
      </c>
      <c r="J3434">
        <v>5.48</v>
      </c>
      <c r="K3434">
        <v>2.7</v>
      </c>
      <c r="U3434">
        <v>37</v>
      </c>
      <c r="V3434">
        <v>59</v>
      </c>
      <c r="W3434">
        <v>43</v>
      </c>
      <c r="X3434">
        <v>95</v>
      </c>
      <c r="Y3434">
        <v>122</v>
      </c>
      <c r="Z3434">
        <v>73</v>
      </c>
      <c r="AA3434">
        <f t="shared" si="802"/>
        <v>429</v>
      </c>
      <c r="AB3434">
        <f t="shared" si="807"/>
        <v>7.1487835153384737E-5</v>
      </c>
      <c r="AC3434" s="175"/>
    </row>
    <row r="3435" spans="1:29">
      <c r="A3435" t="s">
        <v>8104</v>
      </c>
      <c r="B3435" t="s">
        <v>8105</v>
      </c>
      <c r="C3435">
        <v>3.77</v>
      </c>
      <c r="D3435">
        <v>4.01</v>
      </c>
      <c r="E3435">
        <v>2.68</v>
      </c>
      <c r="F3435">
        <v>5.03</v>
      </c>
      <c r="G3435">
        <v>5.67</v>
      </c>
      <c r="H3435">
        <v>2.88</v>
      </c>
      <c r="I3435">
        <v>4.8099999999999996</v>
      </c>
      <c r="J3435">
        <v>5.43</v>
      </c>
      <c r="K3435">
        <v>2.7</v>
      </c>
      <c r="U3435">
        <v>31</v>
      </c>
      <c r="V3435">
        <v>41</v>
      </c>
      <c r="W3435">
        <v>27</v>
      </c>
      <c r="X3435">
        <v>71</v>
      </c>
      <c r="Y3435">
        <v>91</v>
      </c>
      <c r="Z3435">
        <v>30</v>
      </c>
      <c r="AA3435">
        <f t="shared" si="802"/>
        <v>291</v>
      </c>
      <c r="AB3435">
        <f t="shared" si="807"/>
        <v>4.8491748320827403E-5</v>
      </c>
      <c r="AC3435" s="175"/>
    </row>
    <row r="3436" spans="1:29">
      <c r="A3436" t="s">
        <v>8106</v>
      </c>
      <c r="B3436" t="s">
        <v>8107</v>
      </c>
      <c r="C3436">
        <v>3.67</v>
      </c>
      <c r="D3436">
        <v>3.97</v>
      </c>
      <c r="E3436">
        <v>2.65</v>
      </c>
      <c r="F3436">
        <v>4.83</v>
      </c>
      <c r="G3436">
        <v>5.52</v>
      </c>
      <c r="H3436">
        <v>2.84</v>
      </c>
      <c r="I3436">
        <v>4.7</v>
      </c>
      <c r="J3436">
        <v>5.37</v>
      </c>
      <c r="K3436">
        <v>2.7</v>
      </c>
      <c r="U3436">
        <v>19</v>
      </c>
      <c r="V3436">
        <v>22</v>
      </c>
      <c r="W3436">
        <v>16</v>
      </c>
      <c r="X3436">
        <v>72</v>
      </c>
      <c r="Y3436">
        <v>68</v>
      </c>
      <c r="Z3436">
        <v>13</v>
      </c>
      <c r="AA3436">
        <f t="shared" si="802"/>
        <v>210</v>
      </c>
      <c r="AB3436">
        <f t="shared" si="807"/>
        <v>3.4994045179978544E-5</v>
      </c>
      <c r="AC3436" s="175"/>
    </row>
    <row r="3437" spans="1:29">
      <c r="A3437" t="s">
        <v>8108</v>
      </c>
      <c r="B3437" t="s">
        <v>8109</v>
      </c>
      <c r="C3437">
        <v>3.59</v>
      </c>
      <c r="D3437">
        <v>3.92</v>
      </c>
      <c r="E3437">
        <v>2.62</v>
      </c>
      <c r="F3437">
        <v>4.67</v>
      </c>
      <c r="G3437">
        <v>5.4</v>
      </c>
      <c r="H3437">
        <v>2.8</v>
      </c>
      <c r="I3437">
        <v>4.6100000000000003</v>
      </c>
      <c r="J3437">
        <v>5.32</v>
      </c>
      <c r="K3437">
        <v>2.7</v>
      </c>
      <c r="U3437">
        <v>21</v>
      </c>
      <c r="V3437">
        <v>21</v>
      </c>
      <c r="W3437">
        <v>17</v>
      </c>
      <c r="X3437">
        <v>83</v>
      </c>
      <c r="Y3437">
        <v>71</v>
      </c>
      <c r="Z3437">
        <v>15</v>
      </c>
      <c r="AA3437">
        <f t="shared" si="802"/>
        <v>228</v>
      </c>
      <c r="AB3437">
        <f t="shared" si="807"/>
        <v>3.7993534766833843E-5</v>
      </c>
      <c r="AC3437" s="175">
        <f t="shared" ref="AC3437:AC3497" si="813">SUM(AB3437:AB3440)/4</f>
        <v>4.4284130983710936E-5</v>
      </c>
    </row>
    <row r="3438" spans="1:29">
      <c r="A3438" t="s">
        <v>8110</v>
      </c>
      <c r="B3438" t="s">
        <v>8111</v>
      </c>
      <c r="C3438">
        <v>3.52</v>
      </c>
      <c r="D3438">
        <v>3.88</v>
      </c>
      <c r="E3438">
        <v>2.59</v>
      </c>
      <c r="F3438">
        <v>4.5599999999999996</v>
      </c>
      <c r="G3438">
        <v>5.31</v>
      </c>
      <c r="H3438">
        <v>2.77</v>
      </c>
      <c r="I3438">
        <v>4.54</v>
      </c>
      <c r="J3438">
        <v>5.28</v>
      </c>
      <c r="K3438">
        <v>2.7</v>
      </c>
      <c r="U3438">
        <v>20</v>
      </c>
      <c r="V3438">
        <v>20</v>
      </c>
      <c r="W3438">
        <v>19</v>
      </c>
      <c r="X3438">
        <v>86</v>
      </c>
      <c r="Y3438">
        <v>69</v>
      </c>
      <c r="Z3438">
        <v>12</v>
      </c>
      <c r="AA3438">
        <f t="shared" si="802"/>
        <v>226</v>
      </c>
      <c r="AB3438">
        <f t="shared" si="807"/>
        <v>3.7660258146072141E-5</v>
      </c>
      <c r="AC3438" s="175"/>
    </row>
    <row r="3439" spans="1:29">
      <c r="A3439" t="s">
        <v>8112</v>
      </c>
      <c r="B3439" t="s">
        <v>8113</v>
      </c>
      <c r="C3439">
        <v>3.5</v>
      </c>
      <c r="D3439">
        <v>3.86</v>
      </c>
      <c r="E3439">
        <v>2.58</v>
      </c>
      <c r="F3439">
        <v>4.51</v>
      </c>
      <c r="G3439">
        <v>5.27</v>
      </c>
      <c r="H3439">
        <v>2.74</v>
      </c>
      <c r="I3439">
        <v>4.5199999999999996</v>
      </c>
      <c r="J3439">
        <v>5.27</v>
      </c>
      <c r="K3439">
        <v>2.7</v>
      </c>
      <c r="U3439">
        <v>25</v>
      </c>
      <c r="V3439">
        <v>24</v>
      </c>
      <c r="W3439">
        <v>23</v>
      </c>
      <c r="X3439">
        <v>85</v>
      </c>
      <c r="Y3439">
        <v>66</v>
      </c>
      <c r="Z3439">
        <v>23</v>
      </c>
      <c r="AA3439">
        <f t="shared" si="802"/>
        <v>246</v>
      </c>
      <c r="AB3439">
        <f t="shared" si="807"/>
        <v>4.0993024353689149E-5</v>
      </c>
      <c r="AC3439" s="175"/>
    </row>
    <row r="3440" spans="1:29">
      <c r="A3440" t="s">
        <v>8114</v>
      </c>
      <c r="B3440" t="s">
        <v>8115</v>
      </c>
      <c r="C3440">
        <v>3.49</v>
      </c>
      <c r="D3440">
        <v>3.86</v>
      </c>
      <c r="E3440">
        <v>2.58</v>
      </c>
      <c r="F3440">
        <v>4.47</v>
      </c>
      <c r="G3440">
        <v>5.22</v>
      </c>
      <c r="H3440">
        <v>2.71</v>
      </c>
      <c r="I3440">
        <v>4.5199999999999996</v>
      </c>
      <c r="J3440">
        <v>5.27</v>
      </c>
      <c r="K3440">
        <v>2.7</v>
      </c>
      <c r="U3440">
        <v>26</v>
      </c>
      <c r="V3440">
        <v>36</v>
      </c>
      <c r="W3440">
        <v>31</v>
      </c>
      <c r="X3440">
        <v>111</v>
      </c>
      <c r="Y3440">
        <v>106</v>
      </c>
      <c r="Z3440">
        <v>53</v>
      </c>
      <c r="AA3440">
        <f t="shared" si="802"/>
        <v>363</v>
      </c>
      <c r="AB3440">
        <f t="shared" si="807"/>
        <v>6.048970666824862E-5</v>
      </c>
      <c r="AC3440" s="175"/>
    </row>
    <row r="3441" spans="1:29">
      <c r="A3441" t="s">
        <v>8116</v>
      </c>
      <c r="B3441" t="s">
        <v>8117</v>
      </c>
      <c r="C3441">
        <v>3.71</v>
      </c>
      <c r="D3441">
        <v>4</v>
      </c>
      <c r="E3441">
        <v>2.66</v>
      </c>
      <c r="F3441">
        <v>4.78</v>
      </c>
      <c r="G3441">
        <v>5.44</v>
      </c>
      <c r="H3441">
        <v>2.78</v>
      </c>
      <c r="I3441">
        <v>4.7300000000000004</v>
      </c>
      <c r="J3441">
        <v>5.38</v>
      </c>
      <c r="K3441">
        <v>2.7</v>
      </c>
      <c r="U3441">
        <v>14</v>
      </c>
      <c r="V3441">
        <v>59</v>
      </c>
      <c r="W3441">
        <v>48</v>
      </c>
      <c r="X3441">
        <v>181</v>
      </c>
      <c r="Y3441">
        <v>144</v>
      </c>
      <c r="Z3441">
        <v>167</v>
      </c>
      <c r="AA3441">
        <f t="shared" si="802"/>
        <v>613</v>
      </c>
      <c r="AB3441">
        <f t="shared" si="807"/>
        <v>1.0214928426346117E-4</v>
      </c>
      <c r="AC3441" s="175">
        <f t="shared" ref="AC3441:AC3501" si="814">SUM(AB3441:AB3444)/4</f>
        <v>1.1352234894695419E-4</v>
      </c>
    </row>
    <row r="3442" spans="1:29">
      <c r="A3442" t="s">
        <v>8118</v>
      </c>
      <c r="B3442" t="s">
        <v>8119</v>
      </c>
      <c r="C3442">
        <v>4</v>
      </c>
      <c r="D3442">
        <v>4.0599999999999996</v>
      </c>
      <c r="E3442">
        <v>2.78</v>
      </c>
      <c r="F3442">
        <v>5.31</v>
      </c>
      <c r="G3442">
        <v>5.83</v>
      </c>
      <c r="H3442">
        <v>2.9</v>
      </c>
      <c r="I3442">
        <v>5.07</v>
      </c>
      <c r="J3442">
        <v>5.57</v>
      </c>
      <c r="K3442">
        <v>2.7</v>
      </c>
      <c r="U3442">
        <v>32</v>
      </c>
      <c r="V3442">
        <v>77</v>
      </c>
      <c r="W3442">
        <v>50</v>
      </c>
      <c r="X3442">
        <v>200</v>
      </c>
      <c r="Y3442">
        <v>122</v>
      </c>
      <c r="Z3442">
        <v>261</v>
      </c>
      <c r="AA3442">
        <f t="shared" si="802"/>
        <v>742</v>
      </c>
      <c r="AB3442">
        <f t="shared" si="807"/>
        <v>1.2364562630259084E-4</v>
      </c>
      <c r="AC3442" s="175"/>
    </row>
    <row r="3443" spans="1:29">
      <c r="A3443" t="s">
        <v>8120</v>
      </c>
      <c r="B3443" t="s">
        <v>8121</v>
      </c>
      <c r="C3443">
        <v>4.0599999999999996</v>
      </c>
      <c r="D3443">
        <v>4.0599999999999996</v>
      </c>
      <c r="E3443">
        <v>2.9</v>
      </c>
      <c r="F3443">
        <v>5.87</v>
      </c>
      <c r="G3443">
        <v>6.17</v>
      </c>
      <c r="H3443">
        <v>3.05</v>
      </c>
      <c r="I3443">
        <v>5.38</v>
      </c>
      <c r="J3443">
        <v>5.73</v>
      </c>
      <c r="K3443">
        <v>2.7</v>
      </c>
      <c r="U3443">
        <v>36</v>
      </c>
      <c r="V3443">
        <v>61</v>
      </c>
      <c r="W3443">
        <v>54</v>
      </c>
      <c r="X3443">
        <v>213</v>
      </c>
      <c r="Y3443">
        <v>154</v>
      </c>
      <c r="Z3443">
        <v>225</v>
      </c>
      <c r="AA3443">
        <f t="shared" si="802"/>
        <v>743</v>
      </c>
      <c r="AB3443">
        <f t="shared" si="807"/>
        <v>1.238122646129717E-4</v>
      </c>
      <c r="AC3443" s="175"/>
    </row>
    <row r="3444" spans="1:29">
      <c r="A3444" t="s">
        <v>8122</v>
      </c>
      <c r="B3444" t="s">
        <v>8123</v>
      </c>
      <c r="C3444">
        <v>4.0599999999999996</v>
      </c>
      <c r="D3444">
        <v>4.0599999999999996</v>
      </c>
      <c r="E3444">
        <v>3.01</v>
      </c>
      <c r="F3444">
        <v>6.22</v>
      </c>
      <c r="G3444">
        <v>6.29</v>
      </c>
      <c r="H3444">
        <v>3.24</v>
      </c>
      <c r="I3444">
        <v>5.66</v>
      </c>
      <c r="J3444">
        <v>5.87</v>
      </c>
      <c r="K3444">
        <v>2.7</v>
      </c>
      <c r="U3444">
        <v>43</v>
      </c>
      <c r="V3444">
        <v>58</v>
      </c>
      <c r="W3444">
        <v>49</v>
      </c>
      <c r="X3444">
        <v>168</v>
      </c>
      <c r="Y3444">
        <v>138</v>
      </c>
      <c r="Z3444">
        <v>171</v>
      </c>
      <c r="AA3444">
        <f t="shared" si="802"/>
        <v>627</v>
      </c>
      <c r="AB3444">
        <f t="shared" si="807"/>
        <v>1.0448222060879307E-4</v>
      </c>
      <c r="AC3444" s="175"/>
    </row>
    <row r="3445" spans="1:29">
      <c r="A3445" t="s">
        <v>8124</v>
      </c>
      <c r="B3445" t="s">
        <v>8125</v>
      </c>
      <c r="C3445">
        <v>4.0599999999999996</v>
      </c>
      <c r="D3445">
        <v>4.0599999999999996</v>
      </c>
      <c r="E3445">
        <v>3.08</v>
      </c>
      <c r="F3445">
        <v>6.29</v>
      </c>
      <c r="G3445">
        <v>6.3</v>
      </c>
      <c r="H3445">
        <v>3.39</v>
      </c>
      <c r="I3445">
        <v>5.85</v>
      </c>
      <c r="J3445">
        <v>5.97</v>
      </c>
      <c r="K3445">
        <v>2.7</v>
      </c>
      <c r="U3445">
        <v>39</v>
      </c>
      <c r="V3445">
        <v>53</v>
      </c>
      <c r="W3445">
        <v>45</v>
      </c>
      <c r="X3445">
        <v>156</v>
      </c>
      <c r="Y3445">
        <v>140</v>
      </c>
      <c r="Z3445">
        <v>163</v>
      </c>
      <c r="AA3445">
        <f t="shared" si="802"/>
        <v>596</v>
      </c>
      <c r="AB3445">
        <f t="shared" si="807"/>
        <v>9.9316432986986715E-5</v>
      </c>
      <c r="AC3445" s="175">
        <f t="shared" ref="AC3445:AC3505" si="815">SUM(AB3445:AB3448)/4</f>
        <v>9.0609581269587286E-5</v>
      </c>
    </row>
    <row r="3446" spans="1:29">
      <c r="A3446" t="s">
        <v>8126</v>
      </c>
      <c r="B3446" t="s">
        <v>8127</v>
      </c>
      <c r="C3446">
        <v>4.0599999999999996</v>
      </c>
      <c r="D3446">
        <v>4.0599999999999996</v>
      </c>
      <c r="E3446">
        <v>3.14</v>
      </c>
      <c r="F3446">
        <v>6.3</v>
      </c>
      <c r="G3446">
        <v>6.31</v>
      </c>
      <c r="H3446">
        <v>3.51</v>
      </c>
      <c r="I3446">
        <v>5.97</v>
      </c>
      <c r="J3446">
        <v>6.03</v>
      </c>
      <c r="K3446">
        <v>2.7</v>
      </c>
      <c r="U3446">
        <v>34</v>
      </c>
      <c r="V3446">
        <v>50</v>
      </c>
      <c r="W3446">
        <v>40</v>
      </c>
      <c r="X3446">
        <v>145</v>
      </c>
      <c r="Y3446">
        <v>133</v>
      </c>
      <c r="Z3446">
        <v>148</v>
      </c>
      <c r="AA3446">
        <f t="shared" si="802"/>
        <v>550</v>
      </c>
      <c r="AB3446">
        <f t="shared" si="807"/>
        <v>9.1651070709467599E-5</v>
      </c>
      <c r="AC3446" s="175"/>
    </row>
    <row r="3447" spans="1:29">
      <c r="A3447" t="s">
        <v>8128</v>
      </c>
      <c r="B3447" t="s">
        <v>8129</v>
      </c>
      <c r="C3447">
        <v>4.0599999999999996</v>
      </c>
      <c r="D3447">
        <v>4.0599999999999996</v>
      </c>
      <c r="E3447">
        <v>3.17</v>
      </c>
      <c r="F3447">
        <v>6.3</v>
      </c>
      <c r="G3447">
        <v>6.31</v>
      </c>
      <c r="H3447">
        <v>3.59</v>
      </c>
      <c r="I3447">
        <v>6.01</v>
      </c>
      <c r="J3447">
        <v>6.05</v>
      </c>
      <c r="K3447">
        <v>2.7</v>
      </c>
      <c r="U3447">
        <v>29</v>
      </c>
      <c r="V3447">
        <v>47</v>
      </c>
      <c r="W3447">
        <v>34</v>
      </c>
      <c r="X3447">
        <v>133</v>
      </c>
      <c r="Y3447">
        <v>129</v>
      </c>
      <c r="Z3447">
        <v>151</v>
      </c>
      <c r="AA3447">
        <f t="shared" si="802"/>
        <v>523</v>
      </c>
      <c r="AB3447">
        <f t="shared" si="807"/>
        <v>8.715183632918465E-5</v>
      </c>
      <c r="AC3447" s="175"/>
    </row>
    <row r="3448" spans="1:29">
      <c r="A3448" t="s">
        <v>8130</v>
      </c>
      <c r="B3448" t="s">
        <v>8131</v>
      </c>
      <c r="C3448">
        <v>4.0599999999999996</v>
      </c>
      <c r="D3448">
        <v>4.0599999999999996</v>
      </c>
      <c r="E3448">
        <v>3.2</v>
      </c>
      <c r="F3448">
        <v>6.3</v>
      </c>
      <c r="G3448">
        <v>6.31</v>
      </c>
      <c r="H3448">
        <v>3.65</v>
      </c>
      <c r="I3448">
        <v>6.04</v>
      </c>
      <c r="J3448">
        <v>6.07</v>
      </c>
      <c r="K3448">
        <v>2.7</v>
      </c>
      <c r="U3448">
        <v>29</v>
      </c>
      <c r="V3448">
        <v>45</v>
      </c>
      <c r="W3448">
        <v>31</v>
      </c>
      <c r="X3448">
        <v>127</v>
      </c>
      <c r="Y3448">
        <v>129</v>
      </c>
      <c r="Z3448">
        <v>145</v>
      </c>
      <c r="AA3448">
        <f t="shared" si="802"/>
        <v>506</v>
      </c>
      <c r="AB3448">
        <f t="shared" si="807"/>
        <v>8.4318985052710192E-5</v>
      </c>
      <c r="AC3448" s="175"/>
    </row>
    <row r="3449" spans="1:29">
      <c r="A3449" t="s">
        <v>8132</v>
      </c>
      <c r="B3449" t="s">
        <v>8133</v>
      </c>
      <c r="C3449">
        <v>4.0599999999999996</v>
      </c>
      <c r="D3449">
        <v>4.0599999999999996</v>
      </c>
      <c r="E3449">
        <v>3.22</v>
      </c>
      <c r="F3449">
        <v>6.3</v>
      </c>
      <c r="G3449">
        <v>6.31</v>
      </c>
      <c r="H3449">
        <v>3.66</v>
      </c>
      <c r="I3449">
        <v>6.05</v>
      </c>
      <c r="J3449">
        <v>6.07</v>
      </c>
      <c r="K3449">
        <v>2.7</v>
      </c>
      <c r="U3449">
        <v>30</v>
      </c>
      <c r="V3449">
        <v>44</v>
      </c>
      <c r="W3449">
        <v>34</v>
      </c>
      <c r="X3449">
        <v>109</v>
      </c>
      <c r="Y3449">
        <v>119</v>
      </c>
      <c r="Z3449">
        <v>117</v>
      </c>
      <c r="AA3449">
        <f t="shared" si="802"/>
        <v>453</v>
      </c>
      <c r="AB3449">
        <f t="shared" si="807"/>
        <v>7.5487154602525136E-5</v>
      </c>
      <c r="AC3449" s="175">
        <f t="shared" ref="AC3449:AC3509" si="816">SUM(AB3449:AB3452)/4</f>
        <v>7.1071239377432614E-5</v>
      </c>
    </row>
    <row r="3450" spans="1:29">
      <c r="A3450" t="s">
        <v>8134</v>
      </c>
      <c r="B3450" t="s">
        <v>8135</v>
      </c>
      <c r="C3450">
        <v>4.0599999999999996</v>
      </c>
      <c r="D3450">
        <v>4.0599999999999996</v>
      </c>
      <c r="E3450">
        <v>3.22</v>
      </c>
      <c r="F3450">
        <v>6.3</v>
      </c>
      <c r="G3450">
        <v>6.31</v>
      </c>
      <c r="H3450">
        <v>3.67</v>
      </c>
      <c r="I3450">
        <v>6.04</v>
      </c>
      <c r="J3450">
        <v>6.07</v>
      </c>
      <c r="K3450">
        <v>2.7</v>
      </c>
      <c r="U3450">
        <v>31</v>
      </c>
      <c r="V3450">
        <v>41</v>
      </c>
      <c r="W3450">
        <v>33</v>
      </c>
      <c r="X3450">
        <v>90</v>
      </c>
      <c r="Y3450">
        <v>122</v>
      </c>
      <c r="Z3450">
        <v>112</v>
      </c>
      <c r="AA3450">
        <f t="shared" si="802"/>
        <v>429</v>
      </c>
      <c r="AB3450">
        <f t="shared" si="807"/>
        <v>7.1487835153384737E-5</v>
      </c>
      <c r="AC3450" s="175"/>
    </row>
    <row r="3451" spans="1:29">
      <c r="A3451" t="s">
        <v>8136</v>
      </c>
      <c r="B3451" t="s">
        <v>8137</v>
      </c>
      <c r="C3451">
        <v>4.0599999999999996</v>
      </c>
      <c r="D3451">
        <v>4.0599999999999996</v>
      </c>
      <c r="E3451">
        <v>3.22</v>
      </c>
      <c r="F3451">
        <v>6.3</v>
      </c>
      <c r="G3451">
        <v>6.31</v>
      </c>
      <c r="H3451">
        <v>3.66</v>
      </c>
      <c r="I3451">
        <v>6.03</v>
      </c>
      <c r="J3451">
        <v>6.06</v>
      </c>
      <c r="K3451">
        <v>2.7</v>
      </c>
      <c r="U3451">
        <v>30</v>
      </c>
      <c r="V3451">
        <v>43</v>
      </c>
      <c r="W3451">
        <v>37</v>
      </c>
      <c r="X3451">
        <v>86</v>
      </c>
      <c r="Y3451">
        <v>111</v>
      </c>
      <c r="Z3451">
        <v>100</v>
      </c>
      <c r="AA3451">
        <f t="shared" si="802"/>
        <v>407</v>
      </c>
      <c r="AB3451">
        <f t="shared" si="807"/>
        <v>6.7821792325006033E-5</v>
      </c>
      <c r="AC3451" s="175"/>
    </row>
    <row r="3452" spans="1:29">
      <c r="A3452" t="s">
        <v>8138</v>
      </c>
      <c r="B3452" t="s">
        <v>8139</v>
      </c>
      <c r="C3452">
        <v>4.0599999999999996</v>
      </c>
      <c r="D3452">
        <v>4.0599999999999996</v>
      </c>
      <c r="E3452">
        <v>3.19</v>
      </c>
      <c r="F3452">
        <v>6.3</v>
      </c>
      <c r="G3452">
        <v>6.31</v>
      </c>
      <c r="H3452">
        <v>3.62</v>
      </c>
      <c r="I3452">
        <v>6</v>
      </c>
      <c r="J3452">
        <v>6.05</v>
      </c>
      <c r="K3452">
        <v>2.7</v>
      </c>
      <c r="U3452">
        <v>33</v>
      </c>
      <c r="V3452">
        <v>46</v>
      </c>
      <c r="W3452">
        <v>38</v>
      </c>
      <c r="X3452">
        <v>73</v>
      </c>
      <c r="Y3452">
        <v>109</v>
      </c>
      <c r="Z3452">
        <v>118</v>
      </c>
      <c r="AA3452">
        <f t="shared" si="802"/>
        <v>417</v>
      </c>
      <c r="AB3452">
        <f t="shared" si="807"/>
        <v>6.9488175428814524E-5</v>
      </c>
      <c r="AC3452" s="175"/>
    </row>
    <row r="3453" spans="1:29">
      <c r="A3453" t="s">
        <v>8140</v>
      </c>
      <c r="B3453" t="s">
        <v>8141</v>
      </c>
      <c r="C3453">
        <v>4.0599999999999996</v>
      </c>
      <c r="D3453">
        <v>4.0599999999999996</v>
      </c>
      <c r="E3453">
        <v>3.15</v>
      </c>
      <c r="F3453">
        <v>6.29</v>
      </c>
      <c r="G3453">
        <v>6.31</v>
      </c>
      <c r="H3453">
        <v>3.57</v>
      </c>
      <c r="I3453">
        <v>5.95</v>
      </c>
      <c r="J3453">
        <v>6.02</v>
      </c>
      <c r="K3453">
        <v>2.7</v>
      </c>
      <c r="U3453">
        <v>30</v>
      </c>
      <c r="V3453">
        <v>47</v>
      </c>
      <c r="W3453">
        <v>38</v>
      </c>
      <c r="X3453">
        <v>84</v>
      </c>
      <c r="Y3453">
        <v>117</v>
      </c>
      <c r="Z3453">
        <v>139</v>
      </c>
      <c r="AA3453">
        <f t="shared" si="802"/>
        <v>455</v>
      </c>
      <c r="AB3453">
        <f t="shared" si="807"/>
        <v>7.5820431223286831E-5</v>
      </c>
      <c r="AC3453" s="175">
        <f t="shared" ref="AC3453" si="817">SUM(AB3453:AB3456)/4</f>
        <v>8.1777750819402243E-5</v>
      </c>
    </row>
    <row r="3454" spans="1:29">
      <c r="A3454" t="s">
        <v>8142</v>
      </c>
      <c r="B3454" t="s">
        <v>8143</v>
      </c>
      <c r="C3454">
        <v>4.0599999999999996</v>
      </c>
      <c r="D3454">
        <v>4.0599999999999996</v>
      </c>
      <c r="E3454">
        <v>3.09</v>
      </c>
      <c r="F3454">
        <v>6.28</v>
      </c>
      <c r="G3454">
        <v>6.3</v>
      </c>
      <c r="H3454">
        <v>3.51</v>
      </c>
      <c r="I3454">
        <v>5.84</v>
      </c>
      <c r="J3454">
        <v>5.97</v>
      </c>
      <c r="K3454">
        <v>2.7</v>
      </c>
      <c r="U3454">
        <v>30</v>
      </c>
      <c r="V3454">
        <v>52</v>
      </c>
      <c r="W3454">
        <v>44</v>
      </c>
      <c r="X3454">
        <v>90</v>
      </c>
      <c r="Y3454">
        <v>123</v>
      </c>
      <c r="Z3454">
        <v>134</v>
      </c>
      <c r="AA3454">
        <f t="shared" si="802"/>
        <v>473</v>
      </c>
      <c r="AB3454">
        <f t="shared" si="807"/>
        <v>7.8819920810142144E-5</v>
      </c>
      <c r="AC3454" s="175"/>
    </row>
    <row r="3455" spans="1:29">
      <c r="A3455" t="s">
        <v>8144</v>
      </c>
      <c r="B3455" t="s">
        <v>8145</v>
      </c>
      <c r="C3455">
        <v>4.0599999999999996</v>
      </c>
      <c r="D3455">
        <v>4.0599999999999996</v>
      </c>
      <c r="E3455">
        <v>3</v>
      </c>
      <c r="F3455">
        <v>6.24</v>
      </c>
      <c r="G3455">
        <v>6.3</v>
      </c>
      <c r="H3455">
        <v>3.45</v>
      </c>
      <c r="I3455">
        <v>5.62</v>
      </c>
      <c r="J3455">
        <v>5.85</v>
      </c>
      <c r="K3455">
        <v>2.7</v>
      </c>
      <c r="U3455">
        <v>28</v>
      </c>
      <c r="V3455">
        <v>57</v>
      </c>
      <c r="W3455">
        <v>49</v>
      </c>
      <c r="X3455">
        <v>110</v>
      </c>
      <c r="Y3455">
        <v>126</v>
      </c>
      <c r="Z3455">
        <v>141</v>
      </c>
      <c r="AA3455">
        <f t="shared" si="802"/>
        <v>511</v>
      </c>
      <c r="AB3455">
        <f t="shared" si="807"/>
        <v>8.5152176604614451E-5</v>
      </c>
      <c r="AC3455" s="175"/>
    </row>
    <row r="3456" spans="1:29">
      <c r="A3456" t="s">
        <v>8146</v>
      </c>
      <c r="B3456" t="s">
        <v>8147</v>
      </c>
      <c r="C3456">
        <v>4.05</v>
      </c>
      <c r="D3456">
        <v>4.0599999999999996</v>
      </c>
      <c r="E3456">
        <v>2.91</v>
      </c>
      <c r="F3456">
        <v>6.11</v>
      </c>
      <c r="G3456">
        <v>6.28</v>
      </c>
      <c r="H3456">
        <v>3.33</v>
      </c>
      <c r="I3456">
        <v>5.4</v>
      </c>
      <c r="J3456">
        <v>5.74</v>
      </c>
      <c r="K3456">
        <v>2.7</v>
      </c>
      <c r="U3456">
        <v>27</v>
      </c>
      <c r="V3456">
        <v>57</v>
      </c>
      <c r="W3456">
        <v>46</v>
      </c>
      <c r="X3456">
        <v>110</v>
      </c>
      <c r="Y3456">
        <v>138</v>
      </c>
      <c r="Z3456">
        <v>146</v>
      </c>
      <c r="AA3456">
        <f t="shared" si="802"/>
        <v>524</v>
      </c>
      <c r="AB3456">
        <f t="shared" si="807"/>
        <v>8.7318474639565505E-5</v>
      </c>
      <c r="AC3456" s="175"/>
    </row>
    <row r="3457" spans="1:29">
      <c r="A3457" t="s">
        <v>8148</v>
      </c>
      <c r="B3457" t="s">
        <v>8149</v>
      </c>
      <c r="C3457">
        <v>4.03</v>
      </c>
      <c r="D3457">
        <v>4.0599999999999996</v>
      </c>
      <c r="E3457">
        <v>2.85</v>
      </c>
      <c r="F3457">
        <v>5.91</v>
      </c>
      <c r="G3457">
        <v>6.22</v>
      </c>
      <c r="H3457">
        <v>3.22</v>
      </c>
      <c r="I3457">
        <v>5.24</v>
      </c>
      <c r="J3457">
        <v>5.66</v>
      </c>
      <c r="K3457">
        <v>2.7</v>
      </c>
      <c r="U3457">
        <v>29</v>
      </c>
      <c r="V3457">
        <v>55</v>
      </c>
      <c r="W3457">
        <v>41</v>
      </c>
      <c r="X3457">
        <v>105</v>
      </c>
      <c r="Y3457">
        <v>134</v>
      </c>
      <c r="Z3457">
        <v>125</v>
      </c>
      <c r="AA3457">
        <f t="shared" si="802"/>
        <v>489</v>
      </c>
      <c r="AB3457">
        <f t="shared" si="807"/>
        <v>8.1486133776235747E-5</v>
      </c>
      <c r="AC3457" s="175">
        <f t="shared" si="801"/>
        <v>5.6948642572655551E-5</v>
      </c>
    </row>
    <row r="3458" spans="1:29">
      <c r="A3458" t="s">
        <v>8150</v>
      </c>
      <c r="B3458" t="s">
        <v>8151</v>
      </c>
      <c r="C3458">
        <v>4</v>
      </c>
      <c r="D3458">
        <v>4.0599999999999996</v>
      </c>
      <c r="E3458">
        <v>2.8</v>
      </c>
      <c r="F3458">
        <v>5.66</v>
      </c>
      <c r="G3458">
        <v>6.11</v>
      </c>
      <c r="H3458">
        <v>3.12</v>
      </c>
      <c r="I3458">
        <v>5.1100000000000003</v>
      </c>
      <c r="J3458">
        <v>5.59</v>
      </c>
      <c r="K3458">
        <v>2.7</v>
      </c>
      <c r="U3458">
        <v>24</v>
      </c>
      <c r="V3458">
        <v>43</v>
      </c>
      <c r="W3458">
        <v>30</v>
      </c>
      <c r="X3458">
        <v>94</v>
      </c>
      <c r="Y3458">
        <v>121</v>
      </c>
      <c r="Z3458">
        <v>73</v>
      </c>
      <c r="AA3458">
        <f t="shared" si="802"/>
        <v>385</v>
      </c>
      <c r="AB3458">
        <f t="shared" si="807"/>
        <v>6.415574949662733E-5</v>
      </c>
      <c r="AC3458" s="175"/>
    </row>
    <row r="3459" spans="1:29">
      <c r="A3459" t="s">
        <v>8152</v>
      </c>
      <c r="B3459" t="s">
        <v>8153</v>
      </c>
      <c r="C3459">
        <v>3.95</v>
      </c>
      <c r="D3459">
        <v>4.0599999999999996</v>
      </c>
      <c r="E3459">
        <v>2.76</v>
      </c>
      <c r="F3459">
        <v>5.49</v>
      </c>
      <c r="G3459">
        <v>6.03</v>
      </c>
      <c r="H3459">
        <v>3.07</v>
      </c>
      <c r="I3459">
        <v>5.0199999999999996</v>
      </c>
      <c r="J3459">
        <v>5.54</v>
      </c>
      <c r="K3459">
        <v>2.7</v>
      </c>
      <c r="U3459">
        <v>20</v>
      </c>
      <c r="V3459">
        <v>30</v>
      </c>
      <c r="W3459">
        <v>18</v>
      </c>
      <c r="X3459">
        <v>71</v>
      </c>
      <c r="Y3459">
        <v>91</v>
      </c>
      <c r="Z3459">
        <v>30</v>
      </c>
      <c r="AA3459">
        <f t="shared" si="802"/>
        <v>260</v>
      </c>
      <c r="AB3459">
        <f t="shared" si="807"/>
        <v>4.332596069902105E-5</v>
      </c>
      <c r="AC3459" s="175"/>
    </row>
    <row r="3460" spans="1:29">
      <c r="A3460" t="s">
        <v>8154</v>
      </c>
      <c r="B3460" t="s">
        <v>8155</v>
      </c>
      <c r="C3460">
        <v>3.88</v>
      </c>
      <c r="D3460">
        <v>4.05</v>
      </c>
      <c r="E3460">
        <v>2.73</v>
      </c>
      <c r="F3460">
        <v>5.37</v>
      </c>
      <c r="G3460">
        <v>5.96</v>
      </c>
      <c r="H3460">
        <v>3.03</v>
      </c>
      <c r="I3460">
        <v>4.92</v>
      </c>
      <c r="J3460">
        <v>5.49</v>
      </c>
      <c r="K3460">
        <v>2.7</v>
      </c>
      <c r="U3460">
        <v>20</v>
      </c>
      <c r="V3460">
        <v>25</v>
      </c>
      <c r="W3460">
        <v>19</v>
      </c>
      <c r="X3460">
        <v>88</v>
      </c>
      <c r="Y3460">
        <v>68</v>
      </c>
      <c r="Z3460">
        <v>13</v>
      </c>
      <c r="AA3460">
        <f t="shared" si="802"/>
        <v>233</v>
      </c>
      <c r="AB3460">
        <f t="shared" si="807"/>
        <v>3.8826726318738095E-5</v>
      </c>
      <c r="AC3460" s="175"/>
    </row>
    <row r="3461" spans="1:29">
      <c r="A3461" t="s">
        <v>8156</v>
      </c>
      <c r="B3461" t="s">
        <v>8157</v>
      </c>
      <c r="C3461">
        <v>3.81</v>
      </c>
      <c r="D3461">
        <v>4.03</v>
      </c>
      <c r="E3461">
        <v>2.69</v>
      </c>
      <c r="F3461">
        <v>5.21</v>
      </c>
      <c r="G3461">
        <v>5.85</v>
      </c>
      <c r="H3461">
        <v>2.98</v>
      </c>
      <c r="I3461">
        <v>4.84</v>
      </c>
      <c r="J3461">
        <v>5.44</v>
      </c>
      <c r="K3461">
        <v>2.7</v>
      </c>
      <c r="U3461">
        <v>18</v>
      </c>
      <c r="V3461">
        <v>23</v>
      </c>
      <c r="W3461">
        <v>20</v>
      </c>
      <c r="X3461">
        <v>88</v>
      </c>
      <c r="Y3461">
        <v>71</v>
      </c>
      <c r="Z3461">
        <v>15</v>
      </c>
      <c r="AA3461">
        <f t="shared" si="802"/>
        <v>235</v>
      </c>
      <c r="AB3461">
        <f t="shared" si="807"/>
        <v>3.9160002939499797E-5</v>
      </c>
      <c r="AC3461" s="175">
        <f t="shared" si="803"/>
        <v>4.4700726759663059E-5</v>
      </c>
    </row>
    <row r="3462" spans="1:29">
      <c r="A3462" t="s">
        <v>8158</v>
      </c>
      <c r="B3462" t="s">
        <v>8159</v>
      </c>
      <c r="C3462">
        <v>3.76</v>
      </c>
      <c r="D3462">
        <v>4.0199999999999996</v>
      </c>
      <c r="E3462">
        <v>2.67</v>
      </c>
      <c r="F3462">
        <v>5.12</v>
      </c>
      <c r="G3462">
        <v>5.77</v>
      </c>
      <c r="H3462">
        <v>2.95</v>
      </c>
      <c r="I3462">
        <v>4.78</v>
      </c>
      <c r="J3462">
        <v>5.41</v>
      </c>
      <c r="K3462">
        <v>2.7</v>
      </c>
      <c r="U3462">
        <v>28</v>
      </c>
      <c r="V3462">
        <v>22</v>
      </c>
      <c r="W3462">
        <v>22</v>
      </c>
      <c r="X3462">
        <v>67</v>
      </c>
      <c r="Y3462">
        <v>69</v>
      </c>
      <c r="Z3462">
        <v>12</v>
      </c>
      <c r="AA3462">
        <f t="shared" ref="AA3462:AA3525" si="818">SUM(U3462:Z3462)</f>
        <v>220</v>
      </c>
      <c r="AB3462">
        <f t="shared" si="807"/>
        <v>3.6660428283787041E-5</v>
      </c>
      <c r="AC3462" s="175"/>
    </row>
    <row r="3463" spans="1:29">
      <c r="A3463" t="s">
        <v>8160</v>
      </c>
      <c r="B3463" t="s">
        <v>8161</v>
      </c>
      <c r="C3463">
        <v>3.74</v>
      </c>
      <c r="D3463">
        <v>4.01</v>
      </c>
      <c r="E3463">
        <v>2.66</v>
      </c>
      <c r="F3463">
        <v>5.07</v>
      </c>
      <c r="G3463">
        <v>5.74</v>
      </c>
      <c r="H3463">
        <v>2.94</v>
      </c>
      <c r="I3463">
        <v>4.76</v>
      </c>
      <c r="J3463">
        <v>5.4</v>
      </c>
      <c r="K3463">
        <v>2.7</v>
      </c>
      <c r="U3463">
        <v>25</v>
      </c>
      <c r="V3463">
        <v>27</v>
      </c>
      <c r="W3463">
        <v>26</v>
      </c>
      <c r="X3463">
        <v>84</v>
      </c>
      <c r="Y3463">
        <v>66</v>
      </c>
      <c r="Z3463">
        <v>23</v>
      </c>
      <c r="AA3463">
        <f t="shared" si="818"/>
        <v>251</v>
      </c>
      <c r="AB3463">
        <f t="shared" si="807"/>
        <v>4.1826215905593401E-5</v>
      </c>
      <c r="AC3463" s="175"/>
    </row>
    <row r="3464" spans="1:29">
      <c r="A3464" t="s">
        <v>8162</v>
      </c>
      <c r="B3464" t="s">
        <v>8163</v>
      </c>
      <c r="C3464">
        <v>3.72</v>
      </c>
      <c r="D3464">
        <v>4.01</v>
      </c>
      <c r="E3464">
        <v>2.65</v>
      </c>
      <c r="F3464">
        <v>5.01</v>
      </c>
      <c r="G3464">
        <v>5.68</v>
      </c>
      <c r="H3464">
        <v>2.9</v>
      </c>
      <c r="I3464">
        <v>4.74</v>
      </c>
      <c r="J3464">
        <v>5.39</v>
      </c>
      <c r="K3464">
        <v>2.7</v>
      </c>
      <c r="U3464">
        <v>30</v>
      </c>
      <c r="V3464">
        <v>39</v>
      </c>
      <c r="W3464">
        <v>35</v>
      </c>
      <c r="X3464">
        <v>104</v>
      </c>
      <c r="Y3464">
        <v>106</v>
      </c>
      <c r="Z3464">
        <v>53</v>
      </c>
      <c r="AA3464">
        <f t="shared" si="818"/>
        <v>367</v>
      </c>
      <c r="AB3464">
        <f t="shared" si="807"/>
        <v>6.1156259909772017E-5</v>
      </c>
      <c r="AC3464" s="175"/>
    </row>
    <row r="3465" spans="1:29">
      <c r="A3465" t="s">
        <v>8164</v>
      </c>
      <c r="B3465" t="s">
        <v>8165</v>
      </c>
      <c r="C3465">
        <v>3.83</v>
      </c>
      <c r="D3465">
        <v>4.05</v>
      </c>
      <c r="E3465">
        <v>2.69</v>
      </c>
      <c r="F3465">
        <v>5.15</v>
      </c>
      <c r="G3465">
        <v>5.78</v>
      </c>
      <c r="H3465">
        <v>2.93</v>
      </c>
      <c r="I3465">
        <v>4.8499999999999996</v>
      </c>
      <c r="J3465">
        <v>5.45</v>
      </c>
      <c r="K3465">
        <v>2.7</v>
      </c>
      <c r="U3465">
        <v>33</v>
      </c>
      <c r="V3465">
        <v>64</v>
      </c>
      <c r="W3465">
        <v>52</v>
      </c>
      <c r="X3465">
        <v>125</v>
      </c>
      <c r="Y3465">
        <v>144</v>
      </c>
      <c r="Z3465">
        <v>168</v>
      </c>
      <c r="AA3465">
        <f t="shared" si="818"/>
        <v>586</v>
      </c>
      <c r="AB3465">
        <f t="shared" si="807"/>
        <v>9.7650049883178211E-5</v>
      </c>
      <c r="AC3465" s="175">
        <f t="shared" si="804"/>
        <v>1.1202260415352654E-4</v>
      </c>
    </row>
    <row r="3466" spans="1:29">
      <c r="A3466" t="s">
        <v>8166</v>
      </c>
      <c r="B3466" t="s">
        <v>8167</v>
      </c>
      <c r="C3466">
        <v>3.93</v>
      </c>
      <c r="D3466">
        <v>4.0599999999999996</v>
      </c>
      <c r="E3466">
        <v>2.74</v>
      </c>
      <c r="F3466">
        <v>5.37</v>
      </c>
      <c r="G3466">
        <v>5.93</v>
      </c>
      <c r="H3466">
        <v>2.98</v>
      </c>
      <c r="I3466">
        <v>4.9800000000000004</v>
      </c>
      <c r="J3466">
        <v>5.52</v>
      </c>
      <c r="K3466">
        <v>2.7</v>
      </c>
      <c r="U3466">
        <v>29</v>
      </c>
      <c r="V3466">
        <v>85</v>
      </c>
      <c r="W3466">
        <v>56</v>
      </c>
      <c r="X3466">
        <v>188</v>
      </c>
      <c r="Y3466">
        <v>122</v>
      </c>
      <c r="Z3466">
        <v>262</v>
      </c>
      <c r="AA3466">
        <f t="shared" si="818"/>
        <v>742</v>
      </c>
      <c r="AB3466">
        <f t="shared" si="807"/>
        <v>1.2364562630259084E-4</v>
      </c>
      <c r="AC3466" s="175"/>
    </row>
    <row r="3467" spans="1:29">
      <c r="A3467" t="s">
        <v>8168</v>
      </c>
      <c r="B3467" t="s">
        <v>8169</v>
      </c>
      <c r="C3467">
        <v>4</v>
      </c>
      <c r="D3467">
        <v>4.0599999999999996</v>
      </c>
      <c r="E3467">
        <v>2.8</v>
      </c>
      <c r="F3467">
        <v>5.64</v>
      </c>
      <c r="G3467">
        <v>6.11</v>
      </c>
      <c r="H3467">
        <v>3.07</v>
      </c>
      <c r="I3467">
        <v>5.12</v>
      </c>
      <c r="J3467">
        <v>5.59</v>
      </c>
      <c r="K3467">
        <v>2.7</v>
      </c>
      <c r="U3467">
        <v>32</v>
      </c>
      <c r="V3467">
        <v>66</v>
      </c>
      <c r="W3467">
        <v>61</v>
      </c>
      <c r="X3467">
        <v>200</v>
      </c>
      <c r="Y3467">
        <v>154</v>
      </c>
      <c r="Z3467">
        <v>225</v>
      </c>
      <c r="AA3467">
        <f t="shared" si="818"/>
        <v>738</v>
      </c>
      <c r="AB3467">
        <f t="shared" si="807"/>
        <v>1.2297907306106745E-4</v>
      </c>
      <c r="AC3467" s="175"/>
    </row>
    <row r="3468" spans="1:29">
      <c r="A3468" t="s">
        <v>8170</v>
      </c>
      <c r="B3468" t="s">
        <v>8171</v>
      </c>
      <c r="C3468">
        <v>4.03</v>
      </c>
      <c r="D3468">
        <v>4.0599999999999996</v>
      </c>
      <c r="E3468">
        <v>2.85</v>
      </c>
      <c r="F3468">
        <v>5.85</v>
      </c>
      <c r="G3468">
        <v>6.2</v>
      </c>
      <c r="H3468">
        <v>3.17</v>
      </c>
      <c r="I3468">
        <v>5.25</v>
      </c>
      <c r="J3468">
        <v>5.66</v>
      </c>
      <c r="K3468">
        <v>2.7</v>
      </c>
      <c r="U3468">
        <v>46</v>
      </c>
      <c r="V3468">
        <v>64</v>
      </c>
      <c r="W3468">
        <v>55</v>
      </c>
      <c r="X3468">
        <v>149</v>
      </c>
      <c r="Y3468">
        <v>138</v>
      </c>
      <c r="Z3468">
        <v>171</v>
      </c>
      <c r="AA3468">
        <f t="shared" si="818"/>
        <v>623</v>
      </c>
      <c r="AB3468">
        <f t="shared" si="807"/>
        <v>1.0381566736726966E-4</v>
      </c>
      <c r="AC3468" s="175"/>
    </row>
    <row r="3469" spans="1:29">
      <c r="A3469" t="s">
        <v>8172</v>
      </c>
      <c r="B3469" t="s">
        <v>8173</v>
      </c>
      <c r="C3469">
        <v>4.05</v>
      </c>
      <c r="D3469">
        <v>4.0599999999999996</v>
      </c>
      <c r="E3469">
        <v>2.9</v>
      </c>
      <c r="F3469">
        <v>6</v>
      </c>
      <c r="G3469">
        <v>6.26</v>
      </c>
      <c r="H3469">
        <v>3.26</v>
      </c>
      <c r="I3469">
        <v>5.35</v>
      </c>
      <c r="J3469">
        <v>5.72</v>
      </c>
      <c r="K3469">
        <v>2.7</v>
      </c>
      <c r="U3469">
        <v>43</v>
      </c>
      <c r="V3469">
        <v>58</v>
      </c>
      <c r="W3469">
        <v>50</v>
      </c>
      <c r="X3469">
        <v>130</v>
      </c>
      <c r="Y3469">
        <v>140</v>
      </c>
      <c r="Z3469">
        <v>164</v>
      </c>
      <c r="AA3469">
        <f t="shared" si="818"/>
        <v>585</v>
      </c>
      <c r="AB3469">
        <f t="shared" si="807"/>
        <v>9.7483411572797356E-5</v>
      </c>
      <c r="AC3469" s="175">
        <f t="shared" si="805"/>
        <v>9.0234645071230363E-5</v>
      </c>
    </row>
    <row r="3470" spans="1:29">
      <c r="A3470" t="s">
        <v>8174</v>
      </c>
      <c r="B3470" t="s">
        <v>8175</v>
      </c>
      <c r="C3470">
        <v>4.0599999999999996</v>
      </c>
      <c r="D3470">
        <v>4.0599999999999996</v>
      </c>
      <c r="E3470">
        <v>2.93</v>
      </c>
      <c r="F3470">
        <v>6.09</v>
      </c>
      <c r="G3470">
        <v>6.29</v>
      </c>
      <c r="H3470">
        <v>3.35</v>
      </c>
      <c r="I3470">
        <v>5.44</v>
      </c>
      <c r="J3470">
        <v>5.76</v>
      </c>
      <c r="K3470">
        <v>2.7</v>
      </c>
      <c r="U3470">
        <v>31</v>
      </c>
      <c r="V3470">
        <v>55</v>
      </c>
      <c r="W3470">
        <v>45</v>
      </c>
      <c r="X3470">
        <v>150</v>
      </c>
      <c r="Y3470">
        <v>133</v>
      </c>
      <c r="Z3470">
        <v>149</v>
      </c>
      <c r="AA3470">
        <f t="shared" si="818"/>
        <v>563</v>
      </c>
      <c r="AB3470">
        <f t="shared" si="807"/>
        <v>9.3817368744418653E-5</v>
      </c>
      <c r="AC3470" s="175"/>
    </row>
    <row r="3471" spans="1:29">
      <c r="A3471" t="s">
        <v>8176</v>
      </c>
      <c r="B3471" t="s">
        <v>8177</v>
      </c>
      <c r="C3471">
        <v>4.0599999999999996</v>
      </c>
      <c r="D3471">
        <v>4.0599999999999996</v>
      </c>
      <c r="E3471">
        <v>2.96</v>
      </c>
      <c r="F3471">
        <v>6.17</v>
      </c>
      <c r="G3471">
        <v>6.31</v>
      </c>
      <c r="H3471">
        <v>3.43</v>
      </c>
      <c r="I3471">
        <v>5.5</v>
      </c>
      <c r="J3471">
        <v>5.79</v>
      </c>
      <c r="K3471">
        <v>2.7</v>
      </c>
      <c r="U3471">
        <v>38</v>
      </c>
      <c r="V3471">
        <v>51</v>
      </c>
      <c r="W3471">
        <v>38</v>
      </c>
      <c r="X3471">
        <v>109</v>
      </c>
      <c r="Y3471">
        <v>129</v>
      </c>
      <c r="Z3471">
        <v>151</v>
      </c>
      <c r="AA3471">
        <f t="shared" si="818"/>
        <v>516</v>
      </c>
      <c r="AB3471">
        <f t="shared" si="807"/>
        <v>8.5985368156518696E-5</v>
      </c>
      <c r="AC3471" s="175"/>
    </row>
    <row r="3472" spans="1:29">
      <c r="A3472" t="s">
        <v>8178</v>
      </c>
      <c r="B3472" t="s">
        <v>8179</v>
      </c>
      <c r="C3472">
        <v>4.0599999999999996</v>
      </c>
      <c r="D3472">
        <v>4.0599999999999996</v>
      </c>
      <c r="E3472">
        <v>2.97</v>
      </c>
      <c r="F3472">
        <v>6.21</v>
      </c>
      <c r="G3472">
        <v>6.31</v>
      </c>
      <c r="H3472">
        <v>3.49</v>
      </c>
      <c r="I3472">
        <v>5.54</v>
      </c>
      <c r="J3472">
        <v>5.81</v>
      </c>
      <c r="K3472">
        <v>2.7</v>
      </c>
      <c r="U3472">
        <v>35</v>
      </c>
      <c r="V3472">
        <v>50</v>
      </c>
      <c r="W3472">
        <v>35</v>
      </c>
      <c r="X3472">
        <v>107</v>
      </c>
      <c r="Y3472">
        <v>130</v>
      </c>
      <c r="Z3472">
        <v>145</v>
      </c>
      <c r="AA3472">
        <f t="shared" si="818"/>
        <v>502</v>
      </c>
      <c r="AB3472">
        <f t="shared" si="807"/>
        <v>8.3652431811186801E-5</v>
      </c>
      <c r="AC3472" s="175"/>
    </row>
    <row r="3473" spans="1:29">
      <c r="A3473" t="s">
        <v>8180</v>
      </c>
      <c r="B3473" t="s">
        <v>8181</v>
      </c>
      <c r="C3473">
        <v>4.0599999999999996</v>
      </c>
      <c r="D3473">
        <v>4.0599999999999996</v>
      </c>
      <c r="E3473">
        <v>2.98</v>
      </c>
      <c r="F3473">
        <v>6.24</v>
      </c>
      <c r="G3473">
        <v>6.31</v>
      </c>
      <c r="H3473">
        <v>3.52</v>
      </c>
      <c r="I3473">
        <v>5.57</v>
      </c>
      <c r="J3473">
        <v>5.83</v>
      </c>
      <c r="K3473">
        <v>2.7</v>
      </c>
      <c r="U3473">
        <v>31</v>
      </c>
      <c r="V3473">
        <v>49</v>
      </c>
      <c r="W3473">
        <v>38</v>
      </c>
      <c r="X3473">
        <v>86</v>
      </c>
      <c r="Y3473">
        <v>119</v>
      </c>
      <c r="Z3473">
        <v>117</v>
      </c>
      <c r="AA3473">
        <f t="shared" si="818"/>
        <v>440</v>
      </c>
      <c r="AB3473">
        <f t="shared" si="807"/>
        <v>7.3320856567574082E-5</v>
      </c>
      <c r="AC3473" s="175">
        <f t="shared" si="806"/>
        <v>7.3820771498716632E-5</v>
      </c>
    </row>
    <row r="3474" spans="1:29">
      <c r="A3474" t="s">
        <v>8182</v>
      </c>
      <c r="B3474" t="s">
        <v>8183</v>
      </c>
      <c r="C3474">
        <v>4.0599999999999996</v>
      </c>
      <c r="D3474">
        <v>4.0599999999999996</v>
      </c>
      <c r="E3474">
        <v>2.99</v>
      </c>
      <c r="F3474">
        <v>6.25</v>
      </c>
      <c r="G3474">
        <v>6.3</v>
      </c>
      <c r="H3474">
        <v>3.53</v>
      </c>
      <c r="I3474">
        <v>5.58</v>
      </c>
      <c r="J3474">
        <v>5.83</v>
      </c>
      <c r="K3474">
        <v>2.7</v>
      </c>
      <c r="U3474">
        <v>18</v>
      </c>
      <c r="V3474">
        <v>46</v>
      </c>
      <c r="W3474">
        <v>39</v>
      </c>
      <c r="X3474">
        <v>122</v>
      </c>
      <c r="Y3474">
        <v>122</v>
      </c>
      <c r="Z3474">
        <v>112</v>
      </c>
      <c r="AA3474">
        <f t="shared" si="818"/>
        <v>459</v>
      </c>
      <c r="AB3474">
        <f t="shared" si="807"/>
        <v>7.6486984464810235E-5</v>
      </c>
      <c r="AC3474" s="175"/>
    </row>
    <row r="3475" spans="1:29">
      <c r="A3475" t="s">
        <v>8184</v>
      </c>
      <c r="B3475" t="s">
        <v>8185</v>
      </c>
      <c r="C3475">
        <v>4.0599999999999996</v>
      </c>
      <c r="D3475">
        <v>4.0599999999999996</v>
      </c>
      <c r="E3475">
        <v>2.99</v>
      </c>
      <c r="F3475">
        <v>6.24</v>
      </c>
      <c r="G3475">
        <v>6.3</v>
      </c>
      <c r="H3475">
        <v>3.51</v>
      </c>
      <c r="I3475">
        <v>5.57</v>
      </c>
      <c r="J3475">
        <v>5.83</v>
      </c>
      <c r="K3475">
        <v>2.7</v>
      </c>
      <c r="U3475">
        <v>20</v>
      </c>
      <c r="V3475">
        <v>49</v>
      </c>
      <c r="W3475">
        <v>43</v>
      </c>
      <c r="X3475">
        <v>110</v>
      </c>
      <c r="Y3475">
        <v>111</v>
      </c>
      <c r="Z3475">
        <v>100</v>
      </c>
      <c r="AA3475">
        <f t="shared" si="818"/>
        <v>433</v>
      </c>
      <c r="AB3475">
        <f t="shared" si="807"/>
        <v>7.2154388394908128E-5</v>
      </c>
      <c r="AC3475" s="175"/>
    </row>
    <row r="3476" spans="1:29">
      <c r="A3476" t="s">
        <v>8186</v>
      </c>
      <c r="B3476" t="s">
        <v>8187</v>
      </c>
      <c r="C3476">
        <v>4.0599999999999996</v>
      </c>
      <c r="D3476">
        <v>4.0599999999999996</v>
      </c>
      <c r="E3476">
        <v>2.98</v>
      </c>
      <c r="F3476">
        <v>6.23</v>
      </c>
      <c r="G3476">
        <v>6.3</v>
      </c>
      <c r="H3476">
        <v>3.48</v>
      </c>
      <c r="I3476">
        <v>5.55</v>
      </c>
      <c r="J3476">
        <v>5.82</v>
      </c>
      <c r="K3476">
        <v>2.7</v>
      </c>
      <c r="U3476">
        <v>23</v>
      </c>
      <c r="V3476">
        <v>51</v>
      </c>
      <c r="W3476">
        <v>44</v>
      </c>
      <c r="X3476">
        <v>95</v>
      </c>
      <c r="Y3476">
        <v>109</v>
      </c>
      <c r="Z3476">
        <v>118</v>
      </c>
      <c r="AA3476">
        <f t="shared" si="818"/>
        <v>440</v>
      </c>
      <c r="AB3476">
        <f t="shared" si="807"/>
        <v>7.3320856567574082E-5</v>
      </c>
      <c r="AC3476" s="175"/>
    </row>
    <row r="3477" spans="1:29">
      <c r="A3477" t="s">
        <v>8188</v>
      </c>
      <c r="B3477" t="s">
        <v>8189</v>
      </c>
      <c r="C3477">
        <v>4.0599999999999996</v>
      </c>
      <c r="D3477">
        <v>4.0599999999999996</v>
      </c>
      <c r="E3477">
        <v>2.95</v>
      </c>
      <c r="F3477">
        <v>6.2</v>
      </c>
      <c r="G3477">
        <v>6.3</v>
      </c>
      <c r="H3477">
        <v>3.43</v>
      </c>
      <c r="I3477">
        <v>5.49</v>
      </c>
      <c r="J3477">
        <v>5.79</v>
      </c>
      <c r="K3477">
        <v>2.7</v>
      </c>
      <c r="U3477">
        <v>32</v>
      </c>
      <c r="V3477">
        <v>53</v>
      </c>
      <c r="W3477">
        <v>45</v>
      </c>
      <c r="X3477">
        <v>75</v>
      </c>
      <c r="Y3477">
        <v>117</v>
      </c>
      <c r="Z3477">
        <v>139</v>
      </c>
      <c r="AA3477">
        <f t="shared" si="818"/>
        <v>461</v>
      </c>
      <c r="AB3477">
        <f t="shared" si="807"/>
        <v>7.6820261085571944E-5</v>
      </c>
      <c r="AC3477" s="175">
        <f t="shared" si="808"/>
        <v>8.1861069974592656E-5</v>
      </c>
    </row>
    <row r="3478" spans="1:29">
      <c r="A3478" t="s">
        <v>8190</v>
      </c>
      <c r="B3478" t="s">
        <v>8191</v>
      </c>
      <c r="C3478">
        <v>4.05</v>
      </c>
      <c r="D3478">
        <v>4.0599999999999996</v>
      </c>
      <c r="E3478">
        <v>2.92</v>
      </c>
      <c r="F3478">
        <v>6.15</v>
      </c>
      <c r="G3478">
        <v>6.29</v>
      </c>
      <c r="H3478">
        <v>3.37</v>
      </c>
      <c r="I3478">
        <v>5.41</v>
      </c>
      <c r="J3478">
        <v>5.74</v>
      </c>
      <c r="K3478">
        <v>2.7</v>
      </c>
      <c r="U3478">
        <v>33</v>
      </c>
      <c r="V3478">
        <v>58</v>
      </c>
      <c r="W3478">
        <v>51</v>
      </c>
      <c r="X3478">
        <v>80</v>
      </c>
      <c r="Y3478">
        <v>123</v>
      </c>
      <c r="Z3478">
        <v>134</v>
      </c>
      <c r="AA3478">
        <f t="shared" si="818"/>
        <v>479</v>
      </c>
      <c r="AB3478">
        <f t="shared" ref="AB3478:AB3541" si="819">AA3478/$AD$4</f>
        <v>7.9819750672427243E-5</v>
      </c>
      <c r="AC3478" s="175"/>
    </row>
    <row r="3479" spans="1:29">
      <c r="A3479" t="s">
        <v>8192</v>
      </c>
      <c r="B3479" t="s">
        <v>8193</v>
      </c>
      <c r="C3479">
        <v>4.04</v>
      </c>
      <c r="D3479">
        <v>4.0599999999999996</v>
      </c>
      <c r="E3479">
        <v>2.86</v>
      </c>
      <c r="F3479">
        <v>6.02</v>
      </c>
      <c r="G3479">
        <v>6.27</v>
      </c>
      <c r="H3479">
        <v>3.3</v>
      </c>
      <c r="I3479">
        <v>5.26</v>
      </c>
      <c r="J3479">
        <v>5.67</v>
      </c>
      <c r="K3479">
        <v>2.7</v>
      </c>
      <c r="U3479">
        <v>34</v>
      </c>
      <c r="V3479">
        <v>64</v>
      </c>
      <c r="W3479">
        <v>56</v>
      </c>
      <c r="X3479">
        <v>85</v>
      </c>
      <c r="Y3479">
        <v>126</v>
      </c>
      <c r="Z3479">
        <v>142</v>
      </c>
      <c r="AA3479">
        <f t="shared" si="818"/>
        <v>507</v>
      </c>
      <c r="AB3479">
        <f t="shared" si="819"/>
        <v>8.4485623363091047E-5</v>
      </c>
      <c r="AC3479" s="175"/>
    </row>
    <row r="3480" spans="1:29">
      <c r="A3480" t="s">
        <v>8194</v>
      </c>
      <c r="B3480" t="s">
        <v>8195</v>
      </c>
      <c r="C3480">
        <v>3.99</v>
      </c>
      <c r="D3480">
        <v>4.0599999999999996</v>
      </c>
      <c r="E3480">
        <v>2.8</v>
      </c>
      <c r="F3480">
        <v>5.76</v>
      </c>
      <c r="G3480">
        <v>6.19</v>
      </c>
      <c r="H3480">
        <v>3.2</v>
      </c>
      <c r="I3480">
        <v>5.09</v>
      </c>
      <c r="J3480">
        <v>5.58</v>
      </c>
      <c r="K3480">
        <v>2.7</v>
      </c>
      <c r="U3480">
        <v>33</v>
      </c>
      <c r="V3480">
        <v>64</v>
      </c>
      <c r="W3480">
        <v>53</v>
      </c>
      <c r="X3480">
        <v>83</v>
      </c>
      <c r="Y3480">
        <v>138</v>
      </c>
      <c r="Z3480">
        <v>147</v>
      </c>
      <c r="AA3480">
        <f t="shared" si="818"/>
        <v>518</v>
      </c>
      <c r="AB3480">
        <f t="shared" si="819"/>
        <v>8.6318644777280405E-5</v>
      </c>
      <c r="AC3480" s="175"/>
    </row>
    <row r="3481" spans="1:29">
      <c r="A3481" t="s">
        <v>8196</v>
      </c>
      <c r="B3481" t="s">
        <v>8197</v>
      </c>
      <c r="C3481">
        <v>3.91</v>
      </c>
      <c r="D3481">
        <v>4.05</v>
      </c>
      <c r="E3481">
        <v>2.74</v>
      </c>
      <c r="F3481">
        <v>5.48</v>
      </c>
      <c r="G3481">
        <v>6.04</v>
      </c>
      <c r="H3481">
        <v>3.1</v>
      </c>
      <c r="I3481">
        <v>4.95</v>
      </c>
      <c r="J3481">
        <v>5.51</v>
      </c>
      <c r="K3481">
        <v>2.7</v>
      </c>
      <c r="U3481">
        <v>32</v>
      </c>
      <c r="V3481">
        <v>61</v>
      </c>
      <c r="W3481">
        <v>47</v>
      </c>
      <c r="X3481">
        <v>93</v>
      </c>
      <c r="Y3481">
        <v>134</v>
      </c>
      <c r="Z3481">
        <v>125</v>
      </c>
      <c r="AA3481">
        <f t="shared" si="818"/>
        <v>492</v>
      </c>
      <c r="AB3481">
        <f t="shared" si="819"/>
        <v>8.1986048707378297E-5</v>
      </c>
      <c r="AC3481" s="175">
        <f t="shared" si="809"/>
        <v>5.6157110598346519E-5</v>
      </c>
    </row>
    <row r="3482" spans="1:29">
      <c r="A3482" t="s">
        <v>8198</v>
      </c>
      <c r="B3482" t="s">
        <v>8199</v>
      </c>
      <c r="C3482">
        <v>3.8</v>
      </c>
      <c r="D3482">
        <v>4.0199999999999996</v>
      </c>
      <c r="E3482">
        <v>2.7</v>
      </c>
      <c r="F3482">
        <v>5.22</v>
      </c>
      <c r="G3482">
        <v>5.85</v>
      </c>
      <c r="H3482">
        <v>3.01</v>
      </c>
      <c r="I3482">
        <v>4.83</v>
      </c>
      <c r="J3482">
        <v>5.44</v>
      </c>
      <c r="K3482">
        <v>2.7</v>
      </c>
      <c r="U3482">
        <v>28</v>
      </c>
      <c r="V3482">
        <v>48</v>
      </c>
      <c r="W3482">
        <v>34</v>
      </c>
      <c r="X3482">
        <v>83</v>
      </c>
      <c r="Y3482">
        <v>121</v>
      </c>
      <c r="Z3482">
        <v>73</v>
      </c>
      <c r="AA3482">
        <f t="shared" si="818"/>
        <v>387</v>
      </c>
      <c r="AB3482">
        <f t="shared" si="819"/>
        <v>6.4489026117389025E-5</v>
      </c>
      <c r="AC3482" s="175"/>
    </row>
    <row r="3483" spans="1:29">
      <c r="A3483" t="s">
        <v>8200</v>
      </c>
      <c r="B3483" t="s">
        <v>8201</v>
      </c>
      <c r="C3483">
        <v>3.72</v>
      </c>
      <c r="D3483">
        <v>3.99</v>
      </c>
      <c r="E3483">
        <v>2.66</v>
      </c>
      <c r="F3483">
        <v>5.0599999999999996</v>
      </c>
      <c r="G3483">
        <v>5.73</v>
      </c>
      <c r="H3483">
        <v>2.96</v>
      </c>
      <c r="I3483">
        <v>4.75</v>
      </c>
      <c r="J3483">
        <v>5.39</v>
      </c>
      <c r="K3483">
        <v>2.7</v>
      </c>
      <c r="U3483">
        <v>27</v>
      </c>
      <c r="V3483">
        <v>33</v>
      </c>
      <c r="W3483">
        <v>21</v>
      </c>
      <c r="X3483">
        <v>61</v>
      </c>
      <c r="Y3483">
        <v>91</v>
      </c>
      <c r="Z3483">
        <v>30</v>
      </c>
      <c r="AA3483">
        <f t="shared" si="818"/>
        <v>263</v>
      </c>
      <c r="AB3483">
        <f t="shared" si="819"/>
        <v>4.38258756301636E-5</v>
      </c>
      <c r="AC3483" s="175"/>
    </row>
    <row r="3484" spans="1:29">
      <c r="A3484" t="s">
        <v>8202</v>
      </c>
      <c r="B3484" t="s">
        <v>8203</v>
      </c>
      <c r="C3484">
        <v>3.66</v>
      </c>
      <c r="D3484">
        <v>3.96</v>
      </c>
      <c r="E3484">
        <v>2.64</v>
      </c>
      <c r="F3484">
        <v>4.9400000000000004</v>
      </c>
      <c r="G3484">
        <v>5.64</v>
      </c>
      <c r="H3484">
        <v>2.92</v>
      </c>
      <c r="I3484">
        <v>4.68</v>
      </c>
      <c r="J3484">
        <v>5.36</v>
      </c>
      <c r="K3484">
        <v>2.7</v>
      </c>
      <c r="U3484">
        <v>15</v>
      </c>
      <c r="V3484">
        <v>20</v>
      </c>
      <c r="W3484">
        <v>14</v>
      </c>
      <c r="X3484">
        <v>76</v>
      </c>
      <c r="Y3484">
        <v>68</v>
      </c>
      <c r="Z3484">
        <v>13</v>
      </c>
      <c r="AA3484">
        <f t="shared" si="818"/>
        <v>206</v>
      </c>
      <c r="AB3484">
        <f t="shared" si="819"/>
        <v>3.4327491938455139E-5</v>
      </c>
      <c r="AC3484" s="175"/>
    </row>
    <row r="3485" spans="1:29">
      <c r="A3485" t="s">
        <v>8204</v>
      </c>
      <c r="B3485" t="s">
        <v>8205</v>
      </c>
      <c r="C3485">
        <v>3.61</v>
      </c>
      <c r="D3485">
        <v>3.94</v>
      </c>
      <c r="E3485">
        <v>2.62</v>
      </c>
      <c r="F3485">
        <v>4.83</v>
      </c>
      <c r="G3485">
        <v>5.55</v>
      </c>
      <c r="H3485">
        <v>2.88</v>
      </c>
      <c r="I3485">
        <v>4.63</v>
      </c>
      <c r="J3485">
        <v>5.33</v>
      </c>
      <c r="K3485">
        <v>2.7</v>
      </c>
      <c r="U3485">
        <v>14</v>
      </c>
      <c r="V3485">
        <v>19</v>
      </c>
      <c r="W3485">
        <v>15</v>
      </c>
      <c r="X3485">
        <v>97</v>
      </c>
      <c r="Y3485">
        <v>71</v>
      </c>
      <c r="Z3485">
        <v>15</v>
      </c>
      <c r="AA3485">
        <f t="shared" si="818"/>
        <v>231</v>
      </c>
      <c r="AB3485">
        <f t="shared" si="819"/>
        <v>3.8493449697976393E-5</v>
      </c>
      <c r="AC3485" s="175">
        <f t="shared" si="810"/>
        <v>4.9533237760707723E-5</v>
      </c>
    </row>
    <row r="3486" spans="1:29">
      <c r="A3486" t="s">
        <v>8206</v>
      </c>
      <c r="B3486" t="s">
        <v>8207</v>
      </c>
      <c r="C3486">
        <v>3.58</v>
      </c>
      <c r="D3486">
        <v>3.92</v>
      </c>
      <c r="E3486">
        <v>2.61</v>
      </c>
      <c r="F3486">
        <v>4.7699999999999996</v>
      </c>
      <c r="G3486">
        <v>5.5</v>
      </c>
      <c r="H3486">
        <v>2.85</v>
      </c>
      <c r="I3486">
        <v>4.6100000000000003</v>
      </c>
      <c r="J3486">
        <v>5.32</v>
      </c>
      <c r="K3486">
        <v>2.7</v>
      </c>
      <c r="U3486">
        <v>14</v>
      </c>
      <c r="V3486">
        <v>18</v>
      </c>
      <c r="W3486">
        <v>17</v>
      </c>
      <c r="X3486">
        <v>110</v>
      </c>
      <c r="Y3486">
        <v>68</v>
      </c>
      <c r="Z3486">
        <v>12</v>
      </c>
      <c r="AA3486">
        <f t="shared" si="818"/>
        <v>239</v>
      </c>
      <c r="AB3486">
        <f t="shared" si="819"/>
        <v>3.9826556181023194E-5</v>
      </c>
      <c r="AC3486" s="175"/>
    </row>
    <row r="3487" spans="1:29">
      <c r="A3487" t="s">
        <v>8208</v>
      </c>
      <c r="B3487" t="s">
        <v>8209</v>
      </c>
      <c r="C3487">
        <v>3.57</v>
      </c>
      <c r="D3487">
        <v>3.91</v>
      </c>
      <c r="E3487">
        <v>2.6</v>
      </c>
      <c r="F3487">
        <v>4.7300000000000004</v>
      </c>
      <c r="G3487">
        <v>5.46</v>
      </c>
      <c r="H3487">
        <v>2.84</v>
      </c>
      <c r="I3487">
        <v>4.59</v>
      </c>
      <c r="J3487">
        <v>5.31</v>
      </c>
      <c r="K3487">
        <v>2.7</v>
      </c>
      <c r="U3487">
        <v>11</v>
      </c>
      <c r="V3487">
        <v>22</v>
      </c>
      <c r="W3487">
        <v>20</v>
      </c>
      <c r="X3487">
        <v>152</v>
      </c>
      <c r="Y3487">
        <v>66</v>
      </c>
      <c r="Z3487">
        <v>23</v>
      </c>
      <c r="AA3487">
        <f t="shared" si="818"/>
        <v>294</v>
      </c>
      <c r="AB3487">
        <f t="shared" si="819"/>
        <v>4.899166325196996E-5</v>
      </c>
      <c r="AC3487" s="175"/>
    </row>
    <row r="3488" spans="1:29">
      <c r="A3488" t="s">
        <v>8210</v>
      </c>
      <c r="B3488" t="s">
        <v>8211</v>
      </c>
      <c r="C3488">
        <v>3.59</v>
      </c>
      <c r="D3488">
        <v>3.93</v>
      </c>
      <c r="E3488">
        <v>2.6</v>
      </c>
      <c r="F3488">
        <v>4.74</v>
      </c>
      <c r="G3488">
        <v>5.46</v>
      </c>
      <c r="H3488">
        <v>2.82</v>
      </c>
      <c r="I3488">
        <v>4.6100000000000003</v>
      </c>
      <c r="J3488">
        <v>5.32</v>
      </c>
      <c r="K3488">
        <v>2.7</v>
      </c>
      <c r="U3488">
        <v>19</v>
      </c>
      <c r="V3488">
        <v>33</v>
      </c>
      <c r="W3488">
        <v>29</v>
      </c>
      <c r="X3488">
        <v>186</v>
      </c>
      <c r="Y3488">
        <v>105</v>
      </c>
      <c r="Z3488">
        <v>53</v>
      </c>
      <c r="AA3488">
        <f t="shared" si="818"/>
        <v>425</v>
      </c>
      <c r="AB3488">
        <f t="shared" si="819"/>
        <v>7.0821281911861333E-5</v>
      </c>
      <c r="AC3488" s="175"/>
    </row>
    <row r="3489" spans="1:29">
      <c r="A3489" t="s">
        <v>8212</v>
      </c>
      <c r="B3489" t="s">
        <v>8213</v>
      </c>
      <c r="C3489">
        <v>3.74</v>
      </c>
      <c r="D3489">
        <v>4.03</v>
      </c>
      <c r="E3489">
        <v>2.66</v>
      </c>
      <c r="F3489">
        <v>4.96</v>
      </c>
      <c r="G3489">
        <v>5.61</v>
      </c>
      <c r="H3489">
        <v>2.86</v>
      </c>
      <c r="I3489">
        <v>4.76</v>
      </c>
      <c r="J3489">
        <v>5.4</v>
      </c>
      <c r="K3489">
        <v>2.7</v>
      </c>
      <c r="U3489">
        <v>31</v>
      </c>
      <c r="V3489">
        <v>54</v>
      </c>
      <c r="W3489">
        <v>45</v>
      </c>
      <c r="X3489">
        <v>199</v>
      </c>
      <c r="Y3489">
        <v>144</v>
      </c>
      <c r="Z3489">
        <v>167</v>
      </c>
      <c r="AA3489">
        <f t="shared" si="818"/>
        <v>640</v>
      </c>
      <c r="AB3489">
        <f t="shared" si="819"/>
        <v>1.0664851864374412E-4</v>
      </c>
      <c r="AC3489" s="175">
        <f t="shared" si="811"/>
        <v>1.0610694413500636E-4</v>
      </c>
    </row>
    <row r="3490" spans="1:29">
      <c r="A3490" t="s">
        <v>8214</v>
      </c>
      <c r="B3490" t="s">
        <v>8215</v>
      </c>
      <c r="C3490">
        <v>3.95</v>
      </c>
      <c r="D3490">
        <v>4.0599999999999996</v>
      </c>
      <c r="E3490">
        <v>2.74</v>
      </c>
      <c r="F3490">
        <v>5.29</v>
      </c>
      <c r="G3490">
        <v>5.86</v>
      </c>
      <c r="H3490">
        <v>2.94</v>
      </c>
      <c r="I3490">
        <v>4.97</v>
      </c>
      <c r="J3490">
        <v>5.51</v>
      </c>
      <c r="K3490">
        <v>2.7</v>
      </c>
      <c r="U3490">
        <v>27</v>
      </c>
      <c r="V3490">
        <v>71</v>
      </c>
      <c r="W3490">
        <v>46</v>
      </c>
      <c r="X3490">
        <v>143</v>
      </c>
      <c r="Y3490">
        <v>122</v>
      </c>
      <c r="Z3490">
        <v>261</v>
      </c>
      <c r="AA3490">
        <f t="shared" si="818"/>
        <v>670</v>
      </c>
      <c r="AB3490">
        <f t="shared" si="819"/>
        <v>1.1164766795516963E-4</v>
      </c>
      <c r="AC3490" s="175"/>
    </row>
    <row r="3491" spans="1:29">
      <c r="A3491" t="s">
        <v>8216</v>
      </c>
      <c r="B3491" t="s">
        <v>8217</v>
      </c>
      <c r="C3491">
        <v>4.04</v>
      </c>
      <c r="D3491">
        <v>4.0599999999999996</v>
      </c>
      <c r="E3491">
        <v>2.83</v>
      </c>
      <c r="F3491">
        <v>5.7</v>
      </c>
      <c r="G3491">
        <v>6.13</v>
      </c>
      <c r="H3491">
        <v>3.06</v>
      </c>
      <c r="I3491">
        <v>5.2</v>
      </c>
      <c r="J3491">
        <v>5.63</v>
      </c>
      <c r="K3491">
        <v>2.7</v>
      </c>
      <c r="U3491">
        <v>25</v>
      </c>
      <c r="V3491">
        <v>55</v>
      </c>
      <c r="W3491">
        <v>49</v>
      </c>
      <c r="X3491">
        <v>174</v>
      </c>
      <c r="Y3491">
        <v>154</v>
      </c>
      <c r="Z3491">
        <v>225</v>
      </c>
      <c r="AA3491">
        <f t="shared" si="818"/>
        <v>682</v>
      </c>
      <c r="AB3491">
        <f t="shared" si="819"/>
        <v>1.1364732767973983E-4</v>
      </c>
      <c r="AC3491" s="175"/>
    </row>
    <row r="3492" spans="1:29">
      <c r="A3492" t="s">
        <v>8218</v>
      </c>
      <c r="B3492" t="s">
        <v>8219</v>
      </c>
      <c r="C3492">
        <v>4.0599999999999996</v>
      </c>
      <c r="D3492">
        <v>4.0599999999999996</v>
      </c>
      <c r="E3492">
        <v>2.91</v>
      </c>
      <c r="F3492">
        <v>6.05</v>
      </c>
      <c r="G3492">
        <v>6.26</v>
      </c>
      <c r="H3492">
        <v>3.19</v>
      </c>
      <c r="I3492">
        <v>5.39</v>
      </c>
      <c r="J3492">
        <v>5.74</v>
      </c>
      <c r="K3492">
        <v>2.7</v>
      </c>
      <c r="U3492">
        <v>30</v>
      </c>
      <c r="V3492">
        <v>53</v>
      </c>
      <c r="W3492">
        <v>44</v>
      </c>
      <c r="X3492">
        <v>119</v>
      </c>
      <c r="Y3492">
        <v>138</v>
      </c>
      <c r="Z3492">
        <v>171</v>
      </c>
      <c r="AA3492">
        <f t="shared" si="818"/>
        <v>555</v>
      </c>
      <c r="AB3492">
        <f t="shared" si="819"/>
        <v>9.2484262261371858E-5</v>
      </c>
      <c r="AC3492" s="175"/>
    </row>
    <row r="3493" spans="1:29">
      <c r="A3493" t="s">
        <v>8220</v>
      </c>
      <c r="B3493" t="s">
        <v>8221</v>
      </c>
      <c r="C3493">
        <v>4.0599999999999996</v>
      </c>
      <c r="D3493">
        <v>4.0599999999999996</v>
      </c>
      <c r="E3493">
        <v>2.97</v>
      </c>
      <c r="F3493">
        <v>6.2</v>
      </c>
      <c r="G3493">
        <v>6.28</v>
      </c>
      <c r="H3493">
        <v>3.3</v>
      </c>
      <c r="I3493">
        <v>5.57</v>
      </c>
      <c r="J3493">
        <v>5.83</v>
      </c>
      <c r="K3493">
        <v>2.7</v>
      </c>
      <c r="U3493">
        <v>29</v>
      </c>
      <c r="V3493">
        <v>48</v>
      </c>
      <c r="W3493">
        <v>41</v>
      </c>
      <c r="X3493">
        <v>103</v>
      </c>
      <c r="Y3493">
        <v>140</v>
      </c>
      <c r="Z3493">
        <v>163</v>
      </c>
      <c r="AA3493">
        <f t="shared" si="818"/>
        <v>524</v>
      </c>
      <c r="AB3493">
        <f t="shared" si="819"/>
        <v>8.7318474639565505E-5</v>
      </c>
      <c r="AC3493" s="175">
        <f t="shared" ref="AC3493" si="820">SUM(AB3493:AB3496)/4</f>
        <v>8.1152857155474052E-5</v>
      </c>
    </row>
    <row r="3494" spans="1:29">
      <c r="A3494" t="s">
        <v>8222</v>
      </c>
      <c r="B3494" t="s">
        <v>8223</v>
      </c>
      <c r="C3494">
        <v>4.0599999999999996</v>
      </c>
      <c r="D3494">
        <v>4.0599999999999996</v>
      </c>
      <c r="E3494">
        <v>3.02</v>
      </c>
      <c r="F3494">
        <v>6.22</v>
      </c>
      <c r="G3494">
        <v>6.29</v>
      </c>
      <c r="H3494">
        <v>3.38</v>
      </c>
      <c r="I3494">
        <v>5.7</v>
      </c>
      <c r="J3494">
        <v>5.89</v>
      </c>
      <c r="K3494">
        <v>2.7</v>
      </c>
      <c r="U3494">
        <v>25</v>
      </c>
      <c r="V3494">
        <v>45</v>
      </c>
      <c r="W3494">
        <v>36</v>
      </c>
      <c r="X3494">
        <v>108</v>
      </c>
      <c r="Y3494">
        <v>133</v>
      </c>
      <c r="Z3494">
        <v>148</v>
      </c>
      <c r="AA3494">
        <f t="shared" si="818"/>
        <v>495</v>
      </c>
      <c r="AB3494">
        <f t="shared" si="819"/>
        <v>8.2485963638520847E-5</v>
      </c>
      <c r="AC3494" s="175"/>
    </row>
    <row r="3495" spans="1:29">
      <c r="A3495" t="s">
        <v>8224</v>
      </c>
      <c r="B3495" t="s">
        <v>8225</v>
      </c>
      <c r="C3495">
        <v>4.0599999999999996</v>
      </c>
      <c r="D3495">
        <v>4.0599999999999996</v>
      </c>
      <c r="E3495">
        <v>3.07</v>
      </c>
      <c r="F3495">
        <v>6.24</v>
      </c>
      <c r="G3495">
        <v>6.29</v>
      </c>
      <c r="H3495">
        <v>3.46</v>
      </c>
      <c r="I3495">
        <v>5.81</v>
      </c>
      <c r="J3495">
        <v>5.95</v>
      </c>
      <c r="K3495">
        <v>2.7</v>
      </c>
      <c r="U3495">
        <v>26</v>
      </c>
      <c r="V3495">
        <v>42</v>
      </c>
      <c r="W3495">
        <v>30</v>
      </c>
      <c r="X3495">
        <v>93</v>
      </c>
      <c r="Y3495">
        <v>129</v>
      </c>
      <c r="Z3495">
        <v>150</v>
      </c>
      <c r="AA3495">
        <f t="shared" si="818"/>
        <v>470</v>
      </c>
      <c r="AB3495">
        <f t="shared" si="819"/>
        <v>7.8320005878999594E-5</v>
      </c>
      <c r="AC3495" s="175"/>
    </row>
    <row r="3496" spans="1:29">
      <c r="A3496" t="s">
        <v>8226</v>
      </c>
      <c r="B3496" t="s">
        <v>8227</v>
      </c>
      <c r="C3496">
        <v>4.0599999999999996</v>
      </c>
      <c r="D3496">
        <v>4.0599999999999996</v>
      </c>
      <c r="E3496">
        <v>3.11</v>
      </c>
      <c r="F3496">
        <v>6.25</v>
      </c>
      <c r="G3496">
        <v>6.3</v>
      </c>
      <c r="H3496">
        <v>3.52</v>
      </c>
      <c r="I3496">
        <v>5.89</v>
      </c>
      <c r="J3496">
        <v>5.99</v>
      </c>
      <c r="K3496">
        <v>2.7</v>
      </c>
      <c r="U3496">
        <v>23</v>
      </c>
      <c r="V3496">
        <v>41</v>
      </c>
      <c r="W3496">
        <v>27</v>
      </c>
      <c r="X3496">
        <v>94</v>
      </c>
      <c r="Y3496">
        <v>129</v>
      </c>
      <c r="Z3496">
        <v>145</v>
      </c>
      <c r="AA3496">
        <f t="shared" si="818"/>
        <v>459</v>
      </c>
      <c r="AB3496">
        <f t="shared" si="819"/>
        <v>7.6486984464810235E-5</v>
      </c>
      <c r="AC3496" s="175"/>
    </row>
    <row r="3497" spans="1:29">
      <c r="A3497" t="s">
        <v>8228</v>
      </c>
      <c r="B3497" t="s">
        <v>8229</v>
      </c>
      <c r="C3497">
        <v>4.0599999999999996</v>
      </c>
      <c r="D3497">
        <v>4.0599999999999996</v>
      </c>
      <c r="E3497">
        <v>3.13</v>
      </c>
      <c r="F3497">
        <v>6.27</v>
      </c>
      <c r="G3497">
        <v>6.3</v>
      </c>
      <c r="H3497">
        <v>3.54</v>
      </c>
      <c r="I3497">
        <v>5.94</v>
      </c>
      <c r="J3497">
        <v>6.02</v>
      </c>
      <c r="K3497">
        <v>2.7</v>
      </c>
      <c r="U3497">
        <v>23</v>
      </c>
      <c r="V3497">
        <v>40</v>
      </c>
      <c r="W3497">
        <v>30</v>
      </c>
      <c r="X3497">
        <v>83</v>
      </c>
      <c r="Y3497">
        <v>119</v>
      </c>
      <c r="Z3497">
        <v>117</v>
      </c>
      <c r="AA3497">
        <f t="shared" si="818"/>
        <v>412</v>
      </c>
      <c r="AB3497">
        <f t="shared" si="819"/>
        <v>6.8654983876910279E-5</v>
      </c>
      <c r="AC3497" s="175">
        <f t="shared" si="813"/>
        <v>6.6363707109173598E-5</v>
      </c>
    </row>
    <row r="3498" spans="1:29">
      <c r="A3498" t="s">
        <v>8230</v>
      </c>
      <c r="B3498" t="s">
        <v>8231</v>
      </c>
      <c r="C3498">
        <v>4.0599999999999996</v>
      </c>
      <c r="D3498">
        <v>4.0599999999999996</v>
      </c>
      <c r="E3498">
        <v>3.15</v>
      </c>
      <c r="F3498">
        <v>6.28</v>
      </c>
      <c r="G3498">
        <v>6.3</v>
      </c>
      <c r="H3498">
        <v>3.54</v>
      </c>
      <c r="I3498">
        <v>5.96</v>
      </c>
      <c r="J3498">
        <v>6.03</v>
      </c>
      <c r="K3498">
        <v>2.7</v>
      </c>
      <c r="U3498">
        <v>26</v>
      </c>
      <c r="V3498">
        <v>37</v>
      </c>
      <c r="W3498">
        <v>29</v>
      </c>
      <c r="X3498">
        <v>77</v>
      </c>
      <c r="Y3498">
        <v>122</v>
      </c>
      <c r="Z3498">
        <v>112</v>
      </c>
      <c r="AA3498">
        <f t="shared" si="818"/>
        <v>403</v>
      </c>
      <c r="AB3498">
        <f t="shared" si="819"/>
        <v>6.7155239083482629E-5</v>
      </c>
      <c r="AC3498" s="175"/>
    </row>
    <row r="3499" spans="1:29">
      <c r="A3499" t="s">
        <v>8232</v>
      </c>
      <c r="B3499" t="s">
        <v>8233</v>
      </c>
      <c r="C3499">
        <v>4.0599999999999996</v>
      </c>
      <c r="D3499">
        <v>4.0599999999999996</v>
      </c>
      <c r="E3499">
        <v>3.16</v>
      </c>
      <c r="F3499">
        <v>6.28</v>
      </c>
      <c r="G3499">
        <v>6.3</v>
      </c>
      <c r="H3499">
        <v>3.54</v>
      </c>
      <c r="I3499">
        <v>5.96</v>
      </c>
      <c r="J3499">
        <v>6.03</v>
      </c>
      <c r="K3499">
        <v>2.7</v>
      </c>
      <c r="U3499">
        <v>24</v>
      </c>
      <c r="V3499">
        <v>39</v>
      </c>
      <c r="W3499">
        <v>32</v>
      </c>
      <c r="X3499">
        <v>75</v>
      </c>
      <c r="Y3499">
        <v>110</v>
      </c>
      <c r="Z3499">
        <v>100</v>
      </c>
      <c r="AA3499">
        <f t="shared" si="818"/>
        <v>380</v>
      </c>
      <c r="AB3499">
        <f t="shared" si="819"/>
        <v>6.3322557944723071E-5</v>
      </c>
      <c r="AC3499" s="175"/>
    </row>
    <row r="3500" spans="1:29">
      <c r="A3500" t="s">
        <v>8234</v>
      </c>
      <c r="B3500" t="s">
        <v>8235</v>
      </c>
      <c r="C3500">
        <v>4.0599999999999996</v>
      </c>
      <c r="D3500">
        <v>4.0599999999999996</v>
      </c>
      <c r="E3500">
        <v>3.15</v>
      </c>
      <c r="F3500">
        <v>6.28</v>
      </c>
      <c r="G3500">
        <v>6.3</v>
      </c>
      <c r="H3500">
        <v>3.53</v>
      </c>
      <c r="I3500">
        <v>5.95</v>
      </c>
      <c r="J3500">
        <v>6.02</v>
      </c>
      <c r="K3500">
        <v>2.7</v>
      </c>
      <c r="U3500">
        <v>26</v>
      </c>
      <c r="V3500">
        <v>41</v>
      </c>
      <c r="W3500">
        <v>33</v>
      </c>
      <c r="X3500">
        <v>71</v>
      </c>
      <c r="Y3500">
        <v>109</v>
      </c>
      <c r="Z3500">
        <v>118</v>
      </c>
      <c r="AA3500">
        <f t="shared" si="818"/>
        <v>398</v>
      </c>
      <c r="AB3500">
        <f t="shared" si="819"/>
        <v>6.632204753157837E-5</v>
      </c>
      <c r="AC3500" s="175"/>
    </row>
    <row r="3501" spans="1:29">
      <c r="A3501" t="s">
        <v>8236</v>
      </c>
      <c r="B3501" t="s">
        <v>8237</v>
      </c>
      <c r="C3501">
        <v>4.0599999999999996</v>
      </c>
      <c r="D3501">
        <v>4.0599999999999996</v>
      </c>
      <c r="E3501">
        <v>3.14</v>
      </c>
      <c r="F3501">
        <v>6.28</v>
      </c>
      <c r="G3501">
        <v>6.3</v>
      </c>
      <c r="H3501">
        <v>3.5</v>
      </c>
      <c r="I3501">
        <v>5.93</v>
      </c>
      <c r="J3501">
        <v>6.01</v>
      </c>
      <c r="K3501">
        <v>2.7</v>
      </c>
      <c r="U3501">
        <v>27</v>
      </c>
      <c r="V3501">
        <v>42</v>
      </c>
      <c r="W3501">
        <v>33</v>
      </c>
      <c r="X3501">
        <v>73</v>
      </c>
      <c r="Y3501">
        <v>116</v>
      </c>
      <c r="Z3501">
        <v>138</v>
      </c>
      <c r="AA3501">
        <f t="shared" si="818"/>
        <v>429</v>
      </c>
      <c r="AB3501">
        <f t="shared" si="819"/>
        <v>7.1487835153384737E-5</v>
      </c>
      <c r="AC3501" s="175">
        <f t="shared" si="814"/>
        <v>7.7486814327095349E-5</v>
      </c>
    </row>
    <row r="3502" spans="1:29">
      <c r="A3502" t="s">
        <v>8238</v>
      </c>
      <c r="B3502" t="s">
        <v>8239</v>
      </c>
      <c r="C3502">
        <v>4.0599999999999996</v>
      </c>
      <c r="D3502">
        <v>4.0599999999999996</v>
      </c>
      <c r="E3502">
        <v>3.1</v>
      </c>
      <c r="F3502">
        <v>6.27</v>
      </c>
      <c r="G3502">
        <v>6.3</v>
      </c>
      <c r="H3502">
        <v>3.47</v>
      </c>
      <c r="I3502">
        <v>5.87</v>
      </c>
      <c r="J3502">
        <v>5.98</v>
      </c>
      <c r="K3502">
        <v>2.7</v>
      </c>
      <c r="U3502">
        <v>26</v>
      </c>
      <c r="V3502">
        <v>47</v>
      </c>
      <c r="W3502">
        <v>39</v>
      </c>
      <c r="X3502">
        <v>84</v>
      </c>
      <c r="Y3502">
        <v>123</v>
      </c>
      <c r="Z3502">
        <v>134</v>
      </c>
      <c r="AA3502">
        <f t="shared" si="818"/>
        <v>453</v>
      </c>
      <c r="AB3502">
        <f t="shared" si="819"/>
        <v>7.5487154602525136E-5</v>
      </c>
      <c r="AC3502" s="175"/>
    </row>
    <row r="3503" spans="1:29">
      <c r="A3503" t="s">
        <v>8240</v>
      </c>
      <c r="B3503" t="s">
        <v>8241</v>
      </c>
      <c r="C3503">
        <v>4.0599999999999996</v>
      </c>
      <c r="D3503">
        <v>4.0599999999999996</v>
      </c>
      <c r="E3503">
        <v>3.03</v>
      </c>
      <c r="F3503">
        <v>6.26</v>
      </c>
      <c r="G3503">
        <v>6.3</v>
      </c>
      <c r="H3503">
        <v>3.45</v>
      </c>
      <c r="I3503">
        <v>5.71</v>
      </c>
      <c r="J3503">
        <v>5.9</v>
      </c>
      <c r="K3503">
        <v>2.7</v>
      </c>
      <c r="U3503">
        <v>24</v>
      </c>
      <c r="V3503">
        <v>51</v>
      </c>
      <c r="W3503">
        <v>43</v>
      </c>
      <c r="X3503">
        <v>95</v>
      </c>
      <c r="Y3503">
        <v>126</v>
      </c>
      <c r="Z3503">
        <v>141</v>
      </c>
      <c r="AA3503">
        <f t="shared" si="818"/>
        <v>480</v>
      </c>
      <c r="AB3503">
        <f t="shared" si="819"/>
        <v>7.9986388982808098E-5</v>
      </c>
      <c r="AC3503" s="175"/>
    </row>
    <row r="3504" spans="1:29">
      <c r="A3504" t="s">
        <v>8242</v>
      </c>
      <c r="B3504" t="s">
        <v>8243</v>
      </c>
      <c r="C3504">
        <v>4.0599999999999996</v>
      </c>
      <c r="D3504">
        <v>4.0599999999999996</v>
      </c>
      <c r="E3504">
        <v>2.97</v>
      </c>
      <c r="F3504">
        <v>6.2</v>
      </c>
      <c r="G3504">
        <v>6.29</v>
      </c>
      <c r="H3504">
        <v>3.38</v>
      </c>
      <c r="I3504">
        <v>5.56</v>
      </c>
      <c r="J3504">
        <v>5.82</v>
      </c>
      <c r="K3504">
        <v>2.7</v>
      </c>
      <c r="U3504">
        <v>27</v>
      </c>
      <c r="V3504">
        <v>52</v>
      </c>
      <c r="W3504">
        <v>41</v>
      </c>
      <c r="X3504">
        <v>94</v>
      </c>
      <c r="Y3504">
        <v>138</v>
      </c>
      <c r="Z3504">
        <v>146</v>
      </c>
      <c r="AA3504">
        <f t="shared" si="818"/>
        <v>498</v>
      </c>
      <c r="AB3504">
        <f t="shared" si="819"/>
        <v>8.2985878569663397E-5</v>
      </c>
      <c r="AC3504" s="175"/>
    </row>
    <row r="3505" spans="1:29">
      <c r="A3505" t="s">
        <v>8244</v>
      </c>
      <c r="B3505" t="s">
        <v>8245</v>
      </c>
      <c r="C3505">
        <v>4.05</v>
      </c>
      <c r="D3505">
        <v>4.0599999999999996</v>
      </c>
      <c r="E3505">
        <v>2.92</v>
      </c>
      <c r="F3505">
        <v>6.11</v>
      </c>
      <c r="G3505">
        <v>6.27</v>
      </c>
      <c r="H3505">
        <v>3.31</v>
      </c>
      <c r="I3505">
        <v>5.45</v>
      </c>
      <c r="J3505">
        <v>5.77</v>
      </c>
      <c r="K3505">
        <v>2.7</v>
      </c>
      <c r="U3505">
        <v>24</v>
      </c>
      <c r="V3505">
        <v>50</v>
      </c>
      <c r="W3505">
        <v>36</v>
      </c>
      <c r="X3505">
        <v>108</v>
      </c>
      <c r="Y3505">
        <v>133</v>
      </c>
      <c r="Z3505">
        <v>125</v>
      </c>
      <c r="AA3505">
        <f t="shared" si="818"/>
        <v>476</v>
      </c>
      <c r="AB3505">
        <f t="shared" si="819"/>
        <v>7.9319835741284694E-5</v>
      </c>
      <c r="AC3505" s="175">
        <f t="shared" si="815"/>
        <v>5.4532387072133229E-5</v>
      </c>
    </row>
    <row r="3506" spans="1:29">
      <c r="A3506" t="s">
        <v>8246</v>
      </c>
      <c r="B3506" t="s">
        <v>8247</v>
      </c>
      <c r="C3506">
        <v>4.04</v>
      </c>
      <c r="D3506">
        <v>4.0599999999999996</v>
      </c>
      <c r="E3506">
        <v>2.89</v>
      </c>
      <c r="F3506">
        <v>6</v>
      </c>
      <c r="G3506">
        <v>6.23</v>
      </c>
      <c r="H3506">
        <v>3.25</v>
      </c>
      <c r="I3506">
        <v>5.36</v>
      </c>
      <c r="J3506">
        <v>5.72</v>
      </c>
      <c r="K3506">
        <v>2.7</v>
      </c>
      <c r="U3506">
        <v>21</v>
      </c>
      <c r="V3506">
        <v>39</v>
      </c>
      <c r="W3506">
        <v>27</v>
      </c>
      <c r="X3506">
        <v>94</v>
      </c>
      <c r="Y3506">
        <v>121</v>
      </c>
      <c r="Z3506">
        <v>73</v>
      </c>
      <c r="AA3506">
        <f t="shared" si="818"/>
        <v>375</v>
      </c>
      <c r="AB3506">
        <f t="shared" si="819"/>
        <v>6.2489366392818826E-5</v>
      </c>
      <c r="AC3506" s="175"/>
    </row>
    <row r="3507" spans="1:29">
      <c r="A3507" t="s">
        <v>8248</v>
      </c>
      <c r="B3507" t="s">
        <v>8249</v>
      </c>
      <c r="C3507">
        <v>4.0199999999999996</v>
      </c>
      <c r="D3507">
        <v>4.0599999999999996</v>
      </c>
      <c r="E3507">
        <v>2.86</v>
      </c>
      <c r="F3507">
        <v>5.91</v>
      </c>
      <c r="G3507">
        <v>6.19</v>
      </c>
      <c r="H3507">
        <v>3.21</v>
      </c>
      <c r="I3507">
        <v>5.28</v>
      </c>
      <c r="J3507">
        <v>5.68</v>
      </c>
      <c r="K3507">
        <v>2.7</v>
      </c>
      <c r="U3507">
        <v>18</v>
      </c>
      <c r="V3507">
        <v>27</v>
      </c>
      <c r="W3507">
        <v>16</v>
      </c>
      <c r="X3507">
        <v>79</v>
      </c>
      <c r="Y3507">
        <v>90</v>
      </c>
      <c r="Z3507">
        <v>30</v>
      </c>
      <c r="AA3507">
        <f t="shared" si="818"/>
        <v>260</v>
      </c>
      <c r="AB3507">
        <f t="shared" si="819"/>
        <v>4.332596069902105E-5</v>
      </c>
      <c r="AC3507" s="175"/>
    </row>
    <row r="3508" spans="1:29">
      <c r="A3508" t="s">
        <v>8250</v>
      </c>
      <c r="B3508" t="s">
        <v>8251</v>
      </c>
      <c r="C3508">
        <v>4.01</v>
      </c>
      <c r="D3508">
        <v>4.0599999999999996</v>
      </c>
      <c r="E3508">
        <v>2.84</v>
      </c>
      <c r="F3508">
        <v>5.82</v>
      </c>
      <c r="G3508">
        <v>6.16</v>
      </c>
      <c r="H3508">
        <v>3.17</v>
      </c>
      <c r="I3508">
        <v>5.21</v>
      </c>
      <c r="J3508">
        <v>5.64</v>
      </c>
      <c r="K3508">
        <v>2.7</v>
      </c>
      <c r="U3508">
        <v>17</v>
      </c>
      <c r="V3508">
        <v>19</v>
      </c>
      <c r="W3508">
        <v>13</v>
      </c>
      <c r="X3508">
        <v>69</v>
      </c>
      <c r="Y3508">
        <v>68</v>
      </c>
      <c r="Z3508">
        <v>12</v>
      </c>
      <c r="AA3508">
        <f t="shared" si="818"/>
        <v>198</v>
      </c>
      <c r="AB3508">
        <f t="shared" si="819"/>
        <v>3.2994385455408337E-5</v>
      </c>
      <c r="AC3508" s="175"/>
    </row>
    <row r="3509" spans="1:29">
      <c r="A3509" t="s">
        <v>8252</v>
      </c>
      <c r="B3509" t="s">
        <v>8253</v>
      </c>
      <c r="C3509">
        <v>3.98</v>
      </c>
      <c r="D3509">
        <v>4.05</v>
      </c>
      <c r="E3509">
        <v>2.81</v>
      </c>
      <c r="F3509">
        <v>5.69</v>
      </c>
      <c r="G3509">
        <v>6.1</v>
      </c>
      <c r="H3509">
        <v>3.13</v>
      </c>
      <c r="I3509">
        <v>5.14</v>
      </c>
      <c r="J3509">
        <v>5.6</v>
      </c>
      <c r="K3509">
        <v>2.7</v>
      </c>
      <c r="U3509">
        <v>16</v>
      </c>
      <c r="V3509">
        <v>17</v>
      </c>
      <c r="W3509">
        <v>14</v>
      </c>
      <c r="X3509">
        <v>87</v>
      </c>
      <c r="Y3509">
        <v>71</v>
      </c>
      <c r="Z3509">
        <v>15</v>
      </c>
      <c r="AA3509">
        <f t="shared" si="818"/>
        <v>220</v>
      </c>
      <c r="AB3509">
        <f t="shared" si="819"/>
        <v>3.6660428283787041E-5</v>
      </c>
      <c r="AC3509" s="175">
        <f t="shared" si="816"/>
        <v>4.332596069902105E-5</v>
      </c>
    </row>
    <row r="3510" spans="1:29">
      <c r="A3510" t="s">
        <v>8254</v>
      </c>
      <c r="B3510" t="s">
        <v>8255</v>
      </c>
      <c r="C3510">
        <v>3.96</v>
      </c>
      <c r="D3510">
        <v>4.05</v>
      </c>
      <c r="E3510">
        <v>2.79</v>
      </c>
      <c r="F3510">
        <v>5.59</v>
      </c>
      <c r="G3510">
        <v>6.06</v>
      </c>
      <c r="H3510">
        <v>3.1</v>
      </c>
      <c r="I3510">
        <v>5.08</v>
      </c>
      <c r="J3510">
        <v>5.57</v>
      </c>
      <c r="K3510">
        <v>2.7</v>
      </c>
      <c r="U3510">
        <v>17</v>
      </c>
      <c r="V3510">
        <v>16</v>
      </c>
      <c r="W3510">
        <v>15</v>
      </c>
      <c r="X3510">
        <v>90</v>
      </c>
      <c r="Y3510">
        <v>68</v>
      </c>
      <c r="Z3510">
        <v>12</v>
      </c>
      <c r="AA3510">
        <f t="shared" si="818"/>
        <v>218</v>
      </c>
      <c r="AB3510">
        <f t="shared" si="819"/>
        <v>3.6327151663025339E-5</v>
      </c>
      <c r="AC3510" s="175"/>
    </row>
    <row r="3511" spans="1:29">
      <c r="A3511" t="s">
        <v>8256</v>
      </c>
      <c r="B3511" t="s">
        <v>8257</v>
      </c>
      <c r="C3511">
        <v>3.94</v>
      </c>
      <c r="D3511">
        <v>4.05</v>
      </c>
      <c r="E3511">
        <v>2.77</v>
      </c>
      <c r="F3511">
        <v>5.52</v>
      </c>
      <c r="G3511">
        <v>6.03</v>
      </c>
      <c r="H3511">
        <v>3.07</v>
      </c>
      <c r="I3511">
        <v>5.04</v>
      </c>
      <c r="J3511">
        <v>5.55</v>
      </c>
      <c r="K3511">
        <v>2.7</v>
      </c>
      <c r="U3511">
        <v>22</v>
      </c>
      <c r="V3511">
        <v>20</v>
      </c>
      <c r="W3511">
        <v>19</v>
      </c>
      <c r="X3511">
        <v>92</v>
      </c>
      <c r="Y3511">
        <v>66</v>
      </c>
      <c r="Z3511">
        <v>22</v>
      </c>
      <c r="AA3511">
        <f t="shared" si="818"/>
        <v>241</v>
      </c>
      <c r="AB3511">
        <f t="shared" si="819"/>
        <v>4.0159832801784897E-5</v>
      </c>
      <c r="AC3511" s="175"/>
    </row>
    <row r="3512" spans="1:29">
      <c r="A3512" t="s">
        <v>8258</v>
      </c>
      <c r="B3512" t="s">
        <v>8259</v>
      </c>
      <c r="C3512">
        <v>3.94</v>
      </c>
      <c r="D3512">
        <v>4.05</v>
      </c>
      <c r="E3512">
        <v>2.77</v>
      </c>
      <c r="F3512">
        <v>5.49</v>
      </c>
      <c r="G3512">
        <v>6.01</v>
      </c>
      <c r="H3512">
        <v>3.05</v>
      </c>
      <c r="I3512">
        <v>5.03</v>
      </c>
      <c r="J3512">
        <v>5.55</v>
      </c>
      <c r="K3512">
        <v>2.7</v>
      </c>
      <c r="U3512">
        <v>22</v>
      </c>
      <c r="V3512">
        <v>31</v>
      </c>
      <c r="W3512">
        <v>27</v>
      </c>
      <c r="X3512">
        <v>123</v>
      </c>
      <c r="Y3512">
        <v>105</v>
      </c>
      <c r="Z3512">
        <v>53</v>
      </c>
      <c r="AA3512">
        <f t="shared" si="818"/>
        <v>361</v>
      </c>
      <c r="AB3512">
        <f t="shared" si="819"/>
        <v>6.0156430047486918E-5</v>
      </c>
      <c r="AC3512" s="175"/>
    </row>
    <row r="3513" spans="1:29">
      <c r="A3513" t="s">
        <v>8260</v>
      </c>
      <c r="B3513" t="s">
        <v>8261</v>
      </c>
      <c r="C3513">
        <v>4</v>
      </c>
      <c r="D3513">
        <v>4.0599999999999996</v>
      </c>
      <c r="E3513">
        <v>2.79</v>
      </c>
      <c r="F3513">
        <v>5.59</v>
      </c>
      <c r="G3513">
        <v>6.07</v>
      </c>
      <c r="H3513">
        <v>3.07</v>
      </c>
      <c r="I3513">
        <v>5.09</v>
      </c>
      <c r="J3513">
        <v>5.58</v>
      </c>
      <c r="K3513">
        <v>2.7</v>
      </c>
      <c r="U3513">
        <v>9</v>
      </c>
      <c r="V3513">
        <v>51</v>
      </c>
      <c r="W3513">
        <v>43</v>
      </c>
      <c r="X3513">
        <v>199</v>
      </c>
      <c r="Y3513">
        <v>144</v>
      </c>
      <c r="Z3513">
        <v>167</v>
      </c>
      <c r="AA3513">
        <f t="shared" si="818"/>
        <v>613</v>
      </c>
      <c r="AB3513">
        <f t="shared" si="819"/>
        <v>1.0214928426346117E-4</v>
      </c>
      <c r="AC3513" s="175">
        <f t="shared" ref="AC3513" si="821">SUM(AB3513:AB3516)/4</f>
        <v>1.1068949767047975E-4</v>
      </c>
    </row>
    <row r="3514" spans="1:29">
      <c r="A3514" t="s">
        <v>8262</v>
      </c>
      <c r="B3514" t="s">
        <v>8263</v>
      </c>
      <c r="C3514">
        <v>4.05</v>
      </c>
      <c r="D3514">
        <v>4.0599999999999996</v>
      </c>
      <c r="E3514">
        <v>2.84</v>
      </c>
      <c r="F3514">
        <v>5.79</v>
      </c>
      <c r="G3514">
        <v>6.19</v>
      </c>
      <c r="H3514">
        <v>3.12</v>
      </c>
      <c r="I3514">
        <v>5.21</v>
      </c>
      <c r="J3514">
        <v>5.64</v>
      </c>
      <c r="K3514">
        <v>2.7</v>
      </c>
      <c r="U3514">
        <v>23</v>
      </c>
      <c r="V3514">
        <v>67</v>
      </c>
      <c r="W3514">
        <v>43</v>
      </c>
      <c r="X3514">
        <v>219</v>
      </c>
      <c r="Y3514">
        <v>122</v>
      </c>
      <c r="Z3514">
        <v>260</v>
      </c>
      <c r="AA3514">
        <f t="shared" si="818"/>
        <v>734</v>
      </c>
      <c r="AB3514">
        <f t="shared" si="819"/>
        <v>1.2231251981954403E-4</v>
      </c>
      <c r="AC3514" s="175"/>
    </row>
    <row r="3515" spans="1:29">
      <c r="A3515" t="s">
        <v>8264</v>
      </c>
      <c r="B3515" t="s">
        <v>8265</v>
      </c>
      <c r="C3515">
        <v>4.0599999999999996</v>
      </c>
      <c r="D3515">
        <v>4.0599999999999996</v>
      </c>
      <c r="E3515">
        <v>2.88</v>
      </c>
      <c r="F3515">
        <v>6</v>
      </c>
      <c r="G3515">
        <v>6.26</v>
      </c>
      <c r="H3515">
        <v>3.2</v>
      </c>
      <c r="I3515">
        <v>5.33</v>
      </c>
      <c r="J3515">
        <v>5.7</v>
      </c>
      <c r="K3515">
        <v>2.7</v>
      </c>
      <c r="U3515">
        <v>28</v>
      </c>
      <c r="V3515">
        <v>52</v>
      </c>
      <c r="W3515">
        <v>46</v>
      </c>
      <c r="X3515">
        <v>219</v>
      </c>
      <c r="Y3515">
        <v>154</v>
      </c>
      <c r="Z3515">
        <v>224</v>
      </c>
      <c r="AA3515">
        <f t="shared" si="818"/>
        <v>723</v>
      </c>
      <c r="AB3515">
        <f t="shared" si="819"/>
        <v>1.2047949840535469E-4</v>
      </c>
      <c r="AC3515" s="175"/>
    </row>
    <row r="3516" spans="1:29">
      <c r="A3516" t="s">
        <v>8266</v>
      </c>
      <c r="B3516" t="s">
        <v>8267</v>
      </c>
      <c r="C3516">
        <v>4.0599999999999996</v>
      </c>
      <c r="D3516">
        <v>4.0599999999999996</v>
      </c>
      <c r="E3516">
        <v>2.92</v>
      </c>
      <c r="F3516">
        <v>6.13</v>
      </c>
      <c r="G3516">
        <v>6.29</v>
      </c>
      <c r="H3516">
        <v>3.28</v>
      </c>
      <c r="I3516">
        <v>5.43</v>
      </c>
      <c r="J3516">
        <v>5.76</v>
      </c>
      <c r="K3516">
        <v>2.7</v>
      </c>
      <c r="U3516">
        <v>35</v>
      </c>
      <c r="V3516">
        <v>49</v>
      </c>
      <c r="W3516">
        <v>41</v>
      </c>
      <c r="X3516">
        <v>155</v>
      </c>
      <c r="Y3516">
        <v>137</v>
      </c>
      <c r="Z3516">
        <v>170</v>
      </c>
      <c r="AA3516">
        <f t="shared" si="818"/>
        <v>587</v>
      </c>
      <c r="AB3516">
        <f t="shared" si="819"/>
        <v>9.7816688193559065E-5</v>
      </c>
      <c r="AC3516" s="175"/>
    </row>
    <row r="3517" spans="1:29">
      <c r="A3517" t="s">
        <v>8268</v>
      </c>
      <c r="B3517" t="s">
        <v>8269</v>
      </c>
      <c r="C3517">
        <v>4.0599999999999996</v>
      </c>
      <c r="D3517">
        <v>4.0599999999999996</v>
      </c>
      <c r="E3517">
        <v>2.96</v>
      </c>
      <c r="F3517">
        <v>6.19</v>
      </c>
      <c r="G3517">
        <v>6.3</v>
      </c>
      <c r="H3517">
        <v>3.34</v>
      </c>
      <c r="I3517">
        <v>5.53</v>
      </c>
      <c r="J3517">
        <v>5.81</v>
      </c>
      <c r="K3517">
        <v>2.7</v>
      </c>
      <c r="U3517">
        <v>33</v>
      </c>
      <c r="V3517">
        <v>45</v>
      </c>
      <c r="W3517">
        <v>39</v>
      </c>
      <c r="X3517">
        <v>143</v>
      </c>
      <c r="Y3517">
        <v>139</v>
      </c>
      <c r="Z3517">
        <v>163</v>
      </c>
      <c r="AA3517">
        <f t="shared" si="818"/>
        <v>562</v>
      </c>
      <c r="AB3517">
        <f t="shared" si="819"/>
        <v>9.3650730434037812E-5</v>
      </c>
      <c r="AC3517" s="175">
        <f t="shared" ref="AC3517:AC3577" si="822">SUM(AB3517:AB3520)/4</f>
        <v>8.6068687311709123E-5</v>
      </c>
    </row>
    <row r="3518" spans="1:29">
      <c r="A3518" t="s">
        <v>8270</v>
      </c>
      <c r="B3518" t="s">
        <v>8271</v>
      </c>
      <c r="C3518">
        <v>4.0599999999999996</v>
      </c>
      <c r="D3518">
        <v>4.0599999999999996</v>
      </c>
      <c r="E3518">
        <v>2.99</v>
      </c>
      <c r="F3518">
        <v>6.21</v>
      </c>
      <c r="G3518">
        <v>6.3</v>
      </c>
      <c r="H3518">
        <v>3.39</v>
      </c>
      <c r="I3518">
        <v>5.6</v>
      </c>
      <c r="J3518">
        <v>5.84</v>
      </c>
      <c r="K3518">
        <v>2.7</v>
      </c>
      <c r="U3518">
        <v>27</v>
      </c>
      <c r="V3518">
        <v>42</v>
      </c>
      <c r="W3518">
        <v>33</v>
      </c>
      <c r="X3518">
        <v>140</v>
      </c>
      <c r="Y3518">
        <v>132</v>
      </c>
      <c r="Z3518">
        <v>148</v>
      </c>
      <c r="AA3518">
        <f t="shared" si="818"/>
        <v>522</v>
      </c>
      <c r="AB3518">
        <f t="shared" si="819"/>
        <v>8.6985198018803796E-5</v>
      </c>
      <c r="AC3518" s="175"/>
    </row>
    <row r="3519" spans="1:29">
      <c r="A3519" t="s">
        <v>8272</v>
      </c>
      <c r="B3519" t="s">
        <v>8273</v>
      </c>
      <c r="C3519">
        <v>4.0599999999999996</v>
      </c>
      <c r="D3519">
        <v>4.0599999999999996</v>
      </c>
      <c r="E3519">
        <v>3.01</v>
      </c>
      <c r="F3519">
        <v>6.22</v>
      </c>
      <c r="G3519">
        <v>6.3</v>
      </c>
      <c r="H3519">
        <v>3.43</v>
      </c>
      <c r="I3519">
        <v>5.65</v>
      </c>
      <c r="J3519">
        <v>5.87</v>
      </c>
      <c r="K3519">
        <v>2.7</v>
      </c>
      <c r="U3519">
        <v>23</v>
      </c>
      <c r="V3519">
        <v>40</v>
      </c>
      <c r="W3519">
        <v>28</v>
      </c>
      <c r="X3519">
        <v>131</v>
      </c>
      <c r="Y3519">
        <v>128</v>
      </c>
      <c r="Z3519">
        <v>150</v>
      </c>
      <c r="AA3519">
        <f t="shared" si="818"/>
        <v>500</v>
      </c>
      <c r="AB3519">
        <f t="shared" si="819"/>
        <v>8.3319155190425092E-5</v>
      </c>
      <c r="AC3519" s="175"/>
    </row>
    <row r="3520" spans="1:29">
      <c r="A3520" t="s">
        <v>8274</v>
      </c>
      <c r="B3520" t="s">
        <v>8275</v>
      </c>
      <c r="C3520">
        <v>4.0599999999999996</v>
      </c>
      <c r="D3520">
        <v>4.0599999999999996</v>
      </c>
      <c r="E3520">
        <v>3.03</v>
      </c>
      <c r="F3520">
        <v>6.24</v>
      </c>
      <c r="G3520">
        <v>6.3</v>
      </c>
      <c r="H3520">
        <v>3.46</v>
      </c>
      <c r="I3520">
        <v>5.7</v>
      </c>
      <c r="J3520">
        <v>5.9</v>
      </c>
      <c r="K3520">
        <v>2.7</v>
      </c>
      <c r="U3520">
        <v>22</v>
      </c>
      <c r="V3520">
        <v>38</v>
      </c>
      <c r="W3520">
        <v>25</v>
      </c>
      <c r="X3520">
        <v>124</v>
      </c>
      <c r="Y3520">
        <v>129</v>
      </c>
      <c r="Z3520">
        <v>144</v>
      </c>
      <c r="AA3520">
        <f t="shared" si="818"/>
        <v>482</v>
      </c>
      <c r="AB3520">
        <f t="shared" si="819"/>
        <v>8.0319665603569793E-5</v>
      </c>
      <c r="AC3520" s="175"/>
    </row>
    <row r="3521" spans="1:29">
      <c r="A3521" t="s">
        <v>8276</v>
      </c>
      <c r="B3521" t="s">
        <v>8277</v>
      </c>
      <c r="C3521">
        <v>4.0599999999999996</v>
      </c>
      <c r="D3521">
        <v>4.0599999999999996</v>
      </c>
      <c r="E3521">
        <v>3.05</v>
      </c>
      <c r="F3521">
        <v>6.25</v>
      </c>
      <c r="G3521">
        <v>6.3</v>
      </c>
      <c r="H3521">
        <v>3.48</v>
      </c>
      <c r="I3521">
        <v>5.74</v>
      </c>
      <c r="J3521">
        <v>5.91</v>
      </c>
      <c r="K3521">
        <v>2.7</v>
      </c>
      <c r="U3521">
        <v>25</v>
      </c>
      <c r="V3521">
        <v>37</v>
      </c>
      <c r="W3521">
        <v>27</v>
      </c>
      <c r="X3521">
        <v>100</v>
      </c>
      <c r="Y3521">
        <v>118</v>
      </c>
      <c r="Z3521">
        <v>116</v>
      </c>
      <c r="AA3521">
        <f t="shared" si="818"/>
        <v>423</v>
      </c>
      <c r="AB3521">
        <f t="shared" si="819"/>
        <v>7.0488005291099637E-5</v>
      </c>
      <c r="AC3521" s="175">
        <f t="shared" ref="AC3521:AC3581" si="823">SUM(AB3521:AB3524)/4</f>
        <v>6.782179232500602E-5</v>
      </c>
    </row>
    <row r="3522" spans="1:29">
      <c r="A3522" t="s">
        <v>8278</v>
      </c>
      <c r="B3522" t="s">
        <v>8279</v>
      </c>
      <c r="C3522">
        <v>4.0599999999999996</v>
      </c>
      <c r="D3522">
        <v>4.0599999999999996</v>
      </c>
      <c r="E3522">
        <v>3.05</v>
      </c>
      <c r="F3522">
        <v>6.25</v>
      </c>
      <c r="G3522">
        <v>6.3</v>
      </c>
      <c r="H3522">
        <v>3.49</v>
      </c>
      <c r="I3522">
        <v>5.75</v>
      </c>
      <c r="J3522">
        <v>5.92</v>
      </c>
      <c r="K3522">
        <v>2.7</v>
      </c>
      <c r="U3522">
        <v>26</v>
      </c>
      <c r="V3522">
        <v>34</v>
      </c>
      <c r="W3522">
        <v>27</v>
      </c>
      <c r="X3522">
        <v>93</v>
      </c>
      <c r="Y3522">
        <v>121</v>
      </c>
      <c r="Z3522">
        <v>112</v>
      </c>
      <c r="AA3522">
        <f t="shared" si="818"/>
        <v>413</v>
      </c>
      <c r="AB3522">
        <f t="shared" si="819"/>
        <v>6.8821622187291133E-5</v>
      </c>
      <c r="AC3522" s="175"/>
    </row>
    <row r="3523" spans="1:29">
      <c r="A3523" t="s">
        <v>8280</v>
      </c>
      <c r="B3523" t="s">
        <v>8281</v>
      </c>
      <c r="C3523">
        <v>4.0599999999999996</v>
      </c>
      <c r="D3523">
        <v>4.0599999999999996</v>
      </c>
      <c r="E3523">
        <v>3.05</v>
      </c>
      <c r="F3523">
        <v>6.25</v>
      </c>
      <c r="G3523">
        <v>6.3</v>
      </c>
      <c r="H3523">
        <v>3.47</v>
      </c>
      <c r="I3523">
        <v>5.72</v>
      </c>
      <c r="J3523">
        <v>5.91</v>
      </c>
      <c r="K3523">
        <v>2.7</v>
      </c>
      <c r="U3523">
        <v>24</v>
      </c>
      <c r="V3523">
        <v>36</v>
      </c>
      <c r="W3523">
        <v>29</v>
      </c>
      <c r="X3523">
        <v>92</v>
      </c>
      <c r="Y3523">
        <v>110</v>
      </c>
      <c r="Z3523">
        <v>100</v>
      </c>
      <c r="AA3523">
        <f t="shared" si="818"/>
        <v>391</v>
      </c>
      <c r="AB3523">
        <f t="shared" si="819"/>
        <v>6.515557935891243E-5</v>
      </c>
      <c r="AC3523" s="175"/>
    </row>
    <row r="3524" spans="1:29">
      <c r="A3524" t="s">
        <v>8282</v>
      </c>
      <c r="B3524" t="s">
        <v>8283</v>
      </c>
      <c r="C3524">
        <v>4.0599999999999996</v>
      </c>
      <c r="D3524">
        <v>4.0599999999999996</v>
      </c>
      <c r="E3524">
        <v>3.02</v>
      </c>
      <c r="F3524">
        <v>6.24</v>
      </c>
      <c r="G3524">
        <v>6.3</v>
      </c>
      <c r="H3524">
        <v>3.45</v>
      </c>
      <c r="I3524">
        <v>5.67</v>
      </c>
      <c r="J3524">
        <v>5.88</v>
      </c>
      <c r="K3524">
        <v>2.7</v>
      </c>
      <c r="U3524">
        <v>25</v>
      </c>
      <c r="V3524">
        <v>38</v>
      </c>
      <c r="W3524">
        <v>30</v>
      </c>
      <c r="X3524">
        <v>83</v>
      </c>
      <c r="Y3524">
        <v>108</v>
      </c>
      <c r="Z3524">
        <v>117</v>
      </c>
      <c r="AA3524">
        <f t="shared" si="818"/>
        <v>401</v>
      </c>
      <c r="AB3524">
        <f t="shared" si="819"/>
        <v>6.682196246272092E-5</v>
      </c>
      <c r="AC3524" s="175"/>
    </row>
    <row r="3525" spans="1:29">
      <c r="A3525" t="s">
        <v>8284</v>
      </c>
      <c r="B3525" t="s">
        <v>8285</v>
      </c>
      <c r="C3525">
        <v>4.0599999999999996</v>
      </c>
      <c r="D3525">
        <v>4.0599999999999996</v>
      </c>
      <c r="E3525">
        <v>2.99</v>
      </c>
      <c r="F3525">
        <v>6.23</v>
      </c>
      <c r="G3525">
        <v>6.3</v>
      </c>
      <c r="H3525">
        <v>3.41</v>
      </c>
      <c r="I3525">
        <v>5.6</v>
      </c>
      <c r="J3525">
        <v>5.84</v>
      </c>
      <c r="K3525">
        <v>2.7</v>
      </c>
      <c r="U3525">
        <v>25</v>
      </c>
      <c r="V3525">
        <v>39</v>
      </c>
      <c r="W3525">
        <v>30</v>
      </c>
      <c r="X3525">
        <v>86</v>
      </c>
      <c r="Y3525">
        <v>116</v>
      </c>
      <c r="Z3525">
        <v>138</v>
      </c>
      <c r="AA3525">
        <f t="shared" si="818"/>
        <v>434</v>
      </c>
      <c r="AB3525">
        <f t="shared" si="819"/>
        <v>7.2321026705288982E-5</v>
      </c>
      <c r="AC3525" s="175">
        <f t="shared" ref="AC3525:AC3585" si="824">SUM(AB3525:AB3528)/4</f>
        <v>7.7986729258237885E-5</v>
      </c>
    </row>
    <row r="3526" spans="1:29">
      <c r="A3526" t="s">
        <v>8286</v>
      </c>
      <c r="B3526" t="s">
        <v>8287</v>
      </c>
      <c r="C3526">
        <v>4.0599999999999996</v>
      </c>
      <c r="D3526">
        <v>4.0599999999999996</v>
      </c>
      <c r="E3526">
        <v>2.95</v>
      </c>
      <c r="F3526">
        <v>6.21</v>
      </c>
      <c r="G3526">
        <v>6.29</v>
      </c>
      <c r="H3526">
        <v>3.37</v>
      </c>
      <c r="I3526">
        <v>5.51</v>
      </c>
      <c r="J3526">
        <v>5.8</v>
      </c>
      <c r="K3526">
        <v>2.7</v>
      </c>
      <c r="U3526">
        <v>26</v>
      </c>
      <c r="V3526">
        <v>43</v>
      </c>
      <c r="W3526">
        <v>35</v>
      </c>
      <c r="X3526">
        <v>89</v>
      </c>
      <c r="Y3526">
        <v>122</v>
      </c>
      <c r="Z3526">
        <v>134</v>
      </c>
      <c r="AA3526">
        <f t="shared" ref="AA3526:AA3589" si="825">SUM(U3526:Z3526)</f>
        <v>449</v>
      </c>
      <c r="AB3526">
        <f t="shared" si="819"/>
        <v>7.4820601361001731E-5</v>
      </c>
      <c r="AC3526" s="175"/>
    </row>
    <row r="3527" spans="1:29">
      <c r="A3527" t="s">
        <v>8288</v>
      </c>
      <c r="B3527" t="s">
        <v>8289</v>
      </c>
      <c r="C3527">
        <v>4.05</v>
      </c>
      <c r="D3527">
        <v>4.0599999999999996</v>
      </c>
      <c r="E3527">
        <v>2.91</v>
      </c>
      <c r="F3527">
        <v>6.16</v>
      </c>
      <c r="G3527">
        <v>6.29</v>
      </c>
      <c r="H3527">
        <v>3.34</v>
      </c>
      <c r="I3527">
        <v>5.39</v>
      </c>
      <c r="J3527">
        <v>5.73</v>
      </c>
      <c r="K3527">
        <v>2.7</v>
      </c>
      <c r="U3527">
        <v>25</v>
      </c>
      <c r="V3527">
        <v>47</v>
      </c>
      <c r="W3527">
        <v>39</v>
      </c>
      <c r="X3527">
        <v>105</v>
      </c>
      <c r="Y3527">
        <v>126</v>
      </c>
      <c r="Z3527">
        <v>141</v>
      </c>
      <c r="AA3527">
        <f t="shared" si="825"/>
        <v>483</v>
      </c>
      <c r="AB3527">
        <f t="shared" si="819"/>
        <v>8.0486303913950648E-5</v>
      </c>
      <c r="AC3527" s="175"/>
    </row>
    <row r="3528" spans="1:29">
      <c r="A3528" t="s">
        <v>8290</v>
      </c>
      <c r="B3528" t="s">
        <v>8291</v>
      </c>
      <c r="C3528">
        <v>4.05</v>
      </c>
      <c r="D3528">
        <v>4.0599999999999996</v>
      </c>
      <c r="E3528">
        <v>2.85</v>
      </c>
      <c r="F3528">
        <v>6.03</v>
      </c>
      <c r="G3528">
        <v>6.28</v>
      </c>
      <c r="H3528">
        <v>3.29</v>
      </c>
      <c r="I3528">
        <v>5.25</v>
      </c>
      <c r="J3528">
        <v>5.66</v>
      </c>
      <c r="K3528">
        <v>2.7</v>
      </c>
      <c r="U3528">
        <v>24</v>
      </c>
      <c r="V3528">
        <v>48</v>
      </c>
      <c r="W3528">
        <v>37</v>
      </c>
      <c r="X3528">
        <v>114</v>
      </c>
      <c r="Y3528">
        <v>137</v>
      </c>
      <c r="Z3528">
        <v>146</v>
      </c>
      <c r="AA3528">
        <f t="shared" si="825"/>
        <v>506</v>
      </c>
      <c r="AB3528">
        <f t="shared" si="819"/>
        <v>8.4318985052710192E-5</v>
      </c>
      <c r="AC3528" s="175"/>
    </row>
    <row r="3529" spans="1:29">
      <c r="A3529" t="s">
        <v>8292</v>
      </c>
      <c r="B3529" t="s">
        <v>8293</v>
      </c>
      <c r="C3529">
        <v>4.03</v>
      </c>
      <c r="D3529">
        <v>4.0599999999999996</v>
      </c>
      <c r="E3529">
        <v>2.81</v>
      </c>
      <c r="F3529">
        <v>5.85</v>
      </c>
      <c r="G3529">
        <v>6.24</v>
      </c>
      <c r="H3529">
        <v>3.22</v>
      </c>
      <c r="I3529">
        <v>5.14</v>
      </c>
      <c r="J3529">
        <v>5.6</v>
      </c>
      <c r="K3529">
        <v>2.7</v>
      </c>
      <c r="U3529">
        <v>26</v>
      </c>
      <c r="V3529">
        <v>46</v>
      </c>
      <c r="W3529">
        <v>33</v>
      </c>
      <c r="X3529">
        <v>104</v>
      </c>
      <c r="Y3529">
        <v>133</v>
      </c>
      <c r="Z3529">
        <v>125</v>
      </c>
      <c r="AA3529">
        <f t="shared" si="825"/>
        <v>467</v>
      </c>
      <c r="AB3529">
        <f t="shared" si="819"/>
        <v>7.7820090947857044E-5</v>
      </c>
      <c r="AC3529" s="175">
        <f t="shared" ref="AC3529:AC3589" si="826">SUM(AB3529:AB3532)/4</f>
        <v>5.5198940313656626E-5</v>
      </c>
    </row>
    <row r="3530" spans="1:29">
      <c r="A3530" t="s">
        <v>8294</v>
      </c>
      <c r="B3530" t="s">
        <v>8295</v>
      </c>
      <c r="C3530">
        <v>3.98</v>
      </c>
      <c r="D3530">
        <v>4.0599999999999996</v>
      </c>
      <c r="E3530">
        <v>2.78</v>
      </c>
      <c r="F3530">
        <v>5.67</v>
      </c>
      <c r="G3530">
        <v>6.15</v>
      </c>
      <c r="H3530">
        <v>3.16</v>
      </c>
      <c r="I3530">
        <v>5.05</v>
      </c>
      <c r="J3530">
        <v>5.56</v>
      </c>
      <c r="K3530">
        <v>2.7</v>
      </c>
      <c r="U3530">
        <v>20</v>
      </c>
      <c r="V3530">
        <v>36</v>
      </c>
      <c r="W3530">
        <v>25</v>
      </c>
      <c r="X3530">
        <v>101</v>
      </c>
      <c r="Y3530">
        <v>121</v>
      </c>
      <c r="Z3530">
        <v>73</v>
      </c>
      <c r="AA3530">
        <f t="shared" si="825"/>
        <v>376</v>
      </c>
      <c r="AB3530">
        <f t="shared" si="819"/>
        <v>6.2656004703199667E-5</v>
      </c>
      <c r="AC3530" s="175"/>
    </row>
    <row r="3531" spans="1:29">
      <c r="A3531" t="s">
        <v>8296</v>
      </c>
      <c r="B3531" t="s">
        <v>8297</v>
      </c>
      <c r="C3531">
        <v>3.93</v>
      </c>
      <c r="D3531">
        <v>4.0599999999999996</v>
      </c>
      <c r="E3531">
        <v>2.75</v>
      </c>
      <c r="F3531">
        <v>5.54</v>
      </c>
      <c r="G3531">
        <v>6.07</v>
      </c>
      <c r="H3531">
        <v>3.11</v>
      </c>
      <c r="I3531">
        <v>4.99</v>
      </c>
      <c r="J3531">
        <v>5.53</v>
      </c>
      <c r="K3531">
        <v>2.7</v>
      </c>
      <c r="U3531">
        <v>18</v>
      </c>
      <c r="V3531">
        <v>26</v>
      </c>
      <c r="W3531">
        <v>15</v>
      </c>
      <c r="X3531">
        <v>76</v>
      </c>
      <c r="Y3531">
        <v>90</v>
      </c>
      <c r="Z3531">
        <v>30</v>
      </c>
      <c r="AA3531">
        <f t="shared" si="825"/>
        <v>255</v>
      </c>
      <c r="AB3531">
        <f t="shared" si="819"/>
        <v>4.2492769147116798E-5</v>
      </c>
      <c r="AC3531" s="175"/>
    </row>
    <row r="3532" spans="1:29">
      <c r="A3532" t="s">
        <v>8298</v>
      </c>
      <c r="B3532" t="s">
        <v>8299</v>
      </c>
      <c r="C3532">
        <v>3.91</v>
      </c>
      <c r="D3532">
        <v>4.0599999999999996</v>
      </c>
      <c r="E3532">
        <v>2.74</v>
      </c>
      <c r="F3532">
        <v>5.48</v>
      </c>
      <c r="G3532">
        <v>6.04</v>
      </c>
      <c r="H3532">
        <v>3.09</v>
      </c>
      <c r="I3532">
        <v>4.95</v>
      </c>
      <c r="J3532">
        <v>5.5</v>
      </c>
      <c r="K3532">
        <v>2.7</v>
      </c>
      <c r="U3532">
        <v>30</v>
      </c>
      <c r="V3532">
        <v>29</v>
      </c>
      <c r="W3532">
        <v>21</v>
      </c>
      <c r="X3532">
        <v>66</v>
      </c>
      <c r="Y3532">
        <v>68</v>
      </c>
      <c r="Z3532">
        <v>13</v>
      </c>
      <c r="AA3532">
        <f t="shared" si="825"/>
        <v>227</v>
      </c>
      <c r="AB3532">
        <f t="shared" si="819"/>
        <v>3.7826896456452995E-5</v>
      </c>
      <c r="AC3532" s="175"/>
    </row>
    <row r="3533" spans="1:29">
      <c r="A3533" t="s">
        <v>8300</v>
      </c>
      <c r="B3533" t="s">
        <v>8301</v>
      </c>
      <c r="C3533">
        <v>3.87</v>
      </c>
      <c r="D3533">
        <v>4.05</v>
      </c>
      <c r="E3533">
        <v>2.72</v>
      </c>
      <c r="F3533">
        <v>5.39</v>
      </c>
      <c r="G3533">
        <v>5.99</v>
      </c>
      <c r="H3533">
        <v>3.07</v>
      </c>
      <c r="I3533">
        <v>4.91</v>
      </c>
      <c r="J3533">
        <v>5.48</v>
      </c>
      <c r="K3533">
        <v>2.7</v>
      </c>
      <c r="U3533">
        <v>29</v>
      </c>
      <c r="V3533">
        <v>27</v>
      </c>
      <c r="W3533">
        <v>23</v>
      </c>
      <c r="X3533">
        <v>83</v>
      </c>
      <c r="Y3533">
        <v>71</v>
      </c>
      <c r="Z3533">
        <v>15</v>
      </c>
      <c r="AA3533">
        <f t="shared" si="825"/>
        <v>248</v>
      </c>
      <c r="AB3533">
        <f t="shared" si="819"/>
        <v>4.1326300974450851E-5</v>
      </c>
      <c r="AC3533" s="175">
        <f t="shared" ref="AC3533:AC3593" si="827">SUM(AB3533:AB3536)/4</f>
        <v>4.907498240716038E-5</v>
      </c>
    </row>
    <row r="3534" spans="1:29">
      <c r="A3534" t="s">
        <v>8302</v>
      </c>
      <c r="B3534" t="s">
        <v>8303</v>
      </c>
      <c r="C3534">
        <v>3.85</v>
      </c>
      <c r="D3534">
        <v>4.05</v>
      </c>
      <c r="E3534">
        <v>2.71</v>
      </c>
      <c r="F3534">
        <v>5.33</v>
      </c>
      <c r="G3534">
        <v>5.95</v>
      </c>
      <c r="H3534">
        <v>3.05</v>
      </c>
      <c r="I3534">
        <v>4.87</v>
      </c>
      <c r="J3534">
        <v>5.46</v>
      </c>
      <c r="K3534">
        <v>2.7</v>
      </c>
      <c r="U3534">
        <v>32</v>
      </c>
      <c r="V3534">
        <v>26</v>
      </c>
      <c r="W3534">
        <v>26</v>
      </c>
      <c r="X3534">
        <v>87</v>
      </c>
      <c r="Y3534">
        <v>69</v>
      </c>
      <c r="Z3534">
        <v>12</v>
      </c>
      <c r="AA3534">
        <f t="shared" si="825"/>
        <v>252</v>
      </c>
      <c r="AB3534">
        <f t="shared" si="819"/>
        <v>4.1992854215974248E-5</v>
      </c>
      <c r="AC3534" s="175"/>
    </row>
    <row r="3535" spans="1:29">
      <c r="A3535" t="s">
        <v>8304</v>
      </c>
      <c r="B3535" t="s">
        <v>8305</v>
      </c>
      <c r="C3535">
        <v>3.83</v>
      </c>
      <c r="D3535">
        <v>4.04</v>
      </c>
      <c r="E3535">
        <v>2.7</v>
      </c>
      <c r="F3535">
        <v>5.28</v>
      </c>
      <c r="G3535">
        <v>5.91</v>
      </c>
      <c r="H3535">
        <v>3.03</v>
      </c>
      <c r="I3535">
        <v>4.8600000000000003</v>
      </c>
      <c r="J3535">
        <v>5.45</v>
      </c>
      <c r="K3535">
        <v>2.7</v>
      </c>
      <c r="U3535">
        <v>37</v>
      </c>
      <c r="V3535">
        <v>31</v>
      </c>
      <c r="W3535">
        <v>29</v>
      </c>
      <c r="X3535">
        <v>88</v>
      </c>
      <c r="Y3535">
        <v>66</v>
      </c>
      <c r="Z3535">
        <v>23</v>
      </c>
      <c r="AA3535">
        <f t="shared" si="825"/>
        <v>274</v>
      </c>
      <c r="AB3535">
        <f t="shared" si="819"/>
        <v>4.5658897044352952E-5</v>
      </c>
      <c r="AC3535" s="175"/>
    </row>
    <row r="3536" spans="1:29">
      <c r="A3536" t="s">
        <v>8306</v>
      </c>
      <c r="B3536" t="s">
        <v>8307</v>
      </c>
      <c r="C3536">
        <v>3.83</v>
      </c>
      <c r="D3536">
        <v>4.04</v>
      </c>
      <c r="E3536">
        <v>2.7</v>
      </c>
      <c r="F3536">
        <v>5.26</v>
      </c>
      <c r="G3536">
        <v>5.88</v>
      </c>
      <c r="H3536">
        <v>3.01</v>
      </c>
      <c r="I3536">
        <v>4.8499999999999996</v>
      </c>
      <c r="J3536">
        <v>5.45</v>
      </c>
      <c r="K3536">
        <v>2.7</v>
      </c>
      <c r="U3536">
        <v>38</v>
      </c>
      <c r="V3536">
        <v>45</v>
      </c>
      <c r="W3536">
        <v>40</v>
      </c>
      <c r="X3536">
        <v>122</v>
      </c>
      <c r="Y3536">
        <v>106</v>
      </c>
      <c r="Z3536">
        <v>53</v>
      </c>
      <c r="AA3536">
        <f t="shared" si="825"/>
        <v>404</v>
      </c>
      <c r="AB3536">
        <f t="shared" si="819"/>
        <v>6.7321877393863484E-5</v>
      </c>
      <c r="AC3536" s="175"/>
    </row>
    <row r="3537" spans="1:29">
      <c r="A3537" t="s">
        <v>8308</v>
      </c>
      <c r="B3537" t="s">
        <v>8309</v>
      </c>
      <c r="C3537">
        <v>3.86</v>
      </c>
      <c r="D3537">
        <v>4.0599999999999996</v>
      </c>
      <c r="E3537">
        <v>2.71</v>
      </c>
      <c r="F3537">
        <v>5.28</v>
      </c>
      <c r="G3537">
        <v>5.89</v>
      </c>
      <c r="H3537">
        <v>3</v>
      </c>
      <c r="I3537">
        <v>4.8899999999999997</v>
      </c>
      <c r="J3537">
        <v>5.47</v>
      </c>
      <c r="K3537">
        <v>2.7</v>
      </c>
      <c r="U3537">
        <v>29</v>
      </c>
      <c r="V3537">
        <v>73</v>
      </c>
      <c r="W3537">
        <v>61</v>
      </c>
      <c r="X3537">
        <v>196</v>
      </c>
      <c r="Y3537">
        <v>144</v>
      </c>
      <c r="Z3537">
        <v>168</v>
      </c>
      <c r="AA3537">
        <f t="shared" si="825"/>
        <v>671</v>
      </c>
      <c r="AB3537">
        <f t="shared" si="819"/>
        <v>1.1181430626555047E-4</v>
      </c>
      <c r="AC3537" s="175">
        <f t="shared" ref="AC3537:AC3597" si="828">SUM(AB3537:AB3540)/4</f>
        <v>1.2318737094904351E-4</v>
      </c>
    </row>
    <row r="3538" spans="1:29">
      <c r="A3538" t="s">
        <v>8310</v>
      </c>
      <c r="B3538" t="s">
        <v>8311</v>
      </c>
      <c r="C3538">
        <v>3.93</v>
      </c>
      <c r="D3538">
        <v>4.0599999999999996</v>
      </c>
      <c r="E3538">
        <v>2.74</v>
      </c>
      <c r="F3538">
        <v>5.4</v>
      </c>
      <c r="G3538">
        <v>5.97</v>
      </c>
      <c r="H3538">
        <v>3.03</v>
      </c>
      <c r="I3538">
        <v>4.96</v>
      </c>
      <c r="J3538">
        <v>5.51</v>
      </c>
      <c r="K3538">
        <v>2.7</v>
      </c>
      <c r="U3538">
        <v>46</v>
      </c>
      <c r="V3538">
        <v>95</v>
      </c>
      <c r="W3538">
        <v>67</v>
      </c>
      <c r="X3538">
        <v>222</v>
      </c>
      <c r="Y3538">
        <v>122</v>
      </c>
      <c r="Z3538">
        <v>262</v>
      </c>
      <c r="AA3538">
        <f t="shared" si="825"/>
        <v>814</v>
      </c>
      <c r="AB3538">
        <f t="shared" si="819"/>
        <v>1.3564358465001207E-4</v>
      </c>
      <c r="AC3538" s="175"/>
    </row>
    <row r="3539" spans="1:29">
      <c r="A3539" t="s">
        <v>8312</v>
      </c>
      <c r="B3539" t="s">
        <v>8313</v>
      </c>
      <c r="C3539">
        <v>3.97</v>
      </c>
      <c r="D3539">
        <v>4.0599999999999996</v>
      </c>
      <c r="E3539">
        <v>2.76</v>
      </c>
      <c r="F3539">
        <v>5.52</v>
      </c>
      <c r="G3539">
        <v>6.06</v>
      </c>
      <c r="H3539">
        <v>3.07</v>
      </c>
      <c r="I3539">
        <v>5.0199999999999996</v>
      </c>
      <c r="J3539">
        <v>5.54</v>
      </c>
      <c r="K3539">
        <v>2.7</v>
      </c>
      <c r="U3539">
        <v>51</v>
      </c>
      <c r="V3539">
        <v>75</v>
      </c>
      <c r="W3539">
        <v>72</v>
      </c>
      <c r="X3539">
        <v>220</v>
      </c>
      <c r="Y3539">
        <v>154</v>
      </c>
      <c r="Z3539">
        <v>226</v>
      </c>
      <c r="AA3539">
        <f t="shared" si="825"/>
        <v>798</v>
      </c>
      <c r="AB3539">
        <f t="shared" si="819"/>
        <v>1.3297737168391845E-4</v>
      </c>
      <c r="AC3539" s="175"/>
    </row>
    <row r="3540" spans="1:29">
      <c r="A3540" t="s">
        <v>8314</v>
      </c>
      <c r="B3540" t="s">
        <v>8315</v>
      </c>
      <c r="C3540">
        <v>4.01</v>
      </c>
      <c r="D3540">
        <v>4.0599999999999996</v>
      </c>
      <c r="E3540">
        <v>2.79</v>
      </c>
      <c r="F3540">
        <v>5.67</v>
      </c>
      <c r="G3540">
        <v>6.16</v>
      </c>
      <c r="H3540">
        <v>3.12</v>
      </c>
      <c r="I3540">
        <v>5.09</v>
      </c>
      <c r="J3540">
        <v>5.58</v>
      </c>
      <c r="K3540">
        <v>2.7</v>
      </c>
      <c r="U3540">
        <v>61</v>
      </c>
      <c r="V3540">
        <v>73</v>
      </c>
      <c r="W3540">
        <v>65</v>
      </c>
      <c r="X3540">
        <v>166</v>
      </c>
      <c r="Y3540">
        <v>138</v>
      </c>
      <c r="Z3540">
        <v>171</v>
      </c>
      <c r="AA3540">
        <f t="shared" si="825"/>
        <v>674</v>
      </c>
      <c r="AB3540">
        <f t="shared" si="819"/>
        <v>1.1231422119669302E-4</v>
      </c>
      <c r="AC3540" s="175"/>
    </row>
    <row r="3541" spans="1:29">
      <c r="A3541" t="s">
        <v>8316</v>
      </c>
      <c r="B3541" t="s">
        <v>8317</v>
      </c>
      <c r="C3541">
        <v>4.03</v>
      </c>
      <c r="D3541">
        <v>4.0599999999999996</v>
      </c>
      <c r="E3541">
        <v>2.82</v>
      </c>
      <c r="F3541">
        <v>5.81</v>
      </c>
      <c r="G3541">
        <v>6.22</v>
      </c>
      <c r="H3541">
        <v>3.18</v>
      </c>
      <c r="I3541">
        <v>5.16</v>
      </c>
      <c r="J3541">
        <v>5.61</v>
      </c>
      <c r="K3541">
        <v>2.7</v>
      </c>
      <c r="U3541">
        <v>56</v>
      </c>
      <c r="V3541">
        <v>66</v>
      </c>
      <c r="W3541">
        <v>58</v>
      </c>
      <c r="X3541">
        <v>154</v>
      </c>
      <c r="Y3541">
        <v>140</v>
      </c>
      <c r="Z3541">
        <v>164</v>
      </c>
      <c r="AA3541">
        <f t="shared" si="825"/>
        <v>638</v>
      </c>
      <c r="AB3541">
        <f t="shared" si="819"/>
        <v>1.0631524202298243E-4</v>
      </c>
      <c r="AC3541" s="175">
        <f t="shared" ref="AC3541:AC3601" si="829">SUM(AB3541:AB3544)/4</f>
        <v>9.7566730727987783E-5</v>
      </c>
    </row>
    <row r="3542" spans="1:29">
      <c r="A3542" t="s">
        <v>8318</v>
      </c>
      <c r="B3542" t="s">
        <v>8319</v>
      </c>
      <c r="C3542">
        <v>4.03</v>
      </c>
      <c r="D3542">
        <v>4.0599999999999996</v>
      </c>
      <c r="E3542">
        <v>2.83</v>
      </c>
      <c r="F3542">
        <v>5.94</v>
      </c>
      <c r="G3542">
        <v>6.26</v>
      </c>
      <c r="H3542">
        <v>3.24</v>
      </c>
      <c r="I3542">
        <v>5.2</v>
      </c>
      <c r="J3542">
        <v>5.64</v>
      </c>
      <c r="K3542">
        <v>2.7</v>
      </c>
      <c r="U3542">
        <v>46</v>
      </c>
      <c r="V3542">
        <v>63</v>
      </c>
      <c r="W3542">
        <v>53</v>
      </c>
      <c r="X3542">
        <v>151</v>
      </c>
      <c r="Y3542">
        <v>133</v>
      </c>
      <c r="Z3542">
        <v>149</v>
      </c>
      <c r="AA3542">
        <f t="shared" si="825"/>
        <v>595</v>
      </c>
      <c r="AB3542">
        <f t="shared" ref="AB3542:AB3605" si="830">AA3542/$AD$4</f>
        <v>9.914979467660586E-5</v>
      </c>
      <c r="AC3542" s="175"/>
    </row>
    <row r="3543" spans="1:29">
      <c r="A3543" t="s">
        <v>8320</v>
      </c>
      <c r="B3543" t="s">
        <v>8321</v>
      </c>
      <c r="C3543">
        <v>4.0199999999999996</v>
      </c>
      <c r="D3543">
        <v>4.0599999999999996</v>
      </c>
      <c r="E3543">
        <v>2.84</v>
      </c>
      <c r="F3543">
        <v>5.99</v>
      </c>
      <c r="G3543">
        <v>6.26</v>
      </c>
      <c r="H3543">
        <v>3.3</v>
      </c>
      <c r="I3543">
        <v>5.2</v>
      </c>
      <c r="J3543">
        <v>5.64</v>
      </c>
      <c r="K3543">
        <v>2.7</v>
      </c>
      <c r="U3543">
        <v>41</v>
      </c>
      <c r="V3543">
        <v>59</v>
      </c>
      <c r="W3543">
        <v>45</v>
      </c>
      <c r="X3543">
        <v>140</v>
      </c>
      <c r="Y3543">
        <v>129</v>
      </c>
      <c r="Z3543">
        <v>151</v>
      </c>
      <c r="AA3543">
        <f t="shared" si="825"/>
        <v>565</v>
      </c>
      <c r="AB3543">
        <f t="shared" si="830"/>
        <v>9.4150645365180362E-5</v>
      </c>
      <c r="AC3543" s="175"/>
    </row>
    <row r="3544" spans="1:29">
      <c r="A3544" t="s">
        <v>8322</v>
      </c>
      <c r="B3544" t="s">
        <v>8323</v>
      </c>
      <c r="C3544">
        <v>4.0199999999999996</v>
      </c>
      <c r="D3544">
        <v>4.0599999999999996</v>
      </c>
      <c r="E3544">
        <v>2.85</v>
      </c>
      <c r="F3544">
        <v>6.03</v>
      </c>
      <c r="G3544">
        <v>6.26</v>
      </c>
      <c r="H3544">
        <v>3.34</v>
      </c>
      <c r="I3544">
        <v>5.22</v>
      </c>
      <c r="J3544">
        <v>5.64</v>
      </c>
      <c r="K3544">
        <v>2.7</v>
      </c>
      <c r="U3544">
        <v>37</v>
      </c>
      <c r="V3544">
        <v>57</v>
      </c>
      <c r="W3544">
        <v>42</v>
      </c>
      <c r="X3544">
        <v>133</v>
      </c>
      <c r="Y3544">
        <v>130</v>
      </c>
      <c r="Z3544">
        <v>145</v>
      </c>
      <c r="AA3544">
        <f t="shared" si="825"/>
        <v>544</v>
      </c>
      <c r="AB3544">
        <f t="shared" si="830"/>
        <v>9.0651240847182499E-5</v>
      </c>
      <c r="AC3544" s="175"/>
    </row>
    <row r="3545" spans="1:29">
      <c r="A3545" t="s">
        <v>8324</v>
      </c>
      <c r="B3545" t="s">
        <v>8325</v>
      </c>
      <c r="C3545">
        <v>4.03</v>
      </c>
      <c r="D3545">
        <v>4.0599999999999996</v>
      </c>
      <c r="E3545">
        <v>2.85</v>
      </c>
      <c r="F3545">
        <v>6.05</v>
      </c>
      <c r="G3545">
        <v>6.26</v>
      </c>
      <c r="H3545">
        <v>3.36</v>
      </c>
      <c r="I3545">
        <v>5.22</v>
      </c>
      <c r="J3545">
        <v>5.65</v>
      </c>
      <c r="K3545">
        <v>2.7</v>
      </c>
      <c r="U3545">
        <v>43</v>
      </c>
      <c r="V3545">
        <v>56</v>
      </c>
      <c r="W3545">
        <v>45</v>
      </c>
      <c r="X3545">
        <v>106</v>
      </c>
      <c r="Y3545">
        <v>119</v>
      </c>
      <c r="Z3545">
        <v>117</v>
      </c>
      <c r="AA3545">
        <f t="shared" si="825"/>
        <v>486</v>
      </c>
      <c r="AB3545">
        <f t="shared" si="830"/>
        <v>8.0986218845093198E-5</v>
      </c>
      <c r="AC3545" s="175">
        <f t="shared" ref="AC3545:AC3605" si="831">SUM(AB3545:AB3548)/4</f>
        <v>7.7528473904690562E-5</v>
      </c>
    </row>
    <row r="3546" spans="1:29">
      <c r="A3546" t="s">
        <v>8326</v>
      </c>
      <c r="B3546" t="s">
        <v>8327</v>
      </c>
      <c r="C3546">
        <v>4.03</v>
      </c>
      <c r="D3546">
        <v>4.0599999999999996</v>
      </c>
      <c r="E3546">
        <v>2.85</v>
      </c>
      <c r="F3546">
        <v>6.05</v>
      </c>
      <c r="G3546">
        <v>6.26</v>
      </c>
      <c r="H3546">
        <v>3.37</v>
      </c>
      <c r="I3546">
        <v>5.23</v>
      </c>
      <c r="J3546">
        <v>5.65</v>
      </c>
      <c r="K3546">
        <v>2.7</v>
      </c>
      <c r="U3546">
        <v>42</v>
      </c>
      <c r="V3546">
        <v>52</v>
      </c>
      <c r="W3546">
        <v>46</v>
      </c>
      <c r="X3546">
        <v>94</v>
      </c>
      <c r="Y3546">
        <v>122</v>
      </c>
      <c r="Z3546">
        <v>112</v>
      </c>
      <c r="AA3546">
        <f t="shared" si="825"/>
        <v>468</v>
      </c>
      <c r="AB3546">
        <f t="shared" si="830"/>
        <v>7.7986729258237885E-5</v>
      </c>
      <c r="AC3546" s="175"/>
    </row>
    <row r="3547" spans="1:29">
      <c r="A3547" t="s">
        <v>8328</v>
      </c>
      <c r="B3547" t="s">
        <v>8329</v>
      </c>
      <c r="C3547">
        <v>4.03</v>
      </c>
      <c r="D3547">
        <v>4.0599999999999996</v>
      </c>
      <c r="E3547">
        <v>2.85</v>
      </c>
      <c r="F3547">
        <v>6.03</v>
      </c>
      <c r="G3547">
        <v>6.26</v>
      </c>
      <c r="H3547">
        <v>3.35</v>
      </c>
      <c r="I3547">
        <v>5.22</v>
      </c>
      <c r="J3547">
        <v>5.65</v>
      </c>
      <c r="K3547">
        <v>2.7</v>
      </c>
      <c r="U3547">
        <v>41</v>
      </c>
      <c r="V3547">
        <v>56</v>
      </c>
      <c r="W3547">
        <v>50</v>
      </c>
      <c r="X3547">
        <v>90</v>
      </c>
      <c r="Y3547">
        <v>111</v>
      </c>
      <c r="Z3547">
        <v>100</v>
      </c>
      <c r="AA3547">
        <f t="shared" si="825"/>
        <v>448</v>
      </c>
      <c r="AB3547">
        <f t="shared" si="830"/>
        <v>7.465396305062089E-5</v>
      </c>
      <c r="AC3547" s="175"/>
    </row>
    <row r="3548" spans="1:29">
      <c r="A3548" t="s">
        <v>8330</v>
      </c>
      <c r="B3548" t="s">
        <v>8331</v>
      </c>
      <c r="C3548">
        <v>4.0199999999999996</v>
      </c>
      <c r="D3548">
        <v>4.0599999999999996</v>
      </c>
      <c r="E3548">
        <v>2.83</v>
      </c>
      <c r="F3548">
        <v>5.98</v>
      </c>
      <c r="G3548">
        <v>6.25</v>
      </c>
      <c r="H3548">
        <v>3.32</v>
      </c>
      <c r="I3548">
        <v>5.18</v>
      </c>
      <c r="J3548">
        <v>5.63</v>
      </c>
      <c r="K3548">
        <v>2.7</v>
      </c>
      <c r="U3548">
        <v>44</v>
      </c>
      <c r="V3548">
        <v>58</v>
      </c>
      <c r="W3548">
        <v>52</v>
      </c>
      <c r="X3548">
        <v>78</v>
      </c>
      <c r="Y3548">
        <v>109</v>
      </c>
      <c r="Z3548">
        <v>118</v>
      </c>
      <c r="AA3548">
        <f t="shared" si="825"/>
        <v>459</v>
      </c>
      <c r="AB3548">
        <f t="shared" si="830"/>
        <v>7.6486984464810235E-5</v>
      </c>
      <c r="AC3548" s="175"/>
    </row>
    <row r="3549" spans="1:29">
      <c r="A3549" t="s">
        <v>8332</v>
      </c>
      <c r="B3549" t="s">
        <v>8333</v>
      </c>
      <c r="C3549">
        <v>4</v>
      </c>
      <c r="D3549">
        <v>4.0599999999999996</v>
      </c>
      <c r="E3549">
        <v>2.81</v>
      </c>
      <c r="F3549">
        <v>5.89</v>
      </c>
      <c r="G3549">
        <v>6.23</v>
      </c>
      <c r="H3549">
        <v>3.28</v>
      </c>
      <c r="I3549">
        <v>5.12</v>
      </c>
      <c r="J3549">
        <v>5.6</v>
      </c>
      <c r="K3549">
        <v>2.7</v>
      </c>
      <c r="U3549">
        <v>42</v>
      </c>
      <c r="V3549">
        <v>61</v>
      </c>
      <c r="W3549">
        <v>53</v>
      </c>
      <c r="X3549">
        <v>83</v>
      </c>
      <c r="Y3549">
        <v>117</v>
      </c>
      <c r="Z3549">
        <v>139</v>
      </c>
      <c r="AA3549">
        <f t="shared" si="825"/>
        <v>495</v>
      </c>
      <c r="AB3549">
        <f t="shared" si="830"/>
        <v>8.2485963638520847E-5</v>
      </c>
      <c r="AC3549" s="175">
        <f t="shared" ref="AC3549:AC3609" si="832">SUM(AB3549:AB3552)/4</f>
        <v>8.8526602389826672E-5</v>
      </c>
    </row>
    <row r="3550" spans="1:29">
      <c r="A3550" t="s">
        <v>8334</v>
      </c>
      <c r="B3550" t="s">
        <v>8335</v>
      </c>
      <c r="C3550">
        <v>3.97</v>
      </c>
      <c r="D3550">
        <v>4.05</v>
      </c>
      <c r="E3550">
        <v>2.78</v>
      </c>
      <c r="F3550">
        <v>5.74</v>
      </c>
      <c r="G3550">
        <v>6.2</v>
      </c>
      <c r="H3550">
        <v>3.21</v>
      </c>
      <c r="I3550">
        <v>5.05</v>
      </c>
      <c r="J3550">
        <v>5.56</v>
      </c>
      <c r="K3550">
        <v>2.7</v>
      </c>
      <c r="U3550">
        <v>42</v>
      </c>
      <c r="V3550">
        <v>66</v>
      </c>
      <c r="W3550">
        <v>61</v>
      </c>
      <c r="X3550">
        <v>88</v>
      </c>
      <c r="Y3550">
        <v>123</v>
      </c>
      <c r="Z3550">
        <v>134</v>
      </c>
      <c r="AA3550">
        <f t="shared" si="825"/>
        <v>514</v>
      </c>
      <c r="AB3550">
        <f t="shared" si="830"/>
        <v>8.5652091535757001E-5</v>
      </c>
      <c r="AC3550" s="175"/>
    </row>
    <row r="3551" spans="1:29">
      <c r="A3551" t="s">
        <v>8336</v>
      </c>
      <c r="B3551" t="s">
        <v>8337</v>
      </c>
      <c r="C3551">
        <v>3.91</v>
      </c>
      <c r="D3551">
        <v>4.05</v>
      </c>
      <c r="E3551">
        <v>2.74</v>
      </c>
      <c r="F3551">
        <v>5.55</v>
      </c>
      <c r="G3551">
        <v>6.11</v>
      </c>
      <c r="H3551">
        <v>3.14</v>
      </c>
      <c r="I3551">
        <v>4.95</v>
      </c>
      <c r="J3551">
        <v>5.5</v>
      </c>
      <c r="K3551">
        <v>2.7</v>
      </c>
      <c r="U3551">
        <v>42</v>
      </c>
      <c r="V3551">
        <v>72</v>
      </c>
      <c r="W3551">
        <v>66</v>
      </c>
      <c r="X3551">
        <v>102</v>
      </c>
      <c r="Y3551">
        <v>127</v>
      </c>
      <c r="Z3551">
        <v>142</v>
      </c>
      <c r="AA3551">
        <f t="shared" si="825"/>
        <v>551</v>
      </c>
      <c r="AB3551">
        <f t="shared" si="830"/>
        <v>9.1817709019848453E-5</v>
      </c>
      <c r="AC3551" s="175"/>
    </row>
    <row r="3552" spans="1:29">
      <c r="A3552" t="s">
        <v>8338</v>
      </c>
      <c r="B3552" t="s">
        <v>8339</v>
      </c>
      <c r="C3552">
        <v>3.82</v>
      </c>
      <c r="D3552">
        <v>4.04</v>
      </c>
      <c r="E3552">
        <v>2.7</v>
      </c>
      <c r="F3552">
        <v>5.34</v>
      </c>
      <c r="G3552">
        <v>5.97</v>
      </c>
      <c r="H3552">
        <v>3.07</v>
      </c>
      <c r="I3552">
        <v>4.84</v>
      </c>
      <c r="J3552">
        <v>5.45</v>
      </c>
      <c r="K3552">
        <v>2.7</v>
      </c>
      <c r="U3552">
        <v>40</v>
      </c>
      <c r="V3552">
        <v>72</v>
      </c>
      <c r="W3552">
        <v>62</v>
      </c>
      <c r="X3552">
        <v>106</v>
      </c>
      <c r="Y3552">
        <v>138</v>
      </c>
      <c r="Z3552">
        <v>147</v>
      </c>
      <c r="AA3552">
        <f t="shared" si="825"/>
        <v>565</v>
      </c>
      <c r="AB3552">
        <f t="shared" si="830"/>
        <v>9.4150645365180362E-5</v>
      </c>
      <c r="AC3552" s="175"/>
    </row>
    <row r="3553" spans="1:29">
      <c r="A3553" t="s">
        <v>8340</v>
      </c>
      <c r="B3553" t="s">
        <v>8341</v>
      </c>
      <c r="C3553">
        <v>3.74</v>
      </c>
      <c r="D3553">
        <v>4.0199999999999996</v>
      </c>
      <c r="E3553">
        <v>2.67</v>
      </c>
      <c r="F3553">
        <v>5.17</v>
      </c>
      <c r="G3553">
        <v>5.84</v>
      </c>
      <c r="H3553">
        <v>3.01</v>
      </c>
      <c r="I3553">
        <v>4.7699999999999996</v>
      </c>
      <c r="J3553">
        <v>5.4</v>
      </c>
      <c r="K3553">
        <v>2.7</v>
      </c>
      <c r="U3553">
        <v>42</v>
      </c>
      <c r="V3553">
        <v>69</v>
      </c>
      <c r="W3553">
        <v>56</v>
      </c>
      <c r="X3553">
        <v>98</v>
      </c>
      <c r="Y3553">
        <v>134</v>
      </c>
      <c r="Z3553">
        <v>125</v>
      </c>
      <c r="AA3553">
        <f t="shared" si="825"/>
        <v>524</v>
      </c>
      <c r="AB3553">
        <f t="shared" si="830"/>
        <v>8.7318474639565505E-5</v>
      </c>
      <c r="AC3553" s="175">
        <f t="shared" ref="AC3553" si="833">SUM(AB3553:AB3556)/4</f>
        <v>6.1406217375343299E-5</v>
      </c>
    </row>
    <row r="3554" spans="1:29">
      <c r="A3554" t="s">
        <v>8342</v>
      </c>
      <c r="B3554" t="s">
        <v>8343</v>
      </c>
      <c r="C3554">
        <v>3.66</v>
      </c>
      <c r="D3554">
        <v>3.98</v>
      </c>
      <c r="E3554">
        <v>2.63</v>
      </c>
      <c r="F3554">
        <v>5</v>
      </c>
      <c r="G3554">
        <v>5.71</v>
      </c>
      <c r="H3554">
        <v>2.96</v>
      </c>
      <c r="I3554">
        <v>4.68</v>
      </c>
      <c r="J3554">
        <v>5.36</v>
      </c>
      <c r="K3554">
        <v>2.7</v>
      </c>
      <c r="U3554">
        <v>33</v>
      </c>
      <c r="V3554">
        <v>54</v>
      </c>
      <c r="W3554">
        <v>39</v>
      </c>
      <c r="X3554">
        <v>95</v>
      </c>
      <c r="Y3554">
        <v>122</v>
      </c>
      <c r="Z3554">
        <v>73</v>
      </c>
      <c r="AA3554">
        <f t="shared" si="825"/>
        <v>416</v>
      </c>
      <c r="AB3554">
        <f t="shared" si="830"/>
        <v>6.9321537118433683E-5</v>
      </c>
      <c r="AC3554" s="175"/>
    </row>
    <row r="3555" spans="1:29">
      <c r="A3555" t="s">
        <v>8344</v>
      </c>
      <c r="B3555" t="s">
        <v>8345</v>
      </c>
      <c r="C3555">
        <v>3.59</v>
      </c>
      <c r="D3555">
        <v>3.93</v>
      </c>
      <c r="E3555">
        <v>2.61</v>
      </c>
      <c r="F3555">
        <v>4.87</v>
      </c>
      <c r="G3555">
        <v>5.6</v>
      </c>
      <c r="H3555">
        <v>2.91</v>
      </c>
      <c r="I3555">
        <v>4.6100000000000003</v>
      </c>
      <c r="J3555">
        <v>5.32</v>
      </c>
      <c r="K3555">
        <v>2.7</v>
      </c>
      <c r="U3555">
        <v>28</v>
      </c>
      <c r="V3555">
        <v>38</v>
      </c>
      <c r="W3555">
        <v>24</v>
      </c>
      <c r="X3555">
        <v>71</v>
      </c>
      <c r="Y3555">
        <v>91</v>
      </c>
      <c r="Z3555">
        <v>30</v>
      </c>
      <c r="AA3555">
        <f t="shared" si="825"/>
        <v>282</v>
      </c>
      <c r="AB3555">
        <f t="shared" si="830"/>
        <v>4.6992003527399754E-5</v>
      </c>
      <c r="AC3555" s="175"/>
    </row>
    <row r="3556" spans="1:29">
      <c r="A3556" t="s">
        <v>8346</v>
      </c>
      <c r="B3556" t="s">
        <v>8347</v>
      </c>
      <c r="C3556">
        <v>3.54</v>
      </c>
      <c r="D3556">
        <v>3.9</v>
      </c>
      <c r="E3556">
        <v>2.58</v>
      </c>
      <c r="F3556">
        <v>4.76</v>
      </c>
      <c r="G3556">
        <v>5.52</v>
      </c>
      <c r="H3556">
        <v>2.87</v>
      </c>
      <c r="I3556">
        <v>4.5599999999999996</v>
      </c>
      <c r="J3556">
        <v>5.29</v>
      </c>
      <c r="K3556">
        <v>2.7</v>
      </c>
      <c r="U3556">
        <v>41</v>
      </c>
      <c r="V3556">
        <v>37</v>
      </c>
      <c r="W3556">
        <v>27</v>
      </c>
      <c r="X3556">
        <v>66</v>
      </c>
      <c r="Y3556">
        <v>68</v>
      </c>
      <c r="Z3556">
        <v>13</v>
      </c>
      <c r="AA3556">
        <f t="shared" si="825"/>
        <v>252</v>
      </c>
      <c r="AB3556">
        <f t="shared" si="830"/>
        <v>4.1992854215974248E-5</v>
      </c>
      <c r="AC3556" s="175"/>
    </row>
    <row r="3557" spans="1:29">
      <c r="A3557" t="s">
        <v>8348</v>
      </c>
      <c r="B3557" t="s">
        <v>8349</v>
      </c>
      <c r="C3557">
        <v>3.48</v>
      </c>
      <c r="D3557">
        <v>3.85</v>
      </c>
      <c r="E3557">
        <v>2.56</v>
      </c>
      <c r="F3557">
        <v>4.6399999999999997</v>
      </c>
      <c r="G3557">
        <v>5.42</v>
      </c>
      <c r="H3557">
        <v>2.83</v>
      </c>
      <c r="I3557">
        <v>4.5</v>
      </c>
      <c r="J3557">
        <v>5.26</v>
      </c>
      <c r="K3557">
        <v>2.7</v>
      </c>
      <c r="U3557">
        <v>41</v>
      </c>
      <c r="V3557">
        <v>35</v>
      </c>
      <c r="W3557">
        <v>30</v>
      </c>
      <c r="X3557">
        <v>82</v>
      </c>
      <c r="Y3557">
        <v>71</v>
      </c>
      <c r="Z3557">
        <v>15</v>
      </c>
      <c r="AA3557">
        <f t="shared" si="825"/>
        <v>274</v>
      </c>
      <c r="AB3557">
        <f t="shared" si="830"/>
        <v>4.5658897044352952E-5</v>
      </c>
      <c r="AC3557" s="175">
        <f t="shared" ref="AC3557:AC3617" si="834">SUM(AB3557:AB3560)/4</f>
        <v>5.4115791296181106E-5</v>
      </c>
    </row>
    <row r="3558" spans="1:29">
      <c r="A3558" t="s">
        <v>8350</v>
      </c>
      <c r="B3558" t="s">
        <v>8351</v>
      </c>
      <c r="C3558">
        <v>3.43</v>
      </c>
      <c r="D3558">
        <v>3.81</v>
      </c>
      <c r="E3558">
        <v>2.54</v>
      </c>
      <c r="F3558">
        <v>4.55</v>
      </c>
      <c r="G3558">
        <v>5.35</v>
      </c>
      <c r="H3558">
        <v>2.8</v>
      </c>
      <c r="I3558">
        <v>4.45</v>
      </c>
      <c r="J3558">
        <v>5.23</v>
      </c>
      <c r="K3558">
        <v>2.7</v>
      </c>
      <c r="U3558">
        <v>44</v>
      </c>
      <c r="V3558">
        <v>33</v>
      </c>
      <c r="W3558">
        <v>33</v>
      </c>
      <c r="X3558">
        <v>86</v>
      </c>
      <c r="Y3558">
        <v>69</v>
      </c>
      <c r="Z3558">
        <v>12</v>
      </c>
      <c r="AA3558">
        <f t="shared" si="825"/>
        <v>277</v>
      </c>
      <c r="AB3558">
        <f t="shared" si="830"/>
        <v>4.6158811975495502E-5</v>
      </c>
      <c r="AC3558" s="175"/>
    </row>
    <row r="3559" spans="1:29">
      <c r="A3559" t="s">
        <v>8352</v>
      </c>
      <c r="B3559" t="s">
        <v>8353</v>
      </c>
      <c r="C3559">
        <v>3.39</v>
      </c>
      <c r="D3559">
        <v>3.78</v>
      </c>
      <c r="E3559">
        <v>2.5299999999999998</v>
      </c>
      <c r="F3559">
        <v>4.47</v>
      </c>
      <c r="G3559">
        <v>5.29</v>
      </c>
      <c r="H3559">
        <v>2.78</v>
      </c>
      <c r="I3559">
        <v>4.41</v>
      </c>
      <c r="J3559">
        <v>5.21</v>
      </c>
      <c r="K3559">
        <v>2.7</v>
      </c>
      <c r="U3559">
        <v>51</v>
      </c>
      <c r="V3559">
        <v>40</v>
      </c>
      <c r="W3559">
        <v>38</v>
      </c>
      <c r="X3559">
        <v>88</v>
      </c>
      <c r="Y3559">
        <v>66</v>
      </c>
      <c r="Z3559">
        <v>23</v>
      </c>
      <c r="AA3559">
        <f t="shared" si="825"/>
        <v>306</v>
      </c>
      <c r="AB3559">
        <f t="shared" si="830"/>
        <v>5.0991322976540159E-5</v>
      </c>
      <c r="AC3559" s="175"/>
    </row>
    <row r="3560" spans="1:29">
      <c r="A3560" t="s">
        <v>8354</v>
      </c>
      <c r="B3560" t="s">
        <v>8355</v>
      </c>
      <c r="C3560">
        <v>3.37</v>
      </c>
      <c r="D3560">
        <v>3.77</v>
      </c>
      <c r="E3560">
        <v>2.52</v>
      </c>
      <c r="F3560">
        <v>4.42</v>
      </c>
      <c r="G3560">
        <v>5.24</v>
      </c>
      <c r="H3560">
        <v>2.75</v>
      </c>
      <c r="I3560">
        <v>4.3899999999999997</v>
      </c>
      <c r="J3560">
        <v>5.2</v>
      </c>
      <c r="K3560">
        <v>2.7</v>
      </c>
      <c r="U3560">
        <v>54</v>
      </c>
      <c r="V3560">
        <v>57</v>
      </c>
      <c r="W3560">
        <v>52</v>
      </c>
      <c r="X3560">
        <v>120</v>
      </c>
      <c r="Y3560">
        <v>106</v>
      </c>
      <c r="Z3560">
        <v>53</v>
      </c>
      <c r="AA3560">
        <f t="shared" si="825"/>
        <v>442</v>
      </c>
      <c r="AB3560">
        <f t="shared" si="830"/>
        <v>7.3654133188335791E-5</v>
      </c>
      <c r="AC3560" s="175"/>
    </row>
    <row r="3561" spans="1:29">
      <c r="A3561" t="s">
        <v>8356</v>
      </c>
      <c r="B3561" t="s">
        <v>8357</v>
      </c>
      <c r="C3561">
        <v>3.48</v>
      </c>
      <c r="D3561">
        <v>3.86</v>
      </c>
      <c r="E3561">
        <v>2.56</v>
      </c>
      <c r="F3561">
        <v>4.58</v>
      </c>
      <c r="G3561">
        <v>5.35</v>
      </c>
      <c r="H3561">
        <v>2.78</v>
      </c>
      <c r="I3561">
        <v>4.5</v>
      </c>
      <c r="J3561">
        <v>5.26</v>
      </c>
      <c r="K3561">
        <v>2.7</v>
      </c>
      <c r="U3561">
        <v>48</v>
      </c>
      <c r="V3561">
        <v>92</v>
      </c>
      <c r="W3561">
        <v>79</v>
      </c>
      <c r="X3561">
        <v>194</v>
      </c>
      <c r="Y3561">
        <v>144</v>
      </c>
      <c r="Z3561">
        <v>168</v>
      </c>
      <c r="AA3561">
        <f t="shared" si="825"/>
        <v>725</v>
      </c>
      <c r="AB3561">
        <f t="shared" si="830"/>
        <v>1.2081277502611639E-4</v>
      </c>
      <c r="AC3561" s="175">
        <f t="shared" ref="AC3561:AC3621" si="835">SUM(AB3561:AB3564)/4</f>
        <v>1.3347728661506101E-4</v>
      </c>
    </row>
    <row r="3562" spans="1:29">
      <c r="A3562" t="s">
        <v>8358</v>
      </c>
      <c r="B3562" t="s">
        <v>8359</v>
      </c>
      <c r="C3562">
        <v>3.63</v>
      </c>
      <c r="D3562">
        <v>3.97</v>
      </c>
      <c r="E3562">
        <v>2.62</v>
      </c>
      <c r="F3562">
        <v>4.8600000000000003</v>
      </c>
      <c r="G3562">
        <v>5.57</v>
      </c>
      <c r="H3562">
        <v>2.87</v>
      </c>
      <c r="I3562">
        <v>4.66</v>
      </c>
      <c r="J3562">
        <v>5.34</v>
      </c>
      <c r="K3562">
        <v>2.7</v>
      </c>
      <c r="U3562">
        <v>70</v>
      </c>
      <c r="V3562">
        <v>116</v>
      </c>
      <c r="W3562">
        <v>90</v>
      </c>
      <c r="X3562">
        <v>220</v>
      </c>
      <c r="Y3562">
        <v>122</v>
      </c>
      <c r="Z3562">
        <v>262</v>
      </c>
      <c r="AA3562">
        <f t="shared" si="825"/>
        <v>880</v>
      </c>
      <c r="AB3562">
        <f t="shared" si="830"/>
        <v>1.4664171313514816E-4</v>
      </c>
      <c r="AC3562" s="175"/>
    </row>
    <row r="3563" spans="1:29">
      <c r="A3563" t="s">
        <v>8360</v>
      </c>
      <c r="B3563" t="s">
        <v>8361</v>
      </c>
      <c r="C3563">
        <v>3.76</v>
      </c>
      <c r="D3563">
        <v>4.0199999999999996</v>
      </c>
      <c r="E3563">
        <v>2.67</v>
      </c>
      <c r="F3563">
        <v>5.09</v>
      </c>
      <c r="G3563">
        <v>5.75</v>
      </c>
      <c r="H3563">
        <v>2.94</v>
      </c>
      <c r="I3563">
        <v>4.78</v>
      </c>
      <c r="J3563">
        <v>5.41</v>
      </c>
      <c r="K3563">
        <v>2.7</v>
      </c>
      <c r="U3563">
        <v>75</v>
      </c>
      <c r="V3563">
        <v>95</v>
      </c>
      <c r="W3563">
        <v>96</v>
      </c>
      <c r="X3563">
        <v>218</v>
      </c>
      <c r="Y3563">
        <v>154</v>
      </c>
      <c r="Z3563">
        <v>226</v>
      </c>
      <c r="AA3563">
        <f t="shared" si="825"/>
        <v>864</v>
      </c>
      <c r="AB3563">
        <f t="shared" si="830"/>
        <v>1.4397550016905457E-4</v>
      </c>
      <c r="AC3563" s="175"/>
    </row>
    <row r="3564" spans="1:29">
      <c r="A3564" t="s">
        <v>8362</v>
      </c>
      <c r="B3564" t="s">
        <v>8363</v>
      </c>
      <c r="C3564">
        <v>3.87</v>
      </c>
      <c r="D3564">
        <v>4.04</v>
      </c>
      <c r="E3564">
        <v>2.71</v>
      </c>
      <c r="F3564">
        <v>5.3</v>
      </c>
      <c r="G3564">
        <v>5.92</v>
      </c>
      <c r="H3564">
        <v>3.01</v>
      </c>
      <c r="I3564">
        <v>4.8899999999999997</v>
      </c>
      <c r="J3564">
        <v>5.47</v>
      </c>
      <c r="K3564">
        <v>2.7</v>
      </c>
      <c r="U3564">
        <v>84</v>
      </c>
      <c r="V3564">
        <v>92</v>
      </c>
      <c r="W3564">
        <v>86</v>
      </c>
      <c r="X3564">
        <v>164</v>
      </c>
      <c r="Y3564">
        <v>138</v>
      </c>
      <c r="Z3564">
        <v>171</v>
      </c>
      <c r="AA3564">
        <f t="shared" si="825"/>
        <v>735</v>
      </c>
      <c r="AB3564">
        <f t="shared" si="830"/>
        <v>1.2247915812992489E-4</v>
      </c>
      <c r="AC3564" s="175"/>
    </row>
    <row r="3565" spans="1:29">
      <c r="A3565" t="s">
        <v>8364</v>
      </c>
      <c r="B3565" t="s">
        <v>8365</v>
      </c>
      <c r="C3565">
        <v>3.94</v>
      </c>
      <c r="D3565">
        <v>4.05</v>
      </c>
      <c r="E3565">
        <v>2.75</v>
      </c>
      <c r="F3565">
        <v>5.51</v>
      </c>
      <c r="G3565">
        <v>6.05</v>
      </c>
      <c r="H3565">
        <v>3.09</v>
      </c>
      <c r="I3565">
        <v>4.9800000000000004</v>
      </c>
      <c r="J3565">
        <v>5.52</v>
      </c>
      <c r="K3565">
        <v>2.7</v>
      </c>
      <c r="U3565">
        <v>77</v>
      </c>
      <c r="V3565">
        <v>83</v>
      </c>
      <c r="W3565">
        <v>77</v>
      </c>
      <c r="X3565">
        <v>153</v>
      </c>
      <c r="Y3565">
        <v>140</v>
      </c>
      <c r="Z3565">
        <v>164</v>
      </c>
      <c r="AA3565">
        <f t="shared" si="825"/>
        <v>694</v>
      </c>
      <c r="AB3565">
        <f t="shared" si="830"/>
        <v>1.1564698740431003E-4</v>
      </c>
      <c r="AC3565" s="175">
        <f t="shared" ref="AC3565:AC3625" si="836">SUM(AB3565:AB3568)/4</f>
        <v>1.058986462470303E-4</v>
      </c>
    </row>
    <row r="3566" spans="1:29">
      <c r="A3566" t="s">
        <v>8366</v>
      </c>
      <c r="B3566" t="s">
        <v>8367</v>
      </c>
      <c r="C3566">
        <v>4</v>
      </c>
      <c r="D3566">
        <v>4.0599999999999996</v>
      </c>
      <c r="E3566">
        <v>2.79</v>
      </c>
      <c r="F3566">
        <v>5.77</v>
      </c>
      <c r="G3566">
        <v>6.18</v>
      </c>
      <c r="H3566">
        <v>3.19</v>
      </c>
      <c r="I3566">
        <v>5.0999999999999996</v>
      </c>
      <c r="J3566">
        <v>5.58</v>
      </c>
      <c r="K3566">
        <v>2.7</v>
      </c>
      <c r="U3566">
        <v>65</v>
      </c>
      <c r="V3566">
        <v>79</v>
      </c>
      <c r="W3566">
        <v>70</v>
      </c>
      <c r="X3566">
        <v>150</v>
      </c>
      <c r="Y3566">
        <v>133</v>
      </c>
      <c r="Z3566">
        <v>149</v>
      </c>
      <c r="AA3566">
        <f t="shared" si="825"/>
        <v>646</v>
      </c>
      <c r="AB3566">
        <f t="shared" si="830"/>
        <v>1.0764834850602922E-4</v>
      </c>
      <c r="AC3566" s="175"/>
    </row>
    <row r="3567" spans="1:29">
      <c r="A3567" t="s">
        <v>8368</v>
      </c>
      <c r="B3567" t="s">
        <v>8369</v>
      </c>
      <c r="C3567">
        <v>4.0199999999999996</v>
      </c>
      <c r="D3567">
        <v>4.0599999999999996</v>
      </c>
      <c r="E3567">
        <v>2.83</v>
      </c>
      <c r="F3567">
        <v>5.93</v>
      </c>
      <c r="G3567">
        <v>6.23</v>
      </c>
      <c r="H3567">
        <v>3.28</v>
      </c>
      <c r="I3567">
        <v>5.18</v>
      </c>
      <c r="J3567">
        <v>5.63</v>
      </c>
      <c r="K3567">
        <v>2.7</v>
      </c>
      <c r="U3567">
        <v>59</v>
      </c>
      <c r="V3567">
        <v>74</v>
      </c>
      <c r="W3567">
        <v>61</v>
      </c>
      <c r="X3567">
        <v>139</v>
      </c>
      <c r="Y3567">
        <v>129</v>
      </c>
      <c r="Z3567">
        <v>151</v>
      </c>
      <c r="AA3567">
        <f t="shared" si="825"/>
        <v>613</v>
      </c>
      <c r="AB3567">
        <f t="shared" si="830"/>
        <v>1.0214928426346117E-4</v>
      </c>
      <c r="AC3567" s="175"/>
    </row>
    <row r="3568" spans="1:29">
      <c r="A3568" t="s">
        <v>8370</v>
      </c>
      <c r="B3568" t="s">
        <v>8371</v>
      </c>
      <c r="C3568">
        <v>4.03</v>
      </c>
      <c r="D3568">
        <v>4.0599999999999996</v>
      </c>
      <c r="E3568">
        <v>2.86</v>
      </c>
      <c r="F3568">
        <v>6.02</v>
      </c>
      <c r="G3568">
        <v>6.25</v>
      </c>
      <c r="H3568">
        <v>3.34</v>
      </c>
      <c r="I3568">
        <v>5.26</v>
      </c>
      <c r="J3568">
        <v>5.67</v>
      </c>
      <c r="K3568">
        <v>2.7</v>
      </c>
      <c r="U3568">
        <v>53</v>
      </c>
      <c r="V3568">
        <v>72</v>
      </c>
      <c r="W3568">
        <v>58</v>
      </c>
      <c r="X3568">
        <v>131</v>
      </c>
      <c r="Y3568">
        <v>130</v>
      </c>
      <c r="Z3568">
        <v>145</v>
      </c>
      <c r="AA3568">
        <f t="shared" si="825"/>
        <v>589</v>
      </c>
      <c r="AB3568">
        <f t="shared" si="830"/>
        <v>9.814996481432076E-5</v>
      </c>
      <c r="AC3568" s="175"/>
    </row>
    <row r="3569" spans="1:29">
      <c r="A3569" t="s">
        <v>8372</v>
      </c>
      <c r="B3569" t="s">
        <v>8373</v>
      </c>
      <c r="C3569">
        <v>4.03</v>
      </c>
      <c r="D3569">
        <v>4.0599999999999996</v>
      </c>
      <c r="E3569">
        <v>2.88</v>
      </c>
      <c r="F3569">
        <v>6.07</v>
      </c>
      <c r="G3569">
        <v>6.26</v>
      </c>
      <c r="H3569">
        <v>3.38</v>
      </c>
      <c r="I3569">
        <v>5.32</v>
      </c>
      <c r="J3569">
        <v>5.7</v>
      </c>
      <c r="K3569">
        <v>2.7</v>
      </c>
      <c r="U3569">
        <v>58</v>
      </c>
      <c r="V3569">
        <v>71</v>
      </c>
      <c r="W3569">
        <v>61</v>
      </c>
      <c r="X3569">
        <v>105</v>
      </c>
      <c r="Y3569">
        <v>119</v>
      </c>
      <c r="Z3569">
        <v>117</v>
      </c>
      <c r="AA3569">
        <f t="shared" si="825"/>
        <v>531</v>
      </c>
      <c r="AB3569">
        <f t="shared" si="830"/>
        <v>8.8484942812231445E-5</v>
      </c>
      <c r="AC3569" s="175">
        <f t="shared" ref="AC3569:AC3629" si="837">SUM(AB3569:AB3572)/4</f>
        <v>8.5110517027019237E-5</v>
      </c>
    </row>
    <row r="3570" spans="1:29">
      <c r="A3570" t="s">
        <v>8374</v>
      </c>
      <c r="B3570" t="s">
        <v>8375</v>
      </c>
      <c r="C3570">
        <v>4.03</v>
      </c>
      <c r="D3570">
        <v>4.0599999999999996</v>
      </c>
      <c r="E3570">
        <v>2.9</v>
      </c>
      <c r="F3570">
        <v>6.09</v>
      </c>
      <c r="G3570">
        <v>6.26</v>
      </c>
      <c r="H3570">
        <v>3.4</v>
      </c>
      <c r="I3570">
        <v>5.37</v>
      </c>
      <c r="J3570">
        <v>5.73</v>
      </c>
      <c r="K3570">
        <v>2.7</v>
      </c>
      <c r="U3570">
        <v>57</v>
      </c>
      <c r="V3570">
        <v>67</v>
      </c>
      <c r="W3570">
        <v>61</v>
      </c>
      <c r="X3570">
        <v>93</v>
      </c>
      <c r="Y3570">
        <v>122</v>
      </c>
      <c r="Z3570">
        <v>112</v>
      </c>
      <c r="AA3570">
        <f t="shared" si="825"/>
        <v>512</v>
      </c>
      <c r="AB3570">
        <f t="shared" si="830"/>
        <v>8.5318814914995292E-5</v>
      </c>
      <c r="AC3570" s="175"/>
    </row>
    <row r="3571" spans="1:29">
      <c r="A3571" t="s">
        <v>8376</v>
      </c>
      <c r="B3571" t="s">
        <v>8377</v>
      </c>
      <c r="C3571">
        <v>4.03</v>
      </c>
      <c r="D3571">
        <v>4.0599999999999996</v>
      </c>
      <c r="E3571">
        <v>2.92</v>
      </c>
      <c r="F3571">
        <v>6.09</v>
      </c>
      <c r="G3571">
        <v>6.26</v>
      </c>
      <c r="H3571">
        <v>3.4</v>
      </c>
      <c r="I3571">
        <v>5.41</v>
      </c>
      <c r="J3571">
        <v>5.75</v>
      </c>
      <c r="K3571">
        <v>2.7</v>
      </c>
      <c r="U3571">
        <v>56</v>
      </c>
      <c r="V3571">
        <v>71</v>
      </c>
      <c r="W3571">
        <v>67</v>
      </c>
      <c r="X3571">
        <v>89</v>
      </c>
      <c r="Y3571">
        <v>111</v>
      </c>
      <c r="Z3571">
        <v>100</v>
      </c>
      <c r="AA3571">
        <f t="shared" si="825"/>
        <v>494</v>
      </c>
      <c r="AB3571">
        <f t="shared" si="830"/>
        <v>8.2319325328139993E-5</v>
      </c>
      <c r="AC3571" s="175"/>
    </row>
    <row r="3572" spans="1:29">
      <c r="A3572" t="s">
        <v>8378</v>
      </c>
      <c r="B3572" t="s">
        <v>8379</v>
      </c>
      <c r="C3572">
        <v>4.03</v>
      </c>
      <c r="D3572">
        <v>4.0599999999999996</v>
      </c>
      <c r="E3572">
        <v>2.92</v>
      </c>
      <c r="F3572">
        <v>6.08</v>
      </c>
      <c r="G3572">
        <v>6.25</v>
      </c>
      <c r="H3572">
        <v>3.37</v>
      </c>
      <c r="I3572">
        <v>5.41</v>
      </c>
      <c r="J3572">
        <v>5.75</v>
      </c>
      <c r="K3572">
        <v>2.7</v>
      </c>
      <c r="U3572">
        <v>59</v>
      </c>
      <c r="V3572">
        <v>74</v>
      </c>
      <c r="W3572">
        <v>69</v>
      </c>
      <c r="X3572">
        <v>77</v>
      </c>
      <c r="Y3572">
        <v>109</v>
      </c>
      <c r="Z3572">
        <v>118</v>
      </c>
      <c r="AA3572">
        <f t="shared" si="825"/>
        <v>506</v>
      </c>
      <c r="AB3572">
        <f t="shared" si="830"/>
        <v>8.4318985052710192E-5</v>
      </c>
      <c r="AC3572" s="175"/>
    </row>
    <row r="3573" spans="1:29">
      <c r="A3573" t="s">
        <v>8380</v>
      </c>
      <c r="B3573" t="s">
        <v>8381</v>
      </c>
      <c r="C3573">
        <v>4.0199999999999996</v>
      </c>
      <c r="D3573">
        <v>4.0599999999999996</v>
      </c>
      <c r="E3573">
        <v>2.91</v>
      </c>
      <c r="F3573">
        <v>6.04</v>
      </c>
      <c r="G3573">
        <v>6.24</v>
      </c>
      <c r="H3573">
        <v>3.33</v>
      </c>
      <c r="I3573">
        <v>5.38</v>
      </c>
      <c r="J3573">
        <v>5.73</v>
      </c>
      <c r="K3573">
        <v>2.7</v>
      </c>
      <c r="U3573">
        <v>57</v>
      </c>
      <c r="V3573">
        <v>77</v>
      </c>
      <c r="W3573">
        <v>72</v>
      </c>
      <c r="X3573">
        <v>82</v>
      </c>
      <c r="Y3573">
        <v>117</v>
      </c>
      <c r="Z3573">
        <v>139</v>
      </c>
      <c r="AA3573">
        <f t="shared" si="825"/>
        <v>544</v>
      </c>
      <c r="AB3573">
        <f t="shared" si="830"/>
        <v>9.0651240847182499E-5</v>
      </c>
      <c r="AC3573" s="175">
        <f t="shared" ref="AC3573" si="838">SUM(AB3573:AB3576)/4</f>
        <v>9.7316773262416502E-5</v>
      </c>
    </row>
    <row r="3574" spans="1:29">
      <c r="A3574" t="s">
        <v>8382</v>
      </c>
      <c r="B3574" t="s">
        <v>8383</v>
      </c>
      <c r="C3574">
        <v>4.01</v>
      </c>
      <c r="D3574">
        <v>4.05</v>
      </c>
      <c r="E3574">
        <v>2.88</v>
      </c>
      <c r="F3574">
        <v>5.97</v>
      </c>
      <c r="G3574">
        <v>6.22</v>
      </c>
      <c r="H3574">
        <v>3.27</v>
      </c>
      <c r="I3574">
        <v>5.31</v>
      </c>
      <c r="J3574">
        <v>5.7</v>
      </c>
      <c r="K3574">
        <v>2.7</v>
      </c>
      <c r="U3574">
        <v>57</v>
      </c>
      <c r="V3574">
        <v>84</v>
      </c>
      <c r="W3574">
        <v>81</v>
      </c>
      <c r="X3574">
        <v>87</v>
      </c>
      <c r="Y3574">
        <v>123</v>
      </c>
      <c r="Z3574">
        <v>135</v>
      </c>
      <c r="AA3574">
        <f t="shared" si="825"/>
        <v>567</v>
      </c>
      <c r="AB3574">
        <f t="shared" si="830"/>
        <v>9.4483921985942057E-5</v>
      </c>
      <c r="AC3574" s="175"/>
    </row>
    <row r="3575" spans="1:29">
      <c r="A3575" t="s">
        <v>8384</v>
      </c>
      <c r="B3575" t="s">
        <v>8385</v>
      </c>
      <c r="C3575">
        <v>3.98</v>
      </c>
      <c r="D3575">
        <v>4.05</v>
      </c>
      <c r="E3575">
        <v>2.82</v>
      </c>
      <c r="F3575">
        <v>5.81</v>
      </c>
      <c r="G3575">
        <v>6.17</v>
      </c>
      <c r="H3575">
        <v>3.21</v>
      </c>
      <c r="I3575">
        <v>5.16</v>
      </c>
      <c r="J3575">
        <v>5.62</v>
      </c>
      <c r="K3575">
        <v>2.7</v>
      </c>
      <c r="U3575">
        <v>58</v>
      </c>
      <c r="V3575">
        <v>91</v>
      </c>
      <c r="W3575">
        <v>87</v>
      </c>
      <c r="X3575">
        <v>101</v>
      </c>
      <c r="Y3575">
        <v>127</v>
      </c>
      <c r="Z3575">
        <v>142</v>
      </c>
      <c r="AA3575">
        <f t="shared" si="825"/>
        <v>606</v>
      </c>
      <c r="AB3575">
        <f t="shared" si="830"/>
        <v>1.0098281609079522E-4</v>
      </c>
      <c r="AC3575" s="175"/>
    </row>
    <row r="3576" spans="1:29">
      <c r="A3576" t="s">
        <v>8386</v>
      </c>
      <c r="B3576" t="s">
        <v>8387</v>
      </c>
      <c r="C3576">
        <v>3.86</v>
      </c>
      <c r="D3576">
        <v>4.03</v>
      </c>
      <c r="E3576">
        <v>2.72</v>
      </c>
      <c r="F3576">
        <v>5.41</v>
      </c>
      <c r="G3576">
        <v>5.98</v>
      </c>
      <c r="H3576">
        <v>3.08</v>
      </c>
      <c r="I3576">
        <v>4.91</v>
      </c>
      <c r="J3576">
        <v>5.49</v>
      </c>
      <c r="K3576">
        <v>2.7</v>
      </c>
      <c r="U3576">
        <v>55</v>
      </c>
      <c r="V3576">
        <v>91</v>
      </c>
      <c r="W3576">
        <v>82</v>
      </c>
      <c r="X3576">
        <v>106</v>
      </c>
      <c r="Y3576">
        <v>138</v>
      </c>
      <c r="Z3576">
        <v>147</v>
      </c>
      <c r="AA3576">
        <f t="shared" si="825"/>
        <v>619</v>
      </c>
      <c r="AB3576">
        <f t="shared" si="830"/>
        <v>1.0314911412574627E-4</v>
      </c>
      <c r="AC3576" s="175"/>
    </row>
    <row r="3577" spans="1:29">
      <c r="A3577" t="s">
        <v>8388</v>
      </c>
      <c r="B3577" t="s">
        <v>8389</v>
      </c>
      <c r="C3577">
        <v>3.75</v>
      </c>
      <c r="D3577">
        <v>3.99</v>
      </c>
      <c r="E3577">
        <v>2.67</v>
      </c>
      <c r="F3577">
        <v>5.13</v>
      </c>
      <c r="G3577">
        <v>5.78</v>
      </c>
      <c r="H3577">
        <v>2.97</v>
      </c>
      <c r="I3577">
        <v>4.78</v>
      </c>
      <c r="J3577">
        <v>5.42</v>
      </c>
      <c r="K3577">
        <v>2.7</v>
      </c>
      <c r="U3577">
        <v>57</v>
      </c>
      <c r="V3577">
        <v>87</v>
      </c>
      <c r="W3577">
        <v>74</v>
      </c>
      <c r="X3577">
        <v>97</v>
      </c>
      <c r="Y3577">
        <v>134</v>
      </c>
      <c r="Z3577">
        <v>126</v>
      </c>
      <c r="AA3577">
        <f t="shared" si="825"/>
        <v>575</v>
      </c>
      <c r="AB3577">
        <f t="shared" si="830"/>
        <v>9.5817028468988866E-5</v>
      </c>
      <c r="AC3577" s="175">
        <f t="shared" si="822"/>
        <v>6.5405536824483711E-5</v>
      </c>
    </row>
    <row r="3578" spans="1:29">
      <c r="A3578" t="s">
        <v>8390</v>
      </c>
      <c r="B3578" t="s">
        <v>8391</v>
      </c>
      <c r="C3578">
        <v>3.66</v>
      </c>
      <c r="D3578">
        <v>3.95</v>
      </c>
      <c r="E3578">
        <v>2.64</v>
      </c>
      <c r="F3578">
        <v>4.92</v>
      </c>
      <c r="G3578">
        <v>5.61</v>
      </c>
      <c r="H3578">
        <v>2.89</v>
      </c>
      <c r="I3578">
        <v>4.6900000000000004</v>
      </c>
      <c r="J3578">
        <v>5.36</v>
      </c>
      <c r="K3578">
        <v>2.7</v>
      </c>
      <c r="U3578">
        <v>46</v>
      </c>
      <c r="V3578">
        <v>69</v>
      </c>
      <c r="W3578">
        <v>51</v>
      </c>
      <c r="X3578">
        <v>94</v>
      </c>
      <c r="Y3578">
        <v>122</v>
      </c>
      <c r="Z3578">
        <v>73</v>
      </c>
      <c r="AA3578">
        <f t="shared" si="825"/>
        <v>455</v>
      </c>
      <c r="AB3578">
        <f t="shared" si="830"/>
        <v>7.5820431223286831E-5</v>
      </c>
      <c r="AC3578" s="175"/>
    </row>
    <row r="3579" spans="1:29">
      <c r="A3579" t="s">
        <v>8392</v>
      </c>
      <c r="B3579" t="s">
        <v>8393</v>
      </c>
      <c r="C3579">
        <v>3.6</v>
      </c>
      <c r="D3579">
        <v>3.91</v>
      </c>
      <c r="E3579">
        <v>2.61</v>
      </c>
      <c r="F3579">
        <v>4.79</v>
      </c>
      <c r="G3579">
        <v>5.51</v>
      </c>
      <c r="H3579">
        <v>2.84</v>
      </c>
      <c r="I3579">
        <v>4.63</v>
      </c>
      <c r="J3579">
        <v>5.33</v>
      </c>
      <c r="K3579">
        <v>2.7</v>
      </c>
      <c r="U3579">
        <v>38</v>
      </c>
      <c r="V3579">
        <v>48</v>
      </c>
      <c r="W3579">
        <v>31</v>
      </c>
      <c r="X3579">
        <v>70</v>
      </c>
      <c r="Y3579">
        <v>91</v>
      </c>
      <c r="Z3579">
        <v>30</v>
      </c>
      <c r="AA3579">
        <f t="shared" si="825"/>
        <v>308</v>
      </c>
      <c r="AB3579">
        <f t="shared" si="830"/>
        <v>5.1324599597301861E-5</v>
      </c>
      <c r="AC3579" s="175"/>
    </row>
    <row r="3580" spans="1:29">
      <c r="A3580" t="s">
        <v>8394</v>
      </c>
      <c r="B3580" t="s">
        <v>8395</v>
      </c>
      <c r="C3580">
        <v>3.54</v>
      </c>
      <c r="D3580">
        <v>3.87</v>
      </c>
      <c r="E3580">
        <v>2.6</v>
      </c>
      <c r="F3580">
        <v>4.6500000000000004</v>
      </c>
      <c r="G3580">
        <v>5.4</v>
      </c>
      <c r="H3580">
        <v>2.81</v>
      </c>
      <c r="I3580">
        <v>4.5599999999999996</v>
      </c>
      <c r="J3580">
        <v>5.3</v>
      </c>
      <c r="K3580">
        <v>2.7</v>
      </c>
      <c r="U3580">
        <v>32</v>
      </c>
      <c r="V3580">
        <v>30</v>
      </c>
      <c r="W3580">
        <v>23</v>
      </c>
      <c r="X3580">
        <v>66</v>
      </c>
      <c r="Y3580">
        <v>68</v>
      </c>
      <c r="Z3580">
        <v>13</v>
      </c>
      <c r="AA3580">
        <f t="shared" si="825"/>
        <v>232</v>
      </c>
      <c r="AB3580">
        <f t="shared" si="830"/>
        <v>3.8660088008357247E-5</v>
      </c>
      <c r="AC3580" s="175"/>
    </row>
    <row r="3581" spans="1:29">
      <c r="A3581" t="s">
        <v>8396</v>
      </c>
      <c r="B3581" t="s">
        <v>8397</v>
      </c>
      <c r="C3581">
        <v>3.49</v>
      </c>
      <c r="D3581">
        <v>3.83</v>
      </c>
      <c r="E3581">
        <v>2.58</v>
      </c>
      <c r="F3581">
        <v>4.54</v>
      </c>
      <c r="G3581">
        <v>5.31</v>
      </c>
      <c r="H3581">
        <v>2.77</v>
      </c>
      <c r="I3581">
        <v>4.51</v>
      </c>
      <c r="J3581">
        <v>5.27</v>
      </c>
      <c r="K3581">
        <v>2.7</v>
      </c>
      <c r="U3581">
        <v>31</v>
      </c>
      <c r="V3581">
        <v>28</v>
      </c>
      <c r="W3581">
        <v>24</v>
      </c>
      <c r="X3581">
        <v>83</v>
      </c>
      <c r="Y3581">
        <v>71</v>
      </c>
      <c r="Z3581">
        <v>15</v>
      </c>
      <c r="AA3581">
        <f t="shared" si="825"/>
        <v>252</v>
      </c>
      <c r="AB3581">
        <f t="shared" si="830"/>
        <v>4.1992854215974248E-5</v>
      </c>
      <c r="AC3581" s="175">
        <f t="shared" si="823"/>
        <v>4.9908173959064639E-5</v>
      </c>
    </row>
    <row r="3582" spans="1:29">
      <c r="A3582" t="s">
        <v>8398</v>
      </c>
      <c r="B3582" t="s">
        <v>8399</v>
      </c>
      <c r="C3582">
        <v>3.45</v>
      </c>
      <c r="D3582">
        <v>3.81</v>
      </c>
      <c r="E3582">
        <v>2.57</v>
      </c>
      <c r="F3582">
        <v>4.4800000000000004</v>
      </c>
      <c r="G3582">
        <v>5.26</v>
      </c>
      <c r="H3582">
        <v>2.75</v>
      </c>
      <c r="I3582">
        <v>4.4800000000000004</v>
      </c>
      <c r="J3582">
        <v>5.25</v>
      </c>
      <c r="K3582">
        <v>2.7</v>
      </c>
      <c r="U3582">
        <v>34</v>
      </c>
      <c r="V3582">
        <v>27</v>
      </c>
      <c r="W3582">
        <v>27</v>
      </c>
      <c r="X3582">
        <v>87</v>
      </c>
      <c r="Y3582">
        <v>69</v>
      </c>
      <c r="Z3582">
        <v>12</v>
      </c>
      <c r="AA3582">
        <f t="shared" si="825"/>
        <v>256</v>
      </c>
      <c r="AB3582">
        <f t="shared" si="830"/>
        <v>4.2659407457497646E-5</v>
      </c>
      <c r="AC3582" s="175"/>
    </row>
    <row r="3583" spans="1:29">
      <c r="A3583" t="s">
        <v>8400</v>
      </c>
      <c r="B3583" t="s">
        <v>8401</v>
      </c>
      <c r="C3583">
        <v>3.44</v>
      </c>
      <c r="D3583">
        <v>3.79</v>
      </c>
      <c r="E3583">
        <v>2.56</v>
      </c>
      <c r="F3583">
        <v>4.46</v>
      </c>
      <c r="G3583">
        <v>5.25</v>
      </c>
      <c r="H3583">
        <v>2.75</v>
      </c>
      <c r="I3583">
        <v>4.47</v>
      </c>
      <c r="J3583">
        <v>5.25</v>
      </c>
      <c r="K3583">
        <v>2.7</v>
      </c>
      <c r="U3583">
        <v>39</v>
      </c>
      <c r="V3583">
        <v>33</v>
      </c>
      <c r="W3583">
        <v>31</v>
      </c>
      <c r="X3583">
        <v>88</v>
      </c>
      <c r="Y3583">
        <v>66</v>
      </c>
      <c r="Z3583">
        <v>23</v>
      </c>
      <c r="AA3583">
        <f t="shared" si="825"/>
        <v>280</v>
      </c>
      <c r="AB3583">
        <f t="shared" si="830"/>
        <v>4.6658726906638051E-5</v>
      </c>
      <c r="AC3583" s="175"/>
    </row>
    <row r="3584" spans="1:29">
      <c r="A3584" t="s">
        <v>8402</v>
      </c>
      <c r="B3584" t="s">
        <v>8403</v>
      </c>
      <c r="C3584">
        <v>3.47</v>
      </c>
      <c r="D3584">
        <v>3.81</v>
      </c>
      <c r="E3584">
        <v>2.58</v>
      </c>
      <c r="F3584">
        <v>4.4800000000000004</v>
      </c>
      <c r="G3584">
        <v>5.25</v>
      </c>
      <c r="H3584">
        <v>2.74</v>
      </c>
      <c r="I3584">
        <v>4.5</v>
      </c>
      <c r="J3584">
        <v>5.27</v>
      </c>
      <c r="K3584">
        <v>2.7</v>
      </c>
      <c r="U3584">
        <v>40</v>
      </c>
      <c r="V3584">
        <v>47</v>
      </c>
      <c r="W3584">
        <v>42</v>
      </c>
      <c r="X3584">
        <v>122</v>
      </c>
      <c r="Y3584">
        <v>106</v>
      </c>
      <c r="Z3584">
        <v>53</v>
      </c>
      <c r="AA3584">
        <f t="shared" si="825"/>
        <v>410</v>
      </c>
      <c r="AB3584">
        <f t="shared" si="830"/>
        <v>6.8321707256148583E-5</v>
      </c>
      <c r="AC3584" s="175"/>
    </row>
    <row r="3585" spans="1:29">
      <c r="A3585" t="s">
        <v>8404</v>
      </c>
      <c r="B3585" t="s">
        <v>8405</v>
      </c>
      <c r="C3585">
        <v>3.63</v>
      </c>
      <c r="D3585">
        <v>3.92</v>
      </c>
      <c r="E3585">
        <v>2.64</v>
      </c>
      <c r="F3585">
        <v>4.6900000000000004</v>
      </c>
      <c r="G3585">
        <v>5.4</v>
      </c>
      <c r="H3585">
        <v>2.78</v>
      </c>
      <c r="I3585">
        <v>4.66</v>
      </c>
      <c r="J3585">
        <v>5.35</v>
      </c>
      <c r="K3585">
        <v>2.7</v>
      </c>
      <c r="U3585">
        <v>31</v>
      </c>
      <c r="V3585">
        <v>76</v>
      </c>
      <c r="W3585">
        <v>63</v>
      </c>
      <c r="X3585">
        <v>196</v>
      </c>
      <c r="Y3585">
        <v>144</v>
      </c>
      <c r="Z3585">
        <v>168</v>
      </c>
      <c r="AA3585">
        <f t="shared" si="825"/>
        <v>678</v>
      </c>
      <c r="AB3585">
        <f t="shared" si="830"/>
        <v>1.1298077443821643E-4</v>
      </c>
      <c r="AC3585" s="175">
        <f t="shared" si="824"/>
        <v>1.2456213700968554E-4</v>
      </c>
    </row>
    <row r="3586" spans="1:29">
      <c r="A3586" t="s">
        <v>8406</v>
      </c>
      <c r="B3586" t="s">
        <v>8407</v>
      </c>
      <c r="C3586">
        <v>3.84</v>
      </c>
      <c r="D3586">
        <v>4.03</v>
      </c>
      <c r="E3586">
        <v>2.72</v>
      </c>
      <c r="F3586">
        <v>5.05</v>
      </c>
      <c r="G3586">
        <v>5.65</v>
      </c>
      <c r="H3586">
        <v>2.87</v>
      </c>
      <c r="I3586">
        <v>4.88</v>
      </c>
      <c r="J3586">
        <v>5.47</v>
      </c>
      <c r="K3586">
        <v>2.7</v>
      </c>
      <c r="U3586">
        <v>49</v>
      </c>
      <c r="V3586">
        <v>98</v>
      </c>
      <c r="W3586">
        <v>69</v>
      </c>
      <c r="X3586">
        <v>222</v>
      </c>
      <c r="Y3586">
        <v>122</v>
      </c>
      <c r="Z3586">
        <v>262</v>
      </c>
      <c r="AA3586">
        <f t="shared" si="825"/>
        <v>822</v>
      </c>
      <c r="AB3586">
        <f t="shared" si="830"/>
        <v>1.3697669113305885E-4</v>
      </c>
      <c r="AC3586" s="175"/>
    </row>
    <row r="3587" spans="1:29">
      <c r="A3587" t="s">
        <v>8408</v>
      </c>
      <c r="B3587" t="s">
        <v>8409</v>
      </c>
      <c r="C3587">
        <v>4</v>
      </c>
      <c r="D3587">
        <v>4.0599999999999996</v>
      </c>
      <c r="E3587">
        <v>2.79</v>
      </c>
      <c r="F3587">
        <v>5.46</v>
      </c>
      <c r="G3587">
        <v>5.96</v>
      </c>
      <c r="H3587">
        <v>2.99</v>
      </c>
      <c r="I3587">
        <v>5.09</v>
      </c>
      <c r="J3587">
        <v>5.58</v>
      </c>
      <c r="K3587">
        <v>2.7</v>
      </c>
      <c r="U3587">
        <v>54</v>
      </c>
      <c r="V3587">
        <v>78</v>
      </c>
      <c r="W3587">
        <v>75</v>
      </c>
      <c r="X3587">
        <v>220</v>
      </c>
      <c r="Y3587">
        <v>154</v>
      </c>
      <c r="Z3587">
        <v>226</v>
      </c>
      <c r="AA3587">
        <f t="shared" si="825"/>
        <v>807</v>
      </c>
      <c r="AB3587">
        <f t="shared" si="830"/>
        <v>1.3447711647734611E-4</v>
      </c>
      <c r="AC3587" s="175"/>
    </row>
    <row r="3588" spans="1:29">
      <c r="A3588" t="s">
        <v>8410</v>
      </c>
      <c r="B3588" t="s">
        <v>8411</v>
      </c>
      <c r="C3588">
        <v>4.04</v>
      </c>
      <c r="D3588">
        <v>4.0599999999999996</v>
      </c>
      <c r="E3588">
        <v>2.86</v>
      </c>
      <c r="F3588">
        <v>5.82</v>
      </c>
      <c r="G3588">
        <v>6.18</v>
      </c>
      <c r="H3588">
        <v>3.11</v>
      </c>
      <c r="I3588">
        <v>5.27</v>
      </c>
      <c r="J3588">
        <v>5.67</v>
      </c>
      <c r="K3588">
        <v>2.7</v>
      </c>
      <c r="U3588">
        <v>64</v>
      </c>
      <c r="V3588">
        <v>76</v>
      </c>
      <c r="W3588">
        <v>68</v>
      </c>
      <c r="X3588">
        <v>166</v>
      </c>
      <c r="Y3588">
        <v>138</v>
      </c>
      <c r="Z3588">
        <v>171</v>
      </c>
      <c r="AA3588">
        <f t="shared" si="825"/>
        <v>683</v>
      </c>
      <c r="AB3588">
        <f t="shared" si="830"/>
        <v>1.1381396599012069E-4</v>
      </c>
      <c r="AC3588" s="175"/>
    </row>
    <row r="3589" spans="1:29">
      <c r="A3589" t="s">
        <v>8412</v>
      </c>
      <c r="B3589" t="s">
        <v>8413</v>
      </c>
      <c r="C3589">
        <v>4.05</v>
      </c>
      <c r="D3589">
        <v>4.0599999999999996</v>
      </c>
      <c r="E3589">
        <v>2.91</v>
      </c>
      <c r="F3589">
        <v>6.04</v>
      </c>
      <c r="G3589">
        <v>6.25</v>
      </c>
      <c r="H3589">
        <v>3.2</v>
      </c>
      <c r="I3589">
        <v>5.41</v>
      </c>
      <c r="J3589">
        <v>5.75</v>
      </c>
      <c r="K3589">
        <v>2.7</v>
      </c>
      <c r="U3589">
        <v>59</v>
      </c>
      <c r="V3589">
        <v>69</v>
      </c>
      <c r="W3589">
        <v>61</v>
      </c>
      <c r="X3589">
        <v>154</v>
      </c>
      <c r="Y3589">
        <v>140</v>
      </c>
      <c r="Z3589">
        <v>164</v>
      </c>
      <c r="AA3589">
        <f t="shared" si="825"/>
        <v>647</v>
      </c>
      <c r="AB3589">
        <f t="shared" si="830"/>
        <v>1.0781498681641008E-4</v>
      </c>
      <c r="AC3589" s="175">
        <f t="shared" si="826"/>
        <v>9.8774858478248951E-5</v>
      </c>
    </row>
    <row r="3590" spans="1:29">
      <c r="A3590" t="s">
        <v>8414</v>
      </c>
      <c r="B3590" t="s">
        <v>8415</v>
      </c>
      <c r="C3590">
        <v>4.05</v>
      </c>
      <c r="D3590">
        <v>4.0599999999999996</v>
      </c>
      <c r="E3590">
        <v>2.95</v>
      </c>
      <c r="F3590">
        <v>6.14</v>
      </c>
      <c r="G3590">
        <v>6.27</v>
      </c>
      <c r="H3590">
        <v>3.26</v>
      </c>
      <c r="I3590">
        <v>5.51</v>
      </c>
      <c r="J3590">
        <v>5.8</v>
      </c>
      <c r="K3590">
        <v>2.7</v>
      </c>
      <c r="U3590">
        <v>48</v>
      </c>
      <c r="V3590">
        <v>65</v>
      </c>
      <c r="W3590">
        <v>55</v>
      </c>
      <c r="X3590">
        <v>151</v>
      </c>
      <c r="Y3590">
        <v>133</v>
      </c>
      <c r="Z3590">
        <v>149</v>
      </c>
      <c r="AA3590">
        <f t="shared" ref="AA3590:AA3653" si="839">SUM(U3590:Z3590)</f>
        <v>601</v>
      </c>
      <c r="AB3590">
        <f t="shared" si="830"/>
        <v>1.0014962453889096E-4</v>
      </c>
      <c r="AC3590" s="175"/>
    </row>
    <row r="3591" spans="1:29">
      <c r="A3591" t="s">
        <v>8416</v>
      </c>
      <c r="B3591" t="s">
        <v>8417</v>
      </c>
      <c r="C3591">
        <v>4.05</v>
      </c>
      <c r="D3591">
        <v>4.0599999999999996</v>
      </c>
      <c r="E3591">
        <v>2.99</v>
      </c>
      <c r="F3591">
        <v>6.19</v>
      </c>
      <c r="G3591">
        <v>6.28</v>
      </c>
      <c r="H3591">
        <v>3.32</v>
      </c>
      <c r="I3591">
        <v>5.6</v>
      </c>
      <c r="J3591">
        <v>5.84</v>
      </c>
      <c r="K3591">
        <v>2.7</v>
      </c>
      <c r="U3591">
        <v>44</v>
      </c>
      <c r="V3591">
        <v>61</v>
      </c>
      <c r="W3591">
        <v>47</v>
      </c>
      <c r="X3591">
        <v>140</v>
      </c>
      <c r="Y3591">
        <v>129</v>
      </c>
      <c r="Z3591">
        <v>151</v>
      </c>
      <c r="AA3591">
        <f t="shared" si="839"/>
        <v>572</v>
      </c>
      <c r="AB3591">
        <f t="shared" si="830"/>
        <v>9.5317113537846316E-5</v>
      </c>
      <c r="AC3591" s="175"/>
    </row>
    <row r="3592" spans="1:29">
      <c r="A3592" t="s">
        <v>8418</v>
      </c>
      <c r="B3592" t="s">
        <v>8419</v>
      </c>
      <c r="C3592">
        <v>4.0599999999999996</v>
      </c>
      <c r="D3592">
        <v>4.0599999999999996</v>
      </c>
      <c r="E3592">
        <v>3.02</v>
      </c>
      <c r="F3592">
        <v>6.23</v>
      </c>
      <c r="G3592">
        <v>6.29</v>
      </c>
      <c r="H3592">
        <v>3.37</v>
      </c>
      <c r="I3592">
        <v>5.67</v>
      </c>
      <c r="J3592">
        <v>5.88</v>
      </c>
      <c r="K3592">
        <v>2.7</v>
      </c>
      <c r="U3592">
        <v>39</v>
      </c>
      <c r="V3592">
        <v>59</v>
      </c>
      <c r="W3592">
        <v>45</v>
      </c>
      <c r="X3592">
        <v>133</v>
      </c>
      <c r="Y3592">
        <v>130</v>
      </c>
      <c r="Z3592">
        <v>145</v>
      </c>
      <c r="AA3592">
        <f t="shared" si="839"/>
        <v>551</v>
      </c>
      <c r="AB3592">
        <f t="shared" si="830"/>
        <v>9.1817709019848453E-5</v>
      </c>
      <c r="AC3592" s="175"/>
    </row>
    <row r="3593" spans="1:29">
      <c r="A3593" t="s">
        <v>8420</v>
      </c>
      <c r="B3593" t="s">
        <v>8421</v>
      </c>
      <c r="C3593">
        <v>4.0599999999999996</v>
      </c>
      <c r="D3593">
        <v>4.0599999999999996</v>
      </c>
      <c r="E3593">
        <v>3.04</v>
      </c>
      <c r="F3593">
        <v>6.25</v>
      </c>
      <c r="G3593">
        <v>6.29</v>
      </c>
      <c r="H3593">
        <v>3.39</v>
      </c>
      <c r="I3593">
        <v>5.73</v>
      </c>
      <c r="J3593">
        <v>5.91</v>
      </c>
      <c r="K3593">
        <v>2.7</v>
      </c>
      <c r="U3593">
        <v>45</v>
      </c>
      <c r="V3593">
        <v>59</v>
      </c>
      <c r="W3593">
        <v>48</v>
      </c>
      <c r="X3593">
        <v>106</v>
      </c>
      <c r="Y3593">
        <v>119</v>
      </c>
      <c r="Z3593">
        <v>117</v>
      </c>
      <c r="AA3593">
        <f t="shared" si="839"/>
        <v>494</v>
      </c>
      <c r="AB3593">
        <f t="shared" si="830"/>
        <v>8.2319325328139993E-5</v>
      </c>
      <c r="AC3593" s="175">
        <f t="shared" si="827"/>
        <v>7.8819920810142144E-5</v>
      </c>
    </row>
    <row r="3594" spans="1:29">
      <c r="A3594" t="s">
        <v>8422</v>
      </c>
      <c r="B3594" t="s">
        <v>8423</v>
      </c>
      <c r="C3594">
        <v>4.0599999999999996</v>
      </c>
      <c r="D3594">
        <v>4.0599999999999996</v>
      </c>
      <c r="E3594">
        <v>3.06</v>
      </c>
      <c r="F3594">
        <v>6.26</v>
      </c>
      <c r="G3594">
        <v>6.29</v>
      </c>
      <c r="H3594">
        <v>3.4</v>
      </c>
      <c r="I3594">
        <v>5.77</v>
      </c>
      <c r="J3594">
        <v>5.93</v>
      </c>
      <c r="K3594">
        <v>2.7</v>
      </c>
      <c r="U3594">
        <v>44</v>
      </c>
      <c r="V3594">
        <v>55</v>
      </c>
      <c r="W3594">
        <v>48</v>
      </c>
      <c r="X3594">
        <v>94</v>
      </c>
      <c r="Y3594">
        <v>122</v>
      </c>
      <c r="Z3594">
        <v>112</v>
      </c>
      <c r="AA3594">
        <f t="shared" si="839"/>
        <v>475</v>
      </c>
      <c r="AB3594">
        <f t="shared" si="830"/>
        <v>7.9153197430903839E-5</v>
      </c>
      <c r="AC3594" s="175"/>
    </row>
    <row r="3595" spans="1:29">
      <c r="A3595" t="s">
        <v>8424</v>
      </c>
      <c r="B3595" t="s">
        <v>8425</v>
      </c>
      <c r="C3595">
        <v>4.0599999999999996</v>
      </c>
      <c r="D3595">
        <v>4.0599999999999996</v>
      </c>
      <c r="E3595">
        <v>3.07</v>
      </c>
      <c r="F3595">
        <v>6.26</v>
      </c>
      <c r="G3595">
        <v>6.3</v>
      </c>
      <c r="H3595">
        <v>3.41</v>
      </c>
      <c r="I3595">
        <v>5.81</v>
      </c>
      <c r="J3595">
        <v>5.95</v>
      </c>
      <c r="K3595">
        <v>2.7</v>
      </c>
      <c r="U3595">
        <v>44</v>
      </c>
      <c r="V3595">
        <v>58</v>
      </c>
      <c r="W3595">
        <v>53</v>
      </c>
      <c r="X3595">
        <v>90</v>
      </c>
      <c r="Y3595">
        <v>111</v>
      </c>
      <c r="Z3595">
        <v>100</v>
      </c>
      <c r="AA3595">
        <f t="shared" si="839"/>
        <v>456</v>
      </c>
      <c r="AB3595">
        <f t="shared" si="830"/>
        <v>7.5987069533667686E-5</v>
      </c>
      <c r="AC3595" s="175"/>
    </row>
    <row r="3596" spans="1:29">
      <c r="A3596" t="s">
        <v>8426</v>
      </c>
      <c r="B3596" t="s">
        <v>8427</v>
      </c>
      <c r="C3596">
        <v>4.0599999999999996</v>
      </c>
      <c r="D3596">
        <v>4.0599999999999996</v>
      </c>
      <c r="E3596">
        <v>3.08</v>
      </c>
      <c r="F3596">
        <v>6.26</v>
      </c>
      <c r="G3596">
        <v>6.3</v>
      </c>
      <c r="H3596">
        <v>3.4</v>
      </c>
      <c r="I3596">
        <v>5.81</v>
      </c>
      <c r="J3596">
        <v>5.95</v>
      </c>
      <c r="K3596">
        <v>2.7</v>
      </c>
      <c r="U3596">
        <v>47</v>
      </c>
      <c r="V3596">
        <v>61</v>
      </c>
      <c r="W3596">
        <v>54</v>
      </c>
      <c r="X3596">
        <v>78</v>
      </c>
      <c r="Y3596">
        <v>109</v>
      </c>
      <c r="Z3596">
        <v>118</v>
      </c>
      <c r="AA3596">
        <f t="shared" si="839"/>
        <v>467</v>
      </c>
      <c r="AB3596">
        <f t="shared" si="830"/>
        <v>7.7820090947857044E-5</v>
      </c>
      <c r="AC3596" s="175"/>
    </row>
    <row r="3597" spans="1:29">
      <c r="A3597" t="s">
        <v>8428</v>
      </c>
      <c r="B3597" t="s">
        <v>8429</v>
      </c>
      <c r="C3597">
        <v>4.0599999999999996</v>
      </c>
      <c r="D3597">
        <v>4.0599999999999996</v>
      </c>
      <c r="E3597">
        <v>3.07</v>
      </c>
      <c r="F3597">
        <v>6.26</v>
      </c>
      <c r="G3597">
        <v>6.3</v>
      </c>
      <c r="H3597">
        <v>3.38</v>
      </c>
      <c r="I3597">
        <v>5.8</v>
      </c>
      <c r="J3597">
        <v>5.95</v>
      </c>
      <c r="K3597">
        <v>2.7</v>
      </c>
      <c r="U3597">
        <v>45</v>
      </c>
      <c r="V3597">
        <v>63</v>
      </c>
      <c r="W3597">
        <v>57</v>
      </c>
      <c r="X3597">
        <v>83</v>
      </c>
      <c r="Y3597">
        <v>117</v>
      </c>
      <c r="Z3597">
        <v>139</v>
      </c>
      <c r="AA3597">
        <f t="shared" si="839"/>
        <v>504</v>
      </c>
      <c r="AB3597">
        <f t="shared" si="830"/>
        <v>8.3985708431948497E-5</v>
      </c>
      <c r="AC3597" s="175">
        <f t="shared" si="828"/>
        <v>9.0109666338444749E-5</v>
      </c>
    </row>
    <row r="3598" spans="1:29">
      <c r="A3598" t="s">
        <v>8430</v>
      </c>
      <c r="B3598" t="s">
        <v>8431</v>
      </c>
      <c r="C3598">
        <v>4.0599999999999996</v>
      </c>
      <c r="D3598">
        <v>4.0599999999999996</v>
      </c>
      <c r="E3598">
        <v>3.04</v>
      </c>
      <c r="F3598">
        <v>6.26</v>
      </c>
      <c r="G3598">
        <v>6.29</v>
      </c>
      <c r="H3598">
        <v>3.36</v>
      </c>
      <c r="I3598">
        <v>5.74</v>
      </c>
      <c r="J3598">
        <v>5.91</v>
      </c>
      <c r="K3598">
        <v>2.7</v>
      </c>
      <c r="U3598">
        <v>45</v>
      </c>
      <c r="V3598">
        <v>69</v>
      </c>
      <c r="W3598">
        <v>64</v>
      </c>
      <c r="X3598">
        <v>88</v>
      </c>
      <c r="Y3598">
        <v>123</v>
      </c>
      <c r="Z3598">
        <v>135</v>
      </c>
      <c r="AA3598">
        <f t="shared" si="839"/>
        <v>524</v>
      </c>
      <c r="AB3598">
        <f t="shared" si="830"/>
        <v>8.7318474639565505E-5</v>
      </c>
      <c r="AC3598" s="175"/>
    </row>
    <row r="3599" spans="1:29">
      <c r="A3599" t="s">
        <v>8432</v>
      </c>
      <c r="B3599" t="s">
        <v>8433</v>
      </c>
      <c r="C3599">
        <v>4.05</v>
      </c>
      <c r="D3599">
        <v>4.0599999999999996</v>
      </c>
      <c r="E3599">
        <v>2.99</v>
      </c>
      <c r="F3599">
        <v>6.21</v>
      </c>
      <c r="G3599">
        <v>6.28</v>
      </c>
      <c r="H3599">
        <v>3.36</v>
      </c>
      <c r="I3599">
        <v>5.6</v>
      </c>
      <c r="J3599">
        <v>5.85</v>
      </c>
      <c r="K3599">
        <v>2.7</v>
      </c>
      <c r="U3599">
        <v>45</v>
      </c>
      <c r="V3599">
        <v>76</v>
      </c>
      <c r="W3599">
        <v>69</v>
      </c>
      <c r="X3599">
        <v>102</v>
      </c>
      <c r="Y3599">
        <v>127</v>
      </c>
      <c r="Z3599">
        <v>142</v>
      </c>
      <c r="AA3599">
        <f t="shared" si="839"/>
        <v>561</v>
      </c>
      <c r="AB3599">
        <f t="shared" si="830"/>
        <v>9.3484092123656957E-5</v>
      </c>
      <c r="AC3599" s="175"/>
    </row>
    <row r="3600" spans="1:29">
      <c r="A3600" t="s">
        <v>8434</v>
      </c>
      <c r="B3600" t="s">
        <v>8435</v>
      </c>
      <c r="C3600">
        <v>4.04</v>
      </c>
      <c r="D3600">
        <v>4.0599999999999996</v>
      </c>
      <c r="E3600">
        <v>2.94</v>
      </c>
      <c r="F3600">
        <v>6.1</v>
      </c>
      <c r="G3600">
        <v>6.25</v>
      </c>
      <c r="H3600">
        <v>3.31</v>
      </c>
      <c r="I3600">
        <v>5.45</v>
      </c>
      <c r="J3600">
        <v>5.77</v>
      </c>
      <c r="K3600">
        <v>2.7</v>
      </c>
      <c r="U3600">
        <v>42</v>
      </c>
      <c r="V3600">
        <v>76</v>
      </c>
      <c r="W3600">
        <v>65</v>
      </c>
      <c r="X3600">
        <v>106</v>
      </c>
      <c r="Y3600">
        <v>138</v>
      </c>
      <c r="Z3600">
        <v>147</v>
      </c>
      <c r="AA3600">
        <f t="shared" si="839"/>
        <v>574</v>
      </c>
      <c r="AB3600">
        <f t="shared" si="830"/>
        <v>9.5650390158608011E-5</v>
      </c>
      <c r="AC3600" s="175"/>
    </row>
    <row r="3601" spans="1:29">
      <c r="A3601" t="s">
        <v>8436</v>
      </c>
      <c r="B3601" t="s">
        <v>8437</v>
      </c>
      <c r="C3601">
        <v>4.03</v>
      </c>
      <c r="D3601">
        <v>4.0599999999999996</v>
      </c>
      <c r="E3601">
        <v>2.9</v>
      </c>
      <c r="F3601">
        <v>6</v>
      </c>
      <c r="G3601">
        <v>6.21</v>
      </c>
      <c r="H3601">
        <v>3.26</v>
      </c>
      <c r="I3601">
        <v>5.36</v>
      </c>
      <c r="J3601">
        <v>5.72</v>
      </c>
      <c r="K3601">
        <v>2.7</v>
      </c>
      <c r="U3601">
        <v>45</v>
      </c>
      <c r="V3601">
        <v>72</v>
      </c>
      <c r="W3601">
        <v>59</v>
      </c>
      <c r="X3601">
        <v>98</v>
      </c>
      <c r="Y3601">
        <v>134</v>
      </c>
      <c r="Z3601">
        <v>126</v>
      </c>
      <c r="AA3601">
        <f t="shared" si="839"/>
        <v>534</v>
      </c>
      <c r="AB3601">
        <f t="shared" si="830"/>
        <v>8.8984857743374009E-5</v>
      </c>
      <c r="AC3601" s="175">
        <f t="shared" si="829"/>
        <v>5.9781493849130015E-5</v>
      </c>
    </row>
    <row r="3602" spans="1:29">
      <c r="A3602" t="s">
        <v>8438</v>
      </c>
      <c r="B3602" t="s">
        <v>8439</v>
      </c>
      <c r="C3602">
        <v>4.01</v>
      </c>
      <c r="D3602">
        <v>4.05</v>
      </c>
      <c r="E3602">
        <v>2.88</v>
      </c>
      <c r="F3602">
        <v>5.92</v>
      </c>
      <c r="G3602">
        <v>6.18</v>
      </c>
      <c r="H3602">
        <v>3.22</v>
      </c>
      <c r="I3602">
        <v>5.29</v>
      </c>
      <c r="J3602">
        <v>5.69</v>
      </c>
      <c r="K3602">
        <v>2.7</v>
      </c>
      <c r="U3602">
        <v>35</v>
      </c>
      <c r="V3602">
        <v>57</v>
      </c>
      <c r="W3602">
        <v>41</v>
      </c>
      <c r="X3602">
        <v>95</v>
      </c>
      <c r="Y3602">
        <v>122</v>
      </c>
      <c r="Z3602">
        <v>73</v>
      </c>
      <c r="AA3602">
        <f t="shared" si="839"/>
        <v>423</v>
      </c>
      <c r="AB3602">
        <f t="shared" si="830"/>
        <v>7.0488005291099637E-5</v>
      </c>
      <c r="AC3602" s="175"/>
    </row>
    <row r="3603" spans="1:29">
      <c r="A3603" t="s">
        <v>8440</v>
      </c>
      <c r="B3603" t="s">
        <v>8441</v>
      </c>
      <c r="C3603">
        <v>4</v>
      </c>
      <c r="D3603">
        <v>4.05</v>
      </c>
      <c r="E3603">
        <v>2.86</v>
      </c>
      <c r="F3603">
        <v>5.85</v>
      </c>
      <c r="G3603">
        <v>6.16</v>
      </c>
      <c r="H3603">
        <v>3.2</v>
      </c>
      <c r="I3603">
        <v>5.25</v>
      </c>
      <c r="J3603">
        <v>5.66</v>
      </c>
      <c r="K3603">
        <v>2.7</v>
      </c>
      <c r="U3603">
        <v>30</v>
      </c>
      <c r="V3603">
        <v>39</v>
      </c>
      <c r="W3603">
        <v>25</v>
      </c>
      <c r="X3603">
        <v>71</v>
      </c>
      <c r="Y3603">
        <v>91</v>
      </c>
      <c r="Z3603">
        <v>30</v>
      </c>
      <c r="AA3603">
        <f t="shared" si="839"/>
        <v>286</v>
      </c>
      <c r="AB3603">
        <f t="shared" si="830"/>
        <v>4.7658556768923158E-5</v>
      </c>
      <c r="AC3603" s="175"/>
    </row>
    <row r="3604" spans="1:29">
      <c r="A3604" t="s">
        <v>8442</v>
      </c>
      <c r="B3604" t="s">
        <v>8443</v>
      </c>
      <c r="C3604">
        <v>3.96</v>
      </c>
      <c r="D3604">
        <v>4.04</v>
      </c>
      <c r="E3604">
        <v>2.85</v>
      </c>
      <c r="F3604">
        <v>5.66</v>
      </c>
      <c r="G3604">
        <v>6.06</v>
      </c>
      <c r="H3604">
        <v>3.17</v>
      </c>
      <c r="I3604">
        <v>5.15</v>
      </c>
      <c r="J3604">
        <v>5.61</v>
      </c>
      <c r="K3604">
        <v>2.7</v>
      </c>
      <c r="U3604">
        <v>13</v>
      </c>
      <c r="V3604">
        <v>16</v>
      </c>
      <c r="W3604">
        <v>11</v>
      </c>
      <c r="X3604">
        <v>72</v>
      </c>
      <c r="Y3604">
        <v>68</v>
      </c>
      <c r="Z3604">
        <v>12</v>
      </c>
      <c r="AA3604">
        <f t="shared" si="839"/>
        <v>192</v>
      </c>
      <c r="AB3604">
        <f t="shared" si="830"/>
        <v>3.1994555593123238E-5</v>
      </c>
      <c r="AC3604" s="175"/>
    </row>
    <row r="3605" spans="1:29">
      <c r="A3605" t="s">
        <v>8444</v>
      </c>
      <c r="B3605" t="s">
        <v>8445</v>
      </c>
      <c r="C3605">
        <v>3.95</v>
      </c>
      <c r="D3605">
        <v>4.03</v>
      </c>
      <c r="E3605">
        <v>2.84</v>
      </c>
      <c r="F3605">
        <v>5.62</v>
      </c>
      <c r="G3605">
        <v>6.04</v>
      </c>
      <c r="H3605">
        <v>3.16</v>
      </c>
      <c r="I3605">
        <v>5.12</v>
      </c>
      <c r="J3605">
        <v>5.6</v>
      </c>
      <c r="K3605">
        <v>2.7</v>
      </c>
      <c r="U3605">
        <v>15</v>
      </c>
      <c r="V3605">
        <v>15</v>
      </c>
      <c r="W3605">
        <v>12</v>
      </c>
      <c r="X3605">
        <v>83</v>
      </c>
      <c r="Y3605">
        <v>70</v>
      </c>
      <c r="Z3605">
        <v>15</v>
      </c>
      <c r="AA3605">
        <f t="shared" si="839"/>
        <v>210</v>
      </c>
      <c r="AB3605">
        <f t="shared" si="830"/>
        <v>3.4994045179978544E-5</v>
      </c>
      <c r="AC3605" s="175">
        <f t="shared" si="831"/>
        <v>4.0868045620903508E-5</v>
      </c>
    </row>
    <row r="3606" spans="1:29">
      <c r="A3606" t="s">
        <v>8446</v>
      </c>
      <c r="B3606" t="s">
        <v>8447</v>
      </c>
      <c r="C3606">
        <v>3.94</v>
      </c>
      <c r="D3606">
        <v>4.03</v>
      </c>
      <c r="E3606">
        <v>2.83</v>
      </c>
      <c r="F3606">
        <v>5.57</v>
      </c>
      <c r="G3606">
        <v>6.02</v>
      </c>
      <c r="H3606">
        <v>3.15</v>
      </c>
      <c r="I3606">
        <v>5.09</v>
      </c>
      <c r="J3606">
        <v>5.58</v>
      </c>
      <c r="K3606">
        <v>2.7</v>
      </c>
      <c r="U3606">
        <v>14</v>
      </c>
      <c r="V3606">
        <v>14</v>
      </c>
      <c r="W3606">
        <v>14</v>
      </c>
      <c r="X3606">
        <v>85</v>
      </c>
      <c r="Y3606">
        <v>68</v>
      </c>
      <c r="Z3606">
        <v>12</v>
      </c>
      <c r="AA3606">
        <f t="shared" si="839"/>
        <v>207</v>
      </c>
      <c r="AB3606">
        <f t="shared" ref="AB3606:AB3669" si="840">AA3606/$AD$4</f>
        <v>3.4494130248835987E-5</v>
      </c>
      <c r="AC3606" s="175"/>
    </row>
    <row r="3607" spans="1:29">
      <c r="A3607" t="s">
        <v>8448</v>
      </c>
      <c r="B3607" t="s">
        <v>8449</v>
      </c>
      <c r="C3607">
        <v>3.96</v>
      </c>
      <c r="D3607">
        <v>4.04</v>
      </c>
      <c r="E3607">
        <v>2.82</v>
      </c>
      <c r="F3607">
        <v>5.6</v>
      </c>
      <c r="G3607">
        <v>6.04</v>
      </c>
      <c r="H3607">
        <v>3.14</v>
      </c>
      <c r="I3607">
        <v>5.0999999999999996</v>
      </c>
      <c r="J3607">
        <v>5.59</v>
      </c>
      <c r="K3607">
        <v>2.7</v>
      </c>
      <c r="U3607">
        <v>18</v>
      </c>
      <c r="V3607">
        <v>17</v>
      </c>
      <c r="W3607">
        <v>17</v>
      </c>
      <c r="X3607">
        <v>85</v>
      </c>
      <c r="Y3607">
        <v>65</v>
      </c>
      <c r="Z3607">
        <v>22</v>
      </c>
      <c r="AA3607">
        <f t="shared" si="839"/>
        <v>224</v>
      </c>
      <c r="AB3607">
        <f t="shared" si="840"/>
        <v>3.7326981525310445E-5</v>
      </c>
      <c r="AC3607" s="175"/>
    </row>
    <row r="3608" spans="1:29">
      <c r="A3608" t="s">
        <v>8450</v>
      </c>
      <c r="B3608" t="s">
        <v>8451</v>
      </c>
      <c r="C3608">
        <v>3.97</v>
      </c>
      <c r="D3608">
        <v>4.04</v>
      </c>
      <c r="E3608">
        <v>2.82</v>
      </c>
      <c r="F3608">
        <v>5.61</v>
      </c>
      <c r="G3608">
        <v>6.04</v>
      </c>
      <c r="H3608">
        <v>3.12</v>
      </c>
      <c r="I3608">
        <v>5.12</v>
      </c>
      <c r="J3608">
        <v>5.59</v>
      </c>
      <c r="K3608">
        <v>2.7</v>
      </c>
      <c r="U3608">
        <v>20</v>
      </c>
      <c r="V3608">
        <v>28</v>
      </c>
      <c r="W3608">
        <v>24</v>
      </c>
      <c r="X3608">
        <v>110</v>
      </c>
      <c r="Y3608">
        <v>105</v>
      </c>
      <c r="Z3608">
        <v>53</v>
      </c>
      <c r="AA3608">
        <f t="shared" si="839"/>
        <v>340</v>
      </c>
      <c r="AB3608">
        <f t="shared" si="840"/>
        <v>5.6657025529489062E-5</v>
      </c>
      <c r="AC3608" s="175"/>
    </row>
    <row r="3609" spans="1:29">
      <c r="A3609" t="s">
        <v>8452</v>
      </c>
      <c r="B3609" t="s">
        <v>8453</v>
      </c>
      <c r="C3609">
        <v>4</v>
      </c>
      <c r="D3609">
        <v>4.05</v>
      </c>
      <c r="E3609">
        <v>2.85</v>
      </c>
      <c r="F3609">
        <v>5.7</v>
      </c>
      <c r="G3609">
        <v>6.08</v>
      </c>
      <c r="H3609">
        <v>3.13</v>
      </c>
      <c r="I3609">
        <v>5.2</v>
      </c>
      <c r="J3609">
        <v>5.64</v>
      </c>
      <c r="K3609">
        <v>2.7</v>
      </c>
      <c r="U3609">
        <v>8</v>
      </c>
      <c r="V3609">
        <v>45</v>
      </c>
      <c r="W3609">
        <v>40</v>
      </c>
      <c r="X3609">
        <v>181</v>
      </c>
      <c r="Y3609">
        <v>143</v>
      </c>
      <c r="Z3609">
        <v>166</v>
      </c>
      <c r="AA3609">
        <f t="shared" si="839"/>
        <v>583</v>
      </c>
      <c r="AB3609">
        <f t="shared" si="840"/>
        <v>9.7150134952035661E-5</v>
      </c>
      <c r="AC3609" s="175">
        <f t="shared" si="832"/>
        <v>1.0731507188526753E-4</v>
      </c>
    </row>
    <row r="3610" spans="1:29">
      <c r="A3610" t="s">
        <v>8454</v>
      </c>
      <c r="B3610" t="s">
        <v>8455</v>
      </c>
      <c r="C3610">
        <v>4.03</v>
      </c>
      <c r="D3610">
        <v>4.0599999999999996</v>
      </c>
      <c r="E3610">
        <v>2.89</v>
      </c>
      <c r="F3610">
        <v>5.84</v>
      </c>
      <c r="G3610">
        <v>6.14</v>
      </c>
      <c r="H3610">
        <v>3.16</v>
      </c>
      <c r="I3610">
        <v>5.32</v>
      </c>
      <c r="J3610">
        <v>5.7</v>
      </c>
      <c r="K3610">
        <v>2.7</v>
      </c>
      <c r="U3610">
        <v>23</v>
      </c>
      <c r="V3610">
        <v>60</v>
      </c>
      <c r="W3610">
        <v>39</v>
      </c>
      <c r="X3610">
        <v>199</v>
      </c>
      <c r="Y3610">
        <v>121</v>
      </c>
      <c r="Z3610">
        <v>259</v>
      </c>
      <c r="AA3610">
        <f t="shared" si="839"/>
        <v>701</v>
      </c>
      <c r="AB3610">
        <f t="shared" si="840"/>
        <v>1.1681345557697599E-4</v>
      </c>
      <c r="AC3610" s="175"/>
    </row>
    <row r="3611" spans="1:29">
      <c r="A3611" t="s">
        <v>8456</v>
      </c>
      <c r="B3611" t="s">
        <v>8457</v>
      </c>
      <c r="C3611">
        <v>4.05</v>
      </c>
      <c r="D3611">
        <v>4.0599999999999996</v>
      </c>
      <c r="E3611">
        <v>2.95</v>
      </c>
      <c r="F3611">
        <v>6.01</v>
      </c>
      <c r="G3611">
        <v>6.2</v>
      </c>
      <c r="H3611">
        <v>3.23</v>
      </c>
      <c r="I3611">
        <v>5.46</v>
      </c>
      <c r="J3611">
        <v>5.77</v>
      </c>
      <c r="K3611">
        <v>2.7</v>
      </c>
      <c r="U3611">
        <v>28</v>
      </c>
      <c r="V3611">
        <v>46</v>
      </c>
      <c r="W3611">
        <v>42</v>
      </c>
      <c r="X3611">
        <v>213</v>
      </c>
      <c r="Y3611">
        <v>153</v>
      </c>
      <c r="Z3611">
        <v>223</v>
      </c>
      <c r="AA3611">
        <f t="shared" si="839"/>
        <v>705</v>
      </c>
      <c r="AB3611">
        <f t="shared" si="840"/>
        <v>1.1748000881849939E-4</v>
      </c>
      <c r="AC3611" s="175"/>
    </row>
    <row r="3612" spans="1:29">
      <c r="A3612" t="s">
        <v>8458</v>
      </c>
      <c r="B3612" t="s">
        <v>8459</v>
      </c>
      <c r="C3612">
        <v>4.0599999999999996</v>
      </c>
      <c r="D3612">
        <v>4.0599999999999996</v>
      </c>
      <c r="E3612">
        <v>3.01</v>
      </c>
      <c r="F3612">
        <v>6.13</v>
      </c>
      <c r="G3612">
        <v>6.25</v>
      </c>
      <c r="H3612">
        <v>3.33</v>
      </c>
      <c r="I3612">
        <v>5.62</v>
      </c>
      <c r="J3612">
        <v>5.85</v>
      </c>
      <c r="K3612">
        <v>2.7</v>
      </c>
      <c r="U3612">
        <v>33</v>
      </c>
      <c r="V3612">
        <v>43</v>
      </c>
      <c r="W3612">
        <v>37</v>
      </c>
      <c r="X3612">
        <v>168</v>
      </c>
      <c r="Y3612">
        <v>137</v>
      </c>
      <c r="Z3612">
        <v>169</v>
      </c>
      <c r="AA3612">
        <f t="shared" si="839"/>
        <v>587</v>
      </c>
      <c r="AB3612">
        <f t="shared" si="840"/>
        <v>9.7816688193559065E-5</v>
      </c>
      <c r="AC3612" s="175"/>
    </row>
    <row r="3613" spans="1:29">
      <c r="A3613" t="s">
        <v>8460</v>
      </c>
      <c r="B3613" t="s">
        <v>8461</v>
      </c>
      <c r="C3613">
        <v>4.0599999999999996</v>
      </c>
      <c r="D3613">
        <v>4.0599999999999996</v>
      </c>
      <c r="E3613">
        <v>3.07</v>
      </c>
      <c r="F3613">
        <v>6.2</v>
      </c>
      <c r="G3613">
        <v>6.27</v>
      </c>
      <c r="H3613">
        <v>3.43</v>
      </c>
      <c r="I3613">
        <v>5.77</v>
      </c>
      <c r="J3613">
        <v>5.93</v>
      </c>
      <c r="K3613">
        <v>2.7</v>
      </c>
      <c r="U3613">
        <v>29</v>
      </c>
      <c r="V3613">
        <v>40</v>
      </c>
      <c r="W3613">
        <v>36</v>
      </c>
      <c r="X3613">
        <v>155</v>
      </c>
      <c r="Y3613">
        <v>139</v>
      </c>
      <c r="Z3613">
        <v>162</v>
      </c>
      <c r="AA3613">
        <f t="shared" si="839"/>
        <v>561</v>
      </c>
      <c r="AB3613">
        <f t="shared" si="840"/>
        <v>9.3484092123656957E-5</v>
      </c>
      <c r="AC3613" s="175">
        <f t="shared" ref="AC3613" si="841">SUM(AB3613:AB3616)/4</f>
        <v>8.5152176604614437E-5</v>
      </c>
    </row>
    <row r="3614" spans="1:29">
      <c r="A3614" t="s">
        <v>8462</v>
      </c>
      <c r="B3614" t="s">
        <v>8463</v>
      </c>
      <c r="C3614">
        <v>4.0599999999999996</v>
      </c>
      <c r="D3614">
        <v>4.0599999999999996</v>
      </c>
      <c r="E3614">
        <v>3.12</v>
      </c>
      <c r="F3614">
        <v>6.23</v>
      </c>
      <c r="G3614">
        <v>6.28</v>
      </c>
      <c r="H3614">
        <v>3.53</v>
      </c>
      <c r="I3614">
        <v>5.87</v>
      </c>
      <c r="J3614">
        <v>5.98</v>
      </c>
      <c r="K3614">
        <v>2.7</v>
      </c>
      <c r="U3614">
        <v>25</v>
      </c>
      <c r="V3614">
        <v>37</v>
      </c>
      <c r="W3614">
        <v>30</v>
      </c>
      <c r="X3614">
        <v>145</v>
      </c>
      <c r="Y3614">
        <v>132</v>
      </c>
      <c r="Z3614">
        <v>147</v>
      </c>
      <c r="AA3614">
        <f t="shared" si="839"/>
        <v>516</v>
      </c>
      <c r="AB3614">
        <f t="shared" si="840"/>
        <v>8.5985368156518696E-5</v>
      </c>
      <c r="AC3614" s="175"/>
    </row>
    <row r="3615" spans="1:29">
      <c r="A3615" t="s">
        <v>8464</v>
      </c>
      <c r="B3615" t="s">
        <v>8465</v>
      </c>
      <c r="C3615">
        <v>4.0599999999999996</v>
      </c>
      <c r="D3615">
        <v>4.0599999999999996</v>
      </c>
      <c r="E3615">
        <v>3.16</v>
      </c>
      <c r="F3615">
        <v>6.25</v>
      </c>
      <c r="G3615">
        <v>6.29</v>
      </c>
      <c r="H3615">
        <v>3.61</v>
      </c>
      <c r="I3615">
        <v>5.92</v>
      </c>
      <c r="J3615">
        <v>6.01</v>
      </c>
      <c r="K3615">
        <v>2.7</v>
      </c>
      <c r="U3615">
        <v>20</v>
      </c>
      <c r="V3615">
        <v>35</v>
      </c>
      <c r="W3615">
        <v>25</v>
      </c>
      <c r="X3615">
        <v>133</v>
      </c>
      <c r="Y3615">
        <v>128</v>
      </c>
      <c r="Z3615">
        <v>149</v>
      </c>
      <c r="AA3615">
        <f t="shared" si="839"/>
        <v>490</v>
      </c>
      <c r="AB3615">
        <f t="shared" si="840"/>
        <v>8.1652772086616588E-5</v>
      </c>
      <c r="AC3615" s="175"/>
    </row>
    <row r="3616" spans="1:29">
      <c r="A3616" t="s">
        <v>8466</v>
      </c>
      <c r="B3616" t="s">
        <v>8467</v>
      </c>
      <c r="C3616">
        <v>4.0599999999999996</v>
      </c>
      <c r="D3616">
        <v>4.0599999999999996</v>
      </c>
      <c r="E3616">
        <v>3.19</v>
      </c>
      <c r="F3616">
        <v>6.26</v>
      </c>
      <c r="G3616">
        <v>6.29</v>
      </c>
      <c r="H3616">
        <v>3.68</v>
      </c>
      <c r="I3616">
        <v>5.96</v>
      </c>
      <c r="J3616">
        <v>6.03</v>
      </c>
      <c r="K3616">
        <v>2.7</v>
      </c>
      <c r="U3616">
        <v>21</v>
      </c>
      <c r="V3616">
        <v>34</v>
      </c>
      <c r="W3616">
        <v>23</v>
      </c>
      <c r="X3616">
        <v>127</v>
      </c>
      <c r="Y3616">
        <v>128</v>
      </c>
      <c r="Z3616">
        <v>144</v>
      </c>
      <c r="AA3616">
        <f t="shared" si="839"/>
        <v>477</v>
      </c>
      <c r="AB3616">
        <f t="shared" si="840"/>
        <v>7.9486474051665548E-5</v>
      </c>
      <c r="AC3616" s="175"/>
    </row>
    <row r="3617" spans="1:29">
      <c r="A3617" t="s">
        <v>8468</v>
      </c>
      <c r="B3617" t="s">
        <v>8469</v>
      </c>
      <c r="C3617">
        <v>4.0599999999999996</v>
      </c>
      <c r="D3617">
        <v>4.0599999999999996</v>
      </c>
      <c r="E3617">
        <v>3.21</v>
      </c>
      <c r="F3617">
        <v>6.27</v>
      </c>
      <c r="G3617">
        <v>6.3</v>
      </c>
      <c r="H3617">
        <v>3.72</v>
      </c>
      <c r="I3617">
        <v>5.99</v>
      </c>
      <c r="J3617">
        <v>6.04</v>
      </c>
      <c r="K3617">
        <v>2.7</v>
      </c>
      <c r="U3617">
        <v>22</v>
      </c>
      <c r="V3617">
        <v>32</v>
      </c>
      <c r="W3617">
        <v>24</v>
      </c>
      <c r="X3617">
        <v>109</v>
      </c>
      <c r="Y3617">
        <v>118</v>
      </c>
      <c r="Z3617">
        <v>116</v>
      </c>
      <c r="AA3617">
        <f t="shared" si="839"/>
        <v>421</v>
      </c>
      <c r="AB3617">
        <f t="shared" si="840"/>
        <v>7.0154728670337928E-5</v>
      </c>
      <c r="AC3617" s="175">
        <f t="shared" si="834"/>
        <v>6.5613834712459752E-5</v>
      </c>
    </row>
    <row r="3618" spans="1:29">
      <c r="A3618" t="s">
        <v>8470</v>
      </c>
      <c r="B3618" t="s">
        <v>8471</v>
      </c>
      <c r="C3618">
        <v>4.0599999999999996</v>
      </c>
      <c r="D3618">
        <v>4.0599999999999996</v>
      </c>
      <c r="E3618">
        <v>3.23</v>
      </c>
      <c r="F3618">
        <v>6.28</v>
      </c>
      <c r="G3618">
        <v>6.3</v>
      </c>
      <c r="H3618">
        <v>3.73</v>
      </c>
      <c r="I3618">
        <v>6.01</v>
      </c>
      <c r="J3618">
        <v>6.05</v>
      </c>
      <c r="K3618">
        <v>2.7</v>
      </c>
      <c r="U3618">
        <v>24</v>
      </c>
      <c r="V3618">
        <v>30</v>
      </c>
      <c r="W3618">
        <v>24</v>
      </c>
      <c r="X3618">
        <v>89</v>
      </c>
      <c r="Y3618">
        <v>121</v>
      </c>
      <c r="Z3618">
        <v>111</v>
      </c>
      <c r="AA3618">
        <f t="shared" si="839"/>
        <v>399</v>
      </c>
      <c r="AB3618">
        <f t="shared" si="840"/>
        <v>6.6488685841959225E-5</v>
      </c>
      <c r="AC3618" s="175"/>
    </row>
    <row r="3619" spans="1:29">
      <c r="A3619" t="s">
        <v>8472</v>
      </c>
      <c r="B3619" t="s">
        <v>8473</v>
      </c>
      <c r="C3619">
        <v>4.0599999999999996</v>
      </c>
      <c r="D3619">
        <v>4.0599999999999996</v>
      </c>
      <c r="E3619">
        <v>3.23</v>
      </c>
      <c r="F3619">
        <v>6.29</v>
      </c>
      <c r="G3619">
        <v>6.3</v>
      </c>
      <c r="H3619">
        <v>3.73</v>
      </c>
      <c r="I3619">
        <v>6.02</v>
      </c>
      <c r="J3619">
        <v>6.05</v>
      </c>
      <c r="K3619">
        <v>2.7</v>
      </c>
      <c r="U3619">
        <v>22</v>
      </c>
      <c r="V3619">
        <v>31</v>
      </c>
      <c r="W3619">
        <v>26</v>
      </c>
      <c r="X3619">
        <v>86</v>
      </c>
      <c r="Y3619">
        <v>110</v>
      </c>
      <c r="Z3619">
        <v>99</v>
      </c>
      <c r="AA3619">
        <f t="shared" si="839"/>
        <v>374</v>
      </c>
      <c r="AB3619">
        <f t="shared" si="840"/>
        <v>6.2322728082437972E-5</v>
      </c>
      <c r="AC3619" s="175"/>
    </row>
    <row r="3620" spans="1:29">
      <c r="A3620" t="s">
        <v>8474</v>
      </c>
      <c r="B3620" t="s">
        <v>8475</v>
      </c>
      <c r="C3620">
        <v>4.0599999999999996</v>
      </c>
      <c r="D3620">
        <v>4.0599999999999996</v>
      </c>
      <c r="E3620">
        <v>3.22</v>
      </c>
      <c r="F3620">
        <v>6.29</v>
      </c>
      <c r="G3620">
        <v>6.3</v>
      </c>
      <c r="H3620">
        <v>3.71</v>
      </c>
      <c r="I3620">
        <v>6.01</v>
      </c>
      <c r="J3620">
        <v>6.05</v>
      </c>
      <c r="K3620">
        <v>2.7</v>
      </c>
      <c r="U3620">
        <v>24</v>
      </c>
      <c r="V3620">
        <v>33</v>
      </c>
      <c r="W3620">
        <v>26</v>
      </c>
      <c r="X3620">
        <v>73</v>
      </c>
      <c r="Y3620">
        <v>108</v>
      </c>
      <c r="Z3620">
        <v>117</v>
      </c>
      <c r="AA3620">
        <f t="shared" si="839"/>
        <v>381</v>
      </c>
      <c r="AB3620">
        <f t="shared" si="840"/>
        <v>6.3489196255103926E-5</v>
      </c>
      <c r="AC3620" s="175"/>
    </row>
    <row r="3621" spans="1:29">
      <c r="A3621" t="s">
        <v>8476</v>
      </c>
      <c r="B3621" t="s">
        <v>8477</v>
      </c>
      <c r="C3621">
        <v>4.0599999999999996</v>
      </c>
      <c r="D3621">
        <v>4.0599999999999996</v>
      </c>
      <c r="E3621">
        <v>3.21</v>
      </c>
      <c r="F3621">
        <v>6.28</v>
      </c>
      <c r="G3621">
        <v>6.3</v>
      </c>
      <c r="H3621">
        <v>3.68</v>
      </c>
      <c r="I3621">
        <v>6</v>
      </c>
      <c r="J3621">
        <v>6.05</v>
      </c>
      <c r="K3621">
        <v>2.7</v>
      </c>
      <c r="U3621">
        <v>22</v>
      </c>
      <c r="V3621">
        <v>34</v>
      </c>
      <c r="W3621">
        <v>26</v>
      </c>
      <c r="X3621">
        <v>84</v>
      </c>
      <c r="Y3621">
        <v>116</v>
      </c>
      <c r="Z3621">
        <v>137</v>
      </c>
      <c r="AA3621">
        <f t="shared" si="839"/>
        <v>419</v>
      </c>
      <c r="AB3621">
        <f t="shared" si="840"/>
        <v>6.9821452049576233E-5</v>
      </c>
      <c r="AC3621" s="175">
        <f t="shared" si="835"/>
        <v>7.5570473757715576E-5</v>
      </c>
    </row>
    <row r="3622" spans="1:29">
      <c r="A3622" t="s">
        <v>8478</v>
      </c>
      <c r="B3622" t="s">
        <v>8479</v>
      </c>
      <c r="C3622">
        <v>4.0599999999999996</v>
      </c>
      <c r="D3622">
        <v>4.0599999999999996</v>
      </c>
      <c r="E3622">
        <v>3.17</v>
      </c>
      <c r="F3622">
        <v>6.28</v>
      </c>
      <c r="G3622">
        <v>6.3</v>
      </c>
      <c r="H3622">
        <v>3.63</v>
      </c>
      <c r="I3622">
        <v>5.96</v>
      </c>
      <c r="J3622">
        <v>6.03</v>
      </c>
      <c r="K3622">
        <v>2.7</v>
      </c>
      <c r="U3622">
        <v>23</v>
      </c>
      <c r="V3622">
        <v>37</v>
      </c>
      <c r="W3622">
        <v>30</v>
      </c>
      <c r="X3622">
        <v>90</v>
      </c>
      <c r="Y3622">
        <v>122</v>
      </c>
      <c r="Z3622">
        <v>133</v>
      </c>
      <c r="AA3622">
        <f t="shared" si="839"/>
        <v>435</v>
      </c>
      <c r="AB3622">
        <f t="shared" si="840"/>
        <v>7.2487665015669837E-5</v>
      </c>
      <c r="AC3622" s="175"/>
    </row>
    <row r="3623" spans="1:29">
      <c r="A3623" t="s">
        <v>8480</v>
      </c>
      <c r="B3623" t="s">
        <v>8481</v>
      </c>
      <c r="C3623">
        <v>4.0599999999999996</v>
      </c>
      <c r="D3623">
        <v>4.0599999999999996</v>
      </c>
      <c r="E3623">
        <v>3.09</v>
      </c>
      <c r="F3623">
        <v>6.26</v>
      </c>
      <c r="G3623">
        <v>6.29</v>
      </c>
      <c r="H3623">
        <v>3.59</v>
      </c>
      <c r="I3623">
        <v>5.82</v>
      </c>
      <c r="J3623">
        <v>5.96</v>
      </c>
      <c r="K3623">
        <v>2.7</v>
      </c>
      <c r="U3623">
        <v>21</v>
      </c>
      <c r="V3623">
        <v>41</v>
      </c>
      <c r="W3623">
        <v>35</v>
      </c>
      <c r="X3623">
        <v>110</v>
      </c>
      <c r="Y3623">
        <v>125</v>
      </c>
      <c r="Z3623">
        <v>140</v>
      </c>
      <c r="AA3623">
        <f t="shared" si="839"/>
        <v>472</v>
      </c>
      <c r="AB3623">
        <f t="shared" si="840"/>
        <v>7.8653282499761289E-5</v>
      </c>
      <c r="AC3623" s="175"/>
    </row>
    <row r="3624" spans="1:29">
      <c r="A3624" t="s">
        <v>8482</v>
      </c>
      <c r="B3624" t="s">
        <v>8483</v>
      </c>
      <c r="C3624">
        <v>4.05</v>
      </c>
      <c r="D3624">
        <v>4.0599999999999996</v>
      </c>
      <c r="E3624">
        <v>2.99</v>
      </c>
      <c r="F3624">
        <v>6.2</v>
      </c>
      <c r="G3624">
        <v>6.28</v>
      </c>
      <c r="H3624">
        <v>3.46</v>
      </c>
      <c r="I3624">
        <v>5.57</v>
      </c>
      <c r="J3624">
        <v>5.83</v>
      </c>
      <c r="K3624">
        <v>2.7</v>
      </c>
      <c r="U3624">
        <v>21</v>
      </c>
      <c r="V3624">
        <v>42</v>
      </c>
      <c r="W3624">
        <v>33</v>
      </c>
      <c r="X3624">
        <v>110</v>
      </c>
      <c r="Y3624">
        <v>137</v>
      </c>
      <c r="Z3624">
        <v>145</v>
      </c>
      <c r="AA3624">
        <f t="shared" si="839"/>
        <v>488</v>
      </c>
      <c r="AB3624">
        <f t="shared" si="840"/>
        <v>8.1319495465854893E-5</v>
      </c>
      <c r="AC3624" s="175"/>
    </row>
    <row r="3625" spans="1:29">
      <c r="A3625" t="s">
        <v>8484</v>
      </c>
      <c r="B3625" t="s">
        <v>8485</v>
      </c>
      <c r="C3625">
        <v>4.04</v>
      </c>
      <c r="D3625">
        <v>4.0599999999999996</v>
      </c>
      <c r="E3625">
        <v>2.92</v>
      </c>
      <c r="F3625">
        <v>6.09</v>
      </c>
      <c r="G3625">
        <v>6.25</v>
      </c>
      <c r="H3625">
        <v>3.34</v>
      </c>
      <c r="I3625">
        <v>5.4</v>
      </c>
      <c r="J3625">
        <v>5.74</v>
      </c>
      <c r="K3625">
        <v>2.7</v>
      </c>
      <c r="U3625">
        <v>22</v>
      </c>
      <c r="V3625">
        <v>41</v>
      </c>
      <c r="W3625">
        <v>29</v>
      </c>
      <c r="X3625">
        <v>105</v>
      </c>
      <c r="Y3625">
        <v>133</v>
      </c>
      <c r="Z3625">
        <v>124</v>
      </c>
      <c r="AA3625">
        <f t="shared" si="839"/>
        <v>454</v>
      </c>
      <c r="AB3625">
        <f t="shared" si="840"/>
        <v>7.565379291290599E-5</v>
      </c>
      <c r="AC3625" s="175">
        <f t="shared" si="836"/>
        <v>5.1449578330087495E-5</v>
      </c>
    </row>
    <row r="3626" spans="1:29">
      <c r="A3626" t="s">
        <v>8486</v>
      </c>
      <c r="B3626" t="s">
        <v>8487</v>
      </c>
      <c r="C3626">
        <v>4.04</v>
      </c>
      <c r="D3626">
        <v>4.0599999999999996</v>
      </c>
      <c r="E3626">
        <v>2.87</v>
      </c>
      <c r="F3626">
        <v>5.96</v>
      </c>
      <c r="G3626">
        <v>6.23</v>
      </c>
      <c r="H3626">
        <v>3.25</v>
      </c>
      <c r="I3626">
        <v>5.27</v>
      </c>
      <c r="J3626">
        <v>5.67</v>
      </c>
      <c r="K3626">
        <v>2.7</v>
      </c>
      <c r="U3626">
        <v>18</v>
      </c>
      <c r="V3626">
        <v>32</v>
      </c>
      <c r="W3626">
        <v>23</v>
      </c>
      <c r="X3626">
        <v>94</v>
      </c>
      <c r="Y3626">
        <v>120</v>
      </c>
      <c r="Z3626">
        <v>72</v>
      </c>
      <c r="AA3626">
        <f t="shared" si="839"/>
        <v>359</v>
      </c>
      <c r="AB3626">
        <f t="shared" si="840"/>
        <v>5.9823153426725216E-5</v>
      </c>
      <c r="AC3626" s="175"/>
    </row>
    <row r="3627" spans="1:29">
      <c r="A3627" t="s">
        <v>8488</v>
      </c>
      <c r="B3627" t="s">
        <v>8489</v>
      </c>
      <c r="C3627">
        <v>4.0199999999999996</v>
      </c>
      <c r="D3627">
        <v>4.0599999999999996</v>
      </c>
      <c r="E3627">
        <v>2.83</v>
      </c>
      <c r="F3627">
        <v>5.8</v>
      </c>
      <c r="G3627">
        <v>6.18</v>
      </c>
      <c r="H3627">
        <v>3.19</v>
      </c>
      <c r="I3627">
        <v>5.18</v>
      </c>
      <c r="J3627">
        <v>5.63</v>
      </c>
      <c r="K3627">
        <v>2.7</v>
      </c>
      <c r="U3627">
        <v>15</v>
      </c>
      <c r="V3627">
        <v>22</v>
      </c>
      <c r="W3627">
        <v>13</v>
      </c>
      <c r="X3627">
        <v>70</v>
      </c>
      <c r="Y3627">
        <v>90</v>
      </c>
      <c r="Z3627">
        <v>30</v>
      </c>
      <c r="AA3627">
        <f t="shared" si="839"/>
        <v>240</v>
      </c>
      <c r="AB3627">
        <f t="shared" si="840"/>
        <v>3.9993194491404049E-5</v>
      </c>
      <c r="AC3627" s="175"/>
    </row>
    <row r="3628" spans="1:29">
      <c r="A3628" t="s">
        <v>8490</v>
      </c>
      <c r="B3628" t="s">
        <v>8491</v>
      </c>
      <c r="C3628">
        <v>3.97</v>
      </c>
      <c r="D3628">
        <v>4.04</v>
      </c>
      <c r="E3628">
        <v>2.8</v>
      </c>
      <c r="F3628">
        <v>5.57</v>
      </c>
      <c r="G3628">
        <v>6.07</v>
      </c>
      <c r="H3628">
        <v>3.13</v>
      </c>
      <c r="I3628">
        <v>5.0599999999999996</v>
      </c>
      <c r="J3628">
        <v>5.57</v>
      </c>
      <c r="K3628">
        <v>2.7</v>
      </c>
      <c r="U3628">
        <v>2</v>
      </c>
      <c r="V3628">
        <v>8</v>
      </c>
      <c r="W3628">
        <v>6</v>
      </c>
      <c r="X3628">
        <v>88</v>
      </c>
      <c r="Y3628">
        <v>66</v>
      </c>
      <c r="Z3628">
        <v>12</v>
      </c>
      <c r="AA3628">
        <f t="shared" si="839"/>
        <v>182</v>
      </c>
      <c r="AB3628">
        <f t="shared" si="840"/>
        <v>3.0328172489314734E-5</v>
      </c>
      <c r="AC3628" s="175"/>
    </row>
    <row r="3629" spans="1:29">
      <c r="A3629" t="s">
        <v>8492</v>
      </c>
      <c r="B3629" t="s">
        <v>8493</v>
      </c>
      <c r="C3629">
        <v>3.93</v>
      </c>
      <c r="D3629">
        <v>4.04</v>
      </c>
      <c r="E3629">
        <v>2.77</v>
      </c>
      <c r="F3629">
        <v>5.42</v>
      </c>
      <c r="G3629">
        <v>5.97</v>
      </c>
      <c r="H3629">
        <v>3.08</v>
      </c>
      <c r="I3629">
        <v>4.99</v>
      </c>
      <c r="J3629">
        <v>5.53</v>
      </c>
      <c r="K3629">
        <v>2.7</v>
      </c>
      <c r="U3629">
        <v>3</v>
      </c>
      <c r="V3629">
        <v>7</v>
      </c>
      <c r="W3629">
        <v>7</v>
      </c>
      <c r="X3629">
        <v>87</v>
      </c>
      <c r="Y3629">
        <v>69</v>
      </c>
      <c r="Z3629">
        <v>14</v>
      </c>
      <c r="AA3629">
        <f t="shared" si="839"/>
        <v>187</v>
      </c>
      <c r="AB3629">
        <f t="shared" si="840"/>
        <v>3.1161364041218986E-5</v>
      </c>
      <c r="AC3629" s="175">
        <f t="shared" si="837"/>
        <v>3.5244002645549819E-5</v>
      </c>
    </row>
    <row r="3630" spans="1:29">
      <c r="A3630" t="s">
        <v>8494</v>
      </c>
      <c r="B3630" t="s">
        <v>8495</v>
      </c>
      <c r="C3630">
        <v>3.92</v>
      </c>
      <c r="D3630">
        <v>4.04</v>
      </c>
      <c r="E3630">
        <v>2.75</v>
      </c>
      <c r="F3630">
        <v>5.41</v>
      </c>
      <c r="G3630">
        <v>5.97</v>
      </c>
      <c r="H3630">
        <v>3.06</v>
      </c>
      <c r="I3630">
        <v>4.97</v>
      </c>
      <c r="J3630">
        <v>5.52</v>
      </c>
      <c r="K3630">
        <v>2.7</v>
      </c>
      <c r="U3630">
        <v>10</v>
      </c>
      <c r="V3630">
        <v>6</v>
      </c>
      <c r="W3630">
        <v>8</v>
      </c>
      <c r="X3630">
        <v>67</v>
      </c>
      <c r="Y3630">
        <v>66</v>
      </c>
      <c r="Z3630">
        <v>12</v>
      </c>
      <c r="AA3630">
        <f t="shared" si="839"/>
        <v>169</v>
      </c>
      <c r="AB3630">
        <f t="shared" si="840"/>
        <v>2.8161874454363683E-5</v>
      </c>
      <c r="AC3630" s="175"/>
    </row>
    <row r="3631" spans="1:29">
      <c r="A3631" t="s">
        <v>8496</v>
      </c>
      <c r="B3631" t="s">
        <v>8497</v>
      </c>
      <c r="C3631">
        <v>3.89</v>
      </c>
      <c r="D3631">
        <v>4.03</v>
      </c>
      <c r="E3631">
        <v>2.74</v>
      </c>
      <c r="F3631">
        <v>5.33</v>
      </c>
      <c r="G3631">
        <v>5.91</v>
      </c>
      <c r="H3631">
        <v>3.03</v>
      </c>
      <c r="I3631">
        <v>4.9400000000000004</v>
      </c>
      <c r="J3631">
        <v>5.5</v>
      </c>
      <c r="K3631">
        <v>2.7</v>
      </c>
      <c r="U3631">
        <v>7</v>
      </c>
      <c r="V3631">
        <v>8</v>
      </c>
      <c r="W3631">
        <v>10</v>
      </c>
      <c r="X3631">
        <v>83</v>
      </c>
      <c r="Y3631">
        <v>64</v>
      </c>
      <c r="Z3631">
        <v>22</v>
      </c>
      <c r="AA3631">
        <f t="shared" si="839"/>
        <v>194</v>
      </c>
      <c r="AB3631">
        <f t="shared" si="840"/>
        <v>3.232783221388494E-5</v>
      </c>
      <c r="AC3631" s="175"/>
    </row>
    <row r="3632" spans="1:29">
      <c r="A3632" t="s">
        <v>8498</v>
      </c>
      <c r="B3632" t="s">
        <v>8499</v>
      </c>
      <c r="C3632">
        <v>3.9</v>
      </c>
      <c r="D3632">
        <v>4.04</v>
      </c>
      <c r="E3632">
        <v>2.75</v>
      </c>
      <c r="F3632">
        <v>5.34</v>
      </c>
      <c r="G3632">
        <v>5.91</v>
      </c>
      <c r="H3632">
        <v>3.01</v>
      </c>
      <c r="I3632">
        <v>4.96</v>
      </c>
      <c r="J3632">
        <v>5.51</v>
      </c>
      <c r="K3632">
        <v>2.7</v>
      </c>
      <c r="U3632">
        <v>10</v>
      </c>
      <c r="V3632">
        <v>14</v>
      </c>
      <c r="W3632">
        <v>16</v>
      </c>
      <c r="X3632">
        <v>103</v>
      </c>
      <c r="Y3632">
        <v>102</v>
      </c>
      <c r="Z3632">
        <v>51</v>
      </c>
      <c r="AA3632">
        <f t="shared" si="839"/>
        <v>296</v>
      </c>
      <c r="AB3632">
        <f t="shared" si="840"/>
        <v>4.9324939872731655E-5</v>
      </c>
      <c r="AC3632" s="175"/>
    </row>
    <row r="3633" spans="1:29">
      <c r="A3633" t="s">
        <v>8500</v>
      </c>
      <c r="B3633" t="s">
        <v>8501</v>
      </c>
      <c r="C3633">
        <v>4.0199999999999996</v>
      </c>
      <c r="D3633">
        <v>4.05</v>
      </c>
      <c r="E3633">
        <v>2.83</v>
      </c>
      <c r="F3633">
        <v>5.69</v>
      </c>
      <c r="G3633">
        <v>6.11</v>
      </c>
      <c r="H3633">
        <v>3.08</v>
      </c>
      <c r="I3633">
        <v>5.19</v>
      </c>
      <c r="J3633">
        <v>5.63</v>
      </c>
      <c r="K3633">
        <v>2.7</v>
      </c>
      <c r="U3633">
        <v>9</v>
      </c>
      <c r="V3633">
        <v>24</v>
      </c>
      <c r="W3633">
        <v>26</v>
      </c>
      <c r="X3633">
        <v>124</v>
      </c>
      <c r="Y3633">
        <v>140</v>
      </c>
      <c r="Z3633">
        <v>161</v>
      </c>
      <c r="AA3633">
        <f t="shared" si="839"/>
        <v>484</v>
      </c>
      <c r="AB3633">
        <f t="shared" si="840"/>
        <v>8.0652942224331489E-5</v>
      </c>
      <c r="AC3633" s="175">
        <f t="shared" ref="AC3633" si="842">SUM(AB3633:AB3636)/4</f>
        <v>9.2942517614919194E-5</v>
      </c>
    </row>
    <row r="3634" spans="1:29">
      <c r="A3634" t="s">
        <v>8502</v>
      </c>
      <c r="B3634" t="s">
        <v>8503</v>
      </c>
      <c r="C3634">
        <v>4.05</v>
      </c>
      <c r="D3634">
        <v>4.0599999999999996</v>
      </c>
      <c r="E3634">
        <v>2.94</v>
      </c>
      <c r="F3634">
        <v>6.06</v>
      </c>
      <c r="G3634">
        <v>6.23</v>
      </c>
      <c r="H3634">
        <v>3.18</v>
      </c>
      <c r="I3634">
        <v>5.47</v>
      </c>
      <c r="J3634">
        <v>5.78</v>
      </c>
      <c r="K3634">
        <v>2.7</v>
      </c>
      <c r="U3634">
        <v>6</v>
      </c>
      <c r="V3634">
        <v>36</v>
      </c>
      <c r="W3634">
        <v>22</v>
      </c>
      <c r="X3634">
        <v>186</v>
      </c>
      <c r="Y3634">
        <v>118</v>
      </c>
      <c r="Z3634">
        <v>252</v>
      </c>
      <c r="AA3634">
        <f t="shared" si="839"/>
        <v>620</v>
      </c>
      <c r="AB3634">
        <f t="shared" si="840"/>
        <v>1.0331575243612711E-4</v>
      </c>
      <c r="AC3634" s="175"/>
    </row>
    <row r="3635" spans="1:29">
      <c r="A3635" t="s">
        <v>8504</v>
      </c>
      <c r="B3635" t="s">
        <v>8505</v>
      </c>
      <c r="C3635">
        <v>4.0599999999999996</v>
      </c>
      <c r="D3635">
        <v>4.0599999999999996</v>
      </c>
      <c r="E3635">
        <v>3.05</v>
      </c>
      <c r="F3635">
        <v>6.24</v>
      </c>
      <c r="G3635">
        <v>6.28</v>
      </c>
      <c r="H3635">
        <v>3.33</v>
      </c>
      <c r="I3635">
        <v>5.75</v>
      </c>
      <c r="J3635">
        <v>5.92</v>
      </c>
      <c r="K3635">
        <v>2.7</v>
      </c>
      <c r="U3635">
        <v>7</v>
      </c>
      <c r="V3635">
        <v>24</v>
      </c>
      <c r="W3635">
        <v>24</v>
      </c>
      <c r="X3635">
        <v>198</v>
      </c>
      <c r="Y3635">
        <v>149</v>
      </c>
      <c r="Z3635">
        <v>217</v>
      </c>
      <c r="AA3635">
        <f t="shared" si="839"/>
        <v>619</v>
      </c>
      <c r="AB3635">
        <f t="shared" si="840"/>
        <v>1.0314911412574627E-4</v>
      </c>
      <c r="AC3635" s="175"/>
    </row>
    <row r="3636" spans="1:29">
      <c r="A3636" t="s">
        <v>8506</v>
      </c>
      <c r="B3636" t="s">
        <v>8507</v>
      </c>
      <c r="C3636">
        <v>4.0599999999999996</v>
      </c>
      <c r="D3636">
        <v>4.0599999999999996</v>
      </c>
      <c r="E3636">
        <v>3.14</v>
      </c>
      <c r="F3636">
        <v>6.28</v>
      </c>
      <c r="G3636">
        <v>6.3</v>
      </c>
      <c r="H3636">
        <v>3.51</v>
      </c>
      <c r="I3636">
        <v>5.97</v>
      </c>
      <c r="J3636">
        <v>6.03</v>
      </c>
      <c r="K3636">
        <v>2.7</v>
      </c>
      <c r="U3636">
        <v>18</v>
      </c>
      <c r="V3636">
        <v>23</v>
      </c>
      <c r="W3636">
        <v>21</v>
      </c>
      <c r="X3636">
        <v>148</v>
      </c>
      <c r="Y3636">
        <v>133</v>
      </c>
      <c r="Z3636">
        <v>165</v>
      </c>
      <c r="AA3636">
        <f t="shared" si="839"/>
        <v>508</v>
      </c>
      <c r="AB3636">
        <f t="shared" si="840"/>
        <v>8.4652261673471901E-5</v>
      </c>
      <c r="AC3636" s="175"/>
    </row>
    <row r="3637" spans="1:29">
      <c r="A3637" t="s">
        <v>8508</v>
      </c>
      <c r="B3637" t="s">
        <v>8509</v>
      </c>
      <c r="C3637">
        <v>4.0599999999999996</v>
      </c>
      <c r="D3637">
        <v>4.0599999999999996</v>
      </c>
      <c r="E3637">
        <v>3.21</v>
      </c>
      <c r="F3637">
        <v>6.3</v>
      </c>
      <c r="G3637">
        <v>6.31</v>
      </c>
      <c r="H3637">
        <v>3.65</v>
      </c>
      <c r="I3637">
        <v>6.04</v>
      </c>
      <c r="J3637">
        <v>6.07</v>
      </c>
      <c r="K3637">
        <v>2.7</v>
      </c>
      <c r="U3637">
        <v>18</v>
      </c>
      <c r="V3637">
        <v>21</v>
      </c>
      <c r="W3637">
        <v>22</v>
      </c>
      <c r="X3637">
        <v>128</v>
      </c>
      <c r="Y3637">
        <v>136</v>
      </c>
      <c r="Z3637">
        <v>157</v>
      </c>
      <c r="AA3637">
        <f t="shared" si="839"/>
        <v>482</v>
      </c>
      <c r="AB3637">
        <f t="shared" si="840"/>
        <v>8.0319665603569793E-5</v>
      </c>
      <c r="AC3637" s="175">
        <f t="shared" ref="AC3637:AC3697" si="843">SUM(AB3637:AB3640)/4</f>
        <v>7.4362346007454395E-5</v>
      </c>
    </row>
    <row r="3638" spans="1:29">
      <c r="A3638" t="s">
        <v>8510</v>
      </c>
      <c r="B3638" t="s">
        <v>8511</v>
      </c>
      <c r="C3638">
        <v>4.0599999999999996</v>
      </c>
      <c r="D3638">
        <v>4.0599999999999996</v>
      </c>
      <c r="E3638">
        <v>3.27</v>
      </c>
      <c r="F3638">
        <v>6.31</v>
      </c>
      <c r="G3638">
        <v>6.31</v>
      </c>
      <c r="H3638">
        <v>3.76</v>
      </c>
      <c r="I3638">
        <v>6.06</v>
      </c>
      <c r="J3638">
        <v>6.08</v>
      </c>
      <c r="K3638">
        <v>2.7</v>
      </c>
      <c r="U3638">
        <v>9</v>
      </c>
      <c r="V3638">
        <v>19</v>
      </c>
      <c r="W3638">
        <v>17</v>
      </c>
      <c r="X3638">
        <v>148</v>
      </c>
      <c r="Y3638">
        <v>129</v>
      </c>
      <c r="Z3638">
        <v>143</v>
      </c>
      <c r="AA3638">
        <f t="shared" si="839"/>
        <v>465</v>
      </c>
      <c r="AB3638">
        <f t="shared" si="840"/>
        <v>7.7486814327095335E-5</v>
      </c>
      <c r="AC3638" s="175"/>
    </row>
    <row r="3639" spans="1:29">
      <c r="A3639" t="s">
        <v>8512</v>
      </c>
      <c r="B3639" t="s">
        <v>8513</v>
      </c>
      <c r="C3639">
        <v>4.0599999999999996</v>
      </c>
      <c r="D3639">
        <v>4.0599999999999996</v>
      </c>
      <c r="E3639">
        <v>3.32</v>
      </c>
      <c r="F3639">
        <v>6.31</v>
      </c>
      <c r="G3639">
        <v>6.31</v>
      </c>
      <c r="H3639">
        <v>3.86</v>
      </c>
      <c r="I3639">
        <v>6.07</v>
      </c>
      <c r="J3639">
        <v>6.08</v>
      </c>
      <c r="K3639">
        <v>2.7</v>
      </c>
      <c r="U3639">
        <v>15</v>
      </c>
      <c r="V3639">
        <v>18</v>
      </c>
      <c r="W3639">
        <v>14</v>
      </c>
      <c r="X3639">
        <v>108</v>
      </c>
      <c r="Y3639">
        <v>125</v>
      </c>
      <c r="Z3639">
        <v>145</v>
      </c>
      <c r="AA3639">
        <f t="shared" si="839"/>
        <v>425</v>
      </c>
      <c r="AB3639">
        <f t="shared" si="840"/>
        <v>7.0821281911861333E-5</v>
      </c>
      <c r="AC3639" s="175"/>
    </row>
    <row r="3640" spans="1:29">
      <c r="A3640" t="s">
        <v>8514</v>
      </c>
      <c r="B3640" t="s">
        <v>8515</v>
      </c>
      <c r="C3640">
        <v>4.0599999999999996</v>
      </c>
      <c r="D3640">
        <v>4.0599999999999996</v>
      </c>
      <c r="E3640">
        <v>3.37</v>
      </c>
      <c r="F3640">
        <v>6.31</v>
      </c>
      <c r="G3640">
        <v>6.31</v>
      </c>
      <c r="H3640">
        <v>3.94</v>
      </c>
      <c r="I3640">
        <v>6.07</v>
      </c>
      <c r="J3640">
        <v>6.08</v>
      </c>
      <c r="K3640">
        <v>2.7</v>
      </c>
      <c r="U3640">
        <v>14</v>
      </c>
      <c r="V3640">
        <v>17</v>
      </c>
      <c r="W3640">
        <v>11</v>
      </c>
      <c r="X3640">
        <v>106</v>
      </c>
      <c r="Y3640">
        <v>125</v>
      </c>
      <c r="Z3640">
        <v>140</v>
      </c>
      <c r="AA3640">
        <f t="shared" si="839"/>
        <v>413</v>
      </c>
      <c r="AB3640">
        <f t="shared" si="840"/>
        <v>6.8821622187291133E-5</v>
      </c>
      <c r="AC3640" s="175"/>
    </row>
    <row r="3641" spans="1:29">
      <c r="A3641" t="s">
        <v>8516</v>
      </c>
      <c r="B3641" t="s">
        <v>8517</v>
      </c>
      <c r="C3641">
        <v>4.0599999999999996</v>
      </c>
      <c r="D3641">
        <v>4.0599999999999996</v>
      </c>
      <c r="E3641">
        <v>3.4</v>
      </c>
      <c r="F3641">
        <v>6.31</v>
      </c>
      <c r="G3641">
        <v>6.31</v>
      </c>
      <c r="H3641">
        <v>4</v>
      </c>
      <c r="I3641">
        <v>6.07</v>
      </c>
      <c r="J3641">
        <v>6.08</v>
      </c>
      <c r="K3641">
        <v>2.7</v>
      </c>
      <c r="U3641">
        <v>15</v>
      </c>
      <c r="V3641">
        <v>16</v>
      </c>
      <c r="W3641">
        <v>13</v>
      </c>
      <c r="X3641">
        <v>85</v>
      </c>
      <c r="Y3641">
        <v>115</v>
      </c>
      <c r="Z3641">
        <v>113</v>
      </c>
      <c r="AA3641">
        <f t="shared" si="839"/>
        <v>357</v>
      </c>
      <c r="AB3641">
        <f t="shared" si="840"/>
        <v>5.948987680596352E-5</v>
      </c>
      <c r="AC3641" s="175">
        <f t="shared" ref="AC3641:AC3701" si="844">SUM(AB3641:AB3644)/4</f>
        <v>5.9448217228368307E-5</v>
      </c>
    </row>
    <row r="3642" spans="1:29">
      <c r="A3642" t="s">
        <v>8518</v>
      </c>
      <c r="B3642" t="s">
        <v>8519</v>
      </c>
      <c r="C3642">
        <v>4.0599999999999996</v>
      </c>
      <c r="D3642">
        <v>4.0599999999999996</v>
      </c>
      <c r="E3642">
        <v>3.43</v>
      </c>
      <c r="F3642">
        <v>6.31</v>
      </c>
      <c r="G3642">
        <v>6.31</v>
      </c>
      <c r="H3642">
        <v>4.03</v>
      </c>
      <c r="I3642">
        <v>6.06</v>
      </c>
      <c r="J3642">
        <v>6.08</v>
      </c>
      <c r="K3642">
        <v>2.7</v>
      </c>
      <c r="U3642">
        <v>3</v>
      </c>
      <c r="V3642">
        <v>14</v>
      </c>
      <c r="W3642">
        <v>12</v>
      </c>
      <c r="X3642">
        <v>121</v>
      </c>
      <c r="Y3642">
        <v>118</v>
      </c>
      <c r="Z3642">
        <v>108</v>
      </c>
      <c r="AA3642">
        <f t="shared" si="839"/>
        <v>376</v>
      </c>
      <c r="AB3642">
        <f t="shared" si="840"/>
        <v>6.2656004703199667E-5</v>
      </c>
      <c r="AC3642" s="175"/>
    </row>
    <row r="3643" spans="1:29">
      <c r="A3643" t="s">
        <v>8520</v>
      </c>
      <c r="B3643" t="s">
        <v>8521</v>
      </c>
      <c r="C3643">
        <v>4.0599999999999996</v>
      </c>
      <c r="D3643">
        <v>4.0599999999999996</v>
      </c>
      <c r="E3643">
        <v>3.45</v>
      </c>
      <c r="F3643">
        <v>6.31</v>
      </c>
      <c r="G3643">
        <v>6.31</v>
      </c>
      <c r="H3643">
        <v>4.03</v>
      </c>
      <c r="I3643">
        <v>6.06</v>
      </c>
      <c r="J3643">
        <v>6.08</v>
      </c>
      <c r="K3643">
        <v>2.7</v>
      </c>
      <c r="U3643">
        <v>4</v>
      </c>
      <c r="V3643">
        <v>15</v>
      </c>
      <c r="W3643">
        <v>13</v>
      </c>
      <c r="X3643">
        <v>109</v>
      </c>
      <c r="Y3643">
        <v>107</v>
      </c>
      <c r="Z3643">
        <v>97</v>
      </c>
      <c r="AA3643">
        <f t="shared" si="839"/>
        <v>345</v>
      </c>
      <c r="AB3643">
        <f t="shared" si="840"/>
        <v>5.7490217081393314E-5</v>
      </c>
      <c r="AC3643" s="175"/>
    </row>
    <row r="3644" spans="1:29">
      <c r="A3644" t="s">
        <v>8522</v>
      </c>
      <c r="B3644" t="s">
        <v>8523</v>
      </c>
      <c r="C3644">
        <v>4.0599999999999996</v>
      </c>
      <c r="D3644">
        <v>4.0599999999999996</v>
      </c>
      <c r="E3644">
        <v>3.44</v>
      </c>
      <c r="F3644">
        <v>6.31</v>
      </c>
      <c r="G3644">
        <v>6.31</v>
      </c>
      <c r="H3644">
        <v>4.01</v>
      </c>
      <c r="I3644">
        <v>6.06</v>
      </c>
      <c r="J3644">
        <v>6.08</v>
      </c>
      <c r="K3644">
        <v>2.7</v>
      </c>
      <c r="U3644">
        <v>8</v>
      </c>
      <c r="V3644">
        <v>16</v>
      </c>
      <c r="W3644">
        <v>13</v>
      </c>
      <c r="X3644">
        <v>94</v>
      </c>
      <c r="Y3644">
        <v>105</v>
      </c>
      <c r="Z3644">
        <v>113</v>
      </c>
      <c r="AA3644">
        <f t="shared" si="839"/>
        <v>349</v>
      </c>
      <c r="AB3644">
        <f t="shared" si="840"/>
        <v>5.8156770322916718E-5</v>
      </c>
      <c r="AC3644" s="175"/>
    </row>
    <row r="3645" spans="1:29">
      <c r="A3645" t="s">
        <v>8524</v>
      </c>
      <c r="B3645" t="s">
        <v>8525</v>
      </c>
      <c r="C3645">
        <v>4.0599999999999996</v>
      </c>
      <c r="D3645">
        <v>4.0599999999999996</v>
      </c>
      <c r="E3645">
        <v>3.41</v>
      </c>
      <c r="F3645">
        <v>6.31</v>
      </c>
      <c r="G3645">
        <v>6.31</v>
      </c>
      <c r="H3645">
        <v>3.96</v>
      </c>
      <c r="I3645">
        <v>6.05</v>
      </c>
      <c r="J3645">
        <v>6.07</v>
      </c>
      <c r="K3645">
        <v>2.7</v>
      </c>
      <c r="U3645">
        <v>15</v>
      </c>
      <c r="V3645">
        <v>16</v>
      </c>
      <c r="W3645">
        <v>12</v>
      </c>
      <c r="X3645">
        <v>74</v>
      </c>
      <c r="Y3645">
        <v>113</v>
      </c>
      <c r="Z3645">
        <v>134</v>
      </c>
      <c r="AA3645">
        <f t="shared" si="839"/>
        <v>364</v>
      </c>
      <c r="AB3645">
        <f t="shared" si="840"/>
        <v>6.0656344978629468E-5</v>
      </c>
      <c r="AC3645" s="175">
        <f t="shared" ref="AC3645:AC3705" si="845">SUM(AB3645:AB3648)/4</f>
        <v>6.4239068651817757E-5</v>
      </c>
    </row>
    <row r="3646" spans="1:29">
      <c r="A3646" t="s">
        <v>8526</v>
      </c>
      <c r="B3646" t="s">
        <v>8527</v>
      </c>
      <c r="C3646">
        <v>4.0599999999999996</v>
      </c>
      <c r="D3646">
        <v>4.0599999999999996</v>
      </c>
      <c r="E3646">
        <v>3.36</v>
      </c>
      <c r="F3646">
        <v>6.3</v>
      </c>
      <c r="G3646">
        <v>6.31</v>
      </c>
      <c r="H3646">
        <v>3.9</v>
      </c>
      <c r="I3646">
        <v>6.03</v>
      </c>
      <c r="J3646">
        <v>6.06</v>
      </c>
      <c r="K3646">
        <v>2.7</v>
      </c>
      <c r="U3646">
        <v>12</v>
      </c>
      <c r="V3646">
        <v>19</v>
      </c>
      <c r="W3646">
        <v>15</v>
      </c>
      <c r="X3646">
        <v>80</v>
      </c>
      <c r="Y3646">
        <v>119</v>
      </c>
      <c r="Z3646">
        <v>129</v>
      </c>
      <c r="AA3646">
        <f t="shared" si="839"/>
        <v>374</v>
      </c>
      <c r="AB3646">
        <f t="shared" si="840"/>
        <v>6.2322728082437972E-5</v>
      </c>
      <c r="AC3646" s="175"/>
    </row>
    <row r="3647" spans="1:29">
      <c r="A3647" t="s">
        <v>8528</v>
      </c>
      <c r="B3647" t="s">
        <v>8529</v>
      </c>
      <c r="C3647">
        <v>4.0599999999999996</v>
      </c>
      <c r="D3647">
        <v>4.0599999999999996</v>
      </c>
      <c r="E3647">
        <v>3.23</v>
      </c>
      <c r="F3647">
        <v>6.3</v>
      </c>
      <c r="G3647">
        <v>6.31</v>
      </c>
      <c r="H3647">
        <v>3.83</v>
      </c>
      <c r="I3647">
        <v>5.99</v>
      </c>
      <c r="J3647">
        <v>6.04</v>
      </c>
      <c r="K3647">
        <v>2.7</v>
      </c>
      <c r="U3647">
        <v>14</v>
      </c>
      <c r="V3647">
        <v>21</v>
      </c>
      <c r="W3647">
        <v>19</v>
      </c>
      <c r="X3647">
        <v>84</v>
      </c>
      <c r="Y3647">
        <v>122</v>
      </c>
      <c r="Z3647">
        <v>136</v>
      </c>
      <c r="AA3647">
        <f t="shared" si="839"/>
        <v>396</v>
      </c>
      <c r="AB3647">
        <f t="shared" si="840"/>
        <v>6.5988770910816675E-5</v>
      </c>
      <c r="AC3647" s="175"/>
    </row>
    <row r="3648" spans="1:29">
      <c r="A3648" t="s">
        <v>8530</v>
      </c>
      <c r="B3648" t="s">
        <v>8531</v>
      </c>
      <c r="C3648">
        <v>4.0599999999999996</v>
      </c>
      <c r="D3648">
        <v>4.0599999999999996</v>
      </c>
      <c r="E3648">
        <v>3.1</v>
      </c>
      <c r="F3648">
        <v>6.27</v>
      </c>
      <c r="G3648">
        <v>6.3</v>
      </c>
      <c r="H3648">
        <v>3.65</v>
      </c>
      <c r="I3648">
        <v>5.83</v>
      </c>
      <c r="J3648">
        <v>5.96</v>
      </c>
      <c r="K3648">
        <v>2.7</v>
      </c>
      <c r="U3648">
        <v>13</v>
      </c>
      <c r="V3648">
        <v>21</v>
      </c>
      <c r="W3648">
        <v>18</v>
      </c>
      <c r="X3648">
        <v>82</v>
      </c>
      <c r="Y3648">
        <v>133</v>
      </c>
      <c r="Z3648">
        <v>141</v>
      </c>
      <c r="AA3648">
        <f t="shared" si="839"/>
        <v>408</v>
      </c>
      <c r="AB3648">
        <f t="shared" si="840"/>
        <v>6.7988430635386874E-5</v>
      </c>
      <c r="AC3648" s="175"/>
    </row>
    <row r="3649" spans="1:29">
      <c r="A3649" t="s">
        <v>8532</v>
      </c>
      <c r="B3649" t="s">
        <v>8533</v>
      </c>
      <c r="C3649">
        <v>4.0599999999999996</v>
      </c>
      <c r="D3649">
        <v>4.0599999999999996</v>
      </c>
      <c r="E3649">
        <v>3.02</v>
      </c>
      <c r="F3649">
        <v>6.22</v>
      </c>
      <c r="G3649">
        <v>6.29</v>
      </c>
      <c r="H3649">
        <v>3.51</v>
      </c>
      <c r="I3649">
        <v>5.64</v>
      </c>
      <c r="J3649">
        <v>5.87</v>
      </c>
      <c r="K3649">
        <v>2.7</v>
      </c>
      <c r="U3649">
        <v>12</v>
      </c>
      <c r="V3649">
        <v>21</v>
      </c>
      <c r="W3649">
        <v>16</v>
      </c>
      <c r="X3649">
        <v>92</v>
      </c>
      <c r="Y3649">
        <v>129</v>
      </c>
      <c r="Z3649">
        <v>121</v>
      </c>
      <c r="AA3649">
        <f t="shared" si="839"/>
        <v>391</v>
      </c>
      <c r="AB3649">
        <f t="shared" si="840"/>
        <v>6.515557935891243E-5</v>
      </c>
      <c r="AC3649" s="175">
        <f t="shared" ref="AC3649:AC3709" si="846">SUM(AB3649:AB3652)/4</f>
        <v>4.4617407604472638E-5</v>
      </c>
    </row>
    <row r="3650" spans="1:29">
      <c r="A3650" t="s">
        <v>8534</v>
      </c>
      <c r="B3650" t="s">
        <v>8535</v>
      </c>
      <c r="C3650">
        <v>4.04</v>
      </c>
      <c r="D3650">
        <v>4.0599999999999996</v>
      </c>
      <c r="E3650">
        <v>2.96</v>
      </c>
      <c r="F3650">
        <v>6.14</v>
      </c>
      <c r="G3650">
        <v>6.26</v>
      </c>
      <c r="H3650">
        <v>3.4</v>
      </c>
      <c r="I3650">
        <v>5.5</v>
      </c>
      <c r="J3650">
        <v>5.79</v>
      </c>
      <c r="K3650">
        <v>2.7</v>
      </c>
      <c r="U3650">
        <v>11</v>
      </c>
      <c r="V3650">
        <v>16</v>
      </c>
      <c r="W3650">
        <v>14</v>
      </c>
      <c r="X3650">
        <v>83</v>
      </c>
      <c r="Y3650">
        <v>118</v>
      </c>
      <c r="Z3650">
        <v>70</v>
      </c>
      <c r="AA3650">
        <f t="shared" si="839"/>
        <v>312</v>
      </c>
      <c r="AB3650">
        <f t="shared" si="840"/>
        <v>5.1991152838825259E-5</v>
      </c>
      <c r="AC3650" s="175"/>
    </row>
    <row r="3651" spans="1:29">
      <c r="A3651" t="s">
        <v>8536</v>
      </c>
      <c r="B3651" t="s">
        <v>8537</v>
      </c>
      <c r="C3651">
        <v>4.03</v>
      </c>
      <c r="D3651">
        <v>4.0599999999999996</v>
      </c>
      <c r="E3651">
        <v>2.92</v>
      </c>
      <c r="F3651">
        <v>6.05</v>
      </c>
      <c r="G3651">
        <v>6.24</v>
      </c>
      <c r="H3651">
        <v>3.32</v>
      </c>
      <c r="I3651">
        <v>5.39</v>
      </c>
      <c r="J3651">
        <v>5.74</v>
      </c>
      <c r="K3651">
        <v>2.7</v>
      </c>
      <c r="U3651">
        <v>11</v>
      </c>
      <c r="V3651">
        <v>11</v>
      </c>
      <c r="W3651">
        <v>8</v>
      </c>
      <c r="X3651">
        <v>61</v>
      </c>
      <c r="Y3651">
        <v>88</v>
      </c>
      <c r="Z3651">
        <v>29</v>
      </c>
      <c r="AA3651">
        <f t="shared" si="839"/>
        <v>208</v>
      </c>
      <c r="AB3651">
        <f t="shared" si="840"/>
        <v>3.4660768559216842E-5</v>
      </c>
      <c r="AC3651" s="175"/>
    </row>
    <row r="3652" spans="1:29">
      <c r="A3652" t="s">
        <v>8538</v>
      </c>
      <c r="B3652" t="s">
        <v>8539</v>
      </c>
      <c r="C3652">
        <v>4.01</v>
      </c>
      <c r="D3652">
        <v>4.05</v>
      </c>
      <c r="E3652">
        <v>2.88</v>
      </c>
      <c r="F3652">
        <v>5.85</v>
      </c>
      <c r="G3652">
        <v>6.18</v>
      </c>
      <c r="H3652">
        <v>3.25</v>
      </c>
      <c r="I3652">
        <v>5.25</v>
      </c>
      <c r="J3652">
        <v>5.66</v>
      </c>
      <c r="K3652">
        <v>2.7</v>
      </c>
      <c r="U3652">
        <v>3</v>
      </c>
      <c r="V3652">
        <v>4</v>
      </c>
      <c r="W3652">
        <v>3</v>
      </c>
      <c r="X3652">
        <v>74</v>
      </c>
      <c r="Y3652">
        <v>64</v>
      </c>
      <c r="Z3652">
        <v>12</v>
      </c>
      <c r="AA3652">
        <f t="shared" si="839"/>
        <v>160</v>
      </c>
      <c r="AB3652">
        <f t="shared" si="840"/>
        <v>2.666212966093603E-5</v>
      </c>
      <c r="AC3652" s="175"/>
    </row>
    <row r="3653" spans="1:29">
      <c r="A3653" t="s">
        <v>8540</v>
      </c>
      <c r="B3653" t="s">
        <v>8541</v>
      </c>
      <c r="C3653">
        <v>3.98</v>
      </c>
      <c r="D3653">
        <v>4.04</v>
      </c>
      <c r="E3653">
        <v>2.84</v>
      </c>
      <c r="F3653">
        <v>5.71</v>
      </c>
      <c r="G3653">
        <v>6.1</v>
      </c>
      <c r="H3653">
        <v>3.21</v>
      </c>
      <c r="I3653">
        <v>5.16</v>
      </c>
      <c r="J3653">
        <v>5.62</v>
      </c>
      <c r="K3653">
        <v>2.7</v>
      </c>
      <c r="U3653">
        <v>1</v>
      </c>
      <c r="V3653">
        <v>4</v>
      </c>
      <c r="W3653">
        <v>3</v>
      </c>
      <c r="X3653">
        <v>95</v>
      </c>
      <c r="Y3653">
        <v>66</v>
      </c>
      <c r="Z3653">
        <v>14</v>
      </c>
      <c r="AA3653">
        <f t="shared" si="839"/>
        <v>183</v>
      </c>
      <c r="AB3653">
        <f t="shared" si="840"/>
        <v>3.0494810799695585E-5</v>
      </c>
      <c r="AC3653" s="175">
        <f t="shared" ref="AC3653:AC3713" si="847">SUM(AB3653:AB3656)/4</f>
        <v>3.9909875336213615E-5</v>
      </c>
    </row>
    <row r="3654" spans="1:29">
      <c r="A3654" t="s">
        <v>8542</v>
      </c>
      <c r="B3654" t="s">
        <v>8543</v>
      </c>
      <c r="C3654">
        <v>3.96</v>
      </c>
      <c r="D3654">
        <v>4.04</v>
      </c>
      <c r="E3654">
        <v>2.83</v>
      </c>
      <c r="F3654">
        <v>5.63</v>
      </c>
      <c r="G3654">
        <v>6.07</v>
      </c>
      <c r="H3654">
        <v>3.17</v>
      </c>
      <c r="I3654">
        <v>5.0999999999999996</v>
      </c>
      <c r="J3654">
        <v>5.59</v>
      </c>
      <c r="K3654">
        <v>2.7</v>
      </c>
      <c r="U3654">
        <v>2</v>
      </c>
      <c r="V3654">
        <v>3</v>
      </c>
      <c r="W3654">
        <v>3</v>
      </c>
      <c r="X3654">
        <v>107</v>
      </c>
      <c r="Y3654">
        <v>64</v>
      </c>
      <c r="Z3654">
        <v>11</v>
      </c>
      <c r="AA3654">
        <f t="shared" ref="AA3654:AA3717" si="848">SUM(U3654:Z3654)</f>
        <v>190</v>
      </c>
      <c r="AB3654">
        <f t="shared" si="840"/>
        <v>3.1661278972361536E-5</v>
      </c>
      <c r="AC3654" s="175"/>
    </row>
    <row r="3655" spans="1:29">
      <c r="A3655" t="s">
        <v>8544</v>
      </c>
      <c r="B3655" t="s">
        <v>8545</v>
      </c>
      <c r="C3655">
        <v>3.93</v>
      </c>
      <c r="D3655">
        <v>4.03</v>
      </c>
      <c r="E3655">
        <v>2.81</v>
      </c>
      <c r="F3655">
        <v>5.51</v>
      </c>
      <c r="G3655">
        <v>6</v>
      </c>
      <c r="H3655">
        <v>3.14</v>
      </c>
      <c r="I3655">
        <v>5.04</v>
      </c>
      <c r="J3655">
        <v>5.55</v>
      </c>
      <c r="K3655">
        <v>2.7</v>
      </c>
      <c r="V3655">
        <v>4</v>
      </c>
      <c r="W3655">
        <v>4</v>
      </c>
      <c r="X3655">
        <v>149</v>
      </c>
      <c r="Y3655">
        <v>62</v>
      </c>
      <c r="Z3655">
        <v>21</v>
      </c>
      <c r="AA3655">
        <f t="shared" si="848"/>
        <v>240</v>
      </c>
      <c r="AB3655">
        <f t="shared" si="840"/>
        <v>3.9993194491404049E-5</v>
      </c>
      <c r="AC3655" s="175"/>
    </row>
    <row r="3656" spans="1:29">
      <c r="A3656" t="s">
        <v>8546</v>
      </c>
      <c r="B3656" t="s">
        <v>8547</v>
      </c>
      <c r="C3656">
        <v>3.95</v>
      </c>
      <c r="D3656">
        <v>4.04</v>
      </c>
      <c r="E3656">
        <v>2.82</v>
      </c>
      <c r="F3656">
        <v>5.53</v>
      </c>
      <c r="G3656">
        <v>6.01</v>
      </c>
      <c r="H3656">
        <v>3.12</v>
      </c>
      <c r="I3656">
        <v>5.07</v>
      </c>
      <c r="J3656">
        <v>5.57</v>
      </c>
      <c r="K3656">
        <v>2.7</v>
      </c>
      <c r="V3656">
        <v>7</v>
      </c>
      <c r="W3656">
        <v>7</v>
      </c>
      <c r="X3656">
        <v>183</v>
      </c>
      <c r="Y3656">
        <v>99</v>
      </c>
      <c r="Z3656">
        <v>49</v>
      </c>
      <c r="AA3656">
        <f t="shared" si="848"/>
        <v>345</v>
      </c>
      <c r="AB3656">
        <f t="shared" si="840"/>
        <v>5.7490217081393314E-5</v>
      </c>
      <c r="AC3656" s="175"/>
    </row>
    <row r="3657" spans="1:29">
      <c r="A3657" t="s">
        <v>8548</v>
      </c>
      <c r="B3657" t="s">
        <v>8549</v>
      </c>
      <c r="C3657">
        <v>4.04</v>
      </c>
      <c r="D3657">
        <v>4.0599999999999996</v>
      </c>
      <c r="E3657">
        <v>2.92</v>
      </c>
      <c r="F3657">
        <v>5.96</v>
      </c>
      <c r="G3657">
        <v>6.21</v>
      </c>
      <c r="H3657">
        <v>3.22</v>
      </c>
      <c r="I3657">
        <v>5.37</v>
      </c>
      <c r="J3657">
        <v>5.73</v>
      </c>
      <c r="K3657">
        <v>2.7</v>
      </c>
      <c r="U3657">
        <v>3</v>
      </c>
      <c r="V3657">
        <v>12</v>
      </c>
      <c r="W3657">
        <v>13</v>
      </c>
      <c r="X3657">
        <v>195</v>
      </c>
      <c r="Y3657">
        <v>135</v>
      </c>
      <c r="Z3657">
        <v>155</v>
      </c>
      <c r="AA3657">
        <f t="shared" si="848"/>
        <v>513</v>
      </c>
      <c r="AB3657">
        <f t="shared" si="840"/>
        <v>8.5485453225376146E-5</v>
      </c>
      <c r="AC3657" s="175">
        <f t="shared" ref="AC3657:AC3717" si="849">SUM(AB3657:AB3660)/4</f>
        <v>8.4485623363091047E-5</v>
      </c>
    </row>
    <row r="3658" spans="1:29">
      <c r="A3658" t="s">
        <v>8550</v>
      </c>
      <c r="B3658" t="s">
        <v>8551</v>
      </c>
      <c r="C3658">
        <v>4.0599999999999996</v>
      </c>
      <c r="D3658">
        <v>4.0599999999999996</v>
      </c>
      <c r="E3658">
        <v>3.05</v>
      </c>
      <c r="F3658">
        <v>6.21</v>
      </c>
      <c r="G3658">
        <v>6.27</v>
      </c>
      <c r="H3658">
        <v>3.34</v>
      </c>
      <c r="I3658">
        <v>5.73</v>
      </c>
      <c r="J3658">
        <v>5.91</v>
      </c>
      <c r="K3658">
        <v>2.7</v>
      </c>
      <c r="U3658">
        <v>5</v>
      </c>
      <c r="V3658">
        <v>16</v>
      </c>
      <c r="W3658">
        <v>13</v>
      </c>
      <c r="X3658">
        <v>141</v>
      </c>
      <c r="Y3658">
        <v>114</v>
      </c>
      <c r="Z3658">
        <v>242</v>
      </c>
      <c r="AA3658">
        <f t="shared" si="848"/>
        <v>531</v>
      </c>
      <c r="AB3658">
        <f t="shared" si="840"/>
        <v>8.8484942812231445E-5</v>
      </c>
      <c r="AC3658" s="175"/>
    </row>
    <row r="3659" spans="1:29">
      <c r="A3659" t="s">
        <v>8552</v>
      </c>
      <c r="B3659" t="s">
        <v>8553</v>
      </c>
      <c r="C3659">
        <v>4.0599999999999996</v>
      </c>
      <c r="D3659">
        <v>4.0599999999999996</v>
      </c>
      <c r="E3659">
        <v>3.18</v>
      </c>
      <c r="F3659">
        <v>6.27</v>
      </c>
      <c r="G3659">
        <v>6.3</v>
      </c>
      <c r="H3659">
        <v>3.49</v>
      </c>
      <c r="I3659">
        <v>5.98</v>
      </c>
      <c r="J3659">
        <v>6.04</v>
      </c>
      <c r="K3659">
        <v>2.7</v>
      </c>
      <c r="U3659">
        <v>4</v>
      </c>
      <c r="V3659">
        <v>12</v>
      </c>
      <c r="W3659">
        <v>13</v>
      </c>
      <c r="X3659">
        <v>171</v>
      </c>
      <c r="Y3659">
        <v>144</v>
      </c>
      <c r="Z3659">
        <v>208</v>
      </c>
      <c r="AA3659">
        <f t="shared" si="848"/>
        <v>552</v>
      </c>
      <c r="AB3659">
        <f t="shared" si="840"/>
        <v>9.1984347330229308E-5</v>
      </c>
      <c r="AC3659" s="175"/>
    </row>
    <row r="3660" spans="1:29">
      <c r="A3660" t="s">
        <v>8554</v>
      </c>
      <c r="B3660" t="s">
        <v>8555</v>
      </c>
      <c r="C3660">
        <v>4.0599999999999996</v>
      </c>
      <c r="D3660">
        <v>4.0599999999999996</v>
      </c>
      <c r="E3660">
        <v>3.3</v>
      </c>
      <c r="F3660">
        <v>6.3</v>
      </c>
      <c r="G3660">
        <v>6.31</v>
      </c>
      <c r="H3660">
        <v>3.68</v>
      </c>
      <c r="I3660">
        <v>6.05</v>
      </c>
      <c r="J3660">
        <v>6.07</v>
      </c>
      <c r="K3660">
        <v>2.7</v>
      </c>
      <c r="U3660">
        <v>6</v>
      </c>
      <c r="V3660">
        <v>11</v>
      </c>
      <c r="W3660">
        <v>11</v>
      </c>
      <c r="X3660">
        <v>117</v>
      </c>
      <c r="Y3660">
        <v>129</v>
      </c>
      <c r="Z3660">
        <v>158</v>
      </c>
      <c r="AA3660">
        <f t="shared" si="848"/>
        <v>432</v>
      </c>
      <c r="AB3660">
        <f t="shared" si="840"/>
        <v>7.1987750084527287E-5</v>
      </c>
      <c r="AC3660" s="175"/>
    </row>
    <row r="3661" spans="1:29">
      <c r="A3661" t="s">
        <v>8556</v>
      </c>
      <c r="B3661" t="s">
        <v>8557</v>
      </c>
      <c r="C3661">
        <v>4.0599999999999996</v>
      </c>
      <c r="D3661">
        <v>4.0599999999999996</v>
      </c>
      <c r="E3661">
        <v>3.4</v>
      </c>
      <c r="F3661">
        <v>6.31</v>
      </c>
      <c r="G3661">
        <v>6.31</v>
      </c>
      <c r="H3661">
        <v>3.86</v>
      </c>
      <c r="I3661">
        <v>6.07</v>
      </c>
      <c r="J3661">
        <v>6.08</v>
      </c>
      <c r="K3661">
        <v>2.7</v>
      </c>
      <c r="U3661">
        <v>8</v>
      </c>
      <c r="V3661">
        <v>10</v>
      </c>
      <c r="W3661">
        <v>11</v>
      </c>
      <c r="X3661">
        <v>101</v>
      </c>
      <c r="Y3661">
        <v>131</v>
      </c>
      <c r="Z3661">
        <v>151</v>
      </c>
      <c r="AA3661">
        <f t="shared" si="848"/>
        <v>412</v>
      </c>
      <c r="AB3661">
        <f t="shared" si="840"/>
        <v>6.8654983876910279E-5</v>
      </c>
      <c r="AC3661" s="175">
        <f t="shared" ref="AC3661:AC3721" si="850">SUM(AB3661:AB3664)/4</f>
        <v>6.4405706962198598E-5</v>
      </c>
    </row>
    <row r="3662" spans="1:29">
      <c r="A3662" t="s">
        <v>8558</v>
      </c>
      <c r="B3662" t="s">
        <v>8559</v>
      </c>
      <c r="C3662">
        <v>4.0599999999999996</v>
      </c>
      <c r="D3662">
        <v>4.0599999999999996</v>
      </c>
      <c r="E3662">
        <v>3.48</v>
      </c>
      <c r="F3662">
        <v>6.31</v>
      </c>
      <c r="G3662">
        <v>6.31</v>
      </c>
      <c r="H3662">
        <v>3.99</v>
      </c>
      <c r="I3662">
        <v>6.08</v>
      </c>
      <c r="J3662">
        <v>6.09</v>
      </c>
      <c r="K3662">
        <v>2.7</v>
      </c>
      <c r="U3662">
        <v>5</v>
      </c>
      <c r="V3662">
        <v>10</v>
      </c>
      <c r="W3662">
        <v>9</v>
      </c>
      <c r="X3662">
        <v>106</v>
      </c>
      <c r="Y3662">
        <v>124</v>
      </c>
      <c r="Z3662">
        <v>137</v>
      </c>
      <c r="AA3662">
        <f t="shared" si="848"/>
        <v>391</v>
      </c>
      <c r="AB3662">
        <f t="shared" si="840"/>
        <v>6.515557935891243E-5</v>
      </c>
      <c r="AC3662" s="175"/>
    </row>
    <row r="3663" spans="1:29">
      <c r="A3663" t="s">
        <v>8560</v>
      </c>
      <c r="B3663" t="s">
        <v>8561</v>
      </c>
      <c r="C3663">
        <v>4.0599999999999996</v>
      </c>
      <c r="D3663">
        <v>4.0599999999999996</v>
      </c>
      <c r="E3663">
        <v>3.54</v>
      </c>
      <c r="F3663">
        <v>6.31</v>
      </c>
      <c r="G3663">
        <v>6.32</v>
      </c>
      <c r="H3663">
        <v>4.0999999999999996</v>
      </c>
      <c r="I3663">
        <v>6.08</v>
      </c>
      <c r="J3663">
        <v>6.09</v>
      </c>
      <c r="K3663">
        <v>2.7</v>
      </c>
      <c r="U3663">
        <v>6</v>
      </c>
      <c r="V3663">
        <v>9</v>
      </c>
      <c r="W3663">
        <v>8</v>
      </c>
      <c r="X3663">
        <v>91</v>
      </c>
      <c r="Y3663">
        <v>121</v>
      </c>
      <c r="Z3663">
        <v>139</v>
      </c>
      <c r="AA3663">
        <f t="shared" si="848"/>
        <v>374</v>
      </c>
      <c r="AB3663">
        <f t="shared" si="840"/>
        <v>6.2322728082437972E-5</v>
      </c>
      <c r="AC3663" s="175"/>
    </row>
    <row r="3664" spans="1:29">
      <c r="A3664" t="s">
        <v>8562</v>
      </c>
      <c r="B3664" t="s">
        <v>8563</v>
      </c>
      <c r="C3664">
        <v>4.0599999999999996</v>
      </c>
      <c r="D3664">
        <v>4.0599999999999996</v>
      </c>
      <c r="E3664">
        <v>3.58</v>
      </c>
      <c r="F3664">
        <v>6.31</v>
      </c>
      <c r="G3664">
        <v>6.32</v>
      </c>
      <c r="H3664">
        <v>4.2</v>
      </c>
      <c r="I3664">
        <v>6.08</v>
      </c>
      <c r="J3664">
        <v>6.09</v>
      </c>
      <c r="K3664">
        <v>2.7</v>
      </c>
      <c r="U3664">
        <v>6</v>
      </c>
      <c r="V3664">
        <v>9</v>
      </c>
      <c r="W3664">
        <v>7</v>
      </c>
      <c r="X3664">
        <v>92</v>
      </c>
      <c r="Y3664">
        <v>121</v>
      </c>
      <c r="Z3664">
        <v>134</v>
      </c>
      <c r="AA3664">
        <f t="shared" si="848"/>
        <v>369</v>
      </c>
      <c r="AB3664">
        <f t="shared" si="840"/>
        <v>6.1489536530533726E-5</v>
      </c>
      <c r="AC3664" s="175"/>
    </row>
    <row r="3665" spans="1:29">
      <c r="A3665" t="s">
        <v>8564</v>
      </c>
      <c r="B3665" t="s">
        <v>8565</v>
      </c>
      <c r="C3665">
        <v>4.0599999999999996</v>
      </c>
      <c r="D3665">
        <v>4.0599999999999996</v>
      </c>
      <c r="E3665">
        <v>3.62</v>
      </c>
      <c r="F3665">
        <v>6.31</v>
      </c>
      <c r="G3665">
        <v>6.32</v>
      </c>
      <c r="H3665">
        <v>4.26</v>
      </c>
      <c r="I3665">
        <v>6.08</v>
      </c>
      <c r="J3665">
        <v>6.09</v>
      </c>
      <c r="K3665">
        <v>2.7</v>
      </c>
      <c r="U3665">
        <v>7</v>
      </c>
      <c r="V3665">
        <v>8</v>
      </c>
      <c r="W3665">
        <v>7</v>
      </c>
      <c r="X3665">
        <v>81</v>
      </c>
      <c r="Y3665">
        <v>111</v>
      </c>
      <c r="Z3665">
        <v>108</v>
      </c>
      <c r="AA3665">
        <f t="shared" si="848"/>
        <v>322</v>
      </c>
      <c r="AB3665">
        <f t="shared" si="840"/>
        <v>5.3657535942633763E-5</v>
      </c>
      <c r="AC3665" s="175">
        <f t="shared" ref="AC3665:AC3725" si="851">SUM(AB3665:AB3668)/4</f>
        <v>5.1241280442111434E-5</v>
      </c>
    </row>
    <row r="3666" spans="1:29">
      <c r="A3666" t="s">
        <v>8566</v>
      </c>
      <c r="B3666" t="s">
        <v>8567</v>
      </c>
      <c r="C3666">
        <v>4.0599999999999996</v>
      </c>
      <c r="D3666">
        <v>4.0599999999999996</v>
      </c>
      <c r="E3666">
        <v>3.64</v>
      </c>
      <c r="F3666">
        <v>6.31</v>
      </c>
      <c r="G3666">
        <v>6.32</v>
      </c>
      <c r="H3666">
        <v>4.3</v>
      </c>
      <c r="I3666">
        <v>6.09</v>
      </c>
      <c r="J3666">
        <v>6.09</v>
      </c>
      <c r="K3666">
        <v>2.7</v>
      </c>
      <c r="U3666">
        <v>7</v>
      </c>
      <c r="V3666">
        <v>7</v>
      </c>
      <c r="W3666">
        <v>7</v>
      </c>
      <c r="X3666">
        <v>75</v>
      </c>
      <c r="Y3666">
        <v>114</v>
      </c>
      <c r="Z3666">
        <v>104</v>
      </c>
      <c r="AA3666">
        <f t="shared" si="848"/>
        <v>314</v>
      </c>
      <c r="AB3666">
        <f t="shared" si="840"/>
        <v>5.2324429459586961E-5</v>
      </c>
      <c r="AC3666" s="175"/>
    </row>
    <row r="3667" spans="1:29">
      <c r="A3667" t="s">
        <v>8568</v>
      </c>
      <c r="B3667" t="s">
        <v>8569</v>
      </c>
      <c r="C3667">
        <v>4.0599999999999996</v>
      </c>
      <c r="D3667">
        <v>4.0599999999999996</v>
      </c>
      <c r="E3667">
        <v>3.66</v>
      </c>
      <c r="F3667">
        <v>6.31</v>
      </c>
      <c r="G3667">
        <v>6.32</v>
      </c>
      <c r="H3667">
        <v>4.3</v>
      </c>
      <c r="I3667">
        <v>6.08</v>
      </c>
      <c r="J3667">
        <v>6.09</v>
      </c>
      <c r="K3667">
        <v>2.7</v>
      </c>
      <c r="U3667">
        <v>7</v>
      </c>
      <c r="V3667">
        <v>8</v>
      </c>
      <c r="W3667">
        <v>7</v>
      </c>
      <c r="X3667">
        <v>74</v>
      </c>
      <c r="Y3667">
        <v>103</v>
      </c>
      <c r="Z3667">
        <v>93</v>
      </c>
      <c r="AA3667">
        <f t="shared" si="848"/>
        <v>292</v>
      </c>
      <c r="AB3667">
        <f t="shared" si="840"/>
        <v>4.8658386631208258E-5</v>
      </c>
      <c r="AC3667" s="175"/>
    </row>
    <row r="3668" spans="1:29">
      <c r="A3668" t="s">
        <v>8570</v>
      </c>
      <c r="B3668" t="s">
        <v>8571</v>
      </c>
      <c r="C3668">
        <v>4.0599999999999996</v>
      </c>
      <c r="D3668">
        <v>4.0599999999999996</v>
      </c>
      <c r="E3668">
        <v>3.65</v>
      </c>
      <c r="F3668">
        <v>6.31</v>
      </c>
      <c r="G3668">
        <v>6.32</v>
      </c>
      <c r="H3668">
        <v>4.2699999999999996</v>
      </c>
      <c r="I3668">
        <v>6.09</v>
      </c>
      <c r="J3668">
        <v>6.09</v>
      </c>
      <c r="K3668">
        <v>2.7</v>
      </c>
      <c r="U3668">
        <v>7</v>
      </c>
      <c r="V3668">
        <v>8</v>
      </c>
      <c r="W3668">
        <v>7</v>
      </c>
      <c r="X3668">
        <v>69</v>
      </c>
      <c r="Y3668">
        <v>102</v>
      </c>
      <c r="Z3668">
        <v>109</v>
      </c>
      <c r="AA3668">
        <f t="shared" si="848"/>
        <v>302</v>
      </c>
      <c r="AB3668">
        <f t="shared" si="840"/>
        <v>5.0324769735016755E-5</v>
      </c>
      <c r="AC3668" s="175"/>
    </row>
    <row r="3669" spans="1:29">
      <c r="A3669" t="s">
        <v>8572</v>
      </c>
      <c r="B3669" t="s">
        <v>8573</v>
      </c>
      <c r="C3669">
        <v>4.0599999999999996</v>
      </c>
      <c r="D3669">
        <v>4.0599999999999996</v>
      </c>
      <c r="E3669">
        <v>3.62</v>
      </c>
      <c r="F3669">
        <v>6.31</v>
      </c>
      <c r="G3669">
        <v>6.31</v>
      </c>
      <c r="H3669">
        <v>4.21</v>
      </c>
      <c r="I3669">
        <v>6.08</v>
      </c>
      <c r="J3669">
        <v>6.09</v>
      </c>
      <c r="K3669">
        <v>2.7</v>
      </c>
      <c r="U3669">
        <v>9</v>
      </c>
      <c r="V3669">
        <v>8</v>
      </c>
      <c r="W3669">
        <v>7</v>
      </c>
      <c r="X3669">
        <v>72</v>
      </c>
      <c r="Y3669">
        <v>109</v>
      </c>
      <c r="Z3669">
        <v>128</v>
      </c>
      <c r="AA3669">
        <f t="shared" si="848"/>
        <v>333</v>
      </c>
      <c r="AB3669">
        <f t="shared" si="840"/>
        <v>5.5490557356823115E-5</v>
      </c>
      <c r="AC3669" s="175">
        <f t="shared" ref="AC3669:AC3729" si="852">SUM(AB3669:AB3672)/4</f>
        <v>5.9614855538749154E-5</v>
      </c>
    </row>
    <row r="3670" spans="1:29">
      <c r="A3670" t="s">
        <v>8574</v>
      </c>
      <c r="B3670" t="s">
        <v>8575</v>
      </c>
      <c r="C3670">
        <v>4.0599999999999996</v>
      </c>
      <c r="D3670">
        <v>4.0599999999999996</v>
      </c>
      <c r="E3670">
        <v>3.56</v>
      </c>
      <c r="F3670">
        <v>6.31</v>
      </c>
      <c r="G3670">
        <v>6.31</v>
      </c>
      <c r="H3670">
        <v>4.1500000000000004</v>
      </c>
      <c r="I3670">
        <v>6.08</v>
      </c>
      <c r="J3670">
        <v>6.09</v>
      </c>
      <c r="K3670">
        <v>2.7</v>
      </c>
      <c r="U3670">
        <v>7</v>
      </c>
      <c r="V3670">
        <v>9</v>
      </c>
      <c r="W3670">
        <v>8</v>
      </c>
      <c r="X3670">
        <v>83</v>
      </c>
      <c r="Y3670">
        <v>115</v>
      </c>
      <c r="Z3670">
        <v>124</v>
      </c>
      <c r="AA3670">
        <f t="shared" si="848"/>
        <v>346</v>
      </c>
      <c r="AB3670">
        <f t="shared" ref="AB3670:AB3733" si="853">AA3670/$AD$4</f>
        <v>5.7656855391774168E-5</v>
      </c>
      <c r="AC3670" s="175"/>
    </row>
    <row r="3671" spans="1:29">
      <c r="A3671" t="s">
        <v>8576</v>
      </c>
      <c r="B3671" t="s">
        <v>8577</v>
      </c>
      <c r="C3671">
        <v>4.0599999999999996</v>
      </c>
      <c r="D3671">
        <v>4.0599999999999996</v>
      </c>
      <c r="E3671">
        <v>3.43</v>
      </c>
      <c r="F3671">
        <v>6.3</v>
      </c>
      <c r="G3671">
        <v>6.31</v>
      </c>
      <c r="H3671">
        <v>4.1100000000000003</v>
      </c>
      <c r="I3671">
        <v>6.07</v>
      </c>
      <c r="J3671">
        <v>6.08</v>
      </c>
      <c r="K3671">
        <v>2.7</v>
      </c>
      <c r="U3671">
        <v>5</v>
      </c>
      <c r="V3671">
        <v>10</v>
      </c>
      <c r="W3671">
        <v>10</v>
      </c>
      <c r="X3671">
        <v>93</v>
      </c>
      <c r="Y3671">
        <v>118</v>
      </c>
      <c r="Z3671">
        <v>131</v>
      </c>
      <c r="AA3671">
        <f t="shared" si="848"/>
        <v>367</v>
      </c>
      <c r="AB3671">
        <f t="shared" si="853"/>
        <v>6.1156259909772017E-5</v>
      </c>
      <c r="AC3671" s="175"/>
    </row>
    <row r="3672" spans="1:29">
      <c r="A3672" t="s">
        <v>8578</v>
      </c>
      <c r="B3672" t="s">
        <v>8579</v>
      </c>
      <c r="C3672">
        <v>4.0599999999999996</v>
      </c>
      <c r="D3672">
        <v>4.0599999999999996</v>
      </c>
      <c r="E3672">
        <v>3.29</v>
      </c>
      <c r="F3672">
        <v>6.29</v>
      </c>
      <c r="G3672">
        <v>6.31</v>
      </c>
      <c r="H3672">
        <v>3.96</v>
      </c>
      <c r="I3672">
        <v>6.02</v>
      </c>
      <c r="J3672">
        <v>6.06</v>
      </c>
      <c r="K3672">
        <v>2.7</v>
      </c>
      <c r="U3672">
        <v>8</v>
      </c>
      <c r="V3672">
        <v>10</v>
      </c>
      <c r="W3672">
        <v>10</v>
      </c>
      <c r="X3672">
        <v>93</v>
      </c>
      <c r="Y3672">
        <v>129</v>
      </c>
      <c r="Z3672">
        <v>135</v>
      </c>
      <c r="AA3672">
        <f t="shared" si="848"/>
        <v>385</v>
      </c>
      <c r="AB3672">
        <f t="shared" si="853"/>
        <v>6.415574949662733E-5</v>
      </c>
      <c r="AC3672" s="175"/>
    </row>
    <row r="3673" spans="1:29">
      <c r="A3673" t="s">
        <v>8580</v>
      </c>
      <c r="B3673" t="s">
        <v>8581</v>
      </c>
      <c r="C3673">
        <v>4.0599999999999996</v>
      </c>
      <c r="D3673">
        <v>4.0599999999999996</v>
      </c>
      <c r="E3673">
        <v>3.21</v>
      </c>
      <c r="F3673">
        <v>6.27</v>
      </c>
      <c r="G3673">
        <v>6.3</v>
      </c>
      <c r="H3673">
        <v>3.82</v>
      </c>
      <c r="I3673">
        <v>5.95</v>
      </c>
      <c r="J3673">
        <v>6.02</v>
      </c>
      <c r="K3673">
        <v>2.7</v>
      </c>
      <c r="U3673">
        <v>7</v>
      </c>
      <c r="V3673">
        <v>10</v>
      </c>
      <c r="W3673">
        <v>8</v>
      </c>
      <c r="X3673">
        <v>106</v>
      </c>
      <c r="Y3673">
        <v>125</v>
      </c>
      <c r="Z3673">
        <v>116</v>
      </c>
      <c r="AA3673">
        <f t="shared" si="848"/>
        <v>372</v>
      </c>
      <c r="AB3673">
        <f t="shared" si="853"/>
        <v>6.1989451461676276E-5</v>
      </c>
      <c r="AC3673" s="175">
        <f t="shared" ref="AC3673" si="854">SUM(AB3673:AB3676)/4</f>
        <v>4.2492769147116798E-5</v>
      </c>
    </row>
    <row r="3674" spans="1:29">
      <c r="A3674" t="s">
        <v>8582</v>
      </c>
      <c r="B3674" t="s">
        <v>8583</v>
      </c>
      <c r="C3674">
        <v>4.05</v>
      </c>
      <c r="D3674">
        <v>4.0599999999999996</v>
      </c>
      <c r="E3674">
        <v>3.15</v>
      </c>
      <c r="F3674">
        <v>6.24</v>
      </c>
      <c r="G3674">
        <v>6.29</v>
      </c>
      <c r="H3674">
        <v>3.72</v>
      </c>
      <c r="I3674">
        <v>5.87</v>
      </c>
      <c r="J3674">
        <v>5.98</v>
      </c>
      <c r="K3674">
        <v>2.7</v>
      </c>
      <c r="U3674">
        <v>5</v>
      </c>
      <c r="V3674">
        <v>8</v>
      </c>
      <c r="W3674">
        <v>6</v>
      </c>
      <c r="X3674">
        <v>92</v>
      </c>
      <c r="Y3674">
        <v>114</v>
      </c>
      <c r="Z3674">
        <v>67</v>
      </c>
      <c r="AA3674">
        <f t="shared" si="848"/>
        <v>292</v>
      </c>
      <c r="AB3674">
        <f t="shared" si="853"/>
        <v>4.8658386631208258E-5</v>
      </c>
      <c r="AC3674" s="175"/>
    </row>
    <row r="3675" spans="1:29">
      <c r="A3675" t="s">
        <v>8584</v>
      </c>
      <c r="B3675" t="s">
        <v>8585</v>
      </c>
      <c r="C3675">
        <v>4.05</v>
      </c>
      <c r="D3675">
        <v>4.0599999999999996</v>
      </c>
      <c r="E3675">
        <v>3.11</v>
      </c>
      <c r="F3675">
        <v>6.22</v>
      </c>
      <c r="G3675">
        <v>6.27</v>
      </c>
      <c r="H3675">
        <v>3.63</v>
      </c>
      <c r="I3675">
        <v>5.79</v>
      </c>
      <c r="J3675">
        <v>5.94</v>
      </c>
      <c r="K3675">
        <v>2.7</v>
      </c>
      <c r="U3675">
        <v>4</v>
      </c>
      <c r="V3675">
        <v>6</v>
      </c>
      <c r="W3675">
        <v>3</v>
      </c>
      <c r="X3675">
        <v>78</v>
      </c>
      <c r="Y3675">
        <v>85</v>
      </c>
      <c r="Z3675">
        <v>28</v>
      </c>
      <c r="AA3675">
        <f t="shared" si="848"/>
        <v>204</v>
      </c>
      <c r="AB3675">
        <f t="shared" si="853"/>
        <v>3.3994215317693437E-5</v>
      </c>
      <c r="AC3675" s="175"/>
    </row>
    <row r="3676" spans="1:29">
      <c r="A3676" t="s">
        <v>8586</v>
      </c>
      <c r="B3676" t="s">
        <v>8587</v>
      </c>
      <c r="C3676">
        <v>4.05</v>
      </c>
      <c r="D3676">
        <v>4.0599999999999996</v>
      </c>
      <c r="E3676">
        <v>3.06</v>
      </c>
      <c r="F3676">
        <v>6.2</v>
      </c>
      <c r="G3676">
        <v>6.27</v>
      </c>
      <c r="H3676">
        <v>3.56</v>
      </c>
      <c r="I3676">
        <v>5.74</v>
      </c>
      <c r="J3676">
        <v>5.92</v>
      </c>
      <c r="K3676">
        <v>2.7</v>
      </c>
      <c r="U3676">
        <v>4</v>
      </c>
      <c r="V3676">
        <v>4</v>
      </c>
      <c r="W3676">
        <v>2</v>
      </c>
      <c r="X3676">
        <v>68</v>
      </c>
      <c r="Y3676">
        <v>63</v>
      </c>
      <c r="Z3676">
        <v>11</v>
      </c>
      <c r="AA3676">
        <f t="shared" si="848"/>
        <v>152</v>
      </c>
      <c r="AB3676">
        <f t="shared" si="853"/>
        <v>2.5329023177889229E-5</v>
      </c>
      <c r="AC3676" s="175"/>
    </row>
    <row r="3677" spans="1:29">
      <c r="A3677" t="s">
        <v>8588</v>
      </c>
      <c r="B3677" t="s">
        <v>8589</v>
      </c>
      <c r="C3677">
        <v>4.04</v>
      </c>
      <c r="D3677">
        <v>4.0599999999999996</v>
      </c>
      <c r="E3677">
        <v>3.02</v>
      </c>
      <c r="F3677">
        <v>6.15</v>
      </c>
      <c r="G3677">
        <v>6.26</v>
      </c>
      <c r="H3677">
        <v>3.5</v>
      </c>
      <c r="I3677">
        <v>5.65</v>
      </c>
      <c r="J3677">
        <v>5.87</v>
      </c>
      <c r="K3677">
        <v>2.7</v>
      </c>
      <c r="U3677">
        <v>3</v>
      </c>
      <c r="V3677">
        <v>4</v>
      </c>
      <c r="W3677">
        <v>2</v>
      </c>
      <c r="X3677">
        <v>85</v>
      </c>
      <c r="Y3677">
        <v>66</v>
      </c>
      <c r="Z3677">
        <v>14</v>
      </c>
      <c r="AA3677">
        <f t="shared" si="848"/>
        <v>174</v>
      </c>
      <c r="AB3677">
        <f t="shared" si="853"/>
        <v>2.8995066006267932E-5</v>
      </c>
      <c r="AC3677" s="175">
        <f t="shared" ref="AC3677:AC3737" si="855">SUM(AB3677:AB3680)/4</f>
        <v>3.3619279119336528E-5</v>
      </c>
    </row>
    <row r="3678" spans="1:29">
      <c r="A3678" t="s">
        <v>8590</v>
      </c>
      <c r="B3678" t="s">
        <v>8591</v>
      </c>
      <c r="C3678">
        <v>4.03</v>
      </c>
      <c r="D3678">
        <v>4.05</v>
      </c>
      <c r="E3678">
        <v>2.98</v>
      </c>
      <c r="F3678">
        <v>6.09</v>
      </c>
      <c r="G3678">
        <v>6.24</v>
      </c>
      <c r="H3678">
        <v>3.43</v>
      </c>
      <c r="I3678">
        <v>5.54</v>
      </c>
      <c r="J3678">
        <v>5.82</v>
      </c>
      <c r="K3678">
        <v>2.7</v>
      </c>
      <c r="U3678">
        <v>2</v>
      </c>
      <c r="V3678">
        <v>3</v>
      </c>
      <c r="W3678">
        <v>2</v>
      </c>
      <c r="X3678">
        <v>88</v>
      </c>
      <c r="Y3678">
        <v>64</v>
      </c>
      <c r="Z3678">
        <v>11</v>
      </c>
      <c r="AA3678">
        <f t="shared" si="848"/>
        <v>170</v>
      </c>
      <c r="AB3678">
        <f t="shared" si="853"/>
        <v>2.8328512764744531E-5</v>
      </c>
      <c r="AC3678" s="175"/>
    </row>
    <row r="3679" spans="1:29">
      <c r="A3679" t="s">
        <v>8592</v>
      </c>
      <c r="B3679" t="s">
        <v>8593</v>
      </c>
      <c r="C3679">
        <v>4.0199999999999996</v>
      </c>
      <c r="D3679">
        <v>4.05</v>
      </c>
      <c r="E3679">
        <v>2.96</v>
      </c>
      <c r="F3679">
        <v>6.03</v>
      </c>
      <c r="G3679">
        <v>6.22</v>
      </c>
      <c r="H3679">
        <v>3.39</v>
      </c>
      <c r="I3679">
        <v>5.46</v>
      </c>
      <c r="J3679">
        <v>5.78</v>
      </c>
      <c r="K3679">
        <v>2.7</v>
      </c>
      <c r="U3679">
        <v>3</v>
      </c>
      <c r="V3679">
        <v>4</v>
      </c>
      <c r="W3679">
        <v>3</v>
      </c>
      <c r="X3679">
        <v>90</v>
      </c>
      <c r="Y3679">
        <v>61</v>
      </c>
      <c r="Z3679">
        <v>21</v>
      </c>
      <c r="AA3679">
        <f t="shared" si="848"/>
        <v>182</v>
      </c>
      <c r="AB3679">
        <f t="shared" si="853"/>
        <v>3.0328172489314734E-5</v>
      </c>
      <c r="AC3679" s="175"/>
    </row>
    <row r="3680" spans="1:29">
      <c r="A3680" t="s">
        <v>8594</v>
      </c>
      <c r="B3680" t="s">
        <v>8595</v>
      </c>
      <c r="C3680">
        <v>4.0199999999999996</v>
      </c>
      <c r="D3680">
        <v>4.05</v>
      </c>
      <c r="E3680">
        <v>2.96</v>
      </c>
      <c r="F3680">
        <v>6.03</v>
      </c>
      <c r="G3680">
        <v>6.21</v>
      </c>
      <c r="H3680">
        <v>3.37</v>
      </c>
      <c r="I3680">
        <v>5.47</v>
      </c>
      <c r="J3680">
        <v>5.78</v>
      </c>
      <c r="K3680">
        <v>2.7</v>
      </c>
      <c r="U3680">
        <v>3</v>
      </c>
      <c r="V3680">
        <v>6</v>
      </c>
      <c r="W3680">
        <v>5</v>
      </c>
      <c r="X3680">
        <v>120</v>
      </c>
      <c r="Y3680">
        <v>98</v>
      </c>
      <c r="Z3680">
        <v>49</v>
      </c>
      <c r="AA3680">
        <f t="shared" si="848"/>
        <v>281</v>
      </c>
      <c r="AB3680">
        <f t="shared" si="853"/>
        <v>4.6825365217018906E-5</v>
      </c>
      <c r="AC3680" s="175"/>
    </row>
    <row r="3681" spans="1:29">
      <c r="A3681" t="s">
        <v>8596</v>
      </c>
      <c r="B3681" t="s">
        <v>8597</v>
      </c>
      <c r="C3681">
        <v>4.05</v>
      </c>
      <c r="D3681">
        <v>4.0599999999999996</v>
      </c>
      <c r="E3681">
        <v>3.04</v>
      </c>
      <c r="F3681">
        <v>6.2</v>
      </c>
      <c r="G3681">
        <v>6.27</v>
      </c>
      <c r="H3681">
        <v>3.45</v>
      </c>
      <c r="I3681">
        <v>5.7</v>
      </c>
      <c r="J3681">
        <v>5.9</v>
      </c>
      <c r="K3681">
        <v>2.7</v>
      </c>
      <c r="U3681">
        <v>1</v>
      </c>
      <c r="V3681">
        <v>10</v>
      </c>
      <c r="W3681">
        <v>11</v>
      </c>
      <c r="X3681">
        <v>195</v>
      </c>
      <c r="Y3681">
        <v>134</v>
      </c>
      <c r="Z3681">
        <v>153</v>
      </c>
      <c r="AA3681">
        <f t="shared" si="848"/>
        <v>504</v>
      </c>
      <c r="AB3681">
        <f t="shared" si="853"/>
        <v>8.3985708431948497E-5</v>
      </c>
      <c r="AC3681" s="175">
        <f t="shared" ref="AC3681:AC3741" si="856">SUM(AB3681:AB3684)/4</f>
        <v>8.9526432252111759E-5</v>
      </c>
    </row>
    <row r="3682" spans="1:29">
      <c r="A3682" t="s">
        <v>8598</v>
      </c>
      <c r="B3682" t="s">
        <v>8599</v>
      </c>
      <c r="C3682">
        <v>4.0599999999999996</v>
      </c>
      <c r="D3682">
        <v>4.0599999999999996</v>
      </c>
      <c r="E3682">
        <v>3.14</v>
      </c>
      <c r="F3682">
        <v>6.28</v>
      </c>
      <c r="G3682">
        <v>6.3</v>
      </c>
      <c r="H3682">
        <v>3.56</v>
      </c>
      <c r="I3682">
        <v>5.93</v>
      </c>
      <c r="J3682">
        <v>6.01</v>
      </c>
      <c r="K3682">
        <v>2.7</v>
      </c>
      <c r="U3682">
        <v>3</v>
      </c>
      <c r="V3682">
        <v>11</v>
      </c>
      <c r="W3682">
        <v>13</v>
      </c>
      <c r="X3682">
        <v>214</v>
      </c>
      <c r="Y3682">
        <v>114</v>
      </c>
      <c r="Z3682">
        <v>240</v>
      </c>
      <c r="AA3682">
        <f t="shared" si="848"/>
        <v>595</v>
      </c>
      <c r="AB3682">
        <f t="shared" si="853"/>
        <v>9.914979467660586E-5</v>
      </c>
      <c r="AC3682" s="175"/>
    </row>
    <row r="3683" spans="1:29">
      <c r="A3683" t="s">
        <v>8600</v>
      </c>
      <c r="B3683" t="s">
        <v>8601</v>
      </c>
      <c r="C3683">
        <v>4.0599999999999996</v>
      </c>
      <c r="D3683">
        <v>4.0599999999999996</v>
      </c>
      <c r="E3683">
        <v>3.24</v>
      </c>
      <c r="F3683">
        <v>6.3</v>
      </c>
      <c r="G3683">
        <v>6.31</v>
      </c>
      <c r="H3683">
        <v>3.67</v>
      </c>
      <c r="I3683">
        <v>6.04</v>
      </c>
      <c r="J3683">
        <v>6.07</v>
      </c>
      <c r="K3683">
        <v>2.7</v>
      </c>
      <c r="U3683">
        <v>4</v>
      </c>
      <c r="V3683">
        <v>10</v>
      </c>
      <c r="W3683">
        <v>12</v>
      </c>
      <c r="X3683">
        <v>214</v>
      </c>
      <c r="Y3683">
        <v>143</v>
      </c>
      <c r="Z3683">
        <v>206</v>
      </c>
      <c r="AA3683">
        <f t="shared" si="848"/>
        <v>589</v>
      </c>
      <c r="AB3683">
        <f t="shared" si="853"/>
        <v>9.814996481432076E-5</v>
      </c>
      <c r="AC3683" s="175"/>
    </row>
    <row r="3684" spans="1:29">
      <c r="A3684" t="s">
        <v>8602</v>
      </c>
      <c r="B3684" t="s">
        <v>8603</v>
      </c>
      <c r="C3684">
        <v>4.0599999999999996</v>
      </c>
      <c r="D3684">
        <v>4.0599999999999996</v>
      </c>
      <c r="E3684">
        <v>3.32</v>
      </c>
      <c r="F3684">
        <v>6.31</v>
      </c>
      <c r="G3684">
        <v>6.31</v>
      </c>
      <c r="H3684">
        <v>3.81</v>
      </c>
      <c r="I3684">
        <v>6.07</v>
      </c>
      <c r="J3684">
        <v>6.08</v>
      </c>
      <c r="K3684">
        <v>2.7</v>
      </c>
      <c r="U3684">
        <v>6</v>
      </c>
      <c r="V3684">
        <v>9</v>
      </c>
      <c r="W3684">
        <v>10</v>
      </c>
      <c r="X3684">
        <v>151</v>
      </c>
      <c r="Y3684">
        <v>128</v>
      </c>
      <c r="Z3684">
        <v>157</v>
      </c>
      <c r="AA3684">
        <f t="shared" si="848"/>
        <v>461</v>
      </c>
      <c r="AB3684">
        <f t="shared" si="853"/>
        <v>7.6820261085571944E-5</v>
      </c>
      <c r="AC3684" s="175"/>
    </row>
    <row r="3685" spans="1:29">
      <c r="A3685" t="s">
        <v>8604</v>
      </c>
      <c r="B3685" t="s">
        <v>8605</v>
      </c>
      <c r="C3685">
        <v>4.0599999999999996</v>
      </c>
      <c r="D3685">
        <v>4.0599999999999996</v>
      </c>
      <c r="E3685">
        <v>3.4</v>
      </c>
      <c r="F3685">
        <v>6.31</v>
      </c>
      <c r="G3685">
        <v>6.31</v>
      </c>
      <c r="H3685">
        <v>3.94</v>
      </c>
      <c r="I3685">
        <v>6.08</v>
      </c>
      <c r="J3685">
        <v>6.09</v>
      </c>
      <c r="K3685">
        <v>2.7</v>
      </c>
      <c r="U3685">
        <v>6</v>
      </c>
      <c r="V3685">
        <v>9</v>
      </c>
      <c r="W3685">
        <v>9</v>
      </c>
      <c r="X3685">
        <v>140</v>
      </c>
      <c r="Y3685">
        <v>130</v>
      </c>
      <c r="Z3685">
        <v>150</v>
      </c>
      <c r="AA3685">
        <f t="shared" si="848"/>
        <v>444</v>
      </c>
      <c r="AB3685">
        <f t="shared" si="853"/>
        <v>7.3987409809097486E-5</v>
      </c>
      <c r="AC3685" s="175">
        <f t="shared" ref="AC3685" si="857">SUM(AB3685:AB3688)/4</f>
        <v>6.9154898808052829E-5</v>
      </c>
    </row>
    <row r="3686" spans="1:29">
      <c r="A3686" t="s">
        <v>8606</v>
      </c>
      <c r="B3686" t="s">
        <v>8607</v>
      </c>
      <c r="C3686">
        <v>4.0599999999999996</v>
      </c>
      <c r="D3686">
        <v>4.0599999999999996</v>
      </c>
      <c r="E3686">
        <v>3.46</v>
      </c>
      <c r="F3686">
        <v>6.31</v>
      </c>
      <c r="G3686">
        <v>6.32</v>
      </c>
      <c r="H3686">
        <v>4.07</v>
      </c>
      <c r="I3686">
        <v>6.08</v>
      </c>
      <c r="J3686">
        <v>6.09</v>
      </c>
      <c r="K3686">
        <v>2.7</v>
      </c>
      <c r="U3686">
        <v>5</v>
      </c>
      <c r="V3686">
        <v>8</v>
      </c>
      <c r="W3686">
        <v>8</v>
      </c>
      <c r="X3686">
        <v>137</v>
      </c>
      <c r="Y3686">
        <v>123</v>
      </c>
      <c r="Z3686">
        <v>136</v>
      </c>
      <c r="AA3686">
        <f t="shared" si="848"/>
        <v>417</v>
      </c>
      <c r="AB3686">
        <f t="shared" si="853"/>
        <v>6.9488175428814524E-5</v>
      </c>
      <c r="AC3686" s="175"/>
    </row>
    <row r="3687" spans="1:29">
      <c r="A3687" t="s">
        <v>8608</v>
      </c>
      <c r="B3687" t="s">
        <v>8609</v>
      </c>
      <c r="C3687">
        <v>4.0599999999999996</v>
      </c>
      <c r="D3687">
        <v>4.0599999999999996</v>
      </c>
      <c r="E3687">
        <v>3.49</v>
      </c>
      <c r="F3687">
        <v>6.31</v>
      </c>
      <c r="G3687">
        <v>6.32</v>
      </c>
      <c r="H3687">
        <v>4.17</v>
      </c>
      <c r="I3687">
        <v>6.08</v>
      </c>
      <c r="J3687">
        <v>6.09</v>
      </c>
      <c r="K3687">
        <v>2.7</v>
      </c>
      <c r="U3687">
        <v>4</v>
      </c>
      <c r="V3687">
        <v>8</v>
      </c>
      <c r="W3687">
        <v>7</v>
      </c>
      <c r="X3687">
        <v>128</v>
      </c>
      <c r="Y3687">
        <v>120</v>
      </c>
      <c r="Z3687">
        <v>138</v>
      </c>
      <c r="AA3687">
        <f t="shared" si="848"/>
        <v>405</v>
      </c>
      <c r="AB3687">
        <f t="shared" si="853"/>
        <v>6.7488515704244325E-5</v>
      </c>
      <c r="AC3687" s="175"/>
    </row>
    <row r="3688" spans="1:29">
      <c r="A3688" t="s">
        <v>8610</v>
      </c>
      <c r="B3688" t="s">
        <v>8611</v>
      </c>
      <c r="C3688">
        <v>4.0599999999999996</v>
      </c>
      <c r="D3688">
        <v>4.0599999999999996</v>
      </c>
      <c r="E3688">
        <v>3.49</v>
      </c>
      <c r="F3688">
        <v>6.32</v>
      </c>
      <c r="G3688">
        <v>6.32</v>
      </c>
      <c r="H3688">
        <v>4.22</v>
      </c>
      <c r="I3688">
        <v>6.08</v>
      </c>
      <c r="J3688">
        <v>6.09</v>
      </c>
      <c r="K3688">
        <v>2.7</v>
      </c>
      <c r="U3688">
        <v>5</v>
      </c>
      <c r="V3688">
        <v>8</v>
      </c>
      <c r="W3688">
        <v>7</v>
      </c>
      <c r="X3688">
        <v>121</v>
      </c>
      <c r="Y3688">
        <v>120</v>
      </c>
      <c r="Z3688">
        <v>133</v>
      </c>
      <c r="AA3688">
        <f t="shared" si="848"/>
        <v>394</v>
      </c>
      <c r="AB3688">
        <f t="shared" si="853"/>
        <v>6.565549429005498E-5</v>
      </c>
      <c r="AC3688" s="175"/>
    </row>
    <row r="3689" spans="1:29">
      <c r="A3689" t="s">
        <v>8612</v>
      </c>
      <c r="B3689" t="s">
        <v>8613</v>
      </c>
      <c r="C3689">
        <v>4.0599999999999996</v>
      </c>
      <c r="D3689">
        <v>4.0599999999999996</v>
      </c>
      <c r="E3689">
        <v>3.47</v>
      </c>
      <c r="F3689">
        <v>6.32</v>
      </c>
      <c r="G3689">
        <v>6.32</v>
      </c>
      <c r="H3689">
        <v>4.25</v>
      </c>
      <c r="I3689">
        <v>6.08</v>
      </c>
      <c r="J3689">
        <v>6.09</v>
      </c>
      <c r="K3689">
        <v>2.7</v>
      </c>
      <c r="U3689">
        <v>6</v>
      </c>
      <c r="V3689">
        <v>7</v>
      </c>
      <c r="W3689">
        <v>6</v>
      </c>
      <c r="X3689">
        <v>98</v>
      </c>
      <c r="Y3689">
        <v>110</v>
      </c>
      <c r="Z3689">
        <v>107</v>
      </c>
      <c r="AA3689">
        <f t="shared" si="848"/>
        <v>334</v>
      </c>
      <c r="AB3689">
        <f t="shared" si="853"/>
        <v>5.5657195667203962E-5</v>
      </c>
      <c r="AC3689" s="175">
        <f t="shared" ref="AC3689" si="858">SUM(AB3689:AB3692)/4</f>
        <v>5.2949323123515152E-5</v>
      </c>
    </row>
    <row r="3690" spans="1:29">
      <c r="A3690" t="s">
        <v>8614</v>
      </c>
      <c r="B3690" t="s">
        <v>8615</v>
      </c>
      <c r="C3690">
        <v>4.0599999999999996</v>
      </c>
      <c r="D3690">
        <v>4.0599999999999996</v>
      </c>
      <c r="E3690">
        <v>3.43</v>
      </c>
      <c r="F3690">
        <v>6.32</v>
      </c>
      <c r="G3690">
        <v>6.32</v>
      </c>
      <c r="H3690">
        <v>4.25</v>
      </c>
      <c r="I3690">
        <v>6.08</v>
      </c>
      <c r="J3690">
        <v>6.08</v>
      </c>
      <c r="K3690">
        <v>2.7</v>
      </c>
      <c r="U3690">
        <v>6</v>
      </c>
      <c r="V3690">
        <v>7</v>
      </c>
      <c r="W3690">
        <v>6</v>
      </c>
      <c r="X3690">
        <v>91</v>
      </c>
      <c r="Y3690">
        <v>113</v>
      </c>
      <c r="Z3690">
        <v>103</v>
      </c>
      <c r="AA3690">
        <f t="shared" si="848"/>
        <v>326</v>
      </c>
      <c r="AB3690">
        <f t="shared" si="853"/>
        <v>5.432408918415716E-5</v>
      </c>
      <c r="AC3690" s="175"/>
    </row>
    <row r="3691" spans="1:29">
      <c r="A3691" t="s">
        <v>8616</v>
      </c>
      <c r="B3691" t="s">
        <v>8617</v>
      </c>
      <c r="C3691">
        <v>4.0599999999999996</v>
      </c>
      <c r="D3691">
        <v>4.0599999999999996</v>
      </c>
      <c r="E3691">
        <v>3.37</v>
      </c>
      <c r="F3691">
        <v>6.32</v>
      </c>
      <c r="G3691">
        <v>6.32</v>
      </c>
      <c r="H3691">
        <v>4.21</v>
      </c>
      <c r="I3691">
        <v>6.07</v>
      </c>
      <c r="J3691">
        <v>6.08</v>
      </c>
      <c r="K3691">
        <v>2.7</v>
      </c>
      <c r="U3691">
        <v>5</v>
      </c>
      <c r="V3691">
        <v>7</v>
      </c>
      <c r="W3691">
        <v>6</v>
      </c>
      <c r="X3691">
        <v>90</v>
      </c>
      <c r="Y3691">
        <v>103</v>
      </c>
      <c r="Z3691">
        <v>92</v>
      </c>
      <c r="AA3691">
        <f t="shared" si="848"/>
        <v>303</v>
      </c>
      <c r="AB3691">
        <f t="shared" si="853"/>
        <v>5.0491408045397609E-5</v>
      </c>
      <c r="AC3691" s="175"/>
    </row>
    <row r="3692" spans="1:29">
      <c r="A3692" t="s">
        <v>8618</v>
      </c>
      <c r="B3692" t="s">
        <v>8619</v>
      </c>
      <c r="C3692">
        <v>4.0599999999999996</v>
      </c>
      <c r="D3692">
        <v>4.0599999999999996</v>
      </c>
      <c r="E3692">
        <v>3.32</v>
      </c>
      <c r="F3692">
        <v>6.31</v>
      </c>
      <c r="G3692">
        <v>6.32</v>
      </c>
      <c r="H3692">
        <v>4.16</v>
      </c>
      <c r="I3692">
        <v>6.05</v>
      </c>
      <c r="J3692">
        <v>6.07</v>
      </c>
      <c r="K3692">
        <v>2.7</v>
      </c>
      <c r="U3692">
        <v>5</v>
      </c>
      <c r="V3692">
        <v>7</v>
      </c>
      <c r="W3692">
        <v>6</v>
      </c>
      <c r="X3692">
        <v>81</v>
      </c>
      <c r="Y3692">
        <v>101</v>
      </c>
      <c r="Z3692">
        <v>108</v>
      </c>
      <c r="AA3692">
        <f t="shared" si="848"/>
        <v>308</v>
      </c>
      <c r="AB3692">
        <f t="shared" si="853"/>
        <v>5.1324599597301861E-5</v>
      </c>
      <c r="AC3692" s="175"/>
    </row>
    <row r="3693" spans="1:29">
      <c r="A3693" t="s">
        <v>8620</v>
      </c>
      <c r="B3693" t="s">
        <v>8621</v>
      </c>
      <c r="C3693">
        <v>4.0599999999999996</v>
      </c>
      <c r="D3693">
        <v>4.0599999999999996</v>
      </c>
      <c r="E3693">
        <v>3.26</v>
      </c>
      <c r="F3693">
        <v>6.31</v>
      </c>
      <c r="G3693">
        <v>6.32</v>
      </c>
      <c r="H3693">
        <v>4.08</v>
      </c>
      <c r="I3693">
        <v>6.03</v>
      </c>
      <c r="J3693">
        <v>6.06</v>
      </c>
      <c r="K3693">
        <v>2.7</v>
      </c>
      <c r="U3693">
        <v>6</v>
      </c>
      <c r="V3693">
        <v>7</v>
      </c>
      <c r="W3693">
        <v>7</v>
      </c>
      <c r="X3693">
        <v>84</v>
      </c>
      <c r="Y3693">
        <v>108</v>
      </c>
      <c r="Z3693">
        <v>127</v>
      </c>
      <c r="AA3693">
        <f t="shared" si="848"/>
        <v>339</v>
      </c>
      <c r="AB3693">
        <f t="shared" si="853"/>
        <v>5.6490387219108214E-5</v>
      </c>
      <c r="AC3693" s="175">
        <f t="shared" ref="AC3693" si="859">SUM(AB3693:AB3696)/4</f>
        <v>6.0448047090653413E-5</v>
      </c>
    </row>
    <row r="3694" spans="1:29">
      <c r="A3694" t="s">
        <v>8622</v>
      </c>
      <c r="B3694" t="s">
        <v>8623</v>
      </c>
      <c r="C3694">
        <v>4.0599999999999996</v>
      </c>
      <c r="D3694">
        <v>4.0599999999999996</v>
      </c>
      <c r="E3694">
        <v>3.2</v>
      </c>
      <c r="F3694">
        <v>6.31</v>
      </c>
      <c r="G3694">
        <v>6.31</v>
      </c>
      <c r="H3694">
        <v>3.98</v>
      </c>
      <c r="I3694">
        <v>5.98</v>
      </c>
      <c r="J3694">
        <v>6.04</v>
      </c>
      <c r="K3694">
        <v>2.7</v>
      </c>
      <c r="U3694">
        <v>6</v>
      </c>
      <c r="V3694">
        <v>8</v>
      </c>
      <c r="W3694">
        <v>7</v>
      </c>
      <c r="X3694">
        <v>87</v>
      </c>
      <c r="Y3694">
        <v>114</v>
      </c>
      <c r="Z3694">
        <v>123</v>
      </c>
      <c r="AA3694">
        <f t="shared" si="848"/>
        <v>345</v>
      </c>
      <c r="AB3694">
        <f t="shared" si="853"/>
        <v>5.7490217081393314E-5</v>
      </c>
      <c r="AC3694" s="175"/>
    </row>
    <row r="3695" spans="1:29">
      <c r="A3695" t="s">
        <v>8624</v>
      </c>
      <c r="B3695" t="s">
        <v>8625</v>
      </c>
      <c r="C3695">
        <v>4.0599999999999996</v>
      </c>
      <c r="D3695">
        <v>4.0599999999999996</v>
      </c>
      <c r="E3695">
        <v>3.12</v>
      </c>
      <c r="F3695">
        <v>6.3</v>
      </c>
      <c r="G3695">
        <v>6.31</v>
      </c>
      <c r="H3695">
        <v>3.83</v>
      </c>
      <c r="I3695">
        <v>5.87</v>
      </c>
      <c r="J3695">
        <v>5.98</v>
      </c>
      <c r="K3695">
        <v>2.7</v>
      </c>
      <c r="U3695">
        <v>5</v>
      </c>
      <c r="V3695">
        <v>8</v>
      </c>
      <c r="W3695">
        <v>8</v>
      </c>
      <c r="X3695">
        <v>103</v>
      </c>
      <c r="Y3695">
        <v>117</v>
      </c>
      <c r="Z3695">
        <v>130</v>
      </c>
      <c r="AA3695">
        <f t="shared" si="848"/>
        <v>371</v>
      </c>
      <c r="AB3695">
        <f t="shared" si="853"/>
        <v>6.1822813151295422E-5</v>
      </c>
      <c r="AC3695" s="175"/>
    </row>
    <row r="3696" spans="1:29">
      <c r="A3696" t="s">
        <v>8626</v>
      </c>
      <c r="B3696" t="s">
        <v>8627</v>
      </c>
      <c r="C3696">
        <v>4.0599999999999996</v>
      </c>
      <c r="D3696">
        <v>4.0599999999999996</v>
      </c>
      <c r="E3696">
        <v>3.06</v>
      </c>
      <c r="F3696">
        <v>6.29</v>
      </c>
      <c r="G3696">
        <v>6.31</v>
      </c>
      <c r="H3696">
        <v>3.69</v>
      </c>
      <c r="I3696">
        <v>5.74</v>
      </c>
      <c r="J3696">
        <v>5.92</v>
      </c>
      <c r="K3696">
        <v>2.7</v>
      </c>
      <c r="U3696">
        <v>6</v>
      </c>
      <c r="V3696">
        <v>9</v>
      </c>
      <c r="W3696">
        <v>8</v>
      </c>
      <c r="X3696">
        <v>111</v>
      </c>
      <c r="Y3696">
        <v>128</v>
      </c>
      <c r="Z3696">
        <v>134</v>
      </c>
      <c r="AA3696">
        <f t="shared" si="848"/>
        <v>396</v>
      </c>
      <c r="AB3696">
        <f t="shared" si="853"/>
        <v>6.5988770910816675E-5</v>
      </c>
      <c r="AC3696" s="175"/>
    </row>
    <row r="3697" spans="1:29">
      <c r="A3697" t="s">
        <v>8628</v>
      </c>
      <c r="B3697" t="s">
        <v>8629</v>
      </c>
      <c r="C3697">
        <v>4.0599999999999996</v>
      </c>
      <c r="D3697">
        <v>4.0599999999999996</v>
      </c>
      <c r="E3697">
        <v>3.01</v>
      </c>
      <c r="F3697">
        <v>6.28</v>
      </c>
      <c r="G3697">
        <v>6.3</v>
      </c>
      <c r="H3697">
        <v>3.59</v>
      </c>
      <c r="I3697">
        <v>5.62</v>
      </c>
      <c r="J3697">
        <v>5.85</v>
      </c>
      <c r="K3697">
        <v>2.7</v>
      </c>
      <c r="U3697">
        <v>5</v>
      </c>
      <c r="V3697">
        <v>9</v>
      </c>
      <c r="W3697">
        <v>7</v>
      </c>
      <c r="X3697">
        <v>102</v>
      </c>
      <c r="Y3697">
        <v>124</v>
      </c>
      <c r="Z3697">
        <v>115</v>
      </c>
      <c r="AA3697">
        <f t="shared" si="848"/>
        <v>362</v>
      </c>
      <c r="AB3697">
        <f t="shared" si="853"/>
        <v>6.0323068357867772E-5</v>
      </c>
      <c r="AC3697" s="175">
        <f t="shared" si="843"/>
        <v>4.1701237172807767E-5</v>
      </c>
    </row>
    <row r="3698" spans="1:29">
      <c r="A3698" t="s">
        <v>8630</v>
      </c>
      <c r="B3698" t="s">
        <v>8631</v>
      </c>
      <c r="C3698">
        <v>4.0599999999999996</v>
      </c>
      <c r="D3698">
        <v>4.0599999999999996</v>
      </c>
      <c r="E3698">
        <v>2.96</v>
      </c>
      <c r="F3698">
        <v>6.26</v>
      </c>
      <c r="G3698">
        <v>6.3</v>
      </c>
      <c r="H3698">
        <v>3.53</v>
      </c>
      <c r="I3698">
        <v>5.52</v>
      </c>
      <c r="J3698">
        <v>5.8</v>
      </c>
      <c r="K3698">
        <v>2.7</v>
      </c>
      <c r="U3698">
        <v>4</v>
      </c>
      <c r="V3698">
        <v>7</v>
      </c>
      <c r="W3698">
        <v>5</v>
      </c>
      <c r="X3698">
        <v>99</v>
      </c>
      <c r="Y3698">
        <v>113</v>
      </c>
      <c r="Z3698">
        <v>67</v>
      </c>
      <c r="AA3698">
        <f t="shared" si="848"/>
        <v>295</v>
      </c>
      <c r="AB3698">
        <f t="shared" si="853"/>
        <v>4.9158301562350807E-5</v>
      </c>
      <c r="AC3698" s="175"/>
    </row>
    <row r="3699" spans="1:29">
      <c r="A3699" t="s">
        <v>8632</v>
      </c>
      <c r="B3699" t="s">
        <v>8633</v>
      </c>
      <c r="C3699">
        <v>4.05</v>
      </c>
      <c r="D3699">
        <v>4.0599999999999996</v>
      </c>
      <c r="E3699">
        <v>2.94</v>
      </c>
      <c r="F3699">
        <v>6.24</v>
      </c>
      <c r="G3699">
        <v>6.29</v>
      </c>
      <c r="H3699">
        <v>3.48</v>
      </c>
      <c r="I3699">
        <v>5.46</v>
      </c>
      <c r="J3699">
        <v>5.77</v>
      </c>
      <c r="K3699">
        <v>2.7</v>
      </c>
      <c r="U3699">
        <v>4</v>
      </c>
      <c r="V3699">
        <v>5</v>
      </c>
      <c r="W3699">
        <v>2</v>
      </c>
      <c r="X3699">
        <v>74</v>
      </c>
      <c r="Y3699">
        <v>84</v>
      </c>
      <c r="Z3699">
        <v>28</v>
      </c>
      <c r="AA3699">
        <f t="shared" si="848"/>
        <v>197</v>
      </c>
      <c r="AB3699">
        <f t="shared" si="853"/>
        <v>3.282774714502749E-5</v>
      </c>
      <c r="AC3699" s="175"/>
    </row>
    <row r="3700" spans="1:29">
      <c r="A3700" t="s">
        <v>8634</v>
      </c>
      <c r="B3700" t="s">
        <v>8635</v>
      </c>
      <c r="C3700">
        <v>4.05</v>
      </c>
      <c r="D3700">
        <v>4.0599999999999996</v>
      </c>
      <c r="E3700">
        <v>2.91</v>
      </c>
      <c r="F3700">
        <v>6.17</v>
      </c>
      <c r="G3700">
        <v>6.28</v>
      </c>
      <c r="H3700">
        <v>3.42</v>
      </c>
      <c r="I3700">
        <v>5.36</v>
      </c>
      <c r="J3700">
        <v>5.72</v>
      </c>
      <c r="K3700">
        <v>2.7</v>
      </c>
      <c r="U3700">
        <v>3</v>
      </c>
      <c r="V3700">
        <v>4</v>
      </c>
      <c r="W3700">
        <v>1</v>
      </c>
      <c r="X3700">
        <v>65</v>
      </c>
      <c r="Y3700">
        <v>63</v>
      </c>
      <c r="Z3700">
        <v>11</v>
      </c>
      <c r="AA3700">
        <f t="shared" si="848"/>
        <v>147</v>
      </c>
      <c r="AB3700">
        <f t="shared" si="853"/>
        <v>2.449583162598498E-5</v>
      </c>
      <c r="AC3700" s="175"/>
    </row>
    <row r="3701" spans="1:29">
      <c r="A3701" t="s">
        <v>8636</v>
      </c>
      <c r="B3701" t="s">
        <v>8637</v>
      </c>
      <c r="C3701">
        <v>4.04</v>
      </c>
      <c r="D3701">
        <v>4.0599999999999996</v>
      </c>
      <c r="E3701">
        <v>2.88</v>
      </c>
      <c r="F3701">
        <v>6.12</v>
      </c>
      <c r="G3701">
        <v>6.27</v>
      </c>
      <c r="H3701">
        <v>3.37</v>
      </c>
      <c r="I3701">
        <v>5.29</v>
      </c>
      <c r="J3701">
        <v>5.68</v>
      </c>
      <c r="K3701">
        <v>2.7</v>
      </c>
      <c r="U3701">
        <v>3</v>
      </c>
      <c r="V3701">
        <v>4</v>
      </c>
      <c r="W3701">
        <v>1</v>
      </c>
      <c r="X3701">
        <v>81</v>
      </c>
      <c r="Y3701">
        <v>66</v>
      </c>
      <c r="Z3701">
        <v>14</v>
      </c>
      <c r="AA3701">
        <f t="shared" si="848"/>
        <v>169</v>
      </c>
      <c r="AB3701">
        <f t="shared" si="853"/>
        <v>2.8161874454363683E-5</v>
      </c>
      <c r="AC3701" s="175">
        <f t="shared" si="844"/>
        <v>3.2786087567432276E-5</v>
      </c>
    </row>
    <row r="3702" spans="1:29">
      <c r="A3702" t="s">
        <v>8638</v>
      </c>
      <c r="B3702" t="s">
        <v>8639</v>
      </c>
      <c r="C3702">
        <v>4.03</v>
      </c>
      <c r="D3702">
        <v>4.0599999999999996</v>
      </c>
      <c r="E3702">
        <v>2.86</v>
      </c>
      <c r="F3702">
        <v>6.05</v>
      </c>
      <c r="G3702">
        <v>6.26</v>
      </c>
      <c r="H3702">
        <v>3.34</v>
      </c>
      <c r="I3702">
        <v>5.24</v>
      </c>
      <c r="J3702">
        <v>5.66</v>
      </c>
      <c r="K3702">
        <v>2.7</v>
      </c>
      <c r="U3702">
        <v>2</v>
      </c>
      <c r="V3702">
        <v>3</v>
      </c>
      <c r="W3702">
        <v>1</v>
      </c>
      <c r="X3702">
        <v>84</v>
      </c>
      <c r="Y3702">
        <v>63</v>
      </c>
      <c r="Z3702">
        <v>11</v>
      </c>
      <c r="AA3702">
        <f t="shared" si="848"/>
        <v>164</v>
      </c>
      <c r="AB3702">
        <f t="shared" si="853"/>
        <v>2.7328682902459431E-5</v>
      </c>
      <c r="AC3702" s="175"/>
    </row>
    <row r="3703" spans="1:29">
      <c r="A3703" t="s">
        <v>8640</v>
      </c>
      <c r="B3703" t="s">
        <v>8641</v>
      </c>
      <c r="C3703">
        <v>4.03</v>
      </c>
      <c r="D3703">
        <v>4.05</v>
      </c>
      <c r="E3703">
        <v>2.85</v>
      </c>
      <c r="F3703">
        <v>5.99</v>
      </c>
      <c r="G3703">
        <v>6.25</v>
      </c>
      <c r="H3703">
        <v>3.31</v>
      </c>
      <c r="I3703">
        <v>5.2</v>
      </c>
      <c r="J3703">
        <v>5.64</v>
      </c>
      <c r="K3703">
        <v>2.7</v>
      </c>
      <c r="U3703">
        <v>3</v>
      </c>
      <c r="V3703">
        <v>4</v>
      </c>
      <c r="W3703">
        <v>2</v>
      </c>
      <c r="X3703">
        <v>86</v>
      </c>
      <c r="Y3703">
        <v>61</v>
      </c>
      <c r="Z3703">
        <v>21</v>
      </c>
      <c r="AA3703">
        <f t="shared" si="848"/>
        <v>177</v>
      </c>
      <c r="AB3703">
        <f t="shared" si="853"/>
        <v>2.9494980937410485E-5</v>
      </c>
      <c r="AC3703" s="175"/>
    </row>
    <row r="3704" spans="1:29">
      <c r="A3704" t="s">
        <v>8642</v>
      </c>
      <c r="B3704" t="s">
        <v>8643</v>
      </c>
      <c r="C3704">
        <v>4.03</v>
      </c>
      <c r="D3704">
        <v>4.05</v>
      </c>
      <c r="E3704">
        <v>2.84</v>
      </c>
      <c r="F3704">
        <v>5.94</v>
      </c>
      <c r="G3704">
        <v>6.24</v>
      </c>
      <c r="H3704">
        <v>3.28</v>
      </c>
      <c r="I3704">
        <v>5.19</v>
      </c>
      <c r="J3704">
        <v>5.63</v>
      </c>
      <c r="K3704">
        <v>2.7</v>
      </c>
      <c r="U3704">
        <v>2</v>
      </c>
      <c r="V3704">
        <v>6</v>
      </c>
      <c r="W3704">
        <v>4</v>
      </c>
      <c r="X3704">
        <v>119</v>
      </c>
      <c r="Y3704">
        <v>98</v>
      </c>
      <c r="Z3704">
        <v>48</v>
      </c>
      <c r="AA3704">
        <f t="shared" si="848"/>
        <v>277</v>
      </c>
      <c r="AB3704">
        <f t="shared" si="853"/>
        <v>4.6158811975495502E-5</v>
      </c>
      <c r="AC3704" s="175"/>
    </row>
    <row r="3705" spans="1:29">
      <c r="A3705" t="s">
        <v>8644</v>
      </c>
      <c r="B3705" t="s">
        <v>8645</v>
      </c>
      <c r="C3705">
        <v>4.05</v>
      </c>
      <c r="D3705">
        <v>4.0599999999999996</v>
      </c>
      <c r="E3705">
        <v>2.9</v>
      </c>
      <c r="F3705">
        <v>6.12</v>
      </c>
      <c r="G3705">
        <v>6.28</v>
      </c>
      <c r="H3705">
        <v>3.32</v>
      </c>
      <c r="I3705">
        <v>5.34</v>
      </c>
      <c r="J3705">
        <v>5.71</v>
      </c>
      <c r="K3705">
        <v>2.7</v>
      </c>
      <c r="V3705">
        <v>9</v>
      </c>
      <c r="W3705">
        <v>9</v>
      </c>
      <c r="X3705">
        <v>191</v>
      </c>
      <c r="Y3705">
        <v>133</v>
      </c>
      <c r="Z3705">
        <v>153</v>
      </c>
      <c r="AA3705">
        <f t="shared" si="848"/>
        <v>495</v>
      </c>
      <c r="AB3705">
        <f t="shared" si="853"/>
        <v>8.2485963638520847E-5</v>
      </c>
      <c r="AC3705" s="175">
        <f t="shared" si="845"/>
        <v>8.9109836476159636E-5</v>
      </c>
    </row>
    <row r="3706" spans="1:29">
      <c r="A3706" t="s">
        <v>8646</v>
      </c>
      <c r="B3706" t="s">
        <v>8647</v>
      </c>
      <c r="C3706">
        <v>4.0599999999999996</v>
      </c>
      <c r="D3706">
        <v>4.0599999999999996</v>
      </c>
      <c r="E3706">
        <v>2.99</v>
      </c>
      <c r="F3706">
        <v>6.25</v>
      </c>
      <c r="G3706">
        <v>6.3</v>
      </c>
      <c r="H3706">
        <v>3.41</v>
      </c>
      <c r="I3706">
        <v>5.57</v>
      </c>
      <c r="J3706">
        <v>5.83</v>
      </c>
      <c r="K3706">
        <v>2.7</v>
      </c>
      <c r="U3706">
        <v>2</v>
      </c>
      <c r="V3706">
        <v>9</v>
      </c>
      <c r="W3706">
        <v>12</v>
      </c>
      <c r="X3706">
        <v>216</v>
      </c>
      <c r="Y3706">
        <v>113</v>
      </c>
      <c r="Z3706">
        <v>238</v>
      </c>
      <c r="AA3706">
        <f t="shared" si="848"/>
        <v>590</v>
      </c>
      <c r="AB3706">
        <f t="shared" si="853"/>
        <v>9.8316603124701615E-5</v>
      </c>
      <c r="AC3706" s="175"/>
    </row>
    <row r="3707" spans="1:29">
      <c r="A3707" t="s">
        <v>8648</v>
      </c>
      <c r="B3707" t="s">
        <v>8649</v>
      </c>
      <c r="C3707">
        <v>4.0599999999999996</v>
      </c>
      <c r="D3707">
        <v>4.0599999999999996</v>
      </c>
      <c r="E3707">
        <v>3.07</v>
      </c>
      <c r="F3707">
        <v>6.3</v>
      </c>
      <c r="G3707">
        <v>6.31</v>
      </c>
      <c r="H3707">
        <v>3.53</v>
      </c>
      <c r="I3707">
        <v>5.78</v>
      </c>
      <c r="J3707">
        <v>5.94</v>
      </c>
      <c r="K3707">
        <v>2.7</v>
      </c>
      <c r="U3707">
        <v>4</v>
      </c>
      <c r="V3707">
        <v>9</v>
      </c>
      <c r="W3707">
        <v>11</v>
      </c>
      <c r="X3707">
        <v>215</v>
      </c>
      <c r="Y3707">
        <v>143</v>
      </c>
      <c r="Z3707">
        <v>205</v>
      </c>
      <c r="AA3707">
        <f t="shared" si="848"/>
        <v>587</v>
      </c>
      <c r="AB3707">
        <f t="shared" si="853"/>
        <v>9.7816688193559065E-5</v>
      </c>
      <c r="AC3707" s="175"/>
    </row>
    <row r="3708" spans="1:29">
      <c r="A3708" t="s">
        <v>8650</v>
      </c>
      <c r="B3708" t="s">
        <v>8651</v>
      </c>
      <c r="C3708">
        <v>4.0599999999999996</v>
      </c>
      <c r="D3708">
        <v>4.0599999999999996</v>
      </c>
      <c r="E3708">
        <v>3.15</v>
      </c>
      <c r="F3708">
        <v>6.31</v>
      </c>
      <c r="G3708">
        <v>6.31</v>
      </c>
      <c r="H3708">
        <v>3.65</v>
      </c>
      <c r="I3708">
        <v>5.9</v>
      </c>
      <c r="J3708">
        <v>5.99</v>
      </c>
      <c r="K3708">
        <v>2.7</v>
      </c>
      <c r="U3708">
        <v>5</v>
      </c>
      <c r="V3708">
        <v>8</v>
      </c>
      <c r="W3708">
        <v>9</v>
      </c>
      <c r="X3708">
        <v>162</v>
      </c>
      <c r="Y3708">
        <v>127</v>
      </c>
      <c r="Z3708">
        <v>156</v>
      </c>
      <c r="AA3708">
        <f t="shared" si="848"/>
        <v>467</v>
      </c>
      <c r="AB3708">
        <f t="shared" si="853"/>
        <v>7.7820090947857044E-5</v>
      </c>
      <c r="AC3708" s="175"/>
    </row>
    <row r="3709" spans="1:29">
      <c r="A3709" t="s">
        <v>8652</v>
      </c>
      <c r="B3709" t="s">
        <v>8653</v>
      </c>
      <c r="C3709">
        <v>4.0599999999999996</v>
      </c>
      <c r="D3709">
        <v>4.0599999999999996</v>
      </c>
      <c r="E3709">
        <v>3.23</v>
      </c>
      <c r="F3709">
        <v>6.31</v>
      </c>
      <c r="G3709">
        <v>6.31</v>
      </c>
      <c r="H3709">
        <v>3.79</v>
      </c>
      <c r="I3709">
        <v>5.98</v>
      </c>
      <c r="J3709">
        <v>6.03</v>
      </c>
      <c r="K3709">
        <v>2.7</v>
      </c>
      <c r="U3709">
        <v>5</v>
      </c>
      <c r="V3709">
        <v>8</v>
      </c>
      <c r="W3709">
        <v>9</v>
      </c>
      <c r="X3709">
        <v>150</v>
      </c>
      <c r="Y3709">
        <v>129</v>
      </c>
      <c r="Z3709">
        <v>149</v>
      </c>
      <c r="AA3709">
        <f t="shared" si="848"/>
        <v>450</v>
      </c>
      <c r="AB3709">
        <f t="shared" si="853"/>
        <v>7.4987239671382586E-5</v>
      </c>
      <c r="AC3709" s="175">
        <f t="shared" si="846"/>
        <v>7.0279707403123569E-5</v>
      </c>
    </row>
    <row r="3710" spans="1:29">
      <c r="A3710" t="s">
        <v>8654</v>
      </c>
      <c r="B3710" t="s">
        <v>8655</v>
      </c>
      <c r="C3710">
        <v>4.0599999999999996</v>
      </c>
      <c r="D3710">
        <v>4.0599999999999996</v>
      </c>
      <c r="E3710">
        <v>3.3</v>
      </c>
      <c r="F3710">
        <v>6.31</v>
      </c>
      <c r="G3710">
        <v>6.32</v>
      </c>
      <c r="H3710">
        <v>3.93</v>
      </c>
      <c r="I3710">
        <v>6.01</v>
      </c>
      <c r="J3710">
        <v>6.05</v>
      </c>
      <c r="K3710">
        <v>2.7</v>
      </c>
      <c r="U3710">
        <v>5</v>
      </c>
      <c r="V3710">
        <v>8</v>
      </c>
      <c r="W3710">
        <v>8</v>
      </c>
      <c r="X3710">
        <v>147</v>
      </c>
      <c r="Y3710">
        <v>123</v>
      </c>
      <c r="Z3710">
        <v>135</v>
      </c>
      <c r="AA3710">
        <f t="shared" si="848"/>
        <v>426</v>
      </c>
      <c r="AB3710">
        <f t="shared" si="853"/>
        <v>7.0987920222242187E-5</v>
      </c>
      <c r="AC3710" s="175"/>
    </row>
    <row r="3711" spans="1:29">
      <c r="A3711" t="s">
        <v>8656</v>
      </c>
      <c r="B3711" t="s">
        <v>8657</v>
      </c>
      <c r="C3711">
        <v>4.0599999999999996</v>
      </c>
      <c r="D3711">
        <v>4.0599999999999996</v>
      </c>
      <c r="E3711">
        <v>3.36</v>
      </c>
      <c r="F3711">
        <v>6.32</v>
      </c>
      <c r="G3711">
        <v>6.32</v>
      </c>
      <c r="H3711">
        <v>4.04</v>
      </c>
      <c r="I3711">
        <v>6.04</v>
      </c>
      <c r="J3711">
        <v>6.06</v>
      </c>
      <c r="K3711">
        <v>2.7</v>
      </c>
      <c r="U3711">
        <v>4</v>
      </c>
      <c r="V3711">
        <v>7</v>
      </c>
      <c r="W3711">
        <v>7</v>
      </c>
      <c r="X3711">
        <v>137</v>
      </c>
      <c r="Y3711">
        <v>119</v>
      </c>
      <c r="Z3711">
        <v>137</v>
      </c>
      <c r="AA3711">
        <f t="shared" si="848"/>
        <v>411</v>
      </c>
      <c r="AB3711">
        <f t="shared" si="853"/>
        <v>6.8488345566529424E-5</v>
      </c>
      <c r="AC3711" s="175"/>
    </row>
    <row r="3712" spans="1:29">
      <c r="A3712" t="s">
        <v>8658</v>
      </c>
      <c r="B3712" t="s">
        <v>8659</v>
      </c>
      <c r="C3712">
        <v>4.0599999999999996</v>
      </c>
      <c r="D3712">
        <v>4.0599999999999996</v>
      </c>
      <c r="E3712">
        <v>3.43</v>
      </c>
      <c r="F3712">
        <v>6.32</v>
      </c>
      <c r="G3712">
        <v>6.32</v>
      </c>
      <c r="H3712">
        <v>4.1399999999999997</v>
      </c>
      <c r="I3712">
        <v>6.06</v>
      </c>
      <c r="J3712">
        <v>6.07</v>
      </c>
      <c r="K3712">
        <v>2.7</v>
      </c>
      <c r="U3712">
        <v>4</v>
      </c>
      <c r="V3712">
        <v>7</v>
      </c>
      <c r="W3712">
        <v>7</v>
      </c>
      <c r="X3712">
        <v>130</v>
      </c>
      <c r="Y3712">
        <v>120</v>
      </c>
      <c r="Z3712">
        <v>132</v>
      </c>
      <c r="AA3712">
        <f t="shared" si="848"/>
        <v>400</v>
      </c>
      <c r="AB3712">
        <f t="shared" si="853"/>
        <v>6.6655324152340079E-5</v>
      </c>
      <c r="AC3712" s="175"/>
    </row>
    <row r="3713" spans="1:29">
      <c r="A3713" t="s">
        <v>8660</v>
      </c>
      <c r="B3713" t="s">
        <v>8661</v>
      </c>
      <c r="C3713">
        <v>4.0599999999999996</v>
      </c>
      <c r="D3713">
        <v>4.0599999999999996</v>
      </c>
      <c r="E3713">
        <v>3.48</v>
      </c>
      <c r="F3713">
        <v>6.32</v>
      </c>
      <c r="G3713">
        <v>6.32</v>
      </c>
      <c r="H3713">
        <v>4.21</v>
      </c>
      <c r="I3713">
        <v>6.07</v>
      </c>
      <c r="J3713">
        <v>6.08</v>
      </c>
      <c r="K3713">
        <v>2.7</v>
      </c>
      <c r="U3713">
        <v>5</v>
      </c>
      <c r="V3713">
        <v>7</v>
      </c>
      <c r="W3713">
        <v>6</v>
      </c>
      <c r="X3713">
        <v>104</v>
      </c>
      <c r="Y3713">
        <v>110</v>
      </c>
      <c r="Z3713">
        <v>107</v>
      </c>
      <c r="AA3713">
        <f t="shared" si="848"/>
        <v>339</v>
      </c>
      <c r="AB3713">
        <f t="shared" si="853"/>
        <v>5.6490387219108214E-5</v>
      </c>
      <c r="AC3713" s="175">
        <f t="shared" si="847"/>
        <v>5.2616046502753443E-5</v>
      </c>
    </row>
    <row r="3714" spans="1:29">
      <c r="A3714" t="s">
        <v>8662</v>
      </c>
      <c r="B3714" t="s">
        <v>8663</v>
      </c>
      <c r="C3714">
        <v>4.0599999999999996</v>
      </c>
      <c r="D3714">
        <v>4.0599999999999996</v>
      </c>
      <c r="E3714">
        <v>3.52</v>
      </c>
      <c r="F3714">
        <v>6.32</v>
      </c>
      <c r="G3714">
        <v>6.32</v>
      </c>
      <c r="H3714">
        <v>4.26</v>
      </c>
      <c r="I3714">
        <v>6.07</v>
      </c>
      <c r="J3714">
        <v>6.08</v>
      </c>
      <c r="K3714">
        <v>2.7</v>
      </c>
      <c r="U3714">
        <v>6</v>
      </c>
      <c r="V3714">
        <v>6</v>
      </c>
      <c r="W3714">
        <v>6</v>
      </c>
      <c r="X3714">
        <v>92</v>
      </c>
      <c r="Y3714">
        <v>113</v>
      </c>
      <c r="Z3714">
        <v>102</v>
      </c>
      <c r="AA3714">
        <f t="shared" si="848"/>
        <v>325</v>
      </c>
      <c r="AB3714">
        <f t="shared" si="853"/>
        <v>5.4157450873776313E-5</v>
      </c>
      <c r="AC3714" s="175"/>
    </row>
    <row r="3715" spans="1:29">
      <c r="A3715" t="s">
        <v>8664</v>
      </c>
      <c r="B3715" t="s">
        <v>8665</v>
      </c>
      <c r="C3715">
        <v>4.0599999999999996</v>
      </c>
      <c r="D3715">
        <v>4.0599999999999996</v>
      </c>
      <c r="E3715">
        <v>3.55</v>
      </c>
      <c r="F3715">
        <v>6.32</v>
      </c>
      <c r="G3715">
        <v>6.32</v>
      </c>
      <c r="H3715">
        <v>4.2699999999999996</v>
      </c>
      <c r="I3715">
        <v>6.07</v>
      </c>
      <c r="J3715">
        <v>6.08</v>
      </c>
      <c r="K3715">
        <v>2.7</v>
      </c>
      <c r="U3715">
        <v>5</v>
      </c>
      <c r="V3715">
        <v>6</v>
      </c>
      <c r="W3715">
        <v>5</v>
      </c>
      <c r="X3715">
        <v>88</v>
      </c>
      <c r="Y3715">
        <v>102</v>
      </c>
      <c r="Z3715">
        <v>91</v>
      </c>
      <c r="AA3715">
        <f t="shared" si="848"/>
        <v>297</v>
      </c>
      <c r="AB3715">
        <f t="shared" si="853"/>
        <v>4.949157818311251E-5</v>
      </c>
      <c r="AC3715" s="175"/>
    </row>
    <row r="3716" spans="1:29">
      <c r="A3716" t="s">
        <v>8666</v>
      </c>
      <c r="B3716" t="s">
        <v>8667</v>
      </c>
      <c r="C3716">
        <v>4.0599999999999996</v>
      </c>
      <c r="D3716">
        <v>4.0599999999999996</v>
      </c>
      <c r="E3716">
        <v>3.55</v>
      </c>
      <c r="F3716">
        <v>6.32</v>
      </c>
      <c r="G3716">
        <v>6.32</v>
      </c>
      <c r="H3716">
        <v>4.25</v>
      </c>
      <c r="I3716">
        <v>6.07</v>
      </c>
      <c r="J3716">
        <v>6.08</v>
      </c>
      <c r="K3716">
        <v>2.7</v>
      </c>
      <c r="U3716">
        <v>6</v>
      </c>
      <c r="V3716">
        <v>6</v>
      </c>
      <c r="W3716">
        <v>6</v>
      </c>
      <c r="X3716">
        <v>76</v>
      </c>
      <c r="Y3716">
        <v>101</v>
      </c>
      <c r="Z3716">
        <v>107</v>
      </c>
      <c r="AA3716">
        <f t="shared" si="848"/>
        <v>302</v>
      </c>
      <c r="AB3716">
        <f t="shared" si="853"/>
        <v>5.0324769735016755E-5</v>
      </c>
      <c r="AC3716" s="175"/>
    </row>
    <row r="3717" spans="1:29">
      <c r="A3717" t="s">
        <v>8668</v>
      </c>
      <c r="B3717" t="s">
        <v>8669</v>
      </c>
      <c r="C3717">
        <v>4.0599999999999996</v>
      </c>
      <c r="D3717">
        <v>4.0599999999999996</v>
      </c>
      <c r="E3717">
        <v>3.54</v>
      </c>
      <c r="F3717">
        <v>6.31</v>
      </c>
      <c r="G3717">
        <v>6.32</v>
      </c>
      <c r="H3717">
        <v>4.21</v>
      </c>
      <c r="I3717">
        <v>6.07</v>
      </c>
      <c r="J3717">
        <v>6.08</v>
      </c>
      <c r="K3717">
        <v>2.7</v>
      </c>
      <c r="U3717">
        <v>5</v>
      </c>
      <c r="V3717">
        <v>7</v>
      </c>
      <c r="W3717">
        <v>6</v>
      </c>
      <c r="X3717">
        <v>81</v>
      </c>
      <c r="Y3717">
        <v>108</v>
      </c>
      <c r="Z3717">
        <v>126</v>
      </c>
      <c r="AA3717">
        <f t="shared" si="848"/>
        <v>333</v>
      </c>
      <c r="AB3717">
        <f t="shared" si="853"/>
        <v>5.5490557356823115E-5</v>
      </c>
      <c r="AC3717" s="175">
        <f t="shared" si="849"/>
        <v>5.9448217228368307E-5</v>
      </c>
    </row>
    <row r="3718" spans="1:29">
      <c r="A3718" t="s">
        <v>8670</v>
      </c>
      <c r="B3718" t="s">
        <v>8671</v>
      </c>
      <c r="C3718">
        <v>4.0599999999999996</v>
      </c>
      <c r="D3718">
        <v>4.0599999999999996</v>
      </c>
      <c r="E3718">
        <v>3.48</v>
      </c>
      <c r="F3718">
        <v>6.31</v>
      </c>
      <c r="G3718">
        <v>6.31</v>
      </c>
      <c r="H3718">
        <v>4.1399999999999997</v>
      </c>
      <c r="I3718">
        <v>6.06</v>
      </c>
      <c r="J3718">
        <v>6.07</v>
      </c>
      <c r="K3718">
        <v>2.7</v>
      </c>
      <c r="U3718">
        <v>5</v>
      </c>
      <c r="V3718">
        <v>7</v>
      </c>
      <c r="W3718">
        <v>7</v>
      </c>
      <c r="X3718">
        <v>86</v>
      </c>
      <c r="Y3718">
        <v>114</v>
      </c>
      <c r="Z3718">
        <v>122</v>
      </c>
      <c r="AA3718">
        <f t="shared" ref="AA3718:AA3781" si="860">SUM(U3718:Z3718)</f>
        <v>341</v>
      </c>
      <c r="AB3718">
        <f t="shared" si="853"/>
        <v>5.6823663839869916E-5</v>
      </c>
      <c r="AC3718" s="175"/>
    </row>
    <row r="3719" spans="1:29">
      <c r="A3719" t="s">
        <v>8672</v>
      </c>
      <c r="B3719" t="s">
        <v>8673</v>
      </c>
      <c r="C3719">
        <v>4.0599999999999996</v>
      </c>
      <c r="D3719">
        <v>4.0599999999999996</v>
      </c>
      <c r="E3719">
        <v>3.38</v>
      </c>
      <c r="F3719">
        <v>6.3</v>
      </c>
      <c r="G3719">
        <v>6.31</v>
      </c>
      <c r="H3719">
        <v>4.08</v>
      </c>
      <c r="I3719">
        <v>6.04</v>
      </c>
      <c r="J3719">
        <v>6.07</v>
      </c>
      <c r="K3719">
        <v>2.7</v>
      </c>
      <c r="U3719">
        <v>5</v>
      </c>
      <c r="V3719">
        <v>8</v>
      </c>
      <c r="W3719">
        <v>7</v>
      </c>
      <c r="X3719">
        <v>100</v>
      </c>
      <c r="Y3719">
        <v>117</v>
      </c>
      <c r="Z3719">
        <v>129</v>
      </c>
      <c r="AA3719">
        <f t="shared" si="860"/>
        <v>366</v>
      </c>
      <c r="AB3719">
        <f t="shared" si="853"/>
        <v>6.098962159939117E-5</v>
      </c>
      <c r="AC3719" s="175"/>
    </row>
    <row r="3720" spans="1:29">
      <c r="A3720" t="s">
        <v>8674</v>
      </c>
      <c r="B3720" t="s">
        <v>8675</v>
      </c>
      <c r="C3720">
        <v>4.0599999999999996</v>
      </c>
      <c r="D3720">
        <v>4.0599999999999996</v>
      </c>
      <c r="E3720">
        <v>3.3</v>
      </c>
      <c r="F3720">
        <v>6.3</v>
      </c>
      <c r="G3720">
        <v>6.31</v>
      </c>
      <c r="H3720">
        <v>3.97</v>
      </c>
      <c r="I3720">
        <v>6.02</v>
      </c>
      <c r="J3720">
        <v>6.06</v>
      </c>
      <c r="K3720">
        <v>2.7</v>
      </c>
      <c r="U3720">
        <v>6</v>
      </c>
      <c r="V3720">
        <v>8</v>
      </c>
      <c r="W3720">
        <v>8</v>
      </c>
      <c r="X3720">
        <v>104</v>
      </c>
      <c r="Y3720">
        <v>127</v>
      </c>
      <c r="Z3720">
        <v>134</v>
      </c>
      <c r="AA3720">
        <f t="shared" si="860"/>
        <v>387</v>
      </c>
      <c r="AB3720">
        <f t="shared" si="853"/>
        <v>6.4489026117389025E-5</v>
      </c>
      <c r="AC3720" s="175"/>
    </row>
    <row r="3721" spans="1:29">
      <c r="A3721" t="s">
        <v>8676</v>
      </c>
      <c r="B3721" t="s">
        <v>8677</v>
      </c>
      <c r="C3721">
        <v>4.0599999999999996</v>
      </c>
      <c r="D3721">
        <v>4.0599999999999996</v>
      </c>
      <c r="E3721">
        <v>3.23</v>
      </c>
      <c r="F3721">
        <v>6.29</v>
      </c>
      <c r="G3721">
        <v>6.31</v>
      </c>
      <c r="H3721">
        <v>3.85</v>
      </c>
      <c r="I3721">
        <v>5.98</v>
      </c>
      <c r="J3721">
        <v>6.04</v>
      </c>
      <c r="K3721">
        <v>2.7</v>
      </c>
      <c r="U3721">
        <v>5</v>
      </c>
      <c r="V3721">
        <v>8</v>
      </c>
      <c r="W3721">
        <v>6</v>
      </c>
      <c r="X3721">
        <v>95</v>
      </c>
      <c r="Y3721">
        <v>124</v>
      </c>
      <c r="Z3721">
        <v>114</v>
      </c>
      <c r="AA3721">
        <f t="shared" si="860"/>
        <v>352</v>
      </c>
      <c r="AB3721">
        <f t="shared" si="853"/>
        <v>5.8656685254059268E-5</v>
      </c>
      <c r="AC3721" s="175">
        <f t="shared" si="850"/>
        <v>4.0493109422546592E-5</v>
      </c>
    </row>
    <row r="3722" spans="1:29">
      <c r="A3722" t="s">
        <v>8678</v>
      </c>
      <c r="B3722" t="s">
        <v>8679</v>
      </c>
      <c r="C3722">
        <v>4.0599999999999996</v>
      </c>
      <c r="D3722">
        <v>4.0599999999999996</v>
      </c>
      <c r="E3722">
        <v>3.18</v>
      </c>
      <c r="F3722">
        <v>6.29</v>
      </c>
      <c r="G3722">
        <v>6.3</v>
      </c>
      <c r="H3722">
        <v>3.75</v>
      </c>
      <c r="I3722">
        <v>5.94</v>
      </c>
      <c r="J3722">
        <v>6.02</v>
      </c>
      <c r="K3722">
        <v>2.7</v>
      </c>
      <c r="U3722">
        <v>4</v>
      </c>
      <c r="V3722">
        <v>7</v>
      </c>
      <c r="W3722">
        <v>4</v>
      </c>
      <c r="X3722">
        <v>92</v>
      </c>
      <c r="Y3722">
        <v>112</v>
      </c>
      <c r="Z3722">
        <v>67</v>
      </c>
      <c r="AA3722">
        <f t="shared" si="860"/>
        <v>286</v>
      </c>
      <c r="AB3722">
        <f t="shared" si="853"/>
        <v>4.7658556768923158E-5</v>
      </c>
      <c r="AC3722" s="175"/>
    </row>
    <row r="3723" spans="1:29">
      <c r="A3723" t="s">
        <v>8680</v>
      </c>
      <c r="B3723" t="s">
        <v>8681</v>
      </c>
      <c r="C3723">
        <v>4.0599999999999996</v>
      </c>
      <c r="D3723">
        <v>4.0599999999999996</v>
      </c>
      <c r="E3723">
        <v>3.14</v>
      </c>
      <c r="F3723">
        <v>6.28</v>
      </c>
      <c r="G3723">
        <v>6.3</v>
      </c>
      <c r="H3723">
        <v>3.69</v>
      </c>
      <c r="I3723">
        <v>5.92</v>
      </c>
      <c r="J3723">
        <v>6.01</v>
      </c>
      <c r="K3723">
        <v>2.7</v>
      </c>
      <c r="U3723">
        <v>4</v>
      </c>
      <c r="V3723">
        <v>5</v>
      </c>
      <c r="W3723">
        <v>2</v>
      </c>
      <c r="X3723">
        <v>69</v>
      </c>
      <c r="Y3723">
        <v>84</v>
      </c>
      <c r="Z3723">
        <v>27</v>
      </c>
      <c r="AA3723">
        <f t="shared" si="860"/>
        <v>191</v>
      </c>
      <c r="AB3723">
        <f t="shared" si="853"/>
        <v>3.1827917282742383E-5</v>
      </c>
      <c r="AC3723" s="175"/>
    </row>
    <row r="3724" spans="1:29">
      <c r="A3724" t="s">
        <v>8682</v>
      </c>
      <c r="B3724" t="s">
        <v>8683</v>
      </c>
      <c r="C3724">
        <v>4.05</v>
      </c>
      <c r="D3724">
        <v>4.0599999999999996</v>
      </c>
      <c r="E3724">
        <v>3.1</v>
      </c>
      <c r="F3724">
        <v>6.26</v>
      </c>
      <c r="G3724">
        <v>6.29</v>
      </c>
      <c r="H3724">
        <v>3.64</v>
      </c>
      <c r="I3724">
        <v>5.86</v>
      </c>
      <c r="J3724">
        <v>5.98</v>
      </c>
      <c r="K3724">
        <v>2.7</v>
      </c>
      <c r="U3724">
        <v>2</v>
      </c>
      <c r="V3724">
        <v>3</v>
      </c>
      <c r="W3724">
        <v>1</v>
      </c>
      <c r="X3724">
        <v>64</v>
      </c>
      <c r="Y3724">
        <v>62</v>
      </c>
      <c r="Z3724">
        <v>11</v>
      </c>
      <c r="AA3724">
        <f t="shared" si="860"/>
        <v>143</v>
      </c>
      <c r="AB3724">
        <f t="shared" si="853"/>
        <v>2.3829278384461579E-5</v>
      </c>
      <c r="AC3724" s="175"/>
    </row>
    <row r="3725" spans="1:29">
      <c r="A3725" t="s">
        <v>8684</v>
      </c>
      <c r="B3725" t="s">
        <v>8685</v>
      </c>
      <c r="C3725">
        <v>4.05</v>
      </c>
      <c r="D3725">
        <v>4.0599999999999996</v>
      </c>
      <c r="E3725">
        <v>3.06</v>
      </c>
      <c r="F3725">
        <v>6.25</v>
      </c>
      <c r="G3725">
        <v>6.29</v>
      </c>
      <c r="H3725">
        <v>3.59</v>
      </c>
      <c r="I3725">
        <v>5.78</v>
      </c>
      <c r="J3725">
        <v>5.94</v>
      </c>
      <c r="K3725">
        <v>2.7</v>
      </c>
      <c r="U3725">
        <v>2</v>
      </c>
      <c r="V3725">
        <v>3</v>
      </c>
      <c r="W3725">
        <v>1</v>
      </c>
      <c r="X3725">
        <v>80</v>
      </c>
      <c r="Y3725">
        <v>65</v>
      </c>
      <c r="Z3725">
        <v>13</v>
      </c>
      <c r="AA3725">
        <f t="shared" si="860"/>
        <v>164</v>
      </c>
      <c r="AB3725">
        <f t="shared" si="853"/>
        <v>2.7328682902459431E-5</v>
      </c>
      <c r="AC3725" s="175">
        <f t="shared" si="851"/>
        <v>3.1952896015528024E-5</v>
      </c>
    </row>
    <row r="3726" spans="1:29">
      <c r="A3726" t="s">
        <v>8686</v>
      </c>
      <c r="B3726" t="s">
        <v>8687</v>
      </c>
      <c r="C3726">
        <v>4.04</v>
      </c>
      <c r="D3726">
        <v>4.0599999999999996</v>
      </c>
      <c r="E3726">
        <v>3.03</v>
      </c>
      <c r="F3726">
        <v>6.22</v>
      </c>
      <c r="G3726">
        <v>6.28</v>
      </c>
      <c r="H3726">
        <v>3.54</v>
      </c>
      <c r="I3726">
        <v>5.7</v>
      </c>
      <c r="J3726">
        <v>5.9</v>
      </c>
      <c r="K3726">
        <v>2.7</v>
      </c>
      <c r="U3726">
        <v>2</v>
      </c>
      <c r="V3726">
        <v>3</v>
      </c>
      <c r="W3726">
        <v>1</v>
      </c>
      <c r="X3726">
        <v>83</v>
      </c>
      <c r="Y3726">
        <v>63</v>
      </c>
      <c r="Z3726">
        <v>11</v>
      </c>
      <c r="AA3726">
        <f t="shared" si="860"/>
        <v>163</v>
      </c>
      <c r="AB3726">
        <f t="shared" si="853"/>
        <v>2.716204459207858E-5</v>
      </c>
      <c r="AC3726" s="175"/>
    </row>
    <row r="3727" spans="1:29">
      <c r="A3727" t="s">
        <v>8688</v>
      </c>
      <c r="B3727" t="s">
        <v>8689</v>
      </c>
      <c r="C3727">
        <v>4.04</v>
      </c>
      <c r="D3727">
        <v>4.0599999999999996</v>
      </c>
      <c r="E3727">
        <v>3</v>
      </c>
      <c r="F3727">
        <v>6.2</v>
      </c>
      <c r="G3727">
        <v>6.27</v>
      </c>
      <c r="H3727">
        <v>3.5</v>
      </c>
      <c r="I3727">
        <v>5.64</v>
      </c>
      <c r="J3727">
        <v>5.86</v>
      </c>
      <c r="K3727">
        <v>2.7</v>
      </c>
      <c r="U3727">
        <v>2</v>
      </c>
      <c r="V3727">
        <v>3</v>
      </c>
      <c r="W3727">
        <v>1</v>
      </c>
      <c r="X3727">
        <v>85</v>
      </c>
      <c r="Y3727">
        <v>60</v>
      </c>
      <c r="Z3727">
        <v>20</v>
      </c>
      <c r="AA3727">
        <f t="shared" si="860"/>
        <v>171</v>
      </c>
      <c r="AB3727">
        <f t="shared" si="853"/>
        <v>2.8495151075125382E-5</v>
      </c>
      <c r="AC3727" s="175"/>
    </row>
    <row r="3728" spans="1:29">
      <c r="A3728" t="s">
        <v>8690</v>
      </c>
      <c r="B3728" t="s">
        <v>8691</v>
      </c>
      <c r="C3728">
        <v>4.04</v>
      </c>
      <c r="D3728">
        <v>4.0599999999999996</v>
      </c>
      <c r="E3728">
        <v>3</v>
      </c>
      <c r="F3728">
        <v>6.19</v>
      </c>
      <c r="G3728">
        <v>6.27</v>
      </c>
      <c r="H3728">
        <v>3.47</v>
      </c>
      <c r="I3728">
        <v>5.61</v>
      </c>
      <c r="J3728">
        <v>5.85</v>
      </c>
      <c r="K3728">
        <v>2.7</v>
      </c>
      <c r="U3728">
        <v>1</v>
      </c>
      <c r="V3728">
        <v>4</v>
      </c>
      <c r="W3728">
        <v>3</v>
      </c>
      <c r="X3728">
        <v>117</v>
      </c>
      <c r="Y3728">
        <v>96</v>
      </c>
      <c r="Z3728">
        <v>48</v>
      </c>
      <c r="AA3728">
        <f t="shared" si="860"/>
        <v>269</v>
      </c>
      <c r="AB3728">
        <f t="shared" si="853"/>
        <v>4.48257054924487E-5</v>
      </c>
      <c r="AC3728" s="175"/>
    </row>
    <row r="3729" spans="1:29">
      <c r="A3729" t="s">
        <v>8692</v>
      </c>
      <c r="B3729" t="s">
        <v>8693</v>
      </c>
      <c r="C3729">
        <v>4.0599999999999996</v>
      </c>
      <c r="D3729">
        <v>4.0599999999999996</v>
      </c>
      <c r="E3729">
        <v>3.05</v>
      </c>
      <c r="F3729">
        <v>6.25</v>
      </c>
      <c r="G3729">
        <v>6.29</v>
      </c>
      <c r="H3729">
        <v>3.5</v>
      </c>
      <c r="I3729">
        <v>5.76</v>
      </c>
      <c r="J3729">
        <v>5.93</v>
      </c>
      <c r="K3729">
        <v>2.7</v>
      </c>
      <c r="V3729">
        <v>6</v>
      </c>
      <c r="W3729">
        <v>7</v>
      </c>
      <c r="X3729">
        <v>189</v>
      </c>
      <c r="Y3729">
        <v>131</v>
      </c>
      <c r="Z3729">
        <v>150</v>
      </c>
      <c r="AA3729">
        <f t="shared" si="860"/>
        <v>483</v>
      </c>
      <c r="AB3729">
        <f t="shared" si="853"/>
        <v>8.0486303913950648E-5</v>
      </c>
      <c r="AC3729" s="175">
        <f t="shared" si="852"/>
        <v>8.6860219286018168E-5</v>
      </c>
    </row>
    <row r="3730" spans="1:29">
      <c r="A3730" t="s">
        <v>8694</v>
      </c>
      <c r="B3730" t="s">
        <v>8695</v>
      </c>
      <c r="C3730">
        <v>4.0599999999999996</v>
      </c>
      <c r="D3730">
        <v>4.0599999999999996</v>
      </c>
      <c r="E3730">
        <v>3.15</v>
      </c>
      <c r="F3730">
        <v>6.29</v>
      </c>
      <c r="G3730">
        <v>6.3</v>
      </c>
      <c r="H3730">
        <v>3.61</v>
      </c>
      <c r="I3730">
        <v>5.95</v>
      </c>
      <c r="J3730">
        <v>6.02</v>
      </c>
      <c r="K3730">
        <v>2.7</v>
      </c>
      <c r="U3730">
        <v>1</v>
      </c>
      <c r="V3730">
        <v>6</v>
      </c>
      <c r="W3730">
        <v>10</v>
      </c>
      <c r="X3730">
        <v>213</v>
      </c>
      <c r="Y3730">
        <v>111</v>
      </c>
      <c r="Z3730">
        <v>234</v>
      </c>
      <c r="AA3730">
        <f t="shared" si="860"/>
        <v>575</v>
      </c>
      <c r="AB3730">
        <f t="shared" si="853"/>
        <v>9.5817028468988866E-5</v>
      </c>
      <c r="AC3730" s="175"/>
    </row>
    <row r="3731" spans="1:29">
      <c r="A3731" t="s">
        <v>8696</v>
      </c>
      <c r="B3731" t="s">
        <v>8697</v>
      </c>
      <c r="C3731">
        <v>4.0599999999999996</v>
      </c>
      <c r="D3731">
        <v>4.0599999999999996</v>
      </c>
      <c r="E3731">
        <v>3.24</v>
      </c>
      <c r="F3731">
        <v>6.31</v>
      </c>
      <c r="G3731">
        <v>6.31</v>
      </c>
      <c r="H3731">
        <v>3.75</v>
      </c>
      <c r="I3731">
        <v>6.03</v>
      </c>
      <c r="J3731">
        <v>6.06</v>
      </c>
      <c r="K3731">
        <v>2.7</v>
      </c>
      <c r="U3731">
        <v>2</v>
      </c>
      <c r="V3731">
        <v>7</v>
      </c>
      <c r="W3731">
        <v>8</v>
      </c>
      <c r="X3731">
        <v>212</v>
      </c>
      <c r="Y3731">
        <v>141</v>
      </c>
      <c r="Z3731">
        <v>202</v>
      </c>
      <c r="AA3731">
        <f t="shared" si="860"/>
        <v>572</v>
      </c>
      <c r="AB3731">
        <f t="shared" si="853"/>
        <v>9.5317113537846316E-5</v>
      </c>
      <c r="AC3731" s="175"/>
    </row>
    <row r="3732" spans="1:29">
      <c r="A3732" t="s">
        <v>8698</v>
      </c>
      <c r="B3732" t="s">
        <v>8699</v>
      </c>
      <c r="C3732">
        <v>4.0599999999999996</v>
      </c>
      <c r="D3732">
        <v>4.0599999999999996</v>
      </c>
      <c r="E3732">
        <v>3.32</v>
      </c>
      <c r="F3732">
        <v>6.31</v>
      </c>
      <c r="G3732">
        <v>6.31</v>
      </c>
      <c r="H3732">
        <v>3.9</v>
      </c>
      <c r="I3732">
        <v>6.07</v>
      </c>
      <c r="J3732">
        <v>6.08</v>
      </c>
      <c r="K3732">
        <v>2.7</v>
      </c>
      <c r="U3732">
        <v>3</v>
      </c>
      <c r="V3732">
        <v>6</v>
      </c>
      <c r="W3732">
        <v>7</v>
      </c>
      <c r="X3732">
        <v>160</v>
      </c>
      <c r="Y3732">
        <v>126</v>
      </c>
      <c r="Z3732">
        <v>153</v>
      </c>
      <c r="AA3732">
        <f t="shared" si="860"/>
        <v>455</v>
      </c>
      <c r="AB3732">
        <f t="shared" si="853"/>
        <v>7.5820431223286831E-5</v>
      </c>
      <c r="AC3732" s="175"/>
    </row>
    <row r="3733" spans="1:29">
      <c r="A3733" t="s">
        <v>8700</v>
      </c>
      <c r="B3733" t="s">
        <v>8701</v>
      </c>
      <c r="C3733">
        <v>4.0599999999999996</v>
      </c>
      <c r="D3733">
        <v>4.0599999999999996</v>
      </c>
      <c r="E3733">
        <v>3.39</v>
      </c>
      <c r="F3733">
        <v>6.31</v>
      </c>
      <c r="G3733">
        <v>6.32</v>
      </c>
      <c r="H3733">
        <v>4.04</v>
      </c>
      <c r="I3733">
        <v>6.08</v>
      </c>
      <c r="J3733">
        <v>6.08</v>
      </c>
      <c r="K3733">
        <v>2.7</v>
      </c>
      <c r="U3733">
        <v>3</v>
      </c>
      <c r="V3733">
        <v>6</v>
      </c>
      <c r="W3733">
        <v>6</v>
      </c>
      <c r="X3733">
        <v>148</v>
      </c>
      <c r="Y3733">
        <v>128</v>
      </c>
      <c r="Z3733">
        <v>146</v>
      </c>
      <c r="AA3733">
        <f t="shared" si="860"/>
        <v>437</v>
      </c>
      <c r="AB3733">
        <f t="shared" si="853"/>
        <v>7.2820941636431532E-5</v>
      </c>
      <c r="AC3733" s="175">
        <f t="shared" ref="AC3733" si="861">SUM(AB3733:AB3736)/4</f>
        <v>6.8363366833743783E-5</v>
      </c>
    </row>
    <row r="3734" spans="1:29">
      <c r="A3734" t="s">
        <v>8702</v>
      </c>
      <c r="B3734" t="s">
        <v>8703</v>
      </c>
      <c r="C3734">
        <v>4.0599999999999996</v>
      </c>
      <c r="D3734">
        <v>4.0599999999999996</v>
      </c>
      <c r="E3734">
        <v>3.45</v>
      </c>
      <c r="F3734">
        <v>6.32</v>
      </c>
      <c r="G3734">
        <v>6.32</v>
      </c>
      <c r="H3734">
        <v>4.18</v>
      </c>
      <c r="I3734">
        <v>6.08</v>
      </c>
      <c r="J3734">
        <v>6.09</v>
      </c>
      <c r="K3734">
        <v>2.7</v>
      </c>
      <c r="U3734">
        <v>3</v>
      </c>
      <c r="V3734">
        <v>6</v>
      </c>
      <c r="W3734">
        <v>6</v>
      </c>
      <c r="X3734">
        <v>145</v>
      </c>
      <c r="Y3734">
        <v>121</v>
      </c>
      <c r="Z3734">
        <v>133</v>
      </c>
      <c r="AA3734">
        <f t="shared" si="860"/>
        <v>414</v>
      </c>
      <c r="AB3734">
        <f t="shared" ref="AB3734:AB3797" si="862">AA3734/$AD$4</f>
        <v>6.8988260497671974E-5</v>
      </c>
      <c r="AC3734" s="175"/>
    </row>
    <row r="3735" spans="1:29">
      <c r="A3735" t="s">
        <v>8704</v>
      </c>
      <c r="B3735" t="s">
        <v>8705</v>
      </c>
      <c r="C3735">
        <v>4.0599999999999996</v>
      </c>
      <c r="D3735">
        <v>4.0599999999999996</v>
      </c>
      <c r="E3735">
        <v>3.5</v>
      </c>
      <c r="F3735">
        <v>6.32</v>
      </c>
      <c r="G3735">
        <v>6.32</v>
      </c>
      <c r="H3735">
        <v>4.3</v>
      </c>
      <c r="I3735">
        <v>6.09</v>
      </c>
      <c r="J3735">
        <v>6.09</v>
      </c>
      <c r="K3735">
        <v>2.7</v>
      </c>
      <c r="U3735">
        <v>3</v>
      </c>
      <c r="V3735">
        <v>5</v>
      </c>
      <c r="W3735">
        <v>6</v>
      </c>
      <c r="X3735">
        <v>135</v>
      </c>
      <c r="Y3735">
        <v>117</v>
      </c>
      <c r="Z3735">
        <v>135</v>
      </c>
      <c r="AA3735">
        <f t="shared" si="860"/>
        <v>401</v>
      </c>
      <c r="AB3735">
        <f t="shared" si="862"/>
        <v>6.682196246272092E-5</v>
      </c>
      <c r="AC3735" s="175"/>
    </row>
    <row r="3736" spans="1:29">
      <c r="A3736" t="s">
        <v>8706</v>
      </c>
      <c r="B3736" t="s">
        <v>8707</v>
      </c>
      <c r="C3736">
        <v>4.0599999999999996</v>
      </c>
      <c r="D3736">
        <v>4.0599999999999996</v>
      </c>
      <c r="E3736">
        <v>3.53</v>
      </c>
      <c r="F3736">
        <v>6.32</v>
      </c>
      <c r="G3736">
        <v>6.32</v>
      </c>
      <c r="H3736">
        <v>4.3899999999999997</v>
      </c>
      <c r="I3736">
        <v>6.09</v>
      </c>
      <c r="J3736">
        <v>6.09</v>
      </c>
      <c r="K3736">
        <v>2.7</v>
      </c>
      <c r="U3736">
        <v>3</v>
      </c>
      <c r="V3736">
        <v>5</v>
      </c>
      <c r="W3736">
        <v>5</v>
      </c>
      <c r="X3736">
        <v>128</v>
      </c>
      <c r="Y3736">
        <v>118</v>
      </c>
      <c r="Z3736">
        <v>130</v>
      </c>
      <c r="AA3736">
        <f t="shared" si="860"/>
        <v>389</v>
      </c>
      <c r="AB3736">
        <f t="shared" si="862"/>
        <v>6.4822302738150721E-5</v>
      </c>
      <c r="AC3736" s="175"/>
    </row>
    <row r="3737" spans="1:29">
      <c r="A3737" t="s">
        <v>8708</v>
      </c>
      <c r="B3737" t="s">
        <v>8709</v>
      </c>
      <c r="C3737">
        <v>4.0599999999999996</v>
      </c>
      <c r="D3737">
        <v>4.0599999999999996</v>
      </c>
      <c r="E3737">
        <v>3.56</v>
      </c>
      <c r="F3737">
        <v>6.32</v>
      </c>
      <c r="G3737">
        <v>6.32</v>
      </c>
      <c r="H3737">
        <v>4.46</v>
      </c>
      <c r="I3737">
        <v>6.09</v>
      </c>
      <c r="J3737">
        <v>6.09</v>
      </c>
      <c r="K3737">
        <v>2.7</v>
      </c>
      <c r="U3737">
        <v>3</v>
      </c>
      <c r="V3737">
        <v>5</v>
      </c>
      <c r="W3737">
        <v>4</v>
      </c>
      <c r="X3737">
        <v>102</v>
      </c>
      <c r="Y3737">
        <v>108</v>
      </c>
      <c r="Z3737">
        <v>105</v>
      </c>
      <c r="AA3737">
        <f t="shared" si="860"/>
        <v>327</v>
      </c>
      <c r="AB3737">
        <f t="shared" si="862"/>
        <v>5.4490727494538015E-5</v>
      </c>
      <c r="AC3737" s="175">
        <f t="shared" si="855"/>
        <v>5.1074642131730586E-5</v>
      </c>
    </row>
    <row r="3738" spans="1:29">
      <c r="A3738" t="s">
        <v>8710</v>
      </c>
      <c r="B3738" t="s">
        <v>8711</v>
      </c>
      <c r="C3738">
        <v>4.0599999999999996</v>
      </c>
      <c r="D3738">
        <v>4.0599999999999996</v>
      </c>
      <c r="E3738">
        <v>3.59</v>
      </c>
      <c r="F3738">
        <v>6.32</v>
      </c>
      <c r="G3738">
        <v>6.32</v>
      </c>
      <c r="H3738">
        <v>4.4800000000000004</v>
      </c>
      <c r="I3738">
        <v>6.09</v>
      </c>
      <c r="J3738">
        <v>6.09</v>
      </c>
      <c r="K3738">
        <v>2.7</v>
      </c>
      <c r="U3738">
        <v>4</v>
      </c>
      <c r="V3738">
        <v>5</v>
      </c>
      <c r="W3738">
        <v>4</v>
      </c>
      <c r="X3738">
        <v>90</v>
      </c>
      <c r="Y3738">
        <v>111</v>
      </c>
      <c r="Z3738">
        <v>101</v>
      </c>
      <c r="AA3738">
        <f t="shared" si="860"/>
        <v>315</v>
      </c>
      <c r="AB3738">
        <f t="shared" si="862"/>
        <v>5.2491067769967809E-5</v>
      </c>
      <c r="AC3738" s="175"/>
    </row>
    <row r="3739" spans="1:29">
      <c r="A3739" t="s">
        <v>8712</v>
      </c>
      <c r="B3739" t="s">
        <v>8713</v>
      </c>
      <c r="C3739">
        <v>4.0599999999999996</v>
      </c>
      <c r="D3739">
        <v>4.0599999999999996</v>
      </c>
      <c r="E3739">
        <v>3.6</v>
      </c>
      <c r="F3739">
        <v>6.32</v>
      </c>
      <c r="G3739">
        <v>6.32</v>
      </c>
      <c r="H3739">
        <v>4.4800000000000004</v>
      </c>
      <c r="I3739">
        <v>6.09</v>
      </c>
      <c r="J3739">
        <v>6.09</v>
      </c>
      <c r="K3739">
        <v>2.7</v>
      </c>
      <c r="U3739">
        <v>4</v>
      </c>
      <c r="V3739">
        <v>5</v>
      </c>
      <c r="W3739">
        <v>4</v>
      </c>
      <c r="X3739">
        <v>87</v>
      </c>
      <c r="Y3739">
        <v>101</v>
      </c>
      <c r="Z3739">
        <v>90</v>
      </c>
      <c r="AA3739">
        <f t="shared" si="860"/>
        <v>291</v>
      </c>
      <c r="AB3739">
        <f t="shared" si="862"/>
        <v>4.8491748320827403E-5</v>
      </c>
      <c r="AC3739" s="175"/>
    </row>
    <row r="3740" spans="1:29">
      <c r="A3740" t="s">
        <v>8714</v>
      </c>
      <c r="B3740" t="s">
        <v>8715</v>
      </c>
      <c r="C3740">
        <v>4.0599999999999996</v>
      </c>
      <c r="D3740">
        <v>4.0599999999999996</v>
      </c>
      <c r="E3740">
        <v>3.58</v>
      </c>
      <c r="F3740">
        <v>6.32</v>
      </c>
      <c r="G3740">
        <v>6.32</v>
      </c>
      <c r="H3740">
        <v>4.4400000000000004</v>
      </c>
      <c r="I3740">
        <v>6.09</v>
      </c>
      <c r="J3740">
        <v>6.09</v>
      </c>
      <c r="K3740">
        <v>2.7</v>
      </c>
      <c r="U3740">
        <v>4</v>
      </c>
      <c r="V3740">
        <v>5</v>
      </c>
      <c r="W3740">
        <v>4</v>
      </c>
      <c r="X3740">
        <v>75</v>
      </c>
      <c r="Y3740">
        <v>99</v>
      </c>
      <c r="Z3740">
        <v>106</v>
      </c>
      <c r="AA3740">
        <f t="shared" si="860"/>
        <v>293</v>
      </c>
      <c r="AB3740">
        <f t="shared" si="862"/>
        <v>4.8825024941589105E-5</v>
      </c>
      <c r="AC3740" s="175"/>
    </row>
    <row r="3741" spans="1:29">
      <c r="A3741" t="s">
        <v>8716</v>
      </c>
      <c r="B3741" t="s">
        <v>8717</v>
      </c>
      <c r="C3741">
        <v>4.0599999999999996</v>
      </c>
      <c r="D3741">
        <v>4.0599999999999996</v>
      </c>
      <c r="E3741">
        <v>3.55</v>
      </c>
      <c r="F3741">
        <v>6.32</v>
      </c>
      <c r="G3741">
        <v>6.32</v>
      </c>
      <c r="H3741">
        <v>4.3600000000000003</v>
      </c>
      <c r="I3741">
        <v>6.08</v>
      </c>
      <c r="J3741">
        <v>6.09</v>
      </c>
      <c r="K3741">
        <v>2.7</v>
      </c>
      <c r="U3741">
        <v>4</v>
      </c>
      <c r="V3741">
        <v>5</v>
      </c>
      <c r="W3741">
        <v>5</v>
      </c>
      <c r="X3741">
        <v>80</v>
      </c>
      <c r="Y3741">
        <v>106</v>
      </c>
      <c r="Z3741">
        <v>124</v>
      </c>
      <c r="AA3741">
        <f t="shared" si="860"/>
        <v>324</v>
      </c>
      <c r="AB3741">
        <f t="shared" si="862"/>
        <v>5.3990812563395465E-5</v>
      </c>
      <c r="AC3741" s="175">
        <f t="shared" si="856"/>
        <v>5.7615195814178955E-5</v>
      </c>
    </row>
    <row r="3742" spans="1:29">
      <c r="A3742" t="s">
        <v>8718</v>
      </c>
      <c r="B3742" t="s">
        <v>8719</v>
      </c>
      <c r="C3742">
        <v>4.0599999999999996</v>
      </c>
      <c r="D3742">
        <v>4.0599999999999996</v>
      </c>
      <c r="E3742">
        <v>3.48</v>
      </c>
      <c r="F3742">
        <v>6.31</v>
      </c>
      <c r="G3742">
        <v>6.32</v>
      </c>
      <c r="H3742">
        <v>4.2699999999999996</v>
      </c>
      <c r="I3742">
        <v>6.07</v>
      </c>
      <c r="J3742">
        <v>6.08</v>
      </c>
      <c r="K3742">
        <v>2.7</v>
      </c>
      <c r="U3742">
        <v>3</v>
      </c>
      <c r="V3742">
        <v>5</v>
      </c>
      <c r="W3742">
        <v>5</v>
      </c>
      <c r="X3742">
        <v>84</v>
      </c>
      <c r="Y3742">
        <v>112</v>
      </c>
      <c r="Z3742">
        <v>120</v>
      </c>
      <c r="AA3742">
        <f t="shared" si="860"/>
        <v>329</v>
      </c>
      <c r="AB3742">
        <f t="shared" si="862"/>
        <v>5.482400411529971E-5</v>
      </c>
      <c r="AC3742" s="175"/>
    </row>
    <row r="3743" spans="1:29">
      <c r="A3743" t="s">
        <v>8720</v>
      </c>
      <c r="B3743" t="s">
        <v>8721</v>
      </c>
      <c r="C3743">
        <v>4.0599999999999996</v>
      </c>
      <c r="D3743">
        <v>4.0599999999999996</v>
      </c>
      <c r="E3743">
        <v>3.39</v>
      </c>
      <c r="F3743">
        <v>6.31</v>
      </c>
      <c r="G3743">
        <v>6.31</v>
      </c>
      <c r="H3743">
        <v>4.1900000000000004</v>
      </c>
      <c r="I3743">
        <v>6.07</v>
      </c>
      <c r="J3743">
        <v>6.08</v>
      </c>
      <c r="K3743">
        <v>2.7</v>
      </c>
      <c r="U3743">
        <v>4</v>
      </c>
      <c r="V3743">
        <v>5</v>
      </c>
      <c r="W3743">
        <v>5</v>
      </c>
      <c r="X3743">
        <v>98</v>
      </c>
      <c r="Y3743">
        <v>115</v>
      </c>
      <c r="Z3743">
        <v>127</v>
      </c>
      <c r="AA3743">
        <f t="shared" si="860"/>
        <v>354</v>
      </c>
      <c r="AB3743">
        <f t="shared" si="862"/>
        <v>5.898996187482097E-5</v>
      </c>
      <c r="AC3743" s="175"/>
    </row>
    <row r="3744" spans="1:29">
      <c r="A3744" t="s">
        <v>8722</v>
      </c>
      <c r="B3744" t="s">
        <v>8723</v>
      </c>
      <c r="C3744">
        <v>4.0599999999999996</v>
      </c>
      <c r="D3744">
        <v>4.0599999999999996</v>
      </c>
      <c r="E3744">
        <v>3.29</v>
      </c>
      <c r="F3744">
        <v>6.3</v>
      </c>
      <c r="G3744">
        <v>6.31</v>
      </c>
      <c r="H3744">
        <v>4.07</v>
      </c>
      <c r="I3744">
        <v>6.05</v>
      </c>
      <c r="J3744">
        <v>6.07</v>
      </c>
      <c r="K3744">
        <v>2.7</v>
      </c>
      <c r="U3744">
        <v>4</v>
      </c>
      <c r="V3744">
        <v>6</v>
      </c>
      <c r="W3744">
        <v>6</v>
      </c>
      <c r="X3744">
        <v>103</v>
      </c>
      <c r="Y3744">
        <v>126</v>
      </c>
      <c r="Z3744">
        <v>131</v>
      </c>
      <c r="AA3744">
        <f t="shared" si="860"/>
        <v>376</v>
      </c>
      <c r="AB3744">
        <f t="shared" si="862"/>
        <v>6.2656004703199667E-5</v>
      </c>
      <c r="AC3744" s="175"/>
    </row>
    <row r="3745" spans="1:29">
      <c r="A3745" t="s">
        <v>8724</v>
      </c>
      <c r="B3745" t="s">
        <v>8725</v>
      </c>
      <c r="C3745">
        <v>4.0599999999999996</v>
      </c>
      <c r="D3745">
        <v>4.0599999999999996</v>
      </c>
      <c r="E3745">
        <v>3.24</v>
      </c>
      <c r="F3745">
        <v>6.3</v>
      </c>
      <c r="G3745">
        <v>6.31</v>
      </c>
      <c r="H3745">
        <v>3.97</v>
      </c>
      <c r="I3745">
        <v>6.02</v>
      </c>
      <c r="J3745">
        <v>6.05</v>
      </c>
      <c r="K3745">
        <v>2.7</v>
      </c>
      <c r="U3745">
        <v>4</v>
      </c>
      <c r="V3745">
        <v>6</v>
      </c>
      <c r="W3745">
        <v>5</v>
      </c>
      <c r="X3745">
        <v>94</v>
      </c>
      <c r="Y3745">
        <v>122</v>
      </c>
      <c r="Z3745">
        <v>112</v>
      </c>
      <c r="AA3745">
        <f t="shared" si="860"/>
        <v>343</v>
      </c>
      <c r="AB3745">
        <f t="shared" si="862"/>
        <v>5.7156940460631619E-5</v>
      </c>
      <c r="AC3745" s="175">
        <f t="shared" ref="AC3745" si="863">SUM(AB3745:AB3748)/4</f>
        <v>4.0243151956975324E-5</v>
      </c>
    </row>
    <row r="3746" spans="1:29">
      <c r="A3746" t="s">
        <v>8726</v>
      </c>
      <c r="B3746" t="s">
        <v>8727</v>
      </c>
      <c r="C3746">
        <v>4.0599999999999996</v>
      </c>
      <c r="D3746">
        <v>4.0599999999999996</v>
      </c>
      <c r="E3746">
        <v>3.19</v>
      </c>
      <c r="F3746">
        <v>6.29</v>
      </c>
      <c r="G3746">
        <v>6.31</v>
      </c>
      <c r="H3746">
        <v>3.83</v>
      </c>
      <c r="I3746">
        <v>6</v>
      </c>
      <c r="J3746">
        <v>6.04</v>
      </c>
      <c r="K3746">
        <v>2.7</v>
      </c>
      <c r="U3746">
        <v>3</v>
      </c>
      <c r="V3746">
        <v>5</v>
      </c>
      <c r="W3746">
        <v>3</v>
      </c>
      <c r="X3746">
        <v>91</v>
      </c>
      <c r="Y3746">
        <v>111</v>
      </c>
      <c r="Z3746">
        <v>65</v>
      </c>
      <c r="AA3746">
        <f t="shared" si="860"/>
        <v>278</v>
      </c>
      <c r="AB3746">
        <f t="shared" si="862"/>
        <v>4.6325450285876356E-5</v>
      </c>
      <c r="AC3746" s="175"/>
    </row>
    <row r="3747" spans="1:29">
      <c r="A3747" t="s">
        <v>8728</v>
      </c>
      <c r="B3747" t="s">
        <v>8729</v>
      </c>
      <c r="C3747">
        <v>4.0599999999999996</v>
      </c>
      <c r="D3747">
        <v>4.0599999999999996</v>
      </c>
      <c r="E3747">
        <v>3.16</v>
      </c>
      <c r="F3747">
        <v>6.29</v>
      </c>
      <c r="G3747">
        <v>6.3</v>
      </c>
      <c r="H3747">
        <v>3.77</v>
      </c>
      <c r="I3747">
        <v>5.95</v>
      </c>
      <c r="J3747">
        <v>6.02</v>
      </c>
      <c r="K3747">
        <v>2.7</v>
      </c>
      <c r="U3747">
        <v>3</v>
      </c>
      <c r="V3747">
        <v>4</v>
      </c>
      <c r="W3747">
        <v>1</v>
      </c>
      <c r="X3747">
        <v>68</v>
      </c>
      <c r="Y3747">
        <v>83</v>
      </c>
      <c r="Z3747">
        <v>27</v>
      </c>
      <c r="AA3747">
        <f t="shared" si="860"/>
        <v>186</v>
      </c>
      <c r="AB3747">
        <f t="shared" si="862"/>
        <v>3.0994725730838138E-5</v>
      </c>
      <c r="AC3747" s="175"/>
    </row>
    <row r="3748" spans="1:29">
      <c r="A3748" t="s">
        <v>8730</v>
      </c>
      <c r="B3748" t="s">
        <v>8731</v>
      </c>
      <c r="C3748">
        <v>4.0599999999999996</v>
      </c>
      <c r="D3748">
        <v>4.0599999999999996</v>
      </c>
      <c r="E3748">
        <v>3.11</v>
      </c>
      <c r="F3748">
        <v>6.28</v>
      </c>
      <c r="G3748">
        <v>6.31</v>
      </c>
      <c r="H3748">
        <v>3.71</v>
      </c>
      <c r="I3748">
        <v>5.85</v>
      </c>
      <c r="J3748">
        <v>5.97</v>
      </c>
      <c r="K3748">
        <v>2.7</v>
      </c>
      <c r="U3748">
        <v>6</v>
      </c>
      <c r="V3748">
        <v>6</v>
      </c>
      <c r="W3748">
        <v>5</v>
      </c>
      <c r="X3748">
        <v>65</v>
      </c>
      <c r="Y3748">
        <v>65</v>
      </c>
      <c r="Z3748">
        <v>12</v>
      </c>
      <c r="AA3748">
        <f t="shared" si="860"/>
        <v>159</v>
      </c>
      <c r="AB3748">
        <f t="shared" si="862"/>
        <v>2.6495491350555179E-5</v>
      </c>
      <c r="AC3748" s="175"/>
    </row>
    <row r="3749" spans="1:29">
      <c r="A3749" t="s">
        <v>8732</v>
      </c>
      <c r="B3749" t="s">
        <v>8733</v>
      </c>
      <c r="C3749">
        <v>4.05</v>
      </c>
      <c r="D3749">
        <v>4.0599999999999996</v>
      </c>
      <c r="E3749">
        <v>3.04</v>
      </c>
      <c r="F3749">
        <v>6.27</v>
      </c>
      <c r="G3749">
        <v>6.3</v>
      </c>
      <c r="H3749">
        <v>3.65</v>
      </c>
      <c r="I3749">
        <v>5.67</v>
      </c>
      <c r="J3749">
        <v>5.88</v>
      </c>
      <c r="K3749">
        <v>2.7</v>
      </c>
      <c r="U3749">
        <v>6</v>
      </c>
      <c r="V3749">
        <v>5</v>
      </c>
      <c r="W3749">
        <v>5</v>
      </c>
      <c r="X3749">
        <v>82</v>
      </c>
      <c r="Y3749">
        <v>68</v>
      </c>
      <c r="Z3749">
        <v>14</v>
      </c>
      <c r="AA3749">
        <f t="shared" si="860"/>
        <v>180</v>
      </c>
      <c r="AB3749">
        <f t="shared" si="862"/>
        <v>2.9994895868553035E-5</v>
      </c>
      <c r="AC3749" s="175">
        <f t="shared" ref="AC3749" si="864">SUM(AB3749:AB3752)/4</f>
        <v>3.5493960111121094E-5</v>
      </c>
    </row>
    <row r="3750" spans="1:29">
      <c r="A3750" t="s">
        <v>8734</v>
      </c>
      <c r="B3750" t="s">
        <v>8735</v>
      </c>
      <c r="C3750">
        <v>4.04</v>
      </c>
      <c r="D3750">
        <v>4.0599999999999996</v>
      </c>
      <c r="E3750">
        <v>2.99</v>
      </c>
      <c r="F3750">
        <v>6.25</v>
      </c>
      <c r="G3750">
        <v>6.3</v>
      </c>
      <c r="H3750">
        <v>3.59</v>
      </c>
      <c r="I3750">
        <v>5.53</v>
      </c>
      <c r="J3750">
        <v>5.81</v>
      </c>
      <c r="K3750">
        <v>2.7</v>
      </c>
      <c r="U3750">
        <v>5</v>
      </c>
      <c r="V3750">
        <v>4</v>
      </c>
      <c r="W3750">
        <v>6</v>
      </c>
      <c r="X3750">
        <v>85</v>
      </c>
      <c r="Y3750">
        <v>65</v>
      </c>
      <c r="Z3750">
        <v>12</v>
      </c>
      <c r="AA3750">
        <f t="shared" si="860"/>
        <v>177</v>
      </c>
      <c r="AB3750">
        <f t="shared" si="862"/>
        <v>2.9494980937410485E-5</v>
      </c>
      <c r="AC3750" s="175"/>
    </row>
    <row r="3751" spans="1:29">
      <c r="A3751" t="s">
        <v>8736</v>
      </c>
      <c r="B3751" t="s">
        <v>8737</v>
      </c>
      <c r="C3751">
        <v>4.03</v>
      </c>
      <c r="D3751">
        <v>4.0599999999999996</v>
      </c>
      <c r="E3751">
        <v>2.96</v>
      </c>
      <c r="F3751">
        <v>6.23</v>
      </c>
      <c r="G3751">
        <v>6.3</v>
      </c>
      <c r="H3751">
        <v>3.56</v>
      </c>
      <c r="I3751">
        <v>5.45</v>
      </c>
      <c r="J3751">
        <v>5.77</v>
      </c>
      <c r="K3751">
        <v>2.7</v>
      </c>
      <c r="U3751">
        <v>9</v>
      </c>
      <c r="V3751">
        <v>6</v>
      </c>
      <c r="W3751">
        <v>8</v>
      </c>
      <c r="X3751">
        <v>87</v>
      </c>
      <c r="Y3751">
        <v>63</v>
      </c>
      <c r="Z3751">
        <v>21</v>
      </c>
      <c r="AA3751">
        <f t="shared" si="860"/>
        <v>194</v>
      </c>
      <c r="AB3751">
        <f t="shared" si="862"/>
        <v>3.232783221388494E-5</v>
      </c>
      <c r="AC3751" s="175"/>
    </row>
    <row r="3752" spans="1:29">
      <c r="A3752" t="s">
        <v>8738</v>
      </c>
      <c r="B3752" t="s">
        <v>8739</v>
      </c>
      <c r="C3752">
        <v>4</v>
      </c>
      <c r="D3752">
        <v>4.0599999999999996</v>
      </c>
      <c r="E3752">
        <v>2.94</v>
      </c>
      <c r="F3752">
        <v>6.16</v>
      </c>
      <c r="G3752">
        <v>6.3</v>
      </c>
      <c r="H3752">
        <v>3.53</v>
      </c>
      <c r="I3752">
        <v>5.36</v>
      </c>
      <c r="J3752">
        <v>5.72</v>
      </c>
      <c r="K3752">
        <v>2.7</v>
      </c>
      <c r="U3752">
        <v>7</v>
      </c>
      <c r="V3752">
        <v>11</v>
      </c>
      <c r="W3752">
        <v>12</v>
      </c>
      <c r="X3752">
        <v>120</v>
      </c>
      <c r="Y3752">
        <v>101</v>
      </c>
      <c r="Z3752">
        <v>50</v>
      </c>
      <c r="AA3752">
        <f t="shared" si="860"/>
        <v>301</v>
      </c>
      <c r="AB3752">
        <f t="shared" si="862"/>
        <v>5.0158131424635907E-5</v>
      </c>
      <c r="AC3752" s="175"/>
    </row>
    <row r="3753" spans="1:29">
      <c r="A3753" t="s">
        <v>8740</v>
      </c>
      <c r="B3753" t="s">
        <v>8741</v>
      </c>
      <c r="C3753">
        <v>3.99</v>
      </c>
      <c r="D3753">
        <v>4.0599999999999996</v>
      </c>
      <c r="E3753">
        <v>2.94</v>
      </c>
      <c r="F3753">
        <v>6.1</v>
      </c>
      <c r="G3753">
        <v>6.29</v>
      </c>
      <c r="H3753">
        <v>3.52</v>
      </c>
      <c r="I3753">
        <v>5.33</v>
      </c>
      <c r="J3753">
        <v>5.71</v>
      </c>
      <c r="K3753">
        <v>2.7</v>
      </c>
      <c r="V3753">
        <v>18</v>
      </c>
      <c r="W3753">
        <v>20</v>
      </c>
      <c r="X3753">
        <v>193</v>
      </c>
      <c r="Y3753">
        <v>137</v>
      </c>
      <c r="Z3753">
        <v>158</v>
      </c>
      <c r="AA3753">
        <f t="shared" si="860"/>
        <v>526</v>
      </c>
      <c r="AB3753">
        <f t="shared" si="862"/>
        <v>8.76517512603272E-5</v>
      </c>
      <c r="AC3753" s="175">
        <f t="shared" ref="AC3753" si="865">SUM(AB3753:AB3756)/4</f>
        <v>9.5025496494679834E-5</v>
      </c>
    </row>
    <row r="3754" spans="1:29">
      <c r="A3754" t="s">
        <v>8742</v>
      </c>
      <c r="B3754" t="s">
        <v>8743</v>
      </c>
      <c r="C3754">
        <v>3.98</v>
      </c>
      <c r="D3754">
        <v>4.0599999999999996</v>
      </c>
      <c r="E3754">
        <v>2.95</v>
      </c>
      <c r="F3754">
        <v>6.06</v>
      </c>
      <c r="G3754">
        <v>6.29</v>
      </c>
      <c r="H3754">
        <v>3.53</v>
      </c>
      <c r="I3754">
        <v>5.3</v>
      </c>
      <c r="J3754">
        <v>5.7</v>
      </c>
      <c r="K3754">
        <v>2.7</v>
      </c>
      <c r="U3754">
        <v>5</v>
      </c>
      <c r="V3754">
        <v>27</v>
      </c>
      <c r="W3754">
        <v>17</v>
      </c>
      <c r="X3754">
        <v>218</v>
      </c>
      <c r="Y3754">
        <v>117</v>
      </c>
      <c r="Z3754">
        <v>247</v>
      </c>
      <c r="AA3754">
        <f t="shared" si="860"/>
        <v>631</v>
      </c>
      <c r="AB3754">
        <f t="shared" si="862"/>
        <v>1.0514877385031647E-4</v>
      </c>
      <c r="AC3754" s="175"/>
    </row>
    <row r="3755" spans="1:29">
      <c r="A3755" t="s">
        <v>8744</v>
      </c>
      <c r="B3755" t="s">
        <v>8745</v>
      </c>
      <c r="C3755">
        <v>3.99</v>
      </c>
      <c r="D3755">
        <v>4.0599999999999996</v>
      </c>
      <c r="E3755">
        <v>2.96</v>
      </c>
      <c r="F3755">
        <v>6.04</v>
      </c>
      <c r="G3755">
        <v>6.29</v>
      </c>
      <c r="H3755">
        <v>3.54</v>
      </c>
      <c r="I3755">
        <v>5.29</v>
      </c>
      <c r="J3755">
        <v>5.69</v>
      </c>
      <c r="K3755">
        <v>2.7</v>
      </c>
      <c r="U3755">
        <v>9</v>
      </c>
      <c r="V3755">
        <v>18</v>
      </c>
      <c r="W3755">
        <v>18</v>
      </c>
      <c r="X3755">
        <v>217</v>
      </c>
      <c r="Y3755">
        <v>147</v>
      </c>
      <c r="Z3755">
        <v>213</v>
      </c>
      <c r="AA3755">
        <f t="shared" si="860"/>
        <v>622</v>
      </c>
      <c r="AB3755">
        <f t="shared" si="862"/>
        <v>1.0364902905688882E-4</v>
      </c>
      <c r="AC3755" s="175"/>
    </row>
    <row r="3756" spans="1:29">
      <c r="A3756" t="s">
        <v>8746</v>
      </c>
      <c r="B3756" t="s">
        <v>8747</v>
      </c>
      <c r="C3756">
        <v>4.0199999999999996</v>
      </c>
      <c r="D3756">
        <v>4.0599999999999996</v>
      </c>
      <c r="E3756">
        <v>2.97</v>
      </c>
      <c r="F3756">
        <v>6.07</v>
      </c>
      <c r="G3756">
        <v>6.3</v>
      </c>
      <c r="H3756">
        <v>3.57</v>
      </c>
      <c r="I3756">
        <v>5.31</v>
      </c>
      <c r="J3756">
        <v>5.7</v>
      </c>
      <c r="K3756">
        <v>2.7</v>
      </c>
      <c r="U3756">
        <v>13</v>
      </c>
      <c r="V3756">
        <v>17</v>
      </c>
      <c r="W3756">
        <v>16</v>
      </c>
      <c r="X3756">
        <v>163</v>
      </c>
      <c r="Y3756">
        <v>131</v>
      </c>
      <c r="Z3756">
        <v>162</v>
      </c>
      <c r="AA3756">
        <f t="shared" si="860"/>
        <v>502</v>
      </c>
      <c r="AB3756">
        <f t="shared" si="862"/>
        <v>8.3652431811186801E-5</v>
      </c>
      <c r="AC3756" s="175"/>
    </row>
    <row r="3757" spans="1:29">
      <c r="A3757" t="s">
        <v>8748</v>
      </c>
      <c r="B3757" t="s">
        <v>8749</v>
      </c>
      <c r="C3757">
        <v>4.03</v>
      </c>
      <c r="D3757">
        <v>4.0599999999999996</v>
      </c>
      <c r="E3757">
        <v>2.98</v>
      </c>
      <c r="F3757">
        <v>6.12</v>
      </c>
      <c r="G3757">
        <v>6.3</v>
      </c>
      <c r="H3757">
        <v>3.61</v>
      </c>
      <c r="I3757">
        <v>5.33</v>
      </c>
      <c r="J3757">
        <v>5.71</v>
      </c>
      <c r="K3757">
        <v>2.7</v>
      </c>
      <c r="U3757">
        <v>12</v>
      </c>
      <c r="V3757">
        <v>16</v>
      </c>
      <c r="W3757">
        <v>17</v>
      </c>
      <c r="X3757">
        <v>152</v>
      </c>
      <c r="Y3757">
        <v>133</v>
      </c>
      <c r="Z3757">
        <v>155</v>
      </c>
      <c r="AA3757">
        <f t="shared" si="860"/>
        <v>485</v>
      </c>
      <c r="AB3757">
        <f t="shared" si="862"/>
        <v>8.0819580534712343E-5</v>
      </c>
      <c r="AC3757" s="175">
        <f t="shared" ref="AC3757" si="866">SUM(AB3757:AB3760)/4</f>
        <v>7.4612303473025677E-5</v>
      </c>
    </row>
    <row r="3758" spans="1:29">
      <c r="A3758" t="s">
        <v>8750</v>
      </c>
      <c r="B3758" t="s">
        <v>8751</v>
      </c>
      <c r="C3758">
        <v>4.04</v>
      </c>
      <c r="D3758">
        <v>4.0599999999999996</v>
      </c>
      <c r="E3758">
        <v>2.98</v>
      </c>
      <c r="F3758">
        <v>6.17</v>
      </c>
      <c r="G3758">
        <v>6.31</v>
      </c>
      <c r="H3758">
        <v>3.66</v>
      </c>
      <c r="I3758">
        <v>5.37</v>
      </c>
      <c r="J3758">
        <v>5.73</v>
      </c>
      <c r="K3758">
        <v>2.7</v>
      </c>
      <c r="U3758">
        <v>9</v>
      </c>
      <c r="V3758">
        <v>14</v>
      </c>
      <c r="W3758">
        <v>13</v>
      </c>
      <c r="X3758">
        <v>149</v>
      </c>
      <c r="Y3758">
        <v>127</v>
      </c>
      <c r="Z3758">
        <v>140</v>
      </c>
      <c r="AA3758">
        <f t="shared" si="860"/>
        <v>452</v>
      </c>
      <c r="AB3758">
        <f t="shared" si="862"/>
        <v>7.5320516292144281E-5</v>
      </c>
      <c r="AC3758" s="175"/>
    </row>
    <row r="3759" spans="1:29">
      <c r="A3759" t="s">
        <v>8752</v>
      </c>
      <c r="B3759" t="s">
        <v>8753</v>
      </c>
      <c r="C3759">
        <v>4.05</v>
      </c>
      <c r="D3759">
        <v>4.0599999999999996</v>
      </c>
      <c r="E3759">
        <v>2.99</v>
      </c>
      <c r="F3759">
        <v>6.2</v>
      </c>
      <c r="G3759">
        <v>6.31</v>
      </c>
      <c r="H3759">
        <v>3.71</v>
      </c>
      <c r="I3759">
        <v>5.4</v>
      </c>
      <c r="J3759">
        <v>5.74</v>
      </c>
      <c r="K3759">
        <v>2.7</v>
      </c>
      <c r="U3759">
        <v>6</v>
      </c>
      <c r="V3759">
        <v>13</v>
      </c>
      <c r="W3759">
        <v>11</v>
      </c>
      <c r="X3759">
        <v>138</v>
      </c>
      <c r="Y3759">
        <v>123</v>
      </c>
      <c r="Z3759">
        <v>142</v>
      </c>
      <c r="AA3759">
        <f t="shared" si="860"/>
        <v>433</v>
      </c>
      <c r="AB3759">
        <f t="shared" si="862"/>
        <v>7.2154388394908128E-5</v>
      </c>
      <c r="AC3759" s="175"/>
    </row>
    <row r="3760" spans="1:29">
      <c r="A3760" t="s">
        <v>8754</v>
      </c>
      <c r="B3760" t="s">
        <v>8755</v>
      </c>
      <c r="C3760">
        <v>4.05</v>
      </c>
      <c r="D3760">
        <v>4.0599999999999996</v>
      </c>
      <c r="E3760">
        <v>2.99</v>
      </c>
      <c r="F3760">
        <v>6.24</v>
      </c>
      <c r="G3760">
        <v>6.31</v>
      </c>
      <c r="H3760">
        <v>3.74</v>
      </c>
      <c r="I3760">
        <v>5.44</v>
      </c>
      <c r="J3760">
        <v>5.76</v>
      </c>
      <c r="K3760">
        <v>2.7</v>
      </c>
      <c r="U3760">
        <v>8</v>
      </c>
      <c r="V3760">
        <v>13</v>
      </c>
      <c r="W3760">
        <v>9</v>
      </c>
      <c r="X3760">
        <v>131</v>
      </c>
      <c r="Y3760">
        <v>123</v>
      </c>
      <c r="Z3760">
        <v>137</v>
      </c>
      <c r="AA3760">
        <f t="shared" si="860"/>
        <v>421</v>
      </c>
      <c r="AB3760">
        <f t="shared" si="862"/>
        <v>7.0154728670337928E-5</v>
      </c>
      <c r="AC3760" s="175"/>
    </row>
    <row r="3761" spans="1:29">
      <c r="A3761" t="s">
        <v>8756</v>
      </c>
      <c r="B3761" t="s">
        <v>8757</v>
      </c>
      <c r="C3761">
        <v>4.0599999999999996</v>
      </c>
      <c r="D3761">
        <v>4.0599999999999996</v>
      </c>
      <c r="E3761">
        <v>2.98</v>
      </c>
      <c r="F3761">
        <v>6.25</v>
      </c>
      <c r="G3761">
        <v>6.31</v>
      </c>
      <c r="H3761">
        <v>3.74</v>
      </c>
      <c r="I3761">
        <v>5.45</v>
      </c>
      <c r="J3761">
        <v>5.77</v>
      </c>
      <c r="K3761">
        <v>2.7</v>
      </c>
      <c r="U3761">
        <v>10</v>
      </c>
      <c r="V3761">
        <v>11</v>
      </c>
      <c r="W3761">
        <v>10</v>
      </c>
      <c r="X3761">
        <v>104</v>
      </c>
      <c r="Y3761">
        <v>113</v>
      </c>
      <c r="Z3761">
        <v>111</v>
      </c>
      <c r="AA3761">
        <f t="shared" si="860"/>
        <v>359</v>
      </c>
      <c r="AB3761">
        <f t="shared" si="862"/>
        <v>5.9823153426725216E-5</v>
      </c>
      <c r="AC3761" s="175">
        <f t="shared" ref="AC3761" si="867">SUM(AB3761:AB3764)/4</f>
        <v>5.6240429753536939E-5</v>
      </c>
    </row>
    <row r="3762" spans="1:29">
      <c r="A3762" t="s">
        <v>8758</v>
      </c>
      <c r="B3762" t="s">
        <v>8759</v>
      </c>
      <c r="C3762">
        <v>4.05</v>
      </c>
      <c r="D3762">
        <v>4.0599999999999996</v>
      </c>
      <c r="E3762">
        <v>2.98</v>
      </c>
      <c r="F3762">
        <v>6.25</v>
      </c>
      <c r="G3762">
        <v>6.31</v>
      </c>
      <c r="H3762">
        <v>3.74</v>
      </c>
      <c r="I3762">
        <v>5.48</v>
      </c>
      <c r="J3762">
        <v>5.78</v>
      </c>
      <c r="K3762">
        <v>2.7</v>
      </c>
      <c r="U3762">
        <v>12</v>
      </c>
      <c r="V3762">
        <v>10</v>
      </c>
      <c r="W3762">
        <v>9</v>
      </c>
      <c r="X3762">
        <v>93</v>
      </c>
      <c r="Y3762">
        <v>116</v>
      </c>
      <c r="Z3762">
        <v>106</v>
      </c>
      <c r="AA3762">
        <f t="shared" si="860"/>
        <v>346</v>
      </c>
      <c r="AB3762">
        <f t="shared" si="862"/>
        <v>5.7656855391774168E-5</v>
      </c>
      <c r="AC3762" s="175"/>
    </row>
    <row r="3763" spans="1:29">
      <c r="A3763" t="s">
        <v>8760</v>
      </c>
      <c r="B3763" t="s">
        <v>8761</v>
      </c>
      <c r="C3763">
        <v>4.05</v>
      </c>
      <c r="D3763">
        <v>4.0599999999999996</v>
      </c>
      <c r="E3763">
        <v>2.96</v>
      </c>
      <c r="F3763">
        <v>6.24</v>
      </c>
      <c r="G3763">
        <v>6.31</v>
      </c>
      <c r="H3763">
        <v>3.72</v>
      </c>
      <c r="I3763">
        <v>5.47</v>
      </c>
      <c r="J3763">
        <v>5.78</v>
      </c>
      <c r="K3763">
        <v>2.7</v>
      </c>
      <c r="U3763">
        <v>10</v>
      </c>
      <c r="V3763">
        <v>11</v>
      </c>
      <c r="W3763">
        <v>10</v>
      </c>
      <c r="X3763">
        <v>89</v>
      </c>
      <c r="Y3763">
        <v>105</v>
      </c>
      <c r="Z3763">
        <v>95</v>
      </c>
      <c r="AA3763">
        <f t="shared" si="860"/>
        <v>320</v>
      </c>
      <c r="AB3763">
        <f t="shared" si="862"/>
        <v>5.3324259321872061E-5</v>
      </c>
      <c r="AC3763" s="175"/>
    </row>
    <row r="3764" spans="1:29">
      <c r="A3764" t="s">
        <v>8762</v>
      </c>
      <c r="B3764" t="s">
        <v>8763</v>
      </c>
      <c r="C3764">
        <v>4.04</v>
      </c>
      <c r="D3764">
        <v>4.0599999999999996</v>
      </c>
      <c r="E3764">
        <v>2.95</v>
      </c>
      <c r="F3764">
        <v>6.23</v>
      </c>
      <c r="G3764">
        <v>6.31</v>
      </c>
      <c r="H3764">
        <v>3.68</v>
      </c>
      <c r="I3764">
        <v>5.45</v>
      </c>
      <c r="J3764">
        <v>5.77</v>
      </c>
      <c r="K3764">
        <v>2.7</v>
      </c>
      <c r="U3764">
        <v>11</v>
      </c>
      <c r="V3764">
        <v>12</v>
      </c>
      <c r="W3764">
        <v>10</v>
      </c>
      <c r="X3764">
        <v>77</v>
      </c>
      <c r="Y3764">
        <v>104</v>
      </c>
      <c r="Z3764">
        <v>111</v>
      </c>
      <c r="AA3764">
        <f t="shared" si="860"/>
        <v>325</v>
      </c>
      <c r="AB3764">
        <f t="shared" si="862"/>
        <v>5.4157450873776313E-5</v>
      </c>
      <c r="AC3764" s="175"/>
    </row>
    <row r="3765" spans="1:29">
      <c r="A3765" t="s">
        <v>8764</v>
      </c>
      <c r="B3765" t="s">
        <v>8765</v>
      </c>
      <c r="C3765">
        <v>4.04</v>
      </c>
      <c r="D3765">
        <v>4.0599999999999996</v>
      </c>
      <c r="E3765">
        <v>2.92</v>
      </c>
      <c r="F3765">
        <v>6.22</v>
      </c>
      <c r="G3765">
        <v>6.3</v>
      </c>
      <c r="H3765">
        <v>3.64</v>
      </c>
      <c r="I3765">
        <v>5.41</v>
      </c>
      <c r="J3765">
        <v>5.75</v>
      </c>
      <c r="K3765">
        <v>2.7</v>
      </c>
      <c r="U3765">
        <v>11</v>
      </c>
      <c r="V3765">
        <v>12</v>
      </c>
      <c r="W3765">
        <v>9</v>
      </c>
      <c r="X3765">
        <v>82</v>
      </c>
      <c r="Y3765">
        <v>111</v>
      </c>
      <c r="Z3765">
        <v>131</v>
      </c>
      <c r="AA3765">
        <f t="shared" si="860"/>
        <v>356</v>
      </c>
      <c r="AB3765">
        <f t="shared" si="862"/>
        <v>5.9323238495582666E-5</v>
      </c>
      <c r="AC3765" s="175">
        <f t="shared" ref="AC3765" si="868">SUM(AB3765:AB3768)/4</f>
        <v>6.3739153720675207E-5</v>
      </c>
    </row>
    <row r="3766" spans="1:29">
      <c r="A3766" t="s">
        <v>8766</v>
      </c>
      <c r="B3766" t="s">
        <v>8767</v>
      </c>
      <c r="C3766">
        <v>4.04</v>
      </c>
      <c r="D3766">
        <v>4.0599999999999996</v>
      </c>
      <c r="E3766">
        <v>2.9</v>
      </c>
      <c r="F3766">
        <v>6.18</v>
      </c>
      <c r="G3766">
        <v>6.3</v>
      </c>
      <c r="H3766">
        <v>3.57</v>
      </c>
      <c r="I3766">
        <v>5.35</v>
      </c>
      <c r="J3766">
        <v>5.72</v>
      </c>
      <c r="K3766">
        <v>2.7</v>
      </c>
      <c r="U3766">
        <v>11</v>
      </c>
      <c r="V3766">
        <v>14</v>
      </c>
      <c r="W3766">
        <v>11</v>
      </c>
      <c r="X3766">
        <v>86</v>
      </c>
      <c r="Y3766">
        <v>117</v>
      </c>
      <c r="Z3766">
        <v>127</v>
      </c>
      <c r="AA3766">
        <f t="shared" si="860"/>
        <v>366</v>
      </c>
      <c r="AB3766">
        <f t="shared" si="862"/>
        <v>6.098962159939117E-5</v>
      </c>
      <c r="AC3766" s="175"/>
    </row>
    <row r="3767" spans="1:29">
      <c r="A3767" t="s">
        <v>8768</v>
      </c>
      <c r="B3767" t="s">
        <v>8769</v>
      </c>
      <c r="C3767">
        <v>4.0199999999999996</v>
      </c>
      <c r="D3767">
        <v>4.0599999999999996</v>
      </c>
      <c r="E3767">
        <v>2.86</v>
      </c>
      <c r="F3767">
        <v>6.08</v>
      </c>
      <c r="G3767">
        <v>6.29</v>
      </c>
      <c r="H3767">
        <v>3.46</v>
      </c>
      <c r="I3767">
        <v>5.24</v>
      </c>
      <c r="J3767">
        <v>5.66</v>
      </c>
      <c r="K3767">
        <v>2.7</v>
      </c>
      <c r="U3767">
        <v>10</v>
      </c>
      <c r="V3767">
        <v>15</v>
      </c>
      <c r="W3767">
        <v>14</v>
      </c>
      <c r="X3767">
        <v>101</v>
      </c>
      <c r="Y3767">
        <v>121</v>
      </c>
      <c r="Z3767">
        <v>134</v>
      </c>
      <c r="AA3767">
        <f t="shared" si="860"/>
        <v>395</v>
      </c>
      <c r="AB3767">
        <f t="shared" si="862"/>
        <v>6.5822132600435821E-5</v>
      </c>
      <c r="AC3767" s="175"/>
    </row>
    <row r="3768" spans="1:29">
      <c r="A3768" t="s">
        <v>8770</v>
      </c>
      <c r="B3768" t="s">
        <v>8771</v>
      </c>
      <c r="C3768">
        <v>3.97</v>
      </c>
      <c r="D3768">
        <v>4.0599999999999996</v>
      </c>
      <c r="E3768">
        <v>2.8</v>
      </c>
      <c r="F3768">
        <v>5.85</v>
      </c>
      <c r="G3768">
        <v>6.22</v>
      </c>
      <c r="H3768">
        <v>3.32</v>
      </c>
      <c r="I3768">
        <v>5.08</v>
      </c>
      <c r="J3768">
        <v>5.57</v>
      </c>
      <c r="K3768">
        <v>2.7</v>
      </c>
      <c r="U3768">
        <v>10</v>
      </c>
      <c r="V3768">
        <v>15</v>
      </c>
      <c r="W3768">
        <v>14</v>
      </c>
      <c r="X3768">
        <v>105</v>
      </c>
      <c r="Y3768">
        <v>131</v>
      </c>
      <c r="Z3768">
        <v>138</v>
      </c>
      <c r="AA3768">
        <f t="shared" si="860"/>
        <v>413</v>
      </c>
      <c r="AB3768">
        <f t="shared" si="862"/>
        <v>6.8821622187291133E-5</v>
      </c>
      <c r="AC3768" s="175"/>
    </row>
    <row r="3769" spans="1:29">
      <c r="A3769" t="s">
        <v>8772</v>
      </c>
      <c r="B3769" t="s">
        <v>8773</v>
      </c>
      <c r="C3769">
        <v>3.9</v>
      </c>
      <c r="D3769">
        <v>4.04</v>
      </c>
      <c r="E3769">
        <v>2.76</v>
      </c>
      <c r="F3769">
        <v>5.61</v>
      </c>
      <c r="G3769">
        <v>6.13</v>
      </c>
      <c r="H3769">
        <v>3.22</v>
      </c>
      <c r="I3769">
        <v>4.96</v>
      </c>
      <c r="J3769">
        <v>5.51</v>
      </c>
      <c r="K3769">
        <v>2.7</v>
      </c>
      <c r="U3769">
        <v>11</v>
      </c>
      <c r="V3769">
        <v>16</v>
      </c>
      <c r="W3769">
        <v>12</v>
      </c>
      <c r="X3769">
        <v>96</v>
      </c>
      <c r="Y3769">
        <v>127</v>
      </c>
      <c r="Z3769">
        <v>118</v>
      </c>
      <c r="AA3769">
        <f t="shared" si="860"/>
        <v>380</v>
      </c>
      <c r="AB3769">
        <f t="shared" si="862"/>
        <v>6.3322557944723071E-5</v>
      </c>
      <c r="AC3769" s="175">
        <f t="shared" ref="AC3769" si="869">SUM(AB3769:AB3772)/4</f>
        <v>4.432579056130615E-5</v>
      </c>
    </row>
    <row r="3770" spans="1:29">
      <c r="A3770" t="s">
        <v>8774</v>
      </c>
      <c r="B3770" t="s">
        <v>8775</v>
      </c>
      <c r="C3770">
        <v>3.82</v>
      </c>
      <c r="D3770">
        <v>4.03</v>
      </c>
      <c r="E3770">
        <v>2.72</v>
      </c>
      <c r="F3770">
        <v>5.45</v>
      </c>
      <c r="G3770">
        <v>6.06</v>
      </c>
      <c r="H3770">
        <v>3.18</v>
      </c>
      <c r="I3770">
        <v>4.8600000000000003</v>
      </c>
      <c r="J3770">
        <v>5.45</v>
      </c>
      <c r="K3770">
        <v>2.7</v>
      </c>
      <c r="U3770">
        <v>8</v>
      </c>
      <c r="V3770">
        <v>12</v>
      </c>
      <c r="W3770">
        <v>10</v>
      </c>
      <c r="X3770">
        <v>93</v>
      </c>
      <c r="Y3770">
        <v>116</v>
      </c>
      <c r="Z3770">
        <v>69</v>
      </c>
      <c r="AA3770">
        <f t="shared" si="860"/>
        <v>308</v>
      </c>
      <c r="AB3770">
        <f t="shared" si="862"/>
        <v>5.1324599597301861E-5</v>
      </c>
      <c r="AC3770" s="175"/>
    </row>
    <row r="3771" spans="1:29">
      <c r="A3771" t="s">
        <v>8776</v>
      </c>
      <c r="B3771" t="s">
        <v>8777</v>
      </c>
      <c r="C3771">
        <v>3.76</v>
      </c>
      <c r="D3771">
        <v>4.01</v>
      </c>
      <c r="E3771">
        <v>2.7</v>
      </c>
      <c r="F3771">
        <v>5.33</v>
      </c>
      <c r="G3771">
        <v>5.97</v>
      </c>
      <c r="H3771">
        <v>3.15</v>
      </c>
      <c r="I3771">
        <v>4.79</v>
      </c>
      <c r="J3771">
        <v>5.42</v>
      </c>
      <c r="K3771">
        <v>2.7</v>
      </c>
      <c r="U3771">
        <v>8</v>
      </c>
      <c r="V3771">
        <v>8</v>
      </c>
      <c r="W3771">
        <v>6</v>
      </c>
      <c r="X3771">
        <v>70</v>
      </c>
      <c r="Y3771">
        <v>86</v>
      </c>
      <c r="Z3771">
        <v>28</v>
      </c>
      <c r="AA3771">
        <f t="shared" si="860"/>
        <v>206</v>
      </c>
      <c r="AB3771">
        <f t="shared" si="862"/>
        <v>3.4327491938455139E-5</v>
      </c>
      <c r="AC3771" s="175"/>
    </row>
    <row r="3772" spans="1:29">
      <c r="A3772" t="s">
        <v>8778</v>
      </c>
      <c r="B3772" t="s">
        <v>8779</v>
      </c>
      <c r="C3772">
        <v>3.7</v>
      </c>
      <c r="D3772">
        <v>3.99</v>
      </c>
      <c r="E3772">
        <v>2.68</v>
      </c>
      <c r="F3772">
        <v>5.21</v>
      </c>
      <c r="G3772">
        <v>5.89</v>
      </c>
      <c r="H3772">
        <v>3.11</v>
      </c>
      <c r="I3772">
        <v>4.7300000000000004</v>
      </c>
      <c r="J3772">
        <v>5.39</v>
      </c>
      <c r="K3772">
        <v>2.7</v>
      </c>
      <c r="U3772">
        <v>6</v>
      </c>
      <c r="V3772">
        <v>8</v>
      </c>
      <c r="W3772">
        <v>6</v>
      </c>
      <c r="X3772">
        <v>72</v>
      </c>
      <c r="Y3772">
        <v>66</v>
      </c>
      <c r="Z3772">
        <v>12</v>
      </c>
      <c r="AA3772">
        <f t="shared" si="860"/>
        <v>170</v>
      </c>
      <c r="AB3772">
        <f t="shared" si="862"/>
        <v>2.8328512764744531E-5</v>
      </c>
      <c r="AC3772" s="175"/>
    </row>
    <row r="3773" spans="1:29">
      <c r="A3773" t="s">
        <v>8780</v>
      </c>
      <c r="B3773" t="s">
        <v>8781</v>
      </c>
      <c r="C3773">
        <v>3.64</v>
      </c>
      <c r="D3773">
        <v>3.96</v>
      </c>
      <c r="E3773">
        <v>2.65</v>
      </c>
      <c r="F3773">
        <v>5.08</v>
      </c>
      <c r="G3773">
        <v>5.79</v>
      </c>
      <c r="H3773">
        <v>3.06</v>
      </c>
      <c r="I3773">
        <v>4.67</v>
      </c>
      <c r="J3773">
        <v>5.36</v>
      </c>
      <c r="K3773">
        <v>2.7</v>
      </c>
      <c r="U3773">
        <v>8</v>
      </c>
      <c r="V3773">
        <v>7</v>
      </c>
      <c r="W3773">
        <v>7</v>
      </c>
      <c r="X3773">
        <v>83</v>
      </c>
      <c r="Y3773">
        <v>69</v>
      </c>
      <c r="Z3773">
        <v>14</v>
      </c>
      <c r="AA3773">
        <f t="shared" si="860"/>
        <v>188</v>
      </c>
      <c r="AB3773">
        <f t="shared" si="862"/>
        <v>3.1328002351599833E-5</v>
      </c>
      <c r="AC3773" s="175">
        <f t="shared" ref="AC3773" si="870">SUM(AB3773:AB3776)/4</f>
        <v>3.657710912859662E-5</v>
      </c>
    </row>
    <row r="3774" spans="1:29">
      <c r="A3774" t="s">
        <v>8782</v>
      </c>
      <c r="B3774" t="s">
        <v>8783</v>
      </c>
      <c r="C3774">
        <v>3.61</v>
      </c>
      <c r="D3774">
        <v>3.94</v>
      </c>
      <c r="E3774">
        <v>2.64</v>
      </c>
      <c r="F3774">
        <v>5</v>
      </c>
      <c r="G3774">
        <v>5.72</v>
      </c>
      <c r="H3774">
        <v>3.02</v>
      </c>
      <c r="I3774">
        <v>4.6399999999999997</v>
      </c>
      <c r="J3774">
        <v>5.34</v>
      </c>
      <c r="K3774">
        <v>2.7</v>
      </c>
      <c r="U3774">
        <v>7</v>
      </c>
      <c r="V3774">
        <v>7</v>
      </c>
      <c r="W3774">
        <v>8</v>
      </c>
      <c r="X3774">
        <v>85</v>
      </c>
      <c r="Y3774">
        <v>67</v>
      </c>
      <c r="Z3774">
        <v>12</v>
      </c>
      <c r="AA3774">
        <f t="shared" si="860"/>
        <v>186</v>
      </c>
      <c r="AB3774">
        <f t="shared" si="862"/>
        <v>3.0994725730838138E-5</v>
      </c>
      <c r="AC3774" s="175"/>
    </row>
    <row r="3775" spans="1:29">
      <c r="A3775" t="s">
        <v>8784</v>
      </c>
      <c r="B3775" t="s">
        <v>8785</v>
      </c>
      <c r="C3775">
        <v>3.61</v>
      </c>
      <c r="D3775">
        <v>3.94</v>
      </c>
      <c r="E3775">
        <v>2.63</v>
      </c>
      <c r="F3775">
        <v>4.97</v>
      </c>
      <c r="G3775">
        <v>5.69</v>
      </c>
      <c r="H3775">
        <v>3</v>
      </c>
      <c r="I3775">
        <v>4.63</v>
      </c>
      <c r="J3775">
        <v>5.33</v>
      </c>
      <c r="K3775">
        <v>2.7</v>
      </c>
      <c r="U3775">
        <v>11</v>
      </c>
      <c r="V3775">
        <v>9</v>
      </c>
      <c r="W3775">
        <v>10</v>
      </c>
      <c r="X3775">
        <v>84</v>
      </c>
      <c r="Y3775">
        <v>64</v>
      </c>
      <c r="Z3775">
        <v>22</v>
      </c>
      <c r="AA3775">
        <f t="shared" si="860"/>
        <v>200</v>
      </c>
      <c r="AB3775">
        <f t="shared" si="862"/>
        <v>3.332766207617004E-5</v>
      </c>
      <c r="AC3775" s="175"/>
    </row>
    <row r="3776" spans="1:29">
      <c r="A3776" t="s">
        <v>8786</v>
      </c>
      <c r="B3776" t="s">
        <v>8787</v>
      </c>
      <c r="C3776">
        <v>3.63</v>
      </c>
      <c r="D3776">
        <v>3.96</v>
      </c>
      <c r="E3776">
        <v>2.64</v>
      </c>
      <c r="F3776">
        <v>4.9400000000000004</v>
      </c>
      <c r="G3776">
        <v>5.65</v>
      </c>
      <c r="H3776">
        <v>2.96</v>
      </c>
      <c r="I3776">
        <v>4.66</v>
      </c>
      <c r="J3776">
        <v>5.35</v>
      </c>
      <c r="K3776">
        <v>2.7</v>
      </c>
      <c r="U3776">
        <v>11</v>
      </c>
      <c r="V3776">
        <v>15</v>
      </c>
      <c r="W3776">
        <v>15</v>
      </c>
      <c r="X3776">
        <v>110</v>
      </c>
      <c r="Y3776">
        <v>102</v>
      </c>
      <c r="Z3776">
        <v>51</v>
      </c>
      <c r="AA3776">
        <f t="shared" si="860"/>
        <v>304</v>
      </c>
      <c r="AB3776">
        <f t="shared" si="862"/>
        <v>5.0658046355778457E-5</v>
      </c>
      <c r="AC3776" s="175"/>
    </row>
    <row r="3777" spans="1:29">
      <c r="A3777" t="s">
        <v>8788</v>
      </c>
      <c r="B3777" t="s">
        <v>8789</v>
      </c>
      <c r="C3777">
        <v>3.78</v>
      </c>
      <c r="D3777">
        <v>4.0199999999999996</v>
      </c>
      <c r="E3777">
        <v>2.69</v>
      </c>
      <c r="F3777">
        <v>5.13</v>
      </c>
      <c r="G3777">
        <v>5.77</v>
      </c>
      <c r="H3777">
        <v>2.99</v>
      </c>
      <c r="I3777">
        <v>4.8099999999999996</v>
      </c>
      <c r="J3777">
        <v>5.43</v>
      </c>
      <c r="K3777">
        <v>2.7</v>
      </c>
      <c r="U3777">
        <v>2</v>
      </c>
      <c r="V3777">
        <v>26</v>
      </c>
      <c r="W3777">
        <v>27</v>
      </c>
      <c r="X3777">
        <v>179</v>
      </c>
      <c r="Y3777">
        <v>140</v>
      </c>
      <c r="Z3777">
        <v>161</v>
      </c>
      <c r="AA3777">
        <f t="shared" si="860"/>
        <v>535</v>
      </c>
      <c r="AB3777">
        <f t="shared" si="862"/>
        <v>8.915149605375485E-5</v>
      </c>
      <c r="AC3777" s="175">
        <f t="shared" ref="AC3777" si="871">SUM(AB3777:AB3780)/4</f>
        <v>9.7775028615963851E-5</v>
      </c>
    </row>
    <row r="3778" spans="1:29">
      <c r="A3778" t="s">
        <v>8790</v>
      </c>
      <c r="B3778" t="s">
        <v>8791</v>
      </c>
      <c r="C3778">
        <v>3.94</v>
      </c>
      <c r="D3778">
        <v>4.0599999999999996</v>
      </c>
      <c r="E3778">
        <v>2.77</v>
      </c>
      <c r="F3778">
        <v>5.46</v>
      </c>
      <c r="G3778">
        <v>5.98</v>
      </c>
      <c r="H3778">
        <v>3.07</v>
      </c>
      <c r="I3778">
        <v>5.0199999999999996</v>
      </c>
      <c r="J3778">
        <v>5.54</v>
      </c>
      <c r="K3778">
        <v>2.7</v>
      </c>
      <c r="U3778">
        <v>10</v>
      </c>
      <c r="V3778">
        <v>36</v>
      </c>
      <c r="W3778">
        <v>24</v>
      </c>
      <c r="X3778">
        <v>198</v>
      </c>
      <c r="Y3778">
        <v>118</v>
      </c>
      <c r="Z3778">
        <v>252</v>
      </c>
      <c r="AA3778">
        <f t="shared" si="860"/>
        <v>638</v>
      </c>
      <c r="AB3778">
        <f t="shared" si="862"/>
        <v>1.0631524202298243E-4</v>
      </c>
      <c r="AC3778" s="175"/>
    </row>
    <row r="3779" spans="1:29">
      <c r="A3779" t="s">
        <v>8792</v>
      </c>
      <c r="B3779" t="s">
        <v>8793</v>
      </c>
      <c r="C3779">
        <v>4.04</v>
      </c>
      <c r="D3779">
        <v>4.0599999999999996</v>
      </c>
      <c r="E3779">
        <v>2.85</v>
      </c>
      <c r="F3779">
        <v>5.81</v>
      </c>
      <c r="G3779">
        <v>6.16</v>
      </c>
      <c r="H3779">
        <v>3.18</v>
      </c>
      <c r="I3779">
        <v>5.22</v>
      </c>
      <c r="J3779">
        <v>5.65</v>
      </c>
      <c r="K3779">
        <v>2.7</v>
      </c>
      <c r="U3779">
        <v>16</v>
      </c>
      <c r="V3779">
        <v>26</v>
      </c>
      <c r="W3779">
        <v>25</v>
      </c>
      <c r="X3779">
        <v>211</v>
      </c>
      <c r="Y3779">
        <v>149</v>
      </c>
      <c r="Z3779">
        <v>217</v>
      </c>
      <c r="AA3779">
        <f t="shared" si="860"/>
        <v>644</v>
      </c>
      <c r="AB3779">
        <f t="shared" si="862"/>
        <v>1.0731507188526753E-4</v>
      </c>
      <c r="AC3779" s="175"/>
    </row>
    <row r="3780" spans="1:29">
      <c r="A3780" t="s">
        <v>8794</v>
      </c>
      <c r="B3780" t="s">
        <v>8795</v>
      </c>
      <c r="C3780">
        <v>4.0599999999999996</v>
      </c>
      <c r="D3780">
        <v>4.0599999999999996</v>
      </c>
      <c r="E3780">
        <v>2.93</v>
      </c>
      <c r="F3780">
        <v>6.13</v>
      </c>
      <c r="G3780">
        <v>6.29</v>
      </c>
      <c r="H3780">
        <v>3.31</v>
      </c>
      <c r="I3780">
        <v>5.45</v>
      </c>
      <c r="J3780">
        <v>5.76</v>
      </c>
      <c r="K3780">
        <v>2.7</v>
      </c>
      <c r="U3780">
        <v>19</v>
      </c>
      <c r="V3780">
        <v>24</v>
      </c>
      <c r="W3780">
        <v>22</v>
      </c>
      <c r="X3780">
        <v>166</v>
      </c>
      <c r="Y3780">
        <v>134</v>
      </c>
      <c r="Z3780">
        <v>165</v>
      </c>
      <c r="AA3780">
        <f t="shared" si="860"/>
        <v>530</v>
      </c>
      <c r="AB3780">
        <f t="shared" si="862"/>
        <v>8.8318304501850604E-5</v>
      </c>
      <c r="AC3780" s="175"/>
    </row>
    <row r="3781" spans="1:29">
      <c r="A3781" t="s">
        <v>8796</v>
      </c>
      <c r="B3781" t="s">
        <v>8797</v>
      </c>
      <c r="C3781">
        <v>4.0599999999999996</v>
      </c>
      <c r="D3781">
        <v>4.0599999999999996</v>
      </c>
      <c r="E3781">
        <v>3.01</v>
      </c>
      <c r="F3781">
        <v>6.3</v>
      </c>
      <c r="G3781">
        <v>6.32</v>
      </c>
      <c r="H3781">
        <v>3.46</v>
      </c>
      <c r="I3781">
        <v>5.66</v>
      </c>
      <c r="J3781">
        <v>5.88</v>
      </c>
      <c r="K3781">
        <v>2.7</v>
      </c>
      <c r="U3781">
        <v>16</v>
      </c>
      <c r="V3781">
        <v>22</v>
      </c>
      <c r="W3781">
        <v>22</v>
      </c>
      <c r="X3781">
        <v>154</v>
      </c>
      <c r="Y3781">
        <v>136</v>
      </c>
      <c r="Z3781">
        <v>158</v>
      </c>
      <c r="AA3781">
        <f t="shared" si="860"/>
        <v>508</v>
      </c>
      <c r="AB3781">
        <f t="shared" si="862"/>
        <v>8.4652261673471901E-5</v>
      </c>
      <c r="AC3781" s="175">
        <f t="shared" ref="AC3781" si="872">SUM(AB3781:AB3784)/4</f>
        <v>7.7236856861524067E-5</v>
      </c>
    </row>
    <row r="3782" spans="1:29">
      <c r="A3782" t="s">
        <v>8798</v>
      </c>
      <c r="B3782" t="s">
        <v>8799</v>
      </c>
      <c r="C3782">
        <v>4.0599999999999996</v>
      </c>
      <c r="D3782">
        <v>4.0599999999999996</v>
      </c>
      <c r="E3782">
        <v>3.09</v>
      </c>
      <c r="F3782">
        <v>6.32</v>
      </c>
      <c r="G3782">
        <v>6.32</v>
      </c>
      <c r="H3782">
        <v>3.61</v>
      </c>
      <c r="I3782">
        <v>5.88</v>
      </c>
      <c r="J3782">
        <v>5.99</v>
      </c>
      <c r="K3782">
        <v>2.7</v>
      </c>
      <c r="U3782">
        <v>14</v>
      </c>
      <c r="V3782">
        <v>20</v>
      </c>
      <c r="W3782">
        <v>18</v>
      </c>
      <c r="X3782">
        <v>143</v>
      </c>
      <c r="Y3782">
        <v>129</v>
      </c>
      <c r="Z3782">
        <v>143</v>
      </c>
      <c r="AA3782">
        <f t="shared" ref="AA3782:AA3845" si="873">SUM(U3782:Z3782)</f>
        <v>467</v>
      </c>
      <c r="AB3782">
        <f t="shared" si="862"/>
        <v>7.7820090947857044E-5</v>
      </c>
      <c r="AC3782" s="175"/>
    </row>
    <row r="3783" spans="1:29">
      <c r="A3783" t="s">
        <v>8800</v>
      </c>
      <c r="B3783" t="s">
        <v>8801</v>
      </c>
      <c r="C3783">
        <v>4.0599999999999996</v>
      </c>
      <c r="D3783">
        <v>4.0599999999999996</v>
      </c>
      <c r="E3783">
        <v>3.17</v>
      </c>
      <c r="F3783">
        <v>6.32</v>
      </c>
      <c r="G3783">
        <v>6.32</v>
      </c>
      <c r="H3783">
        <v>3.75</v>
      </c>
      <c r="I3783">
        <v>6.02</v>
      </c>
      <c r="J3783">
        <v>6.06</v>
      </c>
      <c r="K3783">
        <v>2.7</v>
      </c>
      <c r="U3783">
        <v>10</v>
      </c>
      <c r="V3783">
        <v>19</v>
      </c>
      <c r="W3783">
        <v>15</v>
      </c>
      <c r="X3783">
        <v>132</v>
      </c>
      <c r="Y3783">
        <v>125</v>
      </c>
      <c r="Z3783">
        <v>145</v>
      </c>
      <c r="AA3783">
        <f t="shared" si="873"/>
        <v>446</v>
      </c>
      <c r="AB3783">
        <f t="shared" si="862"/>
        <v>7.4320686429859182E-5</v>
      </c>
      <c r="AC3783" s="175"/>
    </row>
    <row r="3784" spans="1:29">
      <c r="A3784" t="s">
        <v>8802</v>
      </c>
      <c r="B3784" t="s">
        <v>8803</v>
      </c>
      <c r="C3784">
        <v>4.0599999999999996</v>
      </c>
      <c r="D3784">
        <v>4.0599999999999996</v>
      </c>
      <c r="E3784">
        <v>3.23</v>
      </c>
      <c r="F3784">
        <v>6.32</v>
      </c>
      <c r="G3784">
        <v>6.32</v>
      </c>
      <c r="H3784">
        <v>3.86</v>
      </c>
      <c r="I3784">
        <v>6.07</v>
      </c>
      <c r="J3784">
        <v>6.08</v>
      </c>
      <c r="K3784">
        <v>2.7</v>
      </c>
      <c r="U3784">
        <v>12</v>
      </c>
      <c r="V3784">
        <v>18</v>
      </c>
      <c r="W3784">
        <v>12</v>
      </c>
      <c r="X3784">
        <v>126</v>
      </c>
      <c r="Y3784">
        <v>125</v>
      </c>
      <c r="Z3784">
        <v>140</v>
      </c>
      <c r="AA3784">
        <f t="shared" si="873"/>
        <v>433</v>
      </c>
      <c r="AB3784">
        <f t="shared" si="862"/>
        <v>7.2154388394908128E-5</v>
      </c>
      <c r="AC3784" s="175"/>
    </row>
    <row r="3785" spans="1:29">
      <c r="A3785" t="s">
        <v>8804</v>
      </c>
      <c r="B3785" t="s">
        <v>8805</v>
      </c>
      <c r="C3785">
        <v>4.0599999999999996</v>
      </c>
      <c r="D3785">
        <v>4.0599999999999996</v>
      </c>
      <c r="E3785">
        <v>3.29</v>
      </c>
      <c r="F3785">
        <v>6.32</v>
      </c>
      <c r="G3785">
        <v>6.32</v>
      </c>
      <c r="H3785">
        <v>3.95</v>
      </c>
      <c r="I3785">
        <v>6.08</v>
      </c>
      <c r="J3785">
        <v>6.09</v>
      </c>
      <c r="K3785">
        <v>2.7</v>
      </c>
      <c r="U3785">
        <v>13</v>
      </c>
      <c r="V3785">
        <v>17</v>
      </c>
      <c r="W3785">
        <v>14</v>
      </c>
      <c r="X3785">
        <v>108</v>
      </c>
      <c r="Y3785">
        <v>115</v>
      </c>
      <c r="Z3785">
        <v>113</v>
      </c>
      <c r="AA3785">
        <f t="shared" si="873"/>
        <v>380</v>
      </c>
      <c r="AB3785">
        <f t="shared" si="862"/>
        <v>6.3322557944723071E-5</v>
      </c>
      <c r="AC3785" s="175">
        <f t="shared" ref="AC3785" si="874">SUM(AB3785:AB3788)/4</f>
        <v>5.8573366098868848E-5</v>
      </c>
    </row>
    <row r="3786" spans="1:29">
      <c r="A3786" t="s">
        <v>8806</v>
      </c>
      <c r="B3786" t="s">
        <v>8807</v>
      </c>
      <c r="C3786">
        <v>4.0599999999999996</v>
      </c>
      <c r="D3786">
        <v>4.0599999999999996</v>
      </c>
      <c r="E3786">
        <v>3.34</v>
      </c>
      <c r="F3786">
        <v>6.32</v>
      </c>
      <c r="G3786">
        <v>6.32</v>
      </c>
      <c r="H3786">
        <v>4</v>
      </c>
      <c r="I3786">
        <v>6.08</v>
      </c>
      <c r="J3786">
        <v>6.09</v>
      </c>
      <c r="K3786">
        <v>2.7</v>
      </c>
      <c r="U3786">
        <v>14</v>
      </c>
      <c r="V3786">
        <v>15</v>
      </c>
      <c r="W3786">
        <v>13</v>
      </c>
      <c r="X3786">
        <v>89</v>
      </c>
      <c r="Y3786">
        <v>118</v>
      </c>
      <c r="Z3786">
        <v>108</v>
      </c>
      <c r="AA3786">
        <f t="shared" si="873"/>
        <v>357</v>
      </c>
      <c r="AB3786">
        <f t="shared" si="862"/>
        <v>5.948987680596352E-5</v>
      </c>
      <c r="AC3786" s="175"/>
    </row>
    <row r="3787" spans="1:29">
      <c r="A3787" t="s">
        <v>8808</v>
      </c>
      <c r="B3787" t="s">
        <v>8809</v>
      </c>
      <c r="C3787">
        <v>4.0599999999999996</v>
      </c>
      <c r="D3787">
        <v>4.0599999999999996</v>
      </c>
      <c r="E3787">
        <v>3.35</v>
      </c>
      <c r="F3787">
        <v>6.32</v>
      </c>
      <c r="G3787">
        <v>6.32</v>
      </c>
      <c r="H3787">
        <v>4.0199999999999996</v>
      </c>
      <c r="I3787">
        <v>6.07</v>
      </c>
      <c r="J3787">
        <v>6.08</v>
      </c>
      <c r="K3787">
        <v>2.7</v>
      </c>
      <c r="U3787">
        <v>13</v>
      </c>
      <c r="V3787">
        <v>16</v>
      </c>
      <c r="W3787">
        <v>13</v>
      </c>
      <c r="X3787">
        <v>85</v>
      </c>
      <c r="Y3787">
        <v>107</v>
      </c>
      <c r="Z3787">
        <v>97</v>
      </c>
      <c r="AA3787">
        <f t="shared" si="873"/>
        <v>331</v>
      </c>
      <c r="AB3787">
        <f t="shared" si="862"/>
        <v>5.5157280736061412E-5</v>
      </c>
      <c r="AC3787" s="175"/>
    </row>
    <row r="3788" spans="1:29">
      <c r="A3788" t="s">
        <v>8810</v>
      </c>
      <c r="B3788" t="s">
        <v>8811</v>
      </c>
      <c r="C3788">
        <v>4.0599999999999996</v>
      </c>
      <c r="D3788">
        <v>4.0599999999999996</v>
      </c>
      <c r="E3788">
        <v>3.33</v>
      </c>
      <c r="F3788">
        <v>6.32</v>
      </c>
      <c r="G3788">
        <v>6.32</v>
      </c>
      <c r="H3788">
        <v>4</v>
      </c>
      <c r="I3788">
        <v>6.02</v>
      </c>
      <c r="J3788">
        <v>6.06</v>
      </c>
      <c r="K3788">
        <v>2.7</v>
      </c>
      <c r="U3788">
        <v>14</v>
      </c>
      <c r="V3788">
        <v>17</v>
      </c>
      <c r="W3788">
        <v>14</v>
      </c>
      <c r="X3788">
        <v>73</v>
      </c>
      <c r="Y3788">
        <v>106</v>
      </c>
      <c r="Z3788">
        <v>114</v>
      </c>
      <c r="AA3788">
        <f t="shared" si="873"/>
        <v>338</v>
      </c>
      <c r="AB3788">
        <f t="shared" si="862"/>
        <v>5.6323748908727367E-5</v>
      </c>
      <c r="AC3788" s="175"/>
    </row>
    <row r="3789" spans="1:29">
      <c r="A3789" t="s">
        <v>8812</v>
      </c>
      <c r="B3789" t="s">
        <v>8813</v>
      </c>
      <c r="C3789">
        <v>4.0599999999999996</v>
      </c>
      <c r="D3789">
        <v>4.0599999999999996</v>
      </c>
      <c r="E3789">
        <v>3.25</v>
      </c>
      <c r="F3789">
        <v>6.31</v>
      </c>
      <c r="G3789">
        <v>6.32</v>
      </c>
      <c r="H3789">
        <v>3.94</v>
      </c>
      <c r="I3789">
        <v>5.9</v>
      </c>
      <c r="J3789">
        <v>6</v>
      </c>
      <c r="K3789">
        <v>2.7</v>
      </c>
      <c r="U3789">
        <v>13</v>
      </c>
      <c r="V3789">
        <v>17</v>
      </c>
      <c r="W3789">
        <v>13</v>
      </c>
      <c r="X3789">
        <v>83</v>
      </c>
      <c r="Y3789">
        <v>113</v>
      </c>
      <c r="Z3789">
        <v>134</v>
      </c>
      <c r="AA3789">
        <f t="shared" si="873"/>
        <v>373</v>
      </c>
      <c r="AB3789">
        <f t="shared" si="862"/>
        <v>6.2156089772057117E-5</v>
      </c>
      <c r="AC3789" s="175">
        <f t="shared" ref="AC3789" si="875">SUM(AB3789:AB3792)/4</f>
        <v>6.7405196549053897E-5</v>
      </c>
    </row>
    <row r="3790" spans="1:29">
      <c r="A3790" t="s">
        <v>8814</v>
      </c>
      <c r="B3790" t="s">
        <v>8815</v>
      </c>
      <c r="C3790">
        <v>4.0599999999999996</v>
      </c>
      <c r="D3790">
        <v>4.0599999999999996</v>
      </c>
      <c r="E3790">
        <v>3.14</v>
      </c>
      <c r="F3790">
        <v>6.3</v>
      </c>
      <c r="G3790">
        <v>6.32</v>
      </c>
      <c r="H3790">
        <v>3.84</v>
      </c>
      <c r="I3790">
        <v>5.75</v>
      </c>
      <c r="J3790">
        <v>5.92</v>
      </c>
      <c r="K3790">
        <v>2.7</v>
      </c>
      <c r="U3790">
        <v>14</v>
      </c>
      <c r="V3790">
        <v>20</v>
      </c>
      <c r="W3790">
        <v>16</v>
      </c>
      <c r="X3790">
        <v>89</v>
      </c>
      <c r="Y3790">
        <v>119</v>
      </c>
      <c r="Z3790">
        <v>129</v>
      </c>
      <c r="AA3790">
        <f t="shared" si="873"/>
        <v>387</v>
      </c>
      <c r="AB3790">
        <f t="shared" si="862"/>
        <v>6.4489026117389025E-5</v>
      </c>
      <c r="AC3790" s="175"/>
    </row>
    <row r="3791" spans="1:29">
      <c r="A3791" t="s">
        <v>8816</v>
      </c>
      <c r="B3791" t="s">
        <v>8817</v>
      </c>
      <c r="C3791">
        <v>4.0599999999999996</v>
      </c>
      <c r="D3791">
        <v>4.0599999999999996</v>
      </c>
      <c r="E3791">
        <v>3.05</v>
      </c>
      <c r="F3791">
        <v>6.29</v>
      </c>
      <c r="G3791">
        <v>6.32</v>
      </c>
      <c r="H3791">
        <v>3.72</v>
      </c>
      <c r="I3791">
        <v>5.61</v>
      </c>
      <c r="J3791">
        <v>5.85</v>
      </c>
      <c r="K3791">
        <v>2.7</v>
      </c>
      <c r="U3791">
        <v>12</v>
      </c>
      <c r="V3791">
        <v>22</v>
      </c>
      <c r="W3791">
        <v>19</v>
      </c>
      <c r="X3791">
        <v>109</v>
      </c>
      <c r="Y3791">
        <v>123</v>
      </c>
      <c r="Z3791">
        <v>136</v>
      </c>
      <c r="AA3791">
        <f t="shared" si="873"/>
        <v>421</v>
      </c>
      <c r="AB3791">
        <f t="shared" si="862"/>
        <v>7.0154728670337928E-5</v>
      </c>
      <c r="AC3791" s="175"/>
    </row>
    <row r="3792" spans="1:29">
      <c r="A3792" t="s">
        <v>8818</v>
      </c>
      <c r="B3792" t="s">
        <v>8819</v>
      </c>
      <c r="C3792">
        <v>4.0599999999999996</v>
      </c>
      <c r="D3792">
        <v>4.0599999999999996</v>
      </c>
      <c r="E3792">
        <v>2.98</v>
      </c>
      <c r="F3792">
        <v>6.22</v>
      </c>
      <c r="G3792">
        <v>6.31</v>
      </c>
      <c r="H3792">
        <v>3.57</v>
      </c>
      <c r="I3792">
        <v>5.47</v>
      </c>
      <c r="J3792">
        <v>5.78</v>
      </c>
      <c r="K3792">
        <v>2.7</v>
      </c>
      <c r="U3792">
        <v>12</v>
      </c>
      <c r="V3792">
        <v>22</v>
      </c>
      <c r="W3792">
        <v>19</v>
      </c>
      <c r="X3792">
        <v>109</v>
      </c>
      <c r="Y3792">
        <v>134</v>
      </c>
      <c r="Z3792">
        <v>141</v>
      </c>
      <c r="AA3792">
        <f t="shared" si="873"/>
        <v>437</v>
      </c>
      <c r="AB3792">
        <f t="shared" si="862"/>
        <v>7.2820941636431532E-5</v>
      </c>
      <c r="AC3792" s="175"/>
    </row>
    <row r="3793" spans="1:29">
      <c r="A3793" t="s">
        <v>8820</v>
      </c>
      <c r="B3793" t="s">
        <v>8821</v>
      </c>
      <c r="C3793">
        <v>4.05</v>
      </c>
      <c r="D3793">
        <v>4.0599999999999996</v>
      </c>
      <c r="E3793">
        <v>2.92</v>
      </c>
      <c r="F3793">
        <v>6.13</v>
      </c>
      <c r="G3793">
        <v>6.3</v>
      </c>
      <c r="H3793">
        <v>3.45</v>
      </c>
      <c r="I3793">
        <v>5.35</v>
      </c>
      <c r="J3793">
        <v>5.72</v>
      </c>
      <c r="K3793">
        <v>2.7</v>
      </c>
      <c r="U3793">
        <v>13</v>
      </c>
      <c r="V3793">
        <v>22</v>
      </c>
      <c r="W3793">
        <v>16</v>
      </c>
      <c r="X3793">
        <v>104</v>
      </c>
      <c r="Y3793">
        <v>130</v>
      </c>
      <c r="Z3793">
        <v>121</v>
      </c>
      <c r="AA3793">
        <f t="shared" si="873"/>
        <v>406</v>
      </c>
      <c r="AB3793">
        <f t="shared" si="862"/>
        <v>6.7655154014625179E-5</v>
      </c>
      <c r="AC3793" s="175">
        <f t="shared" ref="AC3793" si="876">SUM(AB3793:AB3796)/4</f>
        <v>4.745025888094709E-5</v>
      </c>
    </row>
    <row r="3794" spans="1:29">
      <c r="A3794" t="s">
        <v>8822</v>
      </c>
      <c r="B3794" t="s">
        <v>8823</v>
      </c>
      <c r="C3794">
        <v>4.05</v>
      </c>
      <c r="D3794">
        <v>4.0599999999999996</v>
      </c>
      <c r="E3794">
        <v>2.88</v>
      </c>
      <c r="F3794">
        <v>6.09</v>
      </c>
      <c r="G3794">
        <v>6.3</v>
      </c>
      <c r="H3794">
        <v>3.39</v>
      </c>
      <c r="I3794">
        <v>5.28</v>
      </c>
      <c r="J3794">
        <v>5.68</v>
      </c>
      <c r="K3794">
        <v>2.7</v>
      </c>
      <c r="U3794">
        <v>10</v>
      </c>
      <c r="V3794">
        <v>17</v>
      </c>
      <c r="W3794">
        <v>14</v>
      </c>
      <c r="X3794">
        <v>94</v>
      </c>
      <c r="Y3794">
        <v>118</v>
      </c>
      <c r="Z3794">
        <v>70</v>
      </c>
      <c r="AA3794">
        <f t="shared" si="873"/>
        <v>323</v>
      </c>
      <c r="AB3794">
        <f t="shared" si="862"/>
        <v>5.3824174253014611E-5</v>
      </c>
      <c r="AC3794" s="175"/>
    </row>
    <row r="3795" spans="1:29">
      <c r="A3795" t="s">
        <v>8824</v>
      </c>
      <c r="B3795" t="s">
        <v>8825</v>
      </c>
      <c r="C3795">
        <v>4.04</v>
      </c>
      <c r="D3795">
        <v>4.0599999999999996</v>
      </c>
      <c r="E3795">
        <v>2.86</v>
      </c>
      <c r="F3795">
        <v>6.03</v>
      </c>
      <c r="G3795">
        <v>6.29</v>
      </c>
      <c r="H3795">
        <v>3.34</v>
      </c>
      <c r="I3795">
        <v>5.24</v>
      </c>
      <c r="J3795">
        <v>5.66</v>
      </c>
      <c r="K3795">
        <v>2.7</v>
      </c>
      <c r="U3795">
        <v>9</v>
      </c>
      <c r="V3795">
        <v>12</v>
      </c>
      <c r="W3795">
        <v>7</v>
      </c>
      <c r="X3795">
        <v>70</v>
      </c>
      <c r="Y3795">
        <v>88</v>
      </c>
      <c r="Z3795">
        <v>29</v>
      </c>
      <c r="AA3795">
        <f t="shared" si="873"/>
        <v>215</v>
      </c>
      <c r="AB3795">
        <f t="shared" si="862"/>
        <v>3.5827236731882789E-5</v>
      </c>
      <c r="AC3795" s="175"/>
    </row>
    <row r="3796" spans="1:29">
      <c r="A3796" t="s">
        <v>8826</v>
      </c>
      <c r="B3796" t="s">
        <v>8827</v>
      </c>
      <c r="C3796">
        <v>4.03</v>
      </c>
      <c r="D3796">
        <v>4.0599999999999996</v>
      </c>
      <c r="E3796">
        <v>2.85</v>
      </c>
      <c r="F3796">
        <v>5.95</v>
      </c>
      <c r="G3796">
        <v>6.27</v>
      </c>
      <c r="H3796">
        <v>3.31</v>
      </c>
      <c r="I3796">
        <v>5.2</v>
      </c>
      <c r="J3796">
        <v>5.63</v>
      </c>
      <c r="K3796">
        <v>2.7</v>
      </c>
      <c r="U3796">
        <v>6</v>
      </c>
      <c r="V3796">
        <v>13</v>
      </c>
      <c r="W3796">
        <v>9</v>
      </c>
      <c r="X3796">
        <v>88</v>
      </c>
      <c r="Y3796">
        <v>67</v>
      </c>
      <c r="Z3796">
        <v>12</v>
      </c>
      <c r="AA3796">
        <f t="shared" si="873"/>
        <v>195</v>
      </c>
      <c r="AB3796">
        <f t="shared" si="862"/>
        <v>3.2494470524265788E-5</v>
      </c>
      <c r="AC3796" s="175"/>
    </row>
    <row r="3797" spans="1:29">
      <c r="A3797" t="s">
        <v>8828</v>
      </c>
      <c r="B3797" t="s">
        <v>8829</v>
      </c>
      <c r="C3797">
        <v>4.03</v>
      </c>
      <c r="D3797">
        <v>4.0599999999999996</v>
      </c>
      <c r="E3797">
        <v>2.84</v>
      </c>
      <c r="F3797">
        <v>5.91</v>
      </c>
      <c r="G3797">
        <v>6.25</v>
      </c>
      <c r="H3797">
        <v>3.28</v>
      </c>
      <c r="I3797">
        <v>5.17</v>
      </c>
      <c r="J3797">
        <v>5.62</v>
      </c>
      <c r="K3797">
        <v>2.7</v>
      </c>
      <c r="U3797">
        <v>6</v>
      </c>
      <c r="V3797">
        <v>12</v>
      </c>
      <c r="W3797">
        <v>9</v>
      </c>
      <c r="X3797">
        <v>87</v>
      </c>
      <c r="Y3797">
        <v>70</v>
      </c>
      <c r="Z3797">
        <v>15</v>
      </c>
      <c r="AA3797">
        <f t="shared" si="873"/>
        <v>199</v>
      </c>
      <c r="AB3797">
        <f t="shared" si="862"/>
        <v>3.3161023765789185E-5</v>
      </c>
      <c r="AC3797" s="175">
        <f t="shared" ref="AC3797" si="877">SUM(AB3797:AB3800)/4</f>
        <v>3.7785236878857781E-5</v>
      </c>
    </row>
    <row r="3798" spans="1:29">
      <c r="A3798" t="s">
        <v>8830</v>
      </c>
      <c r="B3798" t="s">
        <v>8831</v>
      </c>
      <c r="C3798">
        <v>4.01</v>
      </c>
      <c r="D3798">
        <v>4.0599999999999996</v>
      </c>
      <c r="E3798">
        <v>2.82</v>
      </c>
      <c r="F3798">
        <v>5.86</v>
      </c>
      <c r="G3798">
        <v>6.23</v>
      </c>
      <c r="H3798">
        <v>3.26</v>
      </c>
      <c r="I3798">
        <v>5.14</v>
      </c>
      <c r="J3798">
        <v>5.6</v>
      </c>
      <c r="K3798">
        <v>2.7</v>
      </c>
      <c r="U3798">
        <v>14</v>
      </c>
      <c r="V3798">
        <v>11</v>
      </c>
      <c r="W3798">
        <v>11</v>
      </c>
      <c r="X3798">
        <v>67</v>
      </c>
      <c r="Y3798">
        <v>68</v>
      </c>
      <c r="Z3798">
        <v>12</v>
      </c>
      <c r="AA3798">
        <f t="shared" si="873"/>
        <v>183</v>
      </c>
      <c r="AB3798">
        <f t="shared" ref="AB3798:AB3861" si="878">AA3798/$AD$4</f>
        <v>3.0494810799695585E-5</v>
      </c>
      <c r="AC3798" s="175"/>
    </row>
    <row r="3799" spans="1:29">
      <c r="A3799" t="s">
        <v>8832</v>
      </c>
      <c r="B3799" t="s">
        <v>8833</v>
      </c>
      <c r="C3799">
        <v>4</v>
      </c>
      <c r="D3799">
        <v>4.0599999999999996</v>
      </c>
      <c r="E3799">
        <v>2.81</v>
      </c>
      <c r="F3799">
        <v>5.81</v>
      </c>
      <c r="G3799">
        <v>6.21</v>
      </c>
      <c r="H3799">
        <v>3.24</v>
      </c>
      <c r="I3799">
        <v>5.1100000000000003</v>
      </c>
      <c r="J3799">
        <v>5.59</v>
      </c>
      <c r="K3799">
        <v>2.7</v>
      </c>
      <c r="U3799">
        <v>11</v>
      </c>
      <c r="V3799">
        <v>14</v>
      </c>
      <c r="W3799">
        <v>14</v>
      </c>
      <c r="X3799">
        <v>84</v>
      </c>
      <c r="Y3799">
        <v>65</v>
      </c>
      <c r="Z3799">
        <v>22</v>
      </c>
      <c r="AA3799">
        <f t="shared" si="873"/>
        <v>210</v>
      </c>
      <c r="AB3799">
        <f t="shared" si="878"/>
        <v>3.4994045179978544E-5</v>
      </c>
      <c r="AC3799" s="175"/>
    </row>
    <row r="3800" spans="1:29">
      <c r="A3800" t="s">
        <v>8834</v>
      </c>
      <c r="B3800" t="s">
        <v>8835</v>
      </c>
      <c r="C3800">
        <v>4</v>
      </c>
      <c r="D3800">
        <v>4.0599999999999996</v>
      </c>
      <c r="E3800">
        <v>2.8</v>
      </c>
      <c r="F3800">
        <v>5.78</v>
      </c>
      <c r="G3800">
        <v>6.2</v>
      </c>
      <c r="H3800">
        <v>3.22</v>
      </c>
      <c r="I3800">
        <v>5.0999999999999996</v>
      </c>
      <c r="J3800">
        <v>5.58</v>
      </c>
      <c r="K3800">
        <v>2.7</v>
      </c>
      <c r="U3800">
        <v>14</v>
      </c>
      <c r="V3800">
        <v>22</v>
      </c>
      <c r="W3800">
        <v>20</v>
      </c>
      <c r="X3800">
        <v>103</v>
      </c>
      <c r="Y3800">
        <v>104</v>
      </c>
      <c r="Z3800">
        <v>52</v>
      </c>
      <c r="AA3800">
        <f t="shared" si="873"/>
        <v>315</v>
      </c>
      <c r="AB3800">
        <f t="shared" si="878"/>
        <v>5.2491067769967809E-5</v>
      </c>
      <c r="AC3800" s="175"/>
    </row>
    <row r="3801" spans="1:29">
      <c r="A3801" t="s">
        <v>8836</v>
      </c>
      <c r="B3801" t="s">
        <v>8837</v>
      </c>
      <c r="C3801">
        <v>4</v>
      </c>
      <c r="D3801">
        <v>4.0599999999999996</v>
      </c>
      <c r="E3801">
        <v>2.81</v>
      </c>
      <c r="F3801">
        <v>5.79</v>
      </c>
      <c r="G3801">
        <v>6.2</v>
      </c>
      <c r="H3801">
        <v>3.21</v>
      </c>
      <c r="I3801">
        <v>5.1100000000000003</v>
      </c>
      <c r="J3801">
        <v>5.59</v>
      </c>
      <c r="K3801">
        <v>2.7</v>
      </c>
      <c r="U3801">
        <v>15</v>
      </c>
      <c r="V3801">
        <v>37</v>
      </c>
      <c r="W3801">
        <v>34</v>
      </c>
      <c r="X3801">
        <v>124</v>
      </c>
      <c r="Y3801">
        <v>142</v>
      </c>
      <c r="Z3801">
        <v>164</v>
      </c>
      <c r="AA3801">
        <f t="shared" si="873"/>
        <v>516</v>
      </c>
      <c r="AB3801">
        <f t="shared" si="878"/>
        <v>8.5985368156518696E-5</v>
      </c>
      <c r="AC3801" s="175">
        <f t="shared" ref="AC3801" si="879">SUM(AB3801:AB3804)/4</f>
        <v>9.8941496788629792E-5</v>
      </c>
    </row>
    <row r="3802" spans="1:29">
      <c r="A3802" t="s">
        <v>8838</v>
      </c>
      <c r="B3802" t="s">
        <v>8839</v>
      </c>
      <c r="C3802">
        <v>4.0199999999999996</v>
      </c>
      <c r="D3802">
        <v>4.0599999999999996</v>
      </c>
      <c r="E3802">
        <v>2.82</v>
      </c>
      <c r="F3802">
        <v>5.85</v>
      </c>
      <c r="G3802">
        <v>6.23</v>
      </c>
      <c r="H3802">
        <v>3.23</v>
      </c>
      <c r="I3802">
        <v>5.15</v>
      </c>
      <c r="J3802">
        <v>5.61</v>
      </c>
      <c r="K3802">
        <v>2.7</v>
      </c>
      <c r="U3802">
        <v>13</v>
      </c>
      <c r="V3802">
        <v>50</v>
      </c>
      <c r="W3802">
        <v>32</v>
      </c>
      <c r="X3802">
        <v>187</v>
      </c>
      <c r="Y3802">
        <v>120</v>
      </c>
      <c r="Z3802">
        <v>257</v>
      </c>
      <c r="AA3802">
        <f t="shared" si="873"/>
        <v>659</v>
      </c>
      <c r="AB3802">
        <f t="shared" si="878"/>
        <v>1.0981464654098028E-4</v>
      </c>
      <c r="AC3802" s="175"/>
    </row>
    <row r="3803" spans="1:29">
      <c r="A3803" t="s">
        <v>8840</v>
      </c>
      <c r="B3803" t="s">
        <v>8841</v>
      </c>
      <c r="C3803">
        <v>4.04</v>
      </c>
      <c r="D3803">
        <v>4.0599999999999996</v>
      </c>
      <c r="E3803">
        <v>2.85</v>
      </c>
      <c r="F3803">
        <v>5.95</v>
      </c>
      <c r="G3803">
        <v>6.26</v>
      </c>
      <c r="H3803">
        <v>3.27</v>
      </c>
      <c r="I3803">
        <v>5.21</v>
      </c>
      <c r="J3803">
        <v>5.64</v>
      </c>
      <c r="K3803">
        <v>2.7</v>
      </c>
      <c r="U3803">
        <v>14</v>
      </c>
      <c r="V3803">
        <v>37</v>
      </c>
      <c r="W3803">
        <v>34</v>
      </c>
      <c r="X3803">
        <v>199</v>
      </c>
      <c r="Y3803">
        <v>152</v>
      </c>
      <c r="Z3803">
        <v>221</v>
      </c>
      <c r="AA3803">
        <f t="shared" si="873"/>
        <v>657</v>
      </c>
      <c r="AB3803">
        <f t="shared" si="878"/>
        <v>1.0948136992021858E-4</v>
      </c>
      <c r="AC3803" s="175"/>
    </row>
    <row r="3804" spans="1:29">
      <c r="A3804" t="s">
        <v>8842</v>
      </c>
      <c r="B3804" t="s">
        <v>8843</v>
      </c>
      <c r="C3804">
        <v>4.05</v>
      </c>
      <c r="D3804">
        <v>4.0599999999999996</v>
      </c>
      <c r="E3804">
        <v>2.88</v>
      </c>
      <c r="F3804">
        <v>6.07</v>
      </c>
      <c r="G3804">
        <v>6.28</v>
      </c>
      <c r="H3804">
        <v>3.32</v>
      </c>
      <c r="I3804">
        <v>5.3</v>
      </c>
      <c r="J3804">
        <v>5.69</v>
      </c>
      <c r="K3804">
        <v>2.7</v>
      </c>
      <c r="U3804">
        <v>25</v>
      </c>
      <c r="V3804">
        <v>35</v>
      </c>
      <c r="W3804">
        <v>30</v>
      </c>
      <c r="X3804">
        <v>149</v>
      </c>
      <c r="Y3804">
        <v>136</v>
      </c>
      <c r="Z3804">
        <v>168</v>
      </c>
      <c r="AA3804">
        <f t="shared" si="873"/>
        <v>543</v>
      </c>
      <c r="AB3804">
        <f t="shared" si="878"/>
        <v>9.0484602536801658E-5</v>
      </c>
      <c r="AC3804" s="175"/>
    </row>
    <row r="3805" spans="1:29">
      <c r="A3805" t="s">
        <v>8844</v>
      </c>
      <c r="B3805" t="s">
        <v>8845</v>
      </c>
      <c r="C3805">
        <v>4.0599999999999996</v>
      </c>
      <c r="D3805">
        <v>4.0599999999999996</v>
      </c>
      <c r="E3805">
        <v>2.91</v>
      </c>
      <c r="F3805">
        <v>6.19</v>
      </c>
      <c r="G3805">
        <v>6.3</v>
      </c>
      <c r="H3805">
        <v>3.39</v>
      </c>
      <c r="I3805">
        <v>5.39</v>
      </c>
      <c r="J3805">
        <v>5.73</v>
      </c>
      <c r="K3805">
        <v>2.7</v>
      </c>
      <c r="U3805">
        <v>24</v>
      </c>
      <c r="V3805">
        <v>32</v>
      </c>
      <c r="W3805">
        <v>30</v>
      </c>
      <c r="X3805">
        <v>129</v>
      </c>
      <c r="Y3805">
        <v>138</v>
      </c>
      <c r="Z3805">
        <v>160</v>
      </c>
      <c r="AA3805">
        <f t="shared" si="873"/>
        <v>513</v>
      </c>
      <c r="AB3805">
        <f t="shared" si="878"/>
        <v>8.5485453225376146E-5</v>
      </c>
      <c r="AC3805" s="175">
        <f t="shared" ref="AC3805" si="880">SUM(AB3805:AB3808)/4</f>
        <v>7.9111537853308639E-5</v>
      </c>
    </row>
    <row r="3806" spans="1:29">
      <c r="A3806" t="s">
        <v>8846</v>
      </c>
      <c r="B3806" t="s">
        <v>8847</v>
      </c>
      <c r="C3806">
        <v>4.0599999999999996</v>
      </c>
      <c r="D3806">
        <v>4.0599999999999996</v>
      </c>
      <c r="E3806">
        <v>2.95</v>
      </c>
      <c r="F3806">
        <v>6.24</v>
      </c>
      <c r="G3806">
        <v>6.31</v>
      </c>
      <c r="H3806">
        <v>3.46</v>
      </c>
      <c r="I3806">
        <v>5.48</v>
      </c>
      <c r="J3806">
        <v>5.78</v>
      </c>
      <c r="K3806">
        <v>2.7</v>
      </c>
      <c r="U3806">
        <v>15</v>
      </c>
      <c r="V3806">
        <v>30</v>
      </c>
      <c r="W3806">
        <v>24</v>
      </c>
      <c r="X3806">
        <v>149</v>
      </c>
      <c r="Y3806">
        <v>131</v>
      </c>
      <c r="Z3806">
        <v>146</v>
      </c>
      <c r="AA3806">
        <f t="shared" si="873"/>
        <v>495</v>
      </c>
      <c r="AB3806">
        <f t="shared" si="878"/>
        <v>8.2485963638520847E-5</v>
      </c>
      <c r="AC3806" s="175"/>
    </row>
    <row r="3807" spans="1:29">
      <c r="A3807" t="s">
        <v>8848</v>
      </c>
      <c r="B3807" t="s">
        <v>8849</v>
      </c>
      <c r="C3807">
        <v>4.0599999999999996</v>
      </c>
      <c r="D3807">
        <v>4.0599999999999996</v>
      </c>
      <c r="E3807">
        <v>2.98</v>
      </c>
      <c r="F3807">
        <v>6.28</v>
      </c>
      <c r="G3807">
        <v>6.31</v>
      </c>
      <c r="H3807">
        <v>3.52</v>
      </c>
      <c r="I3807">
        <v>5.59</v>
      </c>
      <c r="J3807">
        <v>5.84</v>
      </c>
      <c r="K3807">
        <v>2.7</v>
      </c>
      <c r="U3807">
        <v>21</v>
      </c>
      <c r="V3807">
        <v>28</v>
      </c>
      <c r="W3807">
        <v>20</v>
      </c>
      <c r="X3807">
        <v>108</v>
      </c>
      <c r="Y3807">
        <v>127</v>
      </c>
      <c r="Z3807">
        <v>148</v>
      </c>
      <c r="AA3807">
        <f t="shared" si="873"/>
        <v>452</v>
      </c>
      <c r="AB3807">
        <f t="shared" si="878"/>
        <v>7.5320516292144281E-5</v>
      </c>
      <c r="AC3807" s="175"/>
    </row>
    <row r="3808" spans="1:29">
      <c r="A3808" t="s">
        <v>8850</v>
      </c>
      <c r="B3808" t="s">
        <v>8851</v>
      </c>
      <c r="C3808">
        <v>4.0599999999999996</v>
      </c>
      <c r="D3808">
        <v>4.0599999999999996</v>
      </c>
      <c r="E3808">
        <v>3.02</v>
      </c>
      <c r="F3808">
        <v>6.29</v>
      </c>
      <c r="G3808">
        <v>6.31</v>
      </c>
      <c r="H3808">
        <v>3.58</v>
      </c>
      <c r="I3808">
        <v>5.66</v>
      </c>
      <c r="J3808">
        <v>5.88</v>
      </c>
      <c r="K3808">
        <v>2.7</v>
      </c>
      <c r="U3808">
        <v>19</v>
      </c>
      <c r="V3808">
        <v>27</v>
      </c>
      <c r="W3808">
        <v>18</v>
      </c>
      <c r="X3808">
        <v>106</v>
      </c>
      <c r="Y3808">
        <v>127</v>
      </c>
      <c r="Z3808">
        <v>142</v>
      </c>
      <c r="AA3808">
        <f t="shared" si="873"/>
        <v>439</v>
      </c>
      <c r="AB3808">
        <f t="shared" si="878"/>
        <v>7.3154218257193241E-5</v>
      </c>
      <c r="AC3808" s="175"/>
    </row>
    <row r="3809" spans="1:29">
      <c r="A3809" t="s">
        <v>8852</v>
      </c>
      <c r="B3809" t="s">
        <v>8853</v>
      </c>
      <c r="C3809">
        <v>4.0599999999999996</v>
      </c>
      <c r="D3809">
        <v>4.0599999999999996</v>
      </c>
      <c r="E3809">
        <v>3.05</v>
      </c>
      <c r="F3809">
        <v>6.3</v>
      </c>
      <c r="G3809">
        <v>6.31</v>
      </c>
      <c r="H3809">
        <v>3.63</v>
      </c>
      <c r="I3809">
        <v>5.73</v>
      </c>
      <c r="J3809">
        <v>5.91</v>
      </c>
      <c r="K3809">
        <v>2.7</v>
      </c>
      <c r="U3809">
        <v>19</v>
      </c>
      <c r="V3809">
        <v>25</v>
      </c>
      <c r="W3809">
        <v>19</v>
      </c>
      <c r="X3809">
        <v>86</v>
      </c>
      <c r="Y3809">
        <v>117</v>
      </c>
      <c r="Z3809">
        <v>115</v>
      </c>
      <c r="AA3809">
        <f t="shared" si="873"/>
        <v>381</v>
      </c>
      <c r="AB3809">
        <f t="shared" si="878"/>
        <v>6.3489196255103926E-5</v>
      </c>
      <c r="AC3809" s="175">
        <f t="shared" ref="AC3809:AC3869" si="881">SUM(AB3809:AB3812)/4</f>
        <v>6.3530855832699139E-5</v>
      </c>
    </row>
    <row r="3810" spans="1:29">
      <c r="A3810" t="s">
        <v>8854</v>
      </c>
      <c r="B3810" t="s">
        <v>8855</v>
      </c>
      <c r="C3810">
        <v>4.0599999999999996</v>
      </c>
      <c r="D3810">
        <v>4.0599999999999996</v>
      </c>
      <c r="E3810">
        <v>3.07</v>
      </c>
      <c r="F3810">
        <v>6.31</v>
      </c>
      <c r="G3810">
        <v>6.31</v>
      </c>
      <c r="H3810">
        <v>3.67</v>
      </c>
      <c r="I3810">
        <v>5.77</v>
      </c>
      <c r="J3810">
        <v>5.93</v>
      </c>
      <c r="K3810">
        <v>2.7</v>
      </c>
      <c r="U3810">
        <v>7</v>
      </c>
      <c r="V3810">
        <v>23</v>
      </c>
      <c r="W3810">
        <v>18</v>
      </c>
      <c r="X3810">
        <v>121</v>
      </c>
      <c r="Y3810">
        <v>120</v>
      </c>
      <c r="Z3810">
        <v>110</v>
      </c>
      <c r="AA3810">
        <f t="shared" si="873"/>
        <v>399</v>
      </c>
      <c r="AB3810">
        <f t="shared" si="878"/>
        <v>6.6488685841959225E-5</v>
      </c>
      <c r="AC3810" s="175"/>
    </row>
    <row r="3811" spans="1:29">
      <c r="A3811" t="s">
        <v>8856</v>
      </c>
      <c r="B3811" t="s">
        <v>8857</v>
      </c>
      <c r="C3811">
        <v>4.0599999999999996</v>
      </c>
      <c r="D3811">
        <v>4.0599999999999996</v>
      </c>
      <c r="E3811">
        <v>3.09</v>
      </c>
      <c r="F3811">
        <v>6.31</v>
      </c>
      <c r="G3811">
        <v>6.31</v>
      </c>
      <c r="H3811">
        <v>3.69</v>
      </c>
      <c r="I3811">
        <v>5.81</v>
      </c>
      <c r="J3811">
        <v>5.95</v>
      </c>
      <c r="K3811">
        <v>2.7</v>
      </c>
      <c r="U3811">
        <v>8</v>
      </c>
      <c r="V3811">
        <v>24</v>
      </c>
      <c r="W3811">
        <v>20</v>
      </c>
      <c r="X3811">
        <v>110</v>
      </c>
      <c r="Y3811">
        <v>109</v>
      </c>
      <c r="Z3811">
        <v>98</v>
      </c>
      <c r="AA3811">
        <f t="shared" si="873"/>
        <v>369</v>
      </c>
      <c r="AB3811">
        <f t="shared" si="878"/>
        <v>6.1489536530533726E-5</v>
      </c>
      <c r="AC3811" s="175"/>
    </row>
    <row r="3812" spans="1:29">
      <c r="A3812" t="s">
        <v>8858</v>
      </c>
      <c r="B3812" t="s">
        <v>8859</v>
      </c>
      <c r="C3812">
        <v>4.0599999999999996</v>
      </c>
      <c r="D3812">
        <v>4.0599999999999996</v>
      </c>
      <c r="E3812">
        <v>3.09</v>
      </c>
      <c r="F3812">
        <v>6.31</v>
      </c>
      <c r="G3812">
        <v>6.31</v>
      </c>
      <c r="H3812">
        <v>3.68</v>
      </c>
      <c r="I3812">
        <v>5.82</v>
      </c>
      <c r="J3812">
        <v>5.95</v>
      </c>
      <c r="K3812">
        <v>2.7</v>
      </c>
      <c r="U3812">
        <v>12</v>
      </c>
      <c r="V3812">
        <v>26</v>
      </c>
      <c r="W3812">
        <v>20</v>
      </c>
      <c r="X3812">
        <v>95</v>
      </c>
      <c r="Y3812">
        <v>107</v>
      </c>
      <c r="Z3812">
        <v>116</v>
      </c>
      <c r="AA3812">
        <f t="shared" si="873"/>
        <v>376</v>
      </c>
      <c r="AB3812">
        <f t="shared" si="878"/>
        <v>6.2656004703199667E-5</v>
      </c>
      <c r="AC3812" s="175"/>
    </row>
    <row r="3813" spans="1:29">
      <c r="A3813" t="s">
        <v>8860</v>
      </c>
      <c r="B3813" t="s">
        <v>8861</v>
      </c>
      <c r="C3813">
        <v>4.0599999999999996</v>
      </c>
      <c r="D3813">
        <v>4.0599999999999996</v>
      </c>
      <c r="E3813">
        <v>3.07</v>
      </c>
      <c r="F3813">
        <v>6.31</v>
      </c>
      <c r="G3813">
        <v>6.31</v>
      </c>
      <c r="H3813">
        <v>3.64</v>
      </c>
      <c r="I3813">
        <v>5.79</v>
      </c>
      <c r="J3813">
        <v>5.94</v>
      </c>
      <c r="K3813">
        <v>2.7</v>
      </c>
      <c r="U3813">
        <v>19</v>
      </c>
      <c r="V3813">
        <v>26</v>
      </c>
      <c r="W3813">
        <v>19</v>
      </c>
      <c r="X3813">
        <v>74</v>
      </c>
      <c r="Y3813">
        <v>115</v>
      </c>
      <c r="Z3813">
        <v>136</v>
      </c>
      <c r="AA3813">
        <f t="shared" si="873"/>
        <v>389</v>
      </c>
      <c r="AB3813">
        <f t="shared" si="878"/>
        <v>6.4822302738150721E-5</v>
      </c>
      <c r="AC3813" s="175">
        <f t="shared" ref="AC3813:AC3873" si="882">SUM(AB3813:AB3816)/4</f>
        <v>6.894660092007676E-5</v>
      </c>
    </row>
    <row r="3814" spans="1:29">
      <c r="A3814" t="s">
        <v>8862</v>
      </c>
      <c r="B3814" t="s">
        <v>8863</v>
      </c>
      <c r="C3814">
        <v>4.0599999999999996</v>
      </c>
      <c r="D3814">
        <v>4.0599999999999996</v>
      </c>
      <c r="E3814">
        <v>3.03</v>
      </c>
      <c r="F3814">
        <v>6.3</v>
      </c>
      <c r="G3814">
        <v>6.31</v>
      </c>
      <c r="H3814">
        <v>3.58</v>
      </c>
      <c r="I3814">
        <v>5.69</v>
      </c>
      <c r="J3814">
        <v>5.89</v>
      </c>
      <c r="K3814">
        <v>2.7</v>
      </c>
      <c r="U3814">
        <v>17</v>
      </c>
      <c r="V3814">
        <v>29</v>
      </c>
      <c r="W3814">
        <v>23</v>
      </c>
      <c r="X3814">
        <v>80</v>
      </c>
      <c r="Y3814">
        <v>121</v>
      </c>
      <c r="Z3814">
        <v>132</v>
      </c>
      <c r="AA3814">
        <f t="shared" si="873"/>
        <v>402</v>
      </c>
      <c r="AB3814">
        <f t="shared" si="878"/>
        <v>6.6988600773101775E-5</v>
      </c>
      <c r="AC3814" s="175"/>
    </row>
    <row r="3815" spans="1:29">
      <c r="A3815" t="s">
        <v>8864</v>
      </c>
      <c r="B3815" t="s">
        <v>8865</v>
      </c>
      <c r="C3815">
        <v>4.0599999999999996</v>
      </c>
      <c r="D3815">
        <v>4.0599999999999996</v>
      </c>
      <c r="E3815">
        <v>2.96</v>
      </c>
      <c r="F3815">
        <v>6.28</v>
      </c>
      <c r="G3815">
        <v>6.31</v>
      </c>
      <c r="H3815">
        <v>3.5</v>
      </c>
      <c r="I3815">
        <v>5.52</v>
      </c>
      <c r="J3815">
        <v>5.8</v>
      </c>
      <c r="K3815">
        <v>2.7</v>
      </c>
      <c r="U3815">
        <v>18</v>
      </c>
      <c r="V3815">
        <v>33</v>
      </c>
      <c r="W3815">
        <v>27</v>
      </c>
      <c r="X3815">
        <v>84</v>
      </c>
      <c r="Y3815">
        <v>124</v>
      </c>
      <c r="Z3815">
        <v>139</v>
      </c>
      <c r="AA3815">
        <f t="shared" si="873"/>
        <v>425</v>
      </c>
      <c r="AB3815">
        <f t="shared" si="878"/>
        <v>7.0821281911861333E-5</v>
      </c>
      <c r="AC3815" s="175"/>
    </row>
    <row r="3816" spans="1:29">
      <c r="A3816" t="s">
        <v>8866</v>
      </c>
      <c r="B3816" t="s">
        <v>8867</v>
      </c>
      <c r="C3816">
        <v>4.05</v>
      </c>
      <c r="D3816">
        <v>4.0599999999999996</v>
      </c>
      <c r="E3816">
        <v>2.87</v>
      </c>
      <c r="F3816">
        <v>6.12</v>
      </c>
      <c r="G3816">
        <v>6.3</v>
      </c>
      <c r="H3816">
        <v>3.35</v>
      </c>
      <c r="I3816">
        <v>5.28</v>
      </c>
      <c r="J3816">
        <v>5.68</v>
      </c>
      <c r="K3816">
        <v>2.7</v>
      </c>
      <c r="U3816">
        <v>18</v>
      </c>
      <c r="V3816">
        <v>33</v>
      </c>
      <c r="W3816">
        <v>26</v>
      </c>
      <c r="X3816">
        <v>82</v>
      </c>
      <c r="Y3816">
        <v>136</v>
      </c>
      <c r="Z3816">
        <v>144</v>
      </c>
      <c r="AA3816">
        <f t="shared" si="873"/>
        <v>439</v>
      </c>
      <c r="AB3816">
        <f t="shared" si="878"/>
        <v>7.3154218257193241E-5</v>
      </c>
      <c r="AC3816" s="175"/>
    </row>
    <row r="3817" spans="1:29">
      <c r="A3817" t="s">
        <v>8868</v>
      </c>
      <c r="B3817" t="s">
        <v>8869</v>
      </c>
      <c r="C3817">
        <v>4</v>
      </c>
      <c r="D3817">
        <v>4.0599999999999996</v>
      </c>
      <c r="E3817">
        <v>2.8</v>
      </c>
      <c r="F3817">
        <v>5.81</v>
      </c>
      <c r="G3817">
        <v>6.22</v>
      </c>
      <c r="H3817">
        <v>3.22</v>
      </c>
      <c r="I3817">
        <v>5.1100000000000003</v>
      </c>
      <c r="J3817">
        <v>5.59</v>
      </c>
      <c r="K3817">
        <v>2.7</v>
      </c>
      <c r="U3817">
        <v>17</v>
      </c>
      <c r="V3817">
        <v>33</v>
      </c>
      <c r="W3817">
        <v>23</v>
      </c>
      <c r="X3817">
        <v>92</v>
      </c>
      <c r="Y3817">
        <v>131</v>
      </c>
      <c r="Z3817">
        <v>123</v>
      </c>
      <c r="AA3817">
        <f t="shared" si="873"/>
        <v>419</v>
      </c>
      <c r="AB3817">
        <f t="shared" si="878"/>
        <v>6.9821452049576233E-5</v>
      </c>
      <c r="AC3817" s="175">
        <f t="shared" ref="AC3817:AC3877" si="883">SUM(AB3817:AB3820)/4</f>
        <v>4.8283450432851349E-5</v>
      </c>
    </row>
    <row r="3818" spans="1:29">
      <c r="A3818" t="s">
        <v>8870</v>
      </c>
      <c r="B3818" t="s">
        <v>8871</v>
      </c>
      <c r="C3818">
        <v>3.93</v>
      </c>
      <c r="D3818">
        <v>4.05</v>
      </c>
      <c r="E3818">
        <v>2.76</v>
      </c>
      <c r="F3818">
        <v>5.56</v>
      </c>
      <c r="G3818">
        <v>6.08</v>
      </c>
      <c r="H3818">
        <v>3.12</v>
      </c>
      <c r="I3818">
        <v>5</v>
      </c>
      <c r="J3818">
        <v>5.53</v>
      </c>
      <c r="K3818">
        <v>2.7</v>
      </c>
      <c r="U3818">
        <v>15</v>
      </c>
      <c r="V3818">
        <v>25</v>
      </c>
      <c r="W3818">
        <v>18</v>
      </c>
      <c r="X3818">
        <v>83</v>
      </c>
      <c r="Y3818">
        <v>119</v>
      </c>
      <c r="Z3818">
        <v>72</v>
      </c>
      <c r="AA3818">
        <f t="shared" si="873"/>
        <v>332</v>
      </c>
      <c r="AB3818">
        <f t="shared" si="878"/>
        <v>5.5323919046442267E-5</v>
      </c>
      <c r="AC3818" s="175"/>
    </row>
    <row r="3819" spans="1:29">
      <c r="A3819" t="s">
        <v>8872</v>
      </c>
      <c r="B3819" t="s">
        <v>8873</v>
      </c>
      <c r="C3819">
        <v>3.87</v>
      </c>
      <c r="D3819">
        <v>4.04</v>
      </c>
      <c r="E3819">
        <v>2.73</v>
      </c>
      <c r="F3819">
        <v>5.38</v>
      </c>
      <c r="G3819">
        <v>5.97</v>
      </c>
      <c r="H3819">
        <v>3.05</v>
      </c>
      <c r="I3819">
        <v>4.91</v>
      </c>
      <c r="J3819">
        <v>5.48</v>
      </c>
      <c r="K3819">
        <v>2.7</v>
      </c>
      <c r="U3819">
        <v>15</v>
      </c>
      <c r="V3819">
        <v>18</v>
      </c>
      <c r="W3819">
        <v>10</v>
      </c>
      <c r="X3819">
        <v>61</v>
      </c>
      <c r="Y3819">
        <v>89</v>
      </c>
      <c r="Z3819">
        <v>30</v>
      </c>
      <c r="AA3819">
        <f t="shared" si="873"/>
        <v>223</v>
      </c>
      <c r="AB3819">
        <f t="shared" si="878"/>
        <v>3.7160343214929591E-5</v>
      </c>
      <c r="AC3819" s="175"/>
    </row>
    <row r="3820" spans="1:29">
      <c r="A3820" t="s">
        <v>8874</v>
      </c>
      <c r="B3820" t="s">
        <v>8875</v>
      </c>
      <c r="C3820">
        <v>3.8</v>
      </c>
      <c r="D3820">
        <v>4.0199999999999996</v>
      </c>
      <c r="E3820">
        <v>2.69</v>
      </c>
      <c r="F3820">
        <v>5.2</v>
      </c>
      <c r="G3820">
        <v>5.84</v>
      </c>
      <c r="H3820">
        <v>3</v>
      </c>
      <c r="I3820">
        <v>4.82</v>
      </c>
      <c r="J3820">
        <v>5.44</v>
      </c>
      <c r="K3820">
        <v>2.7</v>
      </c>
      <c r="U3820">
        <v>9</v>
      </c>
      <c r="V3820">
        <v>12</v>
      </c>
      <c r="W3820">
        <v>9</v>
      </c>
      <c r="X3820">
        <v>76</v>
      </c>
      <c r="Y3820">
        <v>67</v>
      </c>
      <c r="Z3820">
        <v>12</v>
      </c>
      <c r="AA3820">
        <f t="shared" si="873"/>
        <v>185</v>
      </c>
      <c r="AB3820">
        <f t="shared" si="878"/>
        <v>3.0828087420457284E-5</v>
      </c>
      <c r="AC3820" s="175"/>
    </row>
    <row r="3821" spans="1:29">
      <c r="A3821" t="s">
        <v>8876</v>
      </c>
      <c r="B3821" t="s">
        <v>8877</v>
      </c>
      <c r="C3821">
        <v>3.71</v>
      </c>
      <c r="D3821">
        <v>3.98</v>
      </c>
      <c r="E3821">
        <v>2.66</v>
      </c>
      <c r="F3821">
        <v>5.0199999999999996</v>
      </c>
      <c r="G3821">
        <v>5.7</v>
      </c>
      <c r="H3821">
        <v>2.94</v>
      </c>
      <c r="I3821">
        <v>4.7300000000000004</v>
      </c>
      <c r="J3821">
        <v>5.39</v>
      </c>
      <c r="K3821">
        <v>2.7</v>
      </c>
      <c r="U3821">
        <v>7</v>
      </c>
      <c r="V3821">
        <v>11</v>
      </c>
      <c r="W3821">
        <v>9</v>
      </c>
      <c r="X3821">
        <v>97</v>
      </c>
      <c r="Y3821">
        <v>70</v>
      </c>
      <c r="Z3821">
        <v>15</v>
      </c>
      <c r="AA3821">
        <f t="shared" si="873"/>
        <v>209</v>
      </c>
      <c r="AB3821">
        <f t="shared" si="878"/>
        <v>3.4827406869597689E-5</v>
      </c>
      <c r="AC3821" s="175">
        <f t="shared" ref="AC3821:AC3881" si="884">SUM(AB3821:AB3824)/4</f>
        <v>4.5283960845996043E-5</v>
      </c>
    </row>
    <row r="3822" spans="1:29">
      <c r="A3822" t="s">
        <v>8878</v>
      </c>
      <c r="B3822" t="s">
        <v>8879</v>
      </c>
      <c r="C3822">
        <v>3.67</v>
      </c>
      <c r="D3822">
        <v>3.97</v>
      </c>
      <c r="E3822">
        <v>2.64</v>
      </c>
      <c r="F3822">
        <v>4.93</v>
      </c>
      <c r="G3822">
        <v>5.63</v>
      </c>
      <c r="H3822">
        <v>2.91</v>
      </c>
      <c r="I3822">
        <v>4.6900000000000004</v>
      </c>
      <c r="J3822">
        <v>5.36</v>
      </c>
      <c r="K3822">
        <v>2.7</v>
      </c>
      <c r="U3822">
        <v>9</v>
      </c>
      <c r="V3822">
        <v>10</v>
      </c>
      <c r="W3822">
        <v>10</v>
      </c>
      <c r="X3822">
        <v>109</v>
      </c>
      <c r="Y3822">
        <v>67</v>
      </c>
      <c r="Z3822">
        <v>12</v>
      </c>
      <c r="AA3822">
        <f t="shared" si="873"/>
        <v>217</v>
      </c>
      <c r="AB3822">
        <f t="shared" si="878"/>
        <v>3.6160513352644491E-5</v>
      </c>
      <c r="AC3822" s="175"/>
    </row>
    <row r="3823" spans="1:29">
      <c r="A3823" t="s">
        <v>8880</v>
      </c>
      <c r="B3823" t="s">
        <v>8881</v>
      </c>
      <c r="C3823">
        <v>3.63</v>
      </c>
      <c r="D3823">
        <v>3.95</v>
      </c>
      <c r="E3823">
        <v>2.63</v>
      </c>
      <c r="F3823">
        <v>4.8600000000000003</v>
      </c>
      <c r="G3823">
        <v>5.57</v>
      </c>
      <c r="H3823">
        <v>2.89</v>
      </c>
      <c r="I3823">
        <v>4.6500000000000004</v>
      </c>
      <c r="J3823">
        <v>5.34</v>
      </c>
      <c r="K3823">
        <v>2.7</v>
      </c>
      <c r="U3823">
        <v>4</v>
      </c>
      <c r="V3823">
        <v>13</v>
      </c>
      <c r="W3823">
        <v>13</v>
      </c>
      <c r="X3823">
        <v>151</v>
      </c>
      <c r="Y3823">
        <v>65</v>
      </c>
      <c r="Z3823">
        <v>22</v>
      </c>
      <c r="AA3823">
        <f t="shared" si="873"/>
        <v>268</v>
      </c>
      <c r="AB3823">
        <f t="shared" si="878"/>
        <v>4.4659067182067852E-5</v>
      </c>
      <c r="AC3823" s="175"/>
    </row>
    <row r="3824" spans="1:29">
      <c r="A3824" t="s">
        <v>8882</v>
      </c>
      <c r="B3824" t="s">
        <v>8883</v>
      </c>
      <c r="C3824">
        <v>3.66</v>
      </c>
      <c r="D3824">
        <v>3.97</v>
      </c>
      <c r="E3824">
        <v>2.64</v>
      </c>
      <c r="F3824">
        <v>4.8899999999999997</v>
      </c>
      <c r="G3824">
        <v>5.59</v>
      </c>
      <c r="H3824">
        <v>2.88</v>
      </c>
      <c r="I3824">
        <v>4.68</v>
      </c>
      <c r="J3824">
        <v>5.36</v>
      </c>
      <c r="K3824">
        <v>2.7</v>
      </c>
      <c r="U3824">
        <v>9</v>
      </c>
      <c r="V3824">
        <v>22</v>
      </c>
      <c r="W3824">
        <v>20</v>
      </c>
      <c r="X3824">
        <v>186</v>
      </c>
      <c r="Y3824">
        <v>104</v>
      </c>
      <c r="Z3824">
        <v>52</v>
      </c>
      <c r="AA3824">
        <f t="shared" si="873"/>
        <v>393</v>
      </c>
      <c r="AB3824">
        <f t="shared" si="878"/>
        <v>6.5488855979674125E-5</v>
      </c>
      <c r="AC3824" s="175"/>
    </row>
    <row r="3825" spans="1:29">
      <c r="A3825" t="s">
        <v>8884</v>
      </c>
      <c r="B3825" t="s">
        <v>8885</v>
      </c>
      <c r="C3825">
        <v>3.89</v>
      </c>
      <c r="D3825">
        <v>4.0599999999999996</v>
      </c>
      <c r="E3825">
        <v>2.73</v>
      </c>
      <c r="F3825">
        <v>5.26</v>
      </c>
      <c r="G3825">
        <v>5.85</v>
      </c>
      <c r="H3825">
        <v>2.97</v>
      </c>
      <c r="I3825">
        <v>4.91</v>
      </c>
      <c r="J3825">
        <v>5.48</v>
      </c>
      <c r="K3825">
        <v>2.7</v>
      </c>
      <c r="U3825">
        <v>20</v>
      </c>
      <c r="V3825">
        <v>36</v>
      </c>
      <c r="W3825">
        <v>34</v>
      </c>
      <c r="X3825">
        <v>198</v>
      </c>
      <c r="Y3825">
        <v>142</v>
      </c>
      <c r="Z3825">
        <v>164</v>
      </c>
      <c r="AA3825">
        <f t="shared" si="873"/>
        <v>594</v>
      </c>
      <c r="AB3825">
        <f t="shared" si="878"/>
        <v>9.8983156366225019E-5</v>
      </c>
      <c r="AC3825" s="175">
        <f t="shared" ref="AC3825:AC3885" si="885">SUM(AB3825:AB3828)/4</f>
        <v>9.7650049883178211E-5</v>
      </c>
    </row>
    <row r="3826" spans="1:29">
      <c r="A3826" t="s">
        <v>8886</v>
      </c>
      <c r="B3826" t="s">
        <v>8887</v>
      </c>
      <c r="C3826">
        <v>4.04</v>
      </c>
      <c r="D3826">
        <v>4.0599999999999996</v>
      </c>
      <c r="E3826">
        <v>2.82</v>
      </c>
      <c r="F3826">
        <v>5.66</v>
      </c>
      <c r="G3826">
        <v>6.11</v>
      </c>
      <c r="H3826">
        <v>3.07</v>
      </c>
      <c r="I3826">
        <v>5.16</v>
      </c>
      <c r="J3826">
        <v>5.61</v>
      </c>
      <c r="K3826">
        <v>2.7</v>
      </c>
      <c r="U3826">
        <v>18</v>
      </c>
      <c r="V3826">
        <v>49</v>
      </c>
      <c r="W3826">
        <v>31</v>
      </c>
      <c r="X3826">
        <v>143</v>
      </c>
      <c r="Y3826">
        <v>120</v>
      </c>
      <c r="Z3826">
        <v>256</v>
      </c>
      <c r="AA3826">
        <f t="shared" si="873"/>
        <v>617</v>
      </c>
      <c r="AB3826">
        <f t="shared" si="878"/>
        <v>1.0281583750498456E-4</v>
      </c>
      <c r="AC3826" s="175"/>
    </row>
    <row r="3827" spans="1:29">
      <c r="A3827" t="s">
        <v>8888</v>
      </c>
      <c r="B3827" t="s">
        <v>8889</v>
      </c>
      <c r="C3827">
        <v>4.0599999999999996</v>
      </c>
      <c r="D3827">
        <v>4.0599999999999996</v>
      </c>
      <c r="E3827">
        <v>2.91</v>
      </c>
      <c r="F3827">
        <v>6.07</v>
      </c>
      <c r="G3827">
        <v>6.28</v>
      </c>
      <c r="H3827">
        <v>3.21</v>
      </c>
      <c r="I3827">
        <v>5.4</v>
      </c>
      <c r="J3827">
        <v>5.74</v>
      </c>
      <c r="K3827">
        <v>2.7</v>
      </c>
      <c r="U3827">
        <v>15</v>
      </c>
      <c r="V3827">
        <v>36</v>
      </c>
      <c r="W3827">
        <v>33</v>
      </c>
      <c r="X3827">
        <v>173</v>
      </c>
      <c r="Y3827">
        <v>152</v>
      </c>
      <c r="Z3827">
        <v>221</v>
      </c>
      <c r="AA3827">
        <f t="shared" si="873"/>
        <v>630</v>
      </c>
      <c r="AB3827">
        <f t="shared" si="878"/>
        <v>1.0498213553993562E-4</v>
      </c>
      <c r="AC3827" s="175"/>
    </row>
    <row r="3828" spans="1:29">
      <c r="A3828" t="s">
        <v>8890</v>
      </c>
      <c r="B3828" t="s">
        <v>8891</v>
      </c>
      <c r="C3828">
        <v>4.0599999999999996</v>
      </c>
      <c r="D3828">
        <v>4.0599999999999996</v>
      </c>
      <c r="E3828">
        <v>3</v>
      </c>
      <c r="F3828">
        <v>6.29</v>
      </c>
      <c r="G3828">
        <v>6.31</v>
      </c>
      <c r="H3828">
        <v>3.37</v>
      </c>
      <c r="I3828">
        <v>5.63</v>
      </c>
      <c r="J3828">
        <v>5.86</v>
      </c>
      <c r="K3828">
        <v>2.7</v>
      </c>
      <c r="U3828">
        <v>18</v>
      </c>
      <c r="V3828">
        <v>34</v>
      </c>
      <c r="W3828">
        <v>29</v>
      </c>
      <c r="X3828">
        <v>118</v>
      </c>
      <c r="Y3828">
        <v>136</v>
      </c>
      <c r="Z3828">
        <v>168</v>
      </c>
      <c r="AA3828">
        <f t="shared" si="873"/>
        <v>503</v>
      </c>
      <c r="AB3828">
        <f t="shared" si="878"/>
        <v>8.3819070121567642E-5</v>
      </c>
      <c r="AC3828" s="175"/>
    </row>
    <row r="3829" spans="1:29">
      <c r="A3829" t="s">
        <v>8892</v>
      </c>
      <c r="B3829" t="s">
        <v>8893</v>
      </c>
      <c r="C3829">
        <v>4.0599999999999996</v>
      </c>
      <c r="D3829">
        <v>4.0599999999999996</v>
      </c>
      <c r="E3829">
        <v>3.07</v>
      </c>
      <c r="F3829">
        <v>6.31</v>
      </c>
      <c r="G3829">
        <v>6.32</v>
      </c>
      <c r="H3829">
        <v>3.52</v>
      </c>
      <c r="I3829">
        <v>5.81</v>
      </c>
      <c r="J3829">
        <v>5.95</v>
      </c>
      <c r="K3829">
        <v>2.7</v>
      </c>
      <c r="U3829">
        <v>19</v>
      </c>
      <c r="V3829">
        <v>31</v>
      </c>
      <c r="W3829">
        <v>29</v>
      </c>
      <c r="X3829">
        <v>103</v>
      </c>
      <c r="Y3829">
        <v>138</v>
      </c>
      <c r="Z3829">
        <v>160</v>
      </c>
      <c r="AA3829">
        <f t="shared" si="873"/>
        <v>480</v>
      </c>
      <c r="AB3829">
        <f t="shared" si="878"/>
        <v>7.9986388982808098E-5</v>
      </c>
      <c r="AC3829" s="175">
        <f t="shared" ref="AC3829:AC3889" si="886">SUM(AB3829:AB3832)/4</f>
        <v>7.4279026852263968E-5</v>
      </c>
    </row>
    <row r="3830" spans="1:29">
      <c r="A3830" t="s">
        <v>8894</v>
      </c>
      <c r="B3830" t="s">
        <v>8895</v>
      </c>
      <c r="C3830">
        <v>4.0599999999999996</v>
      </c>
      <c r="D3830">
        <v>4.0599999999999996</v>
      </c>
      <c r="E3830">
        <v>3.13</v>
      </c>
      <c r="F3830">
        <v>6.31</v>
      </c>
      <c r="G3830">
        <v>6.32</v>
      </c>
      <c r="H3830">
        <v>3.66</v>
      </c>
      <c r="I3830">
        <v>5.92</v>
      </c>
      <c r="J3830">
        <v>6.01</v>
      </c>
      <c r="K3830">
        <v>2.7</v>
      </c>
      <c r="U3830">
        <v>16</v>
      </c>
      <c r="V3830">
        <v>29</v>
      </c>
      <c r="W3830">
        <v>24</v>
      </c>
      <c r="X3830">
        <v>107</v>
      </c>
      <c r="Y3830">
        <v>131</v>
      </c>
      <c r="Z3830">
        <v>146</v>
      </c>
      <c r="AA3830">
        <f t="shared" si="873"/>
        <v>453</v>
      </c>
      <c r="AB3830">
        <f t="shared" si="878"/>
        <v>7.5487154602525136E-5</v>
      </c>
      <c r="AC3830" s="175"/>
    </row>
    <row r="3831" spans="1:29">
      <c r="A3831" t="s">
        <v>8896</v>
      </c>
      <c r="B3831" t="s">
        <v>8897</v>
      </c>
      <c r="C3831">
        <v>4.0599999999999996</v>
      </c>
      <c r="D3831">
        <v>4.0599999999999996</v>
      </c>
      <c r="E3831">
        <v>3.18</v>
      </c>
      <c r="F3831">
        <v>6.31</v>
      </c>
      <c r="G3831">
        <v>6.32</v>
      </c>
      <c r="H3831">
        <v>3.77</v>
      </c>
      <c r="I3831">
        <v>5.99</v>
      </c>
      <c r="J3831">
        <v>6.04</v>
      </c>
      <c r="K3831">
        <v>2.7</v>
      </c>
      <c r="U3831">
        <v>16</v>
      </c>
      <c r="V3831">
        <v>27</v>
      </c>
      <c r="W3831">
        <v>20</v>
      </c>
      <c r="X3831">
        <v>92</v>
      </c>
      <c r="Y3831">
        <v>127</v>
      </c>
      <c r="Z3831">
        <v>148</v>
      </c>
      <c r="AA3831">
        <f t="shared" si="873"/>
        <v>430</v>
      </c>
      <c r="AB3831">
        <f t="shared" si="878"/>
        <v>7.1654473463765578E-5</v>
      </c>
      <c r="AC3831" s="175"/>
    </row>
    <row r="3832" spans="1:29">
      <c r="A3832" t="s">
        <v>8898</v>
      </c>
      <c r="B3832" t="s">
        <v>8899</v>
      </c>
      <c r="C3832">
        <v>4.0599999999999996</v>
      </c>
      <c r="D3832">
        <v>4.0599999999999996</v>
      </c>
      <c r="E3832">
        <v>3.22</v>
      </c>
      <c r="F3832">
        <v>6.31</v>
      </c>
      <c r="G3832">
        <v>6.32</v>
      </c>
      <c r="H3832">
        <v>3.86</v>
      </c>
      <c r="I3832">
        <v>6.03</v>
      </c>
      <c r="J3832">
        <v>6.06</v>
      </c>
      <c r="K3832">
        <v>2.7</v>
      </c>
      <c r="U3832">
        <v>15</v>
      </c>
      <c r="V3832">
        <v>26</v>
      </c>
      <c r="W3832">
        <v>17</v>
      </c>
      <c r="X3832">
        <v>93</v>
      </c>
      <c r="Y3832">
        <v>127</v>
      </c>
      <c r="Z3832">
        <v>142</v>
      </c>
      <c r="AA3832">
        <f t="shared" si="873"/>
        <v>420</v>
      </c>
      <c r="AB3832">
        <f t="shared" si="878"/>
        <v>6.9988090359957087E-5</v>
      </c>
      <c r="AC3832" s="175"/>
    </row>
    <row r="3833" spans="1:29">
      <c r="A3833" t="s">
        <v>8900</v>
      </c>
      <c r="B3833" t="s">
        <v>8901</v>
      </c>
      <c r="C3833">
        <v>4.0599999999999996</v>
      </c>
      <c r="D3833">
        <v>4.0599999999999996</v>
      </c>
      <c r="E3833">
        <v>3.24</v>
      </c>
      <c r="F3833">
        <v>6.31</v>
      </c>
      <c r="G3833">
        <v>6.32</v>
      </c>
      <c r="H3833">
        <v>3.91</v>
      </c>
      <c r="I3833">
        <v>6.03</v>
      </c>
      <c r="J3833">
        <v>6.06</v>
      </c>
      <c r="K3833">
        <v>2.7</v>
      </c>
      <c r="U3833">
        <v>16</v>
      </c>
      <c r="V3833">
        <v>24</v>
      </c>
      <c r="W3833">
        <v>19</v>
      </c>
      <c r="X3833">
        <v>83</v>
      </c>
      <c r="Y3833">
        <v>117</v>
      </c>
      <c r="Z3833">
        <v>115</v>
      </c>
      <c r="AA3833">
        <f t="shared" si="873"/>
        <v>374</v>
      </c>
      <c r="AB3833">
        <f t="shared" si="878"/>
        <v>6.2322728082437972E-5</v>
      </c>
      <c r="AC3833" s="175">
        <f t="shared" ref="AC3833:AC3893" si="887">SUM(AB3833:AB3836)/4</f>
        <v>5.9698174693939581E-5</v>
      </c>
    </row>
    <row r="3834" spans="1:29">
      <c r="A3834" t="s">
        <v>8902</v>
      </c>
      <c r="B3834" t="s">
        <v>8903</v>
      </c>
      <c r="C3834">
        <v>4.0599999999999996</v>
      </c>
      <c r="D3834">
        <v>4.0599999999999996</v>
      </c>
      <c r="E3834">
        <v>3.25</v>
      </c>
      <c r="F3834">
        <v>6.32</v>
      </c>
      <c r="G3834">
        <v>6.32</v>
      </c>
      <c r="H3834">
        <v>3.92</v>
      </c>
      <c r="I3834">
        <v>6.02</v>
      </c>
      <c r="J3834">
        <v>6.06</v>
      </c>
      <c r="K3834">
        <v>2.7</v>
      </c>
      <c r="U3834">
        <v>17</v>
      </c>
      <c r="V3834">
        <v>23</v>
      </c>
      <c r="W3834">
        <v>18</v>
      </c>
      <c r="X3834">
        <v>76</v>
      </c>
      <c r="Y3834">
        <v>120</v>
      </c>
      <c r="Z3834">
        <v>110</v>
      </c>
      <c r="AA3834">
        <f t="shared" si="873"/>
        <v>364</v>
      </c>
      <c r="AB3834">
        <f t="shared" si="878"/>
        <v>6.0656344978629468E-5</v>
      </c>
      <c r="AC3834" s="175"/>
    </row>
    <row r="3835" spans="1:29">
      <c r="A3835" t="s">
        <v>8904</v>
      </c>
      <c r="B3835" t="s">
        <v>8905</v>
      </c>
      <c r="C3835">
        <v>4.0599999999999996</v>
      </c>
      <c r="D3835">
        <v>4.0599999999999996</v>
      </c>
      <c r="E3835">
        <v>3.24</v>
      </c>
      <c r="F3835">
        <v>6.32</v>
      </c>
      <c r="G3835">
        <v>6.32</v>
      </c>
      <c r="H3835">
        <v>3.9</v>
      </c>
      <c r="I3835">
        <v>6</v>
      </c>
      <c r="J3835">
        <v>6.05</v>
      </c>
      <c r="K3835">
        <v>2.7</v>
      </c>
      <c r="U3835">
        <v>16</v>
      </c>
      <c r="V3835">
        <v>24</v>
      </c>
      <c r="W3835">
        <v>19</v>
      </c>
      <c r="X3835">
        <v>75</v>
      </c>
      <c r="Y3835">
        <v>109</v>
      </c>
      <c r="Z3835">
        <v>98</v>
      </c>
      <c r="AA3835">
        <f t="shared" si="873"/>
        <v>341</v>
      </c>
      <c r="AB3835">
        <f t="shared" si="878"/>
        <v>5.6823663839869916E-5</v>
      </c>
      <c r="AC3835" s="175"/>
    </row>
    <row r="3836" spans="1:29">
      <c r="A3836" t="s">
        <v>8906</v>
      </c>
      <c r="B3836" t="s">
        <v>8907</v>
      </c>
      <c r="C3836">
        <v>4.0599999999999996</v>
      </c>
      <c r="D3836">
        <v>4.0599999999999996</v>
      </c>
      <c r="E3836">
        <v>3.22</v>
      </c>
      <c r="F3836">
        <v>6.32</v>
      </c>
      <c r="G3836">
        <v>6.32</v>
      </c>
      <c r="H3836">
        <v>3.86</v>
      </c>
      <c r="I3836">
        <v>5.99</v>
      </c>
      <c r="J3836">
        <v>6.04</v>
      </c>
      <c r="K3836">
        <v>2.7</v>
      </c>
      <c r="U3836">
        <v>17</v>
      </c>
      <c r="V3836">
        <v>25</v>
      </c>
      <c r="W3836">
        <v>19</v>
      </c>
      <c r="X3836">
        <v>70</v>
      </c>
      <c r="Y3836">
        <v>107</v>
      </c>
      <c r="Z3836">
        <v>116</v>
      </c>
      <c r="AA3836">
        <f t="shared" si="873"/>
        <v>354</v>
      </c>
      <c r="AB3836">
        <f t="shared" si="878"/>
        <v>5.898996187482097E-5</v>
      </c>
      <c r="AC3836" s="175"/>
    </row>
    <row r="3837" spans="1:29">
      <c r="A3837" t="s">
        <v>8908</v>
      </c>
      <c r="B3837" t="s">
        <v>8909</v>
      </c>
      <c r="C3837">
        <v>4.0599999999999996</v>
      </c>
      <c r="D3837">
        <v>4.0599999999999996</v>
      </c>
      <c r="E3837">
        <v>3.19</v>
      </c>
      <c r="F3837">
        <v>6.31</v>
      </c>
      <c r="G3837">
        <v>6.32</v>
      </c>
      <c r="H3837">
        <v>3.8</v>
      </c>
      <c r="I3837">
        <v>5.96</v>
      </c>
      <c r="J3837">
        <v>6.03</v>
      </c>
      <c r="K3837">
        <v>2.7</v>
      </c>
      <c r="U3837">
        <v>20</v>
      </c>
      <c r="V3837">
        <v>26</v>
      </c>
      <c r="W3837">
        <v>18</v>
      </c>
      <c r="X3837">
        <v>73</v>
      </c>
      <c r="Y3837">
        <v>115</v>
      </c>
      <c r="Z3837">
        <v>136</v>
      </c>
      <c r="AA3837">
        <f t="shared" si="873"/>
        <v>388</v>
      </c>
      <c r="AB3837">
        <f t="shared" si="878"/>
        <v>6.465566442776988E-5</v>
      </c>
      <c r="AC3837" s="175">
        <f t="shared" ref="AC3837:AC3897" si="888">SUM(AB3837:AB3840)/4</f>
        <v>6.9738132894385806E-5</v>
      </c>
    </row>
    <row r="3838" spans="1:29">
      <c r="A3838" t="s">
        <v>8910</v>
      </c>
      <c r="B3838" t="s">
        <v>8911</v>
      </c>
      <c r="C3838">
        <v>4.0599999999999996</v>
      </c>
      <c r="D3838">
        <v>4.0599999999999996</v>
      </c>
      <c r="E3838">
        <v>3.15</v>
      </c>
      <c r="F3838">
        <v>6.31</v>
      </c>
      <c r="G3838">
        <v>6.32</v>
      </c>
      <c r="H3838">
        <v>3.73</v>
      </c>
      <c r="I3838">
        <v>5.91</v>
      </c>
      <c r="J3838">
        <v>6</v>
      </c>
      <c r="K3838">
        <v>2.7</v>
      </c>
      <c r="U3838">
        <v>17</v>
      </c>
      <c r="V3838">
        <v>29</v>
      </c>
      <c r="W3838">
        <v>22</v>
      </c>
      <c r="X3838">
        <v>84</v>
      </c>
      <c r="Y3838">
        <v>121</v>
      </c>
      <c r="Z3838">
        <v>132</v>
      </c>
      <c r="AA3838">
        <f t="shared" si="873"/>
        <v>405</v>
      </c>
      <c r="AB3838">
        <f t="shared" si="878"/>
        <v>6.7488515704244325E-5</v>
      </c>
      <c r="AC3838" s="175"/>
    </row>
    <row r="3839" spans="1:29">
      <c r="A3839" t="s">
        <v>8912</v>
      </c>
      <c r="B3839" t="s">
        <v>8913</v>
      </c>
      <c r="C3839">
        <v>4.0599999999999996</v>
      </c>
      <c r="D3839">
        <v>4.0599999999999996</v>
      </c>
      <c r="E3839">
        <v>3.09</v>
      </c>
      <c r="F3839">
        <v>6.31</v>
      </c>
      <c r="G3839">
        <v>6.31</v>
      </c>
      <c r="H3839">
        <v>3.66</v>
      </c>
      <c r="I3839">
        <v>5.82</v>
      </c>
      <c r="J3839">
        <v>5.96</v>
      </c>
      <c r="K3839">
        <v>2.7</v>
      </c>
      <c r="U3839">
        <v>14</v>
      </c>
      <c r="V3839">
        <v>32</v>
      </c>
      <c r="W3839">
        <v>27</v>
      </c>
      <c r="X3839">
        <v>94</v>
      </c>
      <c r="Y3839">
        <v>124</v>
      </c>
      <c r="Z3839">
        <v>139</v>
      </c>
      <c r="AA3839">
        <f t="shared" si="873"/>
        <v>430</v>
      </c>
      <c r="AB3839">
        <f t="shared" si="878"/>
        <v>7.1654473463765578E-5</v>
      </c>
      <c r="AC3839" s="175"/>
    </row>
    <row r="3840" spans="1:29">
      <c r="A3840" t="s">
        <v>8914</v>
      </c>
      <c r="B3840" t="s">
        <v>8915</v>
      </c>
      <c r="C3840">
        <v>4.0599999999999996</v>
      </c>
      <c r="D3840">
        <v>4.0599999999999996</v>
      </c>
      <c r="E3840">
        <v>3.04</v>
      </c>
      <c r="F3840">
        <v>6.29</v>
      </c>
      <c r="G3840">
        <v>6.31</v>
      </c>
      <c r="H3840">
        <v>3.59</v>
      </c>
      <c r="I3840">
        <v>5.71</v>
      </c>
      <c r="J3840">
        <v>5.9</v>
      </c>
      <c r="K3840">
        <v>2.7</v>
      </c>
      <c r="U3840">
        <v>19</v>
      </c>
      <c r="V3840">
        <v>32</v>
      </c>
      <c r="W3840">
        <v>26</v>
      </c>
      <c r="X3840">
        <v>94</v>
      </c>
      <c r="Y3840">
        <v>136</v>
      </c>
      <c r="Z3840">
        <v>144</v>
      </c>
      <c r="AA3840">
        <f t="shared" si="873"/>
        <v>451</v>
      </c>
      <c r="AB3840">
        <f t="shared" si="878"/>
        <v>7.515387798176344E-5</v>
      </c>
      <c r="AC3840" s="175"/>
    </row>
    <row r="3841" spans="1:29">
      <c r="A3841" t="s">
        <v>8916</v>
      </c>
      <c r="B3841" t="s">
        <v>8917</v>
      </c>
      <c r="C3841">
        <v>4.0599999999999996</v>
      </c>
      <c r="D3841">
        <v>4.0599999999999996</v>
      </c>
      <c r="E3841">
        <v>3</v>
      </c>
      <c r="F3841">
        <v>6.27</v>
      </c>
      <c r="G3841">
        <v>6.31</v>
      </c>
      <c r="H3841">
        <v>3.53</v>
      </c>
      <c r="I3841">
        <v>5.62</v>
      </c>
      <c r="J3841">
        <v>5.86</v>
      </c>
      <c r="K3841">
        <v>2.7</v>
      </c>
      <c r="U3841">
        <v>18</v>
      </c>
      <c r="V3841">
        <v>32</v>
      </c>
      <c r="W3841">
        <v>22</v>
      </c>
      <c r="X3841">
        <v>107</v>
      </c>
      <c r="Y3841">
        <v>131</v>
      </c>
      <c r="Z3841">
        <v>123</v>
      </c>
      <c r="AA3841">
        <f t="shared" si="873"/>
        <v>433</v>
      </c>
      <c r="AB3841">
        <f t="shared" si="878"/>
        <v>7.2154388394908128E-5</v>
      </c>
      <c r="AC3841" s="175">
        <f t="shared" ref="AC3841:AC3901" si="889">SUM(AB3841:AB3844)/4</f>
        <v>4.9324939872731655E-5</v>
      </c>
    </row>
    <row r="3842" spans="1:29">
      <c r="A3842" t="s">
        <v>8918</v>
      </c>
      <c r="B3842" t="s">
        <v>8919</v>
      </c>
      <c r="C3842">
        <v>4.0599999999999996</v>
      </c>
      <c r="D3842">
        <v>4.0599999999999996</v>
      </c>
      <c r="E3842">
        <v>2.97</v>
      </c>
      <c r="F3842">
        <v>6.24</v>
      </c>
      <c r="G3842">
        <v>6.31</v>
      </c>
      <c r="H3842">
        <v>3.49</v>
      </c>
      <c r="I3842">
        <v>5.54</v>
      </c>
      <c r="J3842">
        <v>5.81</v>
      </c>
      <c r="K3842">
        <v>2.7</v>
      </c>
      <c r="U3842">
        <v>14</v>
      </c>
      <c r="V3842">
        <v>25</v>
      </c>
      <c r="W3842">
        <v>18</v>
      </c>
      <c r="X3842">
        <v>93</v>
      </c>
      <c r="Y3842">
        <v>119</v>
      </c>
      <c r="Z3842">
        <v>72</v>
      </c>
      <c r="AA3842">
        <f t="shared" si="873"/>
        <v>341</v>
      </c>
      <c r="AB3842">
        <f t="shared" si="878"/>
        <v>5.6823663839869916E-5</v>
      </c>
      <c r="AC3842" s="175"/>
    </row>
    <row r="3843" spans="1:29">
      <c r="A3843" t="s">
        <v>8920</v>
      </c>
      <c r="B3843" t="s">
        <v>8921</v>
      </c>
      <c r="C3843">
        <v>4.05</v>
      </c>
      <c r="D3843">
        <v>4.0599999999999996</v>
      </c>
      <c r="E3843">
        <v>2.94</v>
      </c>
      <c r="F3843">
        <v>6.21</v>
      </c>
      <c r="G3843">
        <v>6.3</v>
      </c>
      <c r="H3843">
        <v>3.44</v>
      </c>
      <c r="I3843">
        <v>5.46</v>
      </c>
      <c r="J3843">
        <v>5.77</v>
      </c>
      <c r="K3843">
        <v>2.7</v>
      </c>
      <c r="U3843">
        <v>12</v>
      </c>
      <c r="V3843">
        <v>18</v>
      </c>
      <c r="W3843">
        <v>10</v>
      </c>
      <c r="X3843">
        <v>79</v>
      </c>
      <c r="Y3843">
        <v>89</v>
      </c>
      <c r="Z3843">
        <v>29</v>
      </c>
      <c r="AA3843">
        <f t="shared" si="873"/>
        <v>237</v>
      </c>
      <c r="AB3843">
        <f t="shared" si="878"/>
        <v>3.9493279560261492E-5</v>
      </c>
      <c r="AC3843" s="175"/>
    </row>
    <row r="3844" spans="1:29">
      <c r="A3844" t="s">
        <v>8922</v>
      </c>
      <c r="B3844" t="s">
        <v>8923</v>
      </c>
      <c r="C3844">
        <v>4.05</v>
      </c>
      <c r="D3844">
        <v>4.0599999999999996</v>
      </c>
      <c r="E3844">
        <v>2.93</v>
      </c>
      <c r="F3844">
        <v>6.17</v>
      </c>
      <c r="G3844">
        <v>6.3</v>
      </c>
      <c r="H3844">
        <v>3.41</v>
      </c>
      <c r="I3844">
        <v>5.4</v>
      </c>
      <c r="J3844">
        <v>5.74</v>
      </c>
      <c r="K3844">
        <v>2.7</v>
      </c>
      <c r="U3844">
        <v>10</v>
      </c>
      <c r="V3844">
        <v>9</v>
      </c>
      <c r="W3844">
        <v>7</v>
      </c>
      <c r="X3844">
        <v>69</v>
      </c>
      <c r="Y3844">
        <v>66</v>
      </c>
      <c r="Z3844">
        <v>12</v>
      </c>
      <c r="AA3844">
        <f t="shared" si="873"/>
        <v>173</v>
      </c>
      <c r="AB3844">
        <f t="shared" si="878"/>
        <v>2.8828427695887084E-5</v>
      </c>
      <c r="AC3844" s="175"/>
    </row>
    <row r="3845" spans="1:29">
      <c r="A3845" t="s">
        <v>8924</v>
      </c>
      <c r="B3845" t="s">
        <v>8925</v>
      </c>
      <c r="C3845">
        <v>4.05</v>
      </c>
      <c r="D3845">
        <v>4.0599999999999996</v>
      </c>
      <c r="E3845">
        <v>2.9</v>
      </c>
      <c r="F3845">
        <v>6.13</v>
      </c>
      <c r="G3845">
        <v>6.29</v>
      </c>
      <c r="H3845">
        <v>3.37</v>
      </c>
      <c r="I3845">
        <v>5.34</v>
      </c>
      <c r="J3845">
        <v>5.71</v>
      </c>
      <c r="K3845">
        <v>2.7</v>
      </c>
      <c r="U3845">
        <v>9</v>
      </c>
      <c r="V3845">
        <v>8</v>
      </c>
      <c r="W3845">
        <v>7</v>
      </c>
      <c r="X3845">
        <v>87</v>
      </c>
      <c r="Y3845">
        <v>69</v>
      </c>
      <c r="Z3845">
        <v>15</v>
      </c>
      <c r="AA3845">
        <f t="shared" si="873"/>
        <v>195</v>
      </c>
      <c r="AB3845">
        <f t="shared" si="878"/>
        <v>3.2494470524265788E-5</v>
      </c>
      <c r="AC3845" s="175">
        <f t="shared" ref="AC3845" si="890">SUM(AB3845:AB3848)/4</f>
        <v>3.8160173077214697E-5</v>
      </c>
    </row>
    <row r="3846" spans="1:29">
      <c r="A3846" t="s">
        <v>8926</v>
      </c>
      <c r="B3846" t="s">
        <v>8927</v>
      </c>
      <c r="C3846">
        <v>4.04</v>
      </c>
      <c r="D3846">
        <v>4.0599999999999996</v>
      </c>
      <c r="E3846">
        <v>2.89</v>
      </c>
      <c r="F3846">
        <v>6.07</v>
      </c>
      <c r="G3846">
        <v>6.28</v>
      </c>
      <c r="H3846">
        <v>3.33</v>
      </c>
      <c r="I3846">
        <v>5.28</v>
      </c>
      <c r="J3846">
        <v>5.68</v>
      </c>
      <c r="K3846">
        <v>2.7</v>
      </c>
      <c r="U3846">
        <v>8</v>
      </c>
      <c r="V3846">
        <v>7</v>
      </c>
      <c r="W3846">
        <v>8</v>
      </c>
      <c r="X3846">
        <v>90</v>
      </c>
      <c r="Y3846">
        <v>67</v>
      </c>
      <c r="Z3846">
        <v>12</v>
      </c>
      <c r="AA3846">
        <f t="shared" ref="AA3846:AA3909" si="891">SUM(U3846:Z3846)</f>
        <v>192</v>
      </c>
      <c r="AB3846">
        <f t="shared" si="878"/>
        <v>3.1994555593123238E-5</v>
      </c>
      <c r="AC3846" s="175"/>
    </row>
    <row r="3847" spans="1:29">
      <c r="A3847" t="s">
        <v>8928</v>
      </c>
      <c r="B3847" t="s">
        <v>8929</v>
      </c>
      <c r="C3847">
        <v>4.05</v>
      </c>
      <c r="D3847">
        <v>4.0599999999999996</v>
      </c>
      <c r="E3847">
        <v>2.87</v>
      </c>
      <c r="F3847">
        <v>6.08</v>
      </c>
      <c r="G3847">
        <v>6.29</v>
      </c>
      <c r="H3847">
        <v>3.33</v>
      </c>
      <c r="I3847">
        <v>5.27</v>
      </c>
      <c r="J3847">
        <v>5.67</v>
      </c>
      <c r="K3847">
        <v>2.7</v>
      </c>
      <c r="U3847">
        <v>12</v>
      </c>
      <c r="V3847">
        <v>10</v>
      </c>
      <c r="W3847">
        <v>11</v>
      </c>
      <c r="X3847">
        <v>91</v>
      </c>
      <c r="Y3847">
        <v>64</v>
      </c>
      <c r="Z3847">
        <v>22</v>
      </c>
      <c r="AA3847">
        <f t="shared" si="891"/>
        <v>210</v>
      </c>
      <c r="AB3847">
        <f t="shared" si="878"/>
        <v>3.4994045179978544E-5</v>
      </c>
      <c r="AC3847" s="175"/>
    </row>
    <row r="3848" spans="1:29">
      <c r="A3848" t="s">
        <v>8930</v>
      </c>
      <c r="B3848" t="s">
        <v>8931</v>
      </c>
      <c r="C3848">
        <v>4.05</v>
      </c>
      <c r="D3848">
        <v>4.0599999999999996</v>
      </c>
      <c r="E3848">
        <v>2.87</v>
      </c>
      <c r="F3848">
        <v>6.06</v>
      </c>
      <c r="G3848">
        <v>6.28</v>
      </c>
      <c r="H3848">
        <v>3.31</v>
      </c>
      <c r="I3848">
        <v>5.27</v>
      </c>
      <c r="J3848">
        <v>5.67</v>
      </c>
      <c r="K3848">
        <v>2.7</v>
      </c>
      <c r="U3848">
        <v>11</v>
      </c>
      <c r="V3848">
        <v>16</v>
      </c>
      <c r="W3848">
        <v>16</v>
      </c>
      <c r="X3848">
        <v>122</v>
      </c>
      <c r="Y3848">
        <v>103</v>
      </c>
      <c r="Z3848">
        <v>51</v>
      </c>
      <c r="AA3848">
        <f t="shared" si="891"/>
        <v>319</v>
      </c>
      <c r="AB3848">
        <f t="shared" si="878"/>
        <v>5.3157621011491213E-5</v>
      </c>
      <c r="AC3848" s="175"/>
    </row>
    <row r="3849" spans="1:29">
      <c r="A3849" t="s">
        <v>8932</v>
      </c>
      <c r="B3849" t="s">
        <v>8933</v>
      </c>
      <c r="C3849">
        <v>4.0599999999999996</v>
      </c>
      <c r="D3849">
        <v>4.0599999999999996</v>
      </c>
      <c r="E3849">
        <v>2.89</v>
      </c>
      <c r="F3849">
        <v>6.1</v>
      </c>
      <c r="G3849">
        <v>6.29</v>
      </c>
      <c r="H3849">
        <v>3.3</v>
      </c>
      <c r="I3849">
        <v>5.33</v>
      </c>
      <c r="J3849">
        <v>5.7</v>
      </c>
      <c r="K3849">
        <v>2.7</v>
      </c>
      <c r="U3849">
        <v>2</v>
      </c>
      <c r="V3849">
        <v>27</v>
      </c>
      <c r="W3849">
        <v>28</v>
      </c>
      <c r="X3849">
        <v>197</v>
      </c>
      <c r="Y3849">
        <v>140</v>
      </c>
      <c r="Z3849">
        <v>162</v>
      </c>
      <c r="AA3849">
        <f t="shared" si="891"/>
        <v>556</v>
      </c>
      <c r="AB3849">
        <f t="shared" si="878"/>
        <v>9.2650900571752712E-5</v>
      </c>
      <c r="AC3849" s="175">
        <f t="shared" ref="AC3849:AC3909" si="892">SUM(AB3849:AB3852)/4</f>
        <v>9.9774688340534064E-5</v>
      </c>
    </row>
    <row r="3850" spans="1:29">
      <c r="A3850" t="s">
        <v>8934</v>
      </c>
      <c r="B3850" t="s">
        <v>8935</v>
      </c>
      <c r="C3850">
        <v>4.0599999999999996</v>
      </c>
      <c r="D3850">
        <v>4.0599999999999996</v>
      </c>
      <c r="E3850">
        <v>2.93</v>
      </c>
      <c r="F3850">
        <v>6.17</v>
      </c>
      <c r="G3850">
        <v>6.29</v>
      </c>
      <c r="H3850">
        <v>3.31</v>
      </c>
      <c r="I3850">
        <v>5.44</v>
      </c>
      <c r="J3850">
        <v>5.76</v>
      </c>
      <c r="K3850">
        <v>2.7</v>
      </c>
      <c r="U3850">
        <v>11</v>
      </c>
      <c r="V3850">
        <v>38</v>
      </c>
      <c r="W3850">
        <v>25</v>
      </c>
      <c r="X3850">
        <v>217</v>
      </c>
      <c r="Y3850">
        <v>119</v>
      </c>
      <c r="Z3850">
        <v>253</v>
      </c>
      <c r="AA3850">
        <f t="shared" si="891"/>
        <v>663</v>
      </c>
      <c r="AB3850">
        <f t="shared" si="878"/>
        <v>1.1048119978250368E-4</v>
      </c>
      <c r="AC3850" s="175"/>
    </row>
    <row r="3851" spans="1:29">
      <c r="A3851" t="s">
        <v>8936</v>
      </c>
      <c r="B3851" t="s">
        <v>8937</v>
      </c>
      <c r="C3851">
        <v>4.0599999999999996</v>
      </c>
      <c r="D3851">
        <v>4.0599999999999996</v>
      </c>
      <c r="E3851">
        <v>2.98</v>
      </c>
      <c r="F3851">
        <v>6.22</v>
      </c>
      <c r="G3851">
        <v>6.31</v>
      </c>
      <c r="H3851">
        <v>3.38</v>
      </c>
      <c r="I3851">
        <v>5.56</v>
      </c>
      <c r="J3851">
        <v>5.82</v>
      </c>
      <c r="K3851">
        <v>2.7</v>
      </c>
      <c r="U3851">
        <v>15</v>
      </c>
      <c r="V3851">
        <v>27</v>
      </c>
      <c r="W3851">
        <v>27</v>
      </c>
      <c r="X3851">
        <v>217</v>
      </c>
      <c r="Y3851">
        <v>150</v>
      </c>
      <c r="Z3851">
        <v>218</v>
      </c>
      <c r="AA3851">
        <f t="shared" si="891"/>
        <v>654</v>
      </c>
      <c r="AB3851">
        <f t="shared" si="878"/>
        <v>1.0898145498907603E-4</v>
      </c>
      <c r="AC3851" s="175"/>
    </row>
    <row r="3852" spans="1:29">
      <c r="A3852" t="s">
        <v>8938</v>
      </c>
      <c r="B3852" t="s">
        <v>8939</v>
      </c>
      <c r="C3852">
        <v>4.0599999999999996</v>
      </c>
      <c r="D3852">
        <v>4.0599999999999996</v>
      </c>
      <c r="E3852">
        <v>3.04</v>
      </c>
      <c r="F3852">
        <v>6.28</v>
      </c>
      <c r="G3852">
        <v>6.31</v>
      </c>
      <c r="H3852">
        <v>3.46</v>
      </c>
      <c r="I3852">
        <v>5.7</v>
      </c>
      <c r="J3852">
        <v>5.9</v>
      </c>
      <c r="K3852">
        <v>2.7</v>
      </c>
      <c r="U3852">
        <v>20</v>
      </c>
      <c r="V3852">
        <v>26</v>
      </c>
      <c r="W3852">
        <v>24</v>
      </c>
      <c r="X3852">
        <v>153</v>
      </c>
      <c r="Y3852">
        <v>134</v>
      </c>
      <c r="Z3852">
        <v>165</v>
      </c>
      <c r="AA3852">
        <f t="shared" si="891"/>
        <v>522</v>
      </c>
      <c r="AB3852">
        <f t="shared" si="878"/>
        <v>8.6985198018803796E-5</v>
      </c>
      <c r="AC3852" s="175"/>
    </row>
    <row r="3853" spans="1:29">
      <c r="A3853" t="s">
        <v>8940</v>
      </c>
      <c r="B3853" t="s">
        <v>8941</v>
      </c>
      <c r="C3853">
        <v>4.0599999999999996</v>
      </c>
      <c r="D3853">
        <v>4.0599999999999996</v>
      </c>
      <c r="E3853">
        <v>3.1</v>
      </c>
      <c r="F3853">
        <v>6.31</v>
      </c>
      <c r="G3853">
        <v>6.32</v>
      </c>
      <c r="H3853">
        <v>3.59</v>
      </c>
      <c r="I3853">
        <v>5.85</v>
      </c>
      <c r="J3853">
        <v>5.97</v>
      </c>
      <c r="K3853">
        <v>2.7</v>
      </c>
      <c r="U3853">
        <v>18</v>
      </c>
      <c r="V3853">
        <v>24</v>
      </c>
      <c r="W3853">
        <v>24</v>
      </c>
      <c r="X3853">
        <v>142</v>
      </c>
      <c r="Y3853">
        <v>136</v>
      </c>
      <c r="Z3853">
        <v>158</v>
      </c>
      <c r="AA3853">
        <f t="shared" si="891"/>
        <v>502</v>
      </c>
      <c r="AB3853">
        <f t="shared" si="878"/>
        <v>8.3652431811186801E-5</v>
      </c>
      <c r="AC3853" s="175">
        <f t="shared" ref="AC3853:AC3913" si="893">SUM(AB3853:AB3856)/4</f>
        <v>7.7236856861524067E-5</v>
      </c>
    </row>
    <row r="3854" spans="1:29">
      <c r="A3854" t="s">
        <v>8942</v>
      </c>
      <c r="B3854" t="s">
        <v>8943</v>
      </c>
      <c r="C3854">
        <v>4.0599999999999996</v>
      </c>
      <c r="D3854">
        <v>4.0599999999999996</v>
      </c>
      <c r="E3854">
        <v>3.15</v>
      </c>
      <c r="F3854">
        <v>6.31</v>
      </c>
      <c r="G3854">
        <v>6.32</v>
      </c>
      <c r="H3854">
        <v>3.69</v>
      </c>
      <c r="I3854">
        <v>5.92</v>
      </c>
      <c r="J3854">
        <v>6.01</v>
      </c>
      <c r="K3854">
        <v>2.7</v>
      </c>
      <c r="U3854">
        <v>15</v>
      </c>
      <c r="V3854">
        <v>22</v>
      </c>
      <c r="W3854">
        <v>19</v>
      </c>
      <c r="X3854">
        <v>139</v>
      </c>
      <c r="Y3854">
        <v>129</v>
      </c>
      <c r="Z3854">
        <v>144</v>
      </c>
      <c r="AA3854">
        <f t="shared" si="891"/>
        <v>468</v>
      </c>
      <c r="AB3854">
        <f t="shared" si="878"/>
        <v>7.7986729258237885E-5</v>
      </c>
      <c r="AC3854" s="175"/>
    </row>
    <row r="3855" spans="1:29">
      <c r="A3855" t="s">
        <v>8944</v>
      </c>
      <c r="B3855" t="s">
        <v>8945</v>
      </c>
      <c r="C3855">
        <v>4.0599999999999996</v>
      </c>
      <c r="D3855">
        <v>4.0599999999999996</v>
      </c>
      <c r="E3855">
        <v>3.2</v>
      </c>
      <c r="F3855">
        <v>6.32</v>
      </c>
      <c r="G3855">
        <v>6.32</v>
      </c>
      <c r="H3855">
        <v>3.8</v>
      </c>
      <c r="I3855">
        <v>5.98</v>
      </c>
      <c r="J3855">
        <v>6.03</v>
      </c>
      <c r="K3855">
        <v>2.7</v>
      </c>
      <c r="U3855">
        <v>12</v>
      </c>
      <c r="V3855">
        <v>20</v>
      </c>
      <c r="W3855">
        <v>16</v>
      </c>
      <c r="X3855">
        <v>130</v>
      </c>
      <c r="Y3855">
        <v>125</v>
      </c>
      <c r="Z3855">
        <v>146</v>
      </c>
      <c r="AA3855">
        <f t="shared" si="891"/>
        <v>449</v>
      </c>
      <c r="AB3855">
        <f t="shared" si="878"/>
        <v>7.4820601361001731E-5</v>
      </c>
      <c r="AC3855" s="175"/>
    </row>
    <row r="3856" spans="1:29">
      <c r="A3856" t="s">
        <v>8946</v>
      </c>
      <c r="B3856" t="s">
        <v>8947</v>
      </c>
      <c r="C3856">
        <v>4.0599999999999996</v>
      </c>
      <c r="D3856">
        <v>4.0599999999999996</v>
      </c>
      <c r="E3856">
        <v>3.23</v>
      </c>
      <c r="F3856">
        <v>6.32</v>
      </c>
      <c r="G3856">
        <v>6.32</v>
      </c>
      <c r="H3856">
        <v>3.89</v>
      </c>
      <c r="I3856">
        <v>5.99</v>
      </c>
      <c r="J3856">
        <v>6.04</v>
      </c>
      <c r="K3856">
        <v>2.7</v>
      </c>
      <c r="U3856">
        <v>13</v>
      </c>
      <c r="V3856">
        <v>20</v>
      </c>
      <c r="W3856">
        <v>13</v>
      </c>
      <c r="X3856">
        <v>123</v>
      </c>
      <c r="Y3856">
        <v>126</v>
      </c>
      <c r="Z3856">
        <v>140</v>
      </c>
      <c r="AA3856">
        <f t="shared" si="891"/>
        <v>435</v>
      </c>
      <c r="AB3856">
        <f t="shared" si="878"/>
        <v>7.2487665015669837E-5</v>
      </c>
      <c r="AC3856" s="175"/>
    </row>
    <row r="3857" spans="1:29">
      <c r="A3857" t="s">
        <v>8948</v>
      </c>
      <c r="B3857" t="s">
        <v>8949</v>
      </c>
      <c r="C3857">
        <v>4.0599999999999996</v>
      </c>
      <c r="D3857">
        <v>4.0599999999999996</v>
      </c>
      <c r="E3857">
        <v>3.25</v>
      </c>
      <c r="F3857">
        <v>6.32</v>
      </c>
      <c r="G3857">
        <v>6.32</v>
      </c>
      <c r="H3857">
        <v>3.94</v>
      </c>
      <c r="I3857">
        <v>5.98</v>
      </c>
      <c r="J3857">
        <v>6.04</v>
      </c>
      <c r="K3857">
        <v>2.7</v>
      </c>
      <c r="U3857">
        <v>15</v>
      </c>
      <c r="V3857">
        <v>18</v>
      </c>
      <c r="W3857">
        <v>15</v>
      </c>
      <c r="X3857">
        <v>99</v>
      </c>
      <c r="Y3857">
        <v>116</v>
      </c>
      <c r="Z3857">
        <v>113</v>
      </c>
      <c r="AA3857">
        <f t="shared" si="891"/>
        <v>376</v>
      </c>
      <c r="AB3857">
        <f t="shared" si="878"/>
        <v>6.2656004703199667E-5</v>
      </c>
      <c r="AC3857" s="175">
        <f t="shared" ref="AC3857:AC3917" si="894">SUM(AB3857:AB3860)/4</f>
        <v>5.9781493849130002E-5</v>
      </c>
    </row>
    <row r="3858" spans="1:29">
      <c r="A3858" t="s">
        <v>8950</v>
      </c>
      <c r="B3858" t="s">
        <v>8951</v>
      </c>
      <c r="C3858">
        <v>4.0599999999999996</v>
      </c>
      <c r="D3858">
        <v>4.0599999999999996</v>
      </c>
      <c r="E3858">
        <v>3.26</v>
      </c>
      <c r="F3858">
        <v>6.32</v>
      </c>
      <c r="G3858">
        <v>6.32</v>
      </c>
      <c r="H3858">
        <v>3.94</v>
      </c>
      <c r="I3858">
        <v>5.95</v>
      </c>
      <c r="J3858">
        <v>6.02</v>
      </c>
      <c r="K3858">
        <v>2.7</v>
      </c>
      <c r="U3858">
        <v>16</v>
      </c>
      <c r="V3858">
        <v>17</v>
      </c>
      <c r="W3858">
        <v>14</v>
      </c>
      <c r="X3858">
        <v>93</v>
      </c>
      <c r="Y3858">
        <v>119</v>
      </c>
      <c r="Z3858">
        <v>109</v>
      </c>
      <c r="AA3858">
        <f t="shared" si="891"/>
        <v>368</v>
      </c>
      <c r="AB3858">
        <f t="shared" si="878"/>
        <v>6.1322898220152872E-5</v>
      </c>
      <c r="AC3858" s="175"/>
    </row>
    <row r="3859" spans="1:29">
      <c r="A3859" t="s">
        <v>8952</v>
      </c>
      <c r="B3859" t="s">
        <v>8953</v>
      </c>
      <c r="C3859">
        <v>4.0599999999999996</v>
      </c>
      <c r="D3859">
        <v>4.0599999999999996</v>
      </c>
      <c r="E3859">
        <v>3.24</v>
      </c>
      <c r="F3859">
        <v>6.32</v>
      </c>
      <c r="G3859">
        <v>6.32</v>
      </c>
      <c r="H3859">
        <v>3.93</v>
      </c>
      <c r="I3859">
        <v>5.91</v>
      </c>
      <c r="J3859">
        <v>6</v>
      </c>
      <c r="K3859">
        <v>2.7</v>
      </c>
      <c r="U3859">
        <v>13</v>
      </c>
      <c r="V3859">
        <v>18</v>
      </c>
      <c r="W3859">
        <v>15</v>
      </c>
      <c r="X3859">
        <v>91</v>
      </c>
      <c r="Y3859">
        <v>107</v>
      </c>
      <c r="Z3859">
        <v>97</v>
      </c>
      <c r="AA3859">
        <f t="shared" si="891"/>
        <v>341</v>
      </c>
      <c r="AB3859">
        <f t="shared" si="878"/>
        <v>5.6823663839869916E-5</v>
      </c>
      <c r="AC3859" s="175"/>
    </row>
    <row r="3860" spans="1:29">
      <c r="A3860" t="s">
        <v>8954</v>
      </c>
      <c r="B3860" t="s">
        <v>8955</v>
      </c>
      <c r="C3860">
        <v>4.0599999999999996</v>
      </c>
      <c r="D3860">
        <v>4.0599999999999996</v>
      </c>
      <c r="E3860">
        <v>3.21</v>
      </c>
      <c r="F3860">
        <v>6.31</v>
      </c>
      <c r="G3860">
        <v>6.32</v>
      </c>
      <c r="H3860">
        <v>3.89</v>
      </c>
      <c r="I3860">
        <v>5.87</v>
      </c>
      <c r="J3860">
        <v>5.98</v>
      </c>
      <c r="K3860">
        <v>2.7</v>
      </c>
      <c r="U3860">
        <v>14</v>
      </c>
      <c r="V3860">
        <v>19</v>
      </c>
      <c r="W3860">
        <v>15</v>
      </c>
      <c r="X3860">
        <v>82</v>
      </c>
      <c r="Y3860">
        <v>106</v>
      </c>
      <c r="Z3860">
        <v>114</v>
      </c>
      <c r="AA3860">
        <f t="shared" si="891"/>
        <v>350</v>
      </c>
      <c r="AB3860">
        <f t="shared" si="878"/>
        <v>5.8323408633297566E-5</v>
      </c>
      <c r="AC3860" s="175"/>
    </row>
    <row r="3861" spans="1:29">
      <c r="A3861" t="s">
        <v>8956</v>
      </c>
      <c r="B3861" t="s">
        <v>8957</v>
      </c>
      <c r="C3861">
        <v>4.0599999999999996</v>
      </c>
      <c r="D3861">
        <v>4.0599999999999996</v>
      </c>
      <c r="E3861">
        <v>3.16</v>
      </c>
      <c r="F3861">
        <v>6.31</v>
      </c>
      <c r="G3861">
        <v>6.32</v>
      </c>
      <c r="H3861">
        <v>3.84</v>
      </c>
      <c r="I3861">
        <v>5.82</v>
      </c>
      <c r="J3861">
        <v>5.95</v>
      </c>
      <c r="K3861">
        <v>2.7</v>
      </c>
      <c r="U3861">
        <v>15</v>
      </c>
      <c r="V3861">
        <v>19</v>
      </c>
      <c r="W3861">
        <v>14</v>
      </c>
      <c r="X3861">
        <v>85</v>
      </c>
      <c r="Y3861">
        <v>113</v>
      </c>
      <c r="Z3861">
        <v>134</v>
      </c>
      <c r="AA3861">
        <f t="shared" si="891"/>
        <v>380</v>
      </c>
      <c r="AB3861">
        <f t="shared" si="878"/>
        <v>6.3322557944723071E-5</v>
      </c>
      <c r="AC3861" s="175">
        <f t="shared" ref="AC3861:AC3921" si="895">SUM(AB3861:AB3864)/4</f>
        <v>6.8405026411338997E-5</v>
      </c>
    </row>
    <row r="3862" spans="1:29">
      <c r="A3862" t="s">
        <v>8958</v>
      </c>
      <c r="B3862" t="s">
        <v>8959</v>
      </c>
      <c r="C3862">
        <v>4.0599999999999996</v>
      </c>
      <c r="D3862">
        <v>4.0599999999999996</v>
      </c>
      <c r="E3862">
        <v>3.11</v>
      </c>
      <c r="F3862">
        <v>6.3</v>
      </c>
      <c r="G3862">
        <v>6.32</v>
      </c>
      <c r="H3862">
        <v>3.77</v>
      </c>
      <c r="I3862">
        <v>5.75</v>
      </c>
      <c r="J3862">
        <v>5.92</v>
      </c>
      <c r="K3862">
        <v>2.7</v>
      </c>
      <c r="U3862">
        <v>15</v>
      </c>
      <c r="V3862">
        <v>21</v>
      </c>
      <c r="W3862">
        <v>17</v>
      </c>
      <c r="X3862">
        <v>89</v>
      </c>
      <c r="Y3862">
        <v>119</v>
      </c>
      <c r="Z3862">
        <v>130</v>
      </c>
      <c r="AA3862">
        <f t="shared" si="891"/>
        <v>391</v>
      </c>
      <c r="AB3862">
        <f t="shared" ref="AB3862:AB3925" si="896">AA3862/$AD$4</f>
        <v>6.515557935891243E-5</v>
      </c>
      <c r="AC3862" s="175"/>
    </row>
    <row r="3863" spans="1:29">
      <c r="A3863" t="s">
        <v>8960</v>
      </c>
      <c r="B3863" t="s">
        <v>8961</v>
      </c>
      <c r="C3863">
        <v>4.0599999999999996</v>
      </c>
      <c r="D3863">
        <v>4.0599999999999996</v>
      </c>
      <c r="E3863">
        <v>3.06</v>
      </c>
      <c r="F3863">
        <v>6.29</v>
      </c>
      <c r="G3863">
        <v>6.32</v>
      </c>
      <c r="H3863">
        <v>3.68</v>
      </c>
      <c r="I3863">
        <v>5.66</v>
      </c>
      <c r="J3863">
        <v>5.88</v>
      </c>
      <c r="K3863">
        <v>2.7</v>
      </c>
      <c r="U3863">
        <v>14</v>
      </c>
      <c r="V3863">
        <v>24</v>
      </c>
      <c r="W3863">
        <v>21</v>
      </c>
      <c r="X3863">
        <v>105</v>
      </c>
      <c r="Y3863">
        <v>123</v>
      </c>
      <c r="Z3863">
        <v>137</v>
      </c>
      <c r="AA3863">
        <f t="shared" si="891"/>
        <v>424</v>
      </c>
      <c r="AB3863">
        <f t="shared" si="896"/>
        <v>7.0654643601480478E-5</v>
      </c>
      <c r="AC3863" s="175"/>
    </row>
    <row r="3864" spans="1:29">
      <c r="A3864" t="s">
        <v>8962</v>
      </c>
      <c r="B3864" t="s">
        <v>8963</v>
      </c>
      <c r="C3864">
        <v>4.0599999999999996</v>
      </c>
      <c r="D3864">
        <v>4.0599999999999996</v>
      </c>
      <c r="E3864">
        <v>3.01</v>
      </c>
      <c r="F3864">
        <v>6.27</v>
      </c>
      <c r="G3864">
        <v>6.31</v>
      </c>
      <c r="H3864">
        <v>3.59</v>
      </c>
      <c r="I3864">
        <v>5.57</v>
      </c>
      <c r="J3864">
        <v>5.83</v>
      </c>
      <c r="K3864">
        <v>2.7</v>
      </c>
      <c r="U3864">
        <v>14</v>
      </c>
      <c r="V3864">
        <v>24</v>
      </c>
      <c r="W3864">
        <v>20</v>
      </c>
      <c r="X3864">
        <v>113</v>
      </c>
      <c r="Y3864">
        <v>134</v>
      </c>
      <c r="Z3864">
        <v>142</v>
      </c>
      <c r="AA3864">
        <f t="shared" si="891"/>
        <v>447</v>
      </c>
      <c r="AB3864">
        <f t="shared" si="896"/>
        <v>7.4487324740240036E-5</v>
      </c>
      <c r="AC3864" s="175"/>
    </row>
    <row r="3865" spans="1:29">
      <c r="A3865" t="s">
        <v>8964</v>
      </c>
      <c r="B3865" t="s">
        <v>8965</v>
      </c>
      <c r="C3865">
        <v>4.0599999999999996</v>
      </c>
      <c r="D3865">
        <v>4.0599999999999996</v>
      </c>
      <c r="E3865">
        <v>2.97</v>
      </c>
      <c r="F3865">
        <v>6.25</v>
      </c>
      <c r="G3865">
        <v>6.31</v>
      </c>
      <c r="H3865">
        <v>3.53</v>
      </c>
      <c r="I3865">
        <v>5.49</v>
      </c>
      <c r="J3865">
        <v>5.79</v>
      </c>
      <c r="K3865">
        <v>2.7</v>
      </c>
      <c r="U3865">
        <v>15</v>
      </c>
      <c r="V3865">
        <v>24</v>
      </c>
      <c r="W3865">
        <v>17</v>
      </c>
      <c r="X3865">
        <v>103</v>
      </c>
      <c r="Y3865">
        <v>130</v>
      </c>
      <c r="Z3865">
        <v>121</v>
      </c>
      <c r="AA3865">
        <f t="shared" si="891"/>
        <v>410</v>
      </c>
      <c r="AB3865">
        <f t="shared" si="896"/>
        <v>6.8321707256148583E-5</v>
      </c>
      <c r="AC3865" s="175">
        <f t="shared" ref="AC3865" si="897">SUM(AB3865:AB3868)/4</f>
        <v>4.7283620570566249E-5</v>
      </c>
    </row>
    <row r="3866" spans="1:29">
      <c r="A3866" t="s">
        <v>8966</v>
      </c>
      <c r="B3866" t="s">
        <v>8967</v>
      </c>
      <c r="C3866">
        <v>4.0599999999999996</v>
      </c>
      <c r="D3866">
        <v>4.0599999999999996</v>
      </c>
      <c r="E3866">
        <v>2.94</v>
      </c>
      <c r="F3866">
        <v>6.23</v>
      </c>
      <c r="G3866">
        <v>6.31</v>
      </c>
      <c r="H3866">
        <v>3.48</v>
      </c>
      <c r="I3866">
        <v>5.43</v>
      </c>
      <c r="J3866">
        <v>5.76</v>
      </c>
      <c r="K3866">
        <v>2.7</v>
      </c>
      <c r="U3866">
        <v>11</v>
      </c>
      <c r="V3866">
        <v>18</v>
      </c>
      <c r="W3866">
        <v>15</v>
      </c>
      <c r="X3866">
        <v>100</v>
      </c>
      <c r="Y3866">
        <v>118</v>
      </c>
      <c r="Z3866">
        <v>71</v>
      </c>
      <c r="AA3866">
        <f t="shared" si="891"/>
        <v>333</v>
      </c>
      <c r="AB3866">
        <f t="shared" si="896"/>
        <v>5.5490557356823115E-5</v>
      </c>
      <c r="AC3866" s="175"/>
    </row>
    <row r="3867" spans="1:29">
      <c r="A3867" t="s">
        <v>8968</v>
      </c>
      <c r="B3867" t="s">
        <v>8969</v>
      </c>
      <c r="C3867">
        <v>4.0599999999999996</v>
      </c>
      <c r="D3867">
        <v>4.0599999999999996</v>
      </c>
      <c r="E3867">
        <v>2.92</v>
      </c>
      <c r="F3867">
        <v>6.19</v>
      </c>
      <c r="G3867">
        <v>6.31</v>
      </c>
      <c r="H3867">
        <v>3.45</v>
      </c>
      <c r="I3867">
        <v>5.38</v>
      </c>
      <c r="J3867">
        <v>5.73</v>
      </c>
      <c r="K3867">
        <v>2.7</v>
      </c>
      <c r="U3867">
        <v>11</v>
      </c>
      <c r="V3867">
        <v>13</v>
      </c>
      <c r="W3867">
        <v>8</v>
      </c>
      <c r="X3867">
        <v>75</v>
      </c>
      <c r="Y3867">
        <v>88</v>
      </c>
      <c r="Z3867">
        <v>29</v>
      </c>
      <c r="AA3867">
        <f t="shared" si="891"/>
        <v>224</v>
      </c>
      <c r="AB3867">
        <f t="shared" si="896"/>
        <v>3.7326981525310445E-5</v>
      </c>
      <c r="AC3867" s="175"/>
    </row>
    <row r="3868" spans="1:29">
      <c r="A3868" t="s">
        <v>8970</v>
      </c>
      <c r="B3868" t="s">
        <v>8971</v>
      </c>
      <c r="C3868">
        <v>4.05</v>
      </c>
      <c r="D3868">
        <v>4.0599999999999996</v>
      </c>
      <c r="E3868">
        <v>2.91</v>
      </c>
      <c r="F3868">
        <v>6.14</v>
      </c>
      <c r="G3868">
        <v>6.3</v>
      </c>
      <c r="H3868">
        <v>3.43</v>
      </c>
      <c r="I3868">
        <v>5.32</v>
      </c>
      <c r="J3868">
        <v>5.7</v>
      </c>
      <c r="K3868">
        <v>2.7</v>
      </c>
      <c r="U3868">
        <v>9</v>
      </c>
      <c r="V3868">
        <v>9</v>
      </c>
      <c r="W3868">
        <v>7</v>
      </c>
      <c r="X3868">
        <v>65</v>
      </c>
      <c r="Y3868">
        <v>66</v>
      </c>
      <c r="Z3868">
        <v>12</v>
      </c>
      <c r="AA3868">
        <f t="shared" si="891"/>
        <v>168</v>
      </c>
      <c r="AB3868">
        <f t="shared" si="896"/>
        <v>2.7995236143982832E-5</v>
      </c>
      <c r="AC3868" s="175"/>
    </row>
    <row r="3869" spans="1:29">
      <c r="A3869" t="s">
        <v>8972</v>
      </c>
      <c r="B3869" t="s">
        <v>8973</v>
      </c>
      <c r="C3869">
        <v>4.04</v>
      </c>
      <c r="D3869">
        <v>4.0599999999999996</v>
      </c>
      <c r="E3869">
        <v>2.89</v>
      </c>
      <c r="F3869">
        <v>6.08</v>
      </c>
      <c r="G3869">
        <v>6.29</v>
      </c>
      <c r="H3869">
        <v>3.4</v>
      </c>
      <c r="I3869">
        <v>5.27</v>
      </c>
      <c r="J3869">
        <v>5.67</v>
      </c>
      <c r="K3869">
        <v>2.7</v>
      </c>
      <c r="U3869">
        <v>9</v>
      </c>
      <c r="V3869">
        <v>8</v>
      </c>
      <c r="W3869">
        <v>7</v>
      </c>
      <c r="X3869">
        <v>82</v>
      </c>
      <c r="Y3869">
        <v>69</v>
      </c>
      <c r="Z3869">
        <v>15</v>
      </c>
      <c r="AA3869">
        <f t="shared" si="891"/>
        <v>190</v>
      </c>
      <c r="AB3869">
        <f t="shared" si="896"/>
        <v>3.1661278972361536E-5</v>
      </c>
      <c r="AC3869" s="175">
        <f t="shared" si="881"/>
        <v>3.7743577301262568E-5</v>
      </c>
    </row>
    <row r="3870" spans="1:29">
      <c r="A3870" t="s">
        <v>8974</v>
      </c>
      <c r="B3870" t="s">
        <v>8975</v>
      </c>
      <c r="C3870">
        <v>4.03</v>
      </c>
      <c r="D3870">
        <v>4.0599999999999996</v>
      </c>
      <c r="E3870">
        <v>2.87</v>
      </c>
      <c r="F3870">
        <v>6.01</v>
      </c>
      <c r="G3870">
        <v>6.27</v>
      </c>
      <c r="H3870">
        <v>3.37</v>
      </c>
      <c r="I3870">
        <v>5.22</v>
      </c>
      <c r="J3870">
        <v>5.65</v>
      </c>
      <c r="K3870">
        <v>2.7</v>
      </c>
      <c r="U3870">
        <v>9</v>
      </c>
      <c r="V3870">
        <v>8</v>
      </c>
      <c r="W3870">
        <v>9</v>
      </c>
      <c r="X3870">
        <v>86</v>
      </c>
      <c r="Y3870">
        <v>67</v>
      </c>
      <c r="Z3870">
        <v>12</v>
      </c>
      <c r="AA3870">
        <f t="shared" si="891"/>
        <v>191</v>
      </c>
      <c r="AB3870">
        <f t="shared" si="896"/>
        <v>3.1827917282742383E-5</v>
      </c>
      <c r="AC3870" s="175"/>
    </row>
    <row r="3871" spans="1:29">
      <c r="A3871" t="s">
        <v>8976</v>
      </c>
      <c r="B3871" t="s">
        <v>8977</v>
      </c>
      <c r="C3871">
        <v>4.01</v>
      </c>
      <c r="D3871">
        <v>4.0599999999999996</v>
      </c>
      <c r="E3871">
        <v>2.85</v>
      </c>
      <c r="F3871">
        <v>5.96</v>
      </c>
      <c r="G3871">
        <v>6.25</v>
      </c>
      <c r="H3871">
        <v>3.34</v>
      </c>
      <c r="I3871">
        <v>5.18</v>
      </c>
      <c r="J3871">
        <v>5.63</v>
      </c>
      <c r="K3871">
        <v>2.7</v>
      </c>
      <c r="U3871">
        <v>13</v>
      </c>
      <c r="V3871">
        <v>10</v>
      </c>
      <c r="W3871">
        <v>11</v>
      </c>
      <c r="X3871">
        <v>88</v>
      </c>
      <c r="Y3871">
        <v>64</v>
      </c>
      <c r="Z3871">
        <v>22</v>
      </c>
      <c r="AA3871">
        <f t="shared" si="891"/>
        <v>208</v>
      </c>
      <c r="AB3871">
        <f t="shared" si="896"/>
        <v>3.4660768559216842E-5</v>
      </c>
      <c r="AC3871" s="175"/>
    </row>
    <row r="3872" spans="1:29">
      <c r="A3872" t="s">
        <v>8978</v>
      </c>
      <c r="B3872" t="s">
        <v>8979</v>
      </c>
      <c r="C3872">
        <v>4</v>
      </c>
      <c r="D3872">
        <v>4.0599999999999996</v>
      </c>
      <c r="E3872">
        <v>2.84</v>
      </c>
      <c r="F3872">
        <v>5.91</v>
      </c>
      <c r="G3872">
        <v>6.23</v>
      </c>
      <c r="H3872">
        <v>3.31</v>
      </c>
      <c r="I3872">
        <v>5.15</v>
      </c>
      <c r="J3872">
        <v>5.61</v>
      </c>
      <c r="K3872">
        <v>2.7</v>
      </c>
      <c r="U3872">
        <v>11</v>
      </c>
      <c r="V3872">
        <v>17</v>
      </c>
      <c r="W3872">
        <v>16</v>
      </c>
      <c r="X3872">
        <v>120</v>
      </c>
      <c r="Y3872">
        <v>102</v>
      </c>
      <c r="Z3872">
        <v>51</v>
      </c>
      <c r="AA3872">
        <f t="shared" si="891"/>
        <v>317</v>
      </c>
      <c r="AB3872">
        <f t="shared" si="896"/>
        <v>5.2824344390729511E-5</v>
      </c>
      <c r="AC3872" s="175"/>
    </row>
    <row r="3873" spans="1:29">
      <c r="A3873" t="s">
        <v>8980</v>
      </c>
      <c r="B3873" t="s">
        <v>8981</v>
      </c>
      <c r="C3873">
        <v>4.01</v>
      </c>
      <c r="D3873">
        <v>4.0599999999999996</v>
      </c>
      <c r="E3873">
        <v>2.85</v>
      </c>
      <c r="F3873">
        <v>5.92</v>
      </c>
      <c r="G3873">
        <v>6.24</v>
      </c>
      <c r="H3873">
        <v>3.32</v>
      </c>
      <c r="I3873">
        <v>5.17</v>
      </c>
      <c r="J3873">
        <v>5.62</v>
      </c>
      <c r="K3873">
        <v>2.7</v>
      </c>
      <c r="U3873">
        <v>2</v>
      </c>
      <c r="V3873">
        <v>28</v>
      </c>
      <c r="W3873">
        <v>28</v>
      </c>
      <c r="X3873">
        <v>194</v>
      </c>
      <c r="Y3873">
        <v>140</v>
      </c>
      <c r="Z3873">
        <v>161</v>
      </c>
      <c r="AA3873">
        <f t="shared" si="891"/>
        <v>553</v>
      </c>
      <c r="AB3873">
        <f t="shared" si="896"/>
        <v>9.2150985640610162E-5</v>
      </c>
      <c r="AC3873" s="175">
        <f t="shared" si="882"/>
        <v>1.0023294369408139E-4</v>
      </c>
    </row>
    <row r="3874" spans="1:29">
      <c r="A3874" t="s">
        <v>8982</v>
      </c>
      <c r="B3874" t="s">
        <v>8983</v>
      </c>
      <c r="C3874">
        <v>4.03</v>
      </c>
      <c r="D3874">
        <v>4.0599999999999996</v>
      </c>
      <c r="E3874">
        <v>2.88</v>
      </c>
      <c r="F3874">
        <v>6</v>
      </c>
      <c r="G3874">
        <v>6.28</v>
      </c>
      <c r="H3874">
        <v>3.34</v>
      </c>
      <c r="I3874">
        <v>5.23</v>
      </c>
      <c r="J3874">
        <v>5.65</v>
      </c>
      <c r="K3874">
        <v>2.7</v>
      </c>
      <c r="U3874">
        <v>11</v>
      </c>
      <c r="V3874">
        <v>39</v>
      </c>
      <c r="W3874">
        <v>25</v>
      </c>
      <c r="X3874">
        <v>219</v>
      </c>
      <c r="Y3874">
        <v>119</v>
      </c>
      <c r="Z3874">
        <v>252</v>
      </c>
      <c r="AA3874">
        <f t="shared" si="891"/>
        <v>665</v>
      </c>
      <c r="AB3874">
        <f t="shared" si="896"/>
        <v>1.1081447640326537E-4</v>
      </c>
      <c r="AC3874" s="175"/>
    </row>
    <row r="3875" spans="1:29">
      <c r="A3875" t="s">
        <v>8984</v>
      </c>
      <c r="B3875" t="s">
        <v>8985</v>
      </c>
      <c r="C3875">
        <v>4.05</v>
      </c>
      <c r="D3875">
        <v>4.0599999999999996</v>
      </c>
      <c r="E3875">
        <v>2.91</v>
      </c>
      <c r="F3875">
        <v>6.12</v>
      </c>
      <c r="G3875">
        <v>6.3</v>
      </c>
      <c r="H3875">
        <v>3.39</v>
      </c>
      <c r="I3875">
        <v>5.31</v>
      </c>
      <c r="J3875">
        <v>5.7</v>
      </c>
      <c r="K3875">
        <v>2.7</v>
      </c>
      <c r="U3875">
        <v>15</v>
      </c>
      <c r="V3875">
        <v>28</v>
      </c>
      <c r="W3875">
        <v>27</v>
      </c>
      <c r="X3875">
        <v>218</v>
      </c>
      <c r="Y3875">
        <v>150</v>
      </c>
      <c r="Z3875">
        <v>217</v>
      </c>
      <c r="AA3875">
        <f t="shared" si="891"/>
        <v>655</v>
      </c>
      <c r="AB3875">
        <f t="shared" si="896"/>
        <v>1.0914809329945687E-4</v>
      </c>
      <c r="AC3875" s="175"/>
    </row>
    <row r="3876" spans="1:29">
      <c r="A3876" t="s">
        <v>8986</v>
      </c>
      <c r="B3876" t="s">
        <v>8987</v>
      </c>
      <c r="C3876">
        <v>4.0599999999999996</v>
      </c>
      <c r="D3876">
        <v>4.0599999999999996</v>
      </c>
      <c r="E3876">
        <v>2.96</v>
      </c>
      <c r="F3876">
        <v>6.23</v>
      </c>
      <c r="G3876">
        <v>6.31</v>
      </c>
      <c r="H3876">
        <v>3.45</v>
      </c>
      <c r="I3876">
        <v>5.42</v>
      </c>
      <c r="J3876">
        <v>5.75</v>
      </c>
      <c r="K3876">
        <v>2.7</v>
      </c>
      <c r="U3876">
        <v>20</v>
      </c>
      <c r="V3876">
        <v>26</v>
      </c>
      <c r="W3876">
        <v>24</v>
      </c>
      <c r="X3876">
        <v>164</v>
      </c>
      <c r="Y3876">
        <v>134</v>
      </c>
      <c r="Z3876">
        <v>165</v>
      </c>
      <c r="AA3876">
        <f t="shared" si="891"/>
        <v>533</v>
      </c>
      <c r="AB3876">
        <f t="shared" si="896"/>
        <v>8.8818219432993154E-5</v>
      </c>
      <c r="AC3876" s="175"/>
    </row>
    <row r="3877" spans="1:29">
      <c r="A3877" t="s">
        <v>8988</v>
      </c>
      <c r="B3877" t="s">
        <v>8989</v>
      </c>
      <c r="C3877">
        <v>4.0599999999999996</v>
      </c>
      <c r="D3877">
        <v>4.0599999999999996</v>
      </c>
      <c r="E3877">
        <v>3</v>
      </c>
      <c r="F3877">
        <v>6.26</v>
      </c>
      <c r="G3877">
        <v>6.32</v>
      </c>
      <c r="H3877">
        <v>3.51</v>
      </c>
      <c r="I3877">
        <v>5.51</v>
      </c>
      <c r="J3877">
        <v>5.8</v>
      </c>
      <c r="K3877">
        <v>2.7</v>
      </c>
      <c r="U3877">
        <v>18</v>
      </c>
      <c r="V3877">
        <v>24</v>
      </c>
      <c r="W3877">
        <v>24</v>
      </c>
      <c r="X3877">
        <v>153</v>
      </c>
      <c r="Y3877">
        <v>136</v>
      </c>
      <c r="Z3877">
        <v>158</v>
      </c>
      <c r="AA3877">
        <f t="shared" si="891"/>
        <v>513</v>
      </c>
      <c r="AB3877">
        <f t="shared" si="896"/>
        <v>8.5485453225376146E-5</v>
      </c>
      <c r="AC3877" s="175">
        <f t="shared" si="883"/>
        <v>7.8819920810142144E-5</v>
      </c>
    </row>
    <row r="3878" spans="1:29">
      <c r="A3878" t="s">
        <v>8990</v>
      </c>
      <c r="B3878" t="s">
        <v>8991</v>
      </c>
      <c r="C3878">
        <v>4.0599999999999996</v>
      </c>
      <c r="D3878">
        <v>4.0599999999999996</v>
      </c>
      <c r="E3878">
        <v>3.05</v>
      </c>
      <c r="F3878">
        <v>6.3</v>
      </c>
      <c r="G3878">
        <v>6.32</v>
      </c>
      <c r="H3878">
        <v>3.61</v>
      </c>
      <c r="I3878">
        <v>5.65</v>
      </c>
      <c r="J3878">
        <v>5.87</v>
      </c>
      <c r="K3878">
        <v>2.7</v>
      </c>
      <c r="U3878">
        <v>14</v>
      </c>
      <c r="V3878">
        <v>22</v>
      </c>
      <c r="W3878">
        <v>19</v>
      </c>
      <c r="X3878">
        <v>150</v>
      </c>
      <c r="Y3878">
        <v>129</v>
      </c>
      <c r="Z3878">
        <v>143</v>
      </c>
      <c r="AA3878">
        <f t="shared" si="891"/>
        <v>477</v>
      </c>
      <c r="AB3878">
        <f t="shared" si="896"/>
        <v>7.9486474051665548E-5</v>
      </c>
      <c r="AC3878" s="175"/>
    </row>
    <row r="3879" spans="1:29">
      <c r="A3879" t="s">
        <v>8992</v>
      </c>
      <c r="B3879" t="s">
        <v>8993</v>
      </c>
      <c r="C3879">
        <v>4.0599999999999996</v>
      </c>
      <c r="D3879">
        <v>4.0599999999999996</v>
      </c>
      <c r="E3879">
        <v>3.09</v>
      </c>
      <c r="F3879">
        <v>6.3</v>
      </c>
      <c r="G3879">
        <v>6.32</v>
      </c>
      <c r="H3879">
        <v>3.72</v>
      </c>
      <c r="I3879">
        <v>5.72</v>
      </c>
      <c r="J3879">
        <v>5.9</v>
      </c>
      <c r="K3879">
        <v>2.7</v>
      </c>
      <c r="U3879">
        <v>11</v>
      </c>
      <c r="V3879">
        <v>21</v>
      </c>
      <c r="W3879">
        <v>16</v>
      </c>
      <c r="X3879">
        <v>139</v>
      </c>
      <c r="Y3879">
        <v>125</v>
      </c>
      <c r="Z3879">
        <v>145</v>
      </c>
      <c r="AA3879">
        <f t="shared" si="891"/>
        <v>457</v>
      </c>
      <c r="AB3879">
        <f t="shared" si="896"/>
        <v>7.615370784404854E-5</v>
      </c>
      <c r="AC3879" s="175"/>
    </row>
    <row r="3880" spans="1:29">
      <c r="A3880" t="s">
        <v>8994</v>
      </c>
      <c r="B3880" t="s">
        <v>8995</v>
      </c>
      <c r="C3880">
        <v>4.0599999999999996</v>
      </c>
      <c r="D3880">
        <v>4.0599999999999996</v>
      </c>
      <c r="E3880">
        <v>3.13</v>
      </c>
      <c r="F3880">
        <v>6.31</v>
      </c>
      <c r="G3880">
        <v>6.32</v>
      </c>
      <c r="H3880">
        <v>3.79</v>
      </c>
      <c r="I3880">
        <v>5.8</v>
      </c>
      <c r="J3880">
        <v>5.94</v>
      </c>
      <c r="K3880">
        <v>2.7</v>
      </c>
      <c r="U3880">
        <v>13</v>
      </c>
      <c r="V3880">
        <v>20</v>
      </c>
      <c r="W3880">
        <v>14</v>
      </c>
      <c r="X3880">
        <v>132</v>
      </c>
      <c r="Y3880">
        <v>126</v>
      </c>
      <c r="Z3880">
        <v>140</v>
      </c>
      <c r="AA3880">
        <f t="shared" si="891"/>
        <v>445</v>
      </c>
      <c r="AB3880">
        <f t="shared" si="896"/>
        <v>7.4154048119478341E-5</v>
      </c>
      <c r="AC3880" s="175"/>
    </row>
    <row r="3881" spans="1:29">
      <c r="A3881" t="s">
        <v>8996</v>
      </c>
      <c r="B3881" t="s">
        <v>8997</v>
      </c>
      <c r="C3881">
        <v>4.0599999999999996</v>
      </c>
      <c r="D3881">
        <v>4.0599999999999996</v>
      </c>
      <c r="E3881">
        <v>3.16</v>
      </c>
      <c r="F3881">
        <v>6.31</v>
      </c>
      <c r="G3881">
        <v>6.32</v>
      </c>
      <c r="H3881">
        <v>3.84</v>
      </c>
      <c r="I3881">
        <v>5.84</v>
      </c>
      <c r="J3881">
        <v>5.97</v>
      </c>
      <c r="K3881">
        <v>2.7</v>
      </c>
      <c r="U3881">
        <v>15</v>
      </c>
      <c r="V3881">
        <v>19</v>
      </c>
      <c r="W3881">
        <v>15</v>
      </c>
      <c r="X3881">
        <v>105</v>
      </c>
      <c r="Y3881">
        <v>115</v>
      </c>
      <c r="Z3881">
        <v>113</v>
      </c>
      <c r="AA3881">
        <f t="shared" si="891"/>
        <v>382</v>
      </c>
      <c r="AB3881">
        <f t="shared" si="896"/>
        <v>6.3655834565484767E-5</v>
      </c>
      <c r="AC3881" s="175">
        <f t="shared" si="884"/>
        <v>5.9823153426725216E-5</v>
      </c>
    </row>
    <row r="3882" spans="1:29">
      <c r="A3882" t="s">
        <v>8998</v>
      </c>
      <c r="B3882" t="s">
        <v>8999</v>
      </c>
      <c r="C3882">
        <v>4.0599999999999996</v>
      </c>
      <c r="D3882">
        <v>4.0599999999999996</v>
      </c>
      <c r="E3882">
        <v>3.19</v>
      </c>
      <c r="F3882">
        <v>6.31</v>
      </c>
      <c r="G3882">
        <v>6.32</v>
      </c>
      <c r="H3882">
        <v>3.86</v>
      </c>
      <c r="I3882">
        <v>5.88</v>
      </c>
      <c r="J3882">
        <v>5.99</v>
      </c>
      <c r="K3882">
        <v>2.7</v>
      </c>
      <c r="U3882">
        <v>16</v>
      </c>
      <c r="V3882">
        <v>17</v>
      </c>
      <c r="W3882">
        <v>14</v>
      </c>
      <c r="X3882">
        <v>93</v>
      </c>
      <c r="Y3882">
        <v>118</v>
      </c>
      <c r="Z3882">
        <v>108</v>
      </c>
      <c r="AA3882">
        <f t="shared" si="891"/>
        <v>366</v>
      </c>
      <c r="AB3882">
        <f t="shared" si="896"/>
        <v>6.098962159939117E-5</v>
      </c>
      <c r="AC3882" s="175"/>
    </row>
    <row r="3883" spans="1:29">
      <c r="A3883" t="s">
        <v>9000</v>
      </c>
      <c r="B3883" t="s">
        <v>9001</v>
      </c>
      <c r="C3883">
        <v>4.0599999999999996</v>
      </c>
      <c r="D3883">
        <v>4.0599999999999996</v>
      </c>
      <c r="E3883">
        <v>3.2</v>
      </c>
      <c r="F3883">
        <v>6.31</v>
      </c>
      <c r="G3883">
        <v>6.32</v>
      </c>
      <c r="H3883">
        <v>3.86</v>
      </c>
      <c r="I3883">
        <v>5.88</v>
      </c>
      <c r="J3883">
        <v>5.99</v>
      </c>
      <c r="K3883">
        <v>2.7</v>
      </c>
      <c r="U3883">
        <v>14</v>
      </c>
      <c r="V3883">
        <v>18</v>
      </c>
      <c r="W3883">
        <v>15</v>
      </c>
      <c r="X3883">
        <v>89</v>
      </c>
      <c r="Y3883">
        <v>107</v>
      </c>
      <c r="Z3883">
        <v>97</v>
      </c>
      <c r="AA3883">
        <f t="shared" si="891"/>
        <v>340</v>
      </c>
      <c r="AB3883">
        <f t="shared" si="896"/>
        <v>5.6657025529489062E-5</v>
      </c>
      <c r="AC3883" s="175"/>
    </row>
    <row r="3884" spans="1:29">
      <c r="A3884" t="s">
        <v>9002</v>
      </c>
      <c r="B3884" t="s">
        <v>9003</v>
      </c>
      <c r="C3884">
        <v>4.0599999999999996</v>
      </c>
      <c r="D3884">
        <v>4.0599999999999996</v>
      </c>
      <c r="E3884">
        <v>3.2</v>
      </c>
      <c r="F3884">
        <v>6.31</v>
      </c>
      <c r="G3884">
        <v>6.32</v>
      </c>
      <c r="H3884">
        <v>3.84</v>
      </c>
      <c r="I3884">
        <v>5.88</v>
      </c>
      <c r="J3884">
        <v>5.99</v>
      </c>
      <c r="K3884">
        <v>2.7</v>
      </c>
      <c r="U3884">
        <v>16</v>
      </c>
      <c r="V3884">
        <v>19</v>
      </c>
      <c r="W3884">
        <v>16</v>
      </c>
      <c r="X3884">
        <v>77</v>
      </c>
      <c r="Y3884">
        <v>106</v>
      </c>
      <c r="Z3884">
        <v>114</v>
      </c>
      <c r="AA3884">
        <f t="shared" si="891"/>
        <v>348</v>
      </c>
      <c r="AB3884">
        <f t="shared" si="896"/>
        <v>5.7990132012535864E-5</v>
      </c>
      <c r="AC3884" s="175"/>
    </row>
    <row r="3885" spans="1:29">
      <c r="A3885" t="s">
        <v>9004</v>
      </c>
      <c r="B3885" t="s">
        <v>9005</v>
      </c>
      <c r="C3885">
        <v>4.0599999999999996</v>
      </c>
      <c r="D3885">
        <v>4.0599999999999996</v>
      </c>
      <c r="E3885">
        <v>3.19</v>
      </c>
      <c r="F3885">
        <v>6.31</v>
      </c>
      <c r="G3885">
        <v>6.32</v>
      </c>
      <c r="H3885">
        <v>3.8</v>
      </c>
      <c r="I3885">
        <v>5.84</v>
      </c>
      <c r="J3885">
        <v>5.97</v>
      </c>
      <c r="K3885">
        <v>2.7</v>
      </c>
      <c r="U3885">
        <v>15</v>
      </c>
      <c r="V3885">
        <v>20</v>
      </c>
      <c r="W3885">
        <v>15</v>
      </c>
      <c r="X3885">
        <v>82</v>
      </c>
      <c r="Y3885">
        <v>113</v>
      </c>
      <c r="Z3885">
        <v>134</v>
      </c>
      <c r="AA3885">
        <f t="shared" si="891"/>
        <v>379</v>
      </c>
      <c r="AB3885">
        <f t="shared" si="896"/>
        <v>6.3155919634342217E-5</v>
      </c>
      <c r="AC3885" s="175">
        <f t="shared" si="885"/>
        <v>6.782179232500602E-5</v>
      </c>
    </row>
    <row r="3886" spans="1:29">
      <c r="A3886" t="s">
        <v>9006</v>
      </c>
      <c r="B3886" t="s">
        <v>9007</v>
      </c>
      <c r="C3886">
        <v>4.0599999999999996</v>
      </c>
      <c r="D3886">
        <v>4.0599999999999996</v>
      </c>
      <c r="E3886">
        <v>3.15</v>
      </c>
      <c r="F3886">
        <v>6.3</v>
      </c>
      <c r="G3886">
        <v>6.32</v>
      </c>
      <c r="H3886">
        <v>3.75</v>
      </c>
      <c r="I3886">
        <v>5.8</v>
      </c>
      <c r="J3886">
        <v>5.95</v>
      </c>
      <c r="K3886">
        <v>2.7</v>
      </c>
      <c r="U3886">
        <v>15</v>
      </c>
      <c r="V3886">
        <v>22</v>
      </c>
      <c r="W3886">
        <v>18</v>
      </c>
      <c r="X3886">
        <v>87</v>
      </c>
      <c r="Y3886">
        <v>119</v>
      </c>
      <c r="Z3886">
        <v>129</v>
      </c>
      <c r="AA3886">
        <f t="shared" si="891"/>
        <v>390</v>
      </c>
      <c r="AB3886">
        <f t="shared" si="896"/>
        <v>6.4988941048531575E-5</v>
      </c>
      <c r="AC3886" s="175"/>
    </row>
    <row r="3887" spans="1:29">
      <c r="A3887" t="s">
        <v>9008</v>
      </c>
      <c r="B3887" t="s">
        <v>9009</v>
      </c>
      <c r="C3887">
        <v>4.0599999999999996</v>
      </c>
      <c r="D3887">
        <v>4.0599999999999996</v>
      </c>
      <c r="E3887">
        <v>3.1</v>
      </c>
      <c r="F3887">
        <v>6.29</v>
      </c>
      <c r="G3887">
        <v>6.32</v>
      </c>
      <c r="H3887">
        <v>3.7</v>
      </c>
      <c r="I3887">
        <v>5.72</v>
      </c>
      <c r="J3887">
        <v>5.91</v>
      </c>
      <c r="K3887">
        <v>2.7</v>
      </c>
      <c r="U3887">
        <v>14</v>
      </c>
      <c r="V3887">
        <v>24</v>
      </c>
      <c r="W3887">
        <v>21</v>
      </c>
      <c r="X3887">
        <v>101</v>
      </c>
      <c r="Y3887">
        <v>123</v>
      </c>
      <c r="Z3887">
        <v>136</v>
      </c>
      <c r="AA3887">
        <f t="shared" si="891"/>
        <v>419</v>
      </c>
      <c r="AB3887">
        <f t="shared" si="896"/>
        <v>6.9821452049576233E-5</v>
      </c>
      <c r="AC3887" s="175"/>
    </row>
    <row r="3888" spans="1:29">
      <c r="A3888" t="s">
        <v>9010</v>
      </c>
      <c r="B3888" t="s">
        <v>9011</v>
      </c>
      <c r="C3888">
        <v>4.0599999999999996</v>
      </c>
      <c r="D3888">
        <v>4.0599999999999996</v>
      </c>
      <c r="E3888">
        <v>3.04</v>
      </c>
      <c r="F3888">
        <v>6.27</v>
      </c>
      <c r="G3888">
        <v>6.32</v>
      </c>
      <c r="H3888">
        <v>3.63</v>
      </c>
      <c r="I3888">
        <v>5.61</v>
      </c>
      <c r="J3888">
        <v>5.85</v>
      </c>
      <c r="K3888">
        <v>2.7</v>
      </c>
      <c r="U3888">
        <v>14</v>
      </c>
      <c r="V3888">
        <v>25</v>
      </c>
      <c r="W3888">
        <v>21</v>
      </c>
      <c r="X3888">
        <v>105</v>
      </c>
      <c r="Y3888">
        <v>134</v>
      </c>
      <c r="Z3888">
        <v>141</v>
      </c>
      <c r="AA3888">
        <f t="shared" si="891"/>
        <v>440</v>
      </c>
      <c r="AB3888">
        <f t="shared" si="896"/>
        <v>7.3320856567574082E-5</v>
      </c>
      <c r="AC3888" s="175"/>
    </row>
    <row r="3889" spans="1:29">
      <c r="A3889" t="s">
        <v>9012</v>
      </c>
      <c r="B3889" t="s">
        <v>9013</v>
      </c>
      <c r="C3889">
        <v>4.0599999999999996</v>
      </c>
      <c r="D3889">
        <v>4.0599999999999996</v>
      </c>
      <c r="E3889">
        <v>3</v>
      </c>
      <c r="F3889">
        <v>6.24</v>
      </c>
      <c r="G3889">
        <v>6.31</v>
      </c>
      <c r="H3889">
        <v>3.56</v>
      </c>
      <c r="I3889">
        <v>5.52</v>
      </c>
      <c r="J3889">
        <v>5.8</v>
      </c>
      <c r="K3889">
        <v>2.7</v>
      </c>
      <c r="U3889">
        <v>15</v>
      </c>
      <c r="V3889">
        <v>25</v>
      </c>
      <c r="W3889">
        <v>18</v>
      </c>
      <c r="X3889">
        <v>97</v>
      </c>
      <c r="Y3889">
        <v>130</v>
      </c>
      <c r="Z3889">
        <v>121</v>
      </c>
      <c r="AA3889">
        <f t="shared" si="891"/>
        <v>406</v>
      </c>
      <c r="AB3889">
        <f t="shared" si="896"/>
        <v>6.7655154014625179E-5</v>
      </c>
      <c r="AC3889" s="175">
        <f t="shared" si="886"/>
        <v>4.6825365217018906E-5</v>
      </c>
    </row>
    <row r="3890" spans="1:29">
      <c r="A3890" t="s">
        <v>9014</v>
      </c>
      <c r="B3890" t="s">
        <v>9015</v>
      </c>
      <c r="C3890">
        <v>4.0599999999999996</v>
      </c>
      <c r="D3890">
        <v>4.0599999999999996</v>
      </c>
      <c r="E3890">
        <v>2.96</v>
      </c>
      <c r="F3890">
        <v>6.21</v>
      </c>
      <c r="G3890">
        <v>6.31</v>
      </c>
      <c r="H3890">
        <v>3.49</v>
      </c>
      <c r="I3890">
        <v>5.44</v>
      </c>
      <c r="J3890">
        <v>5.76</v>
      </c>
      <c r="K3890">
        <v>2.7</v>
      </c>
      <c r="U3890">
        <v>11</v>
      </c>
      <c r="V3890">
        <v>19</v>
      </c>
      <c r="W3890">
        <v>15</v>
      </c>
      <c r="X3890">
        <v>94</v>
      </c>
      <c r="Y3890">
        <v>118</v>
      </c>
      <c r="Z3890">
        <v>70</v>
      </c>
      <c r="AA3890">
        <f t="shared" si="891"/>
        <v>327</v>
      </c>
      <c r="AB3890">
        <f t="shared" si="896"/>
        <v>5.4490727494538015E-5</v>
      </c>
      <c r="AC3890" s="175"/>
    </row>
    <row r="3891" spans="1:29">
      <c r="A3891" t="s">
        <v>9016</v>
      </c>
      <c r="B3891" t="s">
        <v>9017</v>
      </c>
      <c r="C3891">
        <v>4.0599999999999996</v>
      </c>
      <c r="D3891">
        <v>4.0599999999999996</v>
      </c>
      <c r="E3891">
        <v>2.93</v>
      </c>
      <c r="F3891">
        <v>6.18</v>
      </c>
      <c r="G3891">
        <v>6.31</v>
      </c>
      <c r="H3891">
        <v>3.44</v>
      </c>
      <c r="I3891">
        <v>5.39</v>
      </c>
      <c r="J3891">
        <v>5.74</v>
      </c>
      <c r="K3891">
        <v>2.7</v>
      </c>
      <c r="U3891">
        <v>10</v>
      </c>
      <c r="V3891">
        <v>13</v>
      </c>
      <c r="W3891">
        <v>8</v>
      </c>
      <c r="X3891">
        <v>70</v>
      </c>
      <c r="Y3891">
        <v>88</v>
      </c>
      <c r="Z3891">
        <v>29</v>
      </c>
      <c r="AA3891">
        <f t="shared" si="891"/>
        <v>218</v>
      </c>
      <c r="AB3891">
        <f t="shared" si="896"/>
        <v>3.6327151663025339E-5</v>
      </c>
      <c r="AC3891" s="175"/>
    </row>
    <row r="3892" spans="1:29">
      <c r="A3892" t="s">
        <v>9018</v>
      </c>
      <c r="B3892" t="s">
        <v>9019</v>
      </c>
      <c r="C3892">
        <v>4.0599999999999996</v>
      </c>
      <c r="D3892">
        <v>4.0599999999999996</v>
      </c>
      <c r="E3892">
        <v>2.92</v>
      </c>
      <c r="F3892">
        <v>6.16</v>
      </c>
      <c r="G3892">
        <v>6.31</v>
      </c>
      <c r="H3892">
        <v>3.41</v>
      </c>
      <c r="I3892">
        <v>5.35</v>
      </c>
      <c r="J3892">
        <v>5.72</v>
      </c>
      <c r="K3892">
        <v>2.7</v>
      </c>
      <c r="U3892">
        <v>10</v>
      </c>
      <c r="V3892">
        <v>11</v>
      </c>
      <c r="W3892">
        <v>8</v>
      </c>
      <c r="X3892">
        <v>65</v>
      </c>
      <c r="Y3892">
        <v>67</v>
      </c>
      <c r="Z3892">
        <v>12</v>
      </c>
      <c r="AA3892">
        <f t="shared" si="891"/>
        <v>173</v>
      </c>
      <c r="AB3892">
        <f t="shared" si="896"/>
        <v>2.8828427695887084E-5</v>
      </c>
      <c r="AC3892" s="175"/>
    </row>
    <row r="3893" spans="1:29">
      <c r="A3893" t="s">
        <v>9020</v>
      </c>
      <c r="B3893" t="s">
        <v>9021</v>
      </c>
      <c r="C3893">
        <v>4.0599999999999996</v>
      </c>
      <c r="D3893">
        <v>4.0599999999999996</v>
      </c>
      <c r="E3893">
        <v>2.91</v>
      </c>
      <c r="F3893">
        <v>6.14</v>
      </c>
      <c r="G3893">
        <v>6.31</v>
      </c>
      <c r="H3893">
        <v>3.39</v>
      </c>
      <c r="I3893">
        <v>5.33</v>
      </c>
      <c r="J3893">
        <v>5.7</v>
      </c>
      <c r="K3893">
        <v>2.7</v>
      </c>
      <c r="U3893">
        <v>10</v>
      </c>
      <c r="V3893">
        <v>10</v>
      </c>
      <c r="W3893">
        <v>8</v>
      </c>
      <c r="X3893">
        <v>82</v>
      </c>
      <c r="Y3893">
        <v>69</v>
      </c>
      <c r="Z3893">
        <v>15</v>
      </c>
      <c r="AA3893">
        <f t="shared" si="891"/>
        <v>194</v>
      </c>
      <c r="AB3893">
        <f t="shared" si="896"/>
        <v>3.232783221388494E-5</v>
      </c>
      <c r="AC3893" s="175">
        <f t="shared" si="887"/>
        <v>3.8368470965190759E-5</v>
      </c>
    </row>
    <row r="3894" spans="1:29">
      <c r="A3894" t="s">
        <v>9022</v>
      </c>
      <c r="B3894" t="s">
        <v>9023</v>
      </c>
      <c r="C3894">
        <v>4.0599999999999996</v>
      </c>
      <c r="D3894">
        <v>4.0599999999999996</v>
      </c>
      <c r="E3894">
        <v>2.9</v>
      </c>
      <c r="F3894">
        <v>6.11</v>
      </c>
      <c r="G3894">
        <v>6.3</v>
      </c>
      <c r="H3894">
        <v>3.38</v>
      </c>
      <c r="I3894">
        <v>5.29</v>
      </c>
      <c r="J3894">
        <v>5.69</v>
      </c>
      <c r="K3894">
        <v>2.7</v>
      </c>
      <c r="U3894">
        <v>10</v>
      </c>
      <c r="V3894">
        <v>9</v>
      </c>
      <c r="W3894">
        <v>9</v>
      </c>
      <c r="X3894">
        <v>85</v>
      </c>
      <c r="Y3894">
        <v>67</v>
      </c>
      <c r="Z3894">
        <v>12</v>
      </c>
      <c r="AA3894">
        <f t="shared" si="891"/>
        <v>192</v>
      </c>
      <c r="AB3894">
        <f t="shared" si="896"/>
        <v>3.1994555593123238E-5</v>
      </c>
      <c r="AC3894" s="175"/>
    </row>
    <row r="3895" spans="1:29">
      <c r="A3895" t="s">
        <v>9024</v>
      </c>
      <c r="B3895" t="s">
        <v>9025</v>
      </c>
      <c r="C3895">
        <v>4.05</v>
      </c>
      <c r="D3895">
        <v>4.0599999999999996</v>
      </c>
      <c r="E3895">
        <v>2.88</v>
      </c>
      <c r="F3895">
        <v>6.11</v>
      </c>
      <c r="G3895">
        <v>6.3</v>
      </c>
      <c r="H3895">
        <v>3.36</v>
      </c>
      <c r="I3895">
        <v>5.28</v>
      </c>
      <c r="J3895">
        <v>5.68</v>
      </c>
      <c r="K3895">
        <v>2.7</v>
      </c>
      <c r="U3895">
        <v>14</v>
      </c>
      <c r="V3895">
        <v>12</v>
      </c>
      <c r="W3895">
        <v>12</v>
      </c>
      <c r="X3895">
        <v>87</v>
      </c>
      <c r="Y3895">
        <v>64</v>
      </c>
      <c r="Z3895">
        <v>22</v>
      </c>
      <c r="AA3895">
        <f t="shared" si="891"/>
        <v>211</v>
      </c>
      <c r="AB3895">
        <f t="shared" si="896"/>
        <v>3.5160683490359391E-5</v>
      </c>
      <c r="AC3895" s="175"/>
    </row>
    <row r="3896" spans="1:29">
      <c r="A3896" t="s">
        <v>9026</v>
      </c>
      <c r="B3896" t="s">
        <v>9027</v>
      </c>
      <c r="C3896">
        <v>4.05</v>
      </c>
      <c r="D3896">
        <v>4.0599999999999996</v>
      </c>
      <c r="E3896">
        <v>2.88</v>
      </c>
      <c r="F3896">
        <v>6.1</v>
      </c>
      <c r="G3896">
        <v>6.3</v>
      </c>
      <c r="H3896">
        <v>3.34</v>
      </c>
      <c r="I3896">
        <v>5.28</v>
      </c>
      <c r="J3896">
        <v>5.68</v>
      </c>
      <c r="K3896">
        <v>2.7</v>
      </c>
      <c r="U3896">
        <v>13</v>
      </c>
      <c r="V3896">
        <v>19</v>
      </c>
      <c r="W3896">
        <v>18</v>
      </c>
      <c r="X3896">
        <v>119</v>
      </c>
      <c r="Y3896">
        <v>103</v>
      </c>
      <c r="Z3896">
        <v>52</v>
      </c>
      <c r="AA3896">
        <f t="shared" si="891"/>
        <v>324</v>
      </c>
      <c r="AB3896">
        <f t="shared" si="896"/>
        <v>5.3990812563395465E-5</v>
      </c>
      <c r="AC3896" s="175"/>
    </row>
    <row r="3897" spans="1:29">
      <c r="A3897" t="s">
        <v>9028</v>
      </c>
      <c r="B3897" t="s">
        <v>9029</v>
      </c>
      <c r="C3897">
        <v>4.05</v>
      </c>
      <c r="D3897">
        <v>4.0599999999999996</v>
      </c>
      <c r="E3897">
        <v>2.91</v>
      </c>
      <c r="F3897">
        <v>6.13</v>
      </c>
      <c r="G3897">
        <v>6.3</v>
      </c>
      <c r="H3897">
        <v>3.35</v>
      </c>
      <c r="I3897">
        <v>5.34</v>
      </c>
      <c r="J3897">
        <v>5.71</v>
      </c>
      <c r="K3897">
        <v>2.7</v>
      </c>
      <c r="U3897">
        <v>3</v>
      </c>
      <c r="V3897">
        <v>31</v>
      </c>
      <c r="W3897">
        <v>30</v>
      </c>
      <c r="X3897">
        <v>193</v>
      </c>
      <c r="Y3897">
        <v>140</v>
      </c>
      <c r="Z3897">
        <v>162</v>
      </c>
      <c r="AA3897">
        <f t="shared" si="891"/>
        <v>559</v>
      </c>
      <c r="AB3897">
        <f t="shared" si="896"/>
        <v>9.3150815502895262E-5</v>
      </c>
      <c r="AC3897" s="175">
        <f t="shared" si="888"/>
        <v>1.0152439059953298E-4</v>
      </c>
    </row>
    <row r="3898" spans="1:29">
      <c r="A3898" t="s">
        <v>9030</v>
      </c>
      <c r="B3898" t="s">
        <v>9031</v>
      </c>
      <c r="C3898">
        <v>4.05</v>
      </c>
      <c r="D3898">
        <v>4.0599999999999996</v>
      </c>
      <c r="E3898">
        <v>2.95</v>
      </c>
      <c r="F3898">
        <v>6.15</v>
      </c>
      <c r="G3898">
        <v>6.29</v>
      </c>
      <c r="H3898">
        <v>3.39</v>
      </c>
      <c r="I3898">
        <v>5.41</v>
      </c>
      <c r="J3898">
        <v>5.75</v>
      </c>
      <c r="K3898">
        <v>2.7</v>
      </c>
      <c r="U3898">
        <v>13</v>
      </c>
      <c r="V3898">
        <v>43</v>
      </c>
      <c r="W3898">
        <v>28</v>
      </c>
      <c r="X3898">
        <v>218</v>
      </c>
      <c r="Y3898">
        <v>119</v>
      </c>
      <c r="Z3898">
        <v>253</v>
      </c>
      <c r="AA3898">
        <f t="shared" si="891"/>
        <v>674</v>
      </c>
      <c r="AB3898">
        <f t="shared" si="896"/>
        <v>1.1231422119669302E-4</v>
      </c>
      <c r="AC3898" s="175"/>
    </row>
    <row r="3899" spans="1:29">
      <c r="A3899" t="s">
        <v>9032</v>
      </c>
      <c r="B3899" t="s">
        <v>9033</v>
      </c>
      <c r="C3899">
        <v>4.05</v>
      </c>
      <c r="D3899">
        <v>4.0599999999999996</v>
      </c>
      <c r="E3899">
        <v>2.98</v>
      </c>
      <c r="F3899">
        <v>6.14</v>
      </c>
      <c r="G3899">
        <v>6.29</v>
      </c>
      <c r="H3899">
        <v>3.43</v>
      </c>
      <c r="I3899">
        <v>5.46</v>
      </c>
      <c r="J3899">
        <v>5.77</v>
      </c>
      <c r="K3899">
        <v>2.7</v>
      </c>
      <c r="U3899">
        <v>17</v>
      </c>
      <c r="V3899">
        <v>32</v>
      </c>
      <c r="W3899">
        <v>30</v>
      </c>
      <c r="X3899">
        <v>216</v>
      </c>
      <c r="Y3899">
        <v>150</v>
      </c>
      <c r="Z3899">
        <v>218</v>
      </c>
      <c r="AA3899">
        <f t="shared" si="891"/>
        <v>663</v>
      </c>
      <c r="AB3899">
        <f t="shared" si="896"/>
        <v>1.1048119978250368E-4</v>
      </c>
      <c r="AC3899" s="175"/>
    </row>
    <row r="3900" spans="1:29">
      <c r="A3900" t="s">
        <v>9034</v>
      </c>
      <c r="B3900" t="s">
        <v>9035</v>
      </c>
      <c r="C3900">
        <v>4.04</v>
      </c>
      <c r="D3900">
        <v>4.0599999999999996</v>
      </c>
      <c r="E3900">
        <v>3.01</v>
      </c>
      <c r="F3900">
        <v>6.12</v>
      </c>
      <c r="G3900">
        <v>6.28</v>
      </c>
      <c r="H3900">
        <v>3.47</v>
      </c>
      <c r="I3900">
        <v>5.49</v>
      </c>
      <c r="J3900">
        <v>5.79</v>
      </c>
      <c r="K3900">
        <v>2.7</v>
      </c>
      <c r="U3900">
        <v>22</v>
      </c>
      <c r="V3900">
        <v>30</v>
      </c>
      <c r="W3900">
        <v>26</v>
      </c>
      <c r="X3900">
        <v>163</v>
      </c>
      <c r="Y3900">
        <v>134</v>
      </c>
      <c r="Z3900">
        <v>166</v>
      </c>
      <c r="AA3900">
        <f t="shared" si="891"/>
        <v>541</v>
      </c>
      <c r="AB3900">
        <f t="shared" si="896"/>
        <v>9.0151325916039949E-5</v>
      </c>
      <c r="AC3900" s="175"/>
    </row>
    <row r="3901" spans="1:29">
      <c r="A3901" t="s">
        <v>9036</v>
      </c>
      <c r="B3901" t="s">
        <v>9037</v>
      </c>
      <c r="C3901">
        <v>4.05</v>
      </c>
      <c r="D3901">
        <v>4.0599999999999996</v>
      </c>
      <c r="E3901">
        <v>3.03</v>
      </c>
      <c r="F3901">
        <v>6.12</v>
      </c>
      <c r="G3901">
        <v>6.29</v>
      </c>
      <c r="H3901">
        <v>3.52</v>
      </c>
      <c r="I3901">
        <v>5.49</v>
      </c>
      <c r="J3901">
        <v>5.79</v>
      </c>
      <c r="K3901">
        <v>2.7</v>
      </c>
      <c r="U3901">
        <v>20</v>
      </c>
      <c r="V3901">
        <v>27</v>
      </c>
      <c r="W3901">
        <v>26</v>
      </c>
      <c r="X3901">
        <v>151</v>
      </c>
      <c r="Y3901">
        <v>136</v>
      </c>
      <c r="Z3901">
        <v>158</v>
      </c>
      <c r="AA3901">
        <f t="shared" si="891"/>
        <v>518</v>
      </c>
      <c r="AB3901">
        <f t="shared" si="896"/>
        <v>8.6318644777280405E-5</v>
      </c>
      <c r="AC3901" s="175">
        <f t="shared" si="889"/>
        <v>7.977809109483203E-5</v>
      </c>
    </row>
    <row r="3902" spans="1:29">
      <c r="A3902" t="s">
        <v>9038</v>
      </c>
      <c r="B3902" t="s">
        <v>9039</v>
      </c>
      <c r="C3902">
        <v>4.05</v>
      </c>
      <c r="D3902">
        <v>4.0599999999999996</v>
      </c>
      <c r="E3902">
        <v>3.04</v>
      </c>
      <c r="F3902">
        <v>6.15</v>
      </c>
      <c r="G3902">
        <v>6.3</v>
      </c>
      <c r="H3902">
        <v>3.59</v>
      </c>
      <c r="I3902">
        <v>5.47</v>
      </c>
      <c r="J3902">
        <v>5.78</v>
      </c>
      <c r="K3902">
        <v>2.7</v>
      </c>
      <c r="U3902">
        <v>16</v>
      </c>
      <c r="V3902">
        <v>25</v>
      </c>
      <c r="W3902">
        <v>21</v>
      </c>
      <c r="X3902">
        <v>148</v>
      </c>
      <c r="Y3902">
        <v>129</v>
      </c>
      <c r="Z3902">
        <v>144</v>
      </c>
      <c r="AA3902">
        <f t="shared" si="891"/>
        <v>483</v>
      </c>
      <c r="AB3902">
        <f t="shared" si="896"/>
        <v>8.0486303913950648E-5</v>
      </c>
      <c r="AC3902" s="175"/>
    </row>
    <row r="3903" spans="1:29">
      <c r="A3903" t="s">
        <v>9040</v>
      </c>
      <c r="B3903" t="s">
        <v>9041</v>
      </c>
      <c r="C3903">
        <v>4.0599999999999996</v>
      </c>
      <c r="D3903">
        <v>4.0599999999999996</v>
      </c>
      <c r="E3903">
        <v>3.04</v>
      </c>
      <c r="F3903">
        <v>6.2</v>
      </c>
      <c r="G3903">
        <v>6.31</v>
      </c>
      <c r="H3903">
        <v>3.64</v>
      </c>
      <c r="I3903">
        <v>5.46</v>
      </c>
      <c r="J3903">
        <v>5.77</v>
      </c>
      <c r="K3903">
        <v>2.7</v>
      </c>
      <c r="U3903">
        <v>13</v>
      </c>
      <c r="V3903">
        <v>24</v>
      </c>
      <c r="W3903">
        <v>18</v>
      </c>
      <c r="X3903">
        <v>138</v>
      </c>
      <c r="Y3903">
        <v>126</v>
      </c>
      <c r="Z3903">
        <v>146</v>
      </c>
      <c r="AA3903">
        <f t="shared" si="891"/>
        <v>465</v>
      </c>
      <c r="AB3903">
        <f t="shared" si="896"/>
        <v>7.7486814327095335E-5</v>
      </c>
      <c r="AC3903" s="175"/>
    </row>
    <row r="3904" spans="1:29">
      <c r="A3904" t="s">
        <v>9042</v>
      </c>
      <c r="B3904" t="s">
        <v>9043</v>
      </c>
      <c r="C3904">
        <v>4.0599999999999996</v>
      </c>
      <c r="D3904">
        <v>4.0599999999999996</v>
      </c>
      <c r="E3904">
        <v>3.05</v>
      </c>
      <c r="F3904">
        <v>6.27</v>
      </c>
      <c r="G3904">
        <v>6.31</v>
      </c>
      <c r="H3904">
        <v>3.67</v>
      </c>
      <c r="I3904">
        <v>5.52</v>
      </c>
      <c r="J3904">
        <v>5.8</v>
      </c>
      <c r="K3904">
        <v>2.7</v>
      </c>
      <c r="U3904">
        <v>14</v>
      </c>
      <c r="V3904">
        <v>23</v>
      </c>
      <c r="W3904">
        <v>15</v>
      </c>
      <c r="X3904">
        <v>130</v>
      </c>
      <c r="Y3904">
        <v>126</v>
      </c>
      <c r="Z3904">
        <v>141</v>
      </c>
      <c r="AA3904">
        <f t="shared" si="891"/>
        <v>449</v>
      </c>
      <c r="AB3904">
        <f t="shared" si="896"/>
        <v>7.4820601361001731E-5</v>
      </c>
      <c r="AC3904" s="175"/>
    </row>
    <row r="3905" spans="1:29">
      <c r="A3905" t="s">
        <v>9044</v>
      </c>
      <c r="B3905" t="s">
        <v>9045</v>
      </c>
      <c r="C3905">
        <v>4.0599999999999996</v>
      </c>
      <c r="D3905">
        <v>4.0599999999999996</v>
      </c>
      <c r="E3905">
        <v>3.07</v>
      </c>
      <c r="F3905">
        <v>6.3</v>
      </c>
      <c r="G3905">
        <v>6.31</v>
      </c>
      <c r="H3905">
        <v>3.7</v>
      </c>
      <c r="I3905">
        <v>5.57</v>
      </c>
      <c r="J3905">
        <v>5.83</v>
      </c>
      <c r="K3905">
        <v>2.7</v>
      </c>
      <c r="U3905">
        <v>16</v>
      </c>
      <c r="V3905">
        <v>21</v>
      </c>
      <c r="W3905">
        <v>17</v>
      </c>
      <c r="X3905">
        <v>104</v>
      </c>
      <c r="Y3905">
        <v>116</v>
      </c>
      <c r="Z3905">
        <v>113</v>
      </c>
      <c r="AA3905">
        <f t="shared" si="891"/>
        <v>387</v>
      </c>
      <c r="AB3905">
        <f t="shared" si="896"/>
        <v>6.4489026117389025E-5</v>
      </c>
      <c r="AC3905" s="175">
        <f t="shared" ref="AC3905" si="898">SUM(AB3905:AB3908)/4</f>
        <v>6.0822983289010315E-5</v>
      </c>
    </row>
    <row r="3906" spans="1:29">
      <c r="A3906" t="s">
        <v>9046</v>
      </c>
      <c r="B3906" t="s">
        <v>9047</v>
      </c>
      <c r="C3906">
        <v>4.0599999999999996</v>
      </c>
      <c r="D3906">
        <v>4.0599999999999996</v>
      </c>
      <c r="E3906">
        <v>3.08</v>
      </c>
      <c r="F3906">
        <v>6.31</v>
      </c>
      <c r="G3906">
        <v>6.32</v>
      </c>
      <c r="H3906">
        <v>3.72</v>
      </c>
      <c r="I3906">
        <v>5.65</v>
      </c>
      <c r="J3906">
        <v>5.87</v>
      </c>
      <c r="K3906">
        <v>2.7</v>
      </c>
      <c r="U3906">
        <v>17</v>
      </c>
      <c r="V3906">
        <v>20</v>
      </c>
      <c r="W3906">
        <v>16</v>
      </c>
      <c r="X3906">
        <v>92</v>
      </c>
      <c r="Y3906">
        <v>119</v>
      </c>
      <c r="Z3906">
        <v>109</v>
      </c>
      <c r="AA3906">
        <f t="shared" si="891"/>
        <v>373</v>
      </c>
      <c r="AB3906">
        <f t="shared" si="896"/>
        <v>6.2156089772057117E-5</v>
      </c>
      <c r="AC3906" s="175"/>
    </row>
    <row r="3907" spans="1:29">
      <c r="A3907" t="s">
        <v>9048</v>
      </c>
      <c r="B3907" t="s">
        <v>9049</v>
      </c>
      <c r="C3907">
        <v>4.0599999999999996</v>
      </c>
      <c r="D3907">
        <v>4.0599999999999996</v>
      </c>
      <c r="E3907">
        <v>3.09</v>
      </c>
      <c r="F3907">
        <v>6.31</v>
      </c>
      <c r="G3907">
        <v>6.32</v>
      </c>
      <c r="H3907">
        <v>3.73</v>
      </c>
      <c r="I3907">
        <v>5.73</v>
      </c>
      <c r="J3907">
        <v>5.91</v>
      </c>
      <c r="K3907">
        <v>2.7</v>
      </c>
      <c r="U3907">
        <v>15</v>
      </c>
      <c r="V3907">
        <v>21</v>
      </c>
      <c r="W3907">
        <v>17</v>
      </c>
      <c r="X3907">
        <v>89</v>
      </c>
      <c r="Y3907">
        <v>108</v>
      </c>
      <c r="Z3907">
        <v>97</v>
      </c>
      <c r="AA3907">
        <f t="shared" si="891"/>
        <v>347</v>
      </c>
      <c r="AB3907">
        <f t="shared" si="896"/>
        <v>5.7823493702155016E-5</v>
      </c>
      <c r="AC3907" s="175"/>
    </row>
    <row r="3908" spans="1:29">
      <c r="A3908" t="s">
        <v>9050</v>
      </c>
      <c r="B3908" t="s">
        <v>9051</v>
      </c>
      <c r="C3908">
        <v>4.0599999999999996</v>
      </c>
      <c r="D3908">
        <v>4.0599999999999996</v>
      </c>
      <c r="E3908">
        <v>3.09</v>
      </c>
      <c r="F3908">
        <v>6.31</v>
      </c>
      <c r="G3908">
        <v>6.32</v>
      </c>
      <c r="H3908">
        <v>3.73</v>
      </c>
      <c r="I3908">
        <v>5.78</v>
      </c>
      <c r="J3908">
        <v>5.94</v>
      </c>
      <c r="K3908">
        <v>2.7</v>
      </c>
      <c r="U3908">
        <v>17</v>
      </c>
      <c r="V3908">
        <v>22</v>
      </c>
      <c r="W3908">
        <v>17</v>
      </c>
      <c r="X3908">
        <v>77</v>
      </c>
      <c r="Y3908">
        <v>106</v>
      </c>
      <c r="Z3908">
        <v>114</v>
      </c>
      <c r="AA3908">
        <f t="shared" si="891"/>
        <v>353</v>
      </c>
      <c r="AB3908">
        <f t="shared" si="896"/>
        <v>5.8823323564440116E-5</v>
      </c>
      <c r="AC3908" s="175"/>
    </row>
    <row r="3909" spans="1:29">
      <c r="A3909" t="s">
        <v>9052</v>
      </c>
      <c r="B3909" t="s">
        <v>9053</v>
      </c>
      <c r="C3909">
        <v>4.0599999999999996</v>
      </c>
      <c r="D3909">
        <v>4.0599999999999996</v>
      </c>
      <c r="E3909">
        <v>3.06</v>
      </c>
      <c r="F3909">
        <v>6.31</v>
      </c>
      <c r="G3909">
        <v>6.32</v>
      </c>
      <c r="H3909">
        <v>3.7</v>
      </c>
      <c r="I3909">
        <v>5.77</v>
      </c>
      <c r="J3909">
        <v>5.93</v>
      </c>
      <c r="K3909">
        <v>2.7</v>
      </c>
      <c r="U3909">
        <v>16</v>
      </c>
      <c r="V3909">
        <v>22</v>
      </c>
      <c r="W3909">
        <v>17</v>
      </c>
      <c r="X3909">
        <v>82</v>
      </c>
      <c r="Y3909">
        <v>114</v>
      </c>
      <c r="Z3909">
        <v>134</v>
      </c>
      <c r="AA3909">
        <f t="shared" si="891"/>
        <v>385</v>
      </c>
      <c r="AB3909">
        <f t="shared" si="896"/>
        <v>6.415574949662733E-5</v>
      </c>
      <c r="AC3909" s="175">
        <f t="shared" si="892"/>
        <v>6.9029920075267201E-5</v>
      </c>
    </row>
    <row r="3910" spans="1:29">
      <c r="A3910" t="s">
        <v>9054</v>
      </c>
      <c r="B3910" t="s">
        <v>9055</v>
      </c>
      <c r="C3910">
        <v>4.0599999999999996</v>
      </c>
      <c r="D3910">
        <v>4.0599999999999996</v>
      </c>
      <c r="E3910">
        <v>3.03</v>
      </c>
      <c r="F3910">
        <v>6.31</v>
      </c>
      <c r="G3910">
        <v>6.31</v>
      </c>
      <c r="H3910">
        <v>3.64</v>
      </c>
      <c r="I3910">
        <v>5.7</v>
      </c>
      <c r="J3910">
        <v>5.9</v>
      </c>
      <c r="K3910">
        <v>2.7</v>
      </c>
      <c r="U3910">
        <v>16</v>
      </c>
      <c r="V3910">
        <v>25</v>
      </c>
      <c r="W3910">
        <v>20</v>
      </c>
      <c r="X3910">
        <v>86</v>
      </c>
      <c r="Y3910">
        <v>120</v>
      </c>
      <c r="Z3910">
        <v>130</v>
      </c>
      <c r="AA3910">
        <f t="shared" ref="AA3910:AA3973" si="899">SUM(U3910:Z3910)</f>
        <v>397</v>
      </c>
      <c r="AB3910">
        <f t="shared" si="896"/>
        <v>6.6155409221197529E-5</v>
      </c>
      <c r="AC3910" s="175"/>
    </row>
    <row r="3911" spans="1:29">
      <c r="A3911" t="s">
        <v>9056</v>
      </c>
      <c r="B3911" t="s">
        <v>9057</v>
      </c>
      <c r="C3911">
        <v>4.0599999999999996</v>
      </c>
      <c r="D3911">
        <v>4.0599999999999996</v>
      </c>
      <c r="E3911">
        <v>2.97</v>
      </c>
      <c r="F3911">
        <v>6.3</v>
      </c>
      <c r="G3911">
        <v>6.31</v>
      </c>
      <c r="H3911">
        <v>3.54</v>
      </c>
      <c r="I3911">
        <v>5.57</v>
      </c>
      <c r="J3911">
        <v>5.83</v>
      </c>
      <c r="K3911">
        <v>2.7</v>
      </c>
      <c r="U3911">
        <v>15</v>
      </c>
      <c r="V3911">
        <v>28</v>
      </c>
      <c r="W3911">
        <v>24</v>
      </c>
      <c r="X3911">
        <v>100</v>
      </c>
      <c r="Y3911">
        <v>123</v>
      </c>
      <c r="Z3911">
        <v>137</v>
      </c>
      <c r="AA3911">
        <f t="shared" si="899"/>
        <v>427</v>
      </c>
      <c r="AB3911">
        <f t="shared" si="896"/>
        <v>7.1154558532623028E-5</v>
      </c>
      <c r="AC3911" s="175"/>
    </row>
    <row r="3912" spans="1:29">
      <c r="A3912" t="s">
        <v>9058</v>
      </c>
      <c r="B3912" t="s">
        <v>9059</v>
      </c>
      <c r="C3912">
        <v>4.0599999999999996</v>
      </c>
      <c r="D3912">
        <v>4.0599999999999996</v>
      </c>
      <c r="E3912">
        <v>2.9</v>
      </c>
      <c r="F3912">
        <v>6.22</v>
      </c>
      <c r="G3912">
        <v>6.31</v>
      </c>
      <c r="H3912">
        <v>3.42</v>
      </c>
      <c r="I3912">
        <v>5.37</v>
      </c>
      <c r="J3912">
        <v>5.72</v>
      </c>
      <c r="K3912">
        <v>2.7</v>
      </c>
      <c r="U3912">
        <v>16</v>
      </c>
      <c r="V3912">
        <v>28</v>
      </c>
      <c r="W3912">
        <v>23</v>
      </c>
      <c r="X3912">
        <v>105</v>
      </c>
      <c r="Y3912">
        <v>134</v>
      </c>
      <c r="Z3912">
        <v>142</v>
      </c>
      <c r="AA3912">
        <f t="shared" si="899"/>
        <v>448</v>
      </c>
      <c r="AB3912">
        <f t="shared" si="896"/>
        <v>7.465396305062089E-5</v>
      </c>
      <c r="AC3912" s="175"/>
    </row>
    <row r="3913" spans="1:29">
      <c r="A3913" t="s">
        <v>9060</v>
      </c>
      <c r="B3913" t="s">
        <v>9061</v>
      </c>
      <c r="C3913">
        <v>4.05</v>
      </c>
      <c r="D3913">
        <v>4.0599999999999996</v>
      </c>
      <c r="E3913">
        <v>2.85</v>
      </c>
      <c r="F3913">
        <v>6.01</v>
      </c>
      <c r="G3913">
        <v>6.3</v>
      </c>
      <c r="H3913">
        <v>3.32</v>
      </c>
      <c r="I3913">
        <v>5.22</v>
      </c>
      <c r="J3913">
        <v>5.65</v>
      </c>
      <c r="K3913">
        <v>2.7</v>
      </c>
      <c r="U3913">
        <v>17</v>
      </c>
      <c r="V3913">
        <v>28</v>
      </c>
      <c r="W3913">
        <v>20</v>
      </c>
      <c r="X3913">
        <v>96</v>
      </c>
      <c r="Y3913">
        <v>130</v>
      </c>
      <c r="Z3913">
        <v>121</v>
      </c>
      <c r="AA3913">
        <f t="shared" si="899"/>
        <v>412</v>
      </c>
      <c r="AB3913">
        <f t="shared" si="896"/>
        <v>6.8654983876910279E-5</v>
      </c>
      <c r="AC3913" s="175">
        <f t="shared" si="893"/>
        <v>4.7366939725756663E-5</v>
      </c>
    </row>
    <row r="3914" spans="1:29">
      <c r="A3914" t="s">
        <v>9062</v>
      </c>
      <c r="B3914" t="s">
        <v>9063</v>
      </c>
      <c r="C3914">
        <v>4.04</v>
      </c>
      <c r="D3914">
        <v>4.0599999999999996</v>
      </c>
      <c r="E3914">
        <v>2.82</v>
      </c>
      <c r="F3914">
        <v>5.88</v>
      </c>
      <c r="G3914">
        <v>6.27</v>
      </c>
      <c r="H3914">
        <v>3.28</v>
      </c>
      <c r="I3914">
        <v>5.14</v>
      </c>
      <c r="J3914">
        <v>5.6</v>
      </c>
      <c r="K3914">
        <v>2.7</v>
      </c>
      <c r="U3914">
        <v>13</v>
      </c>
      <c r="V3914">
        <v>22</v>
      </c>
      <c r="W3914">
        <v>16</v>
      </c>
      <c r="X3914">
        <v>93</v>
      </c>
      <c r="Y3914">
        <v>118</v>
      </c>
      <c r="Z3914">
        <v>71</v>
      </c>
      <c r="AA3914">
        <f t="shared" si="899"/>
        <v>333</v>
      </c>
      <c r="AB3914">
        <f t="shared" si="896"/>
        <v>5.5490557356823115E-5</v>
      </c>
      <c r="AC3914" s="175"/>
    </row>
    <row r="3915" spans="1:29">
      <c r="A3915" t="s">
        <v>9064</v>
      </c>
      <c r="B3915" t="s">
        <v>9065</v>
      </c>
      <c r="C3915">
        <v>4.0199999999999996</v>
      </c>
      <c r="D3915">
        <v>4.0599999999999996</v>
      </c>
      <c r="E3915">
        <v>2.8</v>
      </c>
      <c r="F3915">
        <v>5.75</v>
      </c>
      <c r="G3915">
        <v>6.22</v>
      </c>
      <c r="H3915">
        <v>3.23</v>
      </c>
      <c r="I3915">
        <v>5.08</v>
      </c>
      <c r="J3915">
        <v>5.57</v>
      </c>
      <c r="K3915">
        <v>2.7</v>
      </c>
      <c r="U3915">
        <v>11</v>
      </c>
      <c r="V3915">
        <v>15</v>
      </c>
      <c r="W3915">
        <v>9</v>
      </c>
      <c r="X3915">
        <v>70</v>
      </c>
      <c r="Y3915">
        <v>88</v>
      </c>
      <c r="Z3915">
        <v>29</v>
      </c>
      <c r="AA3915">
        <f t="shared" si="899"/>
        <v>222</v>
      </c>
      <c r="AB3915">
        <f t="shared" si="896"/>
        <v>3.6993704904548743E-5</v>
      </c>
      <c r="AC3915" s="175"/>
    </row>
    <row r="3916" spans="1:29">
      <c r="A3916" t="s">
        <v>9066</v>
      </c>
      <c r="B3916" t="s">
        <v>9067</v>
      </c>
      <c r="C3916">
        <v>4</v>
      </c>
      <c r="D3916">
        <v>4.0599999999999996</v>
      </c>
      <c r="E3916">
        <v>2.79</v>
      </c>
      <c r="F3916">
        <v>5.7</v>
      </c>
      <c r="G3916">
        <v>6.19</v>
      </c>
      <c r="H3916">
        <v>3.21</v>
      </c>
      <c r="I3916">
        <v>5.0599999999999996</v>
      </c>
      <c r="J3916">
        <v>5.56</v>
      </c>
      <c r="K3916">
        <v>2.7</v>
      </c>
      <c r="U3916">
        <v>9</v>
      </c>
      <c r="V3916">
        <v>9</v>
      </c>
      <c r="W3916">
        <v>7</v>
      </c>
      <c r="X3916">
        <v>66</v>
      </c>
      <c r="Y3916">
        <v>67</v>
      </c>
      <c r="Z3916">
        <v>12</v>
      </c>
      <c r="AA3916">
        <f t="shared" si="899"/>
        <v>170</v>
      </c>
      <c r="AB3916">
        <f t="shared" si="896"/>
        <v>2.8328512764744531E-5</v>
      </c>
      <c r="AC3916" s="175"/>
    </row>
    <row r="3917" spans="1:29">
      <c r="A3917" t="s">
        <v>9068</v>
      </c>
      <c r="B3917" t="s">
        <v>9069</v>
      </c>
      <c r="C3917">
        <v>3.99</v>
      </c>
      <c r="D3917">
        <v>4.0599999999999996</v>
      </c>
      <c r="E3917">
        <v>2.78</v>
      </c>
      <c r="F3917">
        <v>5.66</v>
      </c>
      <c r="G3917">
        <v>6.16</v>
      </c>
      <c r="H3917">
        <v>3.19</v>
      </c>
      <c r="I3917">
        <v>5.05</v>
      </c>
      <c r="J3917">
        <v>5.56</v>
      </c>
      <c r="K3917">
        <v>2.7</v>
      </c>
      <c r="U3917">
        <v>9</v>
      </c>
      <c r="V3917">
        <v>8</v>
      </c>
      <c r="W3917">
        <v>7</v>
      </c>
      <c r="X3917">
        <v>82</v>
      </c>
      <c r="Y3917">
        <v>69</v>
      </c>
      <c r="Z3917">
        <v>15</v>
      </c>
      <c r="AA3917">
        <f t="shared" si="899"/>
        <v>190</v>
      </c>
      <c r="AB3917">
        <f t="shared" si="896"/>
        <v>3.1661278972361536E-5</v>
      </c>
      <c r="AC3917" s="175">
        <f t="shared" si="894"/>
        <v>3.7743577301262568E-5</v>
      </c>
    </row>
    <row r="3918" spans="1:29">
      <c r="A3918" t="s">
        <v>9070</v>
      </c>
      <c r="B3918" t="s">
        <v>9071</v>
      </c>
      <c r="C3918">
        <v>3.98</v>
      </c>
      <c r="D3918">
        <v>4.0599999999999996</v>
      </c>
      <c r="E3918">
        <v>2.78</v>
      </c>
      <c r="F3918">
        <v>5.63</v>
      </c>
      <c r="G3918">
        <v>6.14</v>
      </c>
      <c r="H3918">
        <v>3.18</v>
      </c>
      <c r="I3918">
        <v>5.03</v>
      </c>
      <c r="J3918">
        <v>5.54</v>
      </c>
      <c r="K3918">
        <v>2.7</v>
      </c>
      <c r="U3918">
        <v>9</v>
      </c>
      <c r="V3918">
        <v>8</v>
      </c>
      <c r="W3918">
        <v>8</v>
      </c>
      <c r="X3918">
        <v>86</v>
      </c>
      <c r="Y3918">
        <v>67</v>
      </c>
      <c r="Z3918">
        <v>12</v>
      </c>
      <c r="AA3918">
        <f t="shared" si="899"/>
        <v>190</v>
      </c>
      <c r="AB3918">
        <f t="shared" si="896"/>
        <v>3.1661278972361536E-5</v>
      </c>
      <c r="AC3918" s="175"/>
    </row>
    <row r="3919" spans="1:29">
      <c r="A3919" t="s">
        <v>9072</v>
      </c>
      <c r="B3919" t="s">
        <v>9073</v>
      </c>
      <c r="C3919">
        <v>3.97</v>
      </c>
      <c r="D3919">
        <v>4.0599999999999996</v>
      </c>
      <c r="E3919">
        <v>2.77</v>
      </c>
      <c r="F3919">
        <v>5.6</v>
      </c>
      <c r="G3919">
        <v>6.13</v>
      </c>
      <c r="H3919">
        <v>3.16</v>
      </c>
      <c r="I3919">
        <v>5.01</v>
      </c>
      <c r="J3919">
        <v>5.54</v>
      </c>
      <c r="K3919">
        <v>2.7</v>
      </c>
      <c r="U3919">
        <v>12</v>
      </c>
      <c r="V3919">
        <v>10</v>
      </c>
      <c r="W3919">
        <v>11</v>
      </c>
      <c r="X3919">
        <v>88</v>
      </c>
      <c r="Y3919">
        <v>64</v>
      </c>
      <c r="Z3919">
        <v>22</v>
      </c>
      <c r="AA3919">
        <f t="shared" si="899"/>
        <v>207</v>
      </c>
      <c r="AB3919">
        <f t="shared" si="896"/>
        <v>3.4494130248835987E-5</v>
      </c>
      <c r="AC3919" s="175"/>
    </row>
    <row r="3920" spans="1:29">
      <c r="A3920" t="s">
        <v>9074</v>
      </c>
      <c r="B3920" t="s">
        <v>9075</v>
      </c>
      <c r="C3920">
        <v>3.97</v>
      </c>
      <c r="D3920">
        <v>4.0599999999999996</v>
      </c>
      <c r="E3920">
        <v>2.77</v>
      </c>
      <c r="F3920">
        <v>5.56</v>
      </c>
      <c r="G3920">
        <v>6.09</v>
      </c>
      <c r="H3920">
        <v>3.14</v>
      </c>
      <c r="I3920">
        <v>5.01</v>
      </c>
      <c r="J3920">
        <v>5.54</v>
      </c>
      <c r="K3920">
        <v>2.7</v>
      </c>
      <c r="U3920">
        <v>11</v>
      </c>
      <c r="V3920">
        <v>17</v>
      </c>
      <c r="W3920">
        <v>16</v>
      </c>
      <c r="X3920">
        <v>120</v>
      </c>
      <c r="Y3920">
        <v>103</v>
      </c>
      <c r="Z3920">
        <v>52</v>
      </c>
      <c r="AA3920">
        <f t="shared" si="899"/>
        <v>319</v>
      </c>
      <c r="AB3920">
        <f t="shared" si="896"/>
        <v>5.3157621011491213E-5</v>
      </c>
      <c r="AC3920" s="175"/>
    </row>
    <row r="3921" spans="1:29">
      <c r="A3921" t="s">
        <v>9076</v>
      </c>
      <c r="B3921" t="s">
        <v>9077</v>
      </c>
      <c r="C3921">
        <v>4.03</v>
      </c>
      <c r="D3921">
        <v>4.0599999999999996</v>
      </c>
      <c r="E3921">
        <v>2.81</v>
      </c>
      <c r="F3921">
        <v>5.72</v>
      </c>
      <c r="G3921">
        <v>6.18</v>
      </c>
      <c r="H3921">
        <v>3.16</v>
      </c>
      <c r="I3921">
        <v>5.13</v>
      </c>
      <c r="J3921">
        <v>5.6</v>
      </c>
      <c r="K3921">
        <v>2.7</v>
      </c>
      <c r="U3921">
        <v>1</v>
      </c>
      <c r="V3921">
        <v>28</v>
      </c>
      <c r="W3921">
        <v>28</v>
      </c>
      <c r="X3921">
        <v>194</v>
      </c>
      <c r="Y3921">
        <v>140</v>
      </c>
      <c r="Z3921">
        <v>162</v>
      </c>
      <c r="AA3921">
        <f t="shared" si="899"/>
        <v>553</v>
      </c>
      <c r="AB3921">
        <f t="shared" si="896"/>
        <v>9.2150985640610162E-5</v>
      </c>
      <c r="AC3921" s="175">
        <f t="shared" si="895"/>
        <v>1.0048290115965267E-4</v>
      </c>
    </row>
    <row r="3922" spans="1:29">
      <c r="A3922" t="s">
        <v>9078</v>
      </c>
      <c r="B3922" t="s">
        <v>9079</v>
      </c>
      <c r="C3922">
        <v>4.0599999999999996</v>
      </c>
      <c r="D3922">
        <v>4.0599999999999996</v>
      </c>
      <c r="E3922">
        <v>2.87</v>
      </c>
      <c r="F3922">
        <v>6.01</v>
      </c>
      <c r="G3922">
        <v>6.27</v>
      </c>
      <c r="H3922">
        <v>3.23</v>
      </c>
      <c r="I3922">
        <v>5.31</v>
      </c>
      <c r="J3922">
        <v>5.69</v>
      </c>
      <c r="K3922">
        <v>2.7</v>
      </c>
      <c r="U3922">
        <v>11</v>
      </c>
      <c r="V3922">
        <v>39</v>
      </c>
      <c r="W3922">
        <v>26</v>
      </c>
      <c r="X3922">
        <v>220</v>
      </c>
      <c r="Y3922">
        <v>119</v>
      </c>
      <c r="Z3922">
        <v>253</v>
      </c>
      <c r="AA3922">
        <f t="shared" si="899"/>
        <v>668</v>
      </c>
      <c r="AB3922">
        <f t="shared" si="896"/>
        <v>1.1131439133440792E-4</v>
      </c>
      <c r="AC3922" s="175"/>
    </row>
    <row r="3923" spans="1:29">
      <c r="A3923" t="s">
        <v>9080</v>
      </c>
      <c r="B3923" t="s">
        <v>9081</v>
      </c>
      <c r="C3923">
        <v>4.0599999999999996</v>
      </c>
      <c r="D3923">
        <v>4.0599999999999996</v>
      </c>
      <c r="E3923">
        <v>2.95</v>
      </c>
      <c r="F3923">
        <v>6.23</v>
      </c>
      <c r="G3923">
        <v>6.31</v>
      </c>
      <c r="H3923">
        <v>3.34</v>
      </c>
      <c r="I3923">
        <v>5.5</v>
      </c>
      <c r="J3923">
        <v>5.79</v>
      </c>
      <c r="K3923">
        <v>2.7</v>
      </c>
      <c r="U3923">
        <v>16</v>
      </c>
      <c r="V3923">
        <v>28</v>
      </c>
      <c r="W3923">
        <v>27</v>
      </c>
      <c r="X3923">
        <v>218</v>
      </c>
      <c r="Y3923">
        <v>150</v>
      </c>
      <c r="Z3923">
        <v>218</v>
      </c>
      <c r="AA3923">
        <f t="shared" si="899"/>
        <v>657</v>
      </c>
      <c r="AB3923">
        <f t="shared" si="896"/>
        <v>1.0948136992021858E-4</v>
      </c>
      <c r="AC3923" s="175"/>
    </row>
    <row r="3924" spans="1:29">
      <c r="A3924" t="s">
        <v>9082</v>
      </c>
      <c r="B3924" t="s">
        <v>9083</v>
      </c>
      <c r="C3924">
        <v>4.0599999999999996</v>
      </c>
      <c r="D3924">
        <v>4.0599999999999996</v>
      </c>
      <c r="E3924">
        <v>3.01</v>
      </c>
      <c r="F3924">
        <v>6.29</v>
      </c>
      <c r="G3924">
        <v>6.31</v>
      </c>
      <c r="H3924">
        <v>3.47</v>
      </c>
      <c r="I3924">
        <v>5.68</v>
      </c>
      <c r="J3924">
        <v>5.88</v>
      </c>
      <c r="K3924">
        <v>2.7</v>
      </c>
      <c r="U3924">
        <v>20</v>
      </c>
      <c r="V3924">
        <v>26</v>
      </c>
      <c r="W3924">
        <v>24</v>
      </c>
      <c r="X3924">
        <v>164</v>
      </c>
      <c r="Y3924">
        <v>134</v>
      </c>
      <c r="Z3924">
        <v>166</v>
      </c>
      <c r="AA3924">
        <f t="shared" si="899"/>
        <v>534</v>
      </c>
      <c r="AB3924">
        <f t="shared" si="896"/>
        <v>8.8984857743374009E-5</v>
      </c>
      <c r="AC3924" s="175"/>
    </row>
    <row r="3925" spans="1:29">
      <c r="A3925" t="s">
        <v>9084</v>
      </c>
      <c r="B3925" t="s">
        <v>9085</v>
      </c>
      <c r="C3925">
        <v>4.0599999999999996</v>
      </c>
      <c r="D3925">
        <v>4.0599999999999996</v>
      </c>
      <c r="E3925">
        <v>3.07</v>
      </c>
      <c r="F3925">
        <v>6.31</v>
      </c>
      <c r="G3925">
        <v>6.32</v>
      </c>
      <c r="H3925">
        <v>3.58</v>
      </c>
      <c r="I3925">
        <v>5.83</v>
      </c>
      <c r="J3925">
        <v>5.96</v>
      </c>
      <c r="K3925">
        <v>2.7</v>
      </c>
      <c r="U3925">
        <v>18</v>
      </c>
      <c r="V3925">
        <v>25</v>
      </c>
      <c r="W3925">
        <v>24</v>
      </c>
      <c r="X3925">
        <v>153</v>
      </c>
      <c r="Y3925">
        <v>136</v>
      </c>
      <c r="Z3925">
        <v>158</v>
      </c>
      <c r="AA3925">
        <f t="shared" si="899"/>
        <v>514</v>
      </c>
      <c r="AB3925">
        <f t="shared" si="896"/>
        <v>8.5652091535757001E-5</v>
      </c>
      <c r="AC3925" s="175">
        <f t="shared" ref="AC3925" si="900">SUM(AB3925:AB3928)/4</f>
        <v>7.9028218698118212E-5</v>
      </c>
    </row>
    <row r="3926" spans="1:29">
      <c r="A3926" t="s">
        <v>9086</v>
      </c>
      <c r="B3926" t="s">
        <v>9087</v>
      </c>
      <c r="C3926">
        <v>4.0599999999999996</v>
      </c>
      <c r="D3926">
        <v>4.0599999999999996</v>
      </c>
      <c r="E3926">
        <v>3.12</v>
      </c>
      <c r="F3926">
        <v>6.31</v>
      </c>
      <c r="G3926">
        <v>6.32</v>
      </c>
      <c r="H3926">
        <v>3.66</v>
      </c>
      <c r="I3926">
        <v>5.93</v>
      </c>
      <c r="J3926">
        <v>6.01</v>
      </c>
      <c r="K3926">
        <v>2.7</v>
      </c>
      <c r="U3926">
        <v>14</v>
      </c>
      <c r="V3926">
        <v>23</v>
      </c>
      <c r="W3926">
        <v>19</v>
      </c>
      <c r="X3926">
        <v>150</v>
      </c>
      <c r="Y3926">
        <v>129</v>
      </c>
      <c r="Z3926">
        <v>144</v>
      </c>
      <c r="AA3926">
        <f t="shared" si="899"/>
        <v>479</v>
      </c>
      <c r="AB3926">
        <f t="shared" ref="AB3926:AB3989" si="901">AA3926/$AD$4</f>
        <v>7.9819750672427243E-5</v>
      </c>
      <c r="AC3926" s="175"/>
    </row>
    <row r="3927" spans="1:29">
      <c r="A3927" t="s">
        <v>9088</v>
      </c>
      <c r="B3927" t="s">
        <v>9089</v>
      </c>
      <c r="C3927">
        <v>4.0599999999999996</v>
      </c>
      <c r="D3927">
        <v>4.0599999999999996</v>
      </c>
      <c r="E3927">
        <v>3.17</v>
      </c>
      <c r="F3927">
        <v>6.31</v>
      </c>
      <c r="G3927">
        <v>6.32</v>
      </c>
      <c r="H3927">
        <v>3.73</v>
      </c>
      <c r="I3927">
        <v>5.98</v>
      </c>
      <c r="J3927">
        <v>6.04</v>
      </c>
      <c r="K3927">
        <v>2.7</v>
      </c>
      <c r="U3927">
        <v>11</v>
      </c>
      <c r="V3927">
        <v>21</v>
      </c>
      <c r="W3927">
        <v>16</v>
      </c>
      <c r="X3927">
        <v>139</v>
      </c>
      <c r="Y3927">
        <v>125</v>
      </c>
      <c r="Z3927">
        <v>146</v>
      </c>
      <c r="AA3927">
        <f t="shared" si="899"/>
        <v>458</v>
      </c>
      <c r="AB3927">
        <f t="shared" si="901"/>
        <v>7.6320346154429394E-5</v>
      </c>
      <c r="AC3927" s="175"/>
    </row>
    <row r="3928" spans="1:29">
      <c r="A3928" t="s">
        <v>9090</v>
      </c>
      <c r="B3928" t="s">
        <v>9091</v>
      </c>
      <c r="C3928">
        <v>4.0599999999999996</v>
      </c>
      <c r="D3928">
        <v>4.0599999999999996</v>
      </c>
      <c r="E3928">
        <v>3.21</v>
      </c>
      <c r="F3928">
        <v>6.32</v>
      </c>
      <c r="G3928">
        <v>6.32</v>
      </c>
      <c r="H3928">
        <v>3.81</v>
      </c>
      <c r="I3928">
        <v>6.04</v>
      </c>
      <c r="J3928">
        <v>6.06</v>
      </c>
      <c r="K3928">
        <v>2.7</v>
      </c>
      <c r="U3928">
        <v>13</v>
      </c>
      <c r="V3928">
        <v>20</v>
      </c>
      <c r="W3928">
        <v>14</v>
      </c>
      <c r="X3928">
        <v>132</v>
      </c>
      <c r="Y3928">
        <v>126</v>
      </c>
      <c r="Z3928">
        <v>141</v>
      </c>
      <c r="AA3928">
        <f t="shared" si="899"/>
        <v>446</v>
      </c>
      <c r="AB3928">
        <f t="shared" si="901"/>
        <v>7.4320686429859182E-5</v>
      </c>
      <c r="AC3928" s="175"/>
    </row>
    <row r="3929" spans="1:29">
      <c r="A3929" t="s">
        <v>9092</v>
      </c>
      <c r="B3929" t="s">
        <v>9093</v>
      </c>
      <c r="C3929">
        <v>4.0599999999999996</v>
      </c>
      <c r="D3929">
        <v>4.0599999999999996</v>
      </c>
      <c r="E3929">
        <v>3.23</v>
      </c>
      <c r="F3929">
        <v>6.32</v>
      </c>
      <c r="G3929">
        <v>6.32</v>
      </c>
      <c r="H3929">
        <v>3.86</v>
      </c>
      <c r="I3929">
        <v>6.05</v>
      </c>
      <c r="J3929">
        <v>6.07</v>
      </c>
      <c r="K3929">
        <v>2.7</v>
      </c>
      <c r="U3929">
        <v>15</v>
      </c>
      <c r="V3929">
        <v>19</v>
      </c>
      <c r="W3929">
        <v>15</v>
      </c>
      <c r="X3929">
        <v>105</v>
      </c>
      <c r="Y3929">
        <v>116</v>
      </c>
      <c r="Z3929">
        <v>113</v>
      </c>
      <c r="AA3929">
        <f t="shared" si="899"/>
        <v>383</v>
      </c>
      <c r="AB3929">
        <f t="shared" si="901"/>
        <v>6.3822472875865621E-5</v>
      </c>
      <c r="AC3929" s="175">
        <f t="shared" ref="AC3929:AC3989" si="902">SUM(AB3929:AB3932)/4</f>
        <v>5.9948132159510863E-5</v>
      </c>
    </row>
    <row r="3930" spans="1:29">
      <c r="A3930" t="s">
        <v>9094</v>
      </c>
      <c r="B3930" t="s">
        <v>9095</v>
      </c>
      <c r="C3930">
        <v>4.0599999999999996</v>
      </c>
      <c r="D3930">
        <v>4.0599999999999996</v>
      </c>
      <c r="E3930">
        <v>3.26</v>
      </c>
      <c r="F3930">
        <v>6.32</v>
      </c>
      <c r="G3930">
        <v>6.32</v>
      </c>
      <c r="H3930">
        <v>3.89</v>
      </c>
      <c r="I3930">
        <v>6.06</v>
      </c>
      <c r="J3930">
        <v>6.08</v>
      </c>
      <c r="K3930">
        <v>2.7</v>
      </c>
      <c r="U3930">
        <v>16</v>
      </c>
      <c r="V3930">
        <v>17</v>
      </c>
      <c r="W3930">
        <v>14</v>
      </c>
      <c r="X3930">
        <v>93</v>
      </c>
      <c r="Y3930">
        <v>119</v>
      </c>
      <c r="Z3930">
        <v>109</v>
      </c>
      <c r="AA3930">
        <f t="shared" si="899"/>
        <v>368</v>
      </c>
      <c r="AB3930">
        <f t="shared" si="901"/>
        <v>6.1322898220152872E-5</v>
      </c>
      <c r="AC3930" s="175"/>
    </row>
    <row r="3931" spans="1:29">
      <c r="A3931" t="s">
        <v>9096</v>
      </c>
      <c r="B3931" t="s">
        <v>9097</v>
      </c>
      <c r="C3931">
        <v>4.0599999999999996</v>
      </c>
      <c r="D3931">
        <v>4.0599999999999996</v>
      </c>
      <c r="E3931">
        <v>3.26</v>
      </c>
      <c r="F3931">
        <v>6.32</v>
      </c>
      <c r="G3931">
        <v>6.32</v>
      </c>
      <c r="H3931">
        <v>3.89</v>
      </c>
      <c r="I3931">
        <v>6.06</v>
      </c>
      <c r="J3931">
        <v>6.08</v>
      </c>
      <c r="K3931">
        <v>2.7</v>
      </c>
      <c r="U3931">
        <v>14</v>
      </c>
      <c r="V3931">
        <v>18</v>
      </c>
      <c r="W3931">
        <v>15</v>
      </c>
      <c r="X3931">
        <v>90</v>
      </c>
      <c r="Y3931">
        <v>108</v>
      </c>
      <c r="Z3931">
        <v>97</v>
      </c>
      <c r="AA3931">
        <f t="shared" si="899"/>
        <v>342</v>
      </c>
      <c r="AB3931">
        <f t="shared" si="901"/>
        <v>5.6990302150250764E-5</v>
      </c>
      <c r="AC3931" s="175"/>
    </row>
    <row r="3932" spans="1:29">
      <c r="A3932" t="s">
        <v>9098</v>
      </c>
      <c r="B3932" t="s">
        <v>9099</v>
      </c>
      <c r="C3932">
        <v>4.0599999999999996</v>
      </c>
      <c r="D3932">
        <v>4.0599999999999996</v>
      </c>
      <c r="E3932">
        <v>3.26</v>
      </c>
      <c r="F3932">
        <v>6.32</v>
      </c>
      <c r="G3932">
        <v>6.32</v>
      </c>
      <c r="H3932">
        <v>3.87</v>
      </c>
      <c r="I3932">
        <v>6.05</v>
      </c>
      <c r="J3932">
        <v>6.07</v>
      </c>
      <c r="K3932">
        <v>2.7</v>
      </c>
      <c r="U3932">
        <v>15</v>
      </c>
      <c r="V3932">
        <v>19</v>
      </c>
      <c r="W3932">
        <v>15</v>
      </c>
      <c r="X3932">
        <v>77</v>
      </c>
      <c r="Y3932">
        <v>106</v>
      </c>
      <c r="Z3932">
        <v>114</v>
      </c>
      <c r="AA3932">
        <f t="shared" si="899"/>
        <v>346</v>
      </c>
      <c r="AB3932">
        <f t="shared" si="901"/>
        <v>5.7656855391774168E-5</v>
      </c>
      <c r="AC3932" s="175"/>
    </row>
    <row r="3933" spans="1:29">
      <c r="A3933" t="s">
        <v>9100</v>
      </c>
      <c r="B3933" t="s">
        <v>9101</v>
      </c>
      <c r="C3933">
        <v>4.0599999999999996</v>
      </c>
      <c r="D3933">
        <v>4.0599999999999996</v>
      </c>
      <c r="E3933">
        <v>3.24</v>
      </c>
      <c r="F3933">
        <v>6.32</v>
      </c>
      <c r="G3933">
        <v>6.32</v>
      </c>
      <c r="H3933">
        <v>3.82</v>
      </c>
      <c r="I3933">
        <v>6.03</v>
      </c>
      <c r="J3933">
        <v>6.06</v>
      </c>
      <c r="K3933">
        <v>2.7</v>
      </c>
      <c r="U3933">
        <v>15</v>
      </c>
      <c r="V3933">
        <v>19</v>
      </c>
      <c r="W3933">
        <v>14</v>
      </c>
      <c r="X3933">
        <v>82</v>
      </c>
      <c r="Y3933">
        <v>114</v>
      </c>
      <c r="Z3933">
        <v>134</v>
      </c>
      <c r="AA3933">
        <f t="shared" si="899"/>
        <v>378</v>
      </c>
      <c r="AB3933">
        <f t="shared" si="901"/>
        <v>6.2989281323961376E-5</v>
      </c>
      <c r="AC3933" s="175">
        <f t="shared" ref="AC3933:AC3993" si="903">SUM(AB3933:AB3936)/4</f>
        <v>6.7821792325006033E-5</v>
      </c>
    </row>
    <row r="3934" spans="1:29">
      <c r="A3934" t="s">
        <v>9102</v>
      </c>
      <c r="B3934" t="s">
        <v>9103</v>
      </c>
      <c r="C3934">
        <v>4.0599999999999996</v>
      </c>
      <c r="D3934">
        <v>4.0599999999999996</v>
      </c>
      <c r="E3934">
        <v>3.19</v>
      </c>
      <c r="F3934">
        <v>6.32</v>
      </c>
      <c r="G3934">
        <v>6.32</v>
      </c>
      <c r="H3934">
        <v>3.76</v>
      </c>
      <c r="I3934">
        <v>5.97</v>
      </c>
      <c r="J3934">
        <v>6.03</v>
      </c>
      <c r="K3934">
        <v>2.7</v>
      </c>
      <c r="U3934">
        <v>15</v>
      </c>
      <c r="V3934">
        <v>22</v>
      </c>
      <c r="W3934">
        <v>17</v>
      </c>
      <c r="X3934">
        <v>87</v>
      </c>
      <c r="Y3934">
        <v>119</v>
      </c>
      <c r="Z3934">
        <v>130</v>
      </c>
      <c r="AA3934">
        <f t="shared" si="899"/>
        <v>390</v>
      </c>
      <c r="AB3934">
        <f t="shared" si="901"/>
        <v>6.4988941048531575E-5</v>
      </c>
      <c r="AC3934" s="175"/>
    </row>
    <row r="3935" spans="1:29">
      <c r="A3935" t="s">
        <v>9104</v>
      </c>
      <c r="B3935" t="s">
        <v>9105</v>
      </c>
      <c r="C3935">
        <v>4.0599999999999996</v>
      </c>
      <c r="D3935">
        <v>4.0599999999999996</v>
      </c>
      <c r="E3935">
        <v>3.09</v>
      </c>
      <c r="F3935">
        <v>6.31</v>
      </c>
      <c r="G3935">
        <v>6.32</v>
      </c>
      <c r="H3935">
        <v>3.69</v>
      </c>
      <c r="I3935">
        <v>5.82</v>
      </c>
      <c r="J3935">
        <v>5.96</v>
      </c>
      <c r="K3935">
        <v>2.7</v>
      </c>
      <c r="U3935">
        <v>14</v>
      </c>
      <c r="V3935">
        <v>24</v>
      </c>
      <c r="W3935">
        <v>21</v>
      </c>
      <c r="X3935">
        <v>101</v>
      </c>
      <c r="Y3935">
        <v>123</v>
      </c>
      <c r="Z3935">
        <v>137</v>
      </c>
      <c r="AA3935">
        <f t="shared" si="899"/>
        <v>420</v>
      </c>
      <c r="AB3935">
        <f t="shared" si="901"/>
        <v>6.9988090359957087E-5</v>
      </c>
      <c r="AC3935" s="175"/>
    </row>
    <row r="3936" spans="1:29">
      <c r="A3936" t="s">
        <v>9106</v>
      </c>
      <c r="B3936" t="s">
        <v>9107</v>
      </c>
      <c r="C3936">
        <v>4.0599999999999996</v>
      </c>
      <c r="D3936">
        <v>4.0599999999999996</v>
      </c>
      <c r="E3936">
        <v>2.99</v>
      </c>
      <c r="F3936">
        <v>6.29</v>
      </c>
      <c r="G3936">
        <v>6.31</v>
      </c>
      <c r="H3936">
        <v>3.54</v>
      </c>
      <c r="I3936">
        <v>5.57</v>
      </c>
      <c r="J3936">
        <v>5.83</v>
      </c>
      <c r="K3936">
        <v>2.7</v>
      </c>
      <c r="U3936">
        <v>14</v>
      </c>
      <c r="V3936">
        <v>25</v>
      </c>
      <c r="W3936">
        <v>20</v>
      </c>
      <c r="X3936">
        <v>105</v>
      </c>
      <c r="Y3936">
        <v>134</v>
      </c>
      <c r="Z3936">
        <v>142</v>
      </c>
      <c r="AA3936">
        <f t="shared" si="899"/>
        <v>440</v>
      </c>
      <c r="AB3936">
        <f t="shared" si="901"/>
        <v>7.3320856567574082E-5</v>
      </c>
      <c r="AC3936" s="175"/>
    </row>
    <row r="3937" spans="1:29">
      <c r="A3937" t="s">
        <v>9108</v>
      </c>
      <c r="B3937" t="s">
        <v>9109</v>
      </c>
      <c r="C3937">
        <v>4.0599999999999996</v>
      </c>
      <c r="D3937">
        <v>4.0599999999999996</v>
      </c>
      <c r="E3937">
        <v>2.92</v>
      </c>
      <c r="F3937">
        <v>6.24</v>
      </c>
      <c r="G3937">
        <v>6.31</v>
      </c>
      <c r="H3937">
        <v>3.41</v>
      </c>
      <c r="I3937">
        <v>5.41</v>
      </c>
      <c r="J3937">
        <v>5.75</v>
      </c>
      <c r="K3937">
        <v>2.7</v>
      </c>
      <c r="U3937">
        <v>15</v>
      </c>
      <c r="V3937">
        <v>25</v>
      </c>
      <c r="W3937">
        <v>17</v>
      </c>
      <c r="X3937">
        <v>97</v>
      </c>
      <c r="Y3937">
        <v>130</v>
      </c>
      <c r="Z3937">
        <v>121</v>
      </c>
      <c r="AA3937">
        <f t="shared" si="899"/>
        <v>405</v>
      </c>
      <c r="AB3937">
        <f t="shared" si="901"/>
        <v>6.7488515704244325E-5</v>
      </c>
      <c r="AC3937" s="175">
        <f t="shared" ref="AC3937:AC3997" si="904">SUM(AB3937:AB3940)/4</f>
        <v>4.645042901866199E-5</v>
      </c>
    </row>
    <row r="3938" spans="1:29">
      <c r="A3938" t="s">
        <v>9110</v>
      </c>
      <c r="B3938" t="s">
        <v>9111</v>
      </c>
      <c r="C3938">
        <v>4.0599999999999996</v>
      </c>
      <c r="D3938">
        <v>4.0599999999999996</v>
      </c>
      <c r="E3938">
        <v>2.87</v>
      </c>
      <c r="F3938">
        <v>6.08</v>
      </c>
      <c r="G3938">
        <v>6.3</v>
      </c>
      <c r="H3938">
        <v>3.31</v>
      </c>
      <c r="I3938">
        <v>5.29</v>
      </c>
      <c r="J3938">
        <v>5.68</v>
      </c>
      <c r="K3938">
        <v>2.7</v>
      </c>
      <c r="U3938">
        <v>12</v>
      </c>
      <c r="V3938">
        <v>19</v>
      </c>
      <c r="W3938">
        <v>15</v>
      </c>
      <c r="X3938">
        <v>94</v>
      </c>
      <c r="Y3938">
        <v>118</v>
      </c>
      <c r="Z3938">
        <v>71</v>
      </c>
      <c r="AA3938">
        <f t="shared" si="899"/>
        <v>329</v>
      </c>
      <c r="AB3938">
        <f t="shared" si="901"/>
        <v>5.482400411529971E-5</v>
      </c>
      <c r="AC3938" s="175"/>
    </row>
    <row r="3939" spans="1:29">
      <c r="A3939" t="s">
        <v>9112</v>
      </c>
      <c r="B3939" t="s">
        <v>9113</v>
      </c>
      <c r="C3939">
        <v>4.04</v>
      </c>
      <c r="D3939">
        <v>4.0599999999999996</v>
      </c>
      <c r="E3939">
        <v>2.83</v>
      </c>
      <c r="F3939">
        <v>5.89</v>
      </c>
      <c r="G3939">
        <v>6.26</v>
      </c>
      <c r="H3939">
        <v>3.23</v>
      </c>
      <c r="I3939">
        <v>5.18</v>
      </c>
      <c r="J3939">
        <v>5.63</v>
      </c>
      <c r="K3939">
        <v>2.7</v>
      </c>
      <c r="U3939">
        <v>10</v>
      </c>
      <c r="V3939">
        <v>14</v>
      </c>
      <c r="W3939">
        <v>8</v>
      </c>
      <c r="X3939">
        <v>70</v>
      </c>
      <c r="Y3939">
        <v>88</v>
      </c>
      <c r="Z3939">
        <v>29</v>
      </c>
      <c r="AA3939">
        <f t="shared" si="899"/>
        <v>219</v>
      </c>
      <c r="AB3939">
        <f t="shared" si="901"/>
        <v>3.6493789973406193E-5</v>
      </c>
      <c r="AC3939" s="175"/>
    </row>
    <row r="3940" spans="1:29">
      <c r="A3940" t="s">
        <v>9114</v>
      </c>
      <c r="B3940" t="s">
        <v>9115</v>
      </c>
      <c r="C3940">
        <v>4.0199999999999996</v>
      </c>
      <c r="D3940">
        <v>4.0599999999999996</v>
      </c>
      <c r="E3940">
        <v>2.8</v>
      </c>
      <c r="F3940">
        <v>5.74</v>
      </c>
      <c r="G3940">
        <v>6.2</v>
      </c>
      <c r="H3940">
        <v>3.18</v>
      </c>
      <c r="I3940">
        <v>5.1100000000000003</v>
      </c>
      <c r="J3940">
        <v>5.59</v>
      </c>
      <c r="K3940">
        <v>2.7</v>
      </c>
      <c r="U3940">
        <v>4</v>
      </c>
      <c r="V3940">
        <v>5</v>
      </c>
      <c r="W3940">
        <v>5</v>
      </c>
      <c r="X3940">
        <v>71</v>
      </c>
      <c r="Y3940">
        <v>65</v>
      </c>
      <c r="Z3940">
        <v>12</v>
      </c>
      <c r="AA3940">
        <f t="shared" si="899"/>
        <v>162</v>
      </c>
      <c r="AB3940">
        <f t="shared" si="901"/>
        <v>2.6995406281697733E-5</v>
      </c>
      <c r="AC3940" s="175"/>
    </row>
    <row r="3941" spans="1:29">
      <c r="A3941" t="s">
        <v>9116</v>
      </c>
      <c r="B3941" t="s">
        <v>9117</v>
      </c>
      <c r="C3941">
        <v>3.99</v>
      </c>
      <c r="D3941">
        <v>4.0599999999999996</v>
      </c>
      <c r="E3941">
        <v>2.78</v>
      </c>
      <c r="F3941">
        <v>5.61</v>
      </c>
      <c r="G3941">
        <v>6.13</v>
      </c>
      <c r="H3941">
        <v>3.12</v>
      </c>
      <c r="I3941">
        <v>5.05</v>
      </c>
      <c r="J3941">
        <v>5.56</v>
      </c>
      <c r="K3941">
        <v>2.7</v>
      </c>
      <c r="U3941">
        <v>5</v>
      </c>
      <c r="V3941">
        <v>5</v>
      </c>
      <c r="W3941">
        <v>5</v>
      </c>
      <c r="X3941">
        <v>82</v>
      </c>
      <c r="Y3941">
        <v>68</v>
      </c>
      <c r="Z3941">
        <v>14</v>
      </c>
      <c r="AA3941">
        <f t="shared" si="899"/>
        <v>179</v>
      </c>
      <c r="AB3941">
        <f t="shared" si="901"/>
        <v>2.9828257558172184E-5</v>
      </c>
      <c r="AC3941" s="175">
        <f t="shared" ref="AC3941:AC4001" si="905">SUM(AB3941:AB3944)/4</f>
        <v>3.4785747292002476E-5</v>
      </c>
    </row>
    <row r="3942" spans="1:29">
      <c r="A3942" t="s">
        <v>9118</v>
      </c>
      <c r="B3942" t="s">
        <v>9119</v>
      </c>
      <c r="C3942">
        <v>3.94</v>
      </c>
      <c r="D3942">
        <v>4.0599999999999996</v>
      </c>
      <c r="E3942">
        <v>2.75</v>
      </c>
      <c r="F3942">
        <v>5.49</v>
      </c>
      <c r="G3942">
        <v>6.05</v>
      </c>
      <c r="H3942">
        <v>3.09</v>
      </c>
      <c r="I3942">
        <v>4.9800000000000004</v>
      </c>
      <c r="J3942">
        <v>5.52</v>
      </c>
      <c r="K3942">
        <v>2.7</v>
      </c>
      <c r="U3942">
        <v>4</v>
      </c>
      <c r="V3942">
        <v>4</v>
      </c>
      <c r="W3942">
        <v>6</v>
      </c>
      <c r="X3942">
        <v>84</v>
      </c>
      <c r="Y3942">
        <v>65</v>
      </c>
      <c r="Z3942">
        <v>12</v>
      </c>
      <c r="AA3942">
        <f t="shared" si="899"/>
        <v>175</v>
      </c>
      <c r="AB3942">
        <f t="shared" si="901"/>
        <v>2.9161704316648783E-5</v>
      </c>
      <c r="AC3942" s="175"/>
    </row>
    <row r="3943" spans="1:29">
      <c r="A3943" t="s">
        <v>9120</v>
      </c>
      <c r="B3943" t="s">
        <v>9121</v>
      </c>
      <c r="C3943">
        <v>3.93</v>
      </c>
      <c r="D3943">
        <v>4.0599999999999996</v>
      </c>
      <c r="E3943">
        <v>2.74</v>
      </c>
      <c r="F3943">
        <v>5.44</v>
      </c>
      <c r="G3943">
        <v>6.01</v>
      </c>
      <c r="H3943">
        <v>3.07</v>
      </c>
      <c r="I3943">
        <v>4.96</v>
      </c>
      <c r="J3943">
        <v>5.51</v>
      </c>
      <c r="K3943">
        <v>2.7</v>
      </c>
      <c r="U3943">
        <v>8</v>
      </c>
      <c r="V3943">
        <v>6</v>
      </c>
      <c r="W3943">
        <v>8</v>
      </c>
      <c r="X3943">
        <v>84</v>
      </c>
      <c r="Y3943">
        <v>63</v>
      </c>
      <c r="Z3943">
        <v>21</v>
      </c>
      <c r="AA3943">
        <f t="shared" si="899"/>
        <v>190</v>
      </c>
      <c r="AB3943">
        <f t="shared" si="901"/>
        <v>3.1661278972361536E-5</v>
      </c>
      <c r="AC3943" s="175"/>
    </row>
    <row r="3944" spans="1:29">
      <c r="A3944" t="s">
        <v>9122</v>
      </c>
      <c r="B3944" t="s">
        <v>9123</v>
      </c>
      <c r="C3944">
        <v>3.97</v>
      </c>
      <c r="D3944">
        <v>4.0599999999999996</v>
      </c>
      <c r="E3944">
        <v>2.76</v>
      </c>
      <c r="F3944">
        <v>5.48</v>
      </c>
      <c r="G3944">
        <v>6.02</v>
      </c>
      <c r="H3944">
        <v>3.05</v>
      </c>
      <c r="I3944">
        <v>5.01</v>
      </c>
      <c r="J3944">
        <v>5.54</v>
      </c>
      <c r="K3944">
        <v>2.7</v>
      </c>
      <c r="U3944">
        <v>8</v>
      </c>
      <c r="V3944">
        <v>11</v>
      </c>
      <c r="W3944">
        <v>12</v>
      </c>
      <c r="X3944">
        <v>109</v>
      </c>
      <c r="Y3944">
        <v>101</v>
      </c>
      <c r="Z3944">
        <v>50</v>
      </c>
      <c r="AA3944">
        <f t="shared" si="899"/>
        <v>291</v>
      </c>
      <c r="AB3944">
        <f t="shared" si="901"/>
        <v>4.8491748320827403E-5</v>
      </c>
      <c r="AC3944" s="175"/>
    </row>
    <row r="3945" spans="1:29">
      <c r="A3945" t="s">
        <v>9124</v>
      </c>
      <c r="B3945" t="s">
        <v>9125</v>
      </c>
      <c r="C3945">
        <v>4.0599999999999996</v>
      </c>
      <c r="D3945">
        <v>4.0599999999999996</v>
      </c>
      <c r="E3945">
        <v>2.86</v>
      </c>
      <c r="F3945">
        <v>5.84</v>
      </c>
      <c r="G3945">
        <v>6.21</v>
      </c>
      <c r="H3945">
        <v>3.13</v>
      </c>
      <c r="I3945">
        <v>5.26</v>
      </c>
      <c r="J3945">
        <v>5.67</v>
      </c>
      <c r="K3945">
        <v>2.7</v>
      </c>
      <c r="V3945">
        <v>18</v>
      </c>
      <c r="W3945">
        <v>20</v>
      </c>
      <c r="X3945">
        <v>179</v>
      </c>
      <c r="Y3945">
        <v>138</v>
      </c>
      <c r="Z3945">
        <v>158</v>
      </c>
      <c r="AA3945">
        <f t="shared" si="899"/>
        <v>513</v>
      </c>
      <c r="AB3945">
        <f t="shared" si="901"/>
        <v>8.5485453225376146E-5</v>
      </c>
      <c r="AC3945" s="175">
        <f t="shared" ref="AC3945:AC4005" si="906">SUM(AB3945:AB3948)/4</f>
        <v>9.3525751701252171E-5</v>
      </c>
    </row>
    <row r="3946" spans="1:29">
      <c r="A3946" t="s">
        <v>9126</v>
      </c>
      <c r="B3946" t="s">
        <v>9127</v>
      </c>
      <c r="C3946">
        <v>4.0599999999999996</v>
      </c>
      <c r="D3946">
        <v>4.0599999999999996</v>
      </c>
      <c r="E3946">
        <v>2.98</v>
      </c>
      <c r="F3946">
        <v>6.23</v>
      </c>
      <c r="G3946">
        <v>6.31</v>
      </c>
      <c r="H3946">
        <v>3.26</v>
      </c>
      <c r="I3946">
        <v>5.59</v>
      </c>
      <c r="J3946">
        <v>5.84</v>
      </c>
      <c r="K3946">
        <v>2.7</v>
      </c>
      <c r="U3946">
        <v>6</v>
      </c>
      <c r="V3946">
        <v>26</v>
      </c>
      <c r="W3946">
        <v>17</v>
      </c>
      <c r="X3946">
        <v>197</v>
      </c>
      <c r="Y3946">
        <v>117</v>
      </c>
      <c r="Z3946">
        <v>247</v>
      </c>
      <c r="AA3946">
        <f t="shared" si="899"/>
        <v>610</v>
      </c>
      <c r="AB3946">
        <f t="shared" si="901"/>
        <v>1.0164936933231862E-4</v>
      </c>
      <c r="AC3946" s="175"/>
    </row>
    <row r="3947" spans="1:29">
      <c r="A3947" t="s">
        <v>9128</v>
      </c>
      <c r="B3947" t="s">
        <v>9129</v>
      </c>
      <c r="C3947">
        <v>4.0599999999999996</v>
      </c>
      <c r="D3947">
        <v>4.0599999999999996</v>
      </c>
      <c r="E3947">
        <v>3.11</v>
      </c>
      <c r="F3947">
        <v>6.31</v>
      </c>
      <c r="G3947">
        <v>6.32</v>
      </c>
      <c r="H3947">
        <v>3.42</v>
      </c>
      <c r="I3947">
        <v>5.89</v>
      </c>
      <c r="J3947">
        <v>5.99</v>
      </c>
      <c r="K3947">
        <v>2.7</v>
      </c>
      <c r="U3947">
        <v>11</v>
      </c>
      <c r="V3947">
        <v>18</v>
      </c>
      <c r="W3947">
        <v>18</v>
      </c>
      <c r="X3947">
        <v>210</v>
      </c>
      <c r="Y3947">
        <v>147</v>
      </c>
      <c r="Z3947">
        <v>213</v>
      </c>
      <c r="AA3947">
        <f t="shared" si="899"/>
        <v>617</v>
      </c>
      <c r="AB3947">
        <f t="shared" si="901"/>
        <v>1.0281583750498456E-4</v>
      </c>
      <c r="AC3947" s="175"/>
    </row>
    <row r="3948" spans="1:29">
      <c r="A3948" t="s">
        <v>9130</v>
      </c>
      <c r="B3948" t="s">
        <v>9131</v>
      </c>
      <c r="C3948">
        <v>4.0599999999999996</v>
      </c>
      <c r="D3948">
        <v>4.0599999999999996</v>
      </c>
      <c r="E3948">
        <v>3.21</v>
      </c>
      <c r="F3948">
        <v>6.32</v>
      </c>
      <c r="G3948">
        <v>6.32</v>
      </c>
      <c r="H3948">
        <v>3.57</v>
      </c>
      <c r="I3948">
        <v>6.04</v>
      </c>
      <c r="J3948">
        <v>6.07</v>
      </c>
      <c r="K3948">
        <v>2.7</v>
      </c>
      <c r="U3948">
        <v>14</v>
      </c>
      <c r="V3948">
        <v>16</v>
      </c>
      <c r="W3948">
        <v>16</v>
      </c>
      <c r="X3948">
        <v>166</v>
      </c>
      <c r="Y3948">
        <v>131</v>
      </c>
      <c r="Z3948">
        <v>162</v>
      </c>
      <c r="AA3948">
        <f t="shared" si="899"/>
        <v>505</v>
      </c>
      <c r="AB3948">
        <f t="shared" si="901"/>
        <v>8.4152346742329351E-5</v>
      </c>
      <c r="AC3948" s="175"/>
    </row>
    <row r="3949" spans="1:29">
      <c r="A3949" t="s">
        <v>9132</v>
      </c>
      <c r="B3949" t="s">
        <v>9133</v>
      </c>
      <c r="C3949">
        <v>4.0599999999999996</v>
      </c>
      <c r="D3949">
        <v>4.0599999999999996</v>
      </c>
      <c r="E3949">
        <v>3.29</v>
      </c>
      <c r="F3949">
        <v>6.32</v>
      </c>
      <c r="G3949">
        <v>6.32</v>
      </c>
      <c r="H3949">
        <v>3.72</v>
      </c>
      <c r="I3949">
        <v>6.08</v>
      </c>
      <c r="J3949">
        <v>6.08</v>
      </c>
      <c r="K3949">
        <v>2.7</v>
      </c>
      <c r="U3949">
        <v>11</v>
      </c>
      <c r="V3949">
        <v>15</v>
      </c>
      <c r="W3949">
        <v>17</v>
      </c>
      <c r="X3949">
        <v>153</v>
      </c>
      <c r="Y3949">
        <v>134</v>
      </c>
      <c r="Z3949">
        <v>155</v>
      </c>
      <c r="AA3949">
        <f t="shared" si="899"/>
        <v>485</v>
      </c>
      <c r="AB3949">
        <f t="shared" si="901"/>
        <v>8.0819580534712343E-5</v>
      </c>
      <c r="AC3949" s="175">
        <f t="shared" ref="AC3949:AC4009" si="907">SUM(AB3949:AB3952)/4</f>
        <v>7.3945750231502273E-5</v>
      </c>
    </row>
    <row r="3950" spans="1:29">
      <c r="A3950" t="s">
        <v>9134</v>
      </c>
      <c r="B3950" t="s">
        <v>9135</v>
      </c>
      <c r="C3950">
        <v>4.0599999999999996</v>
      </c>
      <c r="D3950">
        <v>4.0599999999999996</v>
      </c>
      <c r="E3950">
        <v>3.35</v>
      </c>
      <c r="F3950">
        <v>6.32</v>
      </c>
      <c r="G3950">
        <v>6.32</v>
      </c>
      <c r="H3950">
        <v>3.84</v>
      </c>
      <c r="I3950">
        <v>6.09</v>
      </c>
      <c r="J3950">
        <v>6.09</v>
      </c>
      <c r="K3950">
        <v>2.7</v>
      </c>
      <c r="U3950">
        <v>10</v>
      </c>
      <c r="V3950">
        <v>14</v>
      </c>
      <c r="W3950">
        <v>13</v>
      </c>
      <c r="X3950">
        <v>143</v>
      </c>
      <c r="Y3950">
        <v>127</v>
      </c>
      <c r="Z3950">
        <v>140</v>
      </c>
      <c r="AA3950">
        <f t="shared" si="899"/>
        <v>447</v>
      </c>
      <c r="AB3950">
        <f t="shared" si="901"/>
        <v>7.4487324740240036E-5</v>
      </c>
      <c r="AC3950" s="175"/>
    </row>
    <row r="3951" spans="1:29">
      <c r="A3951" t="s">
        <v>9136</v>
      </c>
      <c r="B3951" t="s">
        <v>9137</v>
      </c>
      <c r="C3951">
        <v>4.0599999999999996</v>
      </c>
      <c r="D3951">
        <v>4.0599999999999996</v>
      </c>
      <c r="E3951">
        <v>3.41</v>
      </c>
      <c r="F3951">
        <v>6.32</v>
      </c>
      <c r="G3951">
        <v>6.32</v>
      </c>
      <c r="H3951">
        <v>3.95</v>
      </c>
      <c r="I3951">
        <v>6.09</v>
      </c>
      <c r="J3951">
        <v>6.09</v>
      </c>
      <c r="K3951">
        <v>2.7</v>
      </c>
      <c r="U3951">
        <v>7</v>
      </c>
      <c r="V3951">
        <v>13</v>
      </c>
      <c r="W3951">
        <v>11</v>
      </c>
      <c r="X3951">
        <v>131</v>
      </c>
      <c r="Y3951">
        <v>123</v>
      </c>
      <c r="Z3951">
        <v>143</v>
      </c>
      <c r="AA3951">
        <f t="shared" si="899"/>
        <v>428</v>
      </c>
      <c r="AB3951">
        <f t="shared" si="901"/>
        <v>7.1321196843003882E-5</v>
      </c>
      <c r="AC3951" s="175"/>
    </row>
    <row r="3952" spans="1:29">
      <c r="A3952" t="s">
        <v>9138</v>
      </c>
      <c r="B3952" t="s">
        <v>9139</v>
      </c>
      <c r="C3952">
        <v>4.0599999999999996</v>
      </c>
      <c r="D3952">
        <v>4.0599999999999996</v>
      </c>
      <c r="E3952">
        <v>3.45</v>
      </c>
      <c r="F3952">
        <v>6.32</v>
      </c>
      <c r="G3952">
        <v>6.32</v>
      </c>
      <c r="H3952">
        <v>4.03</v>
      </c>
      <c r="I3952">
        <v>6.09</v>
      </c>
      <c r="J3952">
        <v>6.09</v>
      </c>
      <c r="K3952">
        <v>2.7</v>
      </c>
      <c r="U3952">
        <v>8</v>
      </c>
      <c r="V3952">
        <v>13</v>
      </c>
      <c r="W3952">
        <v>9</v>
      </c>
      <c r="X3952">
        <v>125</v>
      </c>
      <c r="Y3952">
        <v>123</v>
      </c>
      <c r="Z3952">
        <v>137</v>
      </c>
      <c r="AA3952">
        <f t="shared" si="899"/>
        <v>415</v>
      </c>
      <c r="AB3952">
        <f t="shared" si="901"/>
        <v>6.9154898808052829E-5</v>
      </c>
      <c r="AC3952" s="175"/>
    </row>
    <row r="3953" spans="1:29">
      <c r="A3953" t="s">
        <v>9140</v>
      </c>
      <c r="B3953" t="s">
        <v>9141</v>
      </c>
      <c r="C3953">
        <v>4.0599999999999996</v>
      </c>
      <c r="D3953">
        <v>4.0599999999999996</v>
      </c>
      <c r="E3953">
        <v>3.47</v>
      </c>
      <c r="F3953">
        <v>6.32</v>
      </c>
      <c r="G3953">
        <v>6.32</v>
      </c>
      <c r="H3953">
        <v>4.07</v>
      </c>
      <c r="I3953">
        <v>6.09</v>
      </c>
      <c r="J3953">
        <v>6.09</v>
      </c>
      <c r="K3953">
        <v>2.7</v>
      </c>
      <c r="U3953">
        <v>9</v>
      </c>
      <c r="V3953">
        <v>11</v>
      </c>
      <c r="W3953">
        <v>10</v>
      </c>
      <c r="X3953">
        <v>107</v>
      </c>
      <c r="Y3953">
        <v>113</v>
      </c>
      <c r="Z3953">
        <v>111</v>
      </c>
      <c r="AA3953">
        <f t="shared" si="899"/>
        <v>361</v>
      </c>
      <c r="AB3953">
        <f t="shared" si="901"/>
        <v>6.0156430047486918E-5</v>
      </c>
      <c r="AC3953" s="175">
        <f t="shared" ref="AC3953:AC4013" si="908">SUM(AB3953:AB3956)/4</f>
        <v>5.5698855244799169E-5</v>
      </c>
    </row>
    <row r="3954" spans="1:29">
      <c r="A3954" t="s">
        <v>9142</v>
      </c>
      <c r="B3954" t="s">
        <v>9143</v>
      </c>
      <c r="C3954">
        <v>4.0599999999999996</v>
      </c>
      <c r="D3954">
        <v>4.0599999999999996</v>
      </c>
      <c r="E3954">
        <v>3.47</v>
      </c>
      <c r="F3954">
        <v>6.32</v>
      </c>
      <c r="G3954">
        <v>6.32</v>
      </c>
      <c r="H3954">
        <v>4.09</v>
      </c>
      <c r="I3954">
        <v>6.09</v>
      </c>
      <c r="J3954">
        <v>6.09</v>
      </c>
      <c r="K3954">
        <v>2.7</v>
      </c>
      <c r="U3954">
        <v>11</v>
      </c>
      <c r="V3954">
        <v>10</v>
      </c>
      <c r="W3954">
        <v>9</v>
      </c>
      <c r="X3954">
        <v>88</v>
      </c>
      <c r="Y3954">
        <v>116</v>
      </c>
      <c r="Z3954">
        <v>106</v>
      </c>
      <c r="AA3954">
        <f t="shared" si="899"/>
        <v>340</v>
      </c>
      <c r="AB3954">
        <f t="shared" si="901"/>
        <v>5.6657025529489062E-5</v>
      </c>
      <c r="AC3954" s="175"/>
    </row>
    <row r="3955" spans="1:29">
      <c r="A3955" t="s">
        <v>9144</v>
      </c>
      <c r="B3955" t="s">
        <v>9145</v>
      </c>
      <c r="C3955">
        <v>4.0599999999999996</v>
      </c>
      <c r="D3955">
        <v>4.0599999999999996</v>
      </c>
      <c r="E3955">
        <v>3.46</v>
      </c>
      <c r="F3955">
        <v>6.32</v>
      </c>
      <c r="G3955">
        <v>6.32</v>
      </c>
      <c r="H3955">
        <v>4.09</v>
      </c>
      <c r="I3955">
        <v>6.09</v>
      </c>
      <c r="J3955">
        <v>6.09</v>
      </c>
      <c r="K3955">
        <v>2.7</v>
      </c>
      <c r="U3955">
        <v>10</v>
      </c>
      <c r="V3955">
        <v>11</v>
      </c>
      <c r="W3955">
        <v>10</v>
      </c>
      <c r="X3955">
        <v>85</v>
      </c>
      <c r="Y3955">
        <v>105</v>
      </c>
      <c r="Z3955">
        <v>95</v>
      </c>
      <c r="AA3955">
        <f t="shared" si="899"/>
        <v>316</v>
      </c>
      <c r="AB3955">
        <f t="shared" si="901"/>
        <v>5.2657706080348663E-5</v>
      </c>
      <c r="AC3955" s="175"/>
    </row>
    <row r="3956" spans="1:29">
      <c r="A3956" t="s">
        <v>9146</v>
      </c>
      <c r="B3956" t="s">
        <v>9147</v>
      </c>
      <c r="C3956">
        <v>4.0599999999999996</v>
      </c>
      <c r="D3956">
        <v>4.0599999999999996</v>
      </c>
      <c r="E3956">
        <v>3.44</v>
      </c>
      <c r="F3956">
        <v>6.32</v>
      </c>
      <c r="G3956">
        <v>6.32</v>
      </c>
      <c r="H3956">
        <v>4.07</v>
      </c>
      <c r="I3956">
        <v>6.09</v>
      </c>
      <c r="J3956">
        <v>6.09</v>
      </c>
      <c r="K3956">
        <v>2.7</v>
      </c>
      <c r="U3956">
        <v>11</v>
      </c>
      <c r="V3956">
        <v>12</v>
      </c>
      <c r="W3956">
        <v>10</v>
      </c>
      <c r="X3956">
        <v>72</v>
      </c>
      <c r="Y3956">
        <v>104</v>
      </c>
      <c r="Z3956">
        <v>111</v>
      </c>
      <c r="AA3956">
        <f t="shared" si="899"/>
        <v>320</v>
      </c>
      <c r="AB3956">
        <f t="shared" si="901"/>
        <v>5.3324259321872061E-5</v>
      </c>
      <c r="AC3956" s="175"/>
    </row>
    <row r="3957" spans="1:29">
      <c r="A3957" t="s">
        <v>9148</v>
      </c>
      <c r="B3957" t="s">
        <v>9149</v>
      </c>
      <c r="C3957">
        <v>4.0599999999999996</v>
      </c>
      <c r="D3957">
        <v>4.0599999999999996</v>
      </c>
      <c r="E3957">
        <v>3.39</v>
      </c>
      <c r="F3957">
        <v>6.32</v>
      </c>
      <c r="G3957">
        <v>6.32</v>
      </c>
      <c r="H3957">
        <v>4.0199999999999996</v>
      </c>
      <c r="I3957">
        <v>6.08</v>
      </c>
      <c r="J3957">
        <v>6.09</v>
      </c>
      <c r="K3957">
        <v>2.7</v>
      </c>
      <c r="U3957">
        <v>9</v>
      </c>
      <c r="V3957">
        <v>12</v>
      </c>
      <c r="W3957">
        <v>9</v>
      </c>
      <c r="X3957">
        <v>83</v>
      </c>
      <c r="Y3957">
        <v>111</v>
      </c>
      <c r="Z3957">
        <v>131</v>
      </c>
      <c r="AA3957">
        <f t="shared" si="899"/>
        <v>355</v>
      </c>
      <c r="AB3957">
        <f t="shared" si="901"/>
        <v>5.9156600185201818E-5</v>
      </c>
      <c r="AC3957" s="175">
        <f t="shared" ref="AC3957:AC4017" si="909">SUM(AB3957:AB3960)/4</f>
        <v>6.4155749496627317E-5</v>
      </c>
    </row>
    <row r="3958" spans="1:29">
      <c r="A3958" t="s">
        <v>9150</v>
      </c>
      <c r="B3958" t="s">
        <v>9151</v>
      </c>
      <c r="C3958">
        <v>4.0599999999999996</v>
      </c>
      <c r="D3958">
        <v>4.0599999999999996</v>
      </c>
      <c r="E3958">
        <v>3.34</v>
      </c>
      <c r="F3958">
        <v>6.32</v>
      </c>
      <c r="G3958">
        <v>6.32</v>
      </c>
      <c r="H3958">
        <v>3.96</v>
      </c>
      <c r="I3958">
        <v>6.08</v>
      </c>
      <c r="J3958">
        <v>6.08</v>
      </c>
      <c r="K3958">
        <v>2.7</v>
      </c>
      <c r="U3958">
        <v>11</v>
      </c>
      <c r="V3958">
        <v>13</v>
      </c>
      <c r="W3958">
        <v>11</v>
      </c>
      <c r="X3958">
        <v>89</v>
      </c>
      <c r="Y3958">
        <v>117</v>
      </c>
      <c r="Z3958">
        <v>127</v>
      </c>
      <c r="AA3958">
        <f t="shared" si="899"/>
        <v>368</v>
      </c>
      <c r="AB3958">
        <f t="shared" si="901"/>
        <v>6.1322898220152872E-5</v>
      </c>
      <c r="AC3958" s="175"/>
    </row>
    <row r="3959" spans="1:29">
      <c r="A3959" t="s">
        <v>9152</v>
      </c>
      <c r="B3959" t="s">
        <v>9153</v>
      </c>
      <c r="C3959">
        <v>4.0599999999999996</v>
      </c>
      <c r="D3959">
        <v>4.0599999999999996</v>
      </c>
      <c r="E3959">
        <v>3.28</v>
      </c>
      <c r="F3959">
        <v>6.32</v>
      </c>
      <c r="G3959">
        <v>6.32</v>
      </c>
      <c r="H3959">
        <v>3.91</v>
      </c>
      <c r="I3959">
        <v>6.05</v>
      </c>
      <c r="J3959">
        <v>6.07</v>
      </c>
      <c r="K3959">
        <v>2.7</v>
      </c>
      <c r="U3959">
        <v>8</v>
      </c>
      <c r="V3959">
        <v>15</v>
      </c>
      <c r="W3959">
        <v>14</v>
      </c>
      <c r="X3959">
        <v>109</v>
      </c>
      <c r="Y3959">
        <v>121</v>
      </c>
      <c r="Z3959">
        <v>134</v>
      </c>
      <c r="AA3959">
        <f t="shared" si="899"/>
        <v>401</v>
      </c>
      <c r="AB3959">
        <f t="shared" si="901"/>
        <v>6.682196246272092E-5</v>
      </c>
      <c r="AC3959" s="175"/>
    </row>
    <row r="3960" spans="1:29">
      <c r="A3960" t="s">
        <v>9154</v>
      </c>
      <c r="B3960" t="s">
        <v>9155</v>
      </c>
      <c r="C3960">
        <v>4.0599999999999996</v>
      </c>
      <c r="D3960">
        <v>4.0599999999999996</v>
      </c>
      <c r="E3960">
        <v>3.2</v>
      </c>
      <c r="F3960">
        <v>6.32</v>
      </c>
      <c r="G3960">
        <v>6.32</v>
      </c>
      <c r="H3960">
        <v>3.84</v>
      </c>
      <c r="I3960">
        <v>6</v>
      </c>
      <c r="J3960">
        <v>6.04</v>
      </c>
      <c r="K3960">
        <v>2.7</v>
      </c>
      <c r="U3960">
        <v>9</v>
      </c>
      <c r="V3960">
        <v>15</v>
      </c>
      <c r="W3960">
        <v>14</v>
      </c>
      <c r="X3960">
        <v>108</v>
      </c>
      <c r="Y3960">
        <v>131</v>
      </c>
      <c r="Z3960">
        <v>139</v>
      </c>
      <c r="AA3960">
        <f t="shared" si="899"/>
        <v>416</v>
      </c>
      <c r="AB3960">
        <f t="shared" si="901"/>
        <v>6.9321537118433683E-5</v>
      </c>
      <c r="AC3960" s="175"/>
    </row>
    <row r="3961" spans="1:29">
      <c r="A3961" t="s">
        <v>9156</v>
      </c>
      <c r="B3961" t="s">
        <v>9157</v>
      </c>
      <c r="C3961">
        <v>4.0599999999999996</v>
      </c>
      <c r="D3961">
        <v>4.0599999999999996</v>
      </c>
      <c r="E3961">
        <v>3.15</v>
      </c>
      <c r="F3961">
        <v>6.32</v>
      </c>
      <c r="G3961">
        <v>6.32</v>
      </c>
      <c r="H3961">
        <v>3.75</v>
      </c>
      <c r="I3961">
        <v>5.93</v>
      </c>
      <c r="J3961">
        <v>6.01</v>
      </c>
      <c r="K3961">
        <v>2.7</v>
      </c>
      <c r="U3961">
        <v>9</v>
      </c>
      <c r="V3961">
        <v>15</v>
      </c>
      <c r="W3961">
        <v>12</v>
      </c>
      <c r="X3961">
        <v>104</v>
      </c>
      <c r="Y3961">
        <v>127</v>
      </c>
      <c r="Z3961">
        <v>119</v>
      </c>
      <c r="AA3961">
        <f t="shared" si="899"/>
        <v>386</v>
      </c>
      <c r="AB3961">
        <f t="shared" si="901"/>
        <v>6.4322387807008171E-5</v>
      </c>
      <c r="AC3961" s="175">
        <f t="shared" ref="AC3961:AC4021" si="910">SUM(AB3961:AB3964)/4</f>
        <v>4.4575748026877425E-5</v>
      </c>
    </row>
    <row r="3962" spans="1:29">
      <c r="A3962" t="s">
        <v>9158</v>
      </c>
      <c r="B3962" t="s">
        <v>9159</v>
      </c>
      <c r="C3962">
        <v>4.0599999999999996</v>
      </c>
      <c r="D3962">
        <v>4.0599999999999996</v>
      </c>
      <c r="E3962">
        <v>3.12</v>
      </c>
      <c r="F3962">
        <v>6.32</v>
      </c>
      <c r="G3962">
        <v>6.32</v>
      </c>
      <c r="H3962">
        <v>3.68</v>
      </c>
      <c r="I3962">
        <v>5.85</v>
      </c>
      <c r="J3962">
        <v>5.97</v>
      </c>
      <c r="K3962">
        <v>2.7</v>
      </c>
      <c r="U3962">
        <v>7</v>
      </c>
      <c r="V3962">
        <v>12</v>
      </c>
      <c r="W3962">
        <v>10</v>
      </c>
      <c r="X3962">
        <v>93</v>
      </c>
      <c r="Y3962">
        <v>116</v>
      </c>
      <c r="Z3962">
        <v>69</v>
      </c>
      <c r="AA3962">
        <f t="shared" si="899"/>
        <v>307</v>
      </c>
      <c r="AB3962">
        <f t="shared" si="901"/>
        <v>5.1157961286921007E-5</v>
      </c>
      <c r="AC3962" s="175"/>
    </row>
    <row r="3963" spans="1:29">
      <c r="A3963" t="s">
        <v>9160</v>
      </c>
      <c r="B3963" t="s">
        <v>9161</v>
      </c>
      <c r="C3963">
        <v>4.0599999999999996</v>
      </c>
      <c r="D3963">
        <v>4.0599999999999996</v>
      </c>
      <c r="E3963">
        <v>3.09</v>
      </c>
      <c r="F3963">
        <v>6.31</v>
      </c>
      <c r="G3963">
        <v>6.32</v>
      </c>
      <c r="H3963">
        <v>3.62</v>
      </c>
      <c r="I3963">
        <v>5.79</v>
      </c>
      <c r="J3963">
        <v>5.94</v>
      </c>
      <c r="K3963">
        <v>2.7</v>
      </c>
      <c r="U3963">
        <v>7</v>
      </c>
      <c r="V3963">
        <v>8</v>
      </c>
      <c r="W3963">
        <v>6</v>
      </c>
      <c r="X3963">
        <v>69</v>
      </c>
      <c r="Y3963">
        <v>86</v>
      </c>
      <c r="Z3963">
        <v>28</v>
      </c>
      <c r="AA3963">
        <f t="shared" si="899"/>
        <v>204</v>
      </c>
      <c r="AB3963">
        <f t="shared" si="901"/>
        <v>3.3994215317693437E-5</v>
      </c>
      <c r="AC3963" s="175"/>
    </row>
    <row r="3964" spans="1:29">
      <c r="A3964" t="s">
        <v>9162</v>
      </c>
      <c r="B3964" t="s">
        <v>9163</v>
      </c>
      <c r="C3964">
        <v>4.0599999999999996</v>
      </c>
      <c r="D3964">
        <v>4.0599999999999996</v>
      </c>
      <c r="E3964">
        <v>3.08</v>
      </c>
      <c r="F3964">
        <v>6.31</v>
      </c>
      <c r="G3964">
        <v>6.32</v>
      </c>
      <c r="H3964">
        <v>3.59</v>
      </c>
      <c r="I3964">
        <v>5.73</v>
      </c>
      <c r="J3964">
        <v>5.91</v>
      </c>
      <c r="K3964">
        <v>2.7</v>
      </c>
      <c r="V3964">
        <v>5</v>
      </c>
      <c r="W3964">
        <v>4</v>
      </c>
      <c r="X3964">
        <v>87</v>
      </c>
      <c r="Y3964">
        <v>65</v>
      </c>
      <c r="Z3964">
        <v>12</v>
      </c>
      <c r="AA3964">
        <f t="shared" si="899"/>
        <v>173</v>
      </c>
      <c r="AB3964">
        <f t="shared" si="901"/>
        <v>2.8828427695887084E-5</v>
      </c>
      <c r="AC3964" s="175"/>
    </row>
    <row r="3965" spans="1:29">
      <c r="A3965" t="s">
        <v>9164</v>
      </c>
      <c r="B3965" t="s">
        <v>9165</v>
      </c>
      <c r="C3965">
        <v>4.0599999999999996</v>
      </c>
      <c r="D3965">
        <v>4.0599999999999996</v>
      </c>
      <c r="E3965">
        <v>3.06</v>
      </c>
      <c r="F3965">
        <v>6.31</v>
      </c>
      <c r="G3965">
        <v>6.32</v>
      </c>
      <c r="H3965">
        <v>3.57</v>
      </c>
      <c r="I3965">
        <v>5.69</v>
      </c>
      <c r="J3965">
        <v>5.89</v>
      </c>
      <c r="K3965">
        <v>2.7</v>
      </c>
      <c r="U3965">
        <v>1</v>
      </c>
      <c r="V3965">
        <v>4</v>
      </c>
      <c r="W3965">
        <v>4</v>
      </c>
      <c r="X3965">
        <v>86</v>
      </c>
      <c r="Y3965">
        <v>67</v>
      </c>
      <c r="Z3965">
        <v>14</v>
      </c>
      <c r="AA3965">
        <f t="shared" si="899"/>
        <v>176</v>
      </c>
      <c r="AB3965">
        <f t="shared" si="901"/>
        <v>2.9328342627029634E-5</v>
      </c>
      <c r="AC3965" s="175">
        <f t="shared" ref="AC3965" si="911">SUM(AB3965:AB3968)/4</f>
        <v>3.2952725877813131E-5</v>
      </c>
    </row>
    <row r="3966" spans="1:29">
      <c r="A3966" t="s">
        <v>9166</v>
      </c>
      <c r="B3966" t="s">
        <v>9167</v>
      </c>
      <c r="C3966">
        <v>4.0599999999999996</v>
      </c>
      <c r="D3966">
        <v>4.0599999999999996</v>
      </c>
      <c r="E3966">
        <v>3.04</v>
      </c>
      <c r="F3966">
        <v>6.3</v>
      </c>
      <c r="G3966">
        <v>6.32</v>
      </c>
      <c r="H3966">
        <v>3.54</v>
      </c>
      <c r="I3966">
        <v>5.66</v>
      </c>
      <c r="J3966">
        <v>5.88</v>
      </c>
      <c r="K3966">
        <v>2.7</v>
      </c>
      <c r="U3966">
        <v>7</v>
      </c>
      <c r="V3966">
        <v>3</v>
      </c>
      <c r="W3966">
        <v>5</v>
      </c>
      <c r="X3966">
        <v>66</v>
      </c>
      <c r="Y3966">
        <v>65</v>
      </c>
      <c r="Z3966">
        <v>11</v>
      </c>
      <c r="AA3966">
        <f t="shared" si="899"/>
        <v>157</v>
      </c>
      <c r="AB3966">
        <f t="shared" si="901"/>
        <v>2.6162214729793481E-5</v>
      </c>
      <c r="AC3966" s="175"/>
    </row>
    <row r="3967" spans="1:29">
      <c r="A3967" t="s">
        <v>9168</v>
      </c>
      <c r="B3967" t="s">
        <v>9169</v>
      </c>
      <c r="C3967">
        <v>4.0599999999999996</v>
      </c>
      <c r="D3967">
        <v>4.0599999999999996</v>
      </c>
      <c r="E3967">
        <v>3.02</v>
      </c>
      <c r="F3967">
        <v>6.3</v>
      </c>
      <c r="G3967">
        <v>6.31</v>
      </c>
      <c r="H3967">
        <v>3.52</v>
      </c>
      <c r="I3967">
        <v>5.6</v>
      </c>
      <c r="J3967">
        <v>5.84</v>
      </c>
      <c r="K3967">
        <v>2.7</v>
      </c>
      <c r="U3967">
        <v>4</v>
      </c>
      <c r="V3967">
        <v>5</v>
      </c>
      <c r="W3967">
        <v>7</v>
      </c>
      <c r="X3967">
        <v>83</v>
      </c>
      <c r="Y3967">
        <v>62</v>
      </c>
      <c r="Z3967">
        <v>21</v>
      </c>
      <c r="AA3967">
        <f t="shared" si="899"/>
        <v>182</v>
      </c>
      <c r="AB3967">
        <f t="shared" si="901"/>
        <v>3.0328172489314734E-5</v>
      </c>
      <c r="AC3967" s="175"/>
    </row>
    <row r="3968" spans="1:29">
      <c r="A3968" t="s">
        <v>9170</v>
      </c>
      <c r="B3968" t="s">
        <v>9171</v>
      </c>
      <c r="C3968">
        <v>4.0599999999999996</v>
      </c>
      <c r="D3968">
        <v>4.0599999999999996</v>
      </c>
      <c r="E3968">
        <v>3.02</v>
      </c>
      <c r="F3968">
        <v>6.3</v>
      </c>
      <c r="G3968">
        <v>6.31</v>
      </c>
      <c r="H3968">
        <v>3.5</v>
      </c>
      <c r="I3968">
        <v>5.58</v>
      </c>
      <c r="J3968">
        <v>5.84</v>
      </c>
      <c r="K3968">
        <v>2.7</v>
      </c>
      <c r="U3968">
        <v>5</v>
      </c>
      <c r="V3968">
        <v>9</v>
      </c>
      <c r="W3968">
        <v>10</v>
      </c>
      <c r="X3968">
        <v>102</v>
      </c>
      <c r="Y3968">
        <v>100</v>
      </c>
      <c r="Z3968">
        <v>50</v>
      </c>
      <c r="AA3968">
        <f t="shared" si="899"/>
        <v>276</v>
      </c>
      <c r="AB3968">
        <f t="shared" si="901"/>
        <v>4.5992173665114654E-5</v>
      </c>
      <c r="AC3968" s="175"/>
    </row>
    <row r="3969" spans="1:29">
      <c r="A3969" t="s">
        <v>9172</v>
      </c>
      <c r="B3969" t="s">
        <v>9173</v>
      </c>
      <c r="C3969">
        <v>4.0599999999999996</v>
      </c>
      <c r="D3969">
        <v>4.0599999999999996</v>
      </c>
      <c r="E3969">
        <v>3.04</v>
      </c>
      <c r="F3969">
        <v>6.31</v>
      </c>
      <c r="G3969">
        <v>6.32</v>
      </c>
      <c r="H3969">
        <v>3.51</v>
      </c>
      <c r="I3969">
        <v>5.65</v>
      </c>
      <c r="J3969">
        <v>5.87</v>
      </c>
      <c r="K3969">
        <v>2.7</v>
      </c>
      <c r="U3969">
        <v>5</v>
      </c>
      <c r="V3969">
        <v>15</v>
      </c>
      <c r="W3969">
        <v>17</v>
      </c>
      <c r="X3969">
        <v>123</v>
      </c>
      <c r="Y3969">
        <v>136</v>
      </c>
      <c r="Z3969">
        <v>157</v>
      </c>
      <c r="AA3969">
        <f t="shared" si="899"/>
        <v>453</v>
      </c>
      <c r="AB3969">
        <f t="shared" si="901"/>
        <v>7.5487154602525136E-5</v>
      </c>
      <c r="AC3969" s="175">
        <f t="shared" ref="AC3969:AC4029" si="912">SUM(AB3969:AB3972)/4</f>
        <v>8.76517512603272E-5</v>
      </c>
    </row>
    <row r="3970" spans="1:29">
      <c r="A3970" t="s">
        <v>9174</v>
      </c>
      <c r="B3970" t="s">
        <v>9175</v>
      </c>
      <c r="C3970">
        <v>4.0599999999999996</v>
      </c>
      <c r="D3970">
        <v>4.0599999999999996</v>
      </c>
      <c r="E3970">
        <v>3.09</v>
      </c>
      <c r="F3970">
        <v>6.31</v>
      </c>
      <c r="G3970">
        <v>6.32</v>
      </c>
      <c r="H3970">
        <v>3.56</v>
      </c>
      <c r="I3970">
        <v>5.74</v>
      </c>
      <c r="J3970">
        <v>5.91</v>
      </c>
      <c r="K3970">
        <v>2.7</v>
      </c>
      <c r="U3970">
        <v>2</v>
      </c>
      <c r="V3970">
        <v>23</v>
      </c>
      <c r="W3970">
        <v>15</v>
      </c>
      <c r="X3970">
        <v>185</v>
      </c>
      <c r="Y3970">
        <v>116</v>
      </c>
      <c r="Z3970">
        <v>245</v>
      </c>
      <c r="AA3970">
        <f t="shared" si="899"/>
        <v>586</v>
      </c>
      <c r="AB3970">
        <f t="shared" si="901"/>
        <v>9.7650049883178211E-5</v>
      </c>
      <c r="AC3970" s="175"/>
    </row>
    <row r="3971" spans="1:29">
      <c r="A3971" t="s">
        <v>9176</v>
      </c>
      <c r="B3971" t="s">
        <v>9177</v>
      </c>
      <c r="C3971">
        <v>4.0599999999999996</v>
      </c>
      <c r="D3971">
        <v>4.0599999999999996</v>
      </c>
      <c r="E3971">
        <v>3.13</v>
      </c>
      <c r="F3971">
        <v>6.31</v>
      </c>
      <c r="G3971">
        <v>6.32</v>
      </c>
      <c r="H3971">
        <v>3.63</v>
      </c>
      <c r="I3971">
        <v>5.83</v>
      </c>
      <c r="J3971">
        <v>5.96</v>
      </c>
      <c r="K3971">
        <v>2.7</v>
      </c>
      <c r="U3971">
        <v>3</v>
      </c>
      <c r="V3971">
        <v>15</v>
      </c>
      <c r="W3971">
        <v>16</v>
      </c>
      <c r="X3971">
        <v>196</v>
      </c>
      <c r="Y3971">
        <v>146</v>
      </c>
      <c r="Z3971">
        <v>211</v>
      </c>
      <c r="AA3971">
        <f t="shared" si="899"/>
        <v>587</v>
      </c>
      <c r="AB3971">
        <f t="shared" si="901"/>
        <v>9.7816688193559065E-5</v>
      </c>
      <c r="AC3971" s="175"/>
    </row>
    <row r="3972" spans="1:29">
      <c r="A3972" t="s">
        <v>9178</v>
      </c>
      <c r="B3972" t="s">
        <v>9179</v>
      </c>
      <c r="C3972">
        <v>4.0599999999999996</v>
      </c>
      <c r="D3972">
        <v>4.0599999999999996</v>
      </c>
      <c r="E3972">
        <v>3.18</v>
      </c>
      <c r="F3972">
        <v>6.32</v>
      </c>
      <c r="G3972">
        <v>6.32</v>
      </c>
      <c r="H3972">
        <v>3.71</v>
      </c>
      <c r="I3972">
        <v>5.93</v>
      </c>
      <c r="J3972">
        <v>6.01</v>
      </c>
      <c r="K3972">
        <v>2.7</v>
      </c>
      <c r="U3972">
        <v>13</v>
      </c>
      <c r="V3972">
        <v>14</v>
      </c>
      <c r="W3972">
        <v>14</v>
      </c>
      <c r="X3972">
        <v>147</v>
      </c>
      <c r="Y3972">
        <v>130</v>
      </c>
      <c r="Z3972">
        <v>160</v>
      </c>
      <c r="AA3972">
        <f t="shared" si="899"/>
        <v>478</v>
      </c>
      <c r="AB3972">
        <f t="shared" si="901"/>
        <v>7.9653112362046389E-5</v>
      </c>
      <c r="AC3972" s="175"/>
    </row>
    <row r="3973" spans="1:29">
      <c r="A3973" t="s">
        <v>9180</v>
      </c>
      <c r="B3973" t="s">
        <v>9181</v>
      </c>
      <c r="C3973">
        <v>4.0599999999999996</v>
      </c>
      <c r="D3973">
        <v>4.0599999999999996</v>
      </c>
      <c r="E3973">
        <v>3.22</v>
      </c>
      <c r="F3973">
        <v>6.32</v>
      </c>
      <c r="G3973">
        <v>6.32</v>
      </c>
      <c r="H3973">
        <v>3.78</v>
      </c>
      <c r="I3973">
        <v>5.98</v>
      </c>
      <c r="J3973">
        <v>6.04</v>
      </c>
      <c r="K3973">
        <v>2.7</v>
      </c>
      <c r="U3973">
        <v>12</v>
      </c>
      <c r="V3973">
        <v>13</v>
      </c>
      <c r="W3973">
        <v>14</v>
      </c>
      <c r="X3973">
        <v>127</v>
      </c>
      <c r="Y3973">
        <v>132</v>
      </c>
      <c r="Z3973">
        <v>153</v>
      </c>
      <c r="AA3973">
        <f t="shared" si="899"/>
        <v>451</v>
      </c>
      <c r="AB3973">
        <f t="shared" si="901"/>
        <v>7.515387798176344E-5</v>
      </c>
      <c r="AC3973" s="175">
        <f t="shared" ref="AC3973:AC4033" si="913">SUM(AB3973:AB3976)/4</f>
        <v>6.9946430782361874E-5</v>
      </c>
    </row>
    <row r="3974" spans="1:29">
      <c r="A3974" t="s">
        <v>9182</v>
      </c>
      <c r="B3974" t="s">
        <v>9183</v>
      </c>
      <c r="C3974">
        <v>4.0599999999999996</v>
      </c>
      <c r="D3974">
        <v>4.0599999999999996</v>
      </c>
      <c r="E3974">
        <v>3.25</v>
      </c>
      <c r="F3974">
        <v>6.32</v>
      </c>
      <c r="G3974">
        <v>6.32</v>
      </c>
      <c r="H3974">
        <v>3.88</v>
      </c>
      <c r="I3974">
        <v>6.01</v>
      </c>
      <c r="J3974">
        <v>6.05</v>
      </c>
      <c r="K3974">
        <v>2.7</v>
      </c>
      <c r="U3974">
        <v>5</v>
      </c>
      <c r="V3974">
        <v>12</v>
      </c>
      <c r="W3974">
        <v>11</v>
      </c>
      <c r="X3974">
        <v>147</v>
      </c>
      <c r="Y3974">
        <v>125</v>
      </c>
      <c r="Z3974">
        <v>139</v>
      </c>
      <c r="AA3974">
        <f t="shared" ref="AA3974:AA4037" si="914">SUM(U3974:Z3974)</f>
        <v>439</v>
      </c>
      <c r="AB3974">
        <f t="shared" si="901"/>
        <v>7.3154218257193241E-5</v>
      </c>
      <c r="AC3974" s="175"/>
    </row>
    <row r="3975" spans="1:29">
      <c r="A3975" t="s">
        <v>9184</v>
      </c>
      <c r="B3975" t="s">
        <v>9185</v>
      </c>
      <c r="C3975">
        <v>4.0599999999999996</v>
      </c>
      <c r="D3975">
        <v>4.0599999999999996</v>
      </c>
      <c r="E3975">
        <v>3.27</v>
      </c>
      <c r="F3975">
        <v>6.32</v>
      </c>
      <c r="G3975">
        <v>6.32</v>
      </c>
      <c r="H3975">
        <v>3.96</v>
      </c>
      <c r="I3975">
        <v>6.04</v>
      </c>
      <c r="J3975">
        <v>6.06</v>
      </c>
      <c r="K3975">
        <v>2.7</v>
      </c>
      <c r="U3975">
        <v>9</v>
      </c>
      <c r="V3975">
        <v>11</v>
      </c>
      <c r="W3975">
        <v>9</v>
      </c>
      <c r="X3975">
        <v>107</v>
      </c>
      <c r="Y3975">
        <v>122</v>
      </c>
      <c r="Z3975">
        <v>141</v>
      </c>
      <c r="AA3975">
        <f t="shared" si="914"/>
        <v>399</v>
      </c>
      <c r="AB3975">
        <f t="shared" si="901"/>
        <v>6.6488685841959225E-5</v>
      </c>
      <c r="AC3975" s="175"/>
    </row>
    <row r="3976" spans="1:29">
      <c r="A3976" t="s">
        <v>9186</v>
      </c>
      <c r="B3976" t="s">
        <v>9187</v>
      </c>
      <c r="C3976">
        <v>4.0599999999999996</v>
      </c>
      <c r="D3976">
        <v>4.0599999999999996</v>
      </c>
      <c r="E3976">
        <v>3.29</v>
      </c>
      <c r="F3976">
        <v>6.32</v>
      </c>
      <c r="G3976">
        <v>6.32</v>
      </c>
      <c r="H3976">
        <v>4.0199999999999996</v>
      </c>
      <c r="I3976">
        <v>6.05</v>
      </c>
      <c r="J3976">
        <v>6.07</v>
      </c>
      <c r="K3976">
        <v>2.7</v>
      </c>
      <c r="U3976">
        <v>9</v>
      </c>
      <c r="V3976">
        <v>11</v>
      </c>
      <c r="W3976">
        <v>7</v>
      </c>
      <c r="X3976">
        <v>105</v>
      </c>
      <c r="Y3976">
        <v>122</v>
      </c>
      <c r="Z3976">
        <v>136</v>
      </c>
      <c r="AA3976">
        <f t="shared" si="914"/>
        <v>390</v>
      </c>
      <c r="AB3976">
        <f t="shared" si="901"/>
        <v>6.4988941048531575E-5</v>
      </c>
      <c r="AC3976" s="175"/>
    </row>
    <row r="3977" spans="1:29">
      <c r="A3977" t="s">
        <v>9188</v>
      </c>
      <c r="B3977" t="s">
        <v>9189</v>
      </c>
      <c r="C3977">
        <v>4.0599999999999996</v>
      </c>
      <c r="D3977">
        <v>4.0599999999999996</v>
      </c>
      <c r="E3977">
        <v>3.3</v>
      </c>
      <c r="F3977">
        <v>6.32</v>
      </c>
      <c r="G3977">
        <v>6.32</v>
      </c>
      <c r="H3977">
        <v>4.04</v>
      </c>
      <c r="I3977">
        <v>6.07</v>
      </c>
      <c r="J3977">
        <v>6.08</v>
      </c>
      <c r="K3977">
        <v>2.7</v>
      </c>
      <c r="U3977">
        <v>11</v>
      </c>
      <c r="V3977">
        <v>10</v>
      </c>
      <c r="W3977">
        <v>8</v>
      </c>
      <c r="X3977">
        <v>85</v>
      </c>
      <c r="Y3977">
        <v>112</v>
      </c>
      <c r="Z3977">
        <v>109</v>
      </c>
      <c r="AA3977">
        <f t="shared" si="914"/>
        <v>335</v>
      </c>
      <c r="AB3977">
        <f t="shared" si="901"/>
        <v>5.5823833977584817E-5</v>
      </c>
      <c r="AC3977" s="175">
        <f t="shared" ref="AC3977:AC4037" si="915">SUM(AB3977:AB3980)/4</f>
        <v>5.6198770175941733E-5</v>
      </c>
    </row>
    <row r="3978" spans="1:29">
      <c r="A3978" t="s">
        <v>9190</v>
      </c>
      <c r="B3978" t="s">
        <v>9191</v>
      </c>
      <c r="C3978">
        <v>4.0599999999999996</v>
      </c>
      <c r="D3978">
        <v>4.0599999999999996</v>
      </c>
      <c r="E3978">
        <v>3.32</v>
      </c>
      <c r="F3978">
        <v>6.32</v>
      </c>
      <c r="G3978">
        <v>6.32</v>
      </c>
      <c r="H3978">
        <v>4.05</v>
      </c>
      <c r="I3978">
        <v>6.07</v>
      </c>
      <c r="J3978">
        <v>6.08</v>
      </c>
      <c r="K3978">
        <v>2.7</v>
      </c>
      <c r="U3978">
        <v>1</v>
      </c>
      <c r="V3978">
        <v>9</v>
      </c>
      <c r="W3978">
        <v>8</v>
      </c>
      <c r="X3978">
        <v>120</v>
      </c>
      <c r="Y3978">
        <v>115</v>
      </c>
      <c r="Z3978">
        <v>105</v>
      </c>
      <c r="AA3978">
        <f t="shared" si="914"/>
        <v>358</v>
      </c>
      <c r="AB3978">
        <f t="shared" si="901"/>
        <v>5.9656515116344368E-5</v>
      </c>
      <c r="AC3978" s="175"/>
    </row>
    <row r="3979" spans="1:29">
      <c r="A3979" t="s">
        <v>9192</v>
      </c>
      <c r="B3979" t="s">
        <v>9193</v>
      </c>
      <c r="C3979">
        <v>4.0599999999999996</v>
      </c>
      <c r="D3979">
        <v>4.0599999999999996</v>
      </c>
      <c r="E3979">
        <v>3.31</v>
      </c>
      <c r="F3979">
        <v>6.32</v>
      </c>
      <c r="G3979">
        <v>6.32</v>
      </c>
      <c r="H3979">
        <v>4.04</v>
      </c>
      <c r="I3979">
        <v>6.07</v>
      </c>
      <c r="J3979">
        <v>6.08</v>
      </c>
      <c r="K3979">
        <v>2.7</v>
      </c>
      <c r="U3979">
        <v>2</v>
      </c>
      <c r="V3979">
        <v>9</v>
      </c>
      <c r="W3979">
        <v>8</v>
      </c>
      <c r="X3979">
        <v>109</v>
      </c>
      <c r="Y3979">
        <v>104</v>
      </c>
      <c r="Z3979">
        <v>94</v>
      </c>
      <c r="AA3979">
        <f t="shared" si="914"/>
        <v>326</v>
      </c>
      <c r="AB3979">
        <f t="shared" si="901"/>
        <v>5.432408918415716E-5</v>
      </c>
      <c r="AC3979" s="175"/>
    </row>
    <row r="3980" spans="1:29">
      <c r="A3980" t="s">
        <v>9194</v>
      </c>
      <c r="B3980" t="s">
        <v>9195</v>
      </c>
      <c r="C3980">
        <v>4.0599999999999996</v>
      </c>
      <c r="D3980">
        <v>4.0599999999999996</v>
      </c>
      <c r="E3980">
        <v>3.3</v>
      </c>
      <c r="F3980">
        <v>6.32</v>
      </c>
      <c r="G3980">
        <v>6.32</v>
      </c>
      <c r="H3980">
        <v>4</v>
      </c>
      <c r="I3980">
        <v>6.07</v>
      </c>
      <c r="J3980">
        <v>6.08</v>
      </c>
      <c r="K3980">
        <v>2.7</v>
      </c>
      <c r="U3980">
        <v>5</v>
      </c>
      <c r="V3980">
        <v>10</v>
      </c>
      <c r="W3980">
        <v>8</v>
      </c>
      <c r="X3980">
        <v>94</v>
      </c>
      <c r="Y3980">
        <v>103</v>
      </c>
      <c r="Z3980">
        <v>110</v>
      </c>
      <c r="AA3980">
        <f t="shared" si="914"/>
        <v>330</v>
      </c>
      <c r="AB3980">
        <f t="shared" si="901"/>
        <v>5.4990642425680565E-5</v>
      </c>
      <c r="AC3980" s="175"/>
    </row>
    <row r="3981" spans="1:29">
      <c r="A3981" t="s">
        <v>9196</v>
      </c>
      <c r="B3981" t="s">
        <v>9197</v>
      </c>
      <c r="C3981">
        <v>4.0599999999999996</v>
      </c>
      <c r="D3981">
        <v>4.0599999999999996</v>
      </c>
      <c r="E3981">
        <v>3.26</v>
      </c>
      <c r="F3981">
        <v>6.32</v>
      </c>
      <c r="G3981">
        <v>6.32</v>
      </c>
      <c r="H3981">
        <v>3.95</v>
      </c>
      <c r="I3981">
        <v>6.06</v>
      </c>
      <c r="J3981">
        <v>6.08</v>
      </c>
      <c r="K3981">
        <v>2.7</v>
      </c>
      <c r="U3981">
        <v>11</v>
      </c>
      <c r="V3981">
        <v>10</v>
      </c>
      <c r="W3981">
        <v>7</v>
      </c>
      <c r="X3981">
        <v>73</v>
      </c>
      <c r="Y3981">
        <v>110</v>
      </c>
      <c r="Z3981">
        <v>130</v>
      </c>
      <c r="AA3981">
        <f t="shared" si="914"/>
        <v>341</v>
      </c>
      <c r="AB3981">
        <f t="shared" si="901"/>
        <v>5.6823663839869916E-5</v>
      </c>
      <c r="AC3981" s="175">
        <f t="shared" ref="AC3981:AC4041" si="916">SUM(AB3981:AB3984)/4</f>
        <v>6.0114770469891704E-5</v>
      </c>
    </row>
    <row r="3982" spans="1:29">
      <c r="A3982" t="s">
        <v>9198</v>
      </c>
      <c r="B3982" t="s">
        <v>9199</v>
      </c>
      <c r="C3982">
        <v>4.0599999999999996</v>
      </c>
      <c r="D3982">
        <v>4.0599999999999996</v>
      </c>
      <c r="E3982">
        <v>3.22</v>
      </c>
      <c r="F3982">
        <v>6.31</v>
      </c>
      <c r="G3982">
        <v>6.32</v>
      </c>
      <c r="H3982">
        <v>3.88</v>
      </c>
      <c r="I3982">
        <v>6.03</v>
      </c>
      <c r="J3982">
        <v>6.06</v>
      </c>
      <c r="K3982">
        <v>2.7</v>
      </c>
      <c r="U3982">
        <v>8</v>
      </c>
      <c r="V3982">
        <v>11</v>
      </c>
      <c r="W3982">
        <v>10</v>
      </c>
      <c r="X3982">
        <v>79</v>
      </c>
      <c r="Y3982">
        <v>116</v>
      </c>
      <c r="Z3982">
        <v>126</v>
      </c>
      <c r="AA3982">
        <f t="shared" si="914"/>
        <v>350</v>
      </c>
      <c r="AB3982">
        <f t="shared" si="901"/>
        <v>5.8323408633297566E-5</v>
      </c>
      <c r="AC3982" s="175"/>
    </row>
    <row r="3983" spans="1:29">
      <c r="A3983" t="s">
        <v>9200</v>
      </c>
      <c r="B3983" t="s">
        <v>9201</v>
      </c>
      <c r="C3983">
        <v>4.0599999999999996</v>
      </c>
      <c r="D3983">
        <v>4.0599999999999996</v>
      </c>
      <c r="E3983">
        <v>3.14</v>
      </c>
      <c r="F3983">
        <v>6.31</v>
      </c>
      <c r="G3983">
        <v>6.32</v>
      </c>
      <c r="H3983">
        <v>3.82</v>
      </c>
      <c r="I3983">
        <v>5.94</v>
      </c>
      <c r="J3983">
        <v>6.02</v>
      </c>
      <c r="K3983">
        <v>2.7</v>
      </c>
      <c r="U3983">
        <v>10</v>
      </c>
      <c r="V3983">
        <v>13</v>
      </c>
      <c r="W3983">
        <v>12</v>
      </c>
      <c r="X3983">
        <v>83</v>
      </c>
      <c r="Y3983">
        <v>119</v>
      </c>
      <c r="Z3983">
        <v>132</v>
      </c>
      <c r="AA3983">
        <f t="shared" si="914"/>
        <v>369</v>
      </c>
      <c r="AB3983">
        <f t="shared" si="901"/>
        <v>6.1489536530533726E-5</v>
      </c>
      <c r="AC3983" s="175"/>
    </row>
    <row r="3984" spans="1:29">
      <c r="A3984" t="s">
        <v>9202</v>
      </c>
      <c r="B3984" t="s">
        <v>9203</v>
      </c>
      <c r="C3984">
        <v>4.0599999999999996</v>
      </c>
      <c r="D3984">
        <v>4.0599999999999996</v>
      </c>
      <c r="E3984">
        <v>3.06</v>
      </c>
      <c r="F3984">
        <v>6.31</v>
      </c>
      <c r="G3984">
        <v>6.32</v>
      </c>
      <c r="H3984">
        <v>3.73</v>
      </c>
      <c r="I3984">
        <v>5.75</v>
      </c>
      <c r="J3984">
        <v>5.92</v>
      </c>
      <c r="K3984">
        <v>2.7</v>
      </c>
      <c r="U3984">
        <v>10</v>
      </c>
      <c r="V3984">
        <v>13</v>
      </c>
      <c r="W3984">
        <v>12</v>
      </c>
      <c r="X3984">
        <v>81</v>
      </c>
      <c r="Y3984">
        <v>130</v>
      </c>
      <c r="Z3984">
        <v>137</v>
      </c>
      <c r="AA3984">
        <f t="shared" si="914"/>
        <v>383</v>
      </c>
      <c r="AB3984">
        <f t="shared" si="901"/>
        <v>6.3822472875865621E-5</v>
      </c>
      <c r="AC3984" s="175"/>
    </row>
    <row r="3985" spans="1:29">
      <c r="A3985" t="s">
        <v>9204</v>
      </c>
      <c r="B3985" t="s">
        <v>9205</v>
      </c>
      <c r="C3985">
        <v>4.0599999999999996</v>
      </c>
      <c r="D3985">
        <v>4.0599999999999996</v>
      </c>
      <c r="E3985">
        <v>2.99</v>
      </c>
      <c r="F3985">
        <v>6.3</v>
      </c>
      <c r="G3985">
        <v>6.32</v>
      </c>
      <c r="H3985">
        <v>3.6</v>
      </c>
      <c r="I3985">
        <v>5.57</v>
      </c>
      <c r="J3985">
        <v>5.83</v>
      </c>
      <c r="K3985">
        <v>2.7</v>
      </c>
      <c r="U3985">
        <v>8</v>
      </c>
      <c r="V3985">
        <v>13</v>
      </c>
      <c r="W3985">
        <v>10</v>
      </c>
      <c r="X3985">
        <v>91</v>
      </c>
      <c r="Y3985">
        <v>126</v>
      </c>
      <c r="Z3985">
        <v>117</v>
      </c>
      <c r="AA3985">
        <f t="shared" si="914"/>
        <v>365</v>
      </c>
      <c r="AB3985">
        <f t="shared" si="901"/>
        <v>6.0822983289010322E-5</v>
      </c>
      <c r="AC3985" s="175">
        <f t="shared" ref="AC3985" si="917">SUM(AB3985:AB3988)/4</f>
        <v>4.2451109569521585E-5</v>
      </c>
    </row>
    <row r="3986" spans="1:29">
      <c r="A3986" t="s">
        <v>9206</v>
      </c>
      <c r="B3986" t="s">
        <v>9207</v>
      </c>
      <c r="C3986">
        <v>4.0599999999999996</v>
      </c>
      <c r="D3986">
        <v>4.0599999999999996</v>
      </c>
      <c r="E3986">
        <v>2.94</v>
      </c>
      <c r="F3986">
        <v>6.28</v>
      </c>
      <c r="G3986">
        <v>6.31</v>
      </c>
      <c r="H3986">
        <v>3.51</v>
      </c>
      <c r="I3986">
        <v>5.46</v>
      </c>
      <c r="J3986">
        <v>5.77</v>
      </c>
      <c r="K3986">
        <v>2.7</v>
      </c>
      <c r="U3986">
        <v>7</v>
      </c>
      <c r="V3986">
        <v>10</v>
      </c>
      <c r="W3986">
        <v>9</v>
      </c>
      <c r="X3986">
        <v>82</v>
      </c>
      <c r="Y3986">
        <v>115</v>
      </c>
      <c r="Z3986">
        <v>68</v>
      </c>
      <c r="AA3986">
        <f t="shared" si="914"/>
        <v>291</v>
      </c>
      <c r="AB3986">
        <f t="shared" si="901"/>
        <v>4.8491748320827403E-5</v>
      </c>
      <c r="AC3986" s="175"/>
    </row>
    <row r="3987" spans="1:29">
      <c r="A3987" t="s">
        <v>9208</v>
      </c>
      <c r="B3987" t="s">
        <v>9209</v>
      </c>
      <c r="C3987">
        <v>4.0599999999999996</v>
      </c>
      <c r="D3987">
        <v>4.0599999999999996</v>
      </c>
      <c r="E3987">
        <v>2.91</v>
      </c>
      <c r="F3987">
        <v>6.23</v>
      </c>
      <c r="G3987">
        <v>6.31</v>
      </c>
      <c r="H3987">
        <v>3.46</v>
      </c>
      <c r="I3987">
        <v>5.38</v>
      </c>
      <c r="J3987">
        <v>5.73</v>
      </c>
      <c r="K3987">
        <v>2.7</v>
      </c>
      <c r="U3987">
        <v>8</v>
      </c>
      <c r="V3987">
        <v>7</v>
      </c>
      <c r="W3987">
        <v>5</v>
      </c>
      <c r="X3987">
        <v>60</v>
      </c>
      <c r="Y3987">
        <v>86</v>
      </c>
      <c r="Z3987">
        <v>28</v>
      </c>
      <c r="AA3987">
        <f t="shared" si="914"/>
        <v>194</v>
      </c>
      <c r="AB3987">
        <f t="shared" si="901"/>
        <v>3.232783221388494E-5</v>
      </c>
      <c r="AC3987" s="175"/>
    </row>
    <row r="3988" spans="1:29">
      <c r="A3988" t="s">
        <v>9210</v>
      </c>
      <c r="B3988" t="s">
        <v>9211</v>
      </c>
      <c r="C3988">
        <v>4.05</v>
      </c>
      <c r="D3988">
        <v>4.0599999999999996</v>
      </c>
      <c r="E3988">
        <v>2.88</v>
      </c>
      <c r="F3988">
        <v>6.15</v>
      </c>
      <c r="G3988">
        <v>6.31</v>
      </c>
      <c r="H3988">
        <v>3.41</v>
      </c>
      <c r="I3988">
        <v>5.32</v>
      </c>
      <c r="J3988">
        <v>5.7</v>
      </c>
      <c r="K3988">
        <v>2.7</v>
      </c>
      <c r="U3988">
        <v>5</v>
      </c>
      <c r="V3988">
        <v>6</v>
      </c>
      <c r="W3988">
        <v>5</v>
      </c>
      <c r="X3988">
        <v>75</v>
      </c>
      <c r="Y3988">
        <v>66</v>
      </c>
      <c r="Z3988">
        <v>12</v>
      </c>
      <c r="AA3988">
        <f t="shared" si="914"/>
        <v>169</v>
      </c>
      <c r="AB3988">
        <f t="shared" si="901"/>
        <v>2.8161874454363683E-5</v>
      </c>
      <c r="AC3988" s="175"/>
    </row>
    <row r="3989" spans="1:29">
      <c r="A3989" t="s">
        <v>9212</v>
      </c>
      <c r="B3989" t="s">
        <v>9213</v>
      </c>
      <c r="C3989">
        <v>4.05</v>
      </c>
      <c r="D3989">
        <v>4.0599999999999996</v>
      </c>
      <c r="E3989">
        <v>2.86</v>
      </c>
      <c r="F3989">
        <v>6.09</v>
      </c>
      <c r="G3989">
        <v>6.3</v>
      </c>
      <c r="H3989">
        <v>3.38</v>
      </c>
      <c r="I3989">
        <v>5.26</v>
      </c>
      <c r="J3989">
        <v>5.67</v>
      </c>
      <c r="K3989">
        <v>2.7</v>
      </c>
      <c r="U3989">
        <v>3</v>
      </c>
      <c r="V3989">
        <v>5</v>
      </c>
      <c r="W3989">
        <v>5</v>
      </c>
      <c r="X3989">
        <v>96</v>
      </c>
      <c r="Y3989">
        <v>68</v>
      </c>
      <c r="Z3989">
        <v>14</v>
      </c>
      <c r="AA3989">
        <f t="shared" si="914"/>
        <v>191</v>
      </c>
      <c r="AB3989">
        <f t="shared" si="901"/>
        <v>3.1827917282742383E-5</v>
      </c>
      <c r="AC3989" s="175">
        <f t="shared" si="902"/>
        <v>4.1826215905593401E-5</v>
      </c>
    </row>
    <row r="3990" spans="1:29">
      <c r="A3990" t="s">
        <v>9214</v>
      </c>
      <c r="B3990" t="s">
        <v>9215</v>
      </c>
      <c r="C3990">
        <v>4.04</v>
      </c>
      <c r="D3990">
        <v>4.0599999999999996</v>
      </c>
      <c r="E3990">
        <v>2.84</v>
      </c>
      <c r="F3990">
        <v>6.04</v>
      </c>
      <c r="G3990">
        <v>6.29</v>
      </c>
      <c r="H3990">
        <v>3.34</v>
      </c>
      <c r="I3990">
        <v>5.23</v>
      </c>
      <c r="J3990">
        <v>5.65</v>
      </c>
      <c r="K3990">
        <v>2.7</v>
      </c>
      <c r="U3990">
        <v>5</v>
      </c>
      <c r="V3990">
        <v>4</v>
      </c>
      <c r="W3990">
        <v>6</v>
      </c>
      <c r="X3990">
        <v>108</v>
      </c>
      <c r="Y3990">
        <v>66</v>
      </c>
      <c r="Z3990">
        <v>12</v>
      </c>
      <c r="AA3990">
        <f t="shared" si="914"/>
        <v>201</v>
      </c>
      <c r="AB3990">
        <f t="shared" ref="AB3990:AB4053" si="918">AA3990/$AD$4</f>
        <v>3.3494300386550887E-5</v>
      </c>
      <c r="AC3990" s="175"/>
    </row>
    <row r="3991" spans="1:29">
      <c r="A3991" t="s">
        <v>9216</v>
      </c>
      <c r="B3991" t="s">
        <v>9217</v>
      </c>
      <c r="C3991">
        <v>4.03</v>
      </c>
      <c r="D3991">
        <v>4.0599999999999996</v>
      </c>
      <c r="E3991">
        <v>2.83</v>
      </c>
      <c r="F3991">
        <v>6.01</v>
      </c>
      <c r="G3991">
        <v>6.28</v>
      </c>
      <c r="H3991">
        <v>3.31</v>
      </c>
      <c r="I3991">
        <v>5.2</v>
      </c>
      <c r="J3991">
        <v>5.64</v>
      </c>
      <c r="K3991">
        <v>2.7</v>
      </c>
      <c r="V3991">
        <v>6</v>
      </c>
      <c r="W3991">
        <v>9</v>
      </c>
      <c r="X3991">
        <v>150</v>
      </c>
      <c r="Y3991">
        <v>63</v>
      </c>
      <c r="Z3991">
        <v>21</v>
      </c>
      <c r="AA3991">
        <f t="shared" si="914"/>
        <v>249</v>
      </c>
      <c r="AB3991">
        <f t="shared" si="918"/>
        <v>4.1492939284831698E-5</v>
      </c>
      <c r="AC3991" s="175"/>
    </row>
    <row r="3992" spans="1:29">
      <c r="A3992" t="s">
        <v>9218</v>
      </c>
      <c r="B3992" t="s">
        <v>9219</v>
      </c>
      <c r="C3992">
        <v>4.04</v>
      </c>
      <c r="D3992">
        <v>4.0599999999999996</v>
      </c>
      <c r="E3992">
        <v>2.83</v>
      </c>
      <c r="F3992">
        <v>5.97</v>
      </c>
      <c r="G3992">
        <v>6.26</v>
      </c>
      <c r="H3992">
        <v>3.28</v>
      </c>
      <c r="I3992">
        <v>5.19</v>
      </c>
      <c r="J3992">
        <v>5.63</v>
      </c>
      <c r="K3992">
        <v>2.7</v>
      </c>
      <c r="U3992">
        <v>2</v>
      </c>
      <c r="V3992">
        <v>12</v>
      </c>
      <c r="W3992">
        <v>13</v>
      </c>
      <c r="X3992">
        <v>184</v>
      </c>
      <c r="Y3992">
        <v>101</v>
      </c>
      <c r="Z3992">
        <v>51</v>
      </c>
      <c r="AA3992">
        <f t="shared" si="914"/>
        <v>363</v>
      </c>
      <c r="AB3992">
        <f t="shared" si="918"/>
        <v>6.048970666824862E-5</v>
      </c>
      <c r="AC3992" s="175"/>
    </row>
    <row r="3993" spans="1:29">
      <c r="A3993" t="s">
        <v>9220</v>
      </c>
      <c r="B3993" t="s">
        <v>9221</v>
      </c>
      <c r="C3993">
        <v>4.0599999999999996</v>
      </c>
      <c r="D3993">
        <v>4.0599999999999996</v>
      </c>
      <c r="E3993">
        <v>2.86</v>
      </c>
      <c r="F3993">
        <v>6.08</v>
      </c>
      <c r="G3993">
        <v>6.3</v>
      </c>
      <c r="H3993">
        <v>3.3</v>
      </c>
      <c r="I3993">
        <v>5.27</v>
      </c>
      <c r="J3993">
        <v>5.67</v>
      </c>
      <c r="K3993">
        <v>2.7</v>
      </c>
      <c r="U3993">
        <v>10</v>
      </c>
      <c r="V3993">
        <v>20</v>
      </c>
      <c r="W3993">
        <v>22</v>
      </c>
      <c r="X3993">
        <v>197</v>
      </c>
      <c r="Y3993">
        <v>138</v>
      </c>
      <c r="Z3993">
        <v>160</v>
      </c>
      <c r="AA3993">
        <f t="shared" si="914"/>
        <v>547</v>
      </c>
      <c r="AB3993">
        <f t="shared" si="918"/>
        <v>9.1151155778325049E-5</v>
      </c>
      <c r="AC3993" s="175">
        <f t="shared" si="903"/>
        <v>8.9734730140087827E-5</v>
      </c>
    </row>
    <row r="3994" spans="1:29">
      <c r="A3994" t="s">
        <v>9222</v>
      </c>
      <c r="B3994" t="s">
        <v>9223</v>
      </c>
      <c r="C3994">
        <v>4.0599999999999996</v>
      </c>
      <c r="D3994">
        <v>4.0599999999999996</v>
      </c>
      <c r="E3994">
        <v>2.9</v>
      </c>
      <c r="F3994">
        <v>6.23</v>
      </c>
      <c r="G3994">
        <v>6.31</v>
      </c>
      <c r="H3994">
        <v>3.36</v>
      </c>
      <c r="I3994">
        <v>5.39</v>
      </c>
      <c r="J3994">
        <v>5.74</v>
      </c>
      <c r="K3994">
        <v>2.7</v>
      </c>
      <c r="U3994">
        <v>11</v>
      </c>
      <c r="V3994">
        <v>29</v>
      </c>
      <c r="W3994">
        <v>19</v>
      </c>
      <c r="X3994">
        <v>142</v>
      </c>
      <c r="Y3994">
        <v>117</v>
      </c>
      <c r="Z3994">
        <v>249</v>
      </c>
      <c r="AA3994">
        <f t="shared" si="914"/>
        <v>567</v>
      </c>
      <c r="AB3994">
        <f t="shared" si="918"/>
        <v>9.4483921985942057E-5</v>
      </c>
      <c r="AC3994" s="175"/>
    </row>
    <row r="3995" spans="1:29">
      <c r="A3995" t="s">
        <v>9224</v>
      </c>
      <c r="B3995" t="s">
        <v>9225</v>
      </c>
      <c r="C3995">
        <v>4.0599999999999996</v>
      </c>
      <c r="D3995">
        <v>4.0599999999999996</v>
      </c>
      <c r="E3995">
        <v>2.95</v>
      </c>
      <c r="F3995">
        <v>6.26</v>
      </c>
      <c r="G3995">
        <v>6.31</v>
      </c>
      <c r="H3995">
        <v>3.43</v>
      </c>
      <c r="I3995">
        <v>5.51</v>
      </c>
      <c r="J3995">
        <v>5.8</v>
      </c>
      <c r="K3995">
        <v>2.7</v>
      </c>
      <c r="U3995">
        <v>7</v>
      </c>
      <c r="V3995">
        <v>20</v>
      </c>
      <c r="W3995">
        <v>20</v>
      </c>
      <c r="X3995">
        <v>172</v>
      </c>
      <c r="Y3995">
        <v>148</v>
      </c>
      <c r="Z3995">
        <v>215</v>
      </c>
      <c r="AA3995">
        <f t="shared" si="914"/>
        <v>582</v>
      </c>
      <c r="AB3995">
        <f t="shared" si="918"/>
        <v>9.6983496641654806E-5</v>
      </c>
      <c r="AC3995" s="175"/>
    </row>
    <row r="3996" spans="1:29">
      <c r="A3996" t="s">
        <v>9226</v>
      </c>
      <c r="B3996" t="s">
        <v>9227</v>
      </c>
      <c r="C3996">
        <v>4.0599999999999996</v>
      </c>
      <c r="D3996">
        <v>4.0599999999999996</v>
      </c>
      <c r="E3996">
        <v>2.99</v>
      </c>
      <c r="F3996">
        <v>6.29</v>
      </c>
      <c r="G3996">
        <v>6.31</v>
      </c>
      <c r="H3996">
        <v>3.51</v>
      </c>
      <c r="I3996">
        <v>5.64</v>
      </c>
      <c r="J3996">
        <v>5.86</v>
      </c>
      <c r="K3996">
        <v>2.7</v>
      </c>
      <c r="U3996">
        <v>10</v>
      </c>
      <c r="V3996">
        <v>18</v>
      </c>
      <c r="W3996">
        <v>18</v>
      </c>
      <c r="X3996">
        <v>117</v>
      </c>
      <c r="Y3996">
        <v>132</v>
      </c>
      <c r="Z3996">
        <v>163</v>
      </c>
      <c r="AA3996">
        <f t="shared" si="914"/>
        <v>458</v>
      </c>
      <c r="AB3996">
        <f t="shared" si="918"/>
        <v>7.6320346154429394E-5</v>
      </c>
      <c r="AC3996" s="175"/>
    </row>
    <row r="3997" spans="1:29">
      <c r="A3997" t="s">
        <v>9228</v>
      </c>
      <c r="B3997" t="s">
        <v>9229</v>
      </c>
      <c r="C3997">
        <v>4.0599999999999996</v>
      </c>
      <c r="D3997">
        <v>4.0599999999999996</v>
      </c>
      <c r="E3997">
        <v>3.04</v>
      </c>
      <c r="F3997">
        <v>6.31</v>
      </c>
      <c r="G3997">
        <v>6.31</v>
      </c>
      <c r="H3997">
        <v>3.59</v>
      </c>
      <c r="I3997">
        <v>5.75</v>
      </c>
      <c r="J3997">
        <v>5.92</v>
      </c>
      <c r="K3997">
        <v>2.7</v>
      </c>
      <c r="U3997">
        <v>12</v>
      </c>
      <c r="V3997">
        <v>17</v>
      </c>
      <c r="W3997">
        <v>18</v>
      </c>
      <c r="X3997">
        <v>102</v>
      </c>
      <c r="Y3997">
        <v>134</v>
      </c>
      <c r="Z3997">
        <v>156</v>
      </c>
      <c r="AA3997">
        <f t="shared" si="914"/>
        <v>439</v>
      </c>
      <c r="AB3997">
        <f t="shared" si="918"/>
        <v>7.3154218257193241E-5</v>
      </c>
      <c r="AC3997" s="175">
        <f t="shared" si="904"/>
        <v>6.8113409368172515E-5</v>
      </c>
    </row>
    <row r="3998" spans="1:29">
      <c r="A3998" t="s">
        <v>9230</v>
      </c>
      <c r="B3998" t="s">
        <v>9231</v>
      </c>
      <c r="C3998">
        <v>4.0599999999999996</v>
      </c>
      <c r="D3998">
        <v>4.0599999999999996</v>
      </c>
      <c r="E3998">
        <v>3.07</v>
      </c>
      <c r="F3998">
        <v>6.3</v>
      </c>
      <c r="G3998">
        <v>6.31</v>
      </c>
      <c r="H3998">
        <v>3.66</v>
      </c>
      <c r="I3998">
        <v>5.82</v>
      </c>
      <c r="J3998">
        <v>5.96</v>
      </c>
      <c r="K3998">
        <v>2.7</v>
      </c>
      <c r="U3998">
        <v>9</v>
      </c>
      <c r="V3998">
        <v>15</v>
      </c>
      <c r="W3998">
        <v>14</v>
      </c>
      <c r="X3998">
        <v>107</v>
      </c>
      <c r="Y3998">
        <v>127</v>
      </c>
      <c r="Z3998">
        <v>141</v>
      </c>
      <c r="AA3998">
        <f t="shared" si="914"/>
        <v>413</v>
      </c>
      <c r="AB3998">
        <f t="shared" si="918"/>
        <v>6.8821622187291133E-5</v>
      </c>
      <c r="AC3998" s="175"/>
    </row>
    <row r="3999" spans="1:29">
      <c r="A3999" t="s">
        <v>9232</v>
      </c>
      <c r="B3999" t="s">
        <v>9233</v>
      </c>
      <c r="C3999">
        <v>4.0599999999999996</v>
      </c>
      <c r="D3999">
        <v>4.0599999999999996</v>
      </c>
      <c r="E3999">
        <v>3.11</v>
      </c>
      <c r="F3999">
        <v>6.3</v>
      </c>
      <c r="G3999">
        <v>6.31</v>
      </c>
      <c r="H3999">
        <v>3.74</v>
      </c>
      <c r="I3999">
        <v>5.89</v>
      </c>
      <c r="J3999">
        <v>5.99</v>
      </c>
      <c r="K3999">
        <v>2.7</v>
      </c>
      <c r="U3999">
        <v>10</v>
      </c>
      <c r="V3999">
        <v>14</v>
      </c>
      <c r="W3999">
        <v>12</v>
      </c>
      <c r="X3999">
        <v>92</v>
      </c>
      <c r="Y3999">
        <v>124</v>
      </c>
      <c r="Z3999">
        <v>144</v>
      </c>
      <c r="AA3999">
        <f t="shared" si="914"/>
        <v>396</v>
      </c>
      <c r="AB3999">
        <f t="shared" si="918"/>
        <v>6.5988770910816675E-5</v>
      </c>
      <c r="AC3999" s="175"/>
    </row>
    <row r="4000" spans="1:29">
      <c r="A4000" t="s">
        <v>9234</v>
      </c>
      <c r="B4000" t="s">
        <v>9235</v>
      </c>
      <c r="C4000">
        <v>4.0599999999999996</v>
      </c>
      <c r="D4000">
        <v>4.0599999999999996</v>
      </c>
      <c r="E4000">
        <v>3.13</v>
      </c>
      <c r="F4000">
        <v>6.31</v>
      </c>
      <c r="G4000">
        <v>6.31</v>
      </c>
      <c r="H4000">
        <v>3.79</v>
      </c>
      <c r="I4000">
        <v>5.94</v>
      </c>
      <c r="J4000">
        <v>6.02</v>
      </c>
      <c r="K4000">
        <v>2.7</v>
      </c>
      <c r="U4000">
        <v>9</v>
      </c>
      <c r="V4000">
        <v>14</v>
      </c>
      <c r="W4000">
        <v>9</v>
      </c>
      <c r="X4000">
        <v>93</v>
      </c>
      <c r="Y4000">
        <v>124</v>
      </c>
      <c r="Z4000">
        <v>138</v>
      </c>
      <c r="AA4000">
        <f t="shared" si="914"/>
        <v>387</v>
      </c>
      <c r="AB4000">
        <f t="shared" si="918"/>
        <v>6.4489026117389025E-5</v>
      </c>
      <c r="AC4000" s="175"/>
    </row>
    <row r="4001" spans="1:29">
      <c r="A4001" t="s">
        <v>9236</v>
      </c>
      <c r="B4001" t="s">
        <v>9237</v>
      </c>
      <c r="C4001">
        <v>4.0599999999999996</v>
      </c>
      <c r="D4001">
        <v>4.0599999999999996</v>
      </c>
      <c r="E4001">
        <v>3.15</v>
      </c>
      <c r="F4001">
        <v>6.31</v>
      </c>
      <c r="G4001">
        <v>6.31</v>
      </c>
      <c r="H4001">
        <v>3.83</v>
      </c>
      <c r="I4001">
        <v>5.97</v>
      </c>
      <c r="J4001">
        <v>6.03</v>
      </c>
      <c r="K4001">
        <v>2.7</v>
      </c>
      <c r="U4001">
        <v>10</v>
      </c>
      <c r="V4001">
        <v>12</v>
      </c>
      <c r="W4001">
        <v>11</v>
      </c>
      <c r="X4001">
        <v>82</v>
      </c>
      <c r="Y4001">
        <v>114</v>
      </c>
      <c r="Z4001">
        <v>111</v>
      </c>
      <c r="AA4001">
        <f t="shared" si="914"/>
        <v>340</v>
      </c>
      <c r="AB4001">
        <f t="shared" si="918"/>
        <v>5.6657025529489062E-5</v>
      </c>
      <c r="AC4001" s="175">
        <f t="shared" si="905"/>
        <v>5.432408918415716E-5</v>
      </c>
    </row>
    <row r="4002" spans="1:29">
      <c r="A4002" t="s">
        <v>9238</v>
      </c>
      <c r="B4002" t="s">
        <v>9239</v>
      </c>
      <c r="C4002">
        <v>4.0599999999999996</v>
      </c>
      <c r="D4002">
        <v>4.0599999999999996</v>
      </c>
      <c r="E4002">
        <v>3.16</v>
      </c>
      <c r="F4002">
        <v>6.31</v>
      </c>
      <c r="G4002">
        <v>6.32</v>
      </c>
      <c r="H4002">
        <v>3.85</v>
      </c>
      <c r="I4002">
        <v>6</v>
      </c>
      <c r="J4002">
        <v>6.05</v>
      </c>
      <c r="K4002">
        <v>2.7</v>
      </c>
      <c r="U4002">
        <v>11</v>
      </c>
      <c r="V4002">
        <v>11</v>
      </c>
      <c r="W4002">
        <v>10</v>
      </c>
      <c r="X4002">
        <v>76</v>
      </c>
      <c r="Y4002">
        <v>117</v>
      </c>
      <c r="Z4002">
        <v>107</v>
      </c>
      <c r="AA4002">
        <f t="shared" si="914"/>
        <v>332</v>
      </c>
      <c r="AB4002">
        <f t="shared" si="918"/>
        <v>5.5323919046442267E-5</v>
      </c>
      <c r="AC4002" s="175"/>
    </row>
    <row r="4003" spans="1:29">
      <c r="A4003" t="s">
        <v>9240</v>
      </c>
      <c r="B4003" t="s">
        <v>9241</v>
      </c>
      <c r="C4003">
        <v>4.0599999999999996</v>
      </c>
      <c r="D4003">
        <v>4.0599999999999996</v>
      </c>
      <c r="E4003">
        <v>3.17</v>
      </c>
      <c r="F4003">
        <v>6.31</v>
      </c>
      <c r="G4003">
        <v>6.32</v>
      </c>
      <c r="H4003">
        <v>3.86</v>
      </c>
      <c r="I4003">
        <v>6</v>
      </c>
      <c r="J4003">
        <v>6.05</v>
      </c>
      <c r="K4003">
        <v>2.7</v>
      </c>
      <c r="U4003">
        <v>10</v>
      </c>
      <c r="V4003">
        <v>12</v>
      </c>
      <c r="W4003">
        <v>11</v>
      </c>
      <c r="X4003">
        <v>75</v>
      </c>
      <c r="Y4003">
        <v>106</v>
      </c>
      <c r="Z4003">
        <v>96</v>
      </c>
      <c r="AA4003">
        <f t="shared" si="914"/>
        <v>310</v>
      </c>
      <c r="AB4003">
        <f t="shared" si="918"/>
        <v>5.1657876218063557E-5</v>
      </c>
      <c r="AC4003" s="175"/>
    </row>
    <row r="4004" spans="1:29">
      <c r="A4004" t="s">
        <v>9242</v>
      </c>
      <c r="B4004" t="s">
        <v>9243</v>
      </c>
      <c r="C4004">
        <v>4.0599999999999996</v>
      </c>
      <c r="D4004">
        <v>4.0599999999999996</v>
      </c>
      <c r="E4004">
        <v>3.16</v>
      </c>
      <c r="F4004">
        <v>6.31</v>
      </c>
      <c r="G4004">
        <v>6.32</v>
      </c>
      <c r="H4004">
        <v>3.84</v>
      </c>
      <c r="I4004">
        <v>6</v>
      </c>
      <c r="J4004">
        <v>6.05</v>
      </c>
      <c r="K4004">
        <v>2.7</v>
      </c>
      <c r="U4004">
        <v>11</v>
      </c>
      <c r="V4004">
        <v>13</v>
      </c>
      <c r="W4004">
        <v>11</v>
      </c>
      <c r="X4004">
        <v>70</v>
      </c>
      <c r="Y4004">
        <v>105</v>
      </c>
      <c r="Z4004">
        <v>112</v>
      </c>
      <c r="AA4004">
        <f t="shared" si="914"/>
        <v>322</v>
      </c>
      <c r="AB4004">
        <f t="shared" si="918"/>
        <v>5.3657535942633763E-5</v>
      </c>
      <c r="AC4004" s="175"/>
    </row>
    <row r="4005" spans="1:29">
      <c r="A4005" t="s">
        <v>9244</v>
      </c>
      <c r="B4005" t="s">
        <v>9245</v>
      </c>
      <c r="C4005">
        <v>4.0599999999999996</v>
      </c>
      <c r="D4005">
        <v>4.0599999999999996</v>
      </c>
      <c r="E4005">
        <v>3.15</v>
      </c>
      <c r="F4005">
        <v>6.31</v>
      </c>
      <c r="G4005">
        <v>6.31</v>
      </c>
      <c r="H4005">
        <v>3.8</v>
      </c>
      <c r="I4005">
        <v>5.98</v>
      </c>
      <c r="J4005">
        <v>6.03</v>
      </c>
      <c r="K4005">
        <v>2.7</v>
      </c>
      <c r="U4005">
        <v>14</v>
      </c>
      <c r="V4005">
        <v>13</v>
      </c>
      <c r="W4005">
        <v>9</v>
      </c>
      <c r="X4005">
        <v>72</v>
      </c>
      <c r="Y4005">
        <v>112</v>
      </c>
      <c r="Z4005">
        <v>132</v>
      </c>
      <c r="AA4005">
        <f t="shared" si="914"/>
        <v>352</v>
      </c>
      <c r="AB4005">
        <f t="shared" si="918"/>
        <v>5.8656685254059268E-5</v>
      </c>
      <c r="AC4005" s="175">
        <f t="shared" si="906"/>
        <v>6.3239238789532644E-5</v>
      </c>
    </row>
    <row r="4006" spans="1:29">
      <c r="A4006" t="s">
        <v>9246</v>
      </c>
      <c r="B4006" t="s">
        <v>9247</v>
      </c>
      <c r="C4006">
        <v>4.0599999999999996</v>
      </c>
      <c r="D4006">
        <v>4.0599999999999996</v>
      </c>
      <c r="E4006">
        <v>3.13</v>
      </c>
      <c r="F4006">
        <v>6.3</v>
      </c>
      <c r="G4006">
        <v>6.31</v>
      </c>
      <c r="H4006">
        <v>3.75</v>
      </c>
      <c r="I4006">
        <v>5.94</v>
      </c>
      <c r="J4006">
        <v>6.02</v>
      </c>
      <c r="K4006">
        <v>2.7</v>
      </c>
      <c r="U4006">
        <v>11</v>
      </c>
      <c r="V4006">
        <v>15</v>
      </c>
      <c r="W4006">
        <v>12</v>
      </c>
      <c r="X4006">
        <v>83</v>
      </c>
      <c r="Y4006">
        <v>118</v>
      </c>
      <c r="Z4006">
        <v>128</v>
      </c>
      <c r="AA4006">
        <f t="shared" si="914"/>
        <v>367</v>
      </c>
      <c r="AB4006">
        <f t="shared" si="918"/>
        <v>6.1156259909772017E-5</v>
      </c>
      <c r="AC4006" s="175"/>
    </row>
    <row r="4007" spans="1:29">
      <c r="A4007" t="s">
        <v>9248</v>
      </c>
      <c r="B4007" t="s">
        <v>9249</v>
      </c>
      <c r="C4007">
        <v>4.0599999999999996</v>
      </c>
      <c r="D4007">
        <v>4.0599999999999996</v>
      </c>
      <c r="E4007">
        <v>3.07</v>
      </c>
      <c r="F4007">
        <v>6.3</v>
      </c>
      <c r="G4007">
        <v>6.31</v>
      </c>
      <c r="H4007">
        <v>3.68</v>
      </c>
      <c r="I4007">
        <v>5.82</v>
      </c>
      <c r="J4007">
        <v>5.96</v>
      </c>
      <c r="K4007">
        <v>2.7</v>
      </c>
      <c r="U4007">
        <v>7</v>
      </c>
      <c r="V4007">
        <v>17</v>
      </c>
      <c r="W4007">
        <v>15</v>
      </c>
      <c r="X4007">
        <v>94</v>
      </c>
      <c r="Y4007">
        <v>121</v>
      </c>
      <c r="Z4007">
        <v>135</v>
      </c>
      <c r="AA4007">
        <f t="shared" si="914"/>
        <v>389</v>
      </c>
      <c r="AB4007">
        <f t="shared" si="918"/>
        <v>6.4822302738150721E-5</v>
      </c>
      <c r="AC4007" s="175"/>
    </row>
    <row r="4008" spans="1:29">
      <c r="A4008" t="s">
        <v>9250</v>
      </c>
      <c r="B4008" t="s">
        <v>9251</v>
      </c>
      <c r="C4008">
        <v>4.0599999999999996</v>
      </c>
      <c r="D4008">
        <v>4.0599999999999996</v>
      </c>
      <c r="E4008">
        <v>2.98</v>
      </c>
      <c r="F4008">
        <v>6.3</v>
      </c>
      <c r="G4008">
        <v>6.31</v>
      </c>
      <c r="H4008">
        <v>3.56</v>
      </c>
      <c r="I4008">
        <v>5.6</v>
      </c>
      <c r="J4008">
        <v>5.84</v>
      </c>
      <c r="K4008">
        <v>2.7</v>
      </c>
      <c r="U4008">
        <v>13</v>
      </c>
      <c r="V4008">
        <v>17</v>
      </c>
      <c r="W4008">
        <v>15</v>
      </c>
      <c r="X4008">
        <v>93</v>
      </c>
      <c r="Y4008">
        <v>132</v>
      </c>
      <c r="Z4008">
        <v>140</v>
      </c>
      <c r="AA4008">
        <f t="shared" si="914"/>
        <v>410</v>
      </c>
      <c r="AB4008">
        <f t="shared" si="918"/>
        <v>6.8321707256148583E-5</v>
      </c>
      <c r="AC4008" s="175"/>
    </row>
    <row r="4009" spans="1:29">
      <c r="A4009" t="s">
        <v>9252</v>
      </c>
      <c r="B4009" t="s">
        <v>9253</v>
      </c>
      <c r="C4009">
        <v>4.0599999999999996</v>
      </c>
      <c r="D4009">
        <v>4.0599999999999996</v>
      </c>
      <c r="E4009">
        <v>2.92</v>
      </c>
      <c r="F4009">
        <v>6.25</v>
      </c>
      <c r="G4009">
        <v>6.31</v>
      </c>
      <c r="H4009">
        <v>3.43</v>
      </c>
      <c r="I4009">
        <v>5.43</v>
      </c>
      <c r="J4009">
        <v>5.75</v>
      </c>
      <c r="K4009">
        <v>2.7</v>
      </c>
      <c r="U4009">
        <v>11</v>
      </c>
      <c r="V4009">
        <v>17</v>
      </c>
      <c r="W4009">
        <v>13</v>
      </c>
      <c r="X4009">
        <v>106</v>
      </c>
      <c r="Y4009">
        <v>128</v>
      </c>
      <c r="Z4009">
        <v>119</v>
      </c>
      <c r="AA4009">
        <f t="shared" si="914"/>
        <v>394</v>
      </c>
      <c r="AB4009">
        <f t="shared" si="918"/>
        <v>6.565549429005498E-5</v>
      </c>
      <c r="AC4009" s="175">
        <f t="shared" si="907"/>
        <v>4.5117322535615195E-5</v>
      </c>
    </row>
    <row r="4010" spans="1:29">
      <c r="A4010" t="s">
        <v>9254</v>
      </c>
      <c r="B4010" t="s">
        <v>9255</v>
      </c>
      <c r="C4010">
        <v>4.0599999999999996</v>
      </c>
      <c r="D4010">
        <v>4.0599999999999996</v>
      </c>
      <c r="E4010">
        <v>2.87</v>
      </c>
      <c r="F4010">
        <v>6.14</v>
      </c>
      <c r="G4010">
        <v>6.3</v>
      </c>
      <c r="H4010">
        <v>3.33</v>
      </c>
      <c r="I4010">
        <v>5.31</v>
      </c>
      <c r="J4010">
        <v>5.69</v>
      </c>
      <c r="K4010">
        <v>2.7</v>
      </c>
      <c r="U4010">
        <v>8</v>
      </c>
      <c r="V4010">
        <v>13</v>
      </c>
      <c r="W4010">
        <v>11</v>
      </c>
      <c r="X4010">
        <v>92</v>
      </c>
      <c r="Y4010">
        <v>117</v>
      </c>
      <c r="Z4010">
        <v>70</v>
      </c>
      <c r="AA4010">
        <f t="shared" si="914"/>
        <v>311</v>
      </c>
      <c r="AB4010">
        <f t="shared" si="918"/>
        <v>5.1824514528444411E-5</v>
      </c>
      <c r="AC4010" s="175"/>
    </row>
    <row r="4011" spans="1:29">
      <c r="A4011" t="s">
        <v>9256</v>
      </c>
      <c r="B4011" t="s">
        <v>9257</v>
      </c>
      <c r="C4011">
        <v>4.05</v>
      </c>
      <c r="D4011">
        <v>4.0599999999999996</v>
      </c>
      <c r="E4011">
        <v>2.84</v>
      </c>
      <c r="F4011">
        <v>6.02</v>
      </c>
      <c r="G4011">
        <v>6.29</v>
      </c>
      <c r="H4011">
        <v>3.27</v>
      </c>
      <c r="I4011">
        <v>5.23</v>
      </c>
      <c r="J4011">
        <v>5.65</v>
      </c>
      <c r="K4011">
        <v>2.7</v>
      </c>
      <c r="U4011">
        <v>7</v>
      </c>
      <c r="V4011">
        <v>9</v>
      </c>
      <c r="W4011">
        <v>6</v>
      </c>
      <c r="X4011">
        <v>78</v>
      </c>
      <c r="Y4011">
        <v>87</v>
      </c>
      <c r="Z4011">
        <v>29</v>
      </c>
      <c r="AA4011">
        <f t="shared" si="914"/>
        <v>216</v>
      </c>
      <c r="AB4011">
        <f t="shared" si="918"/>
        <v>3.5993875042263643E-5</v>
      </c>
      <c r="AC4011" s="175"/>
    </row>
    <row r="4012" spans="1:29">
      <c r="A4012" t="s">
        <v>9258</v>
      </c>
      <c r="B4012" t="s">
        <v>9259</v>
      </c>
      <c r="C4012">
        <v>4.03</v>
      </c>
      <c r="D4012">
        <v>4.0599999999999996</v>
      </c>
      <c r="E4012">
        <v>2.81</v>
      </c>
      <c r="F4012">
        <v>5.89</v>
      </c>
      <c r="G4012">
        <v>6.26</v>
      </c>
      <c r="H4012">
        <v>3.23</v>
      </c>
      <c r="I4012">
        <v>5.15</v>
      </c>
      <c r="J4012">
        <v>5.61</v>
      </c>
      <c r="K4012">
        <v>2.7</v>
      </c>
      <c r="U4012">
        <v>7</v>
      </c>
      <c r="V4012">
        <v>5</v>
      </c>
      <c r="W4012">
        <v>5</v>
      </c>
      <c r="X4012">
        <v>68</v>
      </c>
      <c r="Y4012">
        <v>65</v>
      </c>
      <c r="Z4012">
        <v>12</v>
      </c>
      <c r="AA4012">
        <f t="shared" si="914"/>
        <v>162</v>
      </c>
      <c r="AB4012">
        <f t="shared" si="918"/>
        <v>2.6995406281697733E-5</v>
      </c>
      <c r="AC4012" s="175"/>
    </row>
    <row r="4013" spans="1:29">
      <c r="A4013" t="s">
        <v>9260</v>
      </c>
      <c r="B4013" t="s">
        <v>9261</v>
      </c>
      <c r="C4013">
        <v>4</v>
      </c>
      <c r="D4013">
        <v>4.0599999999999996</v>
      </c>
      <c r="E4013">
        <v>2.78</v>
      </c>
      <c r="F4013">
        <v>5.74</v>
      </c>
      <c r="G4013">
        <v>6.21</v>
      </c>
      <c r="H4013">
        <v>3.19</v>
      </c>
      <c r="I4013">
        <v>5.0599999999999996</v>
      </c>
      <c r="J4013">
        <v>5.56</v>
      </c>
      <c r="K4013">
        <v>2.7</v>
      </c>
      <c r="U4013">
        <v>5</v>
      </c>
      <c r="V4013">
        <v>4</v>
      </c>
      <c r="W4013">
        <v>5</v>
      </c>
      <c r="X4013">
        <v>86</v>
      </c>
      <c r="Y4013">
        <v>67</v>
      </c>
      <c r="Z4013">
        <v>14</v>
      </c>
      <c r="AA4013">
        <f t="shared" si="914"/>
        <v>181</v>
      </c>
      <c r="AB4013">
        <f t="shared" si="918"/>
        <v>3.0161534178933886E-5</v>
      </c>
      <c r="AC4013" s="175">
        <f t="shared" si="908"/>
        <v>3.5577279266311514E-5</v>
      </c>
    </row>
    <row r="4014" spans="1:29">
      <c r="A4014" t="s">
        <v>9262</v>
      </c>
      <c r="B4014" t="s">
        <v>9263</v>
      </c>
      <c r="C4014">
        <v>3.96</v>
      </c>
      <c r="D4014">
        <v>4.0599999999999996</v>
      </c>
      <c r="E4014">
        <v>2.76</v>
      </c>
      <c r="F4014">
        <v>5.64</v>
      </c>
      <c r="G4014">
        <v>6.16</v>
      </c>
      <c r="H4014">
        <v>3.16</v>
      </c>
      <c r="I4014">
        <v>5.01</v>
      </c>
      <c r="J4014">
        <v>5.53</v>
      </c>
      <c r="K4014">
        <v>2.7</v>
      </c>
      <c r="U4014">
        <v>4</v>
      </c>
      <c r="V4014">
        <v>3</v>
      </c>
      <c r="W4014">
        <v>6</v>
      </c>
      <c r="X4014">
        <v>89</v>
      </c>
      <c r="Y4014">
        <v>65</v>
      </c>
      <c r="Z4014">
        <v>12</v>
      </c>
      <c r="AA4014">
        <f t="shared" si="914"/>
        <v>179</v>
      </c>
      <c r="AB4014">
        <f t="shared" si="918"/>
        <v>2.9828257558172184E-5</v>
      </c>
      <c r="AC4014" s="175"/>
    </row>
    <row r="4015" spans="1:29">
      <c r="A4015" t="s">
        <v>9264</v>
      </c>
      <c r="B4015" t="s">
        <v>9265</v>
      </c>
      <c r="C4015">
        <v>3.94</v>
      </c>
      <c r="D4015">
        <v>4.0599999999999996</v>
      </c>
      <c r="E4015">
        <v>2.75</v>
      </c>
      <c r="F4015">
        <v>5.58</v>
      </c>
      <c r="G4015">
        <v>6.13</v>
      </c>
      <c r="H4015">
        <v>3.14</v>
      </c>
      <c r="I4015">
        <v>4.9800000000000004</v>
      </c>
      <c r="J4015">
        <v>5.52</v>
      </c>
      <c r="K4015">
        <v>2.7</v>
      </c>
      <c r="U4015">
        <v>7</v>
      </c>
      <c r="V4015">
        <v>5</v>
      </c>
      <c r="W4015">
        <v>8</v>
      </c>
      <c r="X4015">
        <v>91</v>
      </c>
      <c r="Y4015">
        <v>63</v>
      </c>
      <c r="Z4015">
        <v>21</v>
      </c>
      <c r="AA4015">
        <f t="shared" si="914"/>
        <v>195</v>
      </c>
      <c r="AB4015">
        <f t="shared" si="918"/>
        <v>3.2494470524265788E-5</v>
      </c>
      <c r="AC4015" s="175"/>
    </row>
    <row r="4016" spans="1:29">
      <c r="A4016" t="s">
        <v>9266</v>
      </c>
      <c r="B4016" t="s">
        <v>9267</v>
      </c>
      <c r="C4016">
        <v>3.96</v>
      </c>
      <c r="D4016">
        <v>4.0599999999999996</v>
      </c>
      <c r="E4016">
        <v>2.75</v>
      </c>
      <c r="F4016">
        <v>5.53</v>
      </c>
      <c r="G4016">
        <v>6.08</v>
      </c>
      <c r="H4016">
        <v>3.1</v>
      </c>
      <c r="I4016">
        <v>4.99</v>
      </c>
      <c r="J4016">
        <v>5.53</v>
      </c>
      <c r="K4016">
        <v>2.7</v>
      </c>
      <c r="U4016">
        <v>6</v>
      </c>
      <c r="V4016">
        <v>10</v>
      </c>
      <c r="W4016">
        <v>12</v>
      </c>
      <c r="X4016">
        <v>121</v>
      </c>
      <c r="Y4016">
        <v>100</v>
      </c>
      <c r="Z4016">
        <v>50</v>
      </c>
      <c r="AA4016">
        <f t="shared" si="914"/>
        <v>299</v>
      </c>
      <c r="AB4016">
        <f t="shared" si="918"/>
        <v>4.9824854803874205E-5</v>
      </c>
      <c r="AC4016" s="175"/>
    </row>
    <row r="4017" spans="1:29">
      <c r="A4017" t="s">
        <v>9268</v>
      </c>
      <c r="B4017" t="s">
        <v>9269</v>
      </c>
      <c r="C4017">
        <v>4.05</v>
      </c>
      <c r="D4017">
        <v>4.0599999999999996</v>
      </c>
      <c r="E4017">
        <v>2.84</v>
      </c>
      <c r="F4017">
        <v>5.87</v>
      </c>
      <c r="G4017">
        <v>6.22</v>
      </c>
      <c r="H4017">
        <v>3.17</v>
      </c>
      <c r="I4017">
        <v>5.23</v>
      </c>
      <c r="J4017">
        <v>5.65</v>
      </c>
      <c r="K4017">
        <v>2.7</v>
      </c>
      <c r="V4017">
        <v>17</v>
      </c>
      <c r="W4017">
        <v>19</v>
      </c>
      <c r="X4017">
        <v>196</v>
      </c>
      <c r="Y4017">
        <v>137</v>
      </c>
      <c r="Z4017">
        <v>158</v>
      </c>
      <c r="AA4017">
        <f t="shared" si="914"/>
        <v>527</v>
      </c>
      <c r="AB4017">
        <f t="shared" si="918"/>
        <v>8.7818389570708055E-5</v>
      </c>
      <c r="AC4017" s="175">
        <f t="shared" si="909"/>
        <v>9.3859028322013853E-5</v>
      </c>
    </row>
    <row r="4018" spans="1:29">
      <c r="A4018" t="s">
        <v>9270</v>
      </c>
      <c r="B4018" t="s">
        <v>9271</v>
      </c>
      <c r="C4018">
        <v>4.0599999999999996</v>
      </c>
      <c r="D4018">
        <v>4.0599999999999996</v>
      </c>
      <c r="E4018">
        <v>2.95</v>
      </c>
      <c r="F4018">
        <v>6.17</v>
      </c>
      <c r="G4018">
        <v>6.3</v>
      </c>
      <c r="H4018">
        <v>3.29</v>
      </c>
      <c r="I4018">
        <v>5.51</v>
      </c>
      <c r="J4018">
        <v>5.8</v>
      </c>
      <c r="K4018">
        <v>2.7</v>
      </c>
      <c r="U4018">
        <v>3</v>
      </c>
      <c r="V4018">
        <v>26</v>
      </c>
      <c r="W4018">
        <v>15</v>
      </c>
      <c r="X4018">
        <v>216</v>
      </c>
      <c r="Y4018">
        <v>116</v>
      </c>
      <c r="Z4018">
        <v>247</v>
      </c>
      <c r="AA4018">
        <f t="shared" si="914"/>
        <v>623</v>
      </c>
      <c r="AB4018">
        <f t="shared" si="918"/>
        <v>1.0381566736726966E-4</v>
      </c>
      <c r="AC4018" s="175"/>
    </row>
    <row r="4019" spans="1:29">
      <c r="A4019" t="s">
        <v>9272</v>
      </c>
      <c r="B4019" t="s">
        <v>9273</v>
      </c>
      <c r="C4019">
        <v>4.0599999999999996</v>
      </c>
      <c r="D4019">
        <v>4.0599999999999996</v>
      </c>
      <c r="E4019">
        <v>3.06</v>
      </c>
      <c r="F4019">
        <v>6.29</v>
      </c>
      <c r="G4019">
        <v>6.31</v>
      </c>
      <c r="H4019">
        <v>3.45</v>
      </c>
      <c r="I4019">
        <v>5.79</v>
      </c>
      <c r="J4019">
        <v>5.94</v>
      </c>
      <c r="K4019">
        <v>2.7</v>
      </c>
      <c r="U4019">
        <v>7</v>
      </c>
      <c r="V4019">
        <v>16</v>
      </c>
      <c r="W4019">
        <v>17</v>
      </c>
      <c r="X4019">
        <v>216</v>
      </c>
      <c r="Y4019">
        <v>147</v>
      </c>
      <c r="Z4019">
        <v>213</v>
      </c>
      <c r="AA4019">
        <f t="shared" si="914"/>
        <v>616</v>
      </c>
      <c r="AB4019">
        <f t="shared" si="918"/>
        <v>1.0264919919460372E-4</v>
      </c>
      <c r="AC4019" s="175"/>
    </row>
    <row r="4020" spans="1:29">
      <c r="A4020" t="s">
        <v>9274</v>
      </c>
      <c r="B4020" t="s">
        <v>9275</v>
      </c>
      <c r="C4020">
        <v>4.0599999999999996</v>
      </c>
      <c r="D4020">
        <v>4.0599999999999996</v>
      </c>
      <c r="E4020">
        <v>3.15</v>
      </c>
      <c r="F4020">
        <v>6.31</v>
      </c>
      <c r="G4020">
        <v>6.32</v>
      </c>
      <c r="H4020">
        <v>3.63</v>
      </c>
      <c r="I4020">
        <v>5.98</v>
      </c>
      <c r="J4020">
        <v>6.04</v>
      </c>
      <c r="K4020">
        <v>2.7</v>
      </c>
      <c r="U4020">
        <v>13</v>
      </c>
      <c r="V4020">
        <v>15</v>
      </c>
      <c r="W4020">
        <v>15</v>
      </c>
      <c r="X4020">
        <v>152</v>
      </c>
      <c r="Y4020">
        <v>131</v>
      </c>
      <c r="Z4020">
        <v>161</v>
      </c>
      <c r="AA4020">
        <f t="shared" si="914"/>
        <v>487</v>
      </c>
      <c r="AB4020">
        <f t="shared" si="918"/>
        <v>8.1152857155474038E-5</v>
      </c>
      <c r="AC4020" s="175"/>
    </row>
    <row r="4021" spans="1:29">
      <c r="A4021" t="s">
        <v>9276</v>
      </c>
      <c r="B4021" t="s">
        <v>9277</v>
      </c>
      <c r="C4021">
        <v>4.0599999999999996</v>
      </c>
      <c r="D4021">
        <v>4.0599999999999996</v>
      </c>
      <c r="E4021">
        <v>3.22</v>
      </c>
      <c r="F4021">
        <v>6.32</v>
      </c>
      <c r="G4021">
        <v>6.32</v>
      </c>
      <c r="H4021">
        <v>3.78</v>
      </c>
      <c r="I4021">
        <v>6.06</v>
      </c>
      <c r="J4021">
        <v>6.07</v>
      </c>
      <c r="K4021">
        <v>2.7</v>
      </c>
      <c r="U4021">
        <v>11</v>
      </c>
      <c r="V4021">
        <v>14</v>
      </c>
      <c r="W4021">
        <v>16</v>
      </c>
      <c r="X4021">
        <v>141</v>
      </c>
      <c r="Y4021">
        <v>133</v>
      </c>
      <c r="Z4021">
        <v>154</v>
      </c>
      <c r="AA4021">
        <f t="shared" si="914"/>
        <v>469</v>
      </c>
      <c r="AB4021">
        <f t="shared" si="918"/>
        <v>7.8153367568618739E-5</v>
      </c>
      <c r="AC4021" s="175">
        <f t="shared" si="910"/>
        <v>7.2321026705288982E-5</v>
      </c>
    </row>
    <row r="4022" spans="1:29">
      <c r="A4022" t="s">
        <v>9278</v>
      </c>
      <c r="B4022" t="s">
        <v>9279</v>
      </c>
      <c r="C4022">
        <v>4.0599999999999996</v>
      </c>
      <c r="D4022">
        <v>4.0599999999999996</v>
      </c>
      <c r="E4022">
        <v>3.27</v>
      </c>
      <c r="F4022">
        <v>6.32</v>
      </c>
      <c r="G4022">
        <v>6.32</v>
      </c>
      <c r="H4022">
        <v>3.87</v>
      </c>
      <c r="I4022">
        <v>6.08</v>
      </c>
      <c r="J4022">
        <v>6.09</v>
      </c>
      <c r="K4022">
        <v>2.7</v>
      </c>
      <c r="U4022">
        <v>9</v>
      </c>
      <c r="V4022">
        <v>13</v>
      </c>
      <c r="W4022">
        <v>12</v>
      </c>
      <c r="X4022">
        <v>138</v>
      </c>
      <c r="Y4022">
        <v>126</v>
      </c>
      <c r="Z4022">
        <v>140</v>
      </c>
      <c r="AA4022">
        <f t="shared" si="914"/>
        <v>438</v>
      </c>
      <c r="AB4022">
        <f t="shared" si="918"/>
        <v>7.2987579946812386E-5</v>
      </c>
      <c r="AC4022" s="175"/>
    </row>
    <row r="4023" spans="1:29">
      <c r="A4023" t="s">
        <v>9280</v>
      </c>
      <c r="B4023" t="s">
        <v>9281</v>
      </c>
      <c r="C4023">
        <v>4.0599999999999996</v>
      </c>
      <c r="D4023">
        <v>4.0599999999999996</v>
      </c>
      <c r="E4023">
        <v>3.32</v>
      </c>
      <c r="F4023">
        <v>6.32</v>
      </c>
      <c r="G4023">
        <v>6.32</v>
      </c>
      <c r="H4023">
        <v>3.97</v>
      </c>
      <c r="I4023">
        <v>6.09</v>
      </c>
      <c r="J4023">
        <v>6.09</v>
      </c>
      <c r="K4023">
        <v>2.7</v>
      </c>
      <c r="U4023">
        <v>6</v>
      </c>
      <c r="V4023">
        <v>12</v>
      </c>
      <c r="W4023">
        <v>9</v>
      </c>
      <c r="X4023">
        <v>129</v>
      </c>
      <c r="Y4023">
        <v>123</v>
      </c>
      <c r="Z4023">
        <v>142</v>
      </c>
      <c r="AA4023">
        <f t="shared" si="914"/>
        <v>421</v>
      </c>
      <c r="AB4023">
        <f t="shared" si="918"/>
        <v>7.0154728670337928E-5</v>
      </c>
      <c r="AC4023" s="175"/>
    </row>
    <row r="4024" spans="1:29">
      <c r="A4024" t="s">
        <v>9282</v>
      </c>
      <c r="B4024" t="s">
        <v>9283</v>
      </c>
      <c r="C4024">
        <v>4.0599999999999996</v>
      </c>
      <c r="D4024">
        <v>4.0599999999999996</v>
      </c>
      <c r="E4024">
        <v>3.36</v>
      </c>
      <c r="F4024">
        <v>6.32</v>
      </c>
      <c r="G4024">
        <v>6.32</v>
      </c>
      <c r="H4024">
        <v>4.04</v>
      </c>
      <c r="I4024">
        <v>6.09</v>
      </c>
      <c r="J4024">
        <v>6.09</v>
      </c>
      <c r="K4024">
        <v>2.7</v>
      </c>
      <c r="U4024">
        <v>8</v>
      </c>
      <c r="V4024">
        <v>11</v>
      </c>
      <c r="W4024">
        <v>7</v>
      </c>
      <c r="X4024">
        <v>122</v>
      </c>
      <c r="Y4024">
        <v>123</v>
      </c>
      <c r="Z4024">
        <v>137</v>
      </c>
      <c r="AA4024">
        <f t="shared" si="914"/>
        <v>408</v>
      </c>
      <c r="AB4024">
        <f t="shared" si="918"/>
        <v>6.7988430635386874E-5</v>
      </c>
      <c r="AC4024" s="175"/>
    </row>
    <row r="4025" spans="1:29">
      <c r="A4025" t="s">
        <v>9284</v>
      </c>
      <c r="B4025" t="s">
        <v>9285</v>
      </c>
      <c r="C4025">
        <v>4.0599999999999996</v>
      </c>
      <c r="D4025">
        <v>4.0599999999999996</v>
      </c>
      <c r="E4025">
        <v>3.39</v>
      </c>
      <c r="F4025">
        <v>6.32</v>
      </c>
      <c r="G4025">
        <v>6.32</v>
      </c>
      <c r="H4025">
        <v>4.07</v>
      </c>
      <c r="I4025">
        <v>6.09</v>
      </c>
      <c r="J4025">
        <v>6.09</v>
      </c>
      <c r="K4025">
        <v>2.7</v>
      </c>
      <c r="U4025">
        <v>10</v>
      </c>
      <c r="V4025">
        <v>10</v>
      </c>
      <c r="W4025">
        <v>9</v>
      </c>
      <c r="X4025">
        <v>98</v>
      </c>
      <c r="Y4025">
        <v>113</v>
      </c>
      <c r="Z4025">
        <v>110</v>
      </c>
      <c r="AA4025">
        <f t="shared" si="914"/>
        <v>350</v>
      </c>
      <c r="AB4025">
        <f t="shared" si="918"/>
        <v>5.8323408633297566E-5</v>
      </c>
      <c r="AC4025" s="175">
        <f t="shared" ref="AC4025" si="919">SUM(AB4025:AB4028)/4</f>
        <v>5.5657195667203969E-5</v>
      </c>
    </row>
    <row r="4026" spans="1:29">
      <c r="A4026" t="s">
        <v>9286</v>
      </c>
      <c r="B4026" t="s">
        <v>9287</v>
      </c>
      <c r="C4026">
        <v>4.0599999999999996</v>
      </c>
      <c r="D4026">
        <v>4.0599999999999996</v>
      </c>
      <c r="E4026">
        <v>3.41</v>
      </c>
      <c r="F4026">
        <v>6.32</v>
      </c>
      <c r="G4026">
        <v>6.32</v>
      </c>
      <c r="H4026">
        <v>4.08</v>
      </c>
      <c r="I4026">
        <v>6.09</v>
      </c>
      <c r="J4026">
        <v>6.09</v>
      </c>
      <c r="K4026">
        <v>2.7</v>
      </c>
      <c r="U4026">
        <v>11</v>
      </c>
      <c r="V4026">
        <v>9</v>
      </c>
      <c r="W4026">
        <v>8</v>
      </c>
      <c r="X4026">
        <v>92</v>
      </c>
      <c r="Y4026">
        <v>116</v>
      </c>
      <c r="Z4026">
        <v>106</v>
      </c>
      <c r="AA4026">
        <f t="shared" si="914"/>
        <v>342</v>
      </c>
      <c r="AB4026">
        <f t="shared" si="918"/>
        <v>5.6990302150250764E-5</v>
      </c>
      <c r="AC4026" s="175"/>
    </row>
    <row r="4027" spans="1:29">
      <c r="A4027" t="s">
        <v>9288</v>
      </c>
      <c r="B4027" t="s">
        <v>9289</v>
      </c>
      <c r="C4027">
        <v>4.0599999999999996</v>
      </c>
      <c r="D4027">
        <v>4.0599999999999996</v>
      </c>
      <c r="E4027">
        <v>3.42</v>
      </c>
      <c r="F4027">
        <v>6.32</v>
      </c>
      <c r="G4027">
        <v>6.32</v>
      </c>
      <c r="H4027">
        <v>4.07</v>
      </c>
      <c r="I4027">
        <v>6.09</v>
      </c>
      <c r="J4027">
        <v>6.09</v>
      </c>
      <c r="K4027">
        <v>2.7</v>
      </c>
      <c r="U4027">
        <v>8</v>
      </c>
      <c r="V4027">
        <v>10</v>
      </c>
      <c r="W4027">
        <v>9</v>
      </c>
      <c r="X4027">
        <v>90</v>
      </c>
      <c r="Y4027">
        <v>105</v>
      </c>
      <c r="Z4027">
        <v>95</v>
      </c>
      <c r="AA4027">
        <f t="shared" si="914"/>
        <v>317</v>
      </c>
      <c r="AB4027">
        <f t="shared" si="918"/>
        <v>5.2824344390729511E-5</v>
      </c>
      <c r="AC4027" s="175"/>
    </row>
    <row r="4028" spans="1:29">
      <c r="A4028" t="s">
        <v>9290</v>
      </c>
      <c r="B4028" t="s">
        <v>9291</v>
      </c>
      <c r="C4028">
        <v>4.0599999999999996</v>
      </c>
      <c r="D4028">
        <v>4.0599999999999996</v>
      </c>
      <c r="E4028">
        <v>3.43</v>
      </c>
      <c r="F4028">
        <v>6.32</v>
      </c>
      <c r="G4028">
        <v>6.32</v>
      </c>
      <c r="H4028">
        <v>4.05</v>
      </c>
      <c r="I4028">
        <v>6.09</v>
      </c>
      <c r="J4028">
        <v>6.09</v>
      </c>
      <c r="K4028">
        <v>2.7</v>
      </c>
      <c r="U4028">
        <v>10</v>
      </c>
      <c r="V4028">
        <v>11</v>
      </c>
      <c r="W4028">
        <v>9</v>
      </c>
      <c r="X4028">
        <v>82</v>
      </c>
      <c r="Y4028">
        <v>104</v>
      </c>
      <c r="Z4028">
        <v>111</v>
      </c>
      <c r="AA4028">
        <f t="shared" si="914"/>
        <v>327</v>
      </c>
      <c r="AB4028">
        <f t="shared" si="918"/>
        <v>5.4490727494538015E-5</v>
      </c>
      <c r="AC4028" s="175"/>
    </row>
    <row r="4029" spans="1:29">
      <c r="A4029" t="s">
        <v>9292</v>
      </c>
      <c r="B4029" t="s">
        <v>9293</v>
      </c>
      <c r="C4029">
        <v>4.0599999999999996</v>
      </c>
      <c r="D4029">
        <v>4.0599999999999996</v>
      </c>
      <c r="E4029">
        <v>3.41</v>
      </c>
      <c r="F4029">
        <v>6.32</v>
      </c>
      <c r="G4029">
        <v>6.32</v>
      </c>
      <c r="H4029">
        <v>4.0199999999999996</v>
      </c>
      <c r="I4029">
        <v>6.09</v>
      </c>
      <c r="J4029">
        <v>6.09</v>
      </c>
      <c r="K4029">
        <v>2.7</v>
      </c>
      <c r="U4029">
        <v>10</v>
      </c>
      <c r="V4029">
        <v>11</v>
      </c>
      <c r="W4029">
        <v>8</v>
      </c>
      <c r="X4029">
        <v>85</v>
      </c>
      <c r="Y4029">
        <v>111</v>
      </c>
      <c r="Z4029">
        <v>131</v>
      </c>
      <c r="AA4029">
        <f t="shared" si="914"/>
        <v>356</v>
      </c>
      <c r="AB4029">
        <f t="shared" si="918"/>
        <v>5.9323238495582666E-5</v>
      </c>
      <c r="AC4029" s="175">
        <f t="shared" si="912"/>
        <v>6.3780813298270408E-5</v>
      </c>
    </row>
    <row r="4030" spans="1:29">
      <c r="A4030" t="s">
        <v>9294</v>
      </c>
      <c r="B4030" t="s">
        <v>9295</v>
      </c>
      <c r="C4030">
        <v>4.0599999999999996</v>
      </c>
      <c r="D4030">
        <v>4.0599999999999996</v>
      </c>
      <c r="E4030">
        <v>3.38</v>
      </c>
      <c r="F4030">
        <v>6.32</v>
      </c>
      <c r="G4030">
        <v>6.32</v>
      </c>
      <c r="H4030">
        <v>3.97</v>
      </c>
      <c r="I4030">
        <v>6.08</v>
      </c>
      <c r="J4030">
        <v>6.09</v>
      </c>
      <c r="K4030">
        <v>2.7</v>
      </c>
      <c r="U4030">
        <v>11</v>
      </c>
      <c r="V4030">
        <v>12</v>
      </c>
      <c r="W4030">
        <v>10</v>
      </c>
      <c r="X4030">
        <v>88</v>
      </c>
      <c r="Y4030">
        <v>117</v>
      </c>
      <c r="Z4030">
        <v>127</v>
      </c>
      <c r="AA4030">
        <f t="shared" si="914"/>
        <v>365</v>
      </c>
      <c r="AB4030">
        <f t="shared" si="918"/>
        <v>6.0822983289010322E-5</v>
      </c>
      <c r="AC4030" s="175"/>
    </row>
    <row r="4031" spans="1:29">
      <c r="A4031" t="s">
        <v>9296</v>
      </c>
      <c r="B4031" t="s">
        <v>9297</v>
      </c>
      <c r="C4031">
        <v>4.0599999999999996</v>
      </c>
      <c r="D4031">
        <v>4.0599999999999996</v>
      </c>
      <c r="E4031">
        <v>3.29</v>
      </c>
      <c r="F4031">
        <v>6.32</v>
      </c>
      <c r="G4031">
        <v>6.32</v>
      </c>
      <c r="H4031">
        <v>3.94</v>
      </c>
      <c r="I4031">
        <v>6.08</v>
      </c>
      <c r="J4031">
        <v>6.09</v>
      </c>
      <c r="K4031">
        <v>2.7</v>
      </c>
      <c r="U4031">
        <v>9</v>
      </c>
      <c r="V4031">
        <v>14</v>
      </c>
      <c r="W4031">
        <v>13</v>
      </c>
      <c r="X4031">
        <v>104</v>
      </c>
      <c r="Y4031">
        <v>120</v>
      </c>
      <c r="Z4031">
        <v>133</v>
      </c>
      <c r="AA4031">
        <f t="shared" si="914"/>
        <v>393</v>
      </c>
      <c r="AB4031">
        <f t="shared" si="918"/>
        <v>6.5488855979674125E-5</v>
      </c>
      <c r="AC4031" s="175"/>
    </row>
    <row r="4032" spans="1:29">
      <c r="A4032" t="s">
        <v>9298</v>
      </c>
      <c r="B4032" t="s">
        <v>9299</v>
      </c>
      <c r="C4032">
        <v>4.0599999999999996</v>
      </c>
      <c r="D4032">
        <v>4.0599999999999996</v>
      </c>
      <c r="E4032">
        <v>3.16</v>
      </c>
      <c r="F4032">
        <v>6.31</v>
      </c>
      <c r="G4032">
        <v>6.32</v>
      </c>
      <c r="H4032">
        <v>3.84</v>
      </c>
      <c r="I4032">
        <v>6.01</v>
      </c>
      <c r="J4032">
        <v>6.05</v>
      </c>
      <c r="K4032">
        <v>2.7</v>
      </c>
      <c r="U4032">
        <v>9</v>
      </c>
      <c r="V4032">
        <v>14</v>
      </c>
      <c r="W4032">
        <v>13</v>
      </c>
      <c r="X4032">
        <v>112</v>
      </c>
      <c r="Y4032">
        <v>131</v>
      </c>
      <c r="Z4032">
        <v>138</v>
      </c>
      <c r="AA4032">
        <f t="shared" si="914"/>
        <v>417</v>
      </c>
      <c r="AB4032">
        <f t="shared" si="918"/>
        <v>6.9488175428814524E-5</v>
      </c>
      <c r="AC4032" s="175"/>
    </row>
    <row r="4033" spans="1:29">
      <c r="A4033" t="s">
        <v>9300</v>
      </c>
      <c r="B4033" t="s">
        <v>9301</v>
      </c>
      <c r="C4033">
        <v>4.0599999999999996</v>
      </c>
      <c r="D4033">
        <v>4.0599999999999996</v>
      </c>
      <c r="E4033">
        <v>3.08</v>
      </c>
      <c r="F4033">
        <v>6.31</v>
      </c>
      <c r="G4033">
        <v>6.31</v>
      </c>
      <c r="H4033">
        <v>3.68</v>
      </c>
      <c r="I4033">
        <v>5.87</v>
      </c>
      <c r="J4033">
        <v>5.98</v>
      </c>
      <c r="K4033">
        <v>2.7</v>
      </c>
      <c r="U4033">
        <v>10</v>
      </c>
      <c r="V4033">
        <v>14</v>
      </c>
      <c r="W4033">
        <v>11</v>
      </c>
      <c r="X4033">
        <v>103</v>
      </c>
      <c r="Y4033">
        <v>127</v>
      </c>
      <c r="Z4033">
        <v>118</v>
      </c>
      <c r="AA4033">
        <f t="shared" si="914"/>
        <v>383</v>
      </c>
      <c r="AB4033">
        <f t="shared" si="918"/>
        <v>6.3822472875865621E-5</v>
      </c>
      <c r="AC4033" s="175">
        <f t="shared" si="913"/>
        <v>4.38258756301636E-5</v>
      </c>
    </row>
    <row r="4034" spans="1:29">
      <c r="A4034" t="s">
        <v>9302</v>
      </c>
      <c r="B4034" t="s">
        <v>9303</v>
      </c>
      <c r="C4034">
        <v>4.0599999999999996</v>
      </c>
      <c r="D4034">
        <v>4.0599999999999996</v>
      </c>
      <c r="E4034">
        <v>3.02</v>
      </c>
      <c r="F4034">
        <v>6.3</v>
      </c>
      <c r="G4034">
        <v>6.31</v>
      </c>
      <c r="H4034">
        <v>3.56</v>
      </c>
      <c r="I4034">
        <v>5.71</v>
      </c>
      <c r="J4034">
        <v>5.9</v>
      </c>
      <c r="K4034">
        <v>2.7</v>
      </c>
      <c r="U4034">
        <v>7</v>
      </c>
      <c r="V4034">
        <v>10</v>
      </c>
      <c r="W4034">
        <v>10</v>
      </c>
      <c r="X4034">
        <v>99</v>
      </c>
      <c r="Y4034">
        <v>116</v>
      </c>
      <c r="Z4034">
        <v>69</v>
      </c>
      <c r="AA4034">
        <f t="shared" si="914"/>
        <v>311</v>
      </c>
      <c r="AB4034">
        <f t="shared" si="918"/>
        <v>5.1824514528444411E-5</v>
      </c>
      <c r="AC4034" s="175"/>
    </row>
    <row r="4035" spans="1:29">
      <c r="A4035" t="s">
        <v>9304</v>
      </c>
      <c r="B4035" t="s">
        <v>9305</v>
      </c>
      <c r="C4035">
        <v>4.0599999999999996</v>
      </c>
      <c r="D4035">
        <v>4.0599999999999996</v>
      </c>
      <c r="E4035">
        <v>2.98</v>
      </c>
      <c r="F4035">
        <v>6.29</v>
      </c>
      <c r="G4035">
        <v>6.31</v>
      </c>
      <c r="H4035">
        <v>3.49</v>
      </c>
      <c r="I4035">
        <v>5.62</v>
      </c>
      <c r="J4035">
        <v>5.85</v>
      </c>
      <c r="K4035">
        <v>2.7</v>
      </c>
      <c r="U4035">
        <v>7</v>
      </c>
      <c r="V4035">
        <v>7</v>
      </c>
      <c r="W4035">
        <v>5</v>
      </c>
      <c r="X4035">
        <v>75</v>
      </c>
      <c r="Y4035">
        <v>86</v>
      </c>
      <c r="Z4035">
        <v>28</v>
      </c>
      <c r="AA4035">
        <f t="shared" si="914"/>
        <v>208</v>
      </c>
      <c r="AB4035">
        <f t="shared" si="918"/>
        <v>3.4660768559216842E-5</v>
      </c>
      <c r="AC4035" s="175"/>
    </row>
    <row r="4036" spans="1:29">
      <c r="A4036" t="s">
        <v>9306</v>
      </c>
      <c r="B4036" t="s">
        <v>9307</v>
      </c>
      <c r="C4036">
        <v>4.0599999999999996</v>
      </c>
      <c r="D4036">
        <v>4.0599999999999996</v>
      </c>
      <c r="E4036">
        <v>2.95</v>
      </c>
      <c r="F4036">
        <v>6.26</v>
      </c>
      <c r="G4036">
        <v>6.3</v>
      </c>
      <c r="H4036">
        <v>3.43</v>
      </c>
      <c r="I4036">
        <v>5.51</v>
      </c>
      <c r="J4036">
        <v>5.8</v>
      </c>
      <c r="K4036">
        <v>2.7</v>
      </c>
      <c r="U4036">
        <v>3</v>
      </c>
      <c r="V4036">
        <v>4</v>
      </c>
      <c r="W4036">
        <v>2</v>
      </c>
      <c r="X4036">
        <v>65</v>
      </c>
      <c r="Y4036">
        <v>64</v>
      </c>
      <c r="Z4036">
        <v>12</v>
      </c>
      <c r="AA4036">
        <f t="shared" si="914"/>
        <v>150</v>
      </c>
      <c r="AB4036">
        <f t="shared" si="918"/>
        <v>2.499574655712753E-5</v>
      </c>
      <c r="AC4036" s="175"/>
    </row>
    <row r="4037" spans="1:29">
      <c r="A4037" t="s">
        <v>9308</v>
      </c>
      <c r="B4037" t="s">
        <v>9309</v>
      </c>
      <c r="C4037">
        <v>4.0599999999999996</v>
      </c>
      <c r="D4037">
        <v>4.0599999999999996</v>
      </c>
      <c r="E4037">
        <v>2.92</v>
      </c>
      <c r="F4037">
        <v>6.21</v>
      </c>
      <c r="G4037">
        <v>6.3</v>
      </c>
      <c r="H4037">
        <v>3.37</v>
      </c>
      <c r="I4037">
        <v>5.43</v>
      </c>
      <c r="J4037">
        <v>5.76</v>
      </c>
      <c r="K4037">
        <v>2.7</v>
      </c>
      <c r="U4037">
        <v>3</v>
      </c>
      <c r="V4037">
        <v>4</v>
      </c>
      <c r="W4037">
        <v>2</v>
      </c>
      <c r="X4037">
        <v>81</v>
      </c>
      <c r="Y4037">
        <v>66</v>
      </c>
      <c r="Z4037">
        <v>14</v>
      </c>
      <c r="AA4037">
        <f t="shared" si="914"/>
        <v>170</v>
      </c>
      <c r="AB4037">
        <f t="shared" si="918"/>
        <v>2.8328512764744531E-5</v>
      </c>
      <c r="AC4037" s="175">
        <f t="shared" si="915"/>
        <v>3.3286002498574826E-5</v>
      </c>
    </row>
    <row r="4038" spans="1:29">
      <c r="A4038" t="s">
        <v>9310</v>
      </c>
      <c r="B4038" t="s">
        <v>9311</v>
      </c>
      <c r="C4038">
        <v>4.05</v>
      </c>
      <c r="D4038">
        <v>4.0599999999999996</v>
      </c>
      <c r="E4038">
        <v>2.9</v>
      </c>
      <c r="F4038">
        <v>6.15</v>
      </c>
      <c r="G4038">
        <v>6.29</v>
      </c>
      <c r="H4038">
        <v>3.33</v>
      </c>
      <c r="I4038">
        <v>5.37</v>
      </c>
      <c r="J4038">
        <v>5.73</v>
      </c>
      <c r="K4038">
        <v>2.7</v>
      </c>
      <c r="U4038">
        <v>3</v>
      </c>
      <c r="V4038">
        <v>3</v>
      </c>
      <c r="W4038">
        <v>2</v>
      </c>
      <c r="X4038">
        <v>85</v>
      </c>
      <c r="Y4038">
        <v>64</v>
      </c>
      <c r="Z4038">
        <v>11</v>
      </c>
      <c r="AA4038">
        <f t="shared" ref="AA4038:AA4101" si="920">SUM(U4038:Z4038)</f>
        <v>168</v>
      </c>
      <c r="AB4038">
        <f t="shared" si="918"/>
        <v>2.7995236143982832E-5</v>
      </c>
      <c r="AC4038" s="175"/>
    </row>
    <row r="4039" spans="1:29">
      <c r="A4039" t="s">
        <v>9312</v>
      </c>
      <c r="B4039" t="s">
        <v>9313</v>
      </c>
      <c r="C4039">
        <v>4.05</v>
      </c>
      <c r="D4039">
        <v>4.0599999999999996</v>
      </c>
      <c r="E4039">
        <v>2.88</v>
      </c>
      <c r="F4039">
        <v>6.07</v>
      </c>
      <c r="G4039">
        <v>6.28</v>
      </c>
      <c r="H4039">
        <v>3.31</v>
      </c>
      <c r="I4039">
        <v>5.3</v>
      </c>
      <c r="J4039">
        <v>5.69</v>
      </c>
      <c r="K4039">
        <v>2.7</v>
      </c>
      <c r="U4039">
        <v>4</v>
      </c>
      <c r="V4039">
        <v>4</v>
      </c>
      <c r="W4039">
        <v>3</v>
      </c>
      <c r="X4039">
        <v>87</v>
      </c>
      <c r="Y4039">
        <v>61</v>
      </c>
      <c r="Z4039">
        <v>21</v>
      </c>
      <c r="AA4039">
        <f t="shared" si="920"/>
        <v>180</v>
      </c>
      <c r="AB4039">
        <f t="shared" si="918"/>
        <v>2.9994895868553035E-5</v>
      </c>
      <c r="AC4039" s="175"/>
    </row>
    <row r="4040" spans="1:29">
      <c r="A4040" t="s">
        <v>9314</v>
      </c>
      <c r="B4040" t="s">
        <v>9315</v>
      </c>
      <c r="C4040">
        <v>4.05</v>
      </c>
      <c r="D4040">
        <v>4.0599999999999996</v>
      </c>
      <c r="E4040">
        <v>2.89</v>
      </c>
      <c r="F4040">
        <v>6.06</v>
      </c>
      <c r="G4040">
        <v>6.27</v>
      </c>
      <c r="H4040">
        <v>3.29</v>
      </c>
      <c r="I4040">
        <v>5.32</v>
      </c>
      <c r="J4040">
        <v>5.7</v>
      </c>
      <c r="K4040">
        <v>2.7</v>
      </c>
      <c r="U4040">
        <v>3</v>
      </c>
      <c r="V4040">
        <v>7</v>
      </c>
      <c r="W4040">
        <v>5</v>
      </c>
      <c r="X4040">
        <v>119</v>
      </c>
      <c r="Y4040">
        <v>98</v>
      </c>
      <c r="Z4040">
        <v>49</v>
      </c>
      <c r="AA4040">
        <f t="shared" si="920"/>
        <v>281</v>
      </c>
      <c r="AB4040">
        <f t="shared" si="918"/>
        <v>4.6825365217018906E-5</v>
      </c>
      <c r="AC4040" s="175"/>
    </row>
    <row r="4041" spans="1:29">
      <c r="A4041" t="s">
        <v>9316</v>
      </c>
      <c r="B4041" t="s">
        <v>9317</v>
      </c>
      <c r="C4041">
        <v>4.0599999999999996</v>
      </c>
      <c r="D4041">
        <v>4.0599999999999996</v>
      </c>
      <c r="E4041">
        <v>2.98</v>
      </c>
      <c r="F4041">
        <v>6.25</v>
      </c>
      <c r="G4041">
        <v>6.3</v>
      </c>
      <c r="H4041">
        <v>3.37</v>
      </c>
      <c r="I4041">
        <v>5.58</v>
      </c>
      <c r="J4041">
        <v>5.83</v>
      </c>
      <c r="K4041">
        <v>2.7</v>
      </c>
      <c r="V4041">
        <v>10</v>
      </c>
      <c r="W4041">
        <v>11</v>
      </c>
      <c r="X4041">
        <v>192</v>
      </c>
      <c r="Y4041">
        <v>134</v>
      </c>
      <c r="Z4041">
        <v>154</v>
      </c>
      <c r="AA4041">
        <f t="shared" si="920"/>
        <v>501</v>
      </c>
      <c r="AB4041">
        <f t="shared" si="918"/>
        <v>8.3485793500805947E-5</v>
      </c>
      <c r="AC4041" s="175">
        <f t="shared" si="916"/>
        <v>9.0151325916039949E-5</v>
      </c>
    </row>
    <row r="4042" spans="1:29">
      <c r="A4042" t="s">
        <v>9318</v>
      </c>
      <c r="B4042" t="s">
        <v>9319</v>
      </c>
      <c r="C4042">
        <v>4.0599999999999996</v>
      </c>
      <c r="D4042">
        <v>4.0599999999999996</v>
      </c>
      <c r="E4042">
        <v>3.1</v>
      </c>
      <c r="F4042">
        <v>6.3</v>
      </c>
      <c r="G4042">
        <v>6.31</v>
      </c>
      <c r="H4042">
        <v>3.5</v>
      </c>
      <c r="I4042">
        <v>5.9</v>
      </c>
      <c r="J4042">
        <v>6</v>
      </c>
      <c r="K4042">
        <v>2.7</v>
      </c>
      <c r="U4042">
        <v>2</v>
      </c>
      <c r="V4042">
        <v>12</v>
      </c>
      <c r="W4042">
        <v>13</v>
      </c>
      <c r="X4042">
        <v>217</v>
      </c>
      <c r="Y4042">
        <v>114</v>
      </c>
      <c r="Z4042">
        <v>241</v>
      </c>
      <c r="AA4042">
        <f t="shared" si="920"/>
        <v>599</v>
      </c>
      <c r="AB4042">
        <f t="shared" si="918"/>
        <v>9.9816347918129264E-5</v>
      </c>
      <c r="AC4042" s="175"/>
    </row>
    <row r="4043" spans="1:29">
      <c r="A4043" t="s">
        <v>9320</v>
      </c>
      <c r="B4043" t="s">
        <v>9321</v>
      </c>
      <c r="C4043">
        <v>4.0599999999999996</v>
      </c>
      <c r="D4043">
        <v>4.0599999999999996</v>
      </c>
      <c r="E4043">
        <v>3.21</v>
      </c>
      <c r="F4043">
        <v>6.31</v>
      </c>
      <c r="G4043">
        <v>6.32</v>
      </c>
      <c r="H4043">
        <v>3.66</v>
      </c>
      <c r="I4043">
        <v>6.06</v>
      </c>
      <c r="J4043">
        <v>6.08</v>
      </c>
      <c r="K4043">
        <v>2.7</v>
      </c>
      <c r="U4043">
        <v>4</v>
      </c>
      <c r="V4043">
        <v>10</v>
      </c>
      <c r="W4043">
        <v>12</v>
      </c>
      <c r="X4043">
        <v>215</v>
      </c>
      <c r="Y4043">
        <v>144</v>
      </c>
      <c r="Z4043">
        <v>207</v>
      </c>
      <c r="AA4043">
        <f t="shared" si="920"/>
        <v>592</v>
      </c>
      <c r="AB4043">
        <f t="shared" si="918"/>
        <v>9.864987974546331E-5</v>
      </c>
      <c r="AC4043" s="175"/>
    </row>
    <row r="4044" spans="1:29">
      <c r="A4044" t="s">
        <v>9322</v>
      </c>
      <c r="B4044" t="s">
        <v>9323</v>
      </c>
      <c r="C4044">
        <v>4.0599999999999996</v>
      </c>
      <c r="D4044">
        <v>4.0599999999999996</v>
      </c>
      <c r="E4044">
        <v>3.31</v>
      </c>
      <c r="F4044">
        <v>6.32</v>
      </c>
      <c r="G4044">
        <v>6.32</v>
      </c>
      <c r="H4044">
        <v>3.84</v>
      </c>
      <c r="I4044">
        <v>6.09</v>
      </c>
      <c r="J4044">
        <v>6.09</v>
      </c>
      <c r="K4044">
        <v>2.7</v>
      </c>
      <c r="U4044">
        <v>6</v>
      </c>
      <c r="V4044">
        <v>9</v>
      </c>
      <c r="W4044">
        <v>10</v>
      </c>
      <c r="X4044">
        <v>162</v>
      </c>
      <c r="Y4044">
        <v>128</v>
      </c>
      <c r="Z4044">
        <v>157</v>
      </c>
      <c r="AA4044">
        <f t="shared" si="920"/>
        <v>472</v>
      </c>
      <c r="AB4044">
        <f t="shared" si="918"/>
        <v>7.8653282499761289E-5</v>
      </c>
      <c r="AC4044" s="175"/>
    </row>
    <row r="4045" spans="1:29">
      <c r="A4045" t="s">
        <v>9324</v>
      </c>
      <c r="B4045" t="s">
        <v>9325</v>
      </c>
      <c r="C4045">
        <v>4.0599999999999996</v>
      </c>
      <c r="D4045">
        <v>4.0599999999999996</v>
      </c>
      <c r="E4045">
        <v>3.39</v>
      </c>
      <c r="F4045">
        <v>6.32</v>
      </c>
      <c r="G4045">
        <v>6.32</v>
      </c>
      <c r="H4045">
        <v>3.98</v>
      </c>
      <c r="I4045">
        <v>6.09</v>
      </c>
      <c r="J4045">
        <v>6.09</v>
      </c>
      <c r="K4045">
        <v>2.7</v>
      </c>
      <c r="U4045">
        <v>6</v>
      </c>
      <c r="V4045">
        <v>9</v>
      </c>
      <c r="W4045">
        <v>10</v>
      </c>
      <c r="X4045">
        <v>151</v>
      </c>
      <c r="Y4045">
        <v>130</v>
      </c>
      <c r="Z4045">
        <v>150</v>
      </c>
      <c r="AA4045">
        <f t="shared" si="920"/>
        <v>456</v>
      </c>
      <c r="AB4045">
        <f t="shared" si="918"/>
        <v>7.5987069533667686E-5</v>
      </c>
      <c r="AC4045" s="175">
        <f t="shared" ref="AC4045" si="921">SUM(AB4045:AB4048)/4</f>
        <v>7.1071239377432601E-5</v>
      </c>
    </row>
    <row r="4046" spans="1:29">
      <c r="A4046" t="s">
        <v>9326</v>
      </c>
      <c r="B4046" t="s">
        <v>9327</v>
      </c>
      <c r="C4046">
        <v>4.0599999999999996</v>
      </c>
      <c r="D4046">
        <v>4.0599999999999996</v>
      </c>
      <c r="E4046">
        <v>3.46</v>
      </c>
      <c r="F4046">
        <v>6.32</v>
      </c>
      <c r="G4046">
        <v>6.32</v>
      </c>
      <c r="H4046">
        <v>4.0999999999999996</v>
      </c>
      <c r="I4046">
        <v>6.09</v>
      </c>
      <c r="J4046">
        <v>6.09</v>
      </c>
      <c r="K4046">
        <v>2.7</v>
      </c>
      <c r="U4046">
        <v>5</v>
      </c>
      <c r="V4046">
        <v>8</v>
      </c>
      <c r="W4046">
        <v>8</v>
      </c>
      <c r="X4046">
        <v>148</v>
      </c>
      <c r="Y4046">
        <v>124</v>
      </c>
      <c r="Z4046">
        <v>137</v>
      </c>
      <c r="AA4046">
        <f t="shared" si="920"/>
        <v>430</v>
      </c>
      <c r="AB4046">
        <f t="shared" si="918"/>
        <v>7.1654473463765578E-5</v>
      </c>
      <c r="AC4046" s="175"/>
    </row>
    <row r="4047" spans="1:29">
      <c r="A4047" t="s">
        <v>9328</v>
      </c>
      <c r="B4047" t="s">
        <v>9329</v>
      </c>
      <c r="C4047">
        <v>4.0599999999999996</v>
      </c>
      <c r="D4047">
        <v>4.0599999999999996</v>
      </c>
      <c r="E4047">
        <v>3.51</v>
      </c>
      <c r="F4047">
        <v>6.32</v>
      </c>
      <c r="G4047">
        <v>6.32</v>
      </c>
      <c r="H4047">
        <v>4.17</v>
      </c>
      <c r="I4047">
        <v>6.09</v>
      </c>
      <c r="J4047">
        <v>6.09</v>
      </c>
      <c r="K4047">
        <v>2.7</v>
      </c>
      <c r="U4047">
        <v>4</v>
      </c>
      <c r="V4047">
        <v>8</v>
      </c>
      <c r="W4047">
        <v>8</v>
      </c>
      <c r="X4047">
        <v>137</v>
      </c>
      <c r="Y4047">
        <v>120</v>
      </c>
      <c r="Z4047">
        <v>139</v>
      </c>
      <c r="AA4047">
        <f t="shared" si="920"/>
        <v>416</v>
      </c>
      <c r="AB4047">
        <f t="shared" si="918"/>
        <v>6.9321537118433683E-5</v>
      </c>
      <c r="AC4047" s="175"/>
    </row>
    <row r="4048" spans="1:29">
      <c r="A4048" t="s">
        <v>9330</v>
      </c>
      <c r="B4048" t="s">
        <v>9331</v>
      </c>
      <c r="C4048">
        <v>4.0599999999999996</v>
      </c>
      <c r="D4048">
        <v>4.0599999999999996</v>
      </c>
      <c r="E4048">
        <v>3.54</v>
      </c>
      <c r="F4048">
        <v>6.32</v>
      </c>
      <c r="G4048">
        <v>6.32</v>
      </c>
      <c r="H4048">
        <v>4.24</v>
      </c>
      <c r="I4048">
        <v>6.09</v>
      </c>
      <c r="J4048">
        <v>6.09</v>
      </c>
      <c r="K4048">
        <v>2.7</v>
      </c>
      <c r="U4048">
        <v>5</v>
      </c>
      <c r="V4048">
        <v>8</v>
      </c>
      <c r="W4048">
        <v>7</v>
      </c>
      <c r="X4048">
        <v>130</v>
      </c>
      <c r="Y4048">
        <v>121</v>
      </c>
      <c r="Z4048">
        <v>133</v>
      </c>
      <c r="AA4048">
        <f t="shared" si="920"/>
        <v>404</v>
      </c>
      <c r="AB4048">
        <f t="shared" si="918"/>
        <v>6.7321877393863484E-5</v>
      </c>
      <c r="AC4048" s="175"/>
    </row>
    <row r="4049" spans="1:29">
      <c r="A4049" t="s">
        <v>9332</v>
      </c>
      <c r="B4049" t="s">
        <v>9333</v>
      </c>
      <c r="C4049">
        <v>4.0599999999999996</v>
      </c>
      <c r="D4049">
        <v>4.0599999999999996</v>
      </c>
      <c r="E4049">
        <v>3.57</v>
      </c>
      <c r="F4049">
        <v>6.32</v>
      </c>
      <c r="G4049">
        <v>6.32</v>
      </c>
      <c r="H4049">
        <v>4.3</v>
      </c>
      <c r="I4049">
        <v>6.09</v>
      </c>
      <c r="J4049">
        <v>6.09</v>
      </c>
      <c r="K4049">
        <v>2.7</v>
      </c>
      <c r="U4049">
        <v>6</v>
      </c>
      <c r="V4049">
        <v>7</v>
      </c>
      <c r="W4049">
        <v>6</v>
      </c>
      <c r="X4049">
        <v>104</v>
      </c>
      <c r="Y4049">
        <v>111</v>
      </c>
      <c r="Z4049">
        <v>108</v>
      </c>
      <c r="AA4049">
        <f t="shared" si="920"/>
        <v>342</v>
      </c>
      <c r="AB4049">
        <f t="shared" si="918"/>
        <v>5.6990302150250764E-5</v>
      </c>
      <c r="AC4049" s="175">
        <f t="shared" ref="AC4049:AC4109" si="922">SUM(AB4049:AB4052)/4</f>
        <v>5.3240940166681634E-5</v>
      </c>
    </row>
    <row r="4050" spans="1:29">
      <c r="A4050" t="s">
        <v>9334</v>
      </c>
      <c r="B4050" t="s">
        <v>9335</v>
      </c>
      <c r="C4050">
        <v>4.0599999999999996</v>
      </c>
      <c r="D4050">
        <v>4.0599999999999996</v>
      </c>
      <c r="E4050">
        <v>3.58</v>
      </c>
      <c r="F4050">
        <v>6.32</v>
      </c>
      <c r="G4050">
        <v>6.32</v>
      </c>
      <c r="H4050">
        <v>4.32</v>
      </c>
      <c r="I4050">
        <v>6.09</v>
      </c>
      <c r="J4050">
        <v>6.09</v>
      </c>
      <c r="K4050">
        <v>2.7</v>
      </c>
      <c r="U4050">
        <v>7</v>
      </c>
      <c r="V4050">
        <v>7</v>
      </c>
      <c r="W4050">
        <v>6</v>
      </c>
      <c r="X4050">
        <v>92</v>
      </c>
      <c r="Y4050">
        <v>114</v>
      </c>
      <c r="Z4050">
        <v>103</v>
      </c>
      <c r="AA4050">
        <f t="shared" si="920"/>
        <v>329</v>
      </c>
      <c r="AB4050">
        <f t="shared" si="918"/>
        <v>5.482400411529971E-5</v>
      </c>
      <c r="AC4050" s="175"/>
    </row>
    <row r="4051" spans="1:29">
      <c r="A4051" t="s">
        <v>9336</v>
      </c>
      <c r="B4051" t="s">
        <v>9337</v>
      </c>
      <c r="C4051">
        <v>4.0599999999999996</v>
      </c>
      <c r="D4051">
        <v>4.0599999999999996</v>
      </c>
      <c r="E4051">
        <v>3.58</v>
      </c>
      <c r="F4051">
        <v>6.32</v>
      </c>
      <c r="G4051">
        <v>6.32</v>
      </c>
      <c r="H4051">
        <v>4.33</v>
      </c>
      <c r="I4051">
        <v>6.09</v>
      </c>
      <c r="J4051">
        <v>6.09</v>
      </c>
      <c r="K4051">
        <v>2.7</v>
      </c>
      <c r="U4051">
        <v>6</v>
      </c>
      <c r="V4051">
        <v>7</v>
      </c>
      <c r="W4051">
        <v>6</v>
      </c>
      <c r="X4051">
        <v>88</v>
      </c>
      <c r="Y4051">
        <v>103</v>
      </c>
      <c r="Z4051">
        <v>92</v>
      </c>
      <c r="AA4051">
        <f t="shared" si="920"/>
        <v>302</v>
      </c>
      <c r="AB4051">
        <f t="shared" si="918"/>
        <v>5.0324769735016755E-5</v>
      </c>
      <c r="AC4051" s="175"/>
    </row>
    <row r="4052" spans="1:29">
      <c r="A4052" t="s">
        <v>9338</v>
      </c>
      <c r="B4052" t="s">
        <v>9339</v>
      </c>
      <c r="C4052">
        <v>4.0599999999999996</v>
      </c>
      <c r="D4052">
        <v>4.0599999999999996</v>
      </c>
      <c r="E4052">
        <v>3.56</v>
      </c>
      <c r="F4052">
        <v>6.32</v>
      </c>
      <c r="G4052">
        <v>6.32</v>
      </c>
      <c r="H4052">
        <v>4.3</v>
      </c>
      <c r="I4052">
        <v>6.09</v>
      </c>
      <c r="J4052">
        <v>6.09</v>
      </c>
      <c r="K4052">
        <v>2.7</v>
      </c>
      <c r="U4052">
        <v>7</v>
      </c>
      <c r="V4052">
        <v>7</v>
      </c>
      <c r="W4052">
        <v>6</v>
      </c>
      <c r="X4052">
        <v>76</v>
      </c>
      <c r="Y4052">
        <v>101</v>
      </c>
      <c r="Z4052">
        <v>108</v>
      </c>
      <c r="AA4052">
        <f t="shared" si="920"/>
        <v>305</v>
      </c>
      <c r="AB4052">
        <f t="shared" si="918"/>
        <v>5.0824684666159311E-5</v>
      </c>
      <c r="AC4052" s="175"/>
    </row>
    <row r="4053" spans="1:29">
      <c r="A4053" t="s">
        <v>9340</v>
      </c>
      <c r="B4053" t="s">
        <v>9341</v>
      </c>
      <c r="C4053">
        <v>4.0599999999999996</v>
      </c>
      <c r="D4053">
        <v>4.0599999999999996</v>
      </c>
      <c r="E4053">
        <v>3.53</v>
      </c>
      <c r="F4053">
        <v>6.32</v>
      </c>
      <c r="G4053">
        <v>6.32</v>
      </c>
      <c r="H4053">
        <v>4.24</v>
      </c>
      <c r="I4053">
        <v>6.09</v>
      </c>
      <c r="J4053">
        <v>6.09</v>
      </c>
      <c r="K4053">
        <v>2.7</v>
      </c>
      <c r="U4053">
        <v>6</v>
      </c>
      <c r="V4053">
        <v>7</v>
      </c>
      <c r="W4053">
        <v>7</v>
      </c>
      <c r="X4053">
        <v>81</v>
      </c>
      <c r="Y4053">
        <v>109</v>
      </c>
      <c r="Z4053">
        <v>128</v>
      </c>
      <c r="AA4053">
        <f t="shared" si="920"/>
        <v>338</v>
      </c>
      <c r="AB4053">
        <f t="shared" si="918"/>
        <v>5.6323748908727367E-5</v>
      </c>
      <c r="AC4053" s="175">
        <f t="shared" ref="AC4053:AC4113" si="923">SUM(AB4053:AB4056)/4</f>
        <v>6.0114770469891704E-5</v>
      </c>
    </row>
    <row r="4054" spans="1:29">
      <c r="A4054" t="s">
        <v>9342</v>
      </c>
      <c r="B4054" t="s">
        <v>9343</v>
      </c>
      <c r="C4054">
        <v>4.0599999999999996</v>
      </c>
      <c r="D4054">
        <v>4.0599999999999996</v>
      </c>
      <c r="E4054">
        <v>3.46</v>
      </c>
      <c r="F4054">
        <v>6.32</v>
      </c>
      <c r="G4054">
        <v>6.32</v>
      </c>
      <c r="H4054">
        <v>4.17</v>
      </c>
      <c r="I4054">
        <v>6.08</v>
      </c>
      <c r="J4054">
        <v>6.09</v>
      </c>
      <c r="K4054">
        <v>2.7</v>
      </c>
      <c r="U4054">
        <v>6</v>
      </c>
      <c r="V4054">
        <v>8</v>
      </c>
      <c r="W4054">
        <v>7</v>
      </c>
      <c r="X4054">
        <v>86</v>
      </c>
      <c r="Y4054">
        <v>114</v>
      </c>
      <c r="Z4054">
        <v>123</v>
      </c>
      <c r="AA4054">
        <f t="shared" si="920"/>
        <v>344</v>
      </c>
      <c r="AB4054">
        <f t="shared" ref="AB4054:AB4117" si="924">AA4054/$AD$4</f>
        <v>5.7323578771012466E-5</v>
      </c>
      <c r="AC4054" s="175"/>
    </row>
    <row r="4055" spans="1:29">
      <c r="A4055" t="s">
        <v>9344</v>
      </c>
      <c r="B4055" t="s">
        <v>9345</v>
      </c>
      <c r="C4055">
        <v>4.0599999999999996</v>
      </c>
      <c r="D4055">
        <v>4.0599999999999996</v>
      </c>
      <c r="E4055">
        <v>3.36</v>
      </c>
      <c r="F4055">
        <v>6.31</v>
      </c>
      <c r="G4055">
        <v>6.32</v>
      </c>
      <c r="H4055">
        <v>4.0999999999999996</v>
      </c>
      <c r="I4055">
        <v>6.07</v>
      </c>
      <c r="J4055">
        <v>6.08</v>
      </c>
      <c r="K4055">
        <v>2.7</v>
      </c>
      <c r="U4055">
        <v>6</v>
      </c>
      <c r="V4055">
        <v>9</v>
      </c>
      <c r="W4055">
        <v>8</v>
      </c>
      <c r="X4055">
        <v>100</v>
      </c>
      <c r="Y4055">
        <v>118</v>
      </c>
      <c r="Z4055">
        <v>130</v>
      </c>
      <c r="AA4055">
        <f t="shared" si="920"/>
        <v>371</v>
      </c>
      <c r="AB4055">
        <f t="shared" si="924"/>
        <v>6.1822813151295422E-5</v>
      </c>
      <c r="AC4055" s="175"/>
    </row>
    <row r="4056" spans="1:29">
      <c r="A4056" t="s">
        <v>9346</v>
      </c>
      <c r="B4056" t="s">
        <v>9347</v>
      </c>
      <c r="C4056">
        <v>4.0599999999999996</v>
      </c>
      <c r="D4056">
        <v>4.0599999999999996</v>
      </c>
      <c r="E4056">
        <v>3.25</v>
      </c>
      <c r="F4056">
        <v>6.31</v>
      </c>
      <c r="G4056">
        <v>6.32</v>
      </c>
      <c r="H4056">
        <v>3.98</v>
      </c>
      <c r="I4056">
        <v>6.04</v>
      </c>
      <c r="J4056">
        <v>6.07</v>
      </c>
      <c r="K4056">
        <v>2.7</v>
      </c>
      <c r="U4056">
        <v>6</v>
      </c>
      <c r="V4056">
        <v>9</v>
      </c>
      <c r="W4056">
        <v>8</v>
      </c>
      <c r="X4056">
        <v>104</v>
      </c>
      <c r="Y4056">
        <v>128</v>
      </c>
      <c r="Z4056">
        <v>135</v>
      </c>
      <c r="AA4056">
        <f t="shared" si="920"/>
        <v>390</v>
      </c>
      <c r="AB4056">
        <f t="shared" si="924"/>
        <v>6.4988941048531575E-5</v>
      </c>
      <c r="AC4056" s="175"/>
    </row>
    <row r="4057" spans="1:29">
      <c r="A4057" t="s">
        <v>9348</v>
      </c>
      <c r="B4057" t="s">
        <v>9349</v>
      </c>
      <c r="C4057">
        <v>4.0599999999999996</v>
      </c>
      <c r="D4057">
        <v>4.0599999999999996</v>
      </c>
      <c r="E4057">
        <v>3.18</v>
      </c>
      <c r="F4057">
        <v>6.31</v>
      </c>
      <c r="G4057">
        <v>6.31</v>
      </c>
      <c r="H4057">
        <v>3.86</v>
      </c>
      <c r="I4057">
        <v>5.99</v>
      </c>
      <c r="J4057">
        <v>6.04</v>
      </c>
      <c r="K4057">
        <v>2.7</v>
      </c>
      <c r="U4057">
        <v>6</v>
      </c>
      <c r="V4057">
        <v>9</v>
      </c>
      <c r="W4057">
        <v>7</v>
      </c>
      <c r="X4057">
        <v>95</v>
      </c>
      <c r="Y4057">
        <v>125</v>
      </c>
      <c r="Z4057">
        <v>115</v>
      </c>
      <c r="AA4057">
        <f t="shared" si="920"/>
        <v>357</v>
      </c>
      <c r="AB4057">
        <f t="shared" si="924"/>
        <v>5.948987680596352E-5</v>
      </c>
      <c r="AC4057" s="175">
        <f t="shared" ref="AC4057:AC4117" si="925">SUM(AB4057:AB4060)/4</f>
        <v>4.1076343508879569E-5</v>
      </c>
    </row>
    <row r="4058" spans="1:29">
      <c r="A4058" t="s">
        <v>9350</v>
      </c>
      <c r="B4058" t="s">
        <v>9351</v>
      </c>
      <c r="C4058">
        <v>4.0599999999999996</v>
      </c>
      <c r="D4058">
        <v>4.0599999999999996</v>
      </c>
      <c r="E4058">
        <v>3.11</v>
      </c>
      <c r="F4058">
        <v>6.3</v>
      </c>
      <c r="G4058">
        <v>6.31</v>
      </c>
      <c r="H4058">
        <v>3.75</v>
      </c>
      <c r="I4058">
        <v>5.91</v>
      </c>
      <c r="J4058">
        <v>6</v>
      </c>
      <c r="K4058">
        <v>2.7</v>
      </c>
      <c r="U4058">
        <v>5</v>
      </c>
      <c r="V4058">
        <v>7</v>
      </c>
      <c r="W4058">
        <v>5</v>
      </c>
      <c r="X4058">
        <v>93</v>
      </c>
      <c r="Y4058">
        <v>113</v>
      </c>
      <c r="Z4058">
        <v>67</v>
      </c>
      <c r="AA4058">
        <f t="shared" si="920"/>
        <v>290</v>
      </c>
      <c r="AB4058">
        <f t="shared" si="924"/>
        <v>4.8325110010446555E-5</v>
      </c>
      <c r="AC4058" s="175"/>
    </row>
    <row r="4059" spans="1:29">
      <c r="A4059" t="s">
        <v>9352</v>
      </c>
      <c r="B4059" t="s">
        <v>9353</v>
      </c>
      <c r="C4059">
        <v>4.0599999999999996</v>
      </c>
      <c r="D4059">
        <v>4.0599999999999996</v>
      </c>
      <c r="E4059">
        <v>3.07</v>
      </c>
      <c r="F4059">
        <v>6.3</v>
      </c>
      <c r="G4059">
        <v>6.31</v>
      </c>
      <c r="H4059">
        <v>3.67</v>
      </c>
      <c r="I4059">
        <v>5.83</v>
      </c>
      <c r="J4059">
        <v>5.96</v>
      </c>
      <c r="K4059">
        <v>2.7</v>
      </c>
      <c r="U4059">
        <v>5</v>
      </c>
      <c r="V4059">
        <v>5</v>
      </c>
      <c r="W4059">
        <v>3</v>
      </c>
      <c r="X4059">
        <v>70</v>
      </c>
      <c r="Y4059">
        <v>84</v>
      </c>
      <c r="Z4059">
        <v>28</v>
      </c>
      <c r="AA4059">
        <f t="shared" si="920"/>
        <v>195</v>
      </c>
      <c r="AB4059">
        <f t="shared" si="924"/>
        <v>3.2494470524265788E-5</v>
      </c>
      <c r="AC4059" s="175"/>
    </row>
    <row r="4060" spans="1:29">
      <c r="A4060" t="s">
        <v>9354</v>
      </c>
      <c r="B4060" t="s">
        <v>9355</v>
      </c>
      <c r="C4060">
        <v>4.0599999999999996</v>
      </c>
      <c r="D4060">
        <v>4.0599999999999996</v>
      </c>
      <c r="E4060">
        <v>3.04</v>
      </c>
      <c r="F4060">
        <v>6.29</v>
      </c>
      <c r="G4060">
        <v>6.31</v>
      </c>
      <c r="H4060">
        <v>3.62</v>
      </c>
      <c r="I4060">
        <v>5.75</v>
      </c>
      <c r="J4060">
        <v>5.92</v>
      </c>
      <c r="K4060">
        <v>2.7</v>
      </c>
      <c r="U4060">
        <v>2</v>
      </c>
      <c r="V4060">
        <v>3</v>
      </c>
      <c r="W4060">
        <v>1</v>
      </c>
      <c r="X4060">
        <v>64</v>
      </c>
      <c r="Y4060">
        <v>63</v>
      </c>
      <c r="Z4060">
        <v>11</v>
      </c>
      <c r="AA4060">
        <f t="shared" si="920"/>
        <v>144</v>
      </c>
      <c r="AB4060">
        <f t="shared" si="924"/>
        <v>2.3995916694842427E-5</v>
      </c>
      <c r="AC4060" s="175"/>
    </row>
    <row r="4061" spans="1:29">
      <c r="A4061" t="s">
        <v>9356</v>
      </c>
      <c r="B4061" t="s">
        <v>9357</v>
      </c>
      <c r="C4061">
        <v>4.0599999999999996</v>
      </c>
      <c r="D4061">
        <v>4.0599999999999996</v>
      </c>
      <c r="E4061">
        <v>3.02</v>
      </c>
      <c r="F4061">
        <v>6.29</v>
      </c>
      <c r="G4061">
        <v>6.31</v>
      </c>
      <c r="H4061">
        <v>3.56</v>
      </c>
      <c r="I4061">
        <v>5.68</v>
      </c>
      <c r="J4061">
        <v>5.89</v>
      </c>
      <c r="K4061">
        <v>2.7</v>
      </c>
      <c r="U4061">
        <v>2</v>
      </c>
      <c r="V4061">
        <v>3</v>
      </c>
      <c r="W4061">
        <v>1</v>
      </c>
      <c r="X4061">
        <v>80</v>
      </c>
      <c r="Y4061">
        <v>65</v>
      </c>
      <c r="Z4061">
        <v>14</v>
      </c>
      <c r="AA4061">
        <f t="shared" si="920"/>
        <v>165</v>
      </c>
      <c r="AB4061">
        <f t="shared" si="924"/>
        <v>2.7495321212840282E-5</v>
      </c>
      <c r="AC4061" s="175">
        <f t="shared" ref="AC4061:AC4121" si="926">SUM(AB4061:AB4064)/4</f>
        <v>3.2077874748313658E-5</v>
      </c>
    </row>
    <row r="4062" spans="1:29">
      <c r="A4062" t="s">
        <v>9358</v>
      </c>
      <c r="B4062" t="s">
        <v>9359</v>
      </c>
      <c r="C4062">
        <v>4.0599999999999996</v>
      </c>
      <c r="D4062">
        <v>4.0599999999999996</v>
      </c>
      <c r="E4062">
        <v>3</v>
      </c>
      <c r="F4062">
        <v>6.27</v>
      </c>
      <c r="G4062">
        <v>6.3</v>
      </c>
      <c r="H4062">
        <v>3.52</v>
      </c>
      <c r="I4062">
        <v>5.62</v>
      </c>
      <c r="J4062">
        <v>5.86</v>
      </c>
      <c r="K4062">
        <v>2.7</v>
      </c>
      <c r="U4062">
        <v>2</v>
      </c>
      <c r="V4062">
        <v>3</v>
      </c>
      <c r="W4062">
        <v>1</v>
      </c>
      <c r="X4062">
        <v>83</v>
      </c>
      <c r="Y4062">
        <v>63</v>
      </c>
      <c r="Z4062">
        <v>11</v>
      </c>
      <c r="AA4062">
        <f t="shared" si="920"/>
        <v>163</v>
      </c>
      <c r="AB4062">
        <f t="shared" si="924"/>
        <v>2.716204459207858E-5</v>
      </c>
      <c r="AC4062" s="175"/>
    </row>
    <row r="4063" spans="1:29">
      <c r="A4063" t="s">
        <v>9360</v>
      </c>
      <c r="B4063" t="s">
        <v>9361</v>
      </c>
      <c r="C4063">
        <v>4.0599999999999996</v>
      </c>
      <c r="D4063">
        <v>4.0599999999999996</v>
      </c>
      <c r="E4063">
        <v>2.98</v>
      </c>
      <c r="F4063">
        <v>6.26</v>
      </c>
      <c r="G4063">
        <v>6.3</v>
      </c>
      <c r="H4063">
        <v>3.49</v>
      </c>
      <c r="I4063">
        <v>5.57</v>
      </c>
      <c r="J4063">
        <v>5.83</v>
      </c>
      <c r="K4063">
        <v>2.7</v>
      </c>
      <c r="U4063">
        <v>2</v>
      </c>
      <c r="V4063">
        <v>3</v>
      </c>
      <c r="W4063">
        <v>1</v>
      </c>
      <c r="X4063">
        <v>85</v>
      </c>
      <c r="Y4063">
        <v>60</v>
      </c>
      <c r="Z4063">
        <v>20</v>
      </c>
      <c r="AA4063">
        <f t="shared" si="920"/>
        <v>171</v>
      </c>
      <c r="AB4063">
        <f t="shared" si="924"/>
        <v>2.8495151075125382E-5</v>
      </c>
      <c r="AC4063" s="175"/>
    </row>
    <row r="4064" spans="1:29">
      <c r="A4064" t="s">
        <v>9362</v>
      </c>
      <c r="B4064" t="s">
        <v>9363</v>
      </c>
      <c r="C4064">
        <v>4.0599999999999996</v>
      </c>
      <c r="D4064">
        <v>4.0599999999999996</v>
      </c>
      <c r="E4064">
        <v>2.99</v>
      </c>
      <c r="F4064">
        <v>6.26</v>
      </c>
      <c r="G4064">
        <v>6.3</v>
      </c>
      <c r="H4064">
        <v>3.46</v>
      </c>
      <c r="I4064">
        <v>5.58</v>
      </c>
      <c r="J4064">
        <v>5.84</v>
      </c>
      <c r="K4064">
        <v>2.7</v>
      </c>
      <c r="U4064">
        <v>1</v>
      </c>
      <c r="V4064">
        <v>5</v>
      </c>
      <c r="W4064">
        <v>3</v>
      </c>
      <c r="X4064">
        <v>117</v>
      </c>
      <c r="Y4064">
        <v>97</v>
      </c>
      <c r="Z4064">
        <v>48</v>
      </c>
      <c r="AA4064">
        <f t="shared" si="920"/>
        <v>271</v>
      </c>
      <c r="AB4064">
        <f t="shared" si="924"/>
        <v>4.5158982113210402E-5</v>
      </c>
      <c r="AC4064" s="175"/>
    </row>
    <row r="4065" spans="1:29">
      <c r="A4065" t="s">
        <v>9364</v>
      </c>
      <c r="B4065" t="s">
        <v>9365</v>
      </c>
      <c r="C4065">
        <v>4.0599999999999996</v>
      </c>
      <c r="D4065">
        <v>4.0599999999999996</v>
      </c>
      <c r="E4065">
        <v>3.06</v>
      </c>
      <c r="F4065">
        <v>6.28</v>
      </c>
      <c r="G4065">
        <v>6.3</v>
      </c>
      <c r="H4065">
        <v>3.52</v>
      </c>
      <c r="I4065">
        <v>5.79</v>
      </c>
      <c r="J4065">
        <v>5.94</v>
      </c>
      <c r="K4065">
        <v>2.7</v>
      </c>
      <c r="V4065">
        <v>7</v>
      </c>
      <c r="W4065">
        <v>7</v>
      </c>
      <c r="X4065">
        <v>189</v>
      </c>
      <c r="Y4065">
        <v>132</v>
      </c>
      <c r="Z4065">
        <v>151</v>
      </c>
      <c r="AA4065">
        <f t="shared" si="920"/>
        <v>486</v>
      </c>
      <c r="AB4065">
        <f t="shared" si="924"/>
        <v>8.0986218845093198E-5</v>
      </c>
      <c r="AC4065" s="175">
        <f t="shared" ref="AC4065:AC4125" si="927">SUM(AB4065:AB4068)/4</f>
        <v>8.7276815061970291E-5</v>
      </c>
    </row>
    <row r="4066" spans="1:29">
      <c r="A4066" t="s">
        <v>9366</v>
      </c>
      <c r="B4066" t="s">
        <v>9367</v>
      </c>
      <c r="C4066">
        <v>4.0599999999999996</v>
      </c>
      <c r="D4066">
        <v>4.0599999999999996</v>
      </c>
      <c r="E4066">
        <v>3.18</v>
      </c>
      <c r="F4066">
        <v>6.3</v>
      </c>
      <c r="G4066">
        <v>6.31</v>
      </c>
      <c r="H4066">
        <v>3.62</v>
      </c>
      <c r="I4066">
        <v>6</v>
      </c>
      <c r="J4066">
        <v>6.05</v>
      </c>
      <c r="K4066">
        <v>2.7</v>
      </c>
      <c r="U4066">
        <v>1</v>
      </c>
      <c r="V4066">
        <v>6</v>
      </c>
      <c r="W4066">
        <v>10</v>
      </c>
      <c r="X4066">
        <v>214</v>
      </c>
      <c r="Y4066">
        <v>112</v>
      </c>
      <c r="Z4066">
        <v>236</v>
      </c>
      <c r="AA4066">
        <f t="shared" si="920"/>
        <v>579</v>
      </c>
      <c r="AB4066">
        <f t="shared" si="924"/>
        <v>9.6483581710512256E-5</v>
      </c>
      <c r="AC4066" s="175"/>
    </row>
    <row r="4067" spans="1:29">
      <c r="A4067" t="s">
        <v>9368</v>
      </c>
      <c r="B4067" t="s">
        <v>9369</v>
      </c>
      <c r="C4067">
        <v>4.0599999999999996</v>
      </c>
      <c r="D4067">
        <v>4.0599999999999996</v>
      </c>
      <c r="E4067">
        <v>3.29</v>
      </c>
      <c r="F4067">
        <v>6.31</v>
      </c>
      <c r="G4067">
        <v>6.31</v>
      </c>
      <c r="H4067">
        <v>3.77</v>
      </c>
      <c r="I4067">
        <v>6.07</v>
      </c>
      <c r="J4067">
        <v>6.08</v>
      </c>
      <c r="K4067">
        <v>2.7</v>
      </c>
      <c r="U4067">
        <v>2</v>
      </c>
      <c r="V4067">
        <v>7</v>
      </c>
      <c r="W4067">
        <v>9</v>
      </c>
      <c r="X4067">
        <v>212</v>
      </c>
      <c r="Y4067">
        <v>141</v>
      </c>
      <c r="Z4067">
        <v>203</v>
      </c>
      <c r="AA4067">
        <f t="shared" si="920"/>
        <v>574</v>
      </c>
      <c r="AB4067">
        <f t="shared" si="924"/>
        <v>9.5650390158608011E-5</v>
      </c>
      <c r="AC4067" s="175"/>
    </row>
    <row r="4068" spans="1:29">
      <c r="A4068" t="s">
        <v>9370</v>
      </c>
      <c r="B4068" t="s">
        <v>9371</v>
      </c>
      <c r="C4068">
        <v>4.0599999999999996</v>
      </c>
      <c r="D4068">
        <v>4.0599999999999996</v>
      </c>
      <c r="E4068">
        <v>3.4</v>
      </c>
      <c r="F4068">
        <v>6.31</v>
      </c>
      <c r="G4068">
        <v>6.32</v>
      </c>
      <c r="H4068">
        <v>3.94</v>
      </c>
      <c r="I4068">
        <v>6.08</v>
      </c>
      <c r="J4068">
        <v>6.09</v>
      </c>
      <c r="K4068">
        <v>2.7</v>
      </c>
      <c r="U4068">
        <v>3</v>
      </c>
      <c r="V4068">
        <v>6</v>
      </c>
      <c r="W4068">
        <v>7</v>
      </c>
      <c r="X4068">
        <v>160</v>
      </c>
      <c r="Y4068">
        <v>126</v>
      </c>
      <c r="Z4068">
        <v>154</v>
      </c>
      <c r="AA4068">
        <f t="shared" si="920"/>
        <v>456</v>
      </c>
      <c r="AB4068">
        <f t="shared" si="924"/>
        <v>7.5987069533667686E-5</v>
      </c>
      <c r="AC4068" s="175"/>
    </row>
    <row r="4069" spans="1:29">
      <c r="A4069" t="s">
        <v>9372</v>
      </c>
      <c r="B4069" t="s">
        <v>9373</v>
      </c>
      <c r="C4069">
        <v>4.0599999999999996</v>
      </c>
      <c r="D4069">
        <v>4.0599999999999996</v>
      </c>
      <c r="E4069">
        <v>3.48</v>
      </c>
      <c r="F4069">
        <v>6.32</v>
      </c>
      <c r="G4069">
        <v>6.32</v>
      </c>
      <c r="H4069">
        <v>4.0999999999999996</v>
      </c>
      <c r="I4069">
        <v>6.09</v>
      </c>
      <c r="J4069">
        <v>6.09</v>
      </c>
      <c r="K4069">
        <v>2.7</v>
      </c>
      <c r="U4069">
        <v>3</v>
      </c>
      <c r="V4069">
        <v>6</v>
      </c>
      <c r="W4069">
        <v>7</v>
      </c>
      <c r="X4069">
        <v>149</v>
      </c>
      <c r="Y4069">
        <v>128</v>
      </c>
      <c r="Z4069">
        <v>147</v>
      </c>
      <c r="AA4069">
        <f t="shared" si="920"/>
        <v>440</v>
      </c>
      <c r="AB4069">
        <f t="shared" si="924"/>
        <v>7.3320856567574082E-5</v>
      </c>
      <c r="AC4069" s="175">
        <f t="shared" ref="AC4069:AC4129" si="928">SUM(AB4069:AB4072)/4</f>
        <v>6.894660092007676E-5</v>
      </c>
    </row>
    <row r="4070" spans="1:29">
      <c r="A4070" t="s">
        <v>9374</v>
      </c>
      <c r="B4070" t="s">
        <v>9375</v>
      </c>
      <c r="C4070">
        <v>4.0599999999999996</v>
      </c>
      <c r="D4070">
        <v>4.0599999999999996</v>
      </c>
      <c r="E4070">
        <v>3.55</v>
      </c>
      <c r="F4070">
        <v>6.32</v>
      </c>
      <c r="G4070">
        <v>6.32</v>
      </c>
      <c r="H4070">
        <v>4.24</v>
      </c>
      <c r="I4070">
        <v>6.09</v>
      </c>
      <c r="J4070">
        <v>6.09</v>
      </c>
      <c r="K4070">
        <v>2.7</v>
      </c>
      <c r="U4070">
        <v>4</v>
      </c>
      <c r="V4070">
        <v>6</v>
      </c>
      <c r="W4070">
        <v>6</v>
      </c>
      <c r="X4070">
        <v>146</v>
      </c>
      <c r="Y4070">
        <v>122</v>
      </c>
      <c r="Z4070">
        <v>134</v>
      </c>
      <c r="AA4070">
        <f t="shared" si="920"/>
        <v>418</v>
      </c>
      <c r="AB4070">
        <f t="shared" si="924"/>
        <v>6.9654813739195378E-5</v>
      </c>
      <c r="AC4070" s="175"/>
    </row>
    <row r="4071" spans="1:29">
      <c r="A4071" t="s">
        <v>9376</v>
      </c>
      <c r="B4071" t="s">
        <v>9377</v>
      </c>
      <c r="C4071">
        <v>4.0599999999999996</v>
      </c>
      <c r="D4071">
        <v>4.0599999999999996</v>
      </c>
      <c r="E4071">
        <v>3.58</v>
      </c>
      <c r="F4071">
        <v>6.32</v>
      </c>
      <c r="G4071">
        <v>6.32</v>
      </c>
      <c r="H4071">
        <v>4.3600000000000003</v>
      </c>
      <c r="I4071">
        <v>6.09</v>
      </c>
      <c r="J4071">
        <v>6.09</v>
      </c>
      <c r="K4071">
        <v>2.7</v>
      </c>
      <c r="U4071">
        <v>3</v>
      </c>
      <c r="V4071">
        <v>6</v>
      </c>
      <c r="W4071">
        <v>6</v>
      </c>
      <c r="X4071">
        <v>135</v>
      </c>
      <c r="Y4071">
        <v>118</v>
      </c>
      <c r="Z4071">
        <v>136</v>
      </c>
      <c r="AA4071">
        <f t="shared" si="920"/>
        <v>404</v>
      </c>
      <c r="AB4071">
        <f t="shared" si="924"/>
        <v>6.7321877393863484E-5</v>
      </c>
      <c r="AC4071" s="175"/>
    </row>
    <row r="4072" spans="1:29">
      <c r="A4072" t="s">
        <v>9378</v>
      </c>
      <c r="B4072" t="s">
        <v>9379</v>
      </c>
      <c r="C4072">
        <v>4.0599999999999996</v>
      </c>
      <c r="D4072">
        <v>4.0599999999999996</v>
      </c>
      <c r="E4072">
        <v>3.61</v>
      </c>
      <c r="F4072">
        <v>6.32</v>
      </c>
      <c r="G4072">
        <v>6.32</v>
      </c>
      <c r="H4072">
        <v>4.4400000000000004</v>
      </c>
      <c r="I4072">
        <v>6.09</v>
      </c>
      <c r="J4072">
        <v>6.09</v>
      </c>
      <c r="K4072">
        <v>2.7</v>
      </c>
      <c r="U4072">
        <v>3</v>
      </c>
      <c r="V4072">
        <v>6</v>
      </c>
      <c r="W4072">
        <v>6</v>
      </c>
      <c r="X4072">
        <v>128</v>
      </c>
      <c r="Y4072">
        <v>119</v>
      </c>
      <c r="Z4072">
        <v>131</v>
      </c>
      <c r="AA4072">
        <f t="shared" si="920"/>
        <v>393</v>
      </c>
      <c r="AB4072">
        <f t="shared" si="924"/>
        <v>6.5488855979674125E-5</v>
      </c>
      <c r="AC4072" s="175"/>
    </row>
    <row r="4073" spans="1:29">
      <c r="A4073" t="s">
        <v>9380</v>
      </c>
      <c r="B4073" t="s">
        <v>9381</v>
      </c>
      <c r="C4073">
        <v>4.0599999999999996</v>
      </c>
      <c r="D4073">
        <v>4.0599999999999996</v>
      </c>
      <c r="E4073">
        <v>3.62</v>
      </c>
      <c r="F4073">
        <v>6.32</v>
      </c>
      <c r="G4073">
        <v>6.32</v>
      </c>
      <c r="H4073">
        <v>4.47</v>
      </c>
      <c r="I4073">
        <v>6.09</v>
      </c>
      <c r="J4073">
        <v>6.09</v>
      </c>
      <c r="K4073">
        <v>2.7</v>
      </c>
      <c r="U4073">
        <v>4</v>
      </c>
      <c r="V4073">
        <v>5</v>
      </c>
      <c r="W4073">
        <v>5</v>
      </c>
      <c r="X4073">
        <v>102</v>
      </c>
      <c r="Y4073">
        <v>109</v>
      </c>
      <c r="Z4073">
        <v>105</v>
      </c>
      <c r="AA4073">
        <f t="shared" si="920"/>
        <v>330</v>
      </c>
      <c r="AB4073">
        <f t="shared" si="924"/>
        <v>5.4990642425680565E-5</v>
      </c>
      <c r="AC4073" s="175">
        <f t="shared" ref="AC4073:AC4133" si="929">SUM(AB4073:AB4076)/4</f>
        <v>5.1449578330087495E-5</v>
      </c>
    </row>
    <row r="4074" spans="1:29">
      <c r="A4074" t="s">
        <v>9382</v>
      </c>
      <c r="B4074" t="s">
        <v>9383</v>
      </c>
      <c r="C4074">
        <v>4.0599999999999996</v>
      </c>
      <c r="D4074">
        <v>4.0599999999999996</v>
      </c>
      <c r="E4074">
        <v>3.62</v>
      </c>
      <c r="F4074">
        <v>6.32</v>
      </c>
      <c r="G4074">
        <v>6.32</v>
      </c>
      <c r="H4074">
        <v>4.47</v>
      </c>
      <c r="I4074">
        <v>6.09</v>
      </c>
      <c r="J4074">
        <v>6.09</v>
      </c>
      <c r="K4074">
        <v>2.7</v>
      </c>
      <c r="U4074">
        <v>4</v>
      </c>
      <c r="V4074">
        <v>5</v>
      </c>
      <c r="W4074">
        <v>5</v>
      </c>
      <c r="X4074">
        <v>91</v>
      </c>
      <c r="Y4074">
        <v>112</v>
      </c>
      <c r="Z4074">
        <v>101</v>
      </c>
      <c r="AA4074">
        <f t="shared" si="920"/>
        <v>318</v>
      </c>
      <c r="AB4074">
        <f t="shared" si="924"/>
        <v>5.2990982701110359E-5</v>
      </c>
      <c r="AC4074" s="175"/>
    </row>
    <row r="4075" spans="1:29">
      <c r="A4075" t="s">
        <v>9384</v>
      </c>
      <c r="B4075" t="s">
        <v>9385</v>
      </c>
      <c r="C4075">
        <v>4.0599999999999996</v>
      </c>
      <c r="D4075">
        <v>4.0599999999999996</v>
      </c>
      <c r="E4075">
        <v>3.6</v>
      </c>
      <c r="F4075">
        <v>6.32</v>
      </c>
      <c r="G4075">
        <v>6.32</v>
      </c>
      <c r="H4075">
        <v>4.4400000000000004</v>
      </c>
      <c r="I4075">
        <v>6.09</v>
      </c>
      <c r="J4075">
        <v>6.09</v>
      </c>
      <c r="K4075">
        <v>2.7</v>
      </c>
      <c r="U4075">
        <v>4</v>
      </c>
      <c r="V4075">
        <v>5</v>
      </c>
      <c r="W4075">
        <v>4</v>
      </c>
      <c r="X4075">
        <v>87</v>
      </c>
      <c r="Y4075">
        <v>101</v>
      </c>
      <c r="Z4075">
        <v>90</v>
      </c>
      <c r="AA4075">
        <f t="shared" si="920"/>
        <v>291</v>
      </c>
      <c r="AB4075">
        <f t="shared" si="924"/>
        <v>4.8491748320827403E-5</v>
      </c>
      <c r="AC4075" s="175"/>
    </row>
    <row r="4076" spans="1:29">
      <c r="A4076" t="s">
        <v>9386</v>
      </c>
      <c r="B4076" t="s">
        <v>9387</v>
      </c>
      <c r="C4076">
        <v>4.0599999999999996</v>
      </c>
      <c r="D4076">
        <v>4.0599999999999996</v>
      </c>
      <c r="E4076">
        <v>3.55</v>
      </c>
      <c r="F4076">
        <v>6.32</v>
      </c>
      <c r="G4076">
        <v>6.32</v>
      </c>
      <c r="H4076">
        <v>4.38</v>
      </c>
      <c r="I4076">
        <v>6.09</v>
      </c>
      <c r="J4076">
        <v>6.09</v>
      </c>
      <c r="K4076">
        <v>2.7</v>
      </c>
      <c r="U4076">
        <v>5</v>
      </c>
      <c r="V4076">
        <v>5</v>
      </c>
      <c r="W4076">
        <v>5</v>
      </c>
      <c r="X4076">
        <v>75</v>
      </c>
      <c r="Y4076">
        <v>100</v>
      </c>
      <c r="Z4076">
        <v>106</v>
      </c>
      <c r="AA4076">
        <f t="shared" si="920"/>
        <v>296</v>
      </c>
      <c r="AB4076">
        <f t="shared" si="924"/>
        <v>4.9324939872731655E-5</v>
      </c>
      <c r="AC4076" s="175"/>
    </row>
    <row r="4077" spans="1:29">
      <c r="A4077" t="s">
        <v>9388</v>
      </c>
      <c r="B4077" t="s">
        <v>9389</v>
      </c>
      <c r="C4077">
        <v>4.0599999999999996</v>
      </c>
      <c r="D4077">
        <v>4.0599999999999996</v>
      </c>
      <c r="E4077">
        <v>3.5</v>
      </c>
      <c r="F4077">
        <v>6.32</v>
      </c>
      <c r="G4077">
        <v>6.32</v>
      </c>
      <c r="H4077">
        <v>4.3</v>
      </c>
      <c r="I4077">
        <v>6.09</v>
      </c>
      <c r="J4077">
        <v>6.09</v>
      </c>
      <c r="K4077">
        <v>2.7</v>
      </c>
      <c r="U4077">
        <v>4</v>
      </c>
      <c r="V4077">
        <v>5</v>
      </c>
      <c r="W4077">
        <v>5</v>
      </c>
      <c r="X4077">
        <v>80</v>
      </c>
      <c r="Y4077">
        <v>107</v>
      </c>
      <c r="Z4077">
        <v>125</v>
      </c>
      <c r="AA4077">
        <f t="shared" si="920"/>
        <v>326</v>
      </c>
      <c r="AB4077">
        <f t="shared" si="924"/>
        <v>5.432408918415716E-5</v>
      </c>
      <c r="AC4077" s="175">
        <f t="shared" ref="AC4077:AC4137" si="930">SUM(AB4077:AB4080)/4</f>
        <v>5.8073451167726291E-5</v>
      </c>
    </row>
    <row r="4078" spans="1:29">
      <c r="A4078" t="s">
        <v>9390</v>
      </c>
      <c r="B4078" t="s">
        <v>9391</v>
      </c>
      <c r="C4078">
        <v>4.0599999999999996</v>
      </c>
      <c r="D4078">
        <v>4.0599999999999996</v>
      </c>
      <c r="E4078">
        <v>3.43</v>
      </c>
      <c r="F4078">
        <v>6.32</v>
      </c>
      <c r="G4078">
        <v>6.32</v>
      </c>
      <c r="H4078">
        <v>4.22</v>
      </c>
      <c r="I4078">
        <v>6.08</v>
      </c>
      <c r="J4078">
        <v>6.09</v>
      </c>
      <c r="K4078">
        <v>2.7</v>
      </c>
      <c r="U4078">
        <v>3</v>
      </c>
      <c r="V4078">
        <v>6</v>
      </c>
      <c r="W4078">
        <v>5</v>
      </c>
      <c r="X4078">
        <v>84</v>
      </c>
      <c r="Y4078">
        <v>113</v>
      </c>
      <c r="Z4078">
        <v>121</v>
      </c>
      <c r="AA4078">
        <f t="shared" si="920"/>
        <v>332</v>
      </c>
      <c r="AB4078">
        <f t="shared" si="924"/>
        <v>5.5323919046442267E-5</v>
      </c>
      <c r="AC4078" s="175"/>
    </row>
    <row r="4079" spans="1:29">
      <c r="A4079" t="s">
        <v>9392</v>
      </c>
      <c r="B4079" t="s">
        <v>9393</v>
      </c>
      <c r="C4079">
        <v>4.0599999999999996</v>
      </c>
      <c r="D4079">
        <v>4.0599999999999996</v>
      </c>
      <c r="E4079">
        <v>3.31</v>
      </c>
      <c r="F4079">
        <v>6.31</v>
      </c>
      <c r="G4079">
        <v>6.32</v>
      </c>
      <c r="H4079">
        <v>4.12</v>
      </c>
      <c r="I4079">
        <v>6.07</v>
      </c>
      <c r="J4079">
        <v>6.08</v>
      </c>
      <c r="K4079">
        <v>2.7</v>
      </c>
      <c r="U4079">
        <v>4</v>
      </c>
      <c r="V4079">
        <v>6</v>
      </c>
      <c r="W4079">
        <v>6</v>
      </c>
      <c r="X4079">
        <v>98</v>
      </c>
      <c r="Y4079">
        <v>116</v>
      </c>
      <c r="Z4079">
        <v>128</v>
      </c>
      <c r="AA4079">
        <f t="shared" si="920"/>
        <v>358</v>
      </c>
      <c r="AB4079">
        <f t="shared" si="924"/>
        <v>5.9656515116344368E-5</v>
      </c>
      <c r="AC4079" s="175"/>
    </row>
    <row r="4080" spans="1:29">
      <c r="A4080" t="s">
        <v>9394</v>
      </c>
      <c r="B4080" t="s">
        <v>9395</v>
      </c>
      <c r="C4080">
        <v>4.0599999999999996</v>
      </c>
      <c r="D4080">
        <v>4.0599999999999996</v>
      </c>
      <c r="E4080">
        <v>3.21</v>
      </c>
      <c r="F4080">
        <v>6.31</v>
      </c>
      <c r="G4080">
        <v>6.32</v>
      </c>
      <c r="H4080">
        <v>3.99</v>
      </c>
      <c r="I4080">
        <v>6.01</v>
      </c>
      <c r="J4080">
        <v>6.05</v>
      </c>
      <c r="K4080">
        <v>2.7</v>
      </c>
      <c r="U4080">
        <v>5</v>
      </c>
      <c r="V4080">
        <v>6</v>
      </c>
      <c r="W4080">
        <v>6</v>
      </c>
      <c r="X4080">
        <v>103</v>
      </c>
      <c r="Y4080">
        <v>126</v>
      </c>
      <c r="Z4080">
        <v>132</v>
      </c>
      <c r="AA4080">
        <f t="shared" si="920"/>
        <v>378</v>
      </c>
      <c r="AB4080">
        <f t="shared" si="924"/>
        <v>6.2989281323961376E-5</v>
      </c>
      <c r="AC4080" s="175"/>
    </row>
    <row r="4081" spans="1:29">
      <c r="A4081" t="s">
        <v>9396</v>
      </c>
      <c r="B4081" t="s">
        <v>9397</v>
      </c>
      <c r="C4081">
        <v>4.0599999999999996</v>
      </c>
      <c r="D4081">
        <v>4.0599999999999996</v>
      </c>
      <c r="E4081">
        <v>3.15</v>
      </c>
      <c r="F4081">
        <v>6.31</v>
      </c>
      <c r="G4081">
        <v>6.31</v>
      </c>
      <c r="H4081">
        <v>3.86</v>
      </c>
      <c r="I4081">
        <v>5.95</v>
      </c>
      <c r="J4081">
        <v>6.02</v>
      </c>
      <c r="K4081">
        <v>2.7</v>
      </c>
      <c r="U4081">
        <v>4</v>
      </c>
      <c r="V4081">
        <v>6</v>
      </c>
      <c r="W4081">
        <v>5</v>
      </c>
      <c r="X4081">
        <v>94</v>
      </c>
      <c r="Y4081">
        <v>122</v>
      </c>
      <c r="Z4081">
        <v>113</v>
      </c>
      <c r="AA4081">
        <f t="shared" si="920"/>
        <v>344</v>
      </c>
      <c r="AB4081">
        <f t="shared" si="924"/>
        <v>5.7323578771012466E-5</v>
      </c>
      <c r="AC4081" s="175">
        <f t="shared" ref="AC4081:AC4141" si="931">SUM(AB4081:AB4084)/4</f>
        <v>3.9993194491404049E-5</v>
      </c>
    </row>
    <row r="4082" spans="1:29">
      <c r="A4082" t="s">
        <v>9398</v>
      </c>
      <c r="B4082" t="s">
        <v>9399</v>
      </c>
      <c r="C4082">
        <v>4.0599999999999996</v>
      </c>
      <c r="D4082">
        <v>4.0599999999999996</v>
      </c>
      <c r="E4082">
        <v>3.09</v>
      </c>
      <c r="F4082">
        <v>6.3</v>
      </c>
      <c r="G4082">
        <v>6.31</v>
      </c>
      <c r="H4082">
        <v>3.76</v>
      </c>
      <c r="I4082">
        <v>5.84</v>
      </c>
      <c r="J4082">
        <v>5.97</v>
      </c>
      <c r="K4082">
        <v>2.7</v>
      </c>
      <c r="U4082">
        <v>3</v>
      </c>
      <c r="V4082">
        <v>5</v>
      </c>
      <c r="W4082">
        <v>3</v>
      </c>
      <c r="X4082">
        <v>91</v>
      </c>
      <c r="Y4082">
        <v>111</v>
      </c>
      <c r="Z4082">
        <v>66</v>
      </c>
      <c r="AA4082">
        <f t="shared" si="920"/>
        <v>279</v>
      </c>
      <c r="AB4082">
        <f t="shared" si="924"/>
        <v>4.6492088596257204E-5</v>
      </c>
      <c r="AC4082" s="175"/>
    </row>
    <row r="4083" spans="1:29">
      <c r="A4083" t="s">
        <v>9400</v>
      </c>
      <c r="B4083" t="s">
        <v>9401</v>
      </c>
      <c r="C4083">
        <v>4.0599999999999996</v>
      </c>
      <c r="D4083">
        <v>4.0599999999999996</v>
      </c>
      <c r="E4083">
        <v>3.06</v>
      </c>
      <c r="F4083">
        <v>6.29</v>
      </c>
      <c r="G4083">
        <v>6.31</v>
      </c>
      <c r="H4083">
        <v>3.71</v>
      </c>
      <c r="I4083">
        <v>5.78</v>
      </c>
      <c r="J4083">
        <v>5.94</v>
      </c>
      <c r="K4083">
        <v>2.7</v>
      </c>
      <c r="U4083">
        <v>3</v>
      </c>
      <c r="V4083">
        <v>4</v>
      </c>
      <c r="W4083">
        <v>1</v>
      </c>
      <c r="X4083">
        <v>68</v>
      </c>
      <c r="Y4083">
        <v>83</v>
      </c>
      <c r="Z4083">
        <v>27</v>
      </c>
      <c r="AA4083">
        <f t="shared" si="920"/>
        <v>186</v>
      </c>
      <c r="AB4083">
        <f t="shared" si="924"/>
        <v>3.0994725730838138E-5</v>
      </c>
      <c r="AC4083" s="175"/>
    </row>
    <row r="4084" spans="1:29">
      <c r="A4084" t="s">
        <v>9402</v>
      </c>
      <c r="B4084" t="s">
        <v>9403</v>
      </c>
      <c r="C4084">
        <v>4.0599999999999996</v>
      </c>
      <c r="D4084">
        <v>4.0599999999999996</v>
      </c>
      <c r="E4084">
        <v>3.03</v>
      </c>
      <c r="F4084">
        <v>6.29</v>
      </c>
      <c r="G4084">
        <v>6.31</v>
      </c>
      <c r="H4084">
        <v>3.64</v>
      </c>
      <c r="I4084">
        <v>5.69</v>
      </c>
      <c r="J4084">
        <v>5.89</v>
      </c>
      <c r="K4084">
        <v>2.7</v>
      </c>
      <c r="U4084">
        <v>4</v>
      </c>
      <c r="V4084">
        <v>4</v>
      </c>
      <c r="W4084">
        <v>2</v>
      </c>
      <c r="X4084">
        <v>65</v>
      </c>
      <c r="Y4084">
        <v>64</v>
      </c>
      <c r="Z4084">
        <v>12</v>
      </c>
      <c r="AA4084">
        <f t="shared" si="920"/>
        <v>151</v>
      </c>
      <c r="AB4084">
        <f t="shared" si="924"/>
        <v>2.5162384867508377E-5</v>
      </c>
      <c r="AC4084" s="175"/>
    </row>
    <row r="4085" spans="1:29">
      <c r="A4085" t="s">
        <v>9404</v>
      </c>
      <c r="B4085" t="s">
        <v>9405</v>
      </c>
      <c r="C4085">
        <v>4.0599999999999996</v>
      </c>
      <c r="D4085">
        <v>4.0599999999999996</v>
      </c>
      <c r="E4085">
        <v>3</v>
      </c>
      <c r="F4085">
        <v>6.28</v>
      </c>
      <c r="G4085">
        <v>6.3</v>
      </c>
      <c r="H4085">
        <v>3.59</v>
      </c>
      <c r="I4085">
        <v>5.63</v>
      </c>
      <c r="J4085">
        <v>5.86</v>
      </c>
      <c r="K4085">
        <v>2.7</v>
      </c>
      <c r="U4085">
        <v>4</v>
      </c>
      <c r="V4085">
        <v>3</v>
      </c>
      <c r="W4085">
        <v>3</v>
      </c>
      <c r="X4085">
        <v>81</v>
      </c>
      <c r="Y4085">
        <v>66</v>
      </c>
      <c r="Z4085">
        <v>14</v>
      </c>
      <c r="AA4085">
        <f t="shared" si="920"/>
        <v>171</v>
      </c>
      <c r="AB4085">
        <f t="shared" si="924"/>
        <v>2.8495151075125382E-5</v>
      </c>
      <c r="AC4085" s="175">
        <f t="shared" ref="AC4085" si="932">SUM(AB4085:AB4088)/4</f>
        <v>3.3535959964146101E-5</v>
      </c>
    </row>
    <row r="4086" spans="1:29">
      <c r="A4086" t="s">
        <v>9406</v>
      </c>
      <c r="B4086" t="s">
        <v>9407</v>
      </c>
      <c r="C4086">
        <v>4.0599999999999996</v>
      </c>
      <c r="D4086">
        <v>4.0599999999999996</v>
      </c>
      <c r="E4086">
        <v>2.98</v>
      </c>
      <c r="F4086">
        <v>6.27</v>
      </c>
      <c r="G4086">
        <v>6.3</v>
      </c>
      <c r="H4086">
        <v>3.55</v>
      </c>
      <c r="I4086">
        <v>5.58</v>
      </c>
      <c r="J4086">
        <v>5.83</v>
      </c>
      <c r="K4086">
        <v>2.7</v>
      </c>
      <c r="U4086">
        <v>3</v>
      </c>
      <c r="V4086">
        <v>3</v>
      </c>
      <c r="W4086">
        <v>3</v>
      </c>
      <c r="X4086">
        <v>85</v>
      </c>
      <c r="Y4086">
        <v>64</v>
      </c>
      <c r="Z4086">
        <v>11</v>
      </c>
      <c r="AA4086">
        <f t="shared" si="920"/>
        <v>169</v>
      </c>
      <c r="AB4086">
        <f t="shared" si="924"/>
        <v>2.8161874454363683E-5</v>
      </c>
      <c r="AC4086" s="175"/>
    </row>
    <row r="4087" spans="1:29">
      <c r="A4087" t="s">
        <v>9408</v>
      </c>
      <c r="B4087" t="s">
        <v>9409</v>
      </c>
      <c r="C4087">
        <v>4.0599999999999996</v>
      </c>
      <c r="D4087">
        <v>4.0599999999999996</v>
      </c>
      <c r="E4087">
        <v>2.96</v>
      </c>
      <c r="F4087">
        <v>6.27</v>
      </c>
      <c r="G4087">
        <v>6.3</v>
      </c>
      <c r="H4087">
        <v>3.51</v>
      </c>
      <c r="I4087">
        <v>5.53</v>
      </c>
      <c r="J4087">
        <v>5.81</v>
      </c>
      <c r="K4087">
        <v>2.7</v>
      </c>
      <c r="U4087">
        <v>5</v>
      </c>
      <c r="V4087">
        <v>4</v>
      </c>
      <c r="W4087">
        <v>4</v>
      </c>
      <c r="X4087">
        <v>87</v>
      </c>
      <c r="Y4087">
        <v>61</v>
      </c>
      <c r="Z4087">
        <v>21</v>
      </c>
      <c r="AA4087">
        <f t="shared" si="920"/>
        <v>182</v>
      </c>
      <c r="AB4087">
        <f t="shared" si="924"/>
        <v>3.0328172489314734E-5</v>
      </c>
      <c r="AC4087" s="175"/>
    </row>
    <row r="4088" spans="1:29">
      <c r="A4088" t="s">
        <v>9410</v>
      </c>
      <c r="B4088" t="s">
        <v>9411</v>
      </c>
      <c r="C4088">
        <v>4.0599999999999996</v>
      </c>
      <c r="D4088">
        <v>4.0599999999999996</v>
      </c>
      <c r="E4088">
        <v>2.96</v>
      </c>
      <c r="F4088">
        <v>6.27</v>
      </c>
      <c r="G4088">
        <v>6.3</v>
      </c>
      <c r="H4088">
        <v>3.48</v>
      </c>
      <c r="I4088">
        <v>5.53</v>
      </c>
      <c r="J4088">
        <v>5.81</v>
      </c>
      <c r="K4088">
        <v>2.7</v>
      </c>
      <c r="U4088">
        <v>3</v>
      </c>
      <c r="V4088">
        <v>7</v>
      </c>
      <c r="W4088">
        <v>6</v>
      </c>
      <c r="X4088">
        <v>119</v>
      </c>
      <c r="Y4088">
        <v>99</v>
      </c>
      <c r="Z4088">
        <v>49</v>
      </c>
      <c r="AA4088">
        <f t="shared" si="920"/>
        <v>283</v>
      </c>
      <c r="AB4088">
        <f t="shared" si="924"/>
        <v>4.7158641837780601E-5</v>
      </c>
      <c r="AC4088" s="175"/>
    </row>
    <row r="4089" spans="1:29">
      <c r="A4089" t="s">
        <v>9412</v>
      </c>
      <c r="B4089" t="s">
        <v>9413</v>
      </c>
      <c r="C4089">
        <v>4.0599999999999996</v>
      </c>
      <c r="D4089">
        <v>4.0599999999999996</v>
      </c>
      <c r="E4089">
        <v>2.99</v>
      </c>
      <c r="F4089">
        <v>6.29</v>
      </c>
      <c r="G4089">
        <v>6.3</v>
      </c>
      <c r="H4089">
        <v>3.49</v>
      </c>
      <c r="I4089">
        <v>5.59</v>
      </c>
      <c r="J4089">
        <v>5.84</v>
      </c>
      <c r="K4089">
        <v>2.7</v>
      </c>
      <c r="U4089">
        <v>1</v>
      </c>
      <c r="V4089">
        <v>11</v>
      </c>
      <c r="W4089">
        <v>12</v>
      </c>
      <c r="X4089">
        <v>192</v>
      </c>
      <c r="Y4089">
        <v>135</v>
      </c>
      <c r="Z4089">
        <v>154</v>
      </c>
      <c r="AA4089">
        <f t="shared" si="920"/>
        <v>505</v>
      </c>
      <c r="AB4089">
        <f t="shared" si="924"/>
        <v>8.4152346742329351E-5</v>
      </c>
      <c r="AC4089" s="175">
        <f t="shared" ref="AC4089:AC4149" si="933">SUM(AB4089:AB4092)/4</f>
        <v>9.0609581269587299E-5</v>
      </c>
    </row>
    <row r="4090" spans="1:29">
      <c r="A4090" t="s">
        <v>9414</v>
      </c>
      <c r="B4090" t="s">
        <v>9415</v>
      </c>
      <c r="C4090">
        <v>4.0599999999999996</v>
      </c>
      <c r="D4090">
        <v>4.0599999999999996</v>
      </c>
      <c r="E4090">
        <v>3.03</v>
      </c>
      <c r="F4090">
        <v>6.3</v>
      </c>
      <c r="G4090">
        <v>6.31</v>
      </c>
      <c r="H4090">
        <v>3.54</v>
      </c>
      <c r="I4090">
        <v>5.69</v>
      </c>
      <c r="J4090">
        <v>5.89</v>
      </c>
      <c r="K4090">
        <v>2.7</v>
      </c>
      <c r="U4090">
        <v>2</v>
      </c>
      <c r="V4090">
        <v>14</v>
      </c>
      <c r="W4090">
        <v>12</v>
      </c>
      <c r="X4090">
        <v>217</v>
      </c>
      <c r="Y4090">
        <v>114</v>
      </c>
      <c r="Z4090">
        <v>241</v>
      </c>
      <c r="AA4090">
        <f t="shared" si="920"/>
        <v>600</v>
      </c>
      <c r="AB4090">
        <f t="shared" si="924"/>
        <v>9.9982986228510119E-5</v>
      </c>
      <c r="AC4090" s="175"/>
    </row>
    <row r="4091" spans="1:29">
      <c r="A4091" t="s">
        <v>9416</v>
      </c>
      <c r="B4091" t="s">
        <v>9417</v>
      </c>
      <c r="C4091">
        <v>4.0599999999999996</v>
      </c>
      <c r="D4091">
        <v>4.0599999999999996</v>
      </c>
      <c r="E4091">
        <v>3.07</v>
      </c>
      <c r="F4091">
        <v>6.31</v>
      </c>
      <c r="G4091">
        <v>6.31</v>
      </c>
      <c r="H4091">
        <v>3.62</v>
      </c>
      <c r="I4091">
        <v>5.81</v>
      </c>
      <c r="J4091">
        <v>5.95</v>
      </c>
      <c r="K4091">
        <v>2.7</v>
      </c>
      <c r="U4091">
        <v>4</v>
      </c>
      <c r="V4091">
        <v>11</v>
      </c>
      <c r="W4091">
        <v>12</v>
      </c>
      <c r="X4091">
        <v>215</v>
      </c>
      <c r="Y4091">
        <v>144</v>
      </c>
      <c r="Z4091">
        <v>208</v>
      </c>
      <c r="AA4091">
        <f t="shared" si="920"/>
        <v>594</v>
      </c>
      <c r="AB4091">
        <f t="shared" si="924"/>
        <v>9.8983156366225019E-5</v>
      </c>
      <c r="AC4091" s="175"/>
    </row>
    <row r="4092" spans="1:29">
      <c r="A4092" t="s">
        <v>9418</v>
      </c>
      <c r="B4092" t="s">
        <v>9419</v>
      </c>
      <c r="C4092">
        <v>4.0599999999999996</v>
      </c>
      <c r="D4092">
        <v>4.0599999999999996</v>
      </c>
      <c r="E4092">
        <v>3.11</v>
      </c>
      <c r="F4092">
        <v>6.31</v>
      </c>
      <c r="G4092">
        <v>6.32</v>
      </c>
      <c r="H4092">
        <v>3.71</v>
      </c>
      <c r="I4092">
        <v>5.9</v>
      </c>
      <c r="J4092">
        <v>5.99</v>
      </c>
      <c r="K4092">
        <v>2.7</v>
      </c>
      <c r="U4092">
        <v>7</v>
      </c>
      <c r="V4092">
        <v>10</v>
      </c>
      <c r="W4092">
        <v>10</v>
      </c>
      <c r="X4092">
        <v>162</v>
      </c>
      <c r="Y4092">
        <v>129</v>
      </c>
      <c r="Z4092">
        <v>158</v>
      </c>
      <c r="AA4092">
        <f t="shared" si="920"/>
        <v>476</v>
      </c>
      <c r="AB4092">
        <f t="shared" si="924"/>
        <v>7.9319835741284694E-5</v>
      </c>
      <c r="AC4092" s="175"/>
    </row>
    <row r="4093" spans="1:29">
      <c r="A4093" t="s">
        <v>9420</v>
      </c>
      <c r="B4093" t="s">
        <v>9421</v>
      </c>
      <c r="C4093">
        <v>4.0599999999999996</v>
      </c>
      <c r="D4093">
        <v>4.0599999999999996</v>
      </c>
      <c r="E4093">
        <v>3.16</v>
      </c>
      <c r="F4093">
        <v>6.31</v>
      </c>
      <c r="G4093">
        <v>6.32</v>
      </c>
      <c r="H4093">
        <v>3.85</v>
      </c>
      <c r="I4093">
        <v>5.99</v>
      </c>
      <c r="J4093">
        <v>6.04</v>
      </c>
      <c r="K4093">
        <v>2.7</v>
      </c>
      <c r="U4093">
        <v>6</v>
      </c>
      <c r="V4093">
        <v>10</v>
      </c>
      <c r="W4093">
        <v>11</v>
      </c>
      <c r="X4093">
        <v>151</v>
      </c>
      <c r="Y4093">
        <v>131</v>
      </c>
      <c r="Z4093">
        <v>151</v>
      </c>
      <c r="AA4093">
        <f t="shared" si="920"/>
        <v>460</v>
      </c>
      <c r="AB4093">
        <f t="shared" si="924"/>
        <v>7.665362277519109E-5</v>
      </c>
      <c r="AC4093" s="175">
        <f t="shared" ref="AC4093:AC4153" si="934">SUM(AB4093:AB4096)/4</f>
        <v>7.1321196843003882E-5</v>
      </c>
    </row>
    <row r="4094" spans="1:29">
      <c r="A4094" t="s">
        <v>9422</v>
      </c>
      <c r="B4094" t="s">
        <v>9423</v>
      </c>
      <c r="C4094">
        <v>4.0599999999999996</v>
      </c>
      <c r="D4094">
        <v>4.0599999999999996</v>
      </c>
      <c r="E4094">
        <v>3.2</v>
      </c>
      <c r="F4094">
        <v>6.32</v>
      </c>
      <c r="G4094">
        <v>6.32</v>
      </c>
      <c r="H4094">
        <v>3.95</v>
      </c>
      <c r="I4094">
        <v>6.04</v>
      </c>
      <c r="J4094">
        <v>6.07</v>
      </c>
      <c r="K4094">
        <v>2.7</v>
      </c>
      <c r="U4094">
        <v>5</v>
      </c>
      <c r="V4094">
        <v>9</v>
      </c>
      <c r="W4094">
        <v>9</v>
      </c>
      <c r="X4094">
        <v>148</v>
      </c>
      <c r="Y4094">
        <v>124</v>
      </c>
      <c r="Z4094">
        <v>137</v>
      </c>
      <c r="AA4094">
        <f t="shared" si="920"/>
        <v>432</v>
      </c>
      <c r="AB4094">
        <f t="shared" si="924"/>
        <v>7.1987750084527287E-5</v>
      </c>
      <c r="AC4094" s="175"/>
    </row>
    <row r="4095" spans="1:29">
      <c r="A4095" t="s">
        <v>9424</v>
      </c>
      <c r="B4095" t="s">
        <v>9425</v>
      </c>
      <c r="C4095">
        <v>4.0599999999999996</v>
      </c>
      <c r="D4095">
        <v>4.0599999999999996</v>
      </c>
      <c r="E4095">
        <v>3.23</v>
      </c>
      <c r="F4095">
        <v>6.32</v>
      </c>
      <c r="G4095">
        <v>6.32</v>
      </c>
      <c r="H4095">
        <v>4.0599999999999996</v>
      </c>
      <c r="I4095">
        <v>6.05</v>
      </c>
      <c r="J4095">
        <v>6.07</v>
      </c>
      <c r="K4095">
        <v>2.7</v>
      </c>
      <c r="U4095">
        <v>4</v>
      </c>
      <c r="V4095">
        <v>8</v>
      </c>
      <c r="W4095">
        <v>7</v>
      </c>
      <c r="X4095">
        <v>137</v>
      </c>
      <c r="Y4095">
        <v>120</v>
      </c>
      <c r="Z4095">
        <v>139</v>
      </c>
      <c r="AA4095">
        <f t="shared" si="920"/>
        <v>415</v>
      </c>
      <c r="AB4095">
        <f t="shared" si="924"/>
        <v>6.9154898808052829E-5</v>
      </c>
      <c r="AC4095" s="175"/>
    </row>
    <row r="4096" spans="1:29">
      <c r="A4096" t="s">
        <v>9426</v>
      </c>
      <c r="B4096" t="s">
        <v>9427</v>
      </c>
      <c r="C4096">
        <v>4.0599999999999996</v>
      </c>
      <c r="D4096">
        <v>4.0599999999999996</v>
      </c>
      <c r="E4096">
        <v>3.25</v>
      </c>
      <c r="F4096">
        <v>6.31</v>
      </c>
      <c r="G4096">
        <v>6.32</v>
      </c>
      <c r="H4096">
        <v>4.13</v>
      </c>
      <c r="I4096">
        <v>6.03</v>
      </c>
      <c r="J4096">
        <v>6.06</v>
      </c>
      <c r="K4096">
        <v>2.7</v>
      </c>
      <c r="U4096">
        <v>5</v>
      </c>
      <c r="V4096">
        <v>8</v>
      </c>
      <c r="W4096">
        <v>7</v>
      </c>
      <c r="X4096">
        <v>130</v>
      </c>
      <c r="Y4096">
        <v>121</v>
      </c>
      <c r="Z4096">
        <v>134</v>
      </c>
      <c r="AA4096">
        <f t="shared" si="920"/>
        <v>405</v>
      </c>
      <c r="AB4096">
        <f t="shared" si="924"/>
        <v>6.7488515704244325E-5</v>
      </c>
      <c r="AC4096" s="175"/>
    </row>
    <row r="4097" spans="1:29">
      <c r="A4097" t="s">
        <v>9428</v>
      </c>
      <c r="B4097" t="s">
        <v>9429</v>
      </c>
      <c r="C4097">
        <v>4.0599999999999996</v>
      </c>
      <c r="D4097">
        <v>4.0599999999999996</v>
      </c>
      <c r="E4097">
        <v>3.25</v>
      </c>
      <c r="F4097">
        <v>6.31</v>
      </c>
      <c r="G4097">
        <v>6.32</v>
      </c>
      <c r="H4097">
        <v>4.1500000000000004</v>
      </c>
      <c r="I4097">
        <v>6.01</v>
      </c>
      <c r="J4097">
        <v>6.05</v>
      </c>
      <c r="K4097">
        <v>2.7</v>
      </c>
      <c r="U4097">
        <v>6</v>
      </c>
      <c r="V4097">
        <v>7</v>
      </c>
      <c r="W4097">
        <v>7</v>
      </c>
      <c r="X4097">
        <v>104</v>
      </c>
      <c r="Y4097">
        <v>111</v>
      </c>
      <c r="Z4097">
        <v>108</v>
      </c>
      <c r="AA4097">
        <f t="shared" si="920"/>
        <v>343</v>
      </c>
      <c r="AB4097">
        <f t="shared" si="924"/>
        <v>5.7156940460631619E-5</v>
      </c>
      <c r="AC4097" s="175">
        <f t="shared" ref="AC4097" si="935">SUM(AB4097:AB4100)/4</f>
        <v>5.3407578477062488E-5</v>
      </c>
    </row>
    <row r="4098" spans="1:29">
      <c r="A4098" t="s">
        <v>9430</v>
      </c>
      <c r="B4098" t="s">
        <v>9431</v>
      </c>
      <c r="C4098">
        <v>4.0599999999999996</v>
      </c>
      <c r="D4098">
        <v>4.0599999999999996</v>
      </c>
      <c r="E4098">
        <v>3.25</v>
      </c>
      <c r="F4098">
        <v>6.31</v>
      </c>
      <c r="G4098">
        <v>6.32</v>
      </c>
      <c r="H4098">
        <v>4.1399999999999997</v>
      </c>
      <c r="I4098">
        <v>6.02</v>
      </c>
      <c r="J4098">
        <v>6.06</v>
      </c>
      <c r="K4098">
        <v>2.7</v>
      </c>
      <c r="U4098">
        <v>7</v>
      </c>
      <c r="V4098">
        <v>7</v>
      </c>
      <c r="W4098">
        <v>6</v>
      </c>
      <c r="X4098">
        <v>92</v>
      </c>
      <c r="Y4098">
        <v>114</v>
      </c>
      <c r="Z4098">
        <v>103</v>
      </c>
      <c r="AA4098">
        <f t="shared" si="920"/>
        <v>329</v>
      </c>
      <c r="AB4098">
        <f t="shared" si="924"/>
        <v>5.482400411529971E-5</v>
      </c>
      <c r="AC4098" s="175"/>
    </row>
    <row r="4099" spans="1:29">
      <c r="A4099" t="s">
        <v>9432</v>
      </c>
      <c r="B4099" t="s">
        <v>9433</v>
      </c>
      <c r="C4099">
        <v>4.0599999999999996</v>
      </c>
      <c r="D4099">
        <v>4.0599999999999996</v>
      </c>
      <c r="E4099">
        <v>3.23</v>
      </c>
      <c r="F4099">
        <v>6.31</v>
      </c>
      <c r="G4099">
        <v>6.32</v>
      </c>
      <c r="H4099">
        <v>4.1100000000000003</v>
      </c>
      <c r="I4099">
        <v>6.01</v>
      </c>
      <c r="J4099">
        <v>6.05</v>
      </c>
      <c r="K4099">
        <v>2.7</v>
      </c>
      <c r="U4099">
        <v>6</v>
      </c>
      <c r="V4099">
        <v>7</v>
      </c>
      <c r="W4099">
        <v>6</v>
      </c>
      <c r="X4099">
        <v>88</v>
      </c>
      <c r="Y4099">
        <v>103</v>
      </c>
      <c r="Z4099">
        <v>92</v>
      </c>
      <c r="AA4099">
        <f t="shared" si="920"/>
        <v>302</v>
      </c>
      <c r="AB4099">
        <f t="shared" si="924"/>
        <v>5.0324769735016755E-5</v>
      </c>
      <c r="AC4099" s="175"/>
    </row>
    <row r="4100" spans="1:29">
      <c r="A4100" t="s">
        <v>9434</v>
      </c>
      <c r="B4100" t="s">
        <v>9435</v>
      </c>
      <c r="C4100">
        <v>4.0599999999999996</v>
      </c>
      <c r="D4100">
        <v>4.0599999999999996</v>
      </c>
      <c r="E4100">
        <v>3.21</v>
      </c>
      <c r="F4100">
        <v>6.31</v>
      </c>
      <c r="G4100">
        <v>6.32</v>
      </c>
      <c r="H4100">
        <v>4.05</v>
      </c>
      <c r="I4100">
        <v>6</v>
      </c>
      <c r="J4100">
        <v>6.05</v>
      </c>
      <c r="K4100">
        <v>2.7</v>
      </c>
      <c r="U4100">
        <v>7</v>
      </c>
      <c r="V4100">
        <v>7</v>
      </c>
      <c r="W4100">
        <v>7</v>
      </c>
      <c r="X4100">
        <v>76</v>
      </c>
      <c r="Y4100">
        <v>102</v>
      </c>
      <c r="Z4100">
        <v>109</v>
      </c>
      <c r="AA4100">
        <f t="shared" si="920"/>
        <v>308</v>
      </c>
      <c r="AB4100">
        <f t="shared" si="924"/>
        <v>5.1324599597301861E-5</v>
      </c>
      <c r="AC4100" s="175"/>
    </row>
    <row r="4101" spans="1:29">
      <c r="A4101" t="s">
        <v>9436</v>
      </c>
      <c r="B4101" t="s">
        <v>9437</v>
      </c>
      <c r="C4101">
        <v>4.0599999999999996</v>
      </c>
      <c r="D4101">
        <v>4.0599999999999996</v>
      </c>
      <c r="E4101">
        <v>3.18</v>
      </c>
      <c r="F4101">
        <v>6.31</v>
      </c>
      <c r="G4101">
        <v>6.32</v>
      </c>
      <c r="H4101">
        <v>3.98</v>
      </c>
      <c r="I4101">
        <v>5.97</v>
      </c>
      <c r="J4101">
        <v>6.03</v>
      </c>
      <c r="K4101">
        <v>2.7</v>
      </c>
      <c r="U4101">
        <v>7</v>
      </c>
      <c r="V4101">
        <v>8</v>
      </c>
      <c r="W4101">
        <v>6</v>
      </c>
      <c r="X4101">
        <v>81</v>
      </c>
      <c r="Y4101">
        <v>109</v>
      </c>
      <c r="Z4101">
        <v>128</v>
      </c>
      <c r="AA4101">
        <f t="shared" si="920"/>
        <v>339</v>
      </c>
      <c r="AB4101">
        <f t="shared" si="924"/>
        <v>5.6490387219108214E-5</v>
      </c>
      <c r="AC4101" s="175">
        <f t="shared" ref="AC4101" si="936">SUM(AB4101:AB4104)/4</f>
        <v>6.0448047090653413E-5</v>
      </c>
    </row>
    <row r="4102" spans="1:29">
      <c r="A4102" t="s">
        <v>9438</v>
      </c>
      <c r="B4102" t="s">
        <v>9439</v>
      </c>
      <c r="C4102">
        <v>4.0599999999999996</v>
      </c>
      <c r="D4102">
        <v>4.0599999999999996</v>
      </c>
      <c r="E4102">
        <v>3.14</v>
      </c>
      <c r="F4102">
        <v>6.31</v>
      </c>
      <c r="G4102">
        <v>6.31</v>
      </c>
      <c r="H4102">
        <v>3.9</v>
      </c>
      <c r="I4102">
        <v>5.91</v>
      </c>
      <c r="J4102">
        <v>6</v>
      </c>
      <c r="K4102">
        <v>2.7</v>
      </c>
      <c r="U4102">
        <v>6</v>
      </c>
      <c r="V4102">
        <v>8</v>
      </c>
      <c r="W4102">
        <v>8</v>
      </c>
      <c r="X4102">
        <v>86</v>
      </c>
      <c r="Y4102">
        <v>115</v>
      </c>
      <c r="Z4102">
        <v>124</v>
      </c>
      <c r="AA4102">
        <f t="shared" ref="AA4102:AA4165" si="937">SUM(U4102:Z4102)</f>
        <v>347</v>
      </c>
      <c r="AB4102">
        <f t="shared" si="924"/>
        <v>5.7823493702155016E-5</v>
      </c>
      <c r="AC4102" s="175"/>
    </row>
    <row r="4103" spans="1:29">
      <c r="A4103" t="s">
        <v>9440</v>
      </c>
      <c r="B4103" t="s">
        <v>9441</v>
      </c>
      <c r="C4103">
        <v>4.0599999999999996</v>
      </c>
      <c r="D4103">
        <v>4.0599999999999996</v>
      </c>
      <c r="E4103">
        <v>3.08</v>
      </c>
      <c r="F4103">
        <v>6.3</v>
      </c>
      <c r="G4103">
        <v>6.31</v>
      </c>
      <c r="H4103">
        <v>3.82</v>
      </c>
      <c r="I4103">
        <v>5.8</v>
      </c>
      <c r="J4103">
        <v>5.95</v>
      </c>
      <c r="K4103">
        <v>2.7</v>
      </c>
      <c r="U4103">
        <v>6</v>
      </c>
      <c r="V4103">
        <v>9</v>
      </c>
      <c r="W4103">
        <v>9</v>
      </c>
      <c r="X4103">
        <v>100</v>
      </c>
      <c r="Y4103">
        <v>118</v>
      </c>
      <c r="Z4103">
        <v>130</v>
      </c>
      <c r="AA4103">
        <f t="shared" si="937"/>
        <v>372</v>
      </c>
      <c r="AB4103">
        <f t="shared" si="924"/>
        <v>6.1989451461676276E-5</v>
      </c>
      <c r="AC4103" s="175"/>
    </row>
    <row r="4104" spans="1:29">
      <c r="A4104" t="s">
        <v>9442</v>
      </c>
      <c r="B4104" t="s">
        <v>9443</v>
      </c>
      <c r="C4104">
        <v>4.0599999999999996</v>
      </c>
      <c r="D4104">
        <v>4.0599999999999996</v>
      </c>
      <c r="E4104">
        <v>3.02</v>
      </c>
      <c r="F4104">
        <v>6.3</v>
      </c>
      <c r="G4104">
        <v>6.31</v>
      </c>
      <c r="H4104">
        <v>3.71</v>
      </c>
      <c r="I4104">
        <v>5.67</v>
      </c>
      <c r="J4104">
        <v>5.88</v>
      </c>
      <c r="K4104">
        <v>2.7</v>
      </c>
      <c r="U4104">
        <v>7</v>
      </c>
      <c r="V4104">
        <v>9</v>
      </c>
      <c r="W4104">
        <v>9</v>
      </c>
      <c r="X4104">
        <v>104</v>
      </c>
      <c r="Y4104">
        <v>129</v>
      </c>
      <c r="Z4104">
        <v>135</v>
      </c>
      <c r="AA4104">
        <f t="shared" si="937"/>
        <v>393</v>
      </c>
      <c r="AB4104">
        <f t="shared" si="924"/>
        <v>6.5488855979674125E-5</v>
      </c>
      <c r="AC4104" s="175"/>
    </row>
    <row r="4105" spans="1:29">
      <c r="A4105" t="s">
        <v>9444</v>
      </c>
      <c r="B4105" t="s">
        <v>9445</v>
      </c>
      <c r="C4105">
        <v>4.0599999999999996</v>
      </c>
      <c r="D4105">
        <v>4.0599999999999996</v>
      </c>
      <c r="E4105">
        <v>2.98</v>
      </c>
      <c r="F4105">
        <v>6.29</v>
      </c>
      <c r="G4105">
        <v>6.31</v>
      </c>
      <c r="H4105">
        <v>3.62</v>
      </c>
      <c r="I4105">
        <v>5.56</v>
      </c>
      <c r="J4105">
        <v>5.82</v>
      </c>
      <c r="K4105">
        <v>2.7</v>
      </c>
      <c r="U4105">
        <v>7</v>
      </c>
      <c r="V4105">
        <v>10</v>
      </c>
      <c r="W4105">
        <v>8</v>
      </c>
      <c r="X4105">
        <v>95</v>
      </c>
      <c r="Y4105">
        <v>125</v>
      </c>
      <c r="Z4105">
        <v>115</v>
      </c>
      <c r="AA4105">
        <f t="shared" si="937"/>
        <v>360</v>
      </c>
      <c r="AB4105">
        <f t="shared" si="924"/>
        <v>5.998979173710607E-5</v>
      </c>
      <c r="AC4105" s="175">
        <f t="shared" ref="AC4105" si="938">SUM(AB4105:AB4108)/4</f>
        <v>4.2034513793569462E-5</v>
      </c>
    </row>
    <row r="4106" spans="1:29">
      <c r="A4106" t="s">
        <v>9446</v>
      </c>
      <c r="B4106" t="s">
        <v>9447</v>
      </c>
      <c r="C4106">
        <v>4.0599999999999996</v>
      </c>
      <c r="D4106">
        <v>4.0599999999999996</v>
      </c>
      <c r="E4106">
        <v>2.93</v>
      </c>
      <c r="F4106">
        <v>6.27</v>
      </c>
      <c r="G4106">
        <v>6.31</v>
      </c>
      <c r="H4106">
        <v>3.55</v>
      </c>
      <c r="I4106">
        <v>5.44</v>
      </c>
      <c r="J4106">
        <v>5.76</v>
      </c>
      <c r="K4106">
        <v>2.7</v>
      </c>
      <c r="U4106">
        <v>5</v>
      </c>
      <c r="V4106">
        <v>8</v>
      </c>
      <c r="W4106">
        <v>6</v>
      </c>
      <c r="X4106">
        <v>93</v>
      </c>
      <c r="Y4106">
        <v>113</v>
      </c>
      <c r="Z4106">
        <v>67</v>
      </c>
      <c r="AA4106">
        <f t="shared" si="937"/>
        <v>292</v>
      </c>
      <c r="AB4106">
        <f t="shared" si="924"/>
        <v>4.8658386631208258E-5</v>
      </c>
      <c r="AC4106" s="175"/>
    </row>
    <row r="4107" spans="1:29">
      <c r="A4107" t="s">
        <v>9448</v>
      </c>
      <c r="B4107" t="s">
        <v>9449</v>
      </c>
      <c r="C4107">
        <v>4.05</v>
      </c>
      <c r="D4107">
        <v>4.0599999999999996</v>
      </c>
      <c r="E4107">
        <v>2.9</v>
      </c>
      <c r="F4107">
        <v>6.25</v>
      </c>
      <c r="G4107">
        <v>6.3</v>
      </c>
      <c r="H4107">
        <v>3.51</v>
      </c>
      <c r="I4107">
        <v>5.37</v>
      </c>
      <c r="J4107">
        <v>5.73</v>
      </c>
      <c r="K4107">
        <v>2.7</v>
      </c>
      <c r="U4107">
        <v>5</v>
      </c>
      <c r="V4107">
        <v>5</v>
      </c>
      <c r="W4107">
        <v>3</v>
      </c>
      <c r="X4107">
        <v>70</v>
      </c>
      <c r="Y4107">
        <v>85</v>
      </c>
      <c r="Z4107">
        <v>28</v>
      </c>
      <c r="AA4107">
        <f t="shared" si="937"/>
        <v>196</v>
      </c>
      <c r="AB4107">
        <f t="shared" si="924"/>
        <v>3.2661108834646635E-5</v>
      </c>
      <c r="AC4107" s="175"/>
    </row>
    <row r="4108" spans="1:29">
      <c r="A4108" t="s">
        <v>9450</v>
      </c>
      <c r="B4108" t="s">
        <v>9451</v>
      </c>
      <c r="C4108">
        <v>4.05</v>
      </c>
      <c r="D4108">
        <v>4.0599999999999996</v>
      </c>
      <c r="E4108">
        <v>2.88</v>
      </c>
      <c r="F4108">
        <v>6.22</v>
      </c>
      <c r="G4108">
        <v>6.3</v>
      </c>
      <c r="H4108">
        <v>3.47</v>
      </c>
      <c r="I4108">
        <v>5.31</v>
      </c>
      <c r="J4108">
        <v>5.7</v>
      </c>
      <c r="K4108">
        <v>2.7</v>
      </c>
      <c r="U4108">
        <v>4</v>
      </c>
      <c r="V4108">
        <v>5</v>
      </c>
      <c r="W4108">
        <v>4</v>
      </c>
      <c r="X4108">
        <v>71</v>
      </c>
      <c r="Y4108">
        <v>65</v>
      </c>
      <c r="Z4108">
        <v>12</v>
      </c>
      <c r="AA4108">
        <f t="shared" si="937"/>
        <v>161</v>
      </c>
      <c r="AB4108">
        <f t="shared" si="924"/>
        <v>2.6828767971316881E-5</v>
      </c>
      <c r="AC4108" s="175"/>
    </row>
    <row r="4109" spans="1:29">
      <c r="A4109" t="s">
        <v>9452</v>
      </c>
      <c r="B4109" t="s">
        <v>9453</v>
      </c>
      <c r="C4109">
        <v>4.05</v>
      </c>
      <c r="D4109">
        <v>4.0599999999999996</v>
      </c>
      <c r="E4109">
        <v>2.86</v>
      </c>
      <c r="F4109">
        <v>6.16</v>
      </c>
      <c r="G4109">
        <v>6.3</v>
      </c>
      <c r="H4109">
        <v>3.43</v>
      </c>
      <c r="I4109">
        <v>5.26</v>
      </c>
      <c r="J4109">
        <v>5.67</v>
      </c>
      <c r="K4109">
        <v>2.7</v>
      </c>
      <c r="U4109">
        <v>4</v>
      </c>
      <c r="V4109">
        <v>4</v>
      </c>
      <c r="W4109">
        <v>5</v>
      </c>
      <c r="X4109">
        <v>82</v>
      </c>
      <c r="Y4109">
        <v>67</v>
      </c>
      <c r="Z4109">
        <v>14</v>
      </c>
      <c r="AA4109">
        <f t="shared" si="937"/>
        <v>176</v>
      </c>
      <c r="AB4109">
        <f t="shared" si="924"/>
        <v>2.9328342627029634E-5</v>
      </c>
      <c r="AC4109" s="175">
        <f t="shared" si="922"/>
        <v>3.4285832360859926E-5</v>
      </c>
    </row>
    <row r="4110" spans="1:29">
      <c r="A4110" t="s">
        <v>9454</v>
      </c>
      <c r="B4110" t="s">
        <v>9455</v>
      </c>
      <c r="C4110">
        <v>4.03</v>
      </c>
      <c r="D4110">
        <v>4.0599999999999996</v>
      </c>
      <c r="E4110">
        <v>2.84</v>
      </c>
      <c r="F4110">
        <v>6.07</v>
      </c>
      <c r="G4110">
        <v>6.29</v>
      </c>
      <c r="H4110">
        <v>3.4</v>
      </c>
      <c r="I4110">
        <v>5.19</v>
      </c>
      <c r="J4110">
        <v>5.63</v>
      </c>
      <c r="K4110">
        <v>2.7</v>
      </c>
      <c r="U4110">
        <v>4</v>
      </c>
      <c r="V4110">
        <v>4</v>
      </c>
      <c r="W4110">
        <v>5</v>
      </c>
      <c r="X4110">
        <v>84</v>
      </c>
      <c r="Y4110">
        <v>65</v>
      </c>
      <c r="Z4110">
        <v>12</v>
      </c>
      <c r="AA4110">
        <f t="shared" si="937"/>
        <v>174</v>
      </c>
      <c r="AB4110">
        <f t="shared" si="924"/>
        <v>2.8995066006267932E-5</v>
      </c>
      <c r="AC4110" s="175"/>
    </row>
    <row r="4111" spans="1:29">
      <c r="A4111" t="s">
        <v>9456</v>
      </c>
      <c r="B4111" t="s">
        <v>9457</v>
      </c>
      <c r="C4111">
        <v>4.03</v>
      </c>
      <c r="D4111">
        <v>4.0599999999999996</v>
      </c>
      <c r="E4111">
        <v>2.83</v>
      </c>
      <c r="F4111">
        <v>6.04</v>
      </c>
      <c r="G4111">
        <v>6.29</v>
      </c>
      <c r="H4111">
        <v>3.38</v>
      </c>
      <c r="I4111">
        <v>5.17</v>
      </c>
      <c r="J4111">
        <v>5.62</v>
      </c>
      <c r="K4111">
        <v>2.7</v>
      </c>
      <c r="U4111">
        <v>7</v>
      </c>
      <c r="V4111">
        <v>5</v>
      </c>
      <c r="W4111">
        <v>7</v>
      </c>
      <c r="X4111">
        <v>84</v>
      </c>
      <c r="Y4111">
        <v>63</v>
      </c>
      <c r="Z4111">
        <v>21</v>
      </c>
      <c r="AA4111">
        <f t="shared" si="937"/>
        <v>187</v>
      </c>
      <c r="AB4111">
        <f t="shared" si="924"/>
        <v>3.1161364041218986E-5</v>
      </c>
      <c r="AC4111" s="175"/>
    </row>
    <row r="4112" spans="1:29">
      <c r="A4112" t="s">
        <v>9458</v>
      </c>
      <c r="B4112" t="s">
        <v>9459</v>
      </c>
      <c r="C4112">
        <v>4.03</v>
      </c>
      <c r="D4112">
        <v>4.0599999999999996</v>
      </c>
      <c r="E4112">
        <v>2.83</v>
      </c>
      <c r="F4112">
        <v>6</v>
      </c>
      <c r="G4112">
        <v>6.29</v>
      </c>
      <c r="H4112">
        <v>3.34</v>
      </c>
      <c r="I4112">
        <v>5.17</v>
      </c>
      <c r="J4112">
        <v>5.62</v>
      </c>
      <c r="K4112">
        <v>2.7</v>
      </c>
      <c r="U4112">
        <v>7</v>
      </c>
      <c r="V4112">
        <v>9</v>
      </c>
      <c r="W4112">
        <v>11</v>
      </c>
      <c r="X4112">
        <v>109</v>
      </c>
      <c r="Y4112">
        <v>100</v>
      </c>
      <c r="Z4112">
        <v>50</v>
      </c>
      <c r="AA4112">
        <f t="shared" si="937"/>
        <v>286</v>
      </c>
      <c r="AB4112">
        <f t="shared" si="924"/>
        <v>4.7658556768923158E-5</v>
      </c>
      <c r="AC4112" s="175"/>
    </row>
    <row r="4113" spans="1:29">
      <c r="A4113" t="s">
        <v>9460</v>
      </c>
      <c r="B4113" t="s">
        <v>9461</v>
      </c>
      <c r="C4113">
        <v>4.05</v>
      </c>
      <c r="D4113">
        <v>4.0599999999999996</v>
      </c>
      <c r="E4113">
        <v>2.87</v>
      </c>
      <c r="F4113">
        <v>6.14</v>
      </c>
      <c r="G4113">
        <v>6.29</v>
      </c>
      <c r="H4113">
        <v>3.36</v>
      </c>
      <c r="I4113">
        <v>5.3</v>
      </c>
      <c r="J4113">
        <v>5.69</v>
      </c>
      <c r="K4113">
        <v>2.7</v>
      </c>
      <c r="U4113">
        <v>1</v>
      </c>
      <c r="V4113">
        <v>16</v>
      </c>
      <c r="W4113">
        <v>18</v>
      </c>
      <c r="X4113">
        <v>178</v>
      </c>
      <c r="Y4113">
        <v>137</v>
      </c>
      <c r="Z4113">
        <v>158</v>
      </c>
      <c r="AA4113">
        <f t="shared" si="937"/>
        <v>508</v>
      </c>
      <c r="AB4113">
        <f t="shared" si="924"/>
        <v>8.4652261673471901E-5</v>
      </c>
      <c r="AC4113" s="175">
        <f t="shared" si="923"/>
        <v>9.2400943106181444E-5</v>
      </c>
    </row>
    <row r="4114" spans="1:29">
      <c r="A4114" t="s">
        <v>9462</v>
      </c>
      <c r="B4114" t="s">
        <v>9463</v>
      </c>
      <c r="C4114">
        <v>4.0599999999999996</v>
      </c>
      <c r="D4114">
        <v>4.0599999999999996</v>
      </c>
      <c r="E4114">
        <v>2.93</v>
      </c>
      <c r="F4114">
        <v>6.25</v>
      </c>
      <c r="G4114">
        <v>6.3</v>
      </c>
      <c r="H4114">
        <v>3.44</v>
      </c>
      <c r="I4114">
        <v>5.44</v>
      </c>
      <c r="J4114">
        <v>5.76</v>
      </c>
      <c r="K4114">
        <v>2.7</v>
      </c>
      <c r="U4114">
        <v>4</v>
      </c>
      <c r="V4114">
        <v>24</v>
      </c>
      <c r="W4114">
        <v>15</v>
      </c>
      <c r="X4114">
        <v>197</v>
      </c>
      <c r="Y4114">
        <v>116</v>
      </c>
      <c r="Z4114">
        <v>246</v>
      </c>
      <c r="AA4114">
        <f t="shared" si="937"/>
        <v>602</v>
      </c>
      <c r="AB4114">
        <f t="shared" si="924"/>
        <v>1.0031626284927181E-4</v>
      </c>
      <c r="AC4114" s="175"/>
    </row>
    <row r="4115" spans="1:29">
      <c r="A4115" t="s">
        <v>9464</v>
      </c>
      <c r="B4115" t="s">
        <v>9465</v>
      </c>
      <c r="C4115">
        <v>4.0599999999999996</v>
      </c>
      <c r="D4115">
        <v>4.0599999999999996</v>
      </c>
      <c r="E4115">
        <v>2.98</v>
      </c>
      <c r="F4115">
        <v>6.29</v>
      </c>
      <c r="G4115">
        <v>6.31</v>
      </c>
      <c r="H4115">
        <v>3.52</v>
      </c>
      <c r="I4115">
        <v>5.59</v>
      </c>
      <c r="J4115">
        <v>5.84</v>
      </c>
      <c r="K4115">
        <v>2.7</v>
      </c>
      <c r="U4115">
        <v>9</v>
      </c>
      <c r="V4115">
        <v>16</v>
      </c>
      <c r="W4115">
        <v>16</v>
      </c>
      <c r="X4115">
        <v>210</v>
      </c>
      <c r="Y4115">
        <v>146</v>
      </c>
      <c r="Z4115">
        <v>212</v>
      </c>
      <c r="AA4115">
        <f t="shared" si="937"/>
        <v>609</v>
      </c>
      <c r="AB4115">
        <f t="shared" si="924"/>
        <v>1.0148273102193777E-4</v>
      </c>
      <c r="AC4115" s="175"/>
    </row>
    <row r="4116" spans="1:29">
      <c r="A4116" t="s">
        <v>9466</v>
      </c>
      <c r="B4116" t="s">
        <v>9467</v>
      </c>
      <c r="C4116">
        <v>4.0599999999999996</v>
      </c>
      <c r="D4116">
        <v>4.0599999999999996</v>
      </c>
      <c r="E4116">
        <v>3.04</v>
      </c>
      <c r="F4116">
        <v>6.31</v>
      </c>
      <c r="G4116">
        <v>6.31</v>
      </c>
      <c r="H4116">
        <v>3.63</v>
      </c>
      <c r="I4116">
        <v>5.74</v>
      </c>
      <c r="J4116">
        <v>5.91</v>
      </c>
      <c r="K4116">
        <v>2.7</v>
      </c>
      <c r="U4116">
        <v>12</v>
      </c>
      <c r="V4116">
        <v>15</v>
      </c>
      <c r="W4116">
        <v>15</v>
      </c>
      <c r="X4116">
        <v>165</v>
      </c>
      <c r="Y4116">
        <v>131</v>
      </c>
      <c r="Z4116">
        <v>161</v>
      </c>
      <c r="AA4116">
        <f t="shared" si="937"/>
        <v>499</v>
      </c>
      <c r="AB4116">
        <f t="shared" si="924"/>
        <v>8.3152516880044251E-5</v>
      </c>
      <c r="AC4116" s="175"/>
    </row>
    <row r="4117" spans="1:29">
      <c r="A4117" t="s">
        <v>9468</v>
      </c>
      <c r="B4117" t="s">
        <v>9469</v>
      </c>
      <c r="C4117">
        <v>4.0599999999999996</v>
      </c>
      <c r="D4117">
        <v>4.0599999999999996</v>
      </c>
      <c r="E4117">
        <v>3.09</v>
      </c>
      <c r="F4117">
        <v>6.31</v>
      </c>
      <c r="G4117">
        <v>6.32</v>
      </c>
      <c r="H4117">
        <v>3.73</v>
      </c>
      <c r="I4117">
        <v>5.86</v>
      </c>
      <c r="J4117">
        <v>5.98</v>
      </c>
      <c r="K4117">
        <v>2.7</v>
      </c>
      <c r="U4117">
        <v>10</v>
      </c>
      <c r="V4117">
        <v>14</v>
      </c>
      <c r="W4117">
        <v>15</v>
      </c>
      <c r="X4117">
        <v>153</v>
      </c>
      <c r="Y4117">
        <v>133</v>
      </c>
      <c r="Z4117">
        <v>154</v>
      </c>
      <c r="AA4117">
        <f t="shared" si="937"/>
        <v>479</v>
      </c>
      <c r="AB4117">
        <f t="shared" si="924"/>
        <v>7.9819750672427243E-5</v>
      </c>
      <c r="AC4117" s="175">
        <f t="shared" si="925"/>
        <v>7.3112558679598014E-5</v>
      </c>
    </row>
    <row r="4118" spans="1:29">
      <c r="A4118" t="s">
        <v>9470</v>
      </c>
      <c r="B4118" t="s">
        <v>9471</v>
      </c>
      <c r="C4118">
        <v>4.0599999999999996</v>
      </c>
      <c r="D4118">
        <v>4.0599999999999996</v>
      </c>
      <c r="E4118">
        <v>3.14</v>
      </c>
      <c r="F4118">
        <v>6.31</v>
      </c>
      <c r="G4118">
        <v>6.32</v>
      </c>
      <c r="H4118">
        <v>3.82</v>
      </c>
      <c r="I4118">
        <v>5.96</v>
      </c>
      <c r="J4118">
        <v>6.02</v>
      </c>
      <c r="K4118">
        <v>2.7</v>
      </c>
      <c r="U4118">
        <v>9</v>
      </c>
      <c r="V4118">
        <v>12</v>
      </c>
      <c r="W4118">
        <v>12</v>
      </c>
      <c r="X4118">
        <v>143</v>
      </c>
      <c r="Y4118">
        <v>126</v>
      </c>
      <c r="Z4118">
        <v>140</v>
      </c>
      <c r="AA4118">
        <f t="shared" si="937"/>
        <v>442</v>
      </c>
      <c r="AB4118">
        <f t="shared" ref="AB4118:AB4181" si="939">AA4118/$AD$4</f>
        <v>7.3654133188335791E-5</v>
      </c>
      <c r="AC4118" s="175"/>
    </row>
    <row r="4119" spans="1:29">
      <c r="A4119" t="s">
        <v>9472</v>
      </c>
      <c r="B4119" t="s">
        <v>9473</v>
      </c>
      <c r="C4119">
        <v>4.0599999999999996</v>
      </c>
      <c r="D4119">
        <v>4.0599999999999996</v>
      </c>
      <c r="E4119">
        <v>3.18</v>
      </c>
      <c r="F4119">
        <v>6.32</v>
      </c>
      <c r="G4119">
        <v>6.32</v>
      </c>
      <c r="H4119">
        <v>3.92</v>
      </c>
      <c r="I4119">
        <v>6.02</v>
      </c>
      <c r="J4119">
        <v>6.06</v>
      </c>
      <c r="K4119">
        <v>2.7</v>
      </c>
      <c r="U4119">
        <v>6</v>
      </c>
      <c r="V4119">
        <v>12</v>
      </c>
      <c r="W4119">
        <v>10</v>
      </c>
      <c r="X4119">
        <v>131</v>
      </c>
      <c r="Y4119">
        <v>122</v>
      </c>
      <c r="Z4119">
        <v>142</v>
      </c>
      <c r="AA4119">
        <f t="shared" si="937"/>
        <v>423</v>
      </c>
      <c r="AB4119">
        <f t="shared" si="939"/>
        <v>7.0488005291099637E-5</v>
      </c>
      <c r="AC4119" s="175"/>
    </row>
    <row r="4120" spans="1:29">
      <c r="A4120" t="s">
        <v>9474</v>
      </c>
      <c r="B4120" t="s">
        <v>9475</v>
      </c>
      <c r="C4120">
        <v>4.0599999999999996</v>
      </c>
      <c r="D4120">
        <v>4.0599999999999996</v>
      </c>
      <c r="E4120">
        <v>3.21</v>
      </c>
      <c r="F4120">
        <v>6.32</v>
      </c>
      <c r="G4120">
        <v>6.32</v>
      </c>
      <c r="H4120">
        <v>3.98</v>
      </c>
      <c r="I4120">
        <v>6.04</v>
      </c>
      <c r="J4120">
        <v>6.07</v>
      </c>
      <c r="K4120">
        <v>2.7</v>
      </c>
      <c r="U4120">
        <v>7</v>
      </c>
      <c r="V4120">
        <v>11</v>
      </c>
      <c r="W4120">
        <v>8</v>
      </c>
      <c r="X4120">
        <v>125</v>
      </c>
      <c r="Y4120">
        <v>123</v>
      </c>
      <c r="Z4120">
        <v>137</v>
      </c>
      <c r="AA4120">
        <f t="shared" si="937"/>
        <v>411</v>
      </c>
      <c r="AB4120">
        <f t="shared" si="939"/>
        <v>6.8488345566529424E-5</v>
      </c>
      <c r="AC4120" s="175"/>
    </row>
    <row r="4121" spans="1:29">
      <c r="A4121" t="s">
        <v>9476</v>
      </c>
      <c r="B4121" t="s">
        <v>9477</v>
      </c>
      <c r="C4121">
        <v>4.0599999999999996</v>
      </c>
      <c r="D4121">
        <v>4.0599999999999996</v>
      </c>
      <c r="E4121">
        <v>3.23</v>
      </c>
      <c r="F4121">
        <v>6.31</v>
      </c>
      <c r="G4121">
        <v>6.32</v>
      </c>
      <c r="H4121">
        <v>4.0199999999999996</v>
      </c>
      <c r="I4121">
        <v>6.06</v>
      </c>
      <c r="J4121">
        <v>6.07</v>
      </c>
      <c r="K4121">
        <v>2.7</v>
      </c>
      <c r="U4121">
        <v>8</v>
      </c>
      <c r="V4121">
        <v>10</v>
      </c>
      <c r="W4121">
        <v>9</v>
      </c>
      <c r="X4121">
        <v>107</v>
      </c>
      <c r="Y4121">
        <v>113</v>
      </c>
      <c r="Z4121">
        <v>110</v>
      </c>
      <c r="AA4121">
        <f t="shared" si="937"/>
        <v>357</v>
      </c>
      <c r="AB4121">
        <f t="shared" si="939"/>
        <v>5.948987680596352E-5</v>
      </c>
      <c r="AC4121" s="175">
        <f t="shared" si="926"/>
        <v>5.5032302003275772E-5</v>
      </c>
    </row>
    <row r="4122" spans="1:29">
      <c r="A4122" t="s">
        <v>9478</v>
      </c>
      <c r="B4122" t="s">
        <v>9479</v>
      </c>
      <c r="C4122">
        <v>4.0599999999999996</v>
      </c>
      <c r="D4122">
        <v>4.0599999999999996</v>
      </c>
      <c r="E4122">
        <v>3.24</v>
      </c>
      <c r="F4122">
        <v>6.31</v>
      </c>
      <c r="G4122">
        <v>6.32</v>
      </c>
      <c r="H4122">
        <v>4.03</v>
      </c>
      <c r="I4122">
        <v>6.06</v>
      </c>
      <c r="J4122">
        <v>6.07</v>
      </c>
      <c r="K4122">
        <v>2.7</v>
      </c>
      <c r="U4122">
        <v>10</v>
      </c>
      <c r="V4122">
        <v>9</v>
      </c>
      <c r="W4122">
        <v>8</v>
      </c>
      <c r="X4122">
        <v>88</v>
      </c>
      <c r="Y4122">
        <v>116</v>
      </c>
      <c r="Z4122">
        <v>106</v>
      </c>
      <c r="AA4122">
        <f t="shared" si="937"/>
        <v>337</v>
      </c>
      <c r="AB4122">
        <f t="shared" si="939"/>
        <v>5.6157110598346512E-5</v>
      </c>
      <c r="AC4122" s="175"/>
    </row>
    <row r="4123" spans="1:29">
      <c r="A4123" t="s">
        <v>9480</v>
      </c>
      <c r="B4123" t="s">
        <v>9481</v>
      </c>
      <c r="C4123">
        <v>4.0599999999999996</v>
      </c>
      <c r="D4123">
        <v>4.0599999999999996</v>
      </c>
      <c r="E4123">
        <v>3.24</v>
      </c>
      <c r="F4123">
        <v>6.31</v>
      </c>
      <c r="G4123">
        <v>6.32</v>
      </c>
      <c r="H4123">
        <v>4.0199999999999996</v>
      </c>
      <c r="I4123">
        <v>6.04</v>
      </c>
      <c r="J4123">
        <v>6.07</v>
      </c>
      <c r="K4123">
        <v>2.7</v>
      </c>
      <c r="U4123">
        <v>9</v>
      </c>
      <c r="V4123">
        <v>10</v>
      </c>
      <c r="W4123">
        <v>9</v>
      </c>
      <c r="X4123">
        <v>85</v>
      </c>
      <c r="Y4123">
        <v>105</v>
      </c>
      <c r="Z4123">
        <v>94</v>
      </c>
      <c r="AA4123">
        <f t="shared" si="937"/>
        <v>312</v>
      </c>
      <c r="AB4123">
        <f t="shared" si="939"/>
        <v>5.1991152838825259E-5</v>
      </c>
      <c r="AC4123" s="175"/>
    </row>
    <row r="4124" spans="1:29">
      <c r="A4124" t="s">
        <v>9482</v>
      </c>
      <c r="B4124" t="s">
        <v>9483</v>
      </c>
      <c r="C4124">
        <v>4.0599999999999996</v>
      </c>
      <c r="D4124">
        <v>4.0599999999999996</v>
      </c>
      <c r="E4124">
        <v>3.24</v>
      </c>
      <c r="F4124">
        <v>6.31</v>
      </c>
      <c r="G4124">
        <v>6.32</v>
      </c>
      <c r="H4124">
        <v>3.98</v>
      </c>
      <c r="I4124">
        <v>6.03</v>
      </c>
      <c r="J4124">
        <v>6.06</v>
      </c>
      <c r="K4124">
        <v>2.7</v>
      </c>
      <c r="U4124">
        <v>10</v>
      </c>
      <c r="V4124">
        <v>10</v>
      </c>
      <c r="W4124">
        <v>9</v>
      </c>
      <c r="X4124">
        <v>72</v>
      </c>
      <c r="Y4124">
        <v>103</v>
      </c>
      <c r="Z4124">
        <v>111</v>
      </c>
      <c r="AA4124">
        <f t="shared" si="937"/>
        <v>315</v>
      </c>
      <c r="AB4124">
        <f t="shared" si="939"/>
        <v>5.2491067769967809E-5</v>
      </c>
      <c r="AC4124" s="175"/>
    </row>
    <row r="4125" spans="1:29">
      <c r="A4125" t="s">
        <v>9484</v>
      </c>
      <c r="B4125" t="s">
        <v>9485</v>
      </c>
      <c r="C4125">
        <v>4.0599999999999996</v>
      </c>
      <c r="D4125">
        <v>4.0599999999999996</v>
      </c>
      <c r="E4125">
        <v>3.22</v>
      </c>
      <c r="F4125">
        <v>6.31</v>
      </c>
      <c r="G4125">
        <v>6.32</v>
      </c>
      <c r="H4125">
        <v>3.92</v>
      </c>
      <c r="I4125">
        <v>6.01</v>
      </c>
      <c r="J4125">
        <v>6.05</v>
      </c>
      <c r="K4125">
        <v>2.7</v>
      </c>
      <c r="U4125">
        <v>9</v>
      </c>
      <c r="V4125">
        <v>11</v>
      </c>
      <c r="W4125">
        <v>8</v>
      </c>
      <c r="X4125">
        <v>83</v>
      </c>
      <c r="Y4125">
        <v>111</v>
      </c>
      <c r="Z4125">
        <v>131</v>
      </c>
      <c r="AA4125">
        <f t="shared" si="937"/>
        <v>353</v>
      </c>
      <c r="AB4125">
        <f t="shared" si="939"/>
        <v>5.8823323564440116E-5</v>
      </c>
      <c r="AC4125" s="175">
        <f t="shared" si="927"/>
        <v>6.3489196255103926E-5</v>
      </c>
    </row>
    <row r="4126" spans="1:29">
      <c r="A4126" t="s">
        <v>9486</v>
      </c>
      <c r="B4126" t="s">
        <v>9487</v>
      </c>
      <c r="C4126">
        <v>4.0599999999999996</v>
      </c>
      <c r="D4126">
        <v>4.0599999999999996</v>
      </c>
      <c r="E4126">
        <v>3.18</v>
      </c>
      <c r="F4126">
        <v>6.31</v>
      </c>
      <c r="G4126">
        <v>6.31</v>
      </c>
      <c r="H4126">
        <v>3.85</v>
      </c>
      <c r="I4126">
        <v>5.98</v>
      </c>
      <c r="J4126">
        <v>6.04</v>
      </c>
      <c r="K4126">
        <v>2.7</v>
      </c>
      <c r="U4126">
        <v>10</v>
      </c>
      <c r="V4126">
        <v>12</v>
      </c>
      <c r="W4126">
        <v>10</v>
      </c>
      <c r="X4126">
        <v>89</v>
      </c>
      <c r="Y4126">
        <v>117</v>
      </c>
      <c r="Z4126">
        <v>126</v>
      </c>
      <c r="AA4126">
        <f t="shared" si="937"/>
        <v>364</v>
      </c>
      <c r="AB4126">
        <f t="shared" si="939"/>
        <v>6.0656344978629468E-5</v>
      </c>
      <c r="AC4126" s="175"/>
    </row>
    <row r="4127" spans="1:29">
      <c r="A4127" t="s">
        <v>9488</v>
      </c>
      <c r="B4127" t="s">
        <v>9489</v>
      </c>
      <c r="C4127">
        <v>4.0599999999999996</v>
      </c>
      <c r="D4127">
        <v>4.0599999999999996</v>
      </c>
      <c r="E4127">
        <v>3.11</v>
      </c>
      <c r="F4127">
        <v>6.31</v>
      </c>
      <c r="G4127">
        <v>6.31</v>
      </c>
      <c r="H4127">
        <v>3.79</v>
      </c>
      <c r="I4127">
        <v>5.88</v>
      </c>
      <c r="J4127">
        <v>5.98</v>
      </c>
      <c r="K4127">
        <v>2.7</v>
      </c>
      <c r="U4127">
        <v>7</v>
      </c>
      <c r="V4127">
        <v>14</v>
      </c>
      <c r="W4127">
        <v>13</v>
      </c>
      <c r="X4127">
        <v>109</v>
      </c>
      <c r="Y4127">
        <v>120</v>
      </c>
      <c r="Z4127">
        <v>133</v>
      </c>
      <c r="AA4127">
        <f t="shared" si="937"/>
        <v>396</v>
      </c>
      <c r="AB4127">
        <f t="shared" si="939"/>
        <v>6.5988770910816675E-5</v>
      </c>
      <c r="AC4127" s="175"/>
    </row>
    <row r="4128" spans="1:29">
      <c r="A4128" t="s">
        <v>9490</v>
      </c>
      <c r="B4128" t="s">
        <v>9491</v>
      </c>
      <c r="C4128">
        <v>4.0599999999999996</v>
      </c>
      <c r="D4128">
        <v>4.0599999999999996</v>
      </c>
      <c r="E4128">
        <v>3.02</v>
      </c>
      <c r="F4128">
        <v>6.3</v>
      </c>
      <c r="G4128">
        <v>6.31</v>
      </c>
      <c r="H4128">
        <v>3.68</v>
      </c>
      <c r="I4128">
        <v>5.67</v>
      </c>
      <c r="J4128">
        <v>5.88</v>
      </c>
      <c r="K4128">
        <v>2.7</v>
      </c>
      <c r="U4128">
        <v>8</v>
      </c>
      <c r="V4128">
        <v>14</v>
      </c>
      <c r="W4128">
        <v>12</v>
      </c>
      <c r="X4128">
        <v>108</v>
      </c>
      <c r="Y4128">
        <v>131</v>
      </c>
      <c r="Z4128">
        <v>138</v>
      </c>
      <c r="AA4128">
        <f t="shared" si="937"/>
        <v>411</v>
      </c>
      <c r="AB4128">
        <f t="shared" si="939"/>
        <v>6.8488345566529424E-5</v>
      </c>
      <c r="AC4128" s="175"/>
    </row>
    <row r="4129" spans="1:29">
      <c r="A4129" t="s">
        <v>9492</v>
      </c>
      <c r="B4129" t="s">
        <v>9493</v>
      </c>
      <c r="C4129">
        <v>4.0599999999999996</v>
      </c>
      <c r="D4129">
        <v>4.0599999999999996</v>
      </c>
      <c r="E4129">
        <v>2.95</v>
      </c>
      <c r="F4129">
        <v>6.28</v>
      </c>
      <c r="G4129">
        <v>6.31</v>
      </c>
      <c r="H4129">
        <v>3.56</v>
      </c>
      <c r="I4129">
        <v>5.5</v>
      </c>
      <c r="J4129">
        <v>5.79</v>
      </c>
      <c r="K4129">
        <v>2.7</v>
      </c>
      <c r="U4129">
        <v>8</v>
      </c>
      <c r="V4129">
        <v>14</v>
      </c>
      <c r="W4129">
        <v>10</v>
      </c>
      <c r="X4129">
        <v>104</v>
      </c>
      <c r="Y4129">
        <v>127</v>
      </c>
      <c r="Z4129">
        <v>118</v>
      </c>
      <c r="AA4129">
        <f t="shared" si="937"/>
        <v>381</v>
      </c>
      <c r="AB4129">
        <f t="shared" si="939"/>
        <v>6.3489196255103926E-5</v>
      </c>
      <c r="AC4129" s="175">
        <f t="shared" si="928"/>
        <v>4.4159152250925295E-5</v>
      </c>
    </row>
    <row r="4130" spans="1:29">
      <c r="A4130" t="s">
        <v>9494</v>
      </c>
      <c r="B4130" t="s">
        <v>9495</v>
      </c>
      <c r="C4130">
        <v>4.05</v>
      </c>
      <c r="D4130">
        <v>4.0599999999999996</v>
      </c>
      <c r="E4130">
        <v>2.91</v>
      </c>
      <c r="F4130">
        <v>6.19</v>
      </c>
      <c r="G4130">
        <v>6.31</v>
      </c>
      <c r="H4130">
        <v>3.45</v>
      </c>
      <c r="I4130">
        <v>5.38</v>
      </c>
      <c r="J4130">
        <v>5.73</v>
      </c>
      <c r="K4130">
        <v>2.7</v>
      </c>
      <c r="U4130">
        <v>7</v>
      </c>
      <c r="V4130">
        <v>10</v>
      </c>
      <c r="W4130">
        <v>9</v>
      </c>
      <c r="X4130">
        <v>93</v>
      </c>
      <c r="Y4130">
        <v>115</v>
      </c>
      <c r="Z4130">
        <v>69</v>
      </c>
      <c r="AA4130">
        <f t="shared" si="937"/>
        <v>303</v>
      </c>
      <c r="AB4130">
        <f t="shared" si="939"/>
        <v>5.0491408045397609E-5</v>
      </c>
      <c r="AC4130" s="175"/>
    </row>
    <row r="4131" spans="1:29">
      <c r="A4131" t="s">
        <v>9496</v>
      </c>
      <c r="B4131" t="s">
        <v>9497</v>
      </c>
      <c r="C4131">
        <v>4.04</v>
      </c>
      <c r="D4131">
        <v>4.0599999999999996</v>
      </c>
      <c r="E4131">
        <v>2.87</v>
      </c>
      <c r="F4131">
        <v>6.1</v>
      </c>
      <c r="G4131">
        <v>6.29</v>
      </c>
      <c r="H4131">
        <v>3.39</v>
      </c>
      <c r="I4131">
        <v>5.29</v>
      </c>
      <c r="J4131">
        <v>5.68</v>
      </c>
      <c r="K4131">
        <v>2.7</v>
      </c>
      <c r="U4131">
        <v>6</v>
      </c>
      <c r="V4131">
        <v>7</v>
      </c>
      <c r="W4131">
        <v>5</v>
      </c>
      <c r="X4131">
        <v>69</v>
      </c>
      <c r="Y4131">
        <v>86</v>
      </c>
      <c r="Z4131">
        <v>28</v>
      </c>
      <c r="AA4131">
        <f t="shared" si="937"/>
        <v>201</v>
      </c>
      <c r="AB4131">
        <f t="shared" si="939"/>
        <v>3.3494300386550887E-5</v>
      </c>
      <c r="AC4131" s="175"/>
    </row>
    <row r="4132" spans="1:29">
      <c r="A4132" t="s">
        <v>9498</v>
      </c>
      <c r="B4132" t="s">
        <v>9499</v>
      </c>
      <c r="C4132">
        <v>4</v>
      </c>
      <c r="D4132">
        <v>4.0599999999999996</v>
      </c>
      <c r="E4132">
        <v>2.84</v>
      </c>
      <c r="F4132">
        <v>5.93</v>
      </c>
      <c r="G4132">
        <v>6.25</v>
      </c>
      <c r="H4132">
        <v>3.33</v>
      </c>
      <c r="I4132">
        <v>5.19</v>
      </c>
      <c r="J4132">
        <v>5.63</v>
      </c>
      <c r="K4132">
        <v>2.7</v>
      </c>
      <c r="U4132">
        <v>1</v>
      </c>
      <c r="V4132">
        <v>5</v>
      </c>
      <c r="W4132">
        <v>5</v>
      </c>
      <c r="X4132">
        <v>87</v>
      </c>
      <c r="Y4132">
        <v>65</v>
      </c>
      <c r="Z4132">
        <v>12</v>
      </c>
      <c r="AA4132">
        <f t="shared" si="937"/>
        <v>175</v>
      </c>
      <c r="AB4132">
        <f t="shared" si="939"/>
        <v>2.9161704316648783E-5</v>
      </c>
      <c r="AC4132" s="175"/>
    </row>
    <row r="4133" spans="1:29">
      <c r="A4133" t="s">
        <v>9500</v>
      </c>
      <c r="B4133" t="s">
        <v>9501</v>
      </c>
      <c r="C4133">
        <v>3.96</v>
      </c>
      <c r="D4133">
        <v>4.05</v>
      </c>
      <c r="E4133">
        <v>2.81</v>
      </c>
      <c r="F4133">
        <v>5.81</v>
      </c>
      <c r="G4133">
        <v>6.19</v>
      </c>
      <c r="H4133">
        <v>3.27</v>
      </c>
      <c r="I4133">
        <v>5.1100000000000003</v>
      </c>
      <c r="J4133">
        <v>5.59</v>
      </c>
      <c r="K4133">
        <v>2.7</v>
      </c>
      <c r="U4133">
        <v>1</v>
      </c>
      <c r="V4133">
        <v>5</v>
      </c>
      <c r="W4133">
        <v>5</v>
      </c>
      <c r="X4133">
        <v>87</v>
      </c>
      <c r="Y4133">
        <v>68</v>
      </c>
      <c r="Z4133">
        <v>14</v>
      </c>
      <c r="AA4133">
        <f t="shared" si="937"/>
        <v>180</v>
      </c>
      <c r="AB4133">
        <f t="shared" si="939"/>
        <v>2.9994895868553035E-5</v>
      </c>
      <c r="AC4133" s="175">
        <f t="shared" si="929"/>
        <v>3.3785917429717376E-5</v>
      </c>
    </row>
    <row r="4134" spans="1:29">
      <c r="A4134" t="s">
        <v>9502</v>
      </c>
      <c r="B4134" t="s">
        <v>9503</v>
      </c>
      <c r="C4134">
        <v>3.94</v>
      </c>
      <c r="D4134">
        <v>4.05</v>
      </c>
      <c r="E4134">
        <v>2.79</v>
      </c>
      <c r="F4134">
        <v>5.76</v>
      </c>
      <c r="G4134">
        <v>6.17</v>
      </c>
      <c r="H4134">
        <v>3.24</v>
      </c>
      <c r="I4134">
        <v>5.08</v>
      </c>
      <c r="J4134">
        <v>5.57</v>
      </c>
      <c r="K4134">
        <v>2.7</v>
      </c>
      <c r="U4134">
        <v>8</v>
      </c>
      <c r="V4134">
        <v>4</v>
      </c>
      <c r="W4134">
        <v>6</v>
      </c>
      <c r="X4134">
        <v>66</v>
      </c>
      <c r="Y4134">
        <v>66</v>
      </c>
      <c r="Z4134">
        <v>12</v>
      </c>
      <c r="AA4134">
        <f t="shared" si="937"/>
        <v>162</v>
      </c>
      <c r="AB4134">
        <f t="shared" si="939"/>
        <v>2.6995406281697733E-5</v>
      </c>
      <c r="AC4134" s="175"/>
    </row>
    <row r="4135" spans="1:29">
      <c r="A4135" t="s">
        <v>9504</v>
      </c>
      <c r="B4135" t="s">
        <v>9505</v>
      </c>
      <c r="C4135">
        <v>3.92</v>
      </c>
      <c r="D4135">
        <v>4.04</v>
      </c>
      <c r="E4135">
        <v>2.77</v>
      </c>
      <c r="F4135">
        <v>5.66</v>
      </c>
      <c r="G4135">
        <v>6.12</v>
      </c>
      <c r="H4135">
        <v>3.2</v>
      </c>
      <c r="I4135">
        <v>5.03</v>
      </c>
      <c r="J4135">
        <v>5.55</v>
      </c>
      <c r="K4135">
        <v>2.7</v>
      </c>
      <c r="U4135">
        <v>5</v>
      </c>
      <c r="V4135">
        <v>6</v>
      </c>
      <c r="W4135">
        <v>8</v>
      </c>
      <c r="X4135">
        <v>83</v>
      </c>
      <c r="Y4135">
        <v>63</v>
      </c>
      <c r="Z4135">
        <v>21</v>
      </c>
      <c r="AA4135">
        <f t="shared" si="937"/>
        <v>186</v>
      </c>
      <c r="AB4135">
        <f t="shared" si="939"/>
        <v>3.0994725730838138E-5</v>
      </c>
      <c r="AC4135" s="175"/>
    </row>
    <row r="4136" spans="1:29">
      <c r="A4136" t="s">
        <v>9506</v>
      </c>
      <c r="B4136" t="s">
        <v>9507</v>
      </c>
      <c r="C4136">
        <v>3.94</v>
      </c>
      <c r="D4136">
        <v>4.05</v>
      </c>
      <c r="E4136">
        <v>2.78</v>
      </c>
      <c r="F4136">
        <v>5.67</v>
      </c>
      <c r="G4136">
        <v>6.1</v>
      </c>
      <c r="H4136">
        <v>3.18</v>
      </c>
      <c r="I4136">
        <v>5.0599999999999996</v>
      </c>
      <c r="J4136">
        <v>5.56</v>
      </c>
      <c r="K4136">
        <v>2.7</v>
      </c>
      <c r="U4136">
        <v>7</v>
      </c>
      <c r="V4136">
        <v>11</v>
      </c>
      <c r="W4136">
        <v>12</v>
      </c>
      <c r="X4136">
        <v>102</v>
      </c>
      <c r="Y4136">
        <v>101</v>
      </c>
      <c r="Z4136">
        <v>50</v>
      </c>
      <c r="AA4136">
        <f t="shared" si="937"/>
        <v>283</v>
      </c>
      <c r="AB4136">
        <f t="shared" si="939"/>
        <v>4.7158641837780601E-5</v>
      </c>
      <c r="AC4136" s="175"/>
    </row>
    <row r="4137" spans="1:29">
      <c r="A4137" t="s">
        <v>9508</v>
      </c>
      <c r="B4137" t="s">
        <v>9509</v>
      </c>
      <c r="C4137">
        <v>4.05</v>
      </c>
      <c r="D4137">
        <v>4.0599999999999996</v>
      </c>
      <c r="E4137">
        <v>2.85</v>
      </c>
      <c r="F4137">
        <v>5.94</v>
      </c>
      <c r="G4137">
        <v>6.25</v>
      </c>
      <c r="H4137">
        <v>3.25</v>
      </c>
      <c r="I4137">
        <v>5.24</v>
      </c>
      <c r="J4137">
        <v>5.66</v>
      </c>
      <c r="K4137">
        <v>2.7</v>
      </c>
      <c r="U4137">
        <v>6</v>
      </c>
      <c r="V4137">
        <v>19</v>
      </c>
      <c r="W4137">
        <v>21</v>
      </c>
      <c r="X4137">
        <v>123</v>
      </c>
      <c r="Y4137">
        <v>138</v>
      </c>
      <c r="Z4137">
        <v>159</v>
      </c>
      <c r="AA4137">
        <f t="shared" si="937"/>
        <v>466</v>
      </c>
      <c r="AB4137">
        <f t="shared" si="939"/>
        <v>7.765345263747619E-5</v>
      </c>
      <c r="AC4137" s="175">
        <f t="shared" si="930"/>
        <v>8.981804929527824E-5</v>
      </c>
    </row>
    <row r="4138" spans="1:29">
      <c r="A4138" t="s">
        <v>9510</v>
      </c>
      <c r="B4138" t="s">
        <v>9511</v>
      </c>
      <c r="C4138">
        <v>4.0599999999999996</v>
      </c>
      <c r="D4138">
        <v>4.0599999999999996</v>
      </c>
      <c r="E4138">
        <v>2.93</v>
      </c>
      <c r="F4138">
        <v>6.22</v>
      </c>
      <c r="G4138">
        <v>6.31</v>
      </c>
      <c r="H4138">
        <v>3.36</v>
      </c>
      <c r="I4138">
        <v>5.45</v>
      </c>
      <c r="J4138">
        <v>5.77</v>
      </c>
      <c r="K4138">
        <v>2.7</v>
      </c>
      <c r="U4138">
        <v>3</v>
      </c>
      <c r="V4138">
        <v>28</v>
      </c>
      <c r="W4138">
        <v>17</v>
      </c>
      <c r="X4138">
        <v>186</v>
      </c>
      <c r="Y4138">
        <v>117</v>
      </c>
      <c r="Z4138">
        <v>248</v>
      </c>
      <c r="AA4138">
        <f t="shared" si="937"/>
        <v>599</v>
      </c>
      <c r="AB4138">
        <f t="shared" si="939"/>
        <v>9.9816347918129264E-5</v>
      </c>
      <c r="AC4138" s="175"/>
    </row>
    <row r="4139" spans="1:29">
      <c r="A4139" t="s">
        <v>9512</v>
      </c>
      <c r="B4139" t="s">
        <v>9513</v>
      </c>
      <c r="C4139">
        <v>4.0599999999999996</v>
      </c>
      <c r="D4139">
        <v>4.0599999999999996</v>
      </c>
      <c r="E4139">
        <v>3.01</v>
      </c>
      <c r="F4139">
        <v>6.29</v>
      </c>
      <c r="G4139">
        <v>6.31</v>
      </c>
      <c r="H4139">
        <v>3.48</v>
      </c>
      <c r="I4139">
        <v>5.64</v>
      </c>
      <c r="J4139">
        <v>5.87</v>
      </c>
      <c r="K4139">
        <v>2.7</v>
      </c>
      <c r="U4139">
        <v>4</v>
      </c>
      <c r="V4139">
        <v>19</v>
      </c>
      <c r="W4139">
        <v>19</v>
      </c>
      <c r="X4139">
        <v>197</v>
      </c>
      <c r="Y4139">
        <v>148</v>
      </c>
      <c r="Z4139">
        <v>214</v>
      </c>
      <c r="AA4139">
        <f t="shared" si="937"/>
        <v>601</v>
      </c>
      <c r="AB4139">
        <f t="shared" si="939"/>
        <v>1.0014962453889096E-4</v>
      </c>
      <c r="AC4139" s="175"/>
    </row>
    <row r="4140" spans="1:29">
      <c r="A4140" t="s">
        <v>9514</v>
      </c>
      <c r="B4140" t="s">
        <v>9515</v>
      </c>
      <c r="C4140">
        <v>4.0599999999999996</v>
      </c>
      <c r="D4140">
        <v>4.0599999999999996</v>
      </c>
      <c r="E4140">
        <v>3.07</v>
      </c>
      <c r="F4140">
        <v>6.31</v>
      </c>
      <c r="G4140">
        <v>6.31</v>
      </c>
      <c r="H4140">
        <v>3.58</v>
      </c>
      <c r="I4140">
        <v>5.81</v>
      </c>
      <c r="J4140">
        <v>5.95</v>
      </c>
      <c r="K4140">
        <v>2.7</v>
      </c>
      <c r="U4140">
        <v>15</v>
      </c>
      <c r="V4140">
        <v>17</v>
      </c>
      <c r="W4140">
        <v>17</v>
      </c>
      <c r="X4140">
        <v>147</v>
      </c>
      <c r="Y4140">
        <v>132</v>
      </c>
      <c r="Z4140">
        <v>162</v>
      </c>
      <c r="AA4140">
        <f t="shared" si="937"/>
        <v>490</v>
      </c>
      <c r="AB4140">
        <f t="shared" si="939"/>
        <v>8.1652772086616588E-5</v>
      </c>
      <c r="AC4140" s="175"/>
    </row>
    <row r="4141" spans="1:29">
      <c r="A4141" t="s">
        <v>9516</v>
      </c>
      <c r="B4141" t="s">
        <v>9517</v>
      </c>
      <c r="C4141">
        <v>4.0599999999999996</v>
      </c>
      <c r="D4141">
        <v>4.0599999999999996</v>
      </c>
      <c r="E4141">
        <v>3.13</v>
      </c>
      <c r="F4141">
        <v>6.31</v>
      </c>
      <c r="G4141">
        <v>6.32</v>
      </c>
      <c r="H4141">
        <v>3.71</v>
      </c>
      <c r="I4141">
        <v>5.94</v>
      </c>
      <c r="J4141">
        <v>6.02</v>
      </c>
      <c r="K4141">
        <v>2.7</v>
      </c>
      <c r="U4141">
        <v>15</v>
      </c>
      <c r="V4141">
        <v>16</v>
      </c>
      <c r="W4141">
        <v>17</v>
      </c>
      <c r="X4141">
        <v>128</v>
      </c>
      <c r="Y4141">
        <v>134</v>
      </c>
      <c r="Z4141">
        <v>155</v>
      </c>
      <c r="AA4141">
        <f t="shared" si="937"/>
        <v>465</v>
      </c>
      <c r="AB4141">
        <f t="shared" si="939"/>
        <v>7.7486814327095335E-5</v>
      </c>
      <c r="AC4141" s="175">
        <f t="shared" si="931"/>
        <v>7.1779452196551232E-5</v>
      </c>
    </row>
    <row r="4142" spans="1:29">
      <c r="A4142" t="s">
        <v>9518</v>
      </c>
      <c r="B4142" t="s">
        <v>9519</v>
      </c>
      <c r="C4142">
        <v>4.0599999999999996</v>
      </c>
      <c r="D4142">
        <v>4.0599999999999996</v>
      </c>
      <c r="E4142">
        <v>3.19</v>
      </c>
      <c r="F4142">
        <v>6.31</v>
      </c>
      <c r="G4142">
        <v>6.32</v>
      </c>
      <c r="H4142">
        <v>3.81</v>
      </c>
      <c r="I4142">
        <v>6</v>
      </c>
      <c r="J4142">
        <v>6.05</v>
      </c>
      <c r="K4142">
        <v>2.7</v>
      </c>
      <c r="U4142">
        <v>6</v>
      </c>
      <c r="V4142">
        <v>14</v>
      </c>
      <c r="W4142">
        <v>13</v>
      </c>
      <c r="X4142">
        <v>148</v>
      </c>
      <c r="Y4142">
        <v>127</v>
      </c>
      <c r="Z4142">
        <v>141</v>
      </c>
      <c r="AA4142">
        <f t="shared" si="937"/>
        <v>449</v>
      </c>
      <c r="AB4142">
        <f t="shared" si="939"/>
        <v>7.4820601361001731E-5</v>
      </c>
      <c r="AC4142" s="175"/>
    </row>
    <row r="4143" spans="1:29">
      <c r="A4143" t="s">
        <v>9520</v>
      </c>
      <c r="B4143" t="s">
        <v>9521</v>
      </c>
      <c r="C4143">
        <v>4.0599999999999996</v>
      </c>
      <c r="D4143">
        <v>4.0599999999999996</v>
      </c>
      <c r="E4143">
        <v>3.23</v>
      </c>
      <c r="F4143">
        <v>6.31</v>
      </c>
      <c r="G4143">
        <v>6.32</v>
      </c>
      <c r="H4143">
        <v>3.91</v>
      </c>
      <c r="I4143">
        <v>6.03</v>
      </c>
      <c r="J4143">
        <v>6.06</v>
      </c>
      <c r="K4143">
        <v>2.7</v>
      </c>
      <c r="U4143">
        <v>12</v>
      </c>
      <c r="V4143">
        <v>13</v>
      </c>
      <c r="W4143">
        <v>11</v>
      </c>
      <c r="X4143">
        <v>107</v>
      </c>
      <c r="Y4143">
        <v>123</v>
      </c>
      <c r="Z4143">
        <v>143</v>
      </c>
      <c r="AA4143">
        <f t="shared" si="937"/>
        <v>409</v>
      </c>
      <c r="AB4143">
        <f t="shared" si="939"/>
        <v>6.8155068945767729E-5</v>
      </c>
      <c r="AC4143" s="175"/>
    </row>
    <row r="4144" spans="1:29">
      <c r="A4144" t="s">
        <v>9522</v>
      </c>
      <c r="B4144" t="s">
        <v>9523</v>
      </c>
      <c r="C4144">
        <v>4.0599999999999996</v>
      </c>
      <c r="D4144">
        <v>4.0599999999999996</v>
      </c>
      <c r="E4144">
        <v>3.26</v>
      </c>
      <c r="F4144">
        <v>6.31</v>
      </c>
      <c r="G4144">
        <v>6.32</v>
      </c>
      <c r="H4144">
        <v>3.98</v>
      </c>
      <c r="I4144">
        <v>6.04</v>
      </c>
      <c r="J4144">
        <v>6.07</v>
      </c>
      <c r="K4144">
        <v>2.7</v>
      </c>
      <c r="U4144">
        <v>11</v>
      </c>
      <c r="V4144">
        <v>13</v>
      </c>
      <c r="W4144">
        <v>9</v>
      </c>
      <c r="X4144">
        <v>105</v>
      </c>
      <c r="Y4144">
        <v>124</v>
      </c>
      <c r="Z4144">
        <v>138</v>
      </c>
      <c r="AA4144">
        <f t="shared" si="937"/>
        <v>400</v>
      </c>
      <c r="AB4144">
        <f t="shared" si="939"/>
        <v>6.6655324152340079E-5</v>
      </c>
      <c r="AC4144" s="175"/>
    </row>
    <row r="4145" spans="1:29">
      <c r="A4145" t="s">
        <v>9524</v>
      </c>
      <c r="B4145" t="s">
        <v>9525</v>
      </c>
      <c r="C4145">
        <v>4.0599999999999996</v>
      </c>
      <c r="D4145">
        <v>4.0599999999999996</v>
      </c>
      <c r="E4145">
        <v>3.28</v>
      </c>
      <c r="F4145">
        <v>6.31</v>
      </c>
      <c r="G4145">
        <v>6.32</v>
      </c>
      <c r="H4145">
        <v>4.01</v>
      </c>
      <c r="I4145">
        <v>6.05</v>
      </c>
      <c r="J4145">
        <v>6.07</v>
      </c>
      <c r="K4145">
        <v>2.7</v>
      </c>
      <c r="U4145">
        <v>12</v>
      </c>
      <c r="V4145">
        <v>12</v>
      </c>
      <c r="W4145">
        <v>10</v>
      </c>
      <c r="X4145">
        <v>85</v>
      </c>
      <c r="Y4145">
        <v>114</v>
      </c>
      <c r="Z4145">
        <v>111</v>
      </c>
      <c r="AA4145">
        <f t="shared" si="937"/>
        <v>344</v>
      </c>
      <c r="AB4145">
        <f t="shared" si="939"/>
        <v>5.7323578771012466E-5</v>
      </c>
      <c r="AC4145" s="175">
        <f t="shared" ref="AC4145" si="940">SUM(AB4145:AB4148)/4</f>
        <v>5.7490217081393321E-5</v>
      </c>
    </row>
    <row r="4146" spans="1:29">
      <c r="A4146" t="s">
        <v>9526</v>
      </c>
      <c r="B4146" t="s">
        <v>9527</v>
      </c>
      <c r="C4146">
        <v>4.0599999999999996</v>
      </c>
      <c r="D4146">
        <v>4.0599999999999996</v>
      </c>
      <c r="E4146">
        <v>3.29</v>
      </c>
      <c r="F4146">
        <v>6.31</v>
      </c>
      <c r="G4146">
        <v>6.32</v>
      </c>
      <c r="H4146">
        <v>4.0199999999999996</v>
      </c>
      <c r="I4146">
        <v>6.04</v>
      </c>
      <c r="J4146">
        <v>6.06</v>
      </c>
      <c r="K4146">
        <v>2.7</v>
      </c>
      <c r="U4146">
        <v>1</v>
      </c>
      <c r="V4146">
        <v>11</v>
      </c>
      <c r="W4146">
        <v>9</v>
      </c>
      <c r="X4146">
        <v>120</v>
      </c>
      <c r="Y4146">
        <v>117</v>
      </c>
      <c r="Z4146">
        <v>107</v>
      </c>
      <c r="AA4146">
        <f t="shared" si="937"/>
        <v>365</v>
      </c>
      <c r="AB4146">
        <f t="shared" si="939"/>
        <v>6.0822983289010322E-5</v>
      </c>
      <c r="AC4146" s="175"/>
    </row>
    <row r="4147" spans="1:29">
      <c r="A4147" t="s">
        <v>9528</v>
      </c>
      <c r="B4147" t="s">
        <v>9529</v>
      </c>
      <c r="C4147">
        <v>4.0599999999999996</v>
      </c>
      <c r="D4147">
        <v>4.0599999999999996</v>
      </c>
      <c r="E4147">
        <v>3.28</v>
      </c>
      <c r="F4147">
        <v>6.31</v>
      </c>
      <c r="G4147">
        <v>6.32</v>
      </c>
      <c r="H4147">
        <v>4</v>
      </c>
      <c r="I4147">
        <v>6.03</v>
      </c>
      <c r="J4147">
        <v>6.06</v>
      </c>
      <c r="K4147">
        <v>2.7</v>
      </c>
      <c r="U4147">
        <v>2</v>
      </c>
      <c r="V4147">
        <v>11</v>
      </c>
      <c r="W4147">
        <v>10</v>
      </c>
      <c r="X4147">
        <v>109</v>
      </c>
      <c r="Y4147">
        <v>106</v>
      </c>
      <c r="Z4147">
        <v>95</v>
      </c>
      <c r="AA4147">
        <f t="shared" si="937"/>
        <v>333</v>
      </c>
      <c r="AB4147">
        <f t="shared" si="939"/>
        <v>5.5490557356823115E-5</v>
      </c>
      <c r="AC4147" s="175"/>
    </row>
    <row r="4148" spans="1:29">
      <c r="A4148" t="s">
        <v>9530</v>
      </c>
      <c r="B4148" t="s">
        <v>9531</v>
      </c>
      <c r="C4148">
        <v>4.0599999999999996</v>
      </c>
      <c r="D4148">
        <v>4.0599999999999996</v>
      </c>
      <c r="E4148">
        <v>3.26</v>
      </c>
      <c r="F4148">
        <v>6.31</v>
      </c>
      <c r="G4148">
        <v>6.32</v>
      </c>
      <c r="H4148">
        <v>3.96</v>
      </c>
      <c r="I4148">
        <v>6.01</v>
      </c>
      <c r="J4148">
        <v>6.05</v>
      </c>
      <c r="K4148">
        <v>2.7</v>
      </c>
      <c r="U4148">
        <v>6</v>
      </c>
      <c r="V4148">
        <v>12</v>
      </c>
      <c r="W4148">
        <v>10</v>
      </c>
      <c r="X4148">
        <v>94</v>
      </c>
      <c r="Y4148">
        <v>104</v>
      </c>
      <c r="Z4148">
        <v>112</v>
      </c>
      <c r="AA4148">
        <f t="shared" si="937"/>
        <v>338</v>
      </c>
      <c r="AB4148">
        <f t="shared" si="939"/>
        <v>5.6323748908727367E-5</v>
      </c>
      <c r="AC4148" s="175"/>
    </row>
    <row r="4149" spans="1:29">
      <c r="A4149" t="s">
        <v>9532</v>
      </c>
      <c r="B4149" t="s">
        <v>9533</v>
      </c>
      <c r="C4149">
        <v>4.0599999999999996</v>
      </c>
      <c r="D4149">
        <v>4.0599999999999996</v>
      </c>
      <c r="E4149">
        <v>3.23</v>
      </c>
      <c r="F4149">
        <v>6.31</v>
      </c>
      <c r="G4149">
        <v>6.32</v>
      </c>
      <c r="H4149">
        <v>3.91</v>
      </c>
      <c r="I4149">
        <v>5.98</v>
      </c>
      <c r="J4149">
        <v>6.04</v>
      </c>
      <c r="K4149">
        <v>2.7</v>
      </c>
      <c r="U4149">
        <v>12</v>
      </c>
      <c r="V4149">
        <v>12</v>
      </c>
      <c r="W4149">
        <v>9</v>
      </c>
      <c r="X4149">
        <v>74</v>
      </c>
      <c r="Y4149">
        <v>112</v>
      </c>
      <c r="Z4149">
        <v>132</v>
      </c>
      <c r="AA4149">
        <f t="shared" si="937"/>
        <v>351</v>
      </c>
      <c r="AB4149">
        <f t="shared" si="939"/>
        <v>5.849004694367842E-5</v>
      </c>
      <c r="AC4149" s="175">
        <f t="shared" si="933"/>
        <v>6.1822813151295422E-5</v>
      </c>
    </row>
    <row r="4150" spans="1:29">
      <c r="A4150" t="s">
        <v>9534</v>
      </c>
      <c r="B4150" t="s">
        <v>9535</v>
      </c>
      <c r="C4150">
        <v>4.0599999999999996</v>
      </c>
      <c r="D4150">
        <v>4.0599999999999996</v>
      </c>
      <c r="E4150">
        <v>3.19</v>
      </c>
      <c r="F4150">
        <v>6.31</v>
      </c>
      <c r="G4150">
        <v>6.31</v>
      </c>
      <c r="H4150">
        <v>3.85</v>
      </c>
      <c r="I4150">
        <v>5.94</v>
      </c>
      <c r="J4150">
        <v>6.02</v>
      </c>
      <c r="K4150">
        <v>2.7</v>
      </c>
      <c r="U4150">
        <v>10</v>
      </c>
      <c r="V4150">
        <v>14</v>
      </c>
      <c r="W4150">
        <v>12</v>
      </c>
      <c r="X4150">
        <v>79</v>
      </c>
      <c r="Y4150">
        <v>117</v>
      </c>
      <c r="Z4150">
        <v>127</v>
      </c>
      <c r="AA4150">
        <f t="shared" si="937"/>
        <v>359</v>
      </c>
      <c r="AB4150">
        <f t="shared" si="939"/>
        <v>5.9823153426725216E-5</v>
      </c>
      <c r="AC4150" s="175"/>
    </row>
    <row r="4151" spans="1:29">
      <c r="A4151" t="s">
        <v>9536</v>
      </c>
      <c r="B4151" t="s">
        <v>9537</v>
      </c>
      <c r="C4151">
        <v>4.0599999999999996</v>
      </c>
      <c r="D4151">
        <v>4.0599999999999996</v>
      </c>
      <c r="E4151">
        <v>3.14</v>
      </c>
      <c r="F4151">
        <v>6.3</v>
      </c>
      <c r="G4151">
        <v>6.31</v>
      </c>
      <c r="H4151">
        <v>3.79</v>
      </c>
      <c r="I4151">
        <v>5.89</v>
      </c>
      <c r="J4151">
        <v>5.99</v>
      </c>
      <c r="K4151">
        <v>2.7</v>
      </c>
      <c r="U4151">
        <v>11</v>
      </c>
      <c r="V4151">
        <v>16</v>
      </c>
      <c r="W4151">
        <v>15</v>
      </c>
      <c r="X4151">
        <v>83</v>
      </c>
      <c r="Y4151">
        <v>121</v>
      </c>
      <c r="Z4151">
        <v>134</v>
      </c>
      <c r="AA4151">
        <f t="shared" si="937"/>
        <v>380</v>
      </c>
      <c r="AB4151">
        <f t="shared" si="939"/>
        <v>6.3322557944723071E-5</v>
      </c>
      <c r="AC4151" s="175"/>
    </row>
    <row r="4152" spans="1:29">
      <c r="A4152" t="s">
        <v>9538</v>
      </c>
      <c r="B4152" t="s">
        <v>9539</v>
      </c>
      <c r="C4152">
        <v>4.0599999999999996</v>
      </c>
      <c r="D4152">
        <v>4.0599999999999996</v>
      </c>
      <c r="E4152">
        <v>3.07</v>
      </c>
      <c r="F4152">
        <v>6.3</v>
      </c>
      <c r="G4152">
        <v>6.31</v>
      </c>
      <c r="H4152">
        <v>3.7</v>
      </c>
      <c r="I4152">
        <v>5.8</v>
      </c>
      <c r="J4152">
        <v>5.95</v>
      </c>
      <c r="K4152">
        <v>2.7</v>
      </c>
      <c r="U4152">
        <v>11</v>
      </c>
      <c r="V4152">
        <v>16</v>
      </c>
      <c r="W4152">
        <v>14</v>
      </c>
      <c r="X4152">
        <v>82</v>
      </c>
      <c r="Y4152">
        <v>132</v>
      </c>
      <c r="Z4152">
        <v>139</v>
      </c>
      <c r="AA4152">
        <f t="shared" si="937"/>
        <v>394</v>
      </c>
      <c r="AB4152">
        <f t="shared" si="939"/>
        <v>6.565549429005498E-5</v>
      </c>
      <c r="AC4152" s="175"/>
    </row>
    <row r="4153" spans="1:29">
      <c r="A4153" t="s">
        <v>9540</v>
      </c>
      <c r="B4153" t="s">
        <v>9541</v>
      </c>
      <c r="C4153">
        <v>4.0599999999999996</v>
      </c>
      <c r="D4153">
        <v>4.0599999999999996</v>
      </c>
      <c r="E4153">
        <v>3.02</v>
      </c>
      <c r="F4153">
        <v>6.29</v>
      </c>
      <c r="G4153">
        <v>6.31</v>
      </c>
      <c r="H4153">
        <v>3.61</v>
      </c>
      <c r="I4153">
        <v>5.69</v>
      </c>
      <c r="J4153">
        <v>5.89</v>
      </c>
      <c r="K4153">
        <v>2.7</v>
      </c>
      <c r="U4153">
        <v>9</v>
      </c>
      <c r="V4153">
        <v>16</v>
      </c>
      <c r="W4153">
        <v>12</v>
      </c>
      <c r="X4153">
        <v>91</v>
      </c>
      <c r="Y4153">
        <v>128</v>
      </c>
      <c r="Z4153">
        <v>119</v>
      </c>
      <c r="AA4153">
        <f t="shared" si="937"/>
        <v>375</v>
      </c>
      <c r="AB4153">
        <f t="shared" si="939"/>
        <v>6.2489366392818826E-5</v>
      </c>
      <c r="AC4153" s="175">
        <f t="shared" si="934"/>
        <v>4.3076003233449775E-5</v>
      </c>
    </row>
    <row r="4154" spans="1:29">
      <c r="A4154" t="s">
        <v>9542</v>
      </c>
      <c r="B4154" t="s">
        <v>9543</v>
      </c>
      <c r="C4154">
        <v>4.0599999999999996</v>
      </c>
      <c r="D4154">
        <v>4.0599999999999996</v>
      </c>
      <c r="E4154">
        <v>2.99</v>
      </c>
      <c r="F4154">
        <v>6.27</v>
      </c>
      <c r="G4154">
        <v>6.31</v>
      </c>
      <c r="H4154">
        <v>3.55</v>
      </c>
      <c r="I4154">
        <v>5.6</v>
      </c>
      <c r="J4154">
        <v>5.85</v>
      </c>
      <c r="K4154">
        <v>2.7</v>
      </c>
      <c r="U4154">
        <v>8</v>
      </c>
      <c r="V4154">
        <v>12</v>
      </c>
      <c r="W4154">
        <v>11</v>
      </c>
      <c r="X4154">
        <v>82</v>
      </c>
      <c r="Y4154">
        <v>116</v>
      </c>
      <c r="Z4154">
        <v>69</v>
      </c>
      <c r="AA4154">
        <f t="shared" si="937"/>
        <v>298</v>
      </c>
      <c r="AB4154">
        <f t="shared" si="939"/>
        <v>4.9658216493493357E-5</v>
      </c>
      <c r="AC4154" s="175"/>
    </row>
    <row r="4155" spans="1:29">
      <c r="A4155" t="s">
        <v>9544</v>
      </c>
      <c r="B4155" t="s">
        <v>9545</v>
      </c>
      <c r="C4155">
        <v>4.0599999999999996</v>
      </c>
      <c r="D4155">
        <v>4.0599999999999996</v>
      </c>
      <c r="E4155">
        <v>2.96</v>
      </c>
      <c r="F4155">
        <v>6.25</v>
      </c>
      <c r="G4155">
        <v>6.3</v>
      </c>
      <c r="H4155">
        <v>3.49</v>
      </c>
      <c r="I4155">
        <v>5.53</v>
      </c>
      <c r="J4155">
        <v>5.81</v>
      </c>
      <c r="K4155">
        <v>2.7</v>
      </c>
      <c r="U4155">
        <v>9</v>
      </c>
      <c r="V4155">
        <v>8</v>
      </c>
      <c r="W4155">
        <v>6</v>
      </c>
      <c r="X4155">
        <v>61</v>
      </c>
      <c r="Y4155">
        <v>87</v>
      </c>
      <c r="Z4155">
        <v>29</v>
      </c>
      <c r="AA4155">
        <f t="shared" si="937"/>
        <v>200</v>
      </c>
      <c r="AB4155">
        <f t="shared" si="939"/>
        <v>3.332766207617004E-5</v>
      </c>
      <c r="AC4155" s="175"/>
    </row>
    <row r="4156" spans="1:29">
      <c r="A4156" t="s">
        <v>9546</v>
      </c>
      <c r="B4156" t="s">
        <v>9547</v>
      </c>
      <c r="C4156">
        <v>4.05</v>
      </c>
      <c r="D4156">
        <v>4.0599999999999996</v>
      </c>
      <c r="E4156">
        <v>2.93</v>
      </c>
      <c r="F4156">
        <v>6.2</v>
      </c>
      <c r="G4156">
        <v>6.29</v>
      </c>
      <c r="H4156">
        <v>3.44</v>
      </c>
      <c r="I4156">
        <v>5.43</v>
      </c>
      <c r="J4156">
        <v>5.76</v>
      </c>
      <c r="K4156">
        <v>2.7</v>
      </c>
      <c r="U4156">
        <v>3</v>
      </c>
      <c r="V4156">
        <v>4</v>
      </c>
      <c r="W4156">
        <v>3</v>
      </c>
      <c r="X4156">
        <v>75</v>
      </c>
      <c r="Y4156">
        <v>64</v>
      </c>
      <c r="Z4156">
        <v>12</v>
      </c>
      <c r="AA4156">
        <f t="shared" si="937"/>
        <v>161</v>
      </c>
      <c r="AB4156">
        <f t="shared" si="939"/>
        <v>2.6828767971316881E-5</v>
      </c>
      <c r="AC4156" s="175"/>
    </row>
    <row r="4157" spans="1:29">
      <c r="A4157" t="s">
        <v>9548</v>
      </c>
      <c r="B4157" t="s">
        <v>9549</v>
      </c>
      <c r="C4157">
        <v>4.04</v>
      </c>
      <c r="D4157">
        <v>4.0599999999999996</v>
      </c>
      <c r="E4157">
        <v>2.91</v>
      </c>
      <c r="F4157">
        <v>6.15</v>
      </c>
      <c r="G4157">
        <v>6.28</v>
      </c>
      <c r="H4157">
        <v>3.4</v>
      </c>
      <c r="I4157">
        <v>5.38</v>
      </c>
      <c r="J4157">
        <v>5.73</v>
      </c>
      <c r="K4157">
        <v>2.7</v>
      </c>
      <c r="U4157">
        <v>1</v>
      </c>
      <c r="V4157">
        <v>4</v>
      </c>
      <c r="W4157">
        <v>4</v>
      </c>
      <c r="X4157">
        <v>95</v>
      </c>
      <c r="Y4157">
        <v>67</v>
      </c>
      <c r="Z4157">
        <v>14</v>
      </c>
      <c r="AA4157">
        <f t="shared" si="937"/>
        <v>185</v>
      </c>
      <c r="AB4157">
        <f t="shared" si="939"/>
        <v>3.0828087420457284E-5</v>
      </c>
      <c r="AC4157" s="175">
        <f t="shared" ref="AC4157" si="941">SUM(AB4157:AB4160)/4</f>
        <v>4.0493109422546599E-5</v>
      </c>
    </row>
    <row r="4158" spans="1:29">
      <c r="A4158" t="s">
        <v>9550</v>
      </c>
      <c r="B4158" t="s">
        <v>9551</v>
      </c>
      <c r="C4158">
        <v>4.04</v>
      </c>
      <c r="D4158">
        <v>4.0599999999999996</v>
      </c>
      <c r="E4158">
        <v>2.89</v>
      </c>
      <c r="F4158">
        <v>6.12</v>
      </c>
      <c r="G4158">
        <v>6.27</v>
      </c>
      <c r="H4158">
        <v>3.36</v>
      </c>
      <c r="I4158">
        <v>5.33</v>
      </c>
      <c r="J4158">
        <v>5.7</v>
      </c>
      <c r="K4158">
        <v>2.7</v>
      </c>
      <c r="U4158">
        <v>3</v>
      </c>
      <c r="V4158">
        <v>3</v>
      </c>
      <c r="W4158">
        <v>4</v>
      </c>
      <c r="X4158">
        <v>108</v>
      </c>
      <c r="Y4158">
        <v>65</v>
      </c>
      <c r="Z4158">
        <v>11</v>
      </c>
      <c r="AA4158">
        <f t="shared" si="937"/>
        <v>194</v>
      </c>
      <c r="AB4158">
        <f t="shared" si="939"/>
        <v>3.232783221388494E-5</v>
      </c>
      <c r="AC4158" s="175"/>
    </row>
    <row r="4159" spans="1:29">
      <c r="A4159" t="s">
        <v>9552</v>
      </c>
      <c r="B4159" t="s">
        <v>9553</v>
      </c>
      <c r="C4159">
        <v>4.04</v>
      </c>
      <c r="D4159">
        <v>4.0599999999999996</v>
      </c>
      <c r="E4159">
        <v>2.87</v>
      </c>
      <c r="F4159">
        <v>6.07</v>
      </c>
      <c r="G4159">
        <v>6.27</v>
      </c>
      <c r="H4159">
        <v>3.33</v>
      </c>
      <c r="I4159">
        <v>5.29</v>
      </c>
      <c r="J4159">
        <v>5.68</v>
      </c>
      <c r="K4159">
        <v>2.7</v>
      </c>
      <c r="V4159">
        <v>5</v>
      </c>
      <c r="W4159">
        <v>6</v>
      </c>
      <c r="X4159">
        <v>149</v>
      </c>
      <c r="Y4159">
        <v>62</v>
      </c>
      <c r="Z4159">
        <v>21</v>
      </c>
      <c r="AA4159">
        <f t="shared" si="937"/>
        <v>243</v>
      </c>
      <c r="AB4159">
        <f t="shared" si="939"/>
        <v>4.0493109422546599E-5</v>
      </c>
      <c r="AC4159" s="175"/>
    </row>
    <row r="4160" spans="1:29">
      <c r="A4160" t="s">
        <v>9554</v>
      </c>
      <c r="B4160" t="s">
        <v>9555</v>
      </c>
      <c r="C4160">
        <v>4.05</v>
      </c>
      <c r="D4160">
        <v>4.0599999999999996</v>
      </c>
      <c r="E4160">
        <v>2.88</v>
      </c>
      <c r="F4160">
        <v>6.1</v>
      </c>
      <c r="G4160">
        <v>6.28</v>
      </c>
      <c r="H4160">
        <v>3.32</v>
      </c>
      <c r="I4160">
        <v>5.31</v>
      </c>
      <c r="J4160">
        <v>5.69</v>
      </c>
      <c r="K4160">
        <v>2.7</v>
      </c>
      <c r="V4160">
        <v>8</v>
      </c>
      <c r="W4160">
        <v>9</v>
      </c>
      <c r="X4160">
        <v>183</v>
      </c>
      <c r="Y4160">
        <v>100</v>
      </c>
      <c r="Z4160">
        <v>50</v>
      </c>
      <c r="AA4160">
        <f t="shared" si="937"/>
        <v>350</v>
      </c>
      <c r="AB4160">
        <f t="shared" si="939"/>
        <v>5.8323408633297566E-5</v>
      </c>
      <c r="AC4160" s="175"/>
    </row>
    <row r="4161" spans="1:29">
      <c r="A4161" t="s">
        <v>9556</v>
      </c>
      <c r="B4161" t="s">
        <v>9557</v>
      </c>
      <c r="C4161">
        <v>4.0599999999999996</v>
      </c>
      <c r="D4161">
        <v>4.0599999999999996</v>
      </c>
      <c r="E4161">
        <v>2.93</v>
      </c>
      <c r="F4161">
        <v>6.24</v>
      </c>
      <c r="G4161">
        <v>6.3</v>
      </c>
      <c r="H4161">
        <v>3.38</v>
      </c>
      <c r="I4161">
        <v>5.46</v>
      </c>
      <c r="J4161">
        <v>5.77</v>
      </c>
      <c r="K4161">
        <v>2.7</v>
      </c>
      <c r="U4161">
        <v>5</v>
      </c>
      <c r="V4161">
        <v>14</v>
      </c>
      <c r="W4161">
        <v>16</v>
      </c>
      <c r="X4161">
        <v>196</v>
      </c>
      <c r="Y4161">
        <v>136</v>
      </c>
      <c r="Z4161">
        <v>156</v>
      </c>
      <c r="AA4161">
        <f t="shared" si="937"/>
        <v>523</v>
      </c>
      <c r="AB4161">
        <f t="shared" si="939"/>
        <v>8.715183632918465E-5</v>
      </c>
      <c r="AC4161" s="175">
        <f t="shared" ref="AC4161" si="942">SUM(AB4161:AB4164)/4</f>
        <v>8.5943708578923482E-5</v>
      </c>
    </row>
    <row r="4162" spans="1:29">
      <c r="A4162" t="s">
        <v>9558</v>
      </c>
      <c r="B4162" t="s">
        <v>9559</v>
      </c>
      <c r="C4162">
        <v>4.0599999999999996</v>
      </c>
      <c r="D4162">
        <v>4.0599999999999996</v>
      </c>
      <c r="E4162">
        <v>3.01</v>
      </c>
      <c r="F4162">
        <v>6.29</v>
      </c>
      <c r="G4162">
        <v>6.31</v>
      </c>
      <c r="H4162">
        <v>3.47</v>
      </c>
      <c r="I4162">
        <v>5.65</v>
      </c>
      <c r="J4162">
        <v>5.87</v>
      </c>
      <c r="K4162">
        <v>2.7</v>
      </c>
      <c r="U4162">
        <v>7</v>
      </c>
      <c r="V4162">
        <v>20</v>
      </c>
      <c r="W4162">
        <v>14</v>
      </c>
      <c r="X4162">
        <v>141</v>
      </c>
      <c r="Y4162">
        <v>115</v>
      </c>
      <c r="Z4162">
        <v>244</v>
      </c>
      <c r="AA4162">
        <f t="shared" si="937"/>
        <v>541</v>
      </c>
      <c r="AB4162">
        <f t="shared" si="939"/>
        <v>9.0151325916039949E-5</v>
      </c>
      <c r="AC4162" s="175"/>
    </row>
    <row r="4163" spans="1:29">
      <c r="A4163" t="s">
        <v>9560</v>
      </c>
      <c r="B4163" t="s">
        <v>9561</v>
      </c>
      <c r="C4163">
        <v>4.0599999999999996</v>
      </c>
      <c r="D4163">
        <v>4.0599999999999996</v>
      </c>
      <c r="E4163">
        <v>3.09</v>
      </c>
      <c r="F4163">
        <v>6.29</v>
      </c>
      <c r="G4163">
        <v>6.31</v>
      </c>
      <c r="H4163">
        <v>3.6</v>
      </c>
      <c r="I4163">
        <v>5.84</v>
      </c>
      <c r="J4163">
        <v>5.97</v>
      </c>
      <c r="K4163">
        <v>2.7</v>
      </c>
      <c r="U4163">
        <v>4</v>
      </c>
      <c r="V4163">
        <v>14</v>
      </c>
      <c r="W4163">
        <v>15</v>
      </c>
      <c r="X4163">
        <v>171</v>
      </c>
      <c r="Y4163">
        <v>145</v>
      </c>
      <c r="Z4163">
        <v>210</v>
      </c>
      <c r="AA4163">
        <f t="shared" si="937"/>
        <v>559</v>
      </c>
      <c r="AB4163">
        <f t="shared" si="939"/>
        <v>9.3150815502895262E-5</v>
      </c>
      <c r="AC4163" s="175"/>
    </row>
    <row r="4164" spans="1:29">
      <c r="A4164" t="s">
        <v>9562</v>
      </c>
      <c r="B4164" t="s">
        <v>9563</v>
      </c>
      <c r="C4164">
        <v>4.0599999999999996</v>
      </c>
      <c r="D4164">
        <v>4.0599999999999996</v>
      </c>
      <c r="E4164">
        <v>3.18</v>
      </c>
      <c r="F4164">
        <v>6.3</v>
      </c>
      <c r="G4164">
        <v>6.31</v>
      </c>
      <c r="H4164">
        <v>3.72</v>
      </c>
      <c r="I4164">
        <v>5.94</v>
      </c>
      <c r="J4164">
        <v>6.02</v>
      </c>
      <c r="K4164">
        <v>2.7</v>
      </c>
      <c r="U4164">
        <v>7</v>
      </c>
      <c r="V4164">
        <v>13</v>
      </c>
      <c r="W4164">
        <v>13</v>
      </c>
      <c r="X4164">
        <v>117</v>
      </c>
      <c r="Y4164">
        <v>130</v>
      </c>
      <c r="Z4164">
        <v>160</v>
      </c>
      <c r="AA4164">
        <f t="shared" si="937"/>
        <v>440</v>
      </c>
      <c r="AB4164">
        <f t="shared" si="939"/>
        <v>7.3320856567574082E-5</v>
      </c>
      <c r="AC4164" s="175"/>
    </row>
    <row r="4165" spans="1:29">
      <c r="A4165" t="s">
        <v>9564</v>
      </c>
      <c r="B4165" t="s">
        <v>9565</v>
      </c>
      <c r="C4165">
        <v>4.0599999999999996</v>
      </c>
      <c r="D4165">
        <v>4.0599999999999996</v>
      </c>
      <c r="E4165">
        <v>3.25</v>
      </c>
      <c r="F4165">
        <v>6.31</v>
      </c>
      <c r="G4165">
        <v>6.32</v>
      </c>
      <c r="H4165">
        <v>3.85</v>
      </c>
      <c r="I4165">
        <v>6.01</v>
      </c>
      <c r="J4165">
        <v>6.05</v>
      </c>
      <c r="K4165">
        <v>2.7</v>
      </c>
      <c r="U4165">
        <v>9</v>
      </c>
      <c r="V4165">
        <v>12</v>
      </c>
      <c r="W4165">
        <v>13</v>
      </c>
      <c r="X4165">
        <v>101</v>
      </c>
      <c r="Y4165">
        <v>132</v>
      </c>
      <c r="Z4165">
        <v>153</v>
      </c>
      <c r="AA4165">
        <f t="shared" si="937"/>
        <v>420</v>
      </c>
      <c r="AB4165">
        <f t="shared" si="939"/>
        <v>6.9988090359957087E-5</v>
      </c>
      <c r="AC4165" s="175">
        <f t="shared" ref="AC4165" si="943">SUM(AB4165:AB4168)/4</f>
        <v>6.5322217669293284E-5</v>
      </c>
    </row>
    <row r="4166" spans="1:29">
      <c r="A4166" t="s">
        <v>9566</v>
      </c>
      <c r="B4166" t="s">
        <v>9567</v>
      </c>
      <c r="C4166">
        <v>4.0599999999999996</v>
      </c>
      <c r="D4166">
        <v>4.0599999999999996</v>
      </c>
      <c r="E4166">
        <v>3.33</v>
      </c>
      <c r="F4166">
        <v>6.31</v>
      </c>
      <c r="G4166">
        <v>6.32</v>
      </c>
      <c r="H4166">
        <v>3.96</v>
      </c>
      <c r="I4166">
        <v>6.05</v>
      </c>
      <c r="J4166">
        <v>6.07</v>
      </c>
      <c r="K4166">
        <v>2.7</v>
      </c>
      <c r="U4166">
        <v>6</v>
      </c>
      <c r="V4166">
        <v>11</v>
      </c>
      <c r="W4166">
        <v>10</v>
      </c>
      <c r="X4166">
        <v>106</v>
      </c>
      <c r="Y4166">
        <v>125</v>
      </c>
      <c r="Z4166">
        <v>138</v>
      </c>
      <c r="AA4166">
        <f t="shared" ref="AA4166:AA4229" si="944">SUM(U4166:Z4166)</f>
        <v>396</v>
      </c>
      <c r="AB4166">
        <f t="shared" si="939"/>
        <v>6.5988770910816675E-5</v>
      </c>
      <c r="AC4166" s="175"/>
    </row>
    <row r="4167" spans="1:29">
      <c r="A4167" t="s">
        <v>9568</v>
      </c>
      <c r="B4167" t="s">
        <v>9569</v>
      </c>
      <c r="C4167">
        <v>4.0599999999999996</v>
      </c>
      <c r="D4167">
        <v>4.0599999999999996</v>
      </c>
      <c r="E4167">
        <v>3.38</v>
      </c>
      <c r="F4167">
        <v>6.32</v>
      </c>
      <c r="G4167">
        <v>6.32</v>
      </c>
      <c r="H4167">
        <v>4.05</v>
      </c>
      <c r="I4167">
        <v>6.07</v>
      </c>
      <c r="J4167">
        <v>6.08</v>
      </c>
      <c r="K4167">
        <v>2.7</v>
      </c>
      <c r="U4167">
        <v>7</v>
      </c>
      <c r="V4167">
        <v>10</v>
      </c>
      <c r="W4167">
        <v>9</v>
      </c>
      <c r="X4167">
        <v>91</v>
      </c>
      <c r="Y4167">
        <v>122</v>
      </c>
      <c r="Z4167">
        <v>141</v>
      </c>
      <c r="AA4167">
        <f t="shared" si="944"/>
        <v>380</v>
      </c>
      <c r="AB4167">
        <f t="shared" si="939"/>
        <v>6.3322557944723071E-5</v>
      </c>
      <c r="AC4167" s="175"/>
    </row>
    <row r="4168" spans="1:29">
      <c r="A4168" t="s">
        <v>9570</v>
      </c>
      <c r="B4168" t="s">
        <v>9571</v>
      </c>
      <c r="C4168">
        <v>4.0599999999999996</v>
      </c>
      <c r="D4168">
        <v>4.0599999999999996</v>
      </c>
      <c r="E4168">
        <v>3.43</v>
      </c>
      <c r="F4168">
        <v>6.32</v>
      </c>
      <c r="G4168">
        <v>6.32</v>
      </c>
      <c r="H4168">
        <v>4.1399999999999997</v>
      </c>
      <c r="I4168">
        <v>6.08</v>
      </c>
      <c r="J4168">
        <v>6.09</v>
      </c>
      <c r="K4168">
        <v>2.7</v>
      </c>
      <c r="U4168">
        <v>6</v>
      </c>
      <c r="V4168">
        <v>10</v>
      </c>
      <c r="W4168">
        <v>7</v>
      </c>
      <c r="X4168">
        <v>92</v>
      </c>
      <c r="Y4168">
        <v>122</v>
      </c>
      <c r="Z4168">
        <v>135</v>
      </c>
      <c r="AA4168">
        <f t="shared" si="944"/>
        <v>372</v>
      </c>
      <c r="AB4168">
        <f t="shared" si="939"/>
        <v>6.1989451461676276E-5</v>
      </c>
      <c r="AC4168" s="175"/>
    </row>
    <row r="4169" spans="1:29">
      <c r="A4169" t="s">
        <v>9572</v>
      </c>
      <c r="B4169" t="s">
        <v>9573</v>
      </c>
      <c r="C4169">
        <v>4.0599999999999996</v>
      </c>
      <c r="D4169">
        <v>4.0599999999999996</v>
      </c>
      <c r="E4169">
        <v>3.46</v>
      </c>
      <c r="F4169">
        <v>6.32</v>
      </c>
      <c r="G4169">
        <v>6.32</v>
      </c>
      <c r="H4169">
        <v>4.21</v>
      </c>
      <c r="I4169">
        <v>6.08</v>
      </c>
      <c r="J4169">
        <v>6.09</v>
      </c>
      <c r="K4169">
        <v>2.7</v>
      </c>
      <c r="U4169">
        <v>8</v>
      </c>
      <c r="V4169">
        <v>9</v>
      </c>
      <c r="W4169">
        <v>8</v>
      </c>
      <c r="X4169">
        <v>82</v>
      </c>
      <c r="Y4169">
        <v>112</v>
      </c>
      <c r="Z4169">
        <v>109</v>
      </c>
      <c r="AA4169">
        <f t="shared" si="944"/>
        <v>328</v>
      </c>
      <c r="AB4169">
        <f t="shared" si="939"/>
        <v>5.4657365804918863E-5</v>
      </c>
      <c r="AC4169" s="175">
        <f t="shared" ref="AC4169" si="945">SUM(AB4169:AB4172)/4</f>
        <v>5.2116131571610893E-5</v>
      </c>
    </row>
    <row r="4170" spans="1:29">
      <c r="A4170" t="s">
        <v>9574</v>
      </c>
      <c r="B4170" t="s">
        <v>9575</v>
      </c>
      <c r="C4170">
        <v>4.0599999999999996</v>
      </c>
      <c r="D4170">
        <v>4.0599999999999996</v>
      </c>
      <c r="E4170">
        <v>3.48</v>
      </c>
      <c r="F4170">
        <v>6.32</v>
      </c>
      <c r="G4170">
        <v>6.32</v>
      </c>
      <c r="H4170">
        <v>4.24</v>
      </c>
      <c r="I4170">
        <v>6.08</v>
      </c>
      <c r="J4170">
        <v>6.09</v>
      </c>
      <c r="K4170">
        <v>2.7</v>
      </c>
      <c r="U4170">
        <v>8</v>
      </c>
      <c r="V4170">
        <v>8</v>
      </c>
      <c r="W4170">
        <v>7</v>
      </c>
      <c r="X4170">
        <v>75</v>
      </c>
      <c r="Y4170">
        <v>115</v>
      </c>
      <c r="Z4170">
        <v>105</v>
      </c>
      <c r="AA4170">
        <f t="shared" si="944"/>
        <v>318</v>
      </c>
      <c r="AB4170">
        <f t="shared" si="939"/>
        <v>5.2990982701110359E-5</v>
      </c>
      <c r="AC4170" s="175"/>
    </row>
    <row r="4171" spans="1:29">
      <c r="A4171" t="s">
        <v>9576</v>
      </c>
      <c r="B4171" t="s">
        <v>9577</v>
      </c>
      <c r="C4171">
        <v>4.0599999999999996</v>
      </c>
      <c r="D4171">
        <v>4.0599999999999996</v>
      </c>
      <c r="E4171">
        <v>3.49</v>
      </c>
      <c r="F4171">
        <v>6.32</v>
      </c>
      <c r="G4171">
        <v>6.32</v>
      </c>
      <c r="H4171">
        <v>4.25</v>
      </c>
      <c r="I4171">
        <v>6.08</v>
      </c>
      <c r="J4171">
        <v>6.09</v>
      </c>
      <c r="K4171">
        <v>2.7</v>
      </c>
      <c r="U4171">
        <v>8</v>
      </c>
      <c r="V4171">
        <v>9</v>
      </c>
      <c r="W4171">
        <v>8</v>
      </c>
      <c r="X4171">
        <v>74</v>
      </c>
      <c r="Y4171">
        <v>104</v>
      </c>
      <c r="Z4171">
        <v>94</v>
      </c>
      <c r="AA4171">
        <f t="shared" si="944"/>
        <v>297</v>
      </c>
      <c r="AB4171">
        <f t="shared" si="939"/>
        <v>4.949157818311251E-5</v>
      </c>
      <c r="AC4171" s="175"/>
    </row>
    <row r="4172" spans="1:29">
      <c r="A4172" t="s">
        <v>9578</v>
      </c>
      <c r="B4172" t="s">
        <v>9579</v>
      </c>
      <c r="C4172">
        <v>4.0599999999999996</v>
      </c>
      <c r="D4172">
        <v>4.0599999999999996</v>
      </c>
      <c r="E4172">
        <v>3.48</v>
      </c>
      <c r="F4172">
        <v>6.32</v>
      </c>
      <c r="G4172">
        <v>6.32</v>
      </c>
      <c r="H4172">
        <v>4.2300000000000004</v>
      </c>
      <c r="I4172">
        <v>6.08</v>
      </c>
      <c r="J4172">
        <v>6.09</v>
      </c>
      <c r="K4172">
        <v>2.7</v>
      </c>
      <c r="U4172">
        <v>8</v>
      </c>
      <c r="V4172">
        <v>9</v>
      </c>
      <c r="W4172">
        <v>8</v>
      </c>
      <c r="X4172">
        <v>70</v>
      </c>
      <c r="Y4172">
        <v>103</v>
      </c>
      <c r="Z4172">
        <v>110</v>
      </c>
      <c r="AA4172">
        <f t="shared" si="944"/>
        <v>308</v>
      </c>
      <c r="AB4172">
        <f t="shared" si="939"/>
        <v>5.1324599597301861E-5</v>
      </c>
      <c r="AC4172" s="175"/>
    </row>
    <row r="4173" spans="1:29">
      <c r="A4173" t="s">
        <v>9580</v>
      </c>
      <c r="B4173" t="s">
        <v>9581</v>
      </c>
      <c r="C4173">
        <v>4.0599999999999996</v>
      </c>
      <c r="D4173">
        <v>4.0599999999999996</v>
      </c>
      <c r="E4173">
        <v>3.46</v>
      </c>
      <c r="F4173">
        <v>6.32</v>
      </c>
      <c r="G4173">
        <v>6.32</v>
      </c>
      <c r="H4173">
        <v>4.18</v>
      </c>
      <c r="I4173">
        <v>6.08</v>
      </c>
      <c r="J4173">
        <v>6.09</v>
      </c>
      <c r="K4173">
        <v>2.7</v>
      </c>
      <c r="U4173">
        <v>10</v>
      </c>
      <c r="V4173">
        <v>9</v>
      </c>
      <c r="W4173">
        <v>7</v>
      </c>
      <c r="X4173">
        <v>72</v>
      </c>
      <c r="Y4173">
        <v>110</v>
      </c>
      <c r="Z4173">
        <v>129</v>
      </c>
      <c r="AA4173">
        <f t="shared" si="944"/>
        <v>337</v>
      </c>
      <c r="AB4173">
        <f t="shared" si="939"/>
        <v>5.6157110598346512E-5</v>
      </c>
      <c r="AC4173" s="175">
        <f t="shared" ref="AC4173" si="946">SUM(AB4173:AB4176)/4</f>
        <v>6.048970666824862E-5</v>
      </c>
    </row>
    <row r="4174" spans="1:29">
      <c r="A4174" t="s">
        <v>9582</v>
      </c>
      <c r="B4174" t="s">
        <v>9583</v>
      </c>
      <c r="C4174">
        <v>4.0599999999999996</v>
      </c>
      <c r="D4174">
        <v>4.0599999999999996</v>
      </c>
      <c r="E4174">
        <v>3.41</v>
      </c>
      <c r="F4174">
        <v>6.32</v>
      </c>
      <c r="G4174">
        <v>6.32</v>
      </c>
      <c r="H4174">
        <v>4.12</v>
      </c>
      <c r="I4174">
        <v>6.07</v>
      </c>
      <c r="J4174">
        <v>6.08</v>
      </c>
      <c r="K4174">
        <v>2.7</v>
      </c>
      <c r="U4174">
        <v>8</v>
      </c>
      <c r="V4174">
        <v>10</v>
      </c>
      <c r="W4174">
        <v>9</v>
      </c>
      <c r="X4174">
        <v>83</v>
      </c>
      <c r="Y4174">
        <v>116</v>
      </c>
      <c r="Z4174">
        <v>125</v>
      </c>
      <c r="AA4174">
        <f t="shared" si="944"/>
        <v>351</v>
      </c>
      <c r="AB4174">
        <f t="shared" si="939"/>
        <v>5.849004694367842E-5</v>
      </c>
      <c r="AC4174" s="175"/>
    </row>
    <row r="4175" spans="1:29">
      <c r="A4175" t="s">
        <v>9584</v>
      </c>
      <c r="B4175" t="s">
        <v>9585</v>
      </c>
      <c r="C4175">
        <v>4.0599999999999996</v>
      </c>
      <c r="D4175">
        <v>4.0599999999999996</v>
      </c>
      <c r="E4175">
        <v>3.32</v>
      </c>
      <c r="F4175">
        <v>6.31</v>
      </c>
      <c r="G4175">
        <v>6.32</v>
      </c>
      <c r="H4175">
        <v>4.05</v>
      </c>
      <c r="I4175">
        <v>6.05</v>
      </c>
      <c r="J4175">
        <v>6.07</v>
      </c>
      <c r="K4175">
        <v>2.7</v>
      </c>
      <c r="U4175">
        <v>5</v>
      </c>
      <c r="V4175">
        <v>12</v>
      </c>
      <c r="W4175">
        <v>11</v>
      </c>
      <c r="X4175">
        <v>93</v>
      </c>
      <c r="Y4175">
        <v>119</v>
      </c>
      <c r="Z4175">
        <v>132</v>
      </c>
      <c r="AA4175">
        <f t="shared" si="944"/>
        <v>372</v>
      </c>
      <c r="AB4175">
        <f t="shared" si="939"/>
        <v>6.1989451461676276E-5</v>
      </c>
      <c r="AC4175" s="175"/>
    </row>
    <row r="4176" spans="1:29">
      <c r="A4176" t="s">
        <v>9586</v>
      </c>
      <c r="B4176" t="s">
        <v>9587</v>
      </c>
      <c r="C4176">
        <v>4.0599999999999996</v>
      </c>
      <c r="D4176">
        <v>4.0599999999999996</v>
      </c>
      <c r="E4176">
        <v>3.22</v>
      </c>
      <c r="F4176">
        <v>6.31</v>
      </c>
      <c r="G4176">
        <v>6.31</v>
      </c>
      <c r="H4176">
        <v>3.94</v>
      </c>
      <c r="I4176">
        <v>6</v>
      </c>
      <c r="J4176">
        <v>6.04</v>
      </c>
      <c r="K4176">
        <v>2.7</v>
      </c>
      <c r="U4176">
        <v>9</v>
      </c>
      <c r="V4176">
        <v>12</v>
      </c>
      <c r="W4176">
        <v>11</v>
      </c>
      <c r="X4176">
        <v>93</v>
      </c>
      <c r="Y4176">
        <v>130</v>
      </c>
      <c r="Z4176">
        <v>137</v>
      </c>
      <c r="AA4176">
        <f t="shared" si="944"/>
        <v>392</v>
      </c>
      <c r="AB4176">
        <f t="shared" si="939"/>
        <v>6.5322217669293271E-5</v>
      </c>
      <c r="AC4176" s="175"/>
    </row>
    <row r="4177" spans="1:29">
      <c r="A4177" t="s">
        <v>9588</v>
      </c>
      <c r="B4177" t="s">
        <v>9589</v>
      </c>
      <c r="C4177">
        <v>4.0599999999999996</v>
      </c>
      <c r="D4177">
        <v>4.0599999999999996</v>
      </c>
      <c r="E4177">
        <v>3.15</v>
      </c>
      <c r="F4177">
        <v>6.3</v>
      </c>
      <c r="G4177">
        <v>6.31</v>
      </c>
      <c r="H4177">
        <v>3.81</v>
      </c>
      <c r="I4177">
        <v>5.92</v>
      </c>
      <c r="J4177">
        <v>6.01</v>
      </c>
      <c r="K4177">
        <v>2.7</v>
      </c>
      <c r="U4177">
        <v>8</v>
      </c>
      <c r="V4177">
        <v>12</v>
      </c>
      <c r="W4177">
        <v>9</v>
      </c>
      <c r="X4177">
        <v>106</v>
      </c>
      <c r="Y4177">
        <v>126</v>
      </c>
      <c r="Z4177">
        <v>117</v>
      </c>
      <c r="AA4177">
        <f t="shared" si="944"/>
        <v>378</v>
      </c>
      <c r="AB4177">
        <f t="shared" si="939"/>
        <v>6.2989281323961376E-5</v>
      </c>
      <c r="AC4177" s="175">
        <f t="shared" ref="AC4177" si="947">SUM(AB4177:AB4180)/4</f>
        <v>4.2951024500664141E-5</v>
      </c>
    </row>
    <row r="4178" spans="1:29">
      <c r="A4178" t="s">
        <v>9590</v>
      </c>
      <c r="B4178" t="s">
        <v>9591</v>
      </c>
      <c r="C4178">
        <v>4.0599999999999996</v>
      </c>
      <c r="D4178">
        <v>4.0599999999999996</v>
      </c>
      <c r="E4178">
        <v>3.1</v>
      </c>
      <c r="F4178">
        <v>6.29</v>
      </c>
      <c r="G4178">
        <v>6.31</v>
      </c>
      <c r="H4178">
        <v>3.71</v>
      </c>
      <c r="I4178">
        <v>5.83</v>
      </c>
      <c r="J4178">
        <v>5.96</v>
      </c>
      <c r="K4178">
        <v>2.7</v>
      </c>
      <c r="U4178">
        <v>6</v>
      </c>
      <c r="V4178">
        <v>9</v>
      </c>
      <c r="W4178">
        <v>8</v>
      </c>
      <c r="X4178">
        <v>92</v>
      </c>
      <c r="Y4178">
        <v>114</v>
      </c>
      <c r="Z4178">
        <v>68</v>
      </c>
      <c r="AA4178">
        <f t="shared" si="944"/>
        <v>297</v>
      </c>
      <c r="AB4178">
        <f t="shared" si="939"/>
        <v>4.949157818311251E-5</v>
      </c>
      <c r="AC4178" s="175"/>
    </row>
    <row r="4179" spans="1:29">
      <c r="A4179" t="s">
        <v>9592</v>
      </c>
      <c r="B4179" t="s">
        <v>9593</v>
      </c>
      <c r="C4179">
        <v>4.0599999999999996</v>
      </c>
      <c r="D4179">
        <v>4.0599999999999996</v>
      </c>
      <c r="E4179">
        <v>3.07</v>
      </c>
      <c r="F4179">
        <v>6.27</v>
      </c>
      <c r="G4179">
        <v>6.3</v>
      </c>
      <c r="H4179">
        <v>3.64</v>
      </c>
      <c r="I4179">
        <v>5.75</v>
      </c>
      <c r="J4179">
        <v>5.92</v>
      </c>
      <c r="K4179">
        <v>2.7</v>
      </c>
      <c r="U4179">
        <v>5</v>
      </c>
      <c r="V4179">
        <v>7</v>
      </c>
      <c r="W4179">
        <v>4</v>
      </c>
      <c r="X4179">
        <v>78</v>
      </c>
      <c r="Y4179">
        <v>85</v>
      </c>
      <c r="Z4179">
        <v>28</v>
      </c>
      <c r="AA4179">
        <f t="shared" si="944"/>
        <v>207</v>
      </c>
      <c r="AB4179">
        <f t="shared" si="939"/>
        <v>3.4494130248835987E-5</v>
      </c>
      <c r="AC4179" s="175"/>
    </row>
    <row r="4180" spans="1:29">
      <c r="A4180" t="s">
        <v>9594</v>
      </c>
      <c r="B4180" t="s">
        <v>9595</v>
      </c>
      <c r="C4180">
        <v>4.0599999999999996</v>
      </c>
      <c r="D4180">
        <v>4.0599999999999996</v>
      </c>
      <c r="E4180">
        <v>3.03</v>
      </c>
      <c r="F4180">
        <v>6.25</v>
      </c>
      <c r="G4180">
        <v>6.3</v>
      </c>
      <c r="H4180">
        <v>3.58</v>
      </c>
      <c r="I4180">
        <v>5.63</v>
      </c>
      <c r="J4180">
        <v>5.86</v>
      </c>
      <c r="K4180">
        <v>2.7</v>
      </c>
      <c r="U4180">
        <v>3</v>
      </c>
      <c r="V4180">
        <v>3</v>
      </c>
      <c r="W4180">
        <v>1</v>
      </c>
      <c r="X4180">
        <v>68</v>
      </c>
      <c r="Y4180">
        <v>63</v>
      </c>
      <c r="Z4180">
        <v>11</v>
      </c>
      <c r="AA4180">
        <f t="shared" si="944"/>
        <v>149</v>
      </c>
      <c r="AB4180">
        <f t="shared" si="939"/>
        <v>2.4829108246746679E-5</v>
      </c>
      <c r="AC4180" s="175"/>
    </row>
    <row r="4181" spans="1:29">
      <c r="A4181" t="s">
        <v>9596</v>
      </c>
      <c r="B4181" t="s">
        <v>9597</v>
      </c>
      <c r="C4181">
        <v>4.05</v>
      </c>
      <c r="D4181">
        <v>4.0599999999999996</v>
      </c>
      <c r="E4181">
        <v>3</v>
      </c>
      <c r="F4181">
        <v>6.23</v>
      </c>
      <c r="G4181">
        <v>6.3</v>
      </c>
      <c r="H4181">
        <v>3.53</v>
      </c>
      <c r="I4181">
        <v>5.56</v>
      </c>
      <c r="J4181">
        <v>5.82</v>
      </c>
      <c r="K4181">
        <v>2.7</v>
      </c>
      <c r="U4181">
        <v>3</v>
      </c>
      <c r="V4181">
        <v>3</v>
      </c>
      <c r="W4181">
        <v>1</v>
      </c>
      <c r="X4181">
        <v>85</v>
      </c>
      <c r="Y4181">
        <v>65</v>
      </c>
      <c r="Z4181">
        <v>14</v>
      </c>
      <c r="AA4181">
        <f t="shared" si="944"/>
        <v>171</v>
      </c>
      <c r="AB4181">
        <f t="shared" si="939"/>
        <v>2.8495151075125382E-5</v>
      </c>
      <c r="AC4181" s="175">
        <f t="shared" ref="AC4181" si="948">SUM(AB4181:AB4184)/4</f>
        <v>3.2994385455408337E-5</v>
      </c>
    </row>
    <row r="4182" spans="1:29">
      <c r="A4182" t="s">
        <v>9598</v>
      </c>
      <c r="B4182" t="s">
        <v>9599</v>
      </c>
      <c r="C4182">
        <v>4.05</v>
      </c>
      <c r="D4182">
        <v>4.0599999999999996</v>
      </c>
      <c r="E4182">
        <v>2.97</v>
      </c>
      <c r="F4182">
        <v>6.18</v>
      </c>
      <c r="G4182">
        <v>6.28</v>
      </c>
      <c r="H4182">
        <v>3.48</v>
      </c>
      <c r="I4182">
        <v>5.47</v>
      </c>
      <c r="J4182">
        <v>5.78</v>
      </c>
      <c r="K4182">
        <v>2.7</v>
      </c>
      <c r="U4182">
        <v>2</v>
      </c>
      <c r="V4182">
        <v>3</v>
      </c>
      <c r="W4182">
        <v>1</v>
      </c>
      <c r="X4182">
        <v>88</v>
      </c>
      <c r="Y4182">
        <v>63</v>
      </c>
      <c r="Z4182">
        <v>11</v>
      </c>
      <c r="AA4182">
        <f t="shared" si="944"/>
        <v>168</v>
      </c>
      <c r="AB4182">
        <f t="shared" ref="AB4182:AB4245" si="949">AA4182/$AD$4</f>
        <v>2.7995236143982832E-5</v>
      </c>
      <c r="AC4182" s="175"/>
    </row>
    <row r="4183" spans="1:29">
      <c r="A4183" t="s">
        <v>9600</v>
      </c>
      <c r="B4183" t="s">
        <v>9601</v>
      </c>
      <c r="C4183">
        <v>4.04</v>
      </c>
      <c r="D4183">
        <v>4.0599999999999996</v>
      </c>
      <c r="E4183">
        <v>2.96</v>
      </c>
      <c r="F4183">
        <v>6.13</v>
      </c>
      <c r="G4183">
        <v>6.28</v>
      </c>
      <c r="H4183">
        <v>3.45</v>
      </c>
      <c r="I4183">
        <v>5.41</v>
      </c>
      <c r="J4183">
        <v>5.75</v>
      </c>
      <c r="K4183">
        <v>2.7</v>
      </c>
      <c r="U4183">
        <v>2</v>
      </c>
      <c r="V4183">
        <v>3</v>
      </c>
      <c r="W4183">
        <v>2</v>
      </c>
      <c r="X4183">
        <v>90</v>
      </c>
      <c r="Y4183">
        <v>60</v>
      </c>
      <c r="Z4183">
        <v>20</v>
      </c>
      <c r="AA4183">
        <f t="shared" si="944"/>
        <v>177</v>
      </c>
      <c r="AB4183">
        <f t="shared" si="949"/>
        <v>2.9494980937410485E-5</v>
      </c>
      <c r="AC4183" s="175"/>
    </row>
    <row r="4184" spans="1:29">
      <c r="A4184" t="s">
        <v>9602</v>
      </c>
      <c r="B4184" t="s">
        <v>9603</v>
      </c>
      <c r="C4184">
        <v>4.05</v>
      </c>
      <c r="D4184">
        <v>4.0599999999999996</v>
      </c>
      <c r="E4184">
        <v>2.96</v>
      </c>
      <c r="F4184">
        <v>6.15</v>
      </c>
      <c r="G4184">
        <v>6.28</v>
      </c>
      <c r="H4184">
        <v>3.43</v>
      </c>
      <c r="I4184">
        <v>5.44</v>
      </c>
      <c r="J4184">
        <v>5.76</v>
      </c>
      <c r="K4184">
        <v>2.7</v>
      </c>
      <c r="U4184">
        <v>2</v>
      </c>
      <c r="V4184">
        <v>5</v>
      </c>
      <c r="W4184">
        <v>4</v>
      </c>
      <c r="X4184">
        <v>120</v>
      </c>
      <c r="Y4184">
        <v>97</v>
      </c>
      <c r="Z4184">
        <v>48</v>
      </c>
      <c r="AA4184">
        <f t="shared" si="944"/>
        <v>276</v>
      </c>
      <c r="AB4184">
        <f t="shared" si="949"/>
        <v>4.5992173665114654E-5</v>
      </c>
      <c r="AC4184" s="175"/>
    </row>
    <row r="4185" spans="1:29">
      <c r="A4185" t="s">
        <v>9604</v>
      </c>
      <c r="B4185" t="s">
        <v>9605</v>
      </c>
      <c r="C4185">
        <v>4.0599999999999996</v>
      </c>
      <c r="D4185">
        <v>4.0599999999999996</v>
      </c>
      <c r="E4185">
        <v>3.04</v>
      </c>
      <c r="F4185">
        <v>6.27</v>
      </c>
      <c r="G4185">
        <v>6.3</v>
      </c>
      <c r="H4185">
        <v>3.52</v>
      </c>
      <c r="I4185">
        <v>5.68</v>
      </c>
      <c r="J4185">
        <v>5.88</v>
      </c>
      <c r="K4185">
        <v>2.7</v>
      </c>
      <c r="V4185">
        <v>7</v>
      </c>
      <c r="W4185">
        <v>8</v>
      </c>
      <c r="X4185">
        <v>194</v>
      </c>
      <c r="Y4185">
        <v>132</v>
      </c>
      <c r="Z4185">
        <v>151</v>
      </c>
      <c r="AA4185">
        <f t="shared" si="944"/>
        <v>492</v>
      </c>
      <c r="AB4185">
        <f t="shared" si="949"/>
        <v>8.1986048707378297E-5</v>
      </c>
      <c r="AC4185" s="175">
        <f t="shared" ref="AC4185" si="950">SUM(AB4185:AB4188)/4</f>
        <v>8.76934108379224E-5</v>
      </c>
    </row>
    <row r="4186" spans="1:29">
      <c r="A4186" t="s">
        <v>9606</v>
      </c>
      <c r="B4186" t="s">
        <v>9607</v>
      </c>
      <c r="C4186">
        <v>4.0599999999999996</v>
      </c>
      <c r="D4186">
        <v>4.0599999999999996</v>
      </c>
      <c r="E4186">
        <v>3.14</v>
      </c>
      <c r="F4186">
        <v>6.3</v>
      </c>
      <c r="G4186">
        <v>6.31</v>
      </c>
      <c r="H4186">
        <v>3.64</v>
      </c>
      <c r="I4186">
        <v>5.91</v>
      </c>
      <c r="J4186">
        <v>6</v>
      </c>
      <c r="K4186">
        <v>2.7</v>
      </c>
      <c r="U4186">
        <v>2</v>
      </c>
      <c r="V4186">
        <v>8</v>
      </c>
      <c r="W4186">
        <v>10</v>
      </c>
      <c r="X4186">
        <v>214</v>
      </c>
      <c r="Y4186">
        <v>112</v>
      </c>
      <c r="Z4186">
        <v>236</v>
      </c>
      <c r="AA4186">
        <f t="shared" si="944"/>
        <v>582</v>
      </c>
      <c r="AB4186">
        <f t="shared" si="949"/>
        <v>9.6983496641654806E-5</v>
      </c>
      <c r="AC4186" s="175"/>
    </row>
    <row r="4187" spans="1:29">
      <c r="A4187" t="s">
        <v>9608</v>
      </c>
      <c r="B4187" t="s">
        <v>9609</v>
      </c>
      <c r="C4187">
        <v>4.0599999999999996</v>
      </c>
      <c r="D4187">
        <v>4.0599999999999996</v>
      </c>
      <c r="E4187">
        <v>3.25</v>
      </c>
      <c r="F4187">
        <v>6.31</v>
      </c>
      <c r="G4187">
        <v>6.32</v>
      </c>
      <c r="H4187">
        <v>3.79</v>
      </c>
      <c r="I4187">
        <v>6.05</v>
      </c>
      <c r="J4187">
        <v>6.07</v>
      </c>
      <c r="K4187">
        <v>2.7</v>
      </c>
      <c r="U4187">
        <v>3</v>
      </c>
      <c r="V4187">
        <v>8</v>
      </c>
      <c r="W4187">
        <v>10</v>
      </c>
      <c r="X4187">
        <v>214</v>
      </c>
      <c r="Y4187">
        <v>142</v>
      </c>
      <c r="Z4187">
        <v>204</v>
      </c>
      <c r="AA4187">
        <f t="shared" si="944"/>
        <v>581</v>
      </c>
      <c r="AB4187">
        <f t="shared" si="949"/>
        <v>9.6816858331273965E-5</v>
      </c>
      <c r="AC4187" s="175"/>
    </row>
    <row r="4188" spans="1:29">
      <c r="A4188" t="s">
        <v>9610</v>
      </c>
      <c r="B4188" t="s">
        <v>9611</v>
      </c>
      <c r="C4188">
        <v>4.0599999999999996</v>
      </c>
      <c r="D4188">
        <v>4.0599999999999996</v>
      </c>
      <c r="E4188">
        <v>3.35</v>
      </c>
      <c r="F4188">
        <v>6.32</v>
      </c>
      <c r="G4188">
        <v>6.32</v>
      </c>
      <c r="H4188">
        <v>3.95</v>
      </c>
      <c r="I4188">
        <v>6.08</v>
      </c>
      <c r="J4188">
        <v>6.09</v>
      </c>
      <c r="K4188">
        <v>2.7</v>
      </c>
      <c r="U4188">
        <v>4</v>
      </c>
      <c r="V4188">
        <v>7</v>
      </c>
      <c r="W4188">
        <v>8</v>
      </c>
      <c r="X4188">
        <v>151</v>
      </c>
      <c r="Y4188">
        <v>126</v>
      </c>
      <c r="Z4188">
        <v>154</v>
      </c>
      <c r="AA4188">
        <f t="shared" si="944"/>
        <v>450</v>
      </c>
      <c r="AB4188">
        <f t="shared" si="949"/>
        <v>7.4987239671382586E-5</v>
      </c>
      <c r="AC4188" s="175"/>
    </row>
    <row r="4189" spans="1:29">
      <c r="A4189" t="s">
        <v>9612</v>
      </c>
      <c r="B4189" t="s">
        <v>9613</v>
      </c>
      <c r="C4189">
        <v>4.0599999999999996</v>
      </c>
      <c r="D4189">
        <v>4.0599999999999996</v>
      </c>
      <c r="E4189">
        <v>3.42</v>
      </c>
      <c r="F4189">
        <v>6.32</v>
      </c>
      <c r="G4189">
        <v>6.32</v>
      </c>
      <c r="H4189">
        <v>4.09</v>
      </c>
      <c r="I4189">
        <v>6.09</v>
      </c>
      <c r="J4189">
        <v>6.09</v>
      </c>
      <c r="K4189">
        <v>2.7</v>
      </c>
      <c r="U4189">
        <v>4</v>
      </c>
      <c r="V4189">
        <v>7</v>
      </c>
      <c r="W4189">
        <v>8</v>
      </c>
      <c r="X4189">
        <v>139</v>
      </c>
      <c r="Y4189">
        <v>129</v>
      </c>
      <c r="Z4189">
        <v>148</v>
      </c>
      <c r="AA4189">
        <f t="shared" si="944"/>
        <v>435</v>
      </c>
      <c r="AB4189">
        <f t="shared" si="949"/>
        <v>7.2487665015669837E-5</v>
      </c>
      <c r="AC4189" s="175">
        <f t="shared" ref="AC4189" si="951">SUM(AB4189:AB4192)/4</f>
        <v>6.7780132747410806E-5</v>
      </c>
    </row>
    <row r="4190" spans="1:29">
      <c r="A4190" t="s">
        <v>9614</v>
      </c>
      <c r="B4190" t="s">
        <v>9615</v>
      </c>
      <c r="C4190">
        <v>4.0599999999999996</v>
      </c>
      <c r="D4190">
        <v>4.0599999999999996</v>
      </c>
      <c r="E4190">
        <v>3.49</v>
      </c>
      <c r="F4190">
        <v>6.32</v>
      </c>
      <c r="G4190">
        <v>6.32</v>
      </c>
      <c r="H4190">
        <v>4.22</v>
      </c>
      <c r="I4190">
        <v>6.09</v>
      </c>
      <c r="J4190">
        <v>6.09</v>
      </c>
      <c r="K4190">
        <v>2.7</v>
      </c>
      <c r="U4190">
        <v>4</v>
      </c>
      <c r="V4190">
        <v>6</v>
      </c>
      <c r="W4190">
        <v>6</v>
      </c>
      <c r="X4190">
        <v>137</v>
      </c>
      <c r="Y4190">
        <v>122</v>
      </c>
      <c r="Z4190">
        <v>134</v>
      </c>
      <c r="AA4190">
        <f t="shared" si="944"/>
        <v>409</v>
      </c>
      <c r="AB4190">
        <f t="shared" si="949"/>
        <v>6.8155068945767729E-5</v>
      </c>
      <c r="AC4190" s="175"/>
    </row>
    <row r="4191" spans="1:29">
      <c r="A4191" t="s">
        <v>9616</v>
      </c>
      <c r="B4191" t="s">
        <v>9617</v>
      </c>
      <c r="C4191">
        <v>4.0599999999999996</v>
      </c>
      <c r="D4191">
        <v>4.0599999999999996</v>
      </c>
      <c r="E4191">
        <v>3.54</v>
      </c>
      <c r="F4191">
        <v>6.32</v>
      </c>
      <c r="G4191">
        <v>6.32</v>
      </c>
      <c r="H4191">
        <v>4.33</v>
      </c>
      <c r="I4191">
        <v>6.09</v>
      </c>
      <c r="J4191">
        <v>6.09</v>
      </c>
      <c r="K4191">
        <v>2.7</v>
      </c>
      <c r="U4191">
        <v>3</v>
      </c>
      <c r="V4191">
        <v>6</v>
      </c>
      <c r="W4191">
        <v>6</v>
      </c>
      <c r="X4191">
        <v>127</v>
      </c>
      <c r="Y4191">
        <v>118</v>
      </c>
      <c r="Z4191">
        <v>136</v>
      </c>
      <c r="AA4191">
        <f t="shared" si="944"/>
        <v>396</v>
      </c>
      <c r="AB4191">
        <f t="shared" si="949"/>
        <v>6.5988770910816675E-5</v>
      </c>
      <c r="AC4191" s="175"/>
    </row>
    <row r="4192" spans="1:29">
      <c r="A4192" t="s">
        <v>9618</v>
      </c>
      <c r="B4192" t="s">
        <v>9619</v>
      </c>
      <c r="C4192">
        <v>4.0599999999999996</v>
      </c>
      <c r="D4192">
        <v>4.0599999999999996</v>
      </c>
      <c r="E4192">
        <v>3.59</v>
      </c>
      <c r="F4192">
        <v>6.32</v>
      </c>
      <c r="G4192">
        <v>6.32</v>
      </c>
      <c r="H4192">
        <v>4.4400000000000004</v>
      </c>
      <c r="I4192">
        <v>6.09</v>
      </c>
      <c r="J4192">
        <v>6.09</v>
      </c>
      <c r="K4192">
        <v>2.7</v>
      </c>
      <c r="U4192">
        <v>4</v>
      </c>
      <c r="V4192">
        <v>6</v>
      </c>
      <c r="W4192">
        <v>6</v>
      </c>
      <c r="X4192">
        <v>121</v>
      </c>
      <c r="Y4192">
        <v>119</v>
      </c>
      <c r="Z4192">
        <v>131</v>
      </c>
      <c r="AA4192">
        <f t="shared" si="944"/>
        <v>387</v>
      </c>
      <c r="AB4192">
        <f t="shared" si="949"/>
        <v>6.4489026117389025E-5</v>
      </c>
      <c r="AC4192" s="175"/>
    </row>
    <row r="4193" spans="1:29">
      <c r="A4193" t="s">
        <v>9620</v>
      </c>
      <c r="B4193" t="s">
        <v>9621</v>
      </c>
      <c r="C4193">
        <v>4.0599999999999996</v>
      </c>
      <c r="D4193">
        <v>4.0599999999999996</v>
      </c>
      <c r="E4193">
        <v>3.63</v>
      </c>
      <c r="F4193">
        <v>6.32</v>
      </c>
      <c r="G4193">
        <v>6.32</v>
      </c>
      <c r="H4193">
        <v>4.51</v>
      </c>
      <c r="I4193">
        <v>6.09</v>
      </c>
      <c r="J4193">
        <v>6.09</v>
      </c>
      <c r="K4193">
        <v>2.7</v>
      </c>
      <c r="U4193">
        <v>4</v>
      </c>
      <c r="V4193">
        <v>6</v>
      </c>
      <c r="W4193">
        <v>5</v>
      </c>
      <c r="X4193">
        <v>97</v>
      </c>
      <c r="Y4193">
        <v>109</v>
      </c>
      <c r="Z4193">
        <v>106</v>
      </c>
      <c r="AA4193">
        <f t="shared" si="944"/>
        <v>327</v>
      </c>
      <c r="AB4193">
        <f t="shared" si="949"/>
        <v>5.4490727494538015E-5</v>
      </c>
      <c r="AC4193" s="175">
        <f t="shared" ref="AC4193" si="952">SUM(AB4193:AB4196)/4</f>
        <v>5.1741195373253984E-5</v>
      </c>
    </row>
    <row r="4194" spans="1:29">
      <c r="A4194" t="s">
        <v>9622</v>
      </c>
      <c r="B4194" t="s">
        <v>9623</v>
      </c>
      <c r="C4194">
        <v>4.0599999999999996</v>
      </c>
      <c r="D4194">
        <v>4.0599999999999996</v>
      </c>
      <c r="E4194">
        <v>3.65</v>
      </c>
      <c r="F4194">
        <v>6.32</v>
      </c>
      <c r="G4194">
        <v>6.32</v>
      </c>
      <c r="H4194">
        <v>4.55</v>
      </c>
      <c r="I4194">
        <v>6.09</v>
      </c>
      <c r="J4194">
        <v>6.09</v>
      </c>
      <c r="K4194">
        <v>2.7</v>
      </c>
      <c r="U4194">
        <v>5</v>
      </c>
      <c r="V4194">
        <v>5</v>
      </c>
      <c r="W4194">
        <v>5</v>
      </c>
      <c r="X4194">
        <v>91</v>
      </c>
      <c r="Y4194">
        <v>112</v>
      </c>
      <c r="Z4194">
        <v>101</v>
      </c>
      <c r="AA4194">
        <f t="shared" si="944"/>
        <v>319</v>
      </c>
      <c r="AB4194">
        <f t="shared" si="949"/>
        <v>5.3157621011491213E-5</v>
      </c>
      <c r="AC4194" s="175"/>
    </row>
    <row r="4195" spans="1:29">
      <c r="A4195" t="s">
        <v>9624</v>
      </c>
      <c r="B4195" t="s">
        <v>9625</v>
      </c>
      <c r="C4195">
        <v>4.0599999999999996</v>
      </c>
      <c r="D4195">
        <v>4.0599999999999996</v>
      </c>
      <c r="E4195">
        <v>3.66</v>
      </c>
      <c r="F4195">
        <v>6.32</v>
      </c>
      <c r="G4195">
        <v>6.32</v>
      </c>
      <c r="H4195">
        <v>4.5599999999999996</v>
      </c>
      <c r="I4195">
        <v>6.09</v>
      </c>
      <c r="J4195">
        <v>6.09</v>
      </c>
      <c r="K4195">
        <v>2.7</v>
      </c>
      <c r="U4195">
        <v>4</v>
      </c>
      <c r="V4195">
        <v>5</v>
      </c>
      <c r="W4195">
        <v>5</v>
      </c>
      <c r="X4195">
        <v>89</v>
      </c>
      <c r="Y4195">
        <v>101</v>
      </c>
      <c r="Z4195">
        <v>91</v>
      </c>
      <c r="AA4195">
        <f t="shared" si="944"/>
        <v>295</v>
      </c>
      <c r="AB4195">
        <f t="shared" si="949"/>
        <v>4.9158301562350807E-5</v>
      </c>
      <c r="AC4195" s="175"/>
    </row>
    <row r="4196" spans="1:29">
      <c r="A4196" t="s">
        <v>9626</v>
      </c>
      <c r="B4196" t="s">
        <v>9627</v>
      </c>
      <c r="C4196">
        <v>4.0599999999999996</v>
      </c>
      <c r="D4196">
        <v>4.0599999999999996</v>
      </c>
      <c r="E4196">
        <v>3.66</v>
      </c>
      <c r="F4196">
        <v>6.32</v>
      </c>
      <c r="G4196">
        <v>6.32</v>
      </c>
      <c r="H4196">
        <v>4.53</v>
      </c>
      <c r="I4196">
        <v>6.09</v>
      </c>
      <c r="J4196">
        <v>6.09</v>
      </c>
      <c r="K4196">
        <v>2.7</v>
      </c>
      <c r="U4196">
        <v>4</v>
      </c>
      <c r="V4196">
        <v>5</v>
      </c>
      <c r="W4196">
        <v>5</v>
      </c>
      <c r="X4196">
        <v>81</v>
      </c>
      <c r="Y4196">
        <v>100</v>
      </c>
      <c r="Z4196">
        <v>106</v>
      </c>
      <c r="AA4196">
        <f t="shared" si="944"/>
        <v>301</v>
      </c>
      <c r="AB4196">
        <f t="shared" si="949"/>
        <v>5.0158131424635907E-5</v>
      </c>
      <c r="AC4196" s="175"/>
    </row>
    <row r="4197" spans="1:29">
      <c r="A4197" t="s">
        <v>9628</v>
      </c>
      <c r="B4197" t="s">
        <v>9629</v>
      </c>
      <c r="C4197">
        <v>4.0599999999999996</v>
      </c>
      <c r="D4197">
        <v>4.0599999999999996</v>
      </c>
      <c r="E4197">
        <v>3.63</v>
      </c>
      <c r="F4197">
        <v>6.32</v>
      </c>
      <c r="G4197">
        <v>6.32</v>
      </c>
      <c r="H4197">
        <v>4.47</v>
      </c>
      <c r="I4197">
        <v>6.09</v>
      </c>
      <c r="J4197">
        <v>6.09</v>
      </c>
      <c r="K4197">
        <v>2.7</v>
      </c>
      <c r="U4197">
        <v>5</v>
      </c>
      <c r="V4197">
        <v>6</v>
      </c>
      <c r="W4197">
        <v>5</v>
      </c>
      <c r="X4197">
        <v>84</v>
      </c>
      <c r="Y4197">
        <v>107</v>
      </c>
      <c r="Z4197">
        <v>125</v>
      </c>
      <c r="AA4197">
        <f t="shared" si="944"/>
        <v>332</v>
      </c>
      <c r="AB4197">
        <f t="shared" si="949"/>
        <v>5.5323919046442267E-5</v>
      </c>
      <c r="AC4197" s="175">
        <f t="shared" ref="AC4197" si="953">SUM(AB4197:AB4200)/4</f>
        <v>5.9156600185201818E-5</v>
      </c>
    </row>
    <row r="4198" spans="1:29">
      <c r="A4198" t="s">
        <v>9630</v>
      </c>
      <c r="B4198" t="s">
        <v>9631</v>
      </c>
      <c r="C4198">
        <v>4.0599999999999996</v>
      </c>
      <c r="D4198">
        <v>4.0599999999999996</v>
      </c>
      <c r="E4198">
        <v>3.57</v>
      </c>
      <c r="F4198">
        <v>6.32</v>
      </c>
      <c r="G4198">
        <v>6.32</v>
      </c>
      <c r="H4198">
        <v>4.38</v>
      </c>
      <c r="I4198">
        <v>6.09</v>
      </c>
      <c r="J4198">
        <v>6.09</v>
      </c>
      <c r="K4198">
        <v>2.7</v>
      </c>
      <c r="U4198">
        <v>4</v>
      </c>
      <c r="V4198">
        <v>6</v>
      </c>
      <c r="W4198">
        <v>6</v>
      </c>
      <c r="X4198">
        <v>87</v>
      </c>
      <c r="Y4198">
        <v>113</v>
      </c>
      <c r="Z4198">
        <v>121</v>
      </c>
      <c r="AA4198">
        <f t="shared" si="944"/>
        <v>337</v>
      </c>
      <c r="AB4198">
        <f t="shared" si="949"/>
        <v>5.6157110598346512E-5</v>
      </c>
      <c r="AC4198" s="175"/>
    </row>
    <row r="4199" spans="1:29">
      <c r="A4199" t="s">
        <v>9632</v>
      </c>
      <c r="B4199" t="s">
        <v>9633</v>
      </c>
      <c r="C4199">
        <v>4.0599999999999996</v>
      </c>
      <c r="D4199">
        <v>4.0599999999999996</v>
      </c>
      <c r="E4199">
        <v>3.46</v>
      </c>
      <c r="F4199">
        <v>6.32</v>
      </c>
      <c r="G4199">
        <v>6.32</v>
      </c>
      <c r="H4199">
        <v>4.3</v>
      </c>
      <c r="I4199">
        <v>6.09</v>
      </c>
      <c r="J4199">
        <v>6.09</v>
      </c>
      <c r="K4199">
        <v>2.7</v>
      </c>
      <c r="U4199">
        <v>4</v>
      </c>
      <c r="V4199">
        <v>6</v>
      </c>
      <c r="W4199">
        <v>6</v>
      </c>
      <c r="X4199">
        <v>103</v>
      </c>
      <c r="Y4199">
        <v>116</v>
      </c>
      <c r="Z4199">
        <v>128</v>
      </c>
      <c r="AA4199">
        <f t="shared" si="944"/>
        <v>363</v>
      </c>
      <c r="AB4199">
        <f t="shared" si="949"/>
        <v>6.048970666824862E-5</v>
      </c>
      <c r="AC4199" s="175"/>
    </row>
    <row r="4200" spans="1:29">
      <c r="A4200" t="s">
        <v>9634</v>
      </c>
      <c r="B4200" t="s">
        <v>9635</v>
      </c>
      <c r="C4200">
        <v>4.0599999999999996</v>
      </c>
      <c r="D4200">
        <v>4.0599999999999996</v>
      </c>
      <c r="E4200">
        <v>3.35</v>
      </c>
      <c r="F4200">
        <v>6.32</v>
      </c>
      <c r="G4200">
        <v>6.32</v>
      </c>
      <c r="H4200">
        <v>4.17</v>
      </c>
      <c r="I4200">
        <v>6.07</v>
      </c>
      <c r="J4200">
        <v>6.08</v>
      </c>
      <c r="K4200">
        <v>2.7</v>
      </c>
      <c r="U4200">
        <v>5</v>
      </c>
      <c r="V4200">
        <v>7</v>
      </c>
      <c r="W4200">
        <v>7</v>
      </c>
      <c r="X4200">
        <v>111</v>
      </c>
      <c r="Y4200">
        <v>126</v>
      </c>
      <c r="Z4200">
        <v>132</v>
      </c>
      <c r="AA4200">
        <f t="shared" si="944"/>
        <v>388</v>
      </c>
      <c r="AB4200">
        <f t="shared" si="949"/>
        <v>6.465566442776988E-5</v>
      </c>
      <c r="AC4200" s="175"/>
    </row>
    <row r="4201" spans="1:29">
      <c r="A4201" t="s">
        <v>9636</v>
      </c>
      <c r="B4201" t="s">
        <v>9637</v>
      </c>
      <c r="C4201">
        <v>4.0599999999999996</v>
      </c>
      <c r="D4201">
        <v>4.0599999999999996</v>
      </c>
      <c r="E4201">
        <v>3.27</v>
      </c>
      <c r="F4201">
        <v>6.31</v>
      </c>
      <c r="G4201">
        <v>6.32</v>
      </c>
      <c r="H4201">
        <v>4.01</v>
      </c>
      <c r="I4201">
        <v>6.05</v>
      </c>
      <c r="J4201">
        <v>6.07</v>
      </c>
      <c r="K4201">
        <v>2.7</v>
      </c>
      <c r="U4201">
        <v>4</v>
      </c>
      <c r="V4201">
        <v>7</v>
      </c>
      <c r="W4201">
        <v>6</v>
      </c>
      <c r="X4201">
        <v>101</v>
      </c>
      <c r="Y4201">
        <v>123</v>
      </c>
      <c r="Z4201">
        <v>113</v>
      </c>
      <c r="AA4201">
        <f t="shared" si="944"/>
        <v>354</v>
      </c>
      <c r="AB4201">
        <f t="shared" si="949"/>
        <v>5.898996187482097E-5</v>
      </c>
      <c r="AC4201" s="175">
        <f t="shared" ref="AC4201" si="954">SUM(AB4201:AB4204)/4</f>
        <v>4.0618088155332233E-5</v>
      </c>
    </row>
    <row r="4202" spans="1:29">
      <c r="A4202" t="s">
        <v>9638</v>
      </c>
      <c r="B4202" t="s">
        <v>9639</v>
      </c>
      <c r="C4202">
        <v>4.0599999999999996</v>
      </c>
      <c r="D4202">
        <v>4.0599999999999996</v>
      </c>
      <c r="E4202">
        <v>3.21</v>
      </c>
      <c r="F4202">
        <v>6.31</v>
      </c>
      <c r="G4202">
        <v>6.32</v>
      </c>
      <c r="H4202">
        <v>3.89</v>
      </c>
      <c r="I4202">
        <v>6</v>
      </c>
      <c r="J4202">
        <v>6.05</v>
      </c>
      <c r="K4202">
        <v>2.7</v>
      </c>
      <c r="U4202">
        <v>3</v>
      </c>
      <c r="V4202">
        <v>6</v>
      </c>
      <c r="W4202">
        <v>4</v>
      </c>
      <c r="X4202">
        <v>98</v>
      </c>
      <c r="Y4202">
        <v>111</v>
      </c>
      <c r="Z4202">
        <v>66</v>
      </c>
      <c r="AA4202">
        <f t="shared" si="944"/>
        <v>288</v>
      </c>
      <c r="AB4202">
        <f t="shared" si="949"/>
        <v>4.7991833389684853E-5</v>
      </c>
      <c r="AC4202" s="175"/>
    </row>
    <row r="4203" spans="1:29">
      <c r="A4203" t="s">
        <v>9640</v>
      </c>
      <c r="B4203" t="s">
        <v>9641</v>
      </c>
      <c r="C4203">
        <v>4.0599999999999996</v>
      </c>
      <c r="D4203">
        <v>4.0599999999999996</v>
      </c>
      <c r="E4203">
        <v>3.17</v>
      </c>
      <c r="F4203">
        <v>6.31</v>
      </c>
      <c r="G4203">
        <v>6.31</v>
      </c>
      <c r="H4203">
        <v>3.82</v>
      </c>
      <c r="I4203">
        <v>5.95</v>
      </c>
      <c r="J4203">
        <v>6.02</v>
      </c>
      <c r="K4203">
        <v>2.7</v>
      </c>
      <c r="U4203">
        <v>4</v>
      </c>
      <c r="V4203">
        <v>4</v>
      </c>
      <c r="W4203">
        <v>2</v>
      </c>
      <c r="X4203">
        <v>74</v>
      </c>
      <c r="Y4203">
        <v>83</v>
      </c>
      <c r="Z4203">
        <v>27</v>
      </c>
      <c r="AA4203">
        <f t="shared" si="944"/>
        <v>194</v>
      </c>
      <c r="AB4203">
        <f t="shared" si="949"/>
        <v>3.232783221388494E-5</v>
      </c>
      <c r="AC4203" s="175"/>
    </row>
    <row r="4204" spans="1:29">
      <c r="A4204" t="s">
        <v>9642</v>
      </c>
      <c r="B4204" t="s">
        <v>9643</v>
      </c>
      <c r="C4204">
        <v>4.0599999999999996</v>
      </c>
      <c r="D4204">
        <v>4.0599999999999996</v>
      </c>
      <c r="E4204">
        <v>3.14</v>
      </c>
      <c r="F4204">
        <v>6.3</v>
      </c>
      <c r="G4204">
        <v>6.31</v>
      </c>
      <c r="H4204">
        <v>3.76</v>
      </c>
      <c r="I4204">
        <v>5.87</v>
      </c>
      <c r="J4204">
        <v>5.98</v>
      </c>
      <c r="K4204">
        <v>2.7</v>
      </c>
      <c r="U4204">
        <v>1</v>
      </c>
      <c r="V4204">
        <v>2</v>
      </c>
      <c r="X4204">
        <v>64</v>
      </c>
      <c r="Y4204">
        <v>61</v>
      </c>
      <c r="Z4204">
        <v>11</v>
      </c>
      <c r="AA4204">
        <f t="shared" si="944"/>
        <v>139</v>
      </c>
      <c r="AB4204">
        <f t="shared" si="949"/>
        <v>2.3162725142938178E-5</v>
      </c>
      <c r="AC4204" s="175"/>
    </row>
    <row r="4205" spans="1:29">
      <c r="A4205" t="s">
        <v>9644</v>
      </c>
      <c r="B4205" t="s">
        <v>9645</v>
      </c>
      <c r="C4205">
        <v>4.0599999999999996</v>
      </c>
      <c r="D4205">
        <v>4.0599999999999996</v>
      </c>
      <c r="E4205">
        <v>3.09</v>
      </c>
      <c r="F4205">
        <v>6.29</v>
      </c>
      <c r="G4205">
        <v>6.31</v>
      </c>
      <c r="H4205">
        <v>3.68</v>
      </c>
      <c r="I4205">
        <v>5.78</v>
      </c>
      <c r="J4205">
        <v>5.94</v>
      </c>
      <c r="K4205">
        <v>2.7</v>
      </c>
      <c r="U4205">
        <v>1</v>
      </c>
      <c r="V4205">
        <v>2</v>
      </c>
      <c r="X4205">
        <v>80</v>
      </c>
      <c r="Y4205">
        <v>63</v>
      </c>
      <c r="Z4205">
        <v>13</v>
      </c>
      <c r="AA4205">
        <f t="shared" si="944"/>
        <v>159</v>
      </c>
      <c r="AB4205">
        <f t="shared" si="949"/>
        <v>2.6495491350555179E-5</v>
      </c>
      <c r="AC4205" s="175">
        <f t="shared" ref="AC4205" si="955">SUM(AB4205:AB4208)/4</f>
        <v>3.0953066153242924E-5</v>
      </c>
    </row>
    <row r="4206" spans="1:29">
      <c r="A4206" t="s">
        <v>9646</v>
      </c>
      <c r="B4206" t="s">
        <v>9647</v>
      </c>
      <c r="C4206">
        <v>4.0599999999999996</v>
      </c>
      <c r="D4206">
        <v>4.0599999999999996</v>
      </c>
      <c r="E4206">
        <v>3.06</v>
      </c>
      <c r="F4206">
        <v>6.28</v>
      </c>
      <c r="G4206">
        <v>6.31</v>
      </c>
      <c r="H4206">
        <v>3.62</v>
      </c>
      <c r="I4206">
        <v>5.7</v>
      </c>
      <c r="J4206">
        <v>5.9</v>
      </c>
      <c r="K4206">
        <v>2.7</v>
      </c>
      <c r="U4206">
        <v>1</v>
      </c>
      <c r="V4206">
        <v>2</v>
      </c>
      <c r="X4206">
        <v>83</v>
      </c>
      <c r="Y4206">
        <v>61</v>
      </c>
      <c r="Z4206">
        <v>11</v>
      </c>
      <c r="AA4206">
        <f t="shared" si="944"/>
        <v>158</v>
      </c>
      <c r="AB4206">
        <f t="shared" si="949"/>
        <v>2.6328853040174332E-5</v>
      </c>
      <c r="AC4206" s="175"/>
    </row>
    <row r="4207" spans="1:29">
      <c r="A4207" t="s">
        <v>9648</v>
      </c>
      <c r="B4207" t="s">
        <v>9649</v>
      </c>
      <c r="C4207">
        <v>4.0599999999999996</v>
      </c>
      <c r="D4207">
        <v>4.0599999999999996</v>
      </c>
      <c r="E4207">
        <v>3.04</v>
      </c>
      <c r="F4207">
        <v>6.26</v>
      </c>
      <c r="G4207">
        <v>6.3</v>
      </c>
      <c r="H4207">
        <v>3.59</v>
      </c>
      <c r="I4207">
        <v>5.65</v>
      </c>
      <c r="J4207">
        <v>5.87</v>
      </c>
      <c r="K4207">
        <v>2.7</v>
      </c>
      <c r="U4207">
        <v>1</v>
      </c>
      <c r="V4207">
        <v>1</v>
      </c>
      <c r="W4207">
        <v>1</v>
      </c>
      <c r="X4207">
        <v>85</v>
      </c>
      <c r="Y4207">
        <v>58</v>
      </c>
      <c r="Z4207">
        <v>20</v>
      </c>
      <c r="AA4207">
        <f t="shared" si="944"/>
        <v>166</v>
      </c>
      <c r="AB4207">
        <f t="shared" si="949"/>
        <v>2.7661959523221133E-5</v>
      </c>
      <c r="AC4207" s="175"/>
    </row>
    <row r="4208" spans="1:29">
      <c r="A4208" t="s">
        <v>9650</v>
      </c>
      <c r="B4208" t="s">
        <v>9651</v>
      </c>
      <c r="C4208">
        <v>4.0599999999999996</v>
      </c>
      <c r="D4208">
        <v>4.0599999999999996</v>
      </c>
      <c r="E4208">
        <v>3.05</v>
      </c>
      <c r="F4208">
        <v>6.26</v>
      </c>
      <c r="G4208">
        <v>6.3</v>
      </c>
      <c r="H4208">
        <v>3.58</v>
      </c>
      <c r="I4208">
        <v>5.67</v>
      </c>
      <c r="J4208">
        <v>5.88</v>
      </c>
      <c r="K4208">
        <v>2.7</v>
      </c>
      <c r="V4208">
        <v>2</v>
      </c>
      <c r="W4208">
        <v>1</v>
      </c>
      <c r="X4208">
        <v>117</v>
      </c>
      <c r="Y4208">
        <v>94</v>
      </c>
      <c r="Z4208">
        <v>46</v>
      </c>
      <c r="AA4208">
        <f t="shared" si="944"/>
        <v>260</v>
      </c>
      <c r="AB4208">
        <f t="shared" si="949"/>
        <v>4.332596069902105E-5</v>
      </c>
      <c r="AC4208" s="175"/>
    </row>
    <row r="4209" spans="1:29">
      <c r="A4209" t="s">
        <v>9652</v>
      </c>
      <c r="B4209" t="s">
        <v>9653</v>
      </c>
      <c r="C4209">
        <v>4.0599999999999996</v>
      </c>
      <c r="D4209">
        <v>4.0599999999999996</v>
      </c>
      <c r="E4209">
        <v>3.13</v>
      </c>
      <c r="F4209">
        <v>6.3</v>
      </c>
      <c r="G4209">
        <v>6.31</v>
      </c>
      <c r="H4209">
        <v>3.66</v>
      </c>
      <c r="I4209">
        <v>5.9</v>
      </c>
      <c r="J4209">
        <v>5.99</v>
      </c>
      <c r="K4209">
        <v>2.7</v>
      </c>
      <c r="V4209">
        <v>3</v>
      </c>
      <c r="W4209">
        <v>4</v>
      </c>
      <c r="X4209">
        <v>189</v>
      </c>
      <c r="Y4209">
        <v>128</v>
      </c>
      <c r="Z4209">
        <v>145</v>
      </c>
      <c r="AA4209">
        <f t="shared" si="944"/>
        <v>469</v>
      </c>
      <c r="AB4209">
        <f t="shared" si="949"/>
        <v>7.8153367568618739E-5</v>
      </c>
      <c r="AC4209" s="175">
        <f t="shared" ref="AC4209" si="956">SUM(AB4209:AB4212)/4</f>
        <v>8.402736800954371E-5</v>
      </c>
    </row>
    <row r="4210" spans="1:29">
      <c r="A4210" t="s">
        <v>9654</v>
      </c>
      <c r="B4210" t="s">
        <v>9655</v>
      </c>
      <c r="C4210">
        <v>4.0599999999999996</v>
      </c>
      <c r="D4210">
        <v>4.0599999999999996</v>
      </c>
      <c r="E4210">
        <v>3.25</v>
      </c>
      <c r="F4210">
        <v>6.31</v>
      </c>
      <c r="G4210">
        <v>6.32</v>
      </c>
      <c r="H4210">
        <v>3.79</v>
      </c>
      <c r="I4210">
        <v>6.06</v>
      </c>
      <c r="J4210">
        <v>6.07</v>
      </c>
      <c r="K4210">
        <v>2.7</v>
      </c>
      <c r="V4210">
        <v>3</v>
      </c>
      <c r="W4210">
        <v>5</v>
      </c>
      <c r="X4210">
        <v>213</v>
      </c>
      <c r="Y4210">
        <v>108</v>
      </c>
      <c r="Z4210">
        <v>227</v>
      </c>
      <c r="AA4210">
        <f t="shared" si="944"/>
        <v>556</v>
      </c>
      <c r="AB4210">
        <f t="shared" si="949"/>
        <v>9.2650900571752712E-5</v>
      </c>
      <c r="AC4210" s="175"/>
    </row>
    <row r="4211" spans="1:29">
      <c r="A4211" t="s">
        <v>9656</v>
      </c>
      <c r="B4211" t="s">
        <v>9657</v>
      </c>
      <c r="C4211">
        <v>4.0599999999999996</v>
      </c>
      <c r="D4211">
        <v>4.0599999999999996</v>
      </c>
      <c r="E4211">
        <v>3.36</v>
      </c>
      <c r="F4211">
        <v>6.32</v>
      </c>
      <c r="G4211">
        <v>6.32</v>
      </c>
      <c r="H4211">
        <v>3.94</v>
      </c>
      <c r="I4211">
        <v>6.09</v>
      </c>
      <c r="J4211">
        <v>6.09</v>
      </c>
      <c r="K4211">
        <v>2.7</v>
      </c>
      <c r="U4211">
        <v>1</v>
      </c>
      <c r="V4211">
        <v>4</v>
      </c>
      <c r="W4211">
        <v>5</v>
      </c>
      <c r="X4211">
        <v>212</v>
      </c>
      <c r="Y4211">
        <v>137</v>
      </c>
      <c r="Z4211">
        <v>195</v>
      </c>
      <c r="AA4211">
        <f t="shared" si="944"/>
        <v>554</v>
      </c>
      <c r="AB4211">
        <f t="shared" si="949"/>
        <v>9.2317623950991003E-5</v>
      </c>
      <c r="AC4211" s="175"/>
    </row>
    <row r="4212" spans="1:29">
      <c r="A4212" t="s">
        <v>9658</v>
      </c>
      <c r="B4212" t="s">
        <v>9659</v>
      </c>
      <c r="C4212">
        <v>4.0599999999999996</v>
      </c>
      <c r="D4212">
        <v>4.0599999999999996</v>
      </c>
      <c r="E4212">
        <v>3.47</v>
      </c>
      <c r="F4212">
        <v>6.32</v>
      </c>
      <c r="G4212">
        <v>6.32</v>
      </c>
      <c r="H4212">
        <v>4.1100000000000003</v>
      </c>
      <c r="I4212">
        <v>6.09</v>
      </c>
      <c r="J4212">
        <v>6.09</v>
      </c>
      <c r="K4212">
        <v>2.7</v>
      </c>
      <c r="U4212">
        <v>1</v>
      </c>
      <c r="V4212">
        <v>3</v>
      </c>
      <c r="W4212">
        <v>4</v>
      </c>
      <c r="X4212">
        <v>160</v>
      </c>
      <c r="Y4212">
        <v>122</v>
      </c>
      <c r="Z4212">
        <v>148</v>
      </c>
      <c r="AA4212">
        <f t="shared" si="944"/>
        <v>438</v>
      </c>
      <c r="AB4212">
        <f t="shared" si="949"/>
        <v>7.2987579946812386E-5</v>
      </c>
      <c r="AC4212" s="175"/>
    </row>
    <row r="4213" spans="1:29">
      <c r="A4213" t="s">
        <v>9660</v>
      </c>
      <c r="B4213" t="s">
        <v>9661</v>
      </c>
      <c r="C4213">
        <v>4.0599999999999996</v>
      </c>
      <c r="D4213">
        <v>4.0599999999999996</v>
      </c>
      <c r="E4213">
        <v>3.56</v>
      </c>
      <c r="F4213">
        <v>6.32</v>
      </c>
      <c r="G4213">
        <v>6.32</v>
      </c>
      <c r="H4213">
        <v>4.28</v>
      </c>
      <c r="I4213">
        <v>6.09</v>
      </c>
      <c r="J4213">
        <v>6.09</v>
      </c>
      <c r="K4213">
        <v>2.7</v>
      </c>
      <c r="U4213">
        <v>1</v>
      </c>
      <c r="V4213">
        <v>3</v>
      </c>
      <c r="W4213">
        <v>3</v>
      </c>
      <c r="X4213">
        <v>148</v>
      </c>
      <c r="Y4213">
        <v>124</v>
      </c>
      <c r="Z4213">
        <v>142</v>
      </c>
      <c r="AA4213">
        <f t="shared" si="944"/>
        <v>421</v>
      </c>
      <c r="AB4213">
        <f t="shared" si="949"/>
        <v>7.0154728670337928E-5</v>
      </c>
      <c r="AC4213" s="175">
        <f t="shared" ref="AC4213" si="957">SUM(AB4213:AB4216)/4</f>
        <v>6.6030430488411889E-5</v>
      </c>
    </row>
    <row r="4214" spans="1:29">
      <c r="A4214" t="s">
        <v>9662</v>
      </c>
      <c r="B4214" t="s">
        <v>9663</v>
      </c>
      <c r="C4214">
        <v>4.0599999999999996</v>
      </c>
      <c r="D4214">
        <v>4.0599999999999996</v>
      </c>
      <c r="E4214">
        <v>3.66</v>
      </c>
      <c r="F4214">
        <v>6.32</v>
      </c>
      <c r="G4214">
        <v>6.32</v>
      </c>
      <c r="H4214">
        <v>4.4400000000000004</v>
      </c>
      <c r="I4214">
        <v>6.09</v>
      </c>
      <c r="J4214">
        <v>6.09</v>
      </c>
      <c r="K4214">
        <v>2.7</v>
      </c>
      <c r="U4214">
        <v>2</v>
      </c>
      <c r="V4214">
        <v>3</v>
      </c>
      <c r="W4214">
        <v>3</v>
      </c>
      <c r="X4214">
        <v>146</v>
      </c>
      <c r="Y4214">
        <v>118</v>
      </c>
      <c r="Z4214">
        <v>129</v>
      </c>
      <c r="AA4214">
        <f t="shared" si="944"/>
        <v>401</v>
      </c>
      <c r="AB4214">
        <f t="shared" si="949"/>
        <v>6.682196246272092E-5</v>
      </c>
      <c r="AC4214" s="175"/>
    </row>
    <row r="4215" spans="1:29">
      <c r="A4215" t="s">
        <v>9664</v>
      </c>
      <c r="B4215" t="s">
        <v>9665</v>
      </c>
      <c r="C4215">
        <v>4.0599999999999996</v>
      </c>
      <c r="D4215">
        <v>4.0599999999999996</v>
      </c>
      <c r="E4215">
        <v>3.73</v>
      </c>
      <c r="F4215">
        <v>6.32</v>
      </c>
      <c r="G4215">
        <v>6.32</v>
      </c>
      <c r="H4215">
        <v>4.5999999999999996</v>
      </c>
      <c r="I4215">
        <v>6.09</v>
      </c>
      <c r="J4215">
        <v>6.09</v>
      </c>
      <c r="K4215">
        <v>2.7</v>
      </c>
      <c r="U4215">
        <v>1</v>
      </c>
      <c r="V4215">
        <v>3</v>
      </c>
      <c r="W4215">
        <v>3</v>
      </c>
      <c r="X4215">
        <v>135</v>
      </c>
      <c r="Y4215">
        <v>114</v>
      </c>
      <c r="Z4215">
        <v>131</v>
      </c>
      <c r="AA4215">
        <f t="shared" si="944"/>
        <v>387</v>
      </c>
      <c r="AB4215">
        <f t="shared" si="949"/>
        <v>6.4489026117389025E-5</v>
      </c>
      <c r="AC4215" s="175"/>
    </row>
    <row r="4216" spans="1:29">
      <c r="A4216" t="s">
        <v>9666</v>
      </c>
      <c r="B4216" t="s">
        <v>9667</v>
      </c>
      <c r="C4216">
        <v>4.0599999999999996</v>
      </c>
      <c r="D4216">
        <v>4.0599999999999996</v>
      </c>
      <c r="E4216">
        <v>3.8</v>
      </c>
      <c r="F4216">
        <v>6.32</v>
      </c>
      <c r="G4216">
        <v>6.32</v>
      </c>
      <c r="H4216">
        <v>4.7300000000000004</v>
      </c>
      <c r="I4216">
        <v>6.09</v>
      </c>
      <c r="J4216">
        <v>6.09</v>
      </c>
      <c r="K4216">
        <v>2.7</v>
      </c>
      <c r="U4216">
        <v>1</v>
      </c>
      <c r="V4216">
        <v>3</v>
      </c>
      <c r="W4216">
        <v>3</v>
      </c>
      <c r="X4216">
        <v>128</v>
      </c>
      <c r="Y4216">
        <v>115</v>
      </c>
      <c r="Z4216">
        <v>126</v>
      </c>
      <c r="AA4216">
        <f t="shared" si="944"/>
        <v>376</v>
      </c>
      <c r="AB4216">
        <f t="shared" si="949"/>
        <v>6.2656004703199667E-5</v>
      </c>
      <c r="AC4216" s="175"/>
    </row>
    <row r="4217" spans="1:29">
      <c r="A4217" t="s">
        <v>9668</v>
      </c>
      <c r="B4217" t="s">
        <v>9669</v>
      </c>
      <c r="C4217">
        <v>4.0599999999999996</v>
      </c>
      <c r="D4217">
        <v>4.0599999999999996</v>
      </c>
      <c r="E4217">
        <v>3.85</v>
      </c>
      <c r="F4217">
        <v>6.32</v>
      </c>
      <c r="G4217">
        <v>6.32</v>
      </c>
      <c r="H4217">
        <v>4.83</v>
      </c>
      <c r="I4217">
        <v>6.09</v>
      </c>
      <c r="J4217">
        <v>6.09</v>
      </c>
      <c r="K4217">
        <v>2.7</v>
      </c>
      <c r="U4217">
        <v>2</v>
      </c>
      <c r="V4217">
        <v>3</v>
      </c>
      <c r="W4217">
        <v>2</v>
      </c>
      <c r="X4217">
        <v>102</v>
      </c>
      <c r="Y4217">
        <v>105</v>
      </c>
      <c r="Z4217">
        <v>101</v>
      </c>
      <c r="AA4217">
        <f t="shared" si="944"/>
        <v>315</v>
      </c>
      <c r="AB4217">
        <f t="shared" si="949"/>
        <v>5.2491067769967809E-5</v>
      </c>
      <c r="AC4217" s="175">
        <f t="shared" ref="AC4217" si="958">SUM(AB4217:AB4220)/4</f>
        <v>4.907498240716038E-5</v>
      </c>
    </row>
    <row r="4218" spans="1:29">
      <c r="A4218" t="s">
        <v>9670</v>
      </c>
      <c r="B4218" t="s">
        <v>9671</v>
      </c>
      <c r="C4218">
        <v>4.0599999999999996</v>
      </c>
      <c r="D4218">
        <v>4.0599999999999996</v>
      </c>
      <c r="E4218">
        <v>3.88</v>
      </c>
      <c r="F4218">
        <v>6.32</v>
      </c>
      <c r="G4218">
        <v>6.32</v>
      </c>
      <c r="H4218">
        <v>4.8899999999999997</v>
      </c>
      <c r="I4218">
        <v>6.09</v>
      </c>
      <c r="J4218">
        <v>6.09</v>
      </c>
      <c r="K4218">
        <v>2.7</v>
      </c>
      <c r="U4218">
        <v>2</v>
      </c>
      <c r="V4218">
        <v>3</v>
      </c>
      <c r="W4218">
        <v>2</v>
      </c>
      <c r="X4218">
        <v>91</v>
      </c>
      <c r="Y4218">
        <v>108</v>
      </c>
      <c r="Z4218">
        <v>97</v>
      </c>
      <c r="AA4218">
        <f t="shared" si="944"/>
        <v>303</v>
      </c>
      <c r="AB4218">
        <f t="shared" si="949"/>
        <v>5.0491408045397609E-5</v>
      </c>
      <c r="AC4218" s="175"/>
    </row>
    <row r="4219" spans="1:29">
      <c r="A4219" t="s">
        <v>9672</v>
      </c>
      <c r="B4219" t="s">
        <v>9673</v>
      </c>
      <c r="C4219">
        <v>4.0599999999999996</v>
      </c>
      <c r="D4219">
        <v>4.0599999999999996</v>
      </c>
      <c r="E4219">
        <v>3.9</v>
      </c>
      <c r="F4219">
        <v>6.32</v>
      </c>
      <c r="G4219">
        <v>6.32</v>
      </c>
      <c r="H4219">
        <v>4.91</v>
      </c>
      <c r="I4219">
        <v>6.09</v>
      </c>
      <c r="J4219">
        <v>6.09</v>
      </c>
      <c r="K4219">
        <v>2.7</v>
      </c>
      <c r="U4219">
        <v>2</v>
      </c>
      <c r="V4219">
        <v>3</v>
      </c>
      <c r="W4219">
        <v>2</v>
      </c>
      <c r="X4219">
        <v>87</v>
      </c>
      <c r="Y4219">
        <v>98</v>
      </c>
      <c r="Z4219">
        <v>87</v>
      </c>
      <c r="AA4219">
        <f t="shared" si="944"/>
        <v>279</v>
      </c>
      <c r="AB4219">
        <f t="shared" si="949"/>
        <v>4.6492088596257204E-5</v>
      </c>
      <c r="AC4219" s="175"/>
    </row>
    <row r="4220" spans="1:29">
      <c r="A4220" t="s">
        <v>9674</v>
      </c>
      <c r="B4220" t="s">
        <v>9675</v>
      </c>
      <c r="C4220">
        <v>4.0599999999999996</v>
      </c>
      <c r="D4220">
        <v>4.0599999999999996</v>
      </c>
      <c r="E4220">
        <v>3.9</v>
      </c>
      <c r="F4220">
        <v>6.32</v>
      </c>
      <c r="G4220">
        <v>6.32</v>
      </c>
      <c r="H4220">
        <v>4.8899999999999997</v>
      </c>
      <c r="I4220">
        <v>6.09</v>
      </c>
      <c r="J4220">
        <v>6.09</v>
      </c>
      <c r="K4220">
        <v>2.7</v>
      </c>
      <c r="U4220">
        <v>3</v>
      </c>
      <c r="V4220">
        <v>2</v>
      </c>
      <c r="W4220">
        <v>2</v>
      </c>
      <c r="X4220">
        <v>75</v>
      </c>
      <c r="Y4220">
        <v>97</v>
      </c>
      <c r="Z4220">
        <v>102</v>
      </c>
      <c r="AA4220">
        <f t="shared" si="944"/>
        <v>281</v>
      </c>
      <c r="AB4220">
        <f t="shared" si="949"/>
        <v>4.6825365217018906E-5</v>
      </c>
      <c r="AC4220" s="175"/>
    </row>
    <row r="4221" spans="1:29">
      <c r="A4221" t="s">
        <v>9676</v>
      </c>
      <c r="B4221" t="s">
        <v>9677</v>
      </c>
      <c r="C4221">
        <v>4.0599999999999996</v>
      </c>
      <c r="D4221">
        <v>4.0599999999999996</v>
      </c>
      <c r="E4221">
        <v>3.87</v>
      </c>
      <c r="F4221">
        <v>6.32</v>
      </c>
      <c r="G4221">
        <v>6.32</v>
      </c>
      <c r="H4221">
        <v>4.82</v>
      </c>
      <c r="I4221">
        <v>6.09</v>
      </c>
      <c r="J4221">
        <v>6.09</v>
      </c>
      <c r="K4221">
        <v>2.7</v>
      </c>
      <c r="U4221">
        <v>2</v>
      </c>
      <c r="V4221">
        <v>3</v>
      </c>
      <c r="W4221">
        <v>3</v>
      </c>
      <c r="X4221">
        <v>80</v>
      </c>
      <c r="Y4221">
        <v>103</v>
      </c>
      <c r="Z4221">
        <v>120</v>
      </c>
      <c r="AA4221">
        <f t="shared" si="944"/>
        <v>311</v>
      </c>
      <c r="AB4221">
        <f t="shared" si="949"/>
        <v>5.1824514528444411E-5</v>
      </c>
      <c r="AC4221" s="175">
        <f t="shared" ref="AC4221:AC4281" si="959">SUM(AB4221:AB4224)/4</f>
        <v>5.5407238201632687E-5</v>
      </c>
    </row>
    <row r="4222" spans="1:29">
      <c r="A4222" t="s">
        <v>9678</v>
      </c>
      <c r="B4222" t="s">
        <v>9679</v>
      </c>
      <c r="C4222">
        <v>4.0599999999999996</v>
      </c>
      <c r="D4222">
        <v>4.0599999999999996</v>
      </c>
      <c r="E4222">
        <v>3.79</v>
      </c>
      <c r="F4222">
        <v>6.32</v>
      </c>
      <c r="G4222">
        <v>6.32</v>
      </c>
      <c r="H4222">
        <v>4.7300000000000004</v>
      </c>
      <c r="I4222">
        <v>6.09</v>
      </c>
      <c r="J4222">
        <v>6.09</v>
      </c>
      <c r="K4222">
        <v>2.7</v>
      </c>
      <c r="U4222">
        <v>2</v>
      </c>
      <c r="V4222">
        <v>3</v>
      </c>
      <c r="W4222">
        <v>3</v>
      </c>
      <c r="X4222">
        <v>84</v>
      </c>
      <c r="Y4222">
        <v>109</v>
      </c>
      <c r="Z4222">
        <v>116</v>
      </c>
      <c r="AA4222">
        <f t="shared" si="944"/>
        <v>317</v>
      </c>
      <c r="AB4222">
        <f t="shared" si="949"/>
        <v>5.2824344390729511E-5</v>
      </c>
      <c r="AC4222" s="175"/>
    </row>
    <row r="4223" spans="1:29">
      <c r="A4223" t="s">
        <v>9680</v>
      </c>
      <c r="B4223" t="s">
        <v>9681</v>
      </c>
      <c r="C4223">
        <v>4.0599999999999996</v>
      </c>
      <c r="D4223">
        <v>4.0599999999999996</v>
      </c>
      <c r="E4223">
        <v>3.66</v>
      </c>
      <c r="F4223">
        <v>6.32</v>
      </c>
      <c r="G4223">
        <v>6.32</v>
      </c>
      <c r="H4223">
        <v>4.62</v>
      </c>
      <c r="I4223">
        <v>6.09</v>
      </c>
      <c r="J4223">
        <v>6.09</v>
      </c>
      <c r="K4223">
        <v>2.7</v>
      </c>
      <c r="U4223">
        <v>2</v>
      </c>
      <c r="V4223">
        <v>3</v>
      </c>
      <c r="W4223">
        <v>3</v>
      </c>
      <c r="X4223">
        <v>99</v>
      </c>
      <c r="Y4223">
        <v>112</v>
      </c>
      <c r="Z4223">
        <v>123</v>
      </c>
      <c r="AA4223">
        <f t="shared" si="944"/>
        <v>342</v>
      </c>
      <c r="AB4223">
        <f t="shared" si="949"/>
        <v>5.6990302150250764E-5</v>
      </c>
      <c r="AC4223" s="175"/>
    </row>
    <row r="4224" spans="1:29">
      <c r="A4224" t="s">
        <v>9682</v>
      </c>
      <c r="B4224" t="s">
        <v>9683</v>
      </c>
      <c r="C4224">
        <v>4.0599999999999996</v>
      </c>
      <c r="D4224">
        <v>4.0599999999999996</v>
      </c>
      <c r="E4224">
        <v>3.5</v>
      </c>
      <c r="F4224">
        <v>6.32</v>
      </c>
      <c r="G4224">
        <v>6.32</v>
      </c>
      <c r="H4224">
        <v>4.4400000000000004</v>
      </c>
      <c r="I4224">
        <v>6.09</v>
      </c>
      <c r="J4224">
        <v>6.09</v>
      </c>
      <c r="K4224">
        <v>2.7</v>
      </c>
      <c r="U4224">
        <v>3</v>
      </c>
      <c r="V4224">
        <v>3</v>
      </c>
      <c r="W4224">
        <v>3</v>
      </c>
      <c r="X4224">
        <v>102</v>
      </c>
      <c r="Y4224">
        <v>122</v>
      </c>
      <c r="Z4224">
        <v>127</v>
      </c>
      <c r="AA4224">
        <f t="shared" si="944"/>
        <v>360</v>
      </c>
      <c r="AB4224">
        <f t="shared" si="949"/>
        <v>5.998979173710607E-5</v>
      </c>
      <c r="AC4224" s="175"/>
    </row>
    <row r="4225" spans="1:29">
      <c r="A4225" t="s">
        <v>9684</v>
      </c>
      <c r="B4225" t="s">
        <v>9685</v>
      </c>
      <c r="C4225">
        <v>4.0599999999999996</v>
      </c>
      <c r="D4225">
        <v>4.0599999999999996</v>
      </c>
      <c r="E4225">
        <v>3.42</v>
      </c>
      <c r="F4225">
        <v>6.32</v>
      </c>
      <c r="G4225">
        <v>6.32</v>
      </c>
      <c r="H4225">
        <v>4.26</v>
      </c>
      <c r="I4225">
        <v>6.08</v>
      </c>
      <c r="J4225">
        <v>6.09</v>
      </c>
      <c r="K4225">
        <v>2.7</v>
      </c>
      <c r="U4225">
        <v>2</v>
      </c>
      <c r="V4225">
        <v>3</v>
      </c>
      <c r="W4225">
        <v>3</v>
      </c>
      <c r="X4225">
        <v>94</v>
      </c>
      <c r="Y4225">
        <v>119</v>
      </c>
      <c r="Z4225">
        <v>109</v>
      </c>
      <c r="AA4225">
        <f t="shared" si="944"/>
        <v>330</v>
      </c>
      <c r="AB4225">
        <f t="shared" si="949"/>
        <v>5.4990642425680565E-5</v>
      </c>
      <c r="AC4225" s="175">
        <f t="shared" ref="AC4225:AC4285" si="960">SUM(AB4225:AB4228)/4</f>
        <v>3.807685392202427E-5</v>
      </c>
    </row>
    <row r="4226" spans="1:29">
      <c r="A4226" t="s">
        <v>9686</v>
      </c>
      <c r="B4226" t="s">
        <v>9687</v>
      </c>
      <c r="C4226">
        <v>4.0599999999999996</v>
      </c>
      <c r="D4226">
        <v>4.0599999999999996</v>
      </c>
      <c r="E4226">
        <v>3.34</v>
      </c>
      <c r="F4226">
        <v>6.32</v>
      </c>
      <c r="G4226">
        <v>6.32</v>
      </c>
      <c r="H4226">
        <v>4.12</v>
      </c>
      <c r="I4226">
        <v>6.07</v>
      </c>
      <c r="J4226">
        <v>6.08</v>
      </c>
      <c r="K4226">
        <v>2.7</v>
      </c>
      <c r="U4226">
        <v>2</v>
      </c>
      <c r="V4226">
        <v>3</v>
      </c>
      <c r="W4226">
        <v>2</v>
      </c>
      <c r="X4226">
        <v>91</v>
      </c>
      <c r="Y4226">
        <v>108</v>
      </c>
      <c r="Z4226">
        <v>63</v>
      </c>
      <c r="AA4226">
        <f t="shared" si="944"/>
        <v>269</v>
      </c>
      <c r="AB4226">
        <f t="shared" si="949"/>
        <v>4.48257054924487E-5</v>
      </c>
      <c r="AC4226" s="175"/>
    </row>
    <row r="4227" spans="1:29">
      <c r="A4227" t="s">
        <v>9688</v>
      </c>
      <c r="B4227" t="s">
        <v>9689</v>
      </c>
      <c r="C4227">
        <v>4.0599999999999996</v>
      </c>
      <c r="D4227">
        <v>4.0599999999999996</v>
      </c>
      <c r="E4227">
        <v>3.3</v>
      </c>
      <c r="F4227">
        <v>6.31</v>
      </c>
      <c r="G4227">
        <v>6.32</v>
      </c>
      <c r="H4227">
        <v>4.04</v>
      </c>
      <c r="I4227">
        <v>6.06</v>
      </c>
      <c r="J4227">
        <v>6.07</v>
      </c>
      <c r="K4227">
        <v>2.7</v>
      </c>
      <c r="U4227">
        <v>2</v>
      </c>
      <c r="V4227">
        <v>2</v>
      </c>
      <c r="W4227">
        <v>1</v>
      </c>
      <c r="X4227">
        <v>69</v>
      </c>
      <c r="Y4227">
        <v>80</v>
      </c>
      <c r="Z4227">
        <v>26</v>
      </c>
      <c r="AA4227">
        <f t="shared" si="944"/>
        <v>180</v>
      </c>
      <c r="AB4227">
        <f t="shared" si="949"/>
        <v>2.9994895868553035E-5</v>
      </c>
      <c r="AC4227" s="175"/>
    </row>
    <row r="4228" spans="1:29">
      <c r="A4228" t="s">
        <v>9690</v>
      </c>
      <c r="B4228" t="s">
        <v>9691</v>
      </c>
      <c r="C4228">
        <v>4.0599999999999996</v>
      </c>
      <c r="D4228">
        <v>4.0599999999999996</v>
      </c>
      <c r="E4228">
        <v>3.25</v>
      </c>
      <c r="F4228">
        <v>6.31</v>
      </c>
      <c r="G4228">
        <v>6.32</v>
      </c>
      <c r="H4228">
        <v>3.96</v>
      </c>
      <c r="I4228">
        <v>6.04</v>
      </c>
      <c r="J4228">
        <v>6.06</v>
      </c>
      <c r="K4228">
        <v>2.7</v>
      </c>
      <c r="U4228">
        <v>1</v>
      </c>
      <c r="V4228">
        <v>1</v>
      </c>
      <c r="X4228">
        <v>63</v>
      </c>
      <c r="Y4228">
        <v>59</v>
      </c>
      <c r="Z4228">
        <v>11</v>
      </c>
      <c r="AA4228">
        <f t="shared" si="944"/>
        <v>135</v>
      </c>
      <c r="AB4228">
        <f t="shared" si="949"/>
        <v>2.2496171901414777E-5</v>
      </c>
      <c r="AC4228" s="175"/>
    </row>
    <row r="4229" spans="1:29">
      <c r="A4229" t="s">
        <v>9692</v>
      </c>
      <c r="B4229" t="s">
        <v>9693</v>
      </c>
      <c r="C4229">
        <v>4.0599999999999996</v>
      </c>
      <c r="D4229">
        <v>4.0599999999999996</v>
      </c>
      <c r="E4229">
        <v>3.21</v>
      </c>
      <c r="F4229">
        <v>6.31</v>
      </c>
      <c r="G4229">
        <v>6.32</v>
      </c>
      <c r="H4229">
        <v>3.89</v>
      </c>
      <c r="I4229">
        <v>6</v>
      </c>
      <c r="J4229">
        <v>6.05</v>
      </c>
      <c r="K4229">
        <v>2.7</v>
      </c>
      <c r="U4229">
        <v>1</v>
      </c>
      <c r="V4229">
        <v>1</v>
      </c>
      <c r="X4229">
        <v>79</v>
      </c>
      <c r="Y4229">
        <v>62</v>
      </c>
      <c r="Z4229">
        <v>13</v>
      </c>
      <c r="AA4229">
        <f t="shared" si="944"/>
        <v>156</v>
      </c>
      <c r="AB4229">
        <f t="shared" si="949"/>
        <v>2.5995576419412629E-5</v>
      </c>
      <c r="AC4229" s="175">
        <f t="shared" ref="AC4229:AC4289" si="961">SUM(AB4229:AB4232)/4</f>
        <v>3.02031937565291E-5</v>
      </c>
    </row>
    <row r="4230" spans="1:29">
      <c r="A4230" t="s">
        <v>9694</v>
      </c>
      <c r="B4230" t="s">
        <v>9695</v>
      </c>
      <c r="C4230">
        <v>4.0599999999999996</v>
      </c>
      <c r="D4230">
        <v>4.0599999999999996</v>
      </c>
      <c r="E4230">
        <v>3.18</v>
      </c>
      <c r="F4230">
        <v>6.3</v>
      </c>
      <c r="G4230">
        <v>6.31</v>
      </c>
      <c r="H4230">
        <v>3.84</v>
      </c>
      <c r="I4230">
        <v>5.97</v>
      </c>
      <c r="J4230">
        <v>6.03</v>
      </c>
      <c r="K4230">
        <v>2.7</v>
      </c>
      <c r="V4230">
        <v>1</v>
      </c>
      <c r="X4230">
        <v>82</v>
      </c>
      <c r="Y4230">
        <v>60</v>
      </c>
      <c r="Z4230">
        <v>10</v>
      </c>
      <c r="AA4230">
        <f t="shared" ref="AA4230:AA4293" si="962">SUM(U4230:Z4230)</f>
        <v>153</v>
      </c>
      <c r="AB4230">
        <f t="shared" si="949"/>
        <v>2.549566148827008E-5</v>
      </c>
      <c r="AC4230" s="175"/>
    </row>
    <row r="4231" spans="1:29">
      <c r="A4231" t="s">
        <v>9696</v>
      </c>
      <c r="B4231" t="s">
        <v>9697</v>
      </c>
      <c r="C4231">
        <v>4.0599999999999996</v>
      </c>
      <c r="D4231">
        <v>4.0599999999999996</v>
      </c>
      <c r="E4231">
        <v>3.16</v>
      </c>
      <c r="F4231">
        <v>6.3</v>
      </c>
      <c r="G4231">
        <v>6.31</v>
      </c>
      <c r="H4231">
        <v>3.8</v>
      </c>
      <c r="I4231">
        <v>5.94</v>
      </c>
      <c r="J4231">
        <v>6.02</v>
      </c>
      <c r="K4231">
        <v>2.7</v>
      </c>
      <c r="U4231">
        <v>1</v>
      </c>
      <c r="V4231">
        <v>1</v>
      </c>
      <c r="X4231">
        <v>84</v>
      </c>
      <c r="Y4231">
        <v>57</v>
      </c>
      <c r="Z4231">
        <v>19</v>
      </c>
      <c r="AA4231">
        <f t="shared" si="962"/>
        <v>162</v>
      </c>
      <c r="AB4231">
        <f t="shared" si="949"/>
        <v>2.6995406281697733E-5</v>
      </c>
      <c r="AC4231" s="175"/>
    </row>
    <row r="4232" spans="1:29">
      <c r="A4232" t="s">
        <v>9698</v>
      </c>
      <c r="B4232" t="s">
        <v>9699</v>
      </c>
      <c r="C4232">
        <v>4.0599999999999996</v>
      </c>
      <c r="D4232">
        <v>4.0599999999999996</v>
      </c>
      <c r="E4232">
        <v>3.16</v>
      </c>
      <c r="F4232">
        <v>6.3</v>
      </c>
      <c r="G4232">
        <v>6.31</v>
      </c>
      <c r="H4232">
        <v>3.77</v>
      </c>
      <c r="I4232">
        <v>5.96</v>
      </c>
      <c r="J4232">
        <v>6.03</v>
      </c>
      <c r="K4232">
        <v>2.7</v>
      </c>
      <c r="V4232">
        <v>1</v>
      </c>
      <c r="W4232">
        <v>1</v>
      </c>
      <c r="X4232">
        <v>115</v>
      </c>
      <c r="Y4232">
        <v>92</v>
      </c>
      <c r="Z4232">
        <v>45</v>
      </c>
      <c r="AA4232">
        <f t="shared" si="962"/>
        <v>254</v>
      </c>
      <c r="AB4232">
        <f t="shared" si="949"/>
        <v>4.232613083673595E-5</v>
      </c>
      <c r="AC4232" s="175"/>
    </row>
    <row r="4233" spans="1:29">
      <c r="A4233" t="s">
        <v>9700</v>
      </c>
      <c r="B4233" t="s">
        <v>9701</v>
      </c>
      <c r="C4233">
        <v>4.0599999999999996</v>
      </c>
      <c r="D4233">
        <v>4.0599999999999996</v>
      </c>
      <c r="E4233">
        <v>3.25</v>
      </c>
      <c r="F4233">
        <v>6.31</v>
      </c>
      <c r="G4233">
        <v>6.32</v>
      </c>
      <c r="H4233">
        <v>3.86</v>
      </c>
      <c r="I4233">
        <v>6.05</v>
      </c>
      <c r="J4233">
        <v>6.07</v>
      </c>
      <c r="K4233">
        <v>2.7</v>
      </c>
      <c r="V4233">
        <v>2</v>
      </c>
      <c r="W4233">
        <v>2</v>
      </c>
      <c r="X4233">
        <v>186</v>
      </c>
      <c r="Y4233">
        <v>125</v>
      </c>
      <c r="Z4233">
        <v>142</v>
      </c>
      <c r="AA4233">
        <f t="shared" si="962"/>
        <v>457</v>
      </c>
      <c r="AB4233">
        <f t="shared" si="949"/>
        <v>7.615370784404854E-5</v>
      </c>
      <c r="AC4233" s="175">
        <f t="shared" ref="AC4233:AC4293" si="963">SUM(AB4233:AB4236)/4</f>
        <v>8.194438912978307E-5</v>
      </c>
    </row>
    <row r="4234" spans="1:29">
      <c r="A4234" t="s">
        <v>9702</v>
      </c>
      <c r="B4234" t="s">
        <v>9703</v>
      </c>
      <c r="C4234">
        <v>4.0599999999999996</v>
      </c>
      <c r="D4234">
        <v>4.0599999999999996</v>
      </c>
      <c r="E4234">
        <v>3.37</v>
      </c>
      <c r="F4234">
        <v>6.32</v>
      </c>
      <c r="G4234">
        <v>6.32</v>
      </c>
      <c r="H4234">
        <v>3.98</v>
      </c>
      <c r="I4234">
        <v>6.08</v>
      </c>
      <c r="J4234">
        <v>6.09</v>
      </c>
      <c r="K4234">
        <v>2.7</v>
      </c>
      <c r="U4234">
        <v>1</v>
      </c>
      <c r="V4234">
        <v>2</v>
      </c>
      <c r="W4234">
        <v>3</v>
      </c>
      <c r="X4234">
        <v>210</v>
      </c>
      <c r="Y4234">
        <v>106</v>
      </c>
      <c r="Z4234">
        <v>221</v>
      </c>
      <c r="AA4234">
        <f t="shared" si="962"/>
        <v>543</v>
      </c>
      <c r="AB4234">
        <f t="shared" si="949"/>
        <v>9.0484602536801658E-5</v>
      </c>
      <c r="AC4234" s="175"/>
    </row>
    <row r="4235" spans="1:29">
      <c r="A4235" t="s">
        <v>9704</v>
      </c>
      <c r="B4235" t="s">
        <v>9705</v>
      </c>
      <c r="C4235">
        <v>4.0599999999999996</v>
      </c>
      <c r="D4235">
        <v>4.0599999999999996</v>
      </c>
      <c r="E4235">
        <v>3.47</v>
      </c>
      <c r="F4235">
        <v>6.32</v>
      </c>
      <c r="G4235">
        <v>6.32</v>
      </c>
      <c r="H4235">
        <v>4.13</v>
      </c>
      <c r="I4235">
        <v>6.09</v>
      </c>
      <c r="J4235">
        <v>6.09</v>
      </c>
      <c r="K4235">
        <v>2.7</v>
      </c>
      <c r="U4235">
        <v>1</v>
      </c>
      <c r="V4235">
        <v>2</v>
      </c>
      <c r="W4235">
        <v>3</v>
      </c>
      <c r="X4235">
        <v>209</v>
      </c>
      <c r="Y4235">
        <v>134</v>
      </c>
      <c r="Z4235">
        <v>191</v>
      </c>
      <c r="AA4235">
        <f t="shared" si="962"/>
        <v>540</v>
      </c>
      <c r="AB4235">
        <f t="shared" si="949"/>
        <v>8.9984687605659108E-5</v>
      </c>
      <c r="AC4235" s="175"/>
    </row>
    <row r="4236" spans="1:29">
      <c r="A4236" t="s">
        <v>9706</v>
      </c>
      <c r="B4236" t="s">
        <v>9707</v>
      </c>
      <c r="C4236">
        <v>4.0599999999999996</v>
      </c>
      <c r="D4236">
        <v>4.0599999999999996</v>
      </c>
      <c r="E4236">
        <v>3.57</v>
      </c>
      <c r="F4236">
        <v>6.32</v>
      </c>
      <c r="G4236">
        <v>6.32</v>
      </c>
      <c r="H4236">
        <v>4.3</v>
      </c>
      <c r="I4236">
        <v>6.09</v>
      </c>
      <c r="J4236">
        <v>6.09</v>
      </c>
      <c r="K4236">
        <v>2.7</v>
      </c>
      <c r="U4236">
        <v>1</v>
      </c>
      <c r="V4236">
        <v>2</v>
      </c>
      <c r="W4236">
        <v>2</v>
      </c>
      <c r="X4236">
        <v>157</v>
      </c>
      <c r="Y4236">
        <v>120</v>
      </c>
      <c r="Z4236">
        <v>145</v>
      </c>
      <c r="AA4236">
        <f t="shared" si="962"/>
        <v>427</v>
      </c>
      <c r="AB4236">
        <f t="shared" si="949"/>
        <v>7.1154558532623028E-5</v>
      </c>
      <c r="AC4236" s="175"/>
    </row>
    <row r="4237" spans="1:29">
      <c r="A4237" t="s">
        <v>9708</v>
      </c>
      <c r="B4237" t="s">
        <v>9709</v>
      </c>
      <c r="C4237">
        <v>4.0599999999999996</v>
      </c>
      <c r="D4237">
        <v>4.0599999999999996</v>
      </c>
      <c r="E4237">
        <v>3.65</v>
      </c>
      <c r="F4237">
        <v>6.32</v>
      </c>
      <c r="G4237">
        <v>6.32</v>
      </c>
      <c r="H4237">
        <v>4.49</v>
      </c>
      <c r="I4237">
        <v>6.09</v>
      </c>
      <c r="J4237">
        <v>6.09</v>
      </c>
      <c r="K4237">
        <v>2.7</v>
      </c>
      <c r="U4237">
        <v>1</v>
      </c>
      <c r="V4237">
        <v>2</v>
      </c>
      <c r="W4237">
        <v>2</v>
      </c>
      <c r="X4237">
        <v>146</v>
      </c>
      <c r="Y4237">
        <v>122</v>
      </c>
      <c r="Z4237">
        <v>138</v>
      </c>
      <c r="AA4237">
        <f t="shared" si="962"/>
        <v>411</v>
      </c>
      <c r="AB4237">
        <f t="shared" si="949"/>
        <v>6.8488345566529424E-5</v>
      </c>
      <c r="AC4237" s="175">
        <f t="shared" ref="AC4237:AC4297" si="964">SUM(AB4237:AB4240)/4</f>
        <v>6.4364047384603385E-5</v>
      </c>
    </row>
    <row r="4238" spans="1:29">
      <c r="A4238" t="s">
        <v>9710</v>
      </c>
      <c r="B4238" t="s">
        <v>9711</v>
      </c>
      <c r="C4238">
        <v>4.0599999999999996</v>
      </c>
      <c r="D4238">
        <v>4.0599999999999996</v>
      </c>
      <c r="E4238">
        <v>3.73</v>
      </c>
      <c r="F4238">
        <v>6.32</v>
      </c>
      <c r="G4238">
        <v>6.32</v>
      </c>
      <c r="H4238">
        <v>4.68</v>
      </c>
      <c r="I4238">
        <v>6.09</v>
      </c>
      <c r="J4238">
        <v>6.09</v>
      </c>
      <c r="K4238">
        <v>2.7</v>
      </c>
      <c r="U4238">
        <v>1</v>
      </c>
      <c r="V4238">
        <v>2</v>
      </c>
      <c r="W4238">
        <v>2</v>
      </c>
      <c r="X4238">
        <v>143</v>
      </c>
      <c r="Y4238">
        <v>115</v>
      </c>
      <c r="Z4238">
        <v>126</v>
      </c>
      <c r="AA4238">
        <f t="shared" si="962"/>
        <v>389</v>
      </c>
      <c r="AB4238">
        <f t="shared" si="949"/>
        <v>6.4822302738150721E-5</v>
      </c>
      <c r="AC4238" s="175"/>
    </row>
    <row r="4239" spans="1:29">
      <c r="A4239" t="s">
        <v>9712</v>
      </c>
      <c r="B4239" t="s">
        <v>9713</v>
      </c>
      <c r="C4239">
        <v>4.0599999999999996</v>
      </c>
      <c r="D4239">
        <v>4.0599999999999996</v>
      </c>
      <c r="E4239">
        <v>3.77</v>
      </c>
      <c r="F4239">
        <v>6.32</v>
      </c>
      <c r="G4239">
        <v>6.32</v>
      </c>
      <c r="H4239">
        <v>4.83</v>
      </c>
      <c r="I4239">
        <v>6.09</v>
      </c>
      <c r="J4239">
        <v>6.09</v>
      </c>
      <c r="K4239">
        <v>2.7</v>
      </c>
      <c r="U4239">
        <v>1</v>
      </c>
      <c r="V4239">
        <v>2</v>
      </c>
      <c r="W4239">
        <v>2</v>
      </c>
      <c r="X4239">
        <v>133</v>
      </c>
      <c r="Y4239">
        <v>112</v>
      </c>
      <c r="Z4239">
        <v>128</v>
      </c>
      <c r="AA4239">
        <f t="shared" si="962"/>
        <v>378</v>
      </c>
      <c r="AB4239">
        <f t="shared" si="949"/>
        <v>6.2989281323961376E-5</v>
      </c>
      <c r="AC4239" s="175"/>
    </row>
    <row r="4240" spans="1:29">
      <c r="A4240" t="s">
        <v>9714</v>
      </c>
      <c r="B4240" t="s">
        <v>9715</v>
      </c>
      <c r="C4240">
        <v>4.0599999999999996</v>
      </c>
      <c r="D4240">
        <v>4.0599999999999996</v>
      </c>
      <c r="E4240">
        <v>3.81</v>
      </c>
      <c r="F4240">
        <v>6.32</v>
      </c>
      <c r="G4240">
        <v>6.32</v>
      </c>
      <c r="H4240">
        <v>4.95</v>
      </c>
      <c r="I4240">
        <v>6.09</v>
      </c>
      <c r="J4240">
        <v>6.09</v>
      </c>
      <c r="K4240">
        <v>2.7</v>
      </c>
      <c r="U4240">
        <v>1</v>
      </c>
      <c r="V4240">
        <v>2</v>
      </c>
      <c r="W4240">
        <v>2</v>
      </c>
      <c r="X4240">
        <v>126</v>
      </c>
      <c r="Y4240">
        <v>113</v>
      </c>
      <c r="Z4240">
        <v>123</v>
      </c>
      <c r="AA4240">
        <f t="shared" si="962"/>
        <v>367</v>
      </c>
      <c r="AB4240">
        <f t="shared" si="949"/>
        <v>6.1156259909772017E-5</v>
      </c>
      <c r="AC4240" s="175"/>
    </row>
    <row r="4241" spans="1:29">
      <c r="A4241" t="s">
        <v>9716</v>
      </c>
      <c r="B4241" t="s">
        <v>9717</v>
      </c>
      <c r="C4241">
        <v>4.0599999999999996</v>
      </c>
      <c r="D4241">
        <v>4.0599999999999996</v>
      </c>
      <c r="E4241">
        <v>3.83</v>
      </c>
      <c r="F4241">
        <v>6.32</v>
      </c>
      <c r="G4241">
        <v>6.32</v>
      </c>
      <c r="H4241">
        <v>5.0199999999999996</v>
      </c>
      <c r="I4241">
        <v>6.08</v>
      </c>
      <c r="J4241">
        <v>6.09</v>
      </c>
      <c r="K4241">
        <v>2.7</v>
      </c>
      <c r="U4241">
        <v>1</v>
      </c>
      <c r="V4241">
        <v>2</v>
      </c>
      <c r="W4241">
        <v>2</v>
      </c>
      <c r="X4241">
        <v>101</v>
      </c>
      <c r="Y4241">
        <v>103</v>
      </c>
      <c r="Z4241">
        <v>99</v>
      </c>
      <c r="AA4241">
        <f t="shared" si="962"/>
        <v>308</v>
      </c>
      <c r="AB4241">
        <f t="shared" si="949"/>
        <v>5.1324599597301861E-5</v>
      </c>
      <c r="AC4241" s="175">
        <f t="shared" ref="AC4241:AC4301" si="965">SUM(AB4241:AB4244)/4</f>
        <v>4.7783535501708792E-5</v>
      </c>
    </row>
    <row r="4242" spans="1:29">
      <c r="A4242" t="s">
        <v>9718</v>
      </c>
      <c r="B4242" t="s">
        <v>9719</v>
      </c>
      <c r="C4242">
        <v>4.0599999999999996</v>
      </c>
      <c r="D4242">
        <v>4.0599999999999996</v>
      </c>
      <c r="E4242">
        <v>3.83</v>
      </c>
      <c r="F4242">
        <v>6.32</v>
      </c>
      <c r="G4242">
        <v>6.32</v>
      </c>
      <c r="H4242">
        <v>5.05</v>
      </c>
      <c r="I4242">
        <v>6.08</v>
      </c>
      <c r="J4242">
        <v>6.09</v>
      </c>
      <c r="K4242">
        <v>2.7</v>
      </c>
      <c r="U4242">
        <v>1</v>
      </c>
      <c r="V4242">
        <v>2</v>
      </c>
      <c r="W4242">
        <v>1</v>
      </c>
      <c r="X4242">
        <v>89</v>
      </c>
      <c r="Y4242">
        <v>106</v>
      </c>
      <c r="Z4242">
        <v>95</v>
      </c>
      <c r="AA4242">
        <f t="shared" si="962"/>
        <v>294</v>
      </c>
      <c r="AB4242">
        <f t="shared" si="949"/>
        <v>4.899166325196996E-5</v>
      </c>
      <c r="AC4242" s="175"/>
    </row>
    <row r="4243" spans="1:29">
      <c r="A4243" t="s">
        <v>9720</v>
      </c>
      <c r="B4243" t="s">
        <v>9721</v>
      </c>
      <c r="C4243">
        <v>4.0599999999999996</v>
      </c>
      <c r="D4243">
        <v>4.0599999999999996</v>
      </c>
      <c r="E4243">
        <v>3.82</v>
      </c>
      <c r="F4243">
        <v>6.32</v>
      </c>
      <c r="G4243">
        <v>6.32</v>
      </c>
      <c r="H4243">
        <v>5.04</v>
      </c>
      <c r="I4243">
        <v>6.08</v>
      </c>
      <c r="J4243">
        <v>6.08</v>
      </c>
      <c r="K4243">
        <v>2.7</v>
      </c>
      <c r="U4243">
        <v>1</v>
      </c>
      <c r="V4243">
        <v>2</v>
      </c>
      <c r="W4243">
        <v>1</v>
      </c>
      <c r="X4243">
        <v>86</v>
      </c>
      <c r="Y4243">
        <v>96</v>
      </c>
      <c r="Z4243">
        <v>85</v>
      </c>
      <c r="AA4243">
        <f t="shared" si="962"/>
        <v>271</v>
      </c>
      <c r="AB4243">
        <f t="shared" si="949"/>
        <v>4.5158982113210402E-5</v>
      </c>
      <c r="AC4243" s="175"/>
    </row>
    <row r="4244" spans="1:29">
      <c r="A4244" t="s">
        <v>9722</v>
      </c>
      <c r="B4244" t="s">
        <v>9723</v>
      </c>
      <c r="C4244">
        <v>4.0599999999999996</v>
      </c>
      <c r="D4244">
        <v>4.0599999999999996</v>
      </c>
      <c r="E4244">
        <v>3.79</v>
      </c>
      <c r="F4244">
        <v>6.32</v>
      </c>
      <c r="G4244">
        <v>6.32</v>
      </c>
      <c r="H4244">
        <v>4.9800000000000004</v>
      </c>
      <c r="I4244">
        <v>6.07</v>
      </c>
      <c r="J4244">
        <v>6.08</v>
      </c>
      <c r="K4244">
        <v>2.7</v>
      </c>
      <c r="U4244">
        <v>1</v>
      </c>
      <c r="V4244">
        <v>2</v>
      </c>
      <c r="W4244">
        <v>2</v>
      </c>
      <c r="X4244">
        <v>74</v>
      </c>
      <c r="Y4244">
        <v>95</v>
      </c>
      <c r="Z4244">
        <v>100</v>
      </c>
      <c r="AA4244">
        <f t="shared" si="962"/>
        <v>274</v>
      </c>
      <c r="AB4244">
        <f t="shared" si="949"/>
        <v>4.5658897044352952E-5</v>
      </c>
      <c r="AC4244" s="175"/>
    </row>
    <row r="4245" spans="1:29">
      <c r="A4245" t="s">
        <v>9724</v>
      </c>
      <c r="B4245" t="s">
        <v>9725</v>
      </c>
      <c r="C4245">
        <v>4.0599999999999996</v>
      </c>
      <c r="D4245">
        <v>4.0599999999999996</v>
      </c>
      <c r="E4245">
        <v>3.74</v>
      </c>
      <c r="F4245">
        <v>6.32</v>
      </c>
      <c r="G4245">
        <v>6.32</v>
      </c>
      <c r="H4245">
        <v>4.88</v>
      </c>
      <c r="I4245">
        <v>6.06</v>
      </c>
      <c r="J4245">
        <v>6.07</v>
      </c>
      <c r="K4245">
        <v>2.7</v>
      </c>
      <c r="U4245">
        <v>1</v>
      </c>
      <c r="V4245">
        <v>2</v>
      </c>
      <c r="W4245">
        <v>2</v>
      </c>
      <c r="X4245">
        <v>79</v>
      </c>
      <c r="Y4245">
        <v>101</v>
      </c>
      <c r="Z4245">
        <v>117</v>
      </c>
      <c r="AA4245">
        <f t="shared" si="962"/>
        <v>302</v>
      </c>
      <c r="AB4245">
        <f t="shared" si="949"/>
        <v>5.0324769735016755E-5</v>
      </c>
      <c r="AC4245" s="175">
        <f t="shared" ref="AC4245:AC4305" si="966">SUM(AB4245:AB4248)/4</f>
        <v>5.3865833830609824E-5</v>
      </c>
    </row>
    <row r="4246" spans="1:29">
      <c r="A4246" t="s">
        <v>9726</v>
      </c>
      <c r="B4246" t="s">
        <v>9727</v>
      </c>
      <c r="C4246">
        <v>4.0599999999999996</v>
      </c>
      <c r="D4246">
        <v>4.0599999999999996</v>
      </c>
      <c r="E4246">
        <v>3.65</v>
      </c>
      <c r="F4246">
        <v>6.32</v>
      </c>
      <c r="G4246">
        <v>6.32</v>
      </c>
      <c r="H4246">
        <v>4.75</v>
      </c>
      <c r="I4246">
        <v>6.03</v>
      </c>
      <c r="J4246">
        <v>6.06</v>
      </c>
      <c r="K4246">
        <v>2.7</v>
      </c>
      <c r="U4246">
        <v>1</v>
      </c>
      <c r="V4246">
        <v>2</v>
      </c>
      <c r="W4246">
        <v>2</v>
      </c>
      <c r="X4246">
        <v>83</v>
      </c>
      <c r="Y4246">
        <v>107</v>
      </c>
      <c r="Z4246">
        <v>114</v>
      </c>
      <c r="AA4246">
        <f t="shared" si="962"/>
        <v>309</v>
      </c>
      <c r="AB4246">
        <f t="shared" ref="AB4246:AB4309" si="967">AA4246/$AD$4</f>
        <v>5.1491237907682709E-5</v>
      </c>
      <c r="AC4246" s="175"/>
    </row>
    <row r="4247" spans="1:29">
      <c r="A4247" t="s">
        <v>9728</v>
      </c>
      <c r="B4247" t="s">
        <v>9729</v>
      </c>
      <c r="C4247">
        <v>4.0599999999999996</v>
      </c>
      <c r="D4247">
        <v>4.0599999999999996</v>
      </c>
      <c r="E4247">
        <v>3.52</v>
      </c>
      <c r="F4247">
        <v>6.32</v>
      </c>
      <c r="G4247">
        <v>6.32</v>
      </c>
      <c r="H4247">
        <v>4.58</v>
      </c>
      <c r="I4247">
        <v>5.99</v>
      </c>
      <c r="J4247">
        <v>6.04</v>
      </c>
      <c r="K4247">
        <v>2.7</v>
      </c>
      <c r="U4247">
        <v>1</v>
      </c>
      <c r="V4247">
        <v>2</v>
      </c>
      <c r="W4247">
        <v>2</v>
      </c>
      <c r="X4247">
        <v>97</v>
      </c>
      <c r="Y4247">
        <v>110</v>
      </c>
      <c r="Z4247">
        <v>120</v>
      </c>
      <c r="AA4247">
        <f t="shared" si="962"/>
        <v>332</v>
      </c>
      <c r="AB4247">
        <f t="shared" si="967"/>
        <v>5.5323919046442267E-5</v>
      </c>
      <c r="AC4247" s="175"/>
    </row>
    <row r="4248" spans="1:29">
      <c r="A4248" t="s">
        <v>9730</v>
      </c>
      <c r="B4248" t="s">
        <v>9731</v>
      </c>
      <c r="C4248">
        <v>4.0599999999999996</v>
      </c>
      <c r="D4248">
        <v>4.0599999999999996</v>
      </c>
      <c r="E4248">
        <v>3.4</v>
      </c>
      <c r="F4248">
        <v>6.32</v>
      </c>
      <c r="G4248">
        <v>6.32</v>
      </c>
      <c r="H4248">
        <v>4.3499999999999996</v>
      </c>
      <c r="I4248">
        <v>5.94</v>
      </c>
      <c r="J4248">
        <v>6.02</v>
      </c>
      <c r="K4248">
        <v>2.7</v>
      </c>
      <c r="U4248">
        <v>1</v>
      </c>
      <c r="V4248">
        <v>2</v>
      </c>
      <c r="W4248">
        <v>2</v>
      </c>
      <c r="X4248">
        <v>101</v>
      </c>
      <c r="Y4248">
        <v>120</v>
      </c>
      <c r="Z4248">
        <v>124</v>
      </c>
      <c r="AA4248">
        <f t="shared" si="962"/>
        <v>350</v>
      </c>
      <c r="AB4248">
        <f t="shared" si="967"/>
        <v>5.8323408633297566E-5</v>
      </c>
      <c r="AC4248" s="175"/>
    </row>
    <row r="4249" spans="1:29">
      <c r="A4249" t="s">
        <v>9732</v>
      </c>
      <c r="B4249" t="s">
        <v>9733</v>
      </c>
      <c r="C4249">
        <v>4.0599999999999996</v>
      </c>
      <c r="D4249">
        <v>4.0599999999999996</v>
      </c>
      <c r="E4249">
        <v>3.32</v>
      </c>
      <c r="F4249">
        <v>6.32</v>
      </c>
      <c r="G4249">
        <v>6.32</v>
      </c>
      <c r="H4249">
        <v>4.2</v>
      </c>
      <c r="I4249">
        <v>5.9</v>
      </c>
      <c r="J4249">
        <v>6</v>
      </c>
      <c r="K4249">
        <v>2.7</v>
      </c>
      <c r="U4249">
        <v>1</v>
      </c>
      <c r="V4249">
        <v>2</v>
      </c>
      <c r="W4249">
        <v>2</v>
      </c>
      <c r="X4249">
        <v>93</v>
      </c>
      <c r="Y4249">
        <v>116</v>
      </c>
      <c r="Z4249">
        <v>106</v>
      </c>
      <c r="AA4249">
        <f t="shared" si="962"/>
        <v>320</v>
      </c>
      <c r="AB4249">
        <f t="shared" si="967"/>
        <v>5.3324259321872061E-5</v>
      </c>
      <c r="AC4249" s="175">
        <f t="shared" ref="AC4249:AC4309" si="968">SUM(AB4249:AB4252)/4</f>
        <v>3.7326981525310445E-5</v>
      </c>
    </row>
    <row r="4250" spans="1:29">
      <c r="A4250" t="s">
        <v>9734</v>
      </c>
      <c r="B4250" t="s">
        <v>9735</v>
      </c>
      <c r="C4250">
        <v>4.0599999999999996</v>
      </c>
      <c r="D4250">
        <v>4.0599999999999996</v>
      </c>
      <c r="E4250">
        <v>3.24</v>
      </c>
      <c r="F4250">
        <v>6.32</v>
      </c>
      <c r="G4250">
        <v>6.32</v>
      </c>
      <c r="H4250">
        <v>4.09</v>
      </c>
      <c r="I4250">
        <v>5.84</v>
      </c>
      <c r="J4250">
        <v>5.97</v>
      </c>
      <c r="K4250">
        <v>2.7</v>
      </c>
      <c r="U4250">
        <v>1</v>
      </c>
      <c r="V4250">
        <v>2</v>
      </c>
      <c r="W4250">
        <v>1</v>
      </c>
      <c r="X4250">
        <v>90</v>
      </c>
      <c r="Y4250">
        <v>106</v>
      </c>
      <c r="Z4250">
        <v>62</v>
      </c>
      <c r="AA4250">
        <f t="shared" si="962"/>
        <v>262</v>
      </c>
      <c r="AB4250">
        <f t="shared" si="967"/>
        <v>4.3659237319782752E-5</v>
      </c>
      <c r="AC4250" s="175"/>
    </row>
    <row r="4251" spans="1:29">
      <c r="A4251" t="s">
        <v>9736</v>
      </c>
      <c r="B4251" t="s">
        <v>9737</v>
      </c>
      <c r="C4251">
        <v>4.0599999999999996</v>
      </c>
      <c r="D4251">
        <v>4.0599999999999996</v>
      </c>
      <c r="E4251">
        <v>3.18</v>
      </c>
      <c r="F4251">
        <v>6.31</v>
      </c>
      <c r="G4251">
        <v>6.32</v>
      </c>
      <c r="H4251">
        <v>4</v>
      </c>
      <c r="I4251">
        <v>5.78</v>
      </c>
      <c r="J4251">
        <v>5.94</v>
      </c>
      <c r="K4251">
        <v>2.7</v>
      </c>
      <c r="U4251">
        <v>1</v>
      </c>
      <c r="V4251">
        <v>1</v>
      </c>
      <c r="X4251">
        <v>67</v>
      </c>
      <c r="Y4251">
        <v>79</v>
      </c>
      <c r="Z4251">
        <v>25</v>
      </c>
      <c r="AA4251">
        <f t="shared" si="962"/>
        <v>173</v>
      </c>
      <c r="AB4251">
        <f t="shared" si="967"/>
        <v>2.8828427695887084E-5</v>
      </c>
      <c r="AC4251" s="175"/>
    </row>
    <row r="4252" spans="1:29">
      <c r="A4252" t="s">
        <v>9738</v>
      </c>
      <c r="B4252" t="s">
        <v>9739</v>
      </c>
      <c r="C4252">
        <v>4.0599999999999996</v>
      </c>
      <c r="D4252">
        <v>4.0599999999999996</v>
      </c>
      <c r="E4252">
        <v>3.13</v>
      </c>
      <c r="F4252">
        <v>6.31</v>
      </c>
      <c r="G4252">
        <v>6.32</v>
      </c>
      <c r="H4252">
        <v>3.91</v>
      </c>
      <c r="I4252">
        <v>5.6</v>
      </c>
      <c r="J4252">
        <v>5.85</v>
      </c>
      <c r="K4252">
        <v>2.7</v>
      </c>
      <c r="U4252">
        <v>2</v>
      </c>
      <c r="V4252">
        <v>2</v>
      </c>
      <c r="W4252">
        <v>1</v>
      </c>
      <c r="X4252">
        <v>64</v>
      </c>
      <c r="Y4252">
        <v>61</v>
      </c>
      <c r="Z4252">
        <v>11</v>
      </c>
      <c r="AA4252">
        <f t="shared" si="962"/>
        <v>141</v>
      </c>
      <c r="AB4252">
        <f t="shared" si="967"/>
        <v>2.3496001763699877E-5</v>
      </c>
      <c r="AC4252" s="175"/>
    </row>
    <row r="4253" spans="1:29">
      <c r="A4253" t="s">
        <v>9740</v>
      </c>
      <c r="B4253" t="s">
        <v>9741</v>
      </c>
      <c r="C4253">
        <v>4.0599999999999996</v>
      </c>
      <c r="D4253">
        <v>4.0599999999999996</v>
      </c>
      <c r="E4253">
        <v>3.08</v>
      </c>
      <c r="F4253">
        <v>6.3</v>
      </c>
      <c r="G4253">
        <v>6.32</v>
      </c>
      <c r="H4253">
        <v>3.82</v>
      </c>
      <c r="I4253">
        <v>5.53</v>
      </c>
      <c r="J4253">
        <v>5.81</v>
      </c>
      <c r="K4253">
        <v>2.7</v>
      </c>
      <c r="U4253">
        <v>2</v>
      </c>
      <c r="V4253">
        <v>2</v>
      </c>
      <c r="W4253">
        <v>1</v>
      </c>
      <c r="X4253">
        <v>80</v>
      </c>
      <c r="Y4253">
        <v>63</v>
      </c>
      <c r="Z4253">
        <v>13</v>
      </c>
      <c r="AA4253">
        <f t="shared" si="962"/>
        <v>161</v>
      </c>
      <c r="AB4253">
        <f t="shared" si="967"/>
        <v>2.6828767971316881E-5</v>
      </c>
      <c r="AC4253" s="175">
        <f t="shared" ref="AC4253:AC4313" si="969">SUM(AB4253:AB4256)/4</f>
        <v>3.1494640661980688E-5</v>
      </c>
    </row>
    <row r="4254" spans="1:29">
      <c r="A4254" t="s">
        <v>9742</v>
      </c>
      <c r="B4254" t="s">
        <v>9743</v>
      </c>
      <c r="C4254">
        <v>4.0599999999999996</v>
      </c>
      <c r="D4254">
        <v>4.0599999999999996</v>
      </c>
      <c r="E4254">
        <v>3.04</v>
      </c>
      <c r="F4254">
        <v>6.27</v>
      </c>
      <c r="G4254">
        <v>6.32</v>
      </c>
      <c r="H4254">
        <v>3.75</v>
      </c>
      <c r="I4254">
        <v>5.44</v>
      </c>
      <c r="J4254">
        <v>5.76</v>
      </c>
      <c r="K4254">
        <v>2.7</v>
      </c>
      <c r="U4254">
        <v>1</v>
      </c>
      <c r="V4254">
        <v>2</v>
      </c>
      <c r="W4254">
        <v>1</v>
      </c>
      <c r="X4254">
        <v>84</v>
      </c>
      <c r="Y4254">
        <v>61</v>
      </c>
      <c r="Z4254">
        <v>11</v>
      </c>
      <c r="AA4254">
        <f t="shared" si="962"/>
        <v>160</v>
      </c>
      <c r="AB4254">
        <f t="shared" si="967"/>
        <v>2.666212966093603E-5</v>
      </c>
      <c r="AC4254" s="175"/>
    </row>
    <row r="4255" spans="1:29">
      <c r="A4255" t="s">
        <v>9744</v>
      </c>
      <c r="B4255" t="s">
        <v>9745</v>
      </c>
      <c r="C4255">
        <v>4.0599999999999996</v>
      </c>
      <c r="D4255">
        <v>4.0599999999999996</v>
      </c>
      <c r="E4255">
        <v>3</v>
      </c>
      <c r="F4255">
        <v>6.21</v>
      </c>
      <c r="G4255">
        <v>6.32</v>
      </c>
      <c r="H4255">
        <v>3.69</v>
      </c>
      <c r="I4255">
        <v>5.34</v>
      </c>
      <c r="J4255">
        <v>5.71</v>
      </c>
      <c r="K4255">
        <v>2.7</v>
      </c>
      <c r="U4255">
        <v>2</v>
      </c>
      <c r="V4255">
        <v>2</v>
      </c>
      <c r="W4255">
        <v>1</v>
      </c>
      <c r="X4255">
        <v>85</v>
      </c>
      <c r="Y4255">
        <v>59</v>
      </c>
      <c r="Z4255">
        <v>20</v>
      </c>
      <c r="AA4255">
        <f t="shared" si="962"/>
        <v>169</v>
      </c>
      <c r="AB4255">
        <f t="shared" si="967"/>
        <v>2.8161874454363683E-5</v>
      </c>
      <c r="AC4255" s="175"/>
    </row>
    <row r="4256" spans="1:29">
      <c r="A4256" t="s">
        <v>9746</v>
      </c>
      <c r="B4256" t="s">
        <v>9747</v>
      </c>
      <c r="C4256">
        <v>4.0599999999999996</v>
      </c>
      <c r="D4256">
        <v>4.0599999999999996</v>
      </c>
      <c r="E4256">
        <v>2.98</v>
      </c>
      <c r="F4256">
        <v>6.2</v>
      </c>
      <c r="G4256">
        <v>6.32</v>
      </c>
      <c r="H4256">
        <v>3.65</v>
      </c>
      <c r="I4256">
        <v>5.33</v>
      </c>
      <c r="J4256">
        <v>5.71</v>
      </c>
      <c r="K4256">
        <v>2.7</v>
      </c>
      <c r="U4256">
        <v>1</v>
      </c>
      <c r="V4256">
        <v>3</v>
      </c>
      <c r="W4256">
        <v>3</v>
      </c>
      <c r="X4256">
        <v>117</v>
      </c>
      <c r="Y4256">
        <v>95</v>
      </c>
      <c r="Z4256">
        <v>47</v>
      </c>
      <c r="AA4256">
        <f t="shared" si="962"/>
        <v>266</v>
      </c>
      <c r="AB4256">
        <f t="shared" si="967"/>
        <v>4.432579056130615E-5</v>
      </c>
      <c r="AC4256" s="175"/>
    </row>
    <row r="4257" spans="1:29">
      <c r="A4257" t="s">
        <v>9748</v>
      </c>
      <c r="B4257" t="s">
        <v>9749</v>
      </c>
      <c r="C4257">
        <v>4.0599999999999996</v>
      </c>
      <c r="D4257">
        <v>4.0599999999999996</v>
      </c>
      <c r="E4257">
        <v>3.01</v>
      </c>
      <c r="F4257">
        <v>6.25</v>
      </c>
      <c r="G4257">
        <v>6.32</v>
      </c>
      <c r="H4257">
        <v>3.67</v>
      </c>
      <c r="I4257">
        <v>5.4</v>
      </c>
      <c r="J4257">
        <v>5.74</v>
      </c>
      <c r="K4257">
        <v>2.7</v>
      </c>
      <c r="V4257">
        <v>5</v>
      </c>
      <c r="W4257">
        <v>6</v>
      </c>
      <c r="X4257">
        <v>190</v>
      </c>
      <c r="Y4257">
        <v>129</v>
      </c>
      <c r="Z4257">
        <v>147</v>
      </c>
      <c r="AA4257">
        <f t="shared" si="962"/>
        <v>477</v>
      </c>
      <c r="AB4257">
        <f t="shared" si="967"/>
        <v>7.9486474051665548E-5</v>
      </c>
      <c r="AC4257" s="175">
        <f t="shared" ref="AC4257" si="970">SUM(AB4257:AB4260)/4</f>
        <v>8.5527112802971373E-5</v>
      </c>
    </row>
    <row r="4258" spans="1:29">
      <c r="A4258" t="s">
        <v>9750</v>
      </c>
      <c r="B4258" t="s">
        <v>9751</v>
      </c>
      <c r="C4258">
        <v>4.0599999999999996</v>
      </c>
      <c r="D4258">
        <v>4.0599999999999996</v>
      </c>
      <c r="E4258">
        <v>3.05</v>
      </c>
      <c r="F4258">
        <v>6.3</v>
      </c>
      <c r="G4258">
        <v>6.32</v>
      </c>
      <c r="H4258">
        <v>3.73</v>
      </c>
      <c r="I4258">
        <v>5.46</v>
      </c>
      <c r="J4258">
        <v>5.77</v>
      </c>
      <c r="K4258">
        <v>2.7</v>
      </c>
      <c r="U4258">
        <v>1</v>
      </c>
      <c r="V4258">
        <v>6</v>
      </c>
      <c r="W4258">
        <v>7</v>
      </c>
      <c r="X4258">
        <v>214</v>
      </c>
      <c r="Y4258">
        <v>110</v>
      </c>
      <c r="Z4258">
        <v>230</v>
      </c>
      <c r="AA4258">
        <f t="shared" si="962"/>
        <v>568</v>
      </c>
      <c r="AB4258">
        <f t="shared" si="967"/>
        <v>9.4650560296322912E-5</v>
      </c>
      <c r="AC4258" s="175"/>
    </row>
    <row r="4259" spans="1:29">
      <c r="A4259" t="s">
        <v>9752</v>
      </c>
      <c r="B4259" t="s">
        <v>9753</v>
      </c>
      <c r="C4259">
        <v>4.0599999999999996</v>
      </c>
      <c r="D4259">
        <v>4.0599999999999996</v>
      </c>
      <c r="E4259">
        <v>3.11</v>
      </c>
      <c r="F4259">
        <v>6.32</v>
      </c>
      <c r="G4259">
        <v>6.32</v>
      </c>
      <c r="H4259">
        <v>3.84</v>
      </c>
      <c r="I4259">
        <v>5.57</v>
      </c>
      <c r="J4259">
        <v>5.83</v>
      </c>
      <c r="K4259">
        <v>2.7</v>
      </c>
      <c r="U4259">
        <v>2</v>
      </c>
      <c r="V4259">
        <v>5</v>
      </c>
      <c r="W4259">
        <v>6</v>
      </c>
      <c r="X4259">
        <v>213</v>
      </c>
      <c r="Y4259">
        <v>138</v>
      </c>
      <c r="Z4259">
        <v>198</v>
      </c>
      <c r="AA4259">
        <f t="shared" si="962"/>
        <v>562</v>
      </c>
      <c r="AB4259">
        <f t="shared" si="967"/>
        <v>9.3650730434037812E-5</v>
      </c>
      <c r="AC4259" s="175"/>
    </row>
    <row r="4260" spans="1:29">
      <c r="A4260" t="s">
        <v>9754</v>
      </c>
      <c r="B4260" t="s">
        <v>9755</v>
      </c>
      <c r="C4260">
        <v>4.0599999999999996</v>
      </c>
      <c r="D4260">
        <v>4.0599999999999996</v>
      </c>
      <c r="E4260">
        <v>3.18</v>
      </c>
      <c r="F4260">
        <v>6.32</v>
      </c>
      <c r="G4260">
        <v>6.32</v>
      </c>
      <c r="H4260">
        <v>3.96</v>
      </c>
      <c r="I4260">
        <v>5.68</v>
      </c>
      <c r="J4260">
        <v>5.88</v>
      </c>
      <c r="K4260">
        <v>2.7</v>
      </c>
      <c r="U4260">
        <v>3</v>
      </c>
      <c r="V4260">
        <v>5</v>
      </c>
      <c r="W4260">
        <v>5</v>
      </c>
      <c r="X4260">
        <v>160</v>
      </c>
      <c r="Y4260">
        <v>123</v>
      </c>
      <c r="Z4260">
        <v>150</v>
      </c>
      <c r="AA4260">
        <f t="shared" si="962"/>
        <v>446</v>
      </c>
      <c r="AB4260">
        <f t="shared" si="967"/>
        <v>7.4320686429859182E-5</v>
      </c>
      <c r="AC4260" s="175"/>
    </row>
    <row r="4261" spans="1:29">
      <c r="A4261" t="s">
        <v>9756</v>
      </c>
      <c r="B4261" t="s">
        <v>9757</v>
      </c>
      <c r="C4261">
        <v>4.0599999999999996</v>
      </c>
      <c r="D4261">
        <v>4.0599999999999996</v>
      </c>
      <c r="E4261">
        <v>3.24</v>
      </c>
      <c r="F4261">
        <v>6.32</v>
      </c>
      <c r="G4261">
        <v>6.32</v>
      </c>
      <c r="H4261">
        <v>4.0999999999999996</v>
      </c>
      <c r="I4261">
        <v>5.79</v>
      </c>
      <c r="J4261">
        <v>5.94</v>
      </c>
      <c r="K4261">
        <v>2.7</v>
      </c>
      <c r="U4261">
        <v>3</v>
      </c>
      <c r="V4261">
        <v>5</v>
      </c>
      <c r="W4261">
        <v>5</v>
      </c>
      <c r="X4261">
        <v>149</v>
      </c>
      <c r="Y4261">
        <v>125</v>
      </c>
      <c r="Z4261">
        <v>143</v>
      </c>
      <c r="AA4261">
        <f t="shared" si="962"/>
        <v>430</v>
      </c>
      <c r="AB4261">
        <f t="shared" si="967"/>
        <v>7.1654473463765578E-5</v>
      </c>
      <c r="AC4261" s="175">
        <f t="shared" ref="AC4261:AC4321" si="971">SUM(AB4261:AB4264)/4</f>
        <v>6.7071919928292202E-5</v>
      </c>
    </row>
    <row r="4262" spans="1:29">
      <c r="A4262" t="s">
        <v>9758</v>
      </c>
      <c r="B4262" t="s">
        <v>9759</v>
      </c>
      <c r="C4262">
        <v>4.0599999999999996</v>
      </c>
      <c r="D4262">
        <v>4.0599999999999996</v>
      </c>
      <c r="E4262">
        <v>3.31</v>
      </c>
      <c r="F4262">
        <v>6.32</v>
      </c>
      <c r="G4262">
        <v>6.32</v>
      </c>
      <c r="H4262">
        <v>4.25</v>
      </c>
      <c r="I4262">
        <v>5.9</v>
      </c>
      <c r="J4262">
        <v>6</v>
      </c>
      <c r="K4262">
        <v>2.7</v>
      </c>
      <c r="U4262">
        <v>2</v>
      </c>
      <c r="V4262">
        <v>4</v>
      </c>
      <c r="W4262">
        <v>4</v>
      </c>
      <c r="X4262">
        <v>146</v>
      </c>
      <c r="Y4262">
        <v>119</v>
      </c>
      <c r="Z4262">
        <v>130</v>
      </c>
      <c r="AA4262">
        <f t="shared" si="962"/>
        <v>405</v>
      </c>
      <c r="AB4262">
        <f t="shared" si="967"/>
        <v>6.7488515704244325E-5</v>
      </c>
      <c r="AC4262" s="175"/>
    </row>
    <row r="4263" spans="1:29">
      <c r="A4263" t="s">
        <v>9760</v>
      </c>
      <c r="B4263" t="s">
        <v>9761</v>
      </c>
      <c r="C4263">
        <v>4.0599999999999996</v>
      </c>
      <c r="D4263">
        <v>4.0599999999999996</v>
      </c>
      <c r="E4263">
        <v>3.37</v>
      </c>
      <c r="F4263">
        <v>6.32</v>
      </c>
      <c r="G4263">
        <v>6.32</v>
      </c>
      <c r="H4263">
        <v>4.37</v>
      </c>
      <c r="I4263">
        <v>5.97</v>
      </c>
      <c r="J4263">
        <v>6.03</v>
      </c>
      <c r="K4263">
        <v>2.7</v>
      </c>
      <c r="U4263">
        <v>2</v>
      </c>
      <c r="V4263">
        <v>4</v>
      </c>
      <c r="W4263">
        <v>4</v>
      </c>
      <c r="X4263">
        <v>136</v>
      </c>
      <c r="Y4263">
        <v>116</v>
      </c>
      <c r="Z4263">
        <v>132</v>
      </c>
      <c r="AA4263">
        <f t="shared" si="962"/>
        <v>394</v>
      </c>
      <c r="AB4263">
        <f t="shared" si="967"/>
        <v>6.565549429005498E-5</v>
      </c>
      <c r="AC4263" s="175"/>
    </row>
    <row r="4264" spans="1:29">
      <c r="A4264" t="s">
        <v>9762</v>
      </c>
      <c r="B4264" t="s">
        <v>9763</v>
      </c>
      <c r="C4264">
        <v>4.0599999999999996</v>
      </c>
      <c r="D4264">
        <v>4.0599999999999996</v>
      </c>
      <c r="E4264">
        <v>3.41</v>
      </c>
      <c r="F4264">
        <v>6.32</v>
      </c>
      <c r="G4264">
        <v>6.32</v>
      </c>
      <c r="H4264">
        <v>4.47</v>
      </c>
      <c r="I4264">
        <v>5.99</v>
      </c>
      <c r="J4264">
        <v>6.04</v>
      </c>
      <c r="K4264">
        <v>2.7</v>
      </c>
      <c r="U4264">
        <v>2</v>
      </c>
      <c r="V4264">
        <v>4</v>
      </c>
      <c r="W4264">
        <v>4</v>
      </c>
      <c r="X4264">
        <v>128</v>
      </c>
      <c r="Y4264">
        <v>116</v>
      </c>
      <c r="Z4264">
        <v>127</v>
      </c>
      <c r="AA4264">
        <f t="shared" si="962"/>
        <v>381</v>
      </c>
      <c r="AB4264">
        <f t="shared" si="967"/>
        <v>6.3489196255103926E-5</v>
      </c>
      <c r="AC4264" s="175"/>
    </row>
    <row r="4265" spans="1:29">
      <c r="A4265" t="s">
        <v>9764</v>
      </c>
      <c r="B4265" t="s">
        <v>9765</v>
      </c>
      <c r="C4265">
        <v>4.0599999999999996</v>
      </c>
      <c r="D4265">
        <v>4.0599999999999996</v>
      </c>
      <c r="E4265">
        <v>3.45</v>
      </c>
      <c r="F4265">
        <v>6.32</v>
      </c>
      <c r="G4265">
        <v>6.32</v>
      </c>
      <c r="H4265">
        <v>4.55</v>
      </c>
      <c r="I4265">
        <v>5.99</v>
      </c>
      <c r="J4265">
        <v>6.04</v>
      </c>
      <c r="K4265">
        <v>2.7</v>
      </c>
      <c r="U4265">
        <v>3</v>
      </c>
      <c r="V4265">
        <v>4</v>
      </c>
      <c r="W4265">
        <v>3</v>
      </c>
      <c r="X4265">
        <v>103</v>
      </c>
      <c r="Y4265">
        <v>107</v>
      </c>
      <c r="Z4265">
        <v>103</v>
      </c>
      <c r="AA4265">
        <f t="shared" si="962"/>
        <v>323</v>
      </c>
      <c r="AB4265">
        <f t="shared" si="967"/>
        <v>5.3824174253014611E-5</v>
      </c>
      <c r="AC4265" s="175">
        <f t="shared" ref="AC4265:AC4325" si="972">SUM(AB4265:AB4268)/4</f>
        <v>5.0158131424635907E-5</v>
      </c>
    </row>
    <row r="4266" spans="1:29">
      <c r="A4266" t="s">
        <v>9766</v>
      </c>
      <c r="B4266" t="s">
        <v>9767</v>
      </c>
      <c r="C4266">
        <v>4.0599999999999996</v>
      </c>
      <c r="D4266">
        <v>4.0599999999999996</v>
      </c>
      <c r="E4266">
        <v>3.47</v>
      </c>
      <c r="F4266">
        <v>6.32</v>
      </c>
      <c r="G4266">
        <v>6.32</v>
      </c>
      <c r="H4266">
        <v>4.58</v>
      </c>
      <c r="I4266">
        <v>5.99</v>
      </c>
      <c r="J4266">
        <v>6.04</v>
      </c>
      <c r="K4266">
        <v>2.7</v>
      </c>
      <c r="U4266">
        <v>4</v>
      </c>
      <c r="V4266">
        <v>4</v>
      </c>
      <c r="W4266">
        <v>3</v>
      </c>
      <c r="X4266">
        <v>91</v>
      </c>
      <c r="Y4266">
        <v>109</v>
      </c>
      <c r="Z4266">
        <v>99</v>
      </c>
      <c r="AA4266">
        <f t="shared" si="962"/>
        <v>310</v>
      </c>
      <c r="AB4266">
        <f t="shared" si="967"/>
        <v>5.1657876218063557E-5</v>
      </c>
      <c r="AC4266" s="175"/>
    </row>
    <row r="4267" spans="1:29">
      <c r="A4267" t="s">
        <v>9768</v>
      </c>
      <c r="B4267" t="s">
        <v>9769</v>
      </c>
      <c r="C4267">
        <v>4.0599999999999996</v>
      </c>
      <c r="D4267">
        <v>4.0599999999999996</v>
      </c>
      <c r="E4267">
        <v>3.47</v>
      </c>
      <c r="F4267">
        <v>6.32</v>
      </c>
      <c r="G4267">
        <v>6.32</v>
      </c>
      <c r="H4267">
        <v>4.58</v>
      </c>
      <c r="I4267">
        <v>5.98</v>
      </c>
      <c r="J4267">
        <v>6.04</v>
      </c>
      <c r="K4267">
        <v>2.7</v>
      </c>
      <c r="U4267">
        <v>3</v>
      </c>
      <c r="V4267">
        <v>4</v>
      </c>
      <c r="W4267">
        <v>3</v>
      </c>
      <c r="X4267">
        <v>87</v>
      </c>
      <c r="Y4267">
        <v>99</v>
      </c>
      <c r="Z4267">
        <v>88</v>
      </c>
      <c r="AA4267">
        <f t="shared" si="962"/>
        <v>284</v>
      </c>
      <c r="AB4267">
        <f t="shared" si="967"/>
        <v>4.7325280148161456E-5</v>
      </c>
      <c r="AC4267" s="175"/>
    </row>
    <row r="4268" spans="1:29">
      <c r="A4268" t="s">
        <v>9770</v>
      </c>
      <c r="B4268" t="s">
        <v>9771</v>
      </c>
      <c r="C4268">
        <v>4.0599999999999996</v>
      </c>
      <c r="D4268">
        <v>4.0599999999999996</v>
      </c>
      <c r="E4268">
        <v>3.45</v>
      </c>
      <c r="F4268">
        <v>6.32</v>
      </c>
      <c r="G4268">
        <v>6.32</v>
      </c>
      <c r="H4268">
        <v>4.53</v>
      </c>
      <c r="I4268">
        <v>5.97</v>
      </c>
      <c r="J4268">
        <v>6.03</v>
      </c>
      <c r="K4268">
        <v>2.7</v>
      </c>
      <c r="U4268">
        <v>4</v>
      </c>
      <c r="V4268">
        <v>4</v>
      </c>
      <c r="W4268">
        <v>3</v>
      </c>
      <c r="X4268">
        <v>75</v>
      </c>
      <c r="Y4268">
        <v>98</v>
      </c>
      <c r="Z4268">
        <v>103</v>
      </c>
      <c r="AA4268">
        <f t="shared" si="962"/>
        <v>287</v>
      </c>
      <c r="AB4268">
        <f t="shared" si="967"/>
        <v>4.7825195079304006E-5</v>
      </c>
      <c r="AC4268" s="175"/>
    </row>
    <row r="4269" spans="1:29">
      <c r="A4269" t="s">
        <v>9772</v>
      </c>
      <c r="B4269" t="s">
        <v>9773</v>
      </c>
      <c r="C4269">
        <v>4.0599999999999996</v>
      </c>
      <c r="D4269">
        <v>4.0599999999999996</v>
      </c>
      <c r="E4269">
        <v>3.41</v>
      </c>
      <c r="F4269">
        <v>6.32</v>
      </c>
      <c r="G4269">
        <v>6.32</v>
      </c>
      <c r="H4269">
        <v>4.4400000000000004</v>
      </c>
      <c r="I4269">
        <v>5.96</v>
      </c>
      <c r="J4269">
        <v>6.02</v>
      </c>
      <c r="K4269">
        <v>2.7</v>
      </c>
      <c r="U4269">
        <v>3</v>
      </c>
      <c r="V4269">
        <v>4</v>
      </c>
      <c r="W4269">
        <v>4</v>
      </c>
      <c r="X4269">
        <v>80</v>
      </c>
      <c r="Y4269">
        <v>105</v>
      </c>
      <c r="Z4269">
        <v>122</v>
      </c>
      <c r="AA4269">
        <f t="shared" si="962"/>
        <v>318</v>
      </c>
      <c r="AB4269">
        <f t="shared" si="967"/>
        <v>5.2990982701110359E-5</v>
      </c>
      <c r="AC4269" s="175">
        <f t="shared" ref="AC4269:AC4329" si="973">SUM(AB4269:AB4272)/4</f>
        <v>5.6490387219108214E-5</v>
      </c>
    </row>
    <row r="4270" spans="1:29">
      <c r="A4270" t="s">
        <v>9774</v>
      </c>
      <c r="B4270" t="s">
        <v>9775</v>
      </c>
      <c r="C4270">
        <v>4.0599999999999996</v>
      </c>
      <c r="D4270">
        <v>4.0599999999999996</v>
      </c>
      <c r="E4270">
        <v>3.34</v>
      </c>
      <c r="F4270">
        <v>6.32</v>
      </c>
      <c r="G4270">
        <v>6.32</v>
      </c>
      <c r="H4270">
        <v>4.3099999999999996</v>
      </c>
      <c r="I4270">
        <v>5.89</v>
      </c>
      <c r="J4270">
        <v>5.99</v>
      </c>
      <c r="K4270">
        <v>2.7</v>
      </c>
      <c r="U4270">
        <v>3</v>
      </c>
      <c r="V4270">
        <v>4</v>
      </c>
      <c r="W4270">
        <v>4</v>
      </c>
      <c r="X4270">
        <v>85</v>
      </c>
      <c r="Y4270">
        <v>110</v>
      </c>
      <c r="Z4270">
        <v>118</v>
      </c>
      <c r="AA4270">
        <f t="shared" si="962"/>
        <v>324</v>
      </c>
      <c r="AB4270">
        <f t="shared" si="967"/>
        <v>5.3990812563395465E-5</v>
      </c>
      <c r="AC4270" s="175"/>
    </row>
    <row r="4271" spans="1:29">
      <c r="A4271" t="s">
        <v>9776</v>
      </c>
      <c r="B4271" t="s">
        <v>9777</v>
      </c>
      <c r="C4271">
        <v>4.0599999999999996</v>
      </c>
      <c r="D4271">
        <v>4.0599999999999996</v>
      </c>
      <c r="E4271">
        <v>3.25</v>
      </c>
      <c r="F4271">
        <v>6.32</v>
      </c>
      <c r="G4271">
        <v>6.32</v>
      </c>
      <c r="H4271">
        <v>4.16</v>
      </c>
      <c r="I4271">
        <v>5.81</v>
      </c>
      <c r="J4271">
        <v>5.95</v>
      </c>
      <c r="K4271">
        <v>2.7</v>
      </c>
      <c r="U4271">
        <v>3</v>
      </c>
      <c r="V4271">
        <v>4</v>
      </c>
      <c r="W4271">
        <v>4</v>
      </c>
      <c r="X4271">
        <v>99</v>
      </c>
      <c r="Y4271">
        <v>113</v>
      </c>
      <c r="Z4271">
        <v>124</v>
      </c>
      <c r="AA4271">
        <f t="shared" si="962"/>
        <v>347</v>
      </c>
      <c r="AB4271">
        <f t="shared" si="967"/>
        <v>5.7823493702155016E-5</v>
      </c>
      <c r="AC4271" s="175"/>
    </row>
    <row r="4272" spans="1:29">
      <c r="A4272" t="s">
        <v>9778</v>
      </c>
      <c r="B4272" t="s">
        <v>9779</v>
      </c>
      <c r="C4272">
        <v>4.0599999999999996</v>
      </c>
      <c r="D4272">
        <v>4.0599999999999996</v>
      </c>
      <c r="E4272">
        <v>3.15</v>
      </c>
      <c r="F4272">
        <v>6.32</v>
      </c>
      <c r="G4272">
        <v>6.32</v>
      </c>
      <c r="H4272">
        <v>3.98</v>
      </c>
      <c r="I4272">
        <v>5.7</v>
      </c>
      <c r="J4272">
        <v>5.9</v>
      </c>
      <c r="K4272">
        <v>2.7</v>
      </c>
      <c r="U4272">
        <v>3</v>
      </c>
      <c r="V4272">
        <v>5</v>
      </c>
      <c r="W4272">
        <v>4</v>
      </c>
      <c r="X4272">
        <v>103</v>
      </c>
      <c r="Y4272">
        <v>123</v>
      </c>
      <c r="Z4272">
        <v>129</v>
      </c>
      <c r="AA4272">
        <f t="shared" si="962"/>
        <v>367</v>
      </c>
      <c r="AB4272">
        <f t="shared" si="967"/>
        <v>6.1156259909772017E-5</v>
      </c>
      <c r="AC4272" s="175"/>
    </row>
    <row r="4273" spans="1:29">
      <c r="A4273" t="s">
        <v>9780</v>
      </c>
      <c r="B4273" t="s">
        <v>9781</v>
      </c>
      <c r="C4273">
        <v>4.0599999999999996</v>
      </c>
      <c r="D4273">
        <v>4.0599999999999996</v>
      </c>
      <c r="E4273">
        <v>3.07</v>
      </c>
      <c r="F4273">
        <v>6.3</v>
      </c>
      <c r="G4273">
        <v>6.32</v>
      </c>
      <c r="H4273">
        <v>3.83</v>
      </c>
      <c r="I4273">
        <v>5.57</v>
      </c>
      <c r="J4273">
        <v>5.83</v>
      </c>
      <c r="K4273">
        <v>2.7</v>
      </c>
      <c r="U4273">
        <v>3</v>
      </c>
      <c r="V4273">
        <v>5</v>
      </c>
      <c r="W4273">
        <v>4</v>
      </c>
      <c r="X4273">
        <v>94</v>
      </c>
      <c r="Y4273">
        <v>120</v>
      </c>
      <c r="Z4273">
        <v>110</v>
      </c>
      <c r="AA4273">
        <f t="shared" si="962"/>
        <v>336</v>
      </c>
      <c r="AB4273">
        <f t="shared" si="967"/>
        <v>5.5990472287965664E-5</v>
      </c>
      <c r="AC4273" s="175">
        <f t="shared" ref="AC4273:AC4333" si="974">SUM(AB4273:AB4276)/4</f>
        <v>3.9368300827475858E-5</v>
      </c>
    </row>
    <row r="4274" spans="1:29">
      <c r="A4274" t="s">
        <v>9782</v>
      </c>
      <c r="B4274" t="s">
        <v>9783</v>
      </c>
      <c r="C4274">
        <v>4.0599999999999996</v>
      </c>
      <c r="D4274">
        <v>4.0599999999999996</v>
      </c>
      <c r="E4274">
        <v>3</v>
      </c>
      <c r="F4274">
        <v>6.28</v>
      </c>
      <c r="G4274">
        <v>6.32</v>
      </c>
      <c r="H4274">
        <v>3.72</v>
      </c>
      <c r="I4274">
        <v>5.46</v>
      </c>
      <c r="J4274">
        <v>5.77</v>
      </c>
      <c r="K4274">
        <v>2.7</v>
      </c>
      <c r="U4274">
        <v>2</v>
      </c>
      <c r="V4274">
        <v>4</v>
      </c>
      <c r="W4274">
        <v>3</v>
      </c>
      <c r="X4274">
        <v>92</v>
      </c>
      <c r="Y4274">
        <v>109</v>
      </c>
      <c r="Z4274">
        <v>64</v>
      </c>
      <c r="AA4274">
        <f t="shared" si="962"/>
        <v>274</v>
      </c>
      <c r="AB4274">
        <f t="shared" si="967"/>
        <v>4.5658897044352952E-5</v>
      </c>
      <c r="AC4274" s="175"/>
    </row>
    <row r="4275" spans="1:29">
      <c r="A4275" t="s">
        <v>9784</v>
      </c>
      <c r="B4275" t="s">
        <v>9785</v>
      </c>
      <c r="C4275">
        <v>4.0599999999999996</v>
      </c>
      <c r="D4275">
        <v>4.0599999999999996</v>
      </c>
      <c r="E4275">
        <v>2.95</v>
      </c>
      <c r="F4275">
        <v>6.24</v>
      </c>
      <c r="G4275">
        <v>6.32</v>
      </c>
      <c r="H4275">
        <v>3.63</v>
      </c>
      <c r="I4275">
        <v>5.37</v>
      </c>
      <c r="J4275">
        <v>5.72</v>
      </c>
      <c r="K4275">
        <v>2.7</v>
      </c>
      <c r="U4275">
        <v>3</v>
      </c>
      <c r="V4275">
        <v>3</v>
      </c>
      <c r="W4275">
        <v>1</v>
      </c>
      <c r="X4275">
        <v>69</v>
      </c>
      <c r="Y4275">
        <v>81</v>
      </c>
      <c r="Z4275">
        <v>26</v>
      </c>
      <c r="AA4275">
        <f t="shared" si="962"/>
        <v>183</v>
      </c>
      <c r="AB4275">
        <f t="shared" si="967"/>
        <v>3.0494810799695585E-5</v>
      </c>
      <c r="AC4275" s="175"/>
    </row>
    <row r="4276" spans="1:29">
      <c r="A4276" t="s">
        <v>9786</v>
      </c>
      <c r="B4276" t="s">
        <v>9787</v>
      </c>
      <c r="C4276">
        <v>4.0599999999999996</v>
      </c>
      <c r="D4276">
        <v>4.0599999999999996</v>
      </c>
      <c r="E4276">
        <v>2.91</v>
      </c>
      <c r="F4276">
        <v>6.17</v>
      </c>
      <c r="G4276">
        <v>6.32</v>
      </c>
      <c r="H4276">
        <v>3.55</v>
      </c>
      <c r="I4276">
        <v>5.28</v>
      </c>
      <c r="J4276">
        <v>5.68</v>
      </c>
      <c r="K4276">
        <v>2.7</v>
      </c>
      <c r="U4276">
        <v>2</v>
      </c>
      <c r="V4276">
        <v>3</v>
      </c>
      <c r="W4276">
        <v>2</v>
      </c>
      <c r="X4276">
        <v>71</v>
      </c>
      <c r="Y4276">
        <v>63</v>
      </c>
      <c r="Z4276">
        <v>11</v>
      </c>
      <c r="AA4276">
        <f t="shared" si="962"/>
        <v>152</v>
      </c>
      <c r="AB4276">
        <f t="shared" si="967"/>
        <v>2.5329023177889229E-5</v>
      </c>
      <c r="AC4276" s="175"/>
    </row>
    <row r="4277" spans="1:29">
      <c r="A4277" t="s">
        <v>9788</v>
      </c>
      <c r="B4277" t="s">
        <v>9789</v>
      </c>
      <c r="C4277">
        <v>4.05</v>
      </c>
      <c r="D4277">
        <v>4.0599999999999996</v>
      </c>
      <c r="E4277">
        <v>2.86</v>
      </c>
      <c r="F4277">
        <v>6.1</v>
      </c>
      <c r="G4277">
        <v>6.31</v>
      </c>
      <c r="H4277">
        <v>3.47</v>
      </c>
      <c r="I4277">
        <v>5.21</v>
      </c>
      <c r="J4277">
        <v>5.64</v>
      </c>
      <c r="K4277">
        <v>2.7</v>
      </c>
      <c r="U4277">
        <v>3</v>
      </c>
      <c r="V4277">
        <v>3</v>
      </c>
      <c r="W4277">
        <v>2</v>
      </c>
      <c r="X4277">
        <v>81</v>
      </c>
      <c r="Y4277">
        <v>65</v>
      </c>
      <c r="Z4277">
        <v>14</v>
      </c>
      <c r="AA4277">
        <f t="shared" si="962"/>
        <v>168</v>
      </c>
      <c r="AB4277">
        <f t="shared" si="967"/>
        <v>2.7995236143982832E-5</v>
      </c>
      <c r="AC4277" s="175">
        <f t="shared" ref="AC4277" si="975">SUM(AB4277:AB4280)/4</f>
        <v>3.232783221388494E-5</v>
      </c>
    </row>
    <row r="4278" spans="1:29">
      <c r="A4278" t="s">
        <v>9790</v>
      </c>
      <c r="B4278" t="s">
        <v>9791</v>
      </c>
      <c r="C4278">
        <v>4.03</v>
      </c>
      <c r="D4278">
        <v>4.0599999999999996</v>
      </c>
      <c r="E4278">
        <v>2.83</v>
      </c>
      <c r="F4278">
        <v>6.03</v>
      </c>
      <c r="G4278">
        <v>6.31</v>
      </c>
      <c r="H4278">
        <v>3.4</v>
      </c>
      <c r="I4278">
        <v>5.15</v>
      </c>
      <c r="J4278">
        <v>5.61</v>
      </c>
      <c r="K4278">
        <v>2.7</v>
      </c>
      <c r="U4278">
        <v>2</v>
      </c>
      <c r="V4278">
        <v>3</v>
      </c>
      <c r="W4278">
        <v>2</v>
      </c>
      <c r="X4278">
        <v>84</v>
      </c>
      <c r="Y4278">
        <v>63</v>
      </c>
      <c r="Z4278">
        <v>11</v>
      </c>
      <c r="AA4278">
        <f t="shared" si="962"/>
        <v>165</v>
      </c>
      <c r="AB4278">
        <f t="shared" si="967"/>
        <v>2.7495321212840282E-5</v>
      </c>
      <c r="AC4278" s="175"/>
    </row>
    <row r="4279" spans="1:29">
      <c r="A4279" t="s">
        <v>9792</v>
      </c>
      <c r="B4279" t="s">
        <v>9793</v>
      </c>
      <c r="C4279">
        <v>4.0199999999999996</v>
      </c>
      <c r="D4279">
        <v>4.0599999999999996</v>
      </c>
      <c r="E4279">
        <v>2.81</v>
      </c>
      <c r="F4279">
        <v>5.96</v>
      </c>
      <c r="G4279">
        <v>6.29</v>
      </c>
      <c r="H4279">
        <v>3.36</v>
      </c>
      <c r="I4279">
        <v>5.1100000000000003</v>
      </c>
      <c r="J4279">
        <v>5.59</v>
      </c>
      <c r="K4279">
        <v>2.7</v>
      </c>
      <c r="U4279">
        <v>4</v>
      </c>
      <c r="V4279">
        <v>3</v>
      </c>
      <c r="W4279">
        <v>3</v>
      </c>
      <c r="X4279">
        <v>83</v>
      </c>
      <c r="Y4279">
        <v>61</v>
      </c>
      <c r="Z4279">
        <v>21</v>
      </c>
      <c r="AA4279">
        <f t="shared" si="962"/>
        <v>175</v>
      </c>
      <c r="AB4279">
        <f t="shared" si="967"/>
        <v>2.9161704316648783E-5</v>
      </c>
      <c r="AC4279" s="175"/>
    </row>
    <row r="4280" spans="1:29">
      <c r="A4280" t="s">
        <v>9794</v>
      </c>
      <c r="B4280" t="s">
        <v>9795</v>
      </c>
      <c r="C4280">
        <v>4.0199999999999996</v>
      </c>
      <c r="D4280">
        <v>4.0599999999999996</v>
      </c>
      <c r="E4280">
        <v>2.8</v>
      </c>
      <c r="F4280">
        <v>5.92</v>
      </c>
      <c r="G4280">
        <v>6.29</v>
      </c>
      <c r="H4280">
        <v>3.31</v>
      </c>
      <c r="I4280">
        <v>5.1100000000000003</v>
      </c>
      <c r="J4280">
        <v>5.59</v>
      </c>
      <c r="K4280">
        <v>2.7</v>
      </c>
      <c r="U4280">
        <v>4</v>
      </c>
      <c r="V4280">
        <v>6</v>
      </c>
      <c r="W4280">
        <v>5</v>
      </c>
      <c r="X4280">
        <v>108</v>
      </c>
      <c r="Y4280">
        <v>97</v>
      </c>
      <c r="Z4280">
        <v>48</v>
      </c>
      <c r="AA4280">
        <f t="shared" si="962"/>
        <v>268</v>
      </c>
      <c r="AB4280">
        <f t="shared" si="967"/>
        <v>4.4659067182067852E-5</v>
      </c>
      <c r="AC4280" s="175"/>
    </row>
    <row r="4281" spans="1:29">
      <c r="A4281" t="s">
        <v>9796</v>
      </c>
      <c r="B4281" t="s">
        <v>9797</v>
      </c>
      <c r="C4281">
        <v>4.05</v>
      </c>
      <c r="D4281">
        <v>4.0599999999999996</v>
      </c>
      <c r="E4281">
        <v>2.85</v>
      </c>
      <c r="F4281">
        <v>6.06</v>
      </c>
      <c r="G4281">
        <v>6.31</v>
      </c>
      <c r="H4281">
        <v>3.36</v>
      </c>
      <c r="I4281">
        <v>5.21</v>
      </c>
      <c r="J4281">
        <v>5.64</v>
      </c>
      <c r="K4281">
        <v>2.7</v>
      </c>
      <c r="U4281">
        <v>1</v>
      </c>
      <c r="V4281">
        <v>9</v>
      </c>
      <c r="W4281">
        <v>11</v>
      </c>
      <c r="X4281">
        <v>177</v>
      </c>
      <c r="Y4281">
        <v>133</v>
      </c>
      <c r="Z4281">
        <v>152</v>
      </c>
      <c r="AA4281">
        <f t="shared" si="962"/>
        <v>483</v>
      </c>
      <c r="AB4281">
        <f t="shared" si="967"/>
        <v>8.0486303913950648E-5</v>
      </c>
      <c r="AC4281" s="175">
        <f t="shared" si="959"/>
        <v>8.7693410837922414E-5</v>
      </c>
    </row>
    <row r="4282" spans="1:29">
      <c r="A4282" t="s">
        <v>9798</v>
      </c>
      <c r="B4282" t="s">
        <v>9799</v>
      </c>
      <c r="C4282">
        <v>4.0599999999999996</v>
      </c>
      <c r="D4282">
        <v>4.0599999999999996</v>
      </c>
      <c r="E4282">
        <v>2.91</v>
      </c>
      <c r="F4282">
        <v>6.19</v>
      </c>
      <c r="G4282">
        <v>6.32</v>
      </c>
      <c r="H4282">
        <v>3.46</v>
      </c>
      <c r="I4282">
        <v>5.33</v>
      </c>
      <c r="J4282">
        <v>5.7</v>
      </c>
      <c r="K4282">
        <v>2.7</v>
      </c>
      <c r="U4282">
        <v>2</v>
      </c>
      <c r="V4282">
        <v>12</v>
      </c>
      <c r="W4282">
        <v>11</v>
      </c>
      <c r="X4282">
        <v>195</v>
      </c>
      <c r="Y4282">
        <v>113</v>
      </c>
      <c r="Z4282">
        <v>238</v>
      </c>
      <c r="AA4282">
        <f t="shared" si="962"/>
        <v>571</v>
      </c>
      <c r="AB4282">
        <f t="shared" si="967"/>
        <v>9.5150475227465461E-5</v>
      </c>
      <c r="AC4282" s="175"/>
    </row>
    <row r="4283" spans="1:29">
      <c r="A4283" t="s">
        <v>9800</v>
      </c>
      <c r="B4283" t="s">
        <v>9801</v>
      </c>
      <c r="C4283">
        <v>4.0599999999999996</v>
      </c>
      <c r="D4283">
        <v>4.0599999999999996</v>
      </c>
      <c r="E4283">
        <v>2.97</v>
      </c>
      <c r="F4283">
        <v>6.28</v>
      </c>
      <c r="G4283">
        <v>6.32</v>
      </c>
      <c r="H4283">
        <v>3.57</v>
      </c>
      <c r="I4283">
        <v>5.46</v>
      </c>
      <c r="J4283">
        <v>5.77</v>
      </c>
      <c r="K4283">
        <v>2.7</v>
      </c>
      <c r="U4283">
        <v>5</v>
      </c>
      <c r="V4283">
        <v>10</v>
      </c>
      <c r="W4283">
        <v>11</v>
      </c>
      <c r="X4283">
        <v>208</v>
      </c>
      <c r="Y4283">
        <v>142</v>
      </c>
      <c r="Z4283">
        <v>205</v>
      </c>
      <c r="AA4283">
        <f t="shared" si="962"/>
        <v>581</v>
      </c>
      <c r="AB4283">
        <f t="shared" si="967"/>
        <v>9.6816858331273965E-5</v>
      </c>
      <c r="AC4283" s="175"/>
    </row>
    <row r="4284" spans="1:29">
      <c r="A4284" t="s">
        <v>9802</v>
      </c>
      <c r="B4284" t="s">
        <v>9803</v>
      </c>
      <c r="C4284">
        <v>4.0599999999999996</v>
      </c>
      <c r="D4284">
        <v>4.0599999999999996</v>
      </c>
      <c r="E4284">
        <v>3.04</v>
      </c>
      <c r="F4284">
        <v>6.32</v>
      </c>
      <c r="G4284">
        <v>6.32</v>
      </c>
      <c r="H4284">
        <v>3.71</v>
      </c>
      <c r="I4284">
        <v>5.58</v>
      </c>
      <c r="J4284">
        <v>5.83</v>
      </c>
      <c r="K4284">
        <v>2.7</v>
      </c>
      <c r="U4284">
        <v>6</v>
      </c>
      <c r="V4284">
        <v>9</v>
      </c>
      <c r="W4284">
        <v>9</v>
      </c>
      <c r="X4284">
        <v>164</v>
      </c>
      <c r="Y4284">
        <v>127</v>
      </c>
      <c r="Z4284">
        <v>155</v>
      </c>
      <c r="AA4284">
        <f t="shared" si="962"/>
        <v>470</v>
      </c>
      <c r="AB4284">
        <f t="shared" si="967"/>
        <v>7.8320005878999594E-5</v>
      </c>
      <c r="AC4284" s="175"/>
    </row>
    <row r="4285" spans="1:29">
      <c r="A4285" t="s">
        <v>9804</v>
      </c>
      <c r="B4285" t="s">
        <v>9805</v>
      </c>
      <c r="C4285">
        <v>4.0599999999999996</v>
      </c>
      <c r="D4285">
        <v>4.0599999999999996</v>
      </c>
      <c r="E4285">
        <v>3.11</v>
      </c>
      <c r="F4285">
        <v>6.32</v>
      </c>
      <c r="G4285">
        <v>6.32</v>
      </c>
      <c r="H4285">
        <v>3.86</v>
      </c>
      <c r="I4285">
        <v>5.74</v>
      </c>
      <c r="J4285">
        <v>5.91</v>
      </c>
      <c r="K4285">
        <v>2.7</v>
      </c>
      <c r="U4285">
        <v>5</v>
      </c>
      <c r="V4285">
        <v>8</v>
      </c>
      <c r="W4285">
        <v>9</v>
      </c>
      <c r="X4285">
        <v>152</v>
      </c>
      <c r="Y4285">
        <v>129</v>
      </c>
      <c r="Z4285">
        <v>149</v>
      </c>
      <c r="AA4285">
        <f t="shared" si="962"/>
        <v>452</v>
      </c>
      <c r="AB4285">
        <f t="shared" si="967"/>
        <v>7.5320516292144281E-5</v>
      </c>
      <c r="AC4285" s="175">
        <f t="shared" si="960"/>
        <v>6.9529835006409738E-5</v>
      </c>
    </row>
    <row r="4286" spans="1:29">
      <c r="A4286" t="s">
        <v>9806</v>
      </c>
      <c r="B4286" t="s">
        <v>9807</v>
      </c>
      <c r="C4286">
        <v>4.0599999999999996</v>
      </c>
      <c r="D4286">
        <v>4.0599999999999996</v>
      </c>
      <c r="E4286">
        <v>3.19</v>
      </c>
      <c r="F4286">
        <v>6.32</v>
      </c>
      <c r="G4286">
        <v>6.32</v>
      </c>
      <c r="H4286">
        <v>4.0199999999999996</v>
      </c>
      <c r="I4286">
        <v>5.9</v>
      </c>
      <c r="J4286">
        <v>6</v>
      </c>
      <c r="K4286">
        <v>2.7</v>
      </c>
      <c r="U4286">
        <v>6</v>
      </c>
      <c r="V4286">
        <v>8</v>
      </c>
      <c r="W4286">
        <v>8</v>
      </c>
      <c r="X4286">
        <v>141</v>
      </c>
      <c r="Y4286">
        <v>123</v>
      </c>
      <c r="Z4286">
        <v>135</v>
      </c>
      <c r="AA4286">
        <f t="shared" si="962"/>
        <v>421</v>
      </c>
      <c r="AB4286">
        <f t="shared" si="967"/>
        <v>7.0154728670337928E-5</v>
      </c>
      <c r="AC4286" s="175"/>
    </row>
    <row r="4287" spans="1:29">
      <c r="A4287" t="s">
        <v>9808</v>
      </c>
      <c r="B4287" t="s">
        <v>9809</v>
      </c>
      <c r="C4287">
        <v>4.0599999999999996</v>
      </c>
      <c r="D4287">
        <v>4.0599999999999996</v>
      </c>
      <c r="E4287">
        <v>3.26</v>
      </c>
      <c r="F4287">
        <v>6.32</v>
      </c>
      <c r="G4287">
        <v>6.32</v>
      </c>
      <c r="H4287">
        <v>4.17</v>
      </c>
      <c r="I4287">
        <v>6.02</v>
      </c>
      <c r="J4287">
        <v>6.06</v>
      </c>
      <c r="K4287">
        <v>2.7</v>
      </c>
      <c r="U4287">
        <v>4</v>
      </c>
      <c r="V4287">
        <v>7</v>
      </c>
      <c r="W4287">
        <v>7</v>
      </c>
      <c r="X4287">
        <v>130</v>
      </c>
      <c r="Y4287">
        <v>119</v>
      </c>
      <c r="Z4287">
        <v>137</v>
      </c>
      <c r="AA4287">
        <f t="shared" si="962"/>
        <v>404</v>
      </c>
      <c r="AB4287">
        <f t="shared" si="967"/>
        <v>6.7321877393863484E-5</v>
      </c>
      <c r="AC4287" s="175"/>
    </row>
    <row r="4288" spans="1:29">
      <c r="A4288" t="s">
        <v>9810</v>
      </c>
      <c r="B4288" t="s">
        <v>9811</v>
      </c>
      <c r="C4288">
        <v>4.0599999999999996</v>
      </c>
      <c r="D4288">
        <v>4.0599999999999996</v>
      </c>
      <c r="E4288">
        <v>3.32</v>
      </c>
      <c r="F4288">
        <v>6.32</v>
      </c>
      <c r="G4288">
        <v>6.32</v>
      </c>
      <c r="H4288">
        <v>4.29</v>
      </c>
      <c r="I4288">
        <v>6.07</v>
      </c>
      <c r="J4288">
        <v>6.08</v>
      </c>
      <c r="K4288">
        <v>2.7</v>
      </c>
      <c r="U4288">
        <v>4</v>
      </c>
      <c r="V4288">
        <v>7</v>
      </c>
      <c r="W4288">
        <v>6</v>
      </c>
      <c r="X4288">
        <v>124</v>
      </c>
      <c r="Y4288">
        <v>119</v>
      </c>
      <c r="Z4288">
        <v>132</v>
      </c>
      <c r="AA4288">
        <f t="shared" si="962"/>
        <v>392</v>
      </c>
      <c r="AB4288">
        <f t="shared" si="967"/>
        <v>6.5322217669293271E-5</v>
      </c>
      <c r="AC4288" s="175"/>
    </row>
    <row r="4289" spans="1:29">
      <c r="A4289" t="s">
        <v>9812</v>
      </c>
      <c r="B4289" t="s">
        <v>9813</v>
      </c>
      <c r="C4289">
        <v>4.0599999999999996</v>
      </c>
      <c r="D4289">
        <v>4.0599999999999996</v>
      </c>
      <c r="E4289">
        <v>3.38</v>
      </c>
      <c r="F4289">
        <v>6.32</v>
      </c>
      <c r="G4289">
        <v>6.32</v>
      </c>
      <c r="H4289">
        <v>4.3899999999999997</v>
      </c>
      <c r="I4289">
        <v>6.08</v>
      </c>
      <c r="J4289">
        <v>6.08</v>
      </c>
      <c r="K4289">
        <v>2.7</v>
      </c>
      <c r="U4289">
        <v>5</v>
      </c>
      <c r="V4289">
        <v>6</v>
      </c>
      <c r="W4289">
        <v>6</v>
      </c>
      <c r="X4289">
        <v>106</v>
      </c>
      <c r="Y4289">
        <v>110</v>
      </c>
      <c r="Z4289">
        <v>106</v>
      </c>
      <c r="AA4289">
        <f t="shared" si="962"/>
        <v>339</v>
      </c>
      <c r="AB4289">
        <f t="shared" si="967"/>
        <v>5.6490387219108214E-5</v>
      </c>
      <c r="AC4289" s="175">
        <f t="shared" si="961"/>
        <v>5.1991152838825259E-5</v>
      </c>
    </row>
    <row r="4290" spans="1:29">
      <c r="A4290" t="s">
        <v>9814</v>
      </c>
      <c r="B4290" t="s">
        <v>9815</v>
      </c>
      <c r="C4290">
        <v>4.0599999999999996</v>
      </c>
      <c r="D4290">
        <v>4.0599999999999996</v>
      </c>
      <c r="E4290">
        <v>3.42</v>
      </c>
      <c r="F4290">
        <v>6.32</v>
      </c>
      <c r="G4290">
        <v>6.32</v>
      </c>
      <c r="H4290">
        <v>4.4400000000000004</v>
      </c>
      <c r="I4290">
        <v>6.08</v>
      </c>
      <c r="J4290">
        <v>6.09</v>
      </c>
      <c r="K4290">
        <v>2.7</v>
      </c>
      <c r="U4290">
        <v>6</v>
      </c>
      <c r="V4290">
        <v>6</v>
      </c>
      <c r="W4290">
        <v>5</v>
      </c>
      <c r="X4290">
        <v>87</v>
      </c>
      <c r="Y4290">
        <v>113</v>
      </c>
      <c r="Z4290">
        <v>102</v>
      </c>
      <c r="AA4290">
        <f t="shared" si="962"/>
        <v>319</v>
      </c>
      <c r="AB4290">
        <f t="shared" si="967"/>
        <v>5.3157621011491213E-5</v>
      </c>
      <c r="AC4290" s="175"/>
    </row>
    <row r="4291" spans="1:29">
      <c r="A4291" t="s">
        <v>9816</v>
      </c>
      <c r="B4291" t="s">
        <v>9817</v>
      </c>
      <c r="C4291">
        <v>4.0599999999999996</v>
      </c>
      <c r="D4291">
        <v>4.0599999999999996</v>
      </c>
      <c r="E4291">
        <v>3.45</v>
      </c>
      <c r="F4291">
        <v>6.32</v>
      </c>
      <c r="G4291">
        <v>6.32</v>
      </c>
      <c r="H4291">
        <v>4.46</v>
      </c>
      <c r="I4291">
        <v>6.08</v>
      </c>
      <c r="J4291">
        <v>6.09</v>
      </c>
      <c r="K4291">
        <v>2.7</v>
      </c>
      <c r="U4291">
        <v>6</v>
      </c>
      <c r="V4291">
        <v>6</v>
      </c>
      <c r="W4291">
        <v>5</v>
      </c>
      <c r="X4291">
        <v>84</v>
      </c>
      <c r="Y4291">
        <v>102</v>
      </c>
      <c r="Z4291">
        <v>91</v>
      </c>
      <c r="AA4291">
        <f t="shared" si="962"/>
        <v>294</v>
      </c>
      <c r="AB4291">
        <f t="shared" si="967"/>
        <v>4.899166325196996E-5</v>
      </c>
      <c r="AC4291" s="175"/>
    </row>
    <row r="4292" spans="1:29">
      <c r="A4292" t="s">
        <v>9818</v>
      </c>
      <c r="B4292" t="s">
        <v>9819</v>
      </c>
      <c r="C4292">
        <v>4.0599999999999996</v>
      </c>
      <c r="D4292">
        <v>4.0599999999999996</v>
      </c>
      <c r="E4292">
        <v>3.45</v>
      </c>
      <c r="F4292">
        <v>6.32</v>
      </c>
      <c r="G4292">
        <v>6.32</v>
      </c>
      <c r="H4292">
        <v>4.43</v>
      </c>
      <c r="I4292">
        <v>6.08</v>
      </c>
      <c r="J4292">
        <v>6.09</v>
      </c>
      <c r="K4292">
        <v>2.7</v>
      </c>
      <c r="U4292">
        <v>6</v>
      </c>
      <c r="V4292">
        <v>6</v>
      </c>
      <c r="W4292">
        <v>6</v>
      </c>
      <c r="X4292">
        <v>71</v>
      </c>
      <c r="Y4292">
        <v>100</v>
      </c>
      <c r="Z4292">
        <v>107</v>
      </c>
      <c r="AA4292">
        <f t="shared" si="962"/>
        <v>296</v>
      </c>
      <c r="AB4292">
        <f t="shared" si="967"/>
        <v>4.9324939872731655E-5</v>
      </c>
      <c r="AC4292" s="175"/>
    </row>
    <row r="4293" spans="1:29">
      <c r="A4293" t="s">
        <v>9820</v>
      </c>
      <c r="B4293" t="s">
        <v>9821</v>
      </c>
      <c r="C4293">
        <v>4.0599999999999996</v>
      </c>
      <c r="D4293">
        <v>4.0599999999999996</v>
      </c>
      <c r="E4293">
        <v>3.43</v>
      </c>
      <c r="F4293">
        <v>6.32</v>
      </c>
      <c r="G4293">
        <v>6.32</v>
      </c>
      <c r="H4293">
        <v>4.3600000000000003</v>
      </c>
      <c r="I4293">
        <v>6.08</v>
      </c>
      <c r="J4293">
        <v>6.08</v>
      </c>
      <c r="K4293">
        <v>2.7</v>
      </c>
      <c r="U4293">
        <v>5</v>
      </c>
      <c r="V4293">
        <v>7</v>
      </c>
      <c r="W4293">
        <v>6</v>
      </c>
      <c r="X4293">
        <v>82</v>
      </c>
      <c r="Y4293">
        <v>108</v>
      </c>
      <c r="Z4293">
        <v>126</v>
      </c>
      <c r="AA4293">
        <f t="shared" si="962"/>
        <v>334</v>
      </c>
      <c r="AB4293">
        <f t="shared" si="967"/>
        <v>5.5657195667203962E-5</v>
      </c>
      <c r="AC4293" s="175">
        <f t="shared" si="963"/>
        <v>5.9906472581915643E-5</v>
      </c>
    </row>
    <row r="4294" spans="1:29">
      <c r="A4294" t="s">
        <v>9822</v>
      </c>
      <c r="B4294" t="s">
        <v>9823</v>
      </c>
      <c r="C4294">
        <v>4.0599999999999996</v>
      </c>
      <c r="D4294">
        <v>4.0599999999999996</v>
      </c>
      <c r="E4294">
        <v>3.39</v>
      </c>
      <c r="F4294">
        <v>6.32</v>
      </c>
      <c r="G4294">
        <v>6.32</v>
      </c>
      <c r="H4294">
        <v>4.26</v>
      </c>
      <c r="I4294">
        <v>6.07</v>
      </c>
      <c r="J4294">
        <v>6.08</v>
      </c>
      <c r="K4294">
        <v>2.7</v>
      </c>
      <c r="U4294">
        <v>5</v>
      </c>
      <c r="V4294">
        <v>7</v>
      </c>
      <c r="W4294">
        <v>7</v>
      </c>
      <c r="X4294">
        <v>88</v>
      </c>
      <c r="Y4294">
        <v>113</v>
      </c>
      <c r="Z4294">
        <v>122</v>
      </c>
      <c r="AA4294">
        <f t="shared" ref="AA4294:AA4357" si="976">SUM(U4294:Z4294)</f>
        <v>342</v>
      </c>
      <c r="AB4294">
        <f t="shared" si="967"/>
        <v>5.6990302150250764E-5</v>
      </c>
      <c r="AC4294" s="175"/>
    </row>
    <row r="4295" spans="1:29">
      <c r="A4295" t="s">
        <v>9824</v>
      </c>
      <c r="B4295" t="s">
        <v>9825</v>
      </c>
      <c r="C4295">
        <v>4.0599999999999996</v>
      </c>
      <c r="D4295">
        <v>4.0599999999999996</v>
      </c>
      <c r="E4295">
        <v>3.29</v>
      </c>
      <c r="F4295">
        <v>6.32</v>
      </c>
      <c r="G4295">
        <v>6.32</v>
      </c>
      <c r="H4295">
        <v>4.1500000000000004</v>
      </c>
      <c r="I4295">
        <v>6.03</v>
      </c>
      <c r="J4295">
        <v>6.06</v>
      </c>
      <c r="K4295">
        <v>2.7</v>
      </c>
      <c r="U4295">
        <v>4</v>
      </c>
      <c r="V4295">
        <v>8</v>
      </c>
      <c r="W4295">
        <v>8</v>
      </c>
      <c r="X4295">
        <v>108</v>
      </c>
      <c r="Y4295">
        <v>117</v>
      </c>
      <c r="Z4295">
        <v>129</v>
      </c>
      <c r="AA4295">
        <f t="shared" si="976"/>
        <v>374</v>
      </c>
      <c r="AB4295">
        <f t="shared" si="967"/>
        <v>6.2322728082437972E-5</v>
      </c>
      <c r="AC4295" s="175"/>
    </row>
    <row r="4296" spans="1:29">
      <c r="A4296" t="s">
        <v>9826</v>
      </c>
      <c r="B4296" t="s">
        <v>9827</v>
      </c>
      <c r="C4296">
        <v>4.0599999999999996</v>
      </c>
      <c r="D4296">
        <v>4.0599999999999996</v>
      </c>
      <c r="E4296">
        <v>3.16</v>
      </c>
      <c r="F4296">
        <v>6.32</v>
      </c>
      <c r="G4296">
        <v>6.32</v>
      </c>
      <c r="H4296">
        <v>3.97</v>
      </c>
      <c r="I4296">
        <v>5.87</v>
      </c>
      <c r="J4296">
        <v>5.98</v>
      </c>
      <c r="K4296">
        <v>2.7</v>
      </c>
      <c r="U4296">
        <v>5</v>
      </c>
      <c r="V4296">
        <v>8</v>
      </c>
      <c r="W4296">
        <v>8</v>
      </c>
      <c r="X4296">
        <v>107</v>
      </c>
      <c r="Y4296">
        <v>127</v>
      </c>
      <c r="Z4296">
        <v>133</v>
      </c>
      <c r="AA4296">
        <f t="shared" si="976"/>
        <v>388</v>
      </c>
      <c r="AB4296">
        <f t="shared" si="967"/>
        <v>6.465566442776988E-5</v>
      </c>
      <c r="AC4296" s="175"/>
    </row>
    <row r="4297" spans="1:29">
      <c r="A4297" t="s">
        <v>9828</v>
      </c>
      <c r="B4297" t="s">
        <v>9829</v>
      </c>
      <c r="C4297">
        <v>4.0599999999999996</v>
      </c>
      <c r="D4297">
        <v>4.0599999999999996</v>
      </c>
      <c r="E4297">
        <v>3.06</v>
      </c>
      <c r="F4297">
        <v>6.31</v>
      </c>
      <c r="G4297">
        <v>6.32</v>
      </c>
      <c r="H4297">
        <v>3.76</v>
      </c>
      <c r="I4297">
        <v>5.66</v>
      </c>
      <c r="J4297">
        <v>5.88</v>
      </c>
      <c r="K4297">
        <v>2.7</v>
      </c>
      <c r="U4297">
        <v>5</v>
      </c>
      <c r="V4297">
        <v>8</v>
      </c>
      <c r="W4297">
        <v>7</v>
      </c>
      <c r="X4297">
        <v>103</v>
      </c>
      <c r="Y4297">
        <v>123</v>
      </c>
      <c r="Z4297">
        <v>114</v>
      </c>
      <c r="AA4297">
        <f t="shared" si="976"/>
        <v>360</v>
      </c>
      <c r="AB4297">
        <f t="shared" si="967"/>
        <v>5.998979173710607E-5</v>
      </c>
      <c r="AC4297" s="175">
        <f t="shared" si="964"/>
        <v>4.170123717280776E-5</v>
      </c>
    </row>
    <row r="4298" spans="1:29">
      <c r="A4298" t="s">
        <v>9830</v>
      </c>
      <c r="B4298" t="s">
        <v>9831</v>
      </c>
      <c r="C4298">
        <v>4.0599999999999996</v>
      </c>
      <c r="D4298">
        <v>4.0599999999999996</v>
      </c>
      <c r="E4298">
        <v>2.98</v>
      </c>
      <c r="F4298">
        <v>6.25</v>
      </c>
      <c r="G4298">
        <v>6.32</v>
      </c>
      <c r="H4298">
        <v>3.62</v>
      </c>
      <c r="I4298">
        <v>5.48</v>
      </c>
      <c r="J4298">
        <v>5.78</v>
      </c>
      <c r="K4298">
        <v>2.7</v>
      </c>
      <c r="U4298">
        <v>4</v>
      </c>
      <c r="V4298">
        <v>7</v>
      </c>
      <c r="W4298">
        <v>5</v>
      </c>
      <c r="X4298">
        <v>92</v>
      </c>
      <c r="Y4298">
        <v>112</v>
      </c>
      <c r="Z4298">
        <v>66</v>
      </c>
      <c r="AA4298">
        <f t="shared" si="976"/>
        <v>286</v>
      </c>
      <c r="AB4298">
        <f t="shared" si="967"/>
        <v>4.7658556768923158E-5</v>
      </c>
      <c r="AC4298" s="175"/>
    </row>
    <row r="4299" spans="1:29">
      <c r="A4299" t="s">
        <v>9832</v>
      </c>
      <c r="B4299" t="s">
        <v>9833</v>
      </c>
      <c r="C4299">
        <v>4.04</v>
      </c>
      <c r="D4299">
        <v>4.0599999999999996</v>
      </c>
      <c r="E4299">
        <v>2.92</v>
      </c>
      <c r="F4299">
        <v>6.14</v>
      </c>
      <c r="G4299">
        <v>6.31</v>
      </c>
      <c r="H4299">
        <v>3.51</v>
      </c>
      <c r="I4299">
        <v>5.34</v>
      </c>
      <c r="J4299">
        <v>5.71</v>
      </c>
      <c r="K4299">
        <v>2.7</v>
      </c>
      <c r="U4299">
        <v>4</v>
      </c>
      <c r="V4299">
        <v>5</v>
      </c>
      <c r="W4299">
        <v>3</v>
      </c>
      <c r="X4299">
        <v>69</v>
      </c>
      <c r="Y4299">
        <v>84</v>
      </c>
      <c r="Z4299">
        <v>27</v>
      </c>
      <c r="AA4299">
        <f t="shared" si="976"/>
        <v>192</v>
      </c>
      <c r="AB4299">
        <f t="shared" si="967"/>
        <v>3.1994555593123238E-5</v>
      </c>
      <c r="AC4299" s="175"/>
    </row>
    <row r="4300" spans="1:29">
      <c r="A4300" t="s">
        <v>9834</v>
      </c>
      <c r="B4300" t="s">
        <v>9835</v>
      </c>
      <c r="C4300">
        <v>4.01</v>
      </c>
      <c r="D4300">
        <v>4.0599999999999996</v>
      </c>
      <c r="E4300">
        <v>2.88</v>
      </c>
      <c r="F4300">
        <v>5.97</v>
      </c>
      <c r="G4300">
        <v>6.27</v>
      </c>
      <c r="H4300">
        <v>3.42</v>
      </c>
      <c r="I4300">
        <v>5.22</v>
      </c>
      <c r="J4300">
        <v>5.65</v>
      </c>
      <c r="K4300">
        <v>2.7</v>
      </c>
      <c r="V4300">
        <v>3</v>
      </c>
      <c r="W4300">
        <v>1</v>
      </c>
      <c r="X4300">
        <v>86</v>
      </c>
      <c r="Y4300">
        <v>62</v>
      </c>
      <c r="Z4300">
        <v>11</v>
      </c>
      <c r="AA4300">
        <f t="shared" si="976"/>
        <v>163</v>
      </c>
      <c r="AB4300">
        <f t="shared" si="967"/>
        <v>2.716204459207858E-5</v>
      </c>
      <c r="AC4300" s="175"/>
    </row>
    <row r="4301" spans="1:29">
      <c r="A4301" t="s">
        <v>9836</v>
      </c>
      <c r="B4301" t="s">
        <v>9837</v>
      </c>
      <c r="C4301">
        <v>3.98</v>
      </c>
      <c r="D4301">
        <v>4.0599999999999996</v>
      </c>
      <c r="E4301">
        <v>2.84</v>
      </c>
      <c r="F4301">
        <v>5.84</v>
      </c>
      <c r="G4301">
        <v>6.22</v>
      </c>
      <c r="H4301">
        <v>3.34</v>
      </c>
      <c r="I4301">
        <v>5.12</v>
      </c>
      <c r="J4301">
        <v>5.6</v>
      </c>
      <c r="K4301">
        <v>2.7</v>
      </c>
      <c r="V4301">
        <v>3</v>
      </c>
      <c r="W4301">
        <v>1</v>
      </c>
      <c r="X4301">
        <v>85</v>
      </c>
      <c r="Y4301">
        <v>65</v>
      </c>
      <c r="Z4301">
        <v>14</v>
      </c>
      <c r="AA4301">
        <f t="shared" si="976"/>
        <v>168</v>
      </c>
      <c r="AB4301">
        <f t="shared" si="967"/>
        <v>2.7995236143982832E-5</v>
      </c>
      <c r="AC4301" s="175">
        <f t="shared" si="965"/>
        <v>3.0786427842862077E-5</v>
      </c>
    </row>
    <row r="4302" spans="1:29">
      <c r="A4302" t="s">
        <v>9838</v>
      </c>
      <c r="B4302" t="s">
        <v>9839</v>
      </c>
      <c r="C4302">
        <v>3.95</v>
      </c>
      <c r="D4302">
        <v>4.0599999999999996</v>
      </c>
      <c r="E4302">
        <v>2.81</v>
      </c>
      <c r="F4302">
        <v>5.75</v>
      </c>
      <c r="G4302">
        <v>6.16</v>
      </c>
      <c r="H4302">
        <v>3.27</v>
      </c>
      <c r="I4302">
        <v>5.08</v>
      </c>
      <c r="J4302">
        <v>5.57</v>
      </c>
      <c r="K4302">
        <v>2.7</v>
      </c>
      <c r="U4302">
        <v>4</v>
      </c>
      <c r="V4302">
        <v>3</v>
      </c>
      <c r="W4302">
        <v>1</v>
      </c>
      <c r="X4302">
        <v>65</v>
      </c>
      <c r="Y4302">
        <v>63</v>
      </c>
      <c r="Z4302">
        <v>11</v>
      </c>
      <c r="AA4302">
        <f t="shared" si="976"/>
        <v>147</v>
      </c>
      <c r="AB4302">
        <f t="shared" si="967"/>
        <v>2.449583162598498E-5</v>
      </c>
      <c r="AC4302" s="175"/>
    </row>
    <row r="4303" spans="1:29">
      <c r="A4303" t="s">
        <v>9840</v>
      </c>
      <c r="B4303" t="s">
        <v>9841</v>
      </c>
      <c r="C4303">
        <v>3.88</v>
      </c>
      <c r="D4303">
        <v>4.05</v>
      </c>
      <c r="E4303">
        <v>2.79</v>
      </c>
      <c r="F4303">
        <v>5.51</v>
      </c>
      <c r="G4303">
        <v>6.03</v>
      </c>
      <c r="H4303">
        <v>3.22</v>
      </c>
      <c r="I4303">
        <v>4.95</v>
      </c>
      <c r="J4303">
        <v>5.51</v>
      </c>
      <c r="K4303">
        <v>2.7</v>
      </c>
      <c r="U4303">
        <v>1</v>
      </c>
      <c r="V4303">
        <v>3</v>
      </c>
      <c r="W4303">
        <v>2</v>
      </c>
      <c r="X4303">
        <v>82</v>
      </c>
      <c r="Y4303">
        <v>60</v>
      </c>
      <c r="Z4303">
        <v>20</v>
      </c>
      <c r="AA4303">
        <f t="shared" si="976"/>
        <v>168</v>
      </c>
      <c r="AB4303">
        <f t="shared" si="967"/>
        <v>2.7995236143982832E-5</v>
      </c>
      <c r="AC4303" s="175"/>
    </row>
    <row r="4304" spans="1:29">
      <c r="A4304" t="s">
        <v>9842</v>
      </c>
      <c r="B4304" t="s">
        <v>9843</v>
      </c>
      <c r="C4304">
        <v>3.93</v>
      </c>
      <c r="D4304">
        <v>4.0599999999999996</v>
      </c>
      <c r="E4304">
        <v>2.79</v>
      </c>
      <c r="F4304">
        <v>5.56</v>
      </c>
      <c r="G4304">
        <v>6.06</v>
      </c>
      <c r="H4304">
        <v>3.2</v>
      </c>
      <c r="I4304">
        <v>5</v>
      </c>
      <c r="J4304">
        <v>5.53</v>
      </c>
      <c r="K4304">
        <v>2.7</v>
      </c>
      <c r="U4304">
        <v>1</v>
      </c>
      <c r="V4304">
        <v>5</v>
      </c>
      <c r="W4304">
        <v>4</v>
      </c>
      <c r="X4304">
        <v>101</v>
      </c>
      <c r="Y4304">
        <v>97</v>
      </c>
      <c r="Z4304">
        <v>48</v>
      </c>
      <c r="AA4304">
        <f t="shared" si="976"/>
        <v>256</v>
      </c>
      <c r="AB4304">
        <f t="shared" si="967"/>
        <v>4.2659407457497646E-5</v>
      </c>
      <c r="AC4304" s="175"/>
    </row>
    <row r="4305" spans="1:29">
      <c r="A4305" t="s">
        <v>9844</v>
      </c>
      <c r="B4305" t="s">
        <v>9845</v>
      </c>
      <c r="C4305">
        <v>4.0599999999999996</v>
      </c>
      <c r="D4305">
        <v>4.0599999999999996</v>
      </c>
      <c r="E4305">
        <v>2.9</v>
      </c>
      <c r="F4305">
        <v>6.02</v>
      </c>
      <c r="G4305">
        <v>6.27</v>
      </c>
      <c r="H4305">
        <v>3.31</v>
      </c>
      <c r="I4305">
        <v>5.31</v>
      </c>
      <c r="J4305">
        <v>5.69</v>
      </c>
      <c r="K4305">
        <v>2.7</v>
      </c>
      <c r="U4305">
        <v>1</v>
      </c>
      <c r="V4305">
        <v>7</v>
      </c>
      <c r="W4305">
        <v>8</v>
      </c>
      <c r="X4305">
        <v>121</v>
      </c>
      <c r="Y4305">
        <v>132</v>
      </c>
      <c r="Z4305">
        <v>151</v>
      </c>
      <c r="AA4305">
        <f t="shared" si="976"/>
        <v>420</v>
      </c>
      <c r="AB4305">
        <f t="shared" si="967"/>
        <v>6.9988090359957087E-5</v>
      </c>
      <c r="AC4305" s="175">
        <f t="shared" si="966"/>
        <v>8.2111027440163938E-5</v>
      </c>
    </row>
    <row r="4306" spans="1:29">
      <c r="A4306" t="s">
        <v>9846</v>
      </c>
      <c r="B4306" t="s">
        <v>9847</v>
      </c>
      <c r="C4306">
        <v>4.0599999999999996</v>
      </c>
      <c r="D4306">
        <v>4.0599999999999996</v>
      </c>
      <c r="E4306">
        <v>3.03</v>
      </c>
      <c r="F4306">
        <v>6.28</v>
      </c>
      <c r="G4306">
        <v>6.32</v>
      </c>
      <c r="H4306">
        <v>3.47</v>
      </c>
      <c r="I4306">
        <v>5.67</v>
      </c>
      <c r="J4306">
        <v>5.88</v>
      </c>
      <c r="K4306">
        <v>2.7</v>
      </c>
      <c r="V4306">
        <v>8</v>
      </c>
      <c r="W4306">
        <v>10</v>
      </c>
      <c r="X4306">
        <v>183</v>
      </c>
      <c r="Y4306">
        <v>112</v>
      </c>
      <c r="Z4306">
        <v>235</v>
      </c>
      <c r="AA4306">
        <f t="shared" si="976"/>
        <v>548</v>
      </c>
      <c r="AB4306">
        <f t="shared" si="967"/>
        <v>9.1317794088705904E-5</v>
      </c>
      <c r="AC4306" s="175"/>
    </row>
    <row r="4307" spans="1:29">
      <c r="A4307" t="s">
        <v>9848</v>
      </c>
      <c r="B4307" t="s">
        <v>9849</v>
      </c>
      <c r="C4307">
        <v>4.0599999999999996</v>
      </c>
      <c r="D4307">
        <v>4.0599999999999996</v>
      </c>
      <c r="E4307">
        <v>3.17</v>
      </c>
      <c r="F4307">
        <v>6.32</v>
      </c>
      <c r="G4307">
        <v>6.32</v>
      </c>
      <c r="H4307">
        <v>3.68</v>
      </c>
      <c r="I4307">
        <v>5.97</v>
      </c>
      <c r="J4307">
        <v>6.03</v>
      </c>
      <c r="K4307">
        <v>2.7</v>
      </c>
      <c r="U4307">
        <v>1</v>
      </c>
      <c r="V4307">
        <v>7</v>
      </c>
      <c r="W4307">
        <v>9</v>
      </c>
      <c r="X4307">
        <v>195</v>
      </c>
      <c r="Y4307">
        <v>141</v>
      </c>
      <c r="Z4307">
        <v>203</v>
      </c>
      <c r="AA4307">
        <f t="shared" si="976"/>
        <v>556</v>
      </c>
      <c r="AB4307">
        <f t="shared" si="967"/>
        <v>9.2650900571752712E-5</v>
      </c>
      <c r="AC4307" s="175"/>
    </row>
    <row r="4308" spans="1:29">
      <c r="A4308" t="s">
        <v>9850</v>
      </c>
      <c r="B4308" t="s">
        <v>9851</v>
      </c>
      <c r="C4308">
        <v>4.0599999999999996</v>
      </c>
      <c r="D4308">
        <v>4.0599999999999996</v>
      </c>
      <c r="E4308">
        <v>3.28</v>
      </c>
      <c r="F4308">
        <v>6.32</v>
      </c>
      <c r="G4308">
        <v>6.32</v>
      </c>
      <c r="H4308">
        <v>3.89</v>
      </c>
      <c r="I4308">
        <v>6.06</v>
      </c>
      <c r="J4308">
        <v>6.08</v>
      </c>
      <c r="K4308">
        <v>2.7</v>
      </c>
      <c r="U4308">
        <v>8</v>
      </c>
      <c r="V4308">
        <v>7</v>
      </c>
      <c r="W4308">
        <v>7</v>
      </c>
      <c r="X4308">
        <v>145</v>
      </c>
      <c r="Y4308">
        <v>126</v>
      </c>
      <c r="Z4308">
        <v>154</v>
      </c>
      <c r="AA4308">
        <f t="shared" si="976"/>
        <v>447</v>
      </c>
      <c r="AB4308">
        <f t="shared" si="967"/>
        <v>7.4487324740240036E-5</v>
      </c>
      <c r="AC4308" s="175"/>
    </row>
    <row r="4309" spans="1:29">
      <c r="A4309" t="s">
        <v>9852</v>
      </c>
      <c r="B4309" t="s">
        <v>9853</v>
      </c>
      <c r="C4309">
        <v>4.0599999999999996</v>
      </c>
      <c r="D4309">
        <v>4.0599999999999996</v>
      </c>
      <c r="E4309">
        <v>3.39</v>
      </c>
      <c r="F4309">
        <v>6.32</v>
      </c>
      <c r="G4309">
        <v>6.32</v>
      </c>
      <c r="H4309">
        <v>4.0999999999999996</v>
      </c>
      <c r="I4309">
        <v>6.08</v>
      </c>
      <c r="J4309">
        <v>6.09</v>
      </c>
      <c r="K4309">
        <v>2.7</v>
      </c>
      <c r="U4309">
        <v>6</v>
      </c>
      <c r="V4309">
        <v>7</v>
      </c>
      <c r="W4309">
        <v>7</v>
      </c>
      <c r="X4309">
        <v>126</v>
      </c>
      <c r="Y4309">
        <v>128</v>
      </c>
      <c r="Z4309">
        <v>147</v>
      </c>
      <c r="AA4309">
        <f t="shared" si="976"/>
        <v>421</v>
      </c>
      <c r="AB4309">
        <f t="shared" si="967"/>
        <v>7.0154728670337928E-5</v>
      </c>
      <c r="AC4309" s="175">
        <f t="shared" si="968"/>
        <v>6.569715386765018E-5</v>
      </c>
    </row>
    <row r="4310" spans="1:29">
      <c r="A4310" t="s">
        <v>9854</v>
      </c>
      <c r="B4310" t="s">
        <v>9855</v>
      </c>
      <c r="C4310">
        <v>4.0599999999999996</v>
      </c>
      <c r="D4310">
        <v>4.0599999999999996</v>
      </c>
      <c r="E4310">
        <v>3.48</v>
      </c>
      <c r="F4310">
        <v>6.32</v>
      </c>
      <c r="G4310">
        <v>6.32</v>
      </c>
      <c r="H4310">
        <v>4.2699999999999996</v>
      </c>
      <c r="I4310">
        <v>6.09</v>
      </c>
      <c r="J4310">
        <v>6.09</v>
      </c>
      <c r="K4310">
        <v>2.7</v>
      </c>
      <c r="U4310">
        <v>2</v>
      </c>
      <c r="V4310">
        <v>6</v>
      </c>
      <c r="W4310">
        <v>6</v>
      </c>
      <c r="X4310">
        <v>146</v>
      </c>
      <c r="Y4310">
        <v>121</v>
      </c>
      <c r="Z4310">
        <v>133</v>
      </c>
      <c r="AA4310">
        <f t="shared" si="976"/>
        <v>414</v>
      </c>
      <c r="AB4310">
        <f t="shared" ref="AB4310:AB4373" si="977">AA4310/$AD$4</f>
        <v>6.8988260497671974E-5</v>
      </c>
      <c r="AC4310" s="175"/>
    </row>
    <row r="4311" spans="1:29">
      <c r="A4311" t="s">
        <v>9856</v>
      </c>
      <c r="B4311" t="s">
        <v>9857</v>
      </c>
      <c r="C4311">
        <v>4.0599999999999996</v>
      </c>
      <c r="D4311">
        <v>4.0599999999999996</v>
      </c>
      <c r="E4311">
        <v>3.56</v>
      </c>
      <c r="F4311">
        <v>6.32</v>
      </c>
      <c r="G4311">
        <v>6.32</v>
      </c>
      <c r="H4311">
        <v>4.4400000000000004</v>
      </c>
      <c r="I4311">
        <v>6.09</v>
      </c>
      <c r="J4311">
        <v>6.09</v>
      </c>
      <c r="K4311">
        <v>2.7</v>
      </c>
      <c r="U4311">
        <v>3</v>
      </c>
      <c r="V4311">
        <v>6</v>
      </c>
      <c r="W4311">
        <v>6</v>
      </c>
      <c r="X4311">
        <v>106</v>
      </c>
      <c r="Y4311">
        <v>118</v>
      </c>
      <c r="Z4311">
        <v>135</v>
      </c>
      <c r="AA4311">
        <f t="shared" si="976"/>
        <v>374</v>
      </c>
      <c r="AB4311">
        <f t="shared" si="977"/>
        <v>6.2322728082437972E-5</v>
      </c>
      <c r="AC4311" s="175"/>
    </row>
    <row r="4312" spans="1:29">
      <c r="A4312" t="s">
        <v>9858</v>
      </c>
      <c r="B4312" t="s">
        <v>9859</v>
      </c>
      <c r="C4312">
        <v>4.0599999999999996</v>
      </c>
      <c r="D4312">
        <v>4.0599999999999996</v>
      </c>
      <c r="E4312">
        <v>3.64</v>
      </c>
      <c r="F4312">
        <v>6.32</v>
      </c>
      <c r="G4312">
        <v>6.32</v>
      </c>
      <c r="H4312">
        <v>4.59</v>
      </c>
      <c r="I4312">
        <v>6.09</v>
      </c>
      <c r="J4312">
        <v>6.09</v>
      </c>
      <c r="K4312">
        <v>2.7</v>
      </c>
      <c r="U4312">
        <v>5</v>
      </c>
      <c r="V4312">
        <v>6</v>
      </c>
      <c r="W4312">
        <v>5</v>
      </c>
      <c r="X4312">
        <v>104</v>
      </c>
      <c r="Y4312">
        <v>118</v>
      </c>
      <c r="Z4312">
        <v>130</v>
      </c>
      <c r="AA4312">
        <f t="shared" si="976"/>
        <v>368</v>
      </c>
      <c r="AB4312">
        <f t="shared" si="977"/>
        <v>6.1322898220152872E-5</v>
      </c>
      <c r="AC4312" s="175"/>
    </row>
    <row r="4313" spans="1:29">
      <c r="A4313" t="s">
        <v>9860</v>
      </c>
      <c r="B4313" t="s">
        <v>9861</v>
      </c>
      <c r="C4313">
        <v>4.0599999999999996</v>
      </c>
      <c r="D4313">
        <v>4.0599999999999996</v>
      </c>
      <c r="E4313">
        <v>3.7</v>
      </c>
      <c r="F4313">
        <v>6.32</v>
      </c>
      <c r="G4313">
        <v>6.32</v>
      </c>
      <c r="H4313">
        <v>4.7</v>
      </c>
      <c r="I4313">
        <v>6.09</v>
      </c>
      <c r="J4313">
        <v>6.09</v>
      </c>
      <c r="K4313">
        <v>2.7</v>
      </c>
      <c r="U4313">
        <v>8</v>
      </c>
      <c r="V4313">
        <v>5</v>
      </c>
      <c r="W4313">
        <v>5</v>
      </c>
      <c r="X4313">
        <v>84</v>
      </c>
      <c r="Y4313">
        <v>109</v>
      </c>
      <c r="Z4313">
        <v>105</v>
      </c>
      <c r="AA4313">
        <f t="shared" si="976"/>
        <v>316</v>
      </c>
      <c r="AB4313">
        <f t="shared" si="977"/>
        <v>5.2657706080348663E-5</v>
      </c>
      <c r="AC4313" s="175">
        <f t="shared" si="969"/>
        <v>5.3157621011491213E-5</v>
      </c>
    </row>
    <row r="4314" spans="1:29">
      <c r="A4314" t="s">
        <v>9862</v>
      </c>
      <c r="B4314" t="s">
        <v>9863</v>
      </c>
      <c r="C4314">
        <v>4.0599999999999996</v>
      </c>
      <c r="D4314">
        <v>4.0599999999999996</v>
      </c>
      <c r="E4314">
        <v>3.75</v>
      </c>
      <c r="F4314">
        <v>6.32</v>
      </c>
      <c r="G4314">
        <v>6.32</v>
      </c>
      <c r="H4314">
        <v>4.7699999999999996</v>
      </c>
      <c r="I4314">
        <v>6.09</v>
      </c>
      <c r="J4314">
        <v>6.09</v>
      </c>
      <c r="K4314">
        <v>2.7</v>
      </c>
      <c r="V4314">
        <v>5</v>
      </c>
      <c r="W4314">
        <v>4</v>
      </c>
      <c r="X4314">
        <v>119</v>
      </c>
      <c r="Y4314">
        <v>112</v>
      </c>
      <c r="Z4314">
        <v>101</v>
      </c>
      <c r="AA4314">
        <f t="shared" si="976"/>
        <v>341</v>
      </c>
      <c r="AB4314">
        <f t="shared" si="977"/>
        <v>5.6823663839869916E-5</v>
      </c>
      <c r="AC4314" s="175"/>
    </row>
    <row r="4315" spans="1:29">
      <c r="A4315" t="s">
        <v>9864</v>
      </c>
      <c r="B4315" t="s">
        <v>9865</v>
      </c>
      <c r="C4315">
        <v>4.0599999999999996</v>
      </c>
      <c r="D4315">
        <v>4.0599999999999996</v>
      </c>
      <c r="E4315">
        <v>3.78</v>
      </c>
      <c r="F4315">
        <v>6.32</v>
      </c>
      <c r="G4315">
        <v>6.32</v>
      </c>
      <c r="H4315">
        <v>4.8</v>
      </c>
      <c r="I4315">
        <v>6.09</v>
      </c>
      <c r="J4315">
        <v>6.09</v>
      </c>
      <c r="K4315">
        <v>2.7</v>
      </c>
      <c r="V4315">
        <v>5</v>
      </c>
      <c r="W4315">
        <v>4</v>
      </c>
      <c r="X4315">
        <v>107</v>
      </c>
      <c r="Y4315">
        <v>101</v>
      </c>
      <c r="Z4315">
        <v>90</v>
      </c>
      <c r="AA4315">
        <f t="shared" si="976"/>
        <v>307</v>
      </c>
      <c r="AB4315">
        <f t="shared" si="977"/>
        <v>5.1157961286921007E-5</v>
      </c>
      <c r="AC4315" s="175"/>
    </row>
    <row r="4316" spans="1:29">
      <c r="A4316" t="s">
        <v>9866</v>
      </c>
      <c r="B4316" t="s">
        <v>9867</v>
      </c>
      <c r="C4316">
        <v>4.0599999999999996</v>
      </c>
      <c r="D4316">
        <v>4.0599999999999996</v>
      </c>
      <c r="E4316">
        <v>3.78</v>
      </c>
      <c r="F4316">
        <v>6.32</v>
      </c>
      <c r="G4316">
        <v>6.32</v>
      </c>
      <c r="H4316">
        <v>4.78</v>
      </c>
      <c r="I4316">
        <v>6.09</v>
      </c>
      <c r="J4316">
        <v>6.09</v>
      </c>
      <c r="K4316">
        <v>2.7</v>
      </c>
      <c r="U4316">
        <v>3</v>
      </c>
      <c r="V4316">
        <v>5</v>
      </c>
      <c r="W4316">
        <v>5</v>
      </c>
      <c r="X4316">
        <v>93</v>
      </c>
      <c r="Y4316">
        <v>100</v>
      </c>
      <c r="Z4316">
        <v>106</v>
      </c>
      <c r="AA4316">
        <f t="shared" si="976"/>
        <v>312</v>
      </c>
      <c r="AB4316">
        <f t="shared" si="977"/>
        <v>5.1991152838825259E-5</v>
      </c>
      <c r="AC4316" s="175"/>
    </row>
    <row r="4317" spans="1:29">
      <c r="A4317" t="s">
        <v>9868</v>
      </c>
      <c r="B4317" t="s">
        <v>9869</v>
      </c>
      <c r="C4317">
        <v>4.0599999999999996</v>
      </c>
      <c r="D4317">
        <v>4.0599999999999996</v>
      </c>
      <c r="E4317">
        <v>3.76</v>
      </c>
      <c r="F4317">
        <v>6.32</v>
      </c>
      <c r="G4317">
        <v>6.32</v>
      </c>
      <c r="H4317">
        <v>4.71</v>
      </c>
      <c r="I4317">
        <v>6.09</v>
      </c>
      <c r="J4317">
        <v>6.09</v>
      </c>
      <c r="K4317">
        <v>2.7</v>
      </c>
      <c r="U4317">
        <v>7</v>
      </c>
      <c r="V4317">
        <v>5</v>
      </c>
      <c r="W4317">
        <v>5</v>
      </c>
      <c r="X4317">
        <v>73</v>
      </c>
      <c r="Y4317">
        <v>107</v>
      </c>
      <c r="Z4317">
        <v>125</v>
      </c>
      <c r="AA4317">
        <f t="shared" si="976"/>
        <v>322</v>
      </c>
      <c r="AB4317">
        <f t="shared" si="977"/>
        <v>5.3657535942633763E-5</v>
      </c>
      <c r="AC4317" s="175">
        <f t="shared" ref="AC4317" si="978">SUM(AB4317:AB4320)/4</f>
        <v>5.6073791443156092E-5</v>
      </c>
    </row>
    <row r="4318" spans="1:29">
      <c r="A4318" t="s">
        <v>9870</v>
      </c>
      <c r="B4318" t="s">
        <v>9871</v>
      </c>
      <c r="C4318">
        <v>4.0599999999999996</v>
      </c>
      <c r="D4318">
        <v>4.0599999999999996</v>
      </c>
      <c r="E4318">
        <v>3.7</v>
      </c>
      <c r="F4318">
        <v>6.32</v>
      </c>
      <c r="G4318">
        <v>6.32</v>
      </c>
      <c r="H4318">
        <v>4.6100000000000003</v>
      </c>
      <c r="I4318">
        <v>6.09</v>
      </c>
      <c r="J4318">
        <v>6.09</v>
      </c>
      <c r="K4318">
        <v>2.7</v>
      </c>
      <c r="U4318">
        <v>3</v>
      </c>
      <c r="V4318">
        <v>6</v>
      </c>
      <c r="W4318">
        <v>5</v>
      </c>
      <c r="X4318">
        <v>78</v>
      </c>
      <c r="Y4318">
        <v>112</v>
      </c>
      <c r="Z4318">
        <v>121</v>
      </c>
      <c r="AA4318">
        <f t="shared" si="976"/>
        <v>325</v>
      </c>
      <c r="AB4318">
        <f t="shared" si="977"/>
        <v>5.4157450873776313E-5</v>
      </c>
      <c r="AC4318" s="175"/>
    </row>
    <row r="4319" spans="1:29">
      <c r="A4319" t="s">
        <v>9872</v>
      </c>
      <c r="B4319" t="s">
        <v>9873</v>
      </c>
      <c r="C4319">
        <v>4.0599999999999996</v>
      </c>
      <c r="D4319">
        <v>4.0599999999999996</v>
      </c>
      <c r="E4319">
        <v>3.56</v>
      </c>
      <c r="F4319">
        <v>6.32</v>
      </c>
      <c r="G4319">
        <v>6.32</v>
      </c>
      <c r="H4319">
        <v>4.51</v>
      </c>
      <c r="I4319">
        <v>6.09</v>
      </c>
      <c r="J4319">
        <v>6.09</v>
      </c>
      <c r="K4319">
        <v>2.7</v>
      </c>
      <c r="U4319">
        <v>6</v>
      </c>
      <c r="V4319">
        <v>6</v>
      </c>
      <c r="W4319">
        <v>6</v>
      </c>
      <c r="X4319">
        <v>82</v>
      </c>
      <c r="Y4319">
        <v>116</v>
      </c>
      <c r="Z4319">
        <v>127</v>
      </c>
      <c r="AA4319">
        <f t="shared" si="976"/>
        <v>343</v>
      </c>
      <c r="AB4319">
        <f t="shared" si="977"/>
        <v>5.7156940460631619E-5</v>
      </c>
      <c r="AC4319" s="175"/>
    </row>
    <row r="4320" spans="1:29">
      <c r="A4320" t="s">
        <v>9874</v>
      </c>
      <c r="B4320" t="s">
        <v>9875</v>
      </c>
      <c r="C4320">
        <v>4.0599999999999996</v>
      </c>
      <c r="D4320">
        <v>4.0599999999999996</v>
      </c>
      <c r="E4320">
        <v>3.36</v>
      </c>
      <c r="F4320">
        <v>6.32</v>
      </c>
      <c r="G4320">
        <v>6.32</v>
      </c>
      <c r="H4320">
        <v>4.28</v>
      </c>
      <c r="I4320">
        <v>6.09</v>
      </c>
      <c r="J4320">
        <v>6.09</v>
      </c>
      <c r="K4320">
        <v>2.7</v>
      </c>
      <c r="U4320">
        <v>6</v>
      </c>
      <c r="V4320">
        <v>6</v>
      </c>
      <c r="W4320">
        <v>6</v>
      </c>
      <c r="X4320">
        <v>80</v>
      </c>
      <c r="Y4320">
        <v>126</v>
      </c>
      <c r="Z4320">
        <v>132</v>
      </c>
      <c r="AA4320">
        <f t="shared" si="976"/>
        <v>356</v>
      </c>
      <c r="AB4320">
        <f t="shared" si="977"/>
        <v>5.9323238495582666E-5</v>
      </c>
      <c r="AC4320" s="175"/>
    </row>
    <row r="4321" spans="1:29">
      <c r="A4321" t="s">
        <v>9876</v>
      </c>
      <c r="B4321" t="s">
        <v>9877</v>
      </c>
      <c r="C4321">
        <v>4.0599999999999996</v>
      </c>
      <c r="D4321">
        <v>4.0599999999999996</v>
      </c>
      <c r="E4321">
        <v>3.24</v>
      </c>
      <c r="F4321">
        <v>6.32</v>
      </c>
      <c r="G4321">
        <v>6.32</v>
      </c>
      <c r="H4321">
        <v>4.04</v>
      </c>
      <c r="I4321">
        <v>6.04</v>
      </c>
      <c r="J4321">
        <v>6.06</v>
      </c>
      <c r="K4321">
        <v>2.7</v>
      </c>
      <c r="U4321">
        <v>5</v>
      </c>
      <c r="V4321">
        <v>6</v>
      </c>
      <c r="W4321">
        <v>5</v>
      </c>
      <c r="X4321">
        <v>90</v>
      </c>
      <c r="Y4321">
        <v>122</v>
      </c>
      <c r="Z4321">
        <v>113</v>
      </c>
      <c r="AA4321">
        <f t="shared" si="976"/>
        <v>341</v>
      </c>
      <c r="AB4321">
        <f t="shared" si="977"/>
        <v>5.6823663839869916E-5</v>
      </c>
      <c r="AC4321" s="175">
        <f t="shared" si="971"/>
        <v>3.9201662517095011E-5</v>
      </c>
    </row>
    <row r="4322" spans="1:29">
      <c r="A4322" t="s">
        <v>9878</v>
      </c>
      <c r="B4322" t="s">
        <v>9879</v>
      </c>
      <c r="C4322">
        <v>4.0599999999999996</v>
      </c>
      <c r="D4322">
        <v>4.0599999999999996</v>
      </c>
      <c r="E4322">
        <v>3.16</v>
      </c>
      <c r="F4322">
        <v>6.32</v>
      </c>
      <c r="G4322">
        <v>6.32</v>
      </c>
      <c r="H4322">
        <v>3.87</v>
      </c>
      <c r="I4322">
        <v>5.95</v>
      </c>
      <c r="J4322">
        <v>6.02</v>
      </c>
      <c r="K4322">
        <v>2.7</v>
      </c>
      <c r="U4322">
        <v>4</v>
      </c>
      <c r="V4322">
        <v>5</v>
      </c>
      <c r="W4322">
        <v>4</v>
      </c>
      <c r="X4322">
        <v>81</v>
      </c>
      <c r="Y4322">
        <v>111</v>
      </c>
      <c r="Z4322">
        <v>66</v>
      </c>
      <c r="AA4322">
        <f t="shared" si="976"/>
        <v>271</v>
      </c>
      <c r="AB4322">
        <f t="shared" si="977"/>
        <v>4.5158982113210402E-5</v>
      </c>
      <c r="AC4322" s="175"/>
    </row>
    <row r="4323" spans="1:29">
      <c r="A4323" t="s">
        <v>9880</v>
      </c>
      <c r="B4323" t="s">
        <v>9881</v>
      </c>
      <c r="C4323">
        <v>4.0599999999999996</v>
      </c>
      <c r="D4323">
        <v>4.0599999999999996</v>
      </c>
      <c r="E4323">
        <v>3.12</v>
      </c>
      <c r="F4323">
        <v>6.31</v>
      </c>
      <c r="G4323">
        <v>6.32</v>
      </c>
      <c r="H4323">
        <v>3.77</v>
      </c>
      <c r="I4323">
        <v>5.87</v>
      </c>
      <c r="J4323">
        <v>5.98</v>
      </c>
      <c r="K4323">
        <v>2.7</v>
      </c>
      <c r="U4323">
        <v>5</v>
      </c>
      <c r="V4323">
        <v>4</v>
      </c>
      <c r="W4323">
        <v>2</v>
      </c>
      <c r="X4323">
        <v>60</v>
      </c>
      <c r="Y4323">
        <v>83</v>
      </c>
      <c r="Z4323">
        <v>27</v>
      </c>
      <c r="AA4323">
        <f t="shared" si="976"/>
        <v>181</v>
      </c>
      <c r="AB4323">
        <f t="shared" si="977"/>
        <v>3.0161534178933886E-5</v>
      </c>
      <c r="AC4323" s="175"/>
    </row>
    <row r="4324" spans="1:29">
      <c r="A4324" t="s">
        <v>9882</v>
      </c>
      <c r="B4324" t="s">
        <v>9883</v>
      </c>
      <c r="C4324">
        <v>4.0599999999999996</v>
      </c>
      <c r="D4324">
        <v>4.0599999999999996</v>
      </c>
      <c r="E4324">
        <v>3.07</v>
      </c>
      <c r="F4324">
        <v>6.3</v>
      </c>
      <c r="G4324">
        <v>6.32</v>
      </c>
      <c r="H4324">
        <v>3.67</v>
      </c>
      <c r="I4324">
        <v>5.77</v>
      </c>
      <c r="J4324">
        <v>5.93</v>
      </c>
      <c r="K4324">
        <v>2.7</v>
      </c>
      <c r="U4324">
        <v>1</v>
      </c>
      <c r="V4324">
        <v>2</v>
      </c>
      <c r="X4324">
        <v>73</v>
      </c>
      <c r="Y4324">
        <v>61</v>
      </c>
      <c r="Z4324">
        <v>11</v>
      </c>
      <c r="AA4324">
        <f t="shared" si="976"/>
        <v>148</v>
      </c>
      <c r="AB4324">
        <f t="shared" si="977"/>
        <v>2.4662469936365828E-5</v>
      </c>
      <c r="AC4324" s="175"/>
    </row>
    <row r="4325" spans="1:29">
      <c r="A4325" t="s">
        <v>9884</v>
      </c>
      <c r="B4325" t="s">
        <v>9885</v>
      </c>
      <c r="C4325">
        <v>4.0599999999999996</v>
      </c>
      <c r="D4325">
        <v>4.0599999999999996</v>
      </c>
      <c r="E4325">
        <v>3.04</v>
      </c>
      <c r="F4325">
        <v>6.29</v>
      </c>
      <c r="G4325">
        <v>6.32</v>
      </c>
      <c r="H4325">
        <v>3.59</v>
      </c>
      <c r="I4325">
        <v>5.7</v>
      </c>
      <c r="J4325">
        <v>5.9</v>
      </c>
      <c r="K4325">
        <v>2.7</v>
      </c>
      <c r="V4325">
        <v>2</v>
      </c>
      <c r="X4325">
        <v>94</v>
      </c>
      <c r="Y4325">
        <v>63</v>
      </c>
      <c r="Z4325">
        <v>13</v>
      </c>
      <c r="AA4325">
        <f t="shared" si="976"/>
        <v>172</v>
      </c>
      <c r="AB4325">
        <f t="shared" si="977"/>
        <v>2.8661789385506233E-5</v>
      </c>
      <c r="AC4325" s="175">
        <f t="shared" si="972"/>
        <v>3.7660258146072147E-5</v>
      </c>
    </row>
    <row r="4326" spans="1:29">
      <c r="A4326" t="s">
        <v>9886</v>
      </c>
      <c r="B4326" t="s">
        <v>9887</v>
      </c>
      <c r="C4326">
        <v>4.0599999999999996</v>
      </c>
      <c r="D4326">
        <v>4.0599999999999996</v>
      </c>
      <c r="E4326">
        <v>3.01</v>
      </c>
      <c r="F4326">
        <v>6.28</v>
      </c>
      <c r="G4326">
        <v>6.31</v>
      </c>
      <c r="H4326">
        <v>3.52</v>
      </c>
      <c r="I4326">
        <v>5.65</v>
      </c>
      <c r="J4326">
        <v>5.87</v>
      </c>
      <c r="K4326">
        <v>2.7</v>
      </c>
      <c r="V4326">
        <v>2</v>
      </c>
      <c r="X4326">
        <v>106</v>
      </c>
      <c r="Y4326">
        <v>61</v>
      </c>
      <c r="Z4326">
        <v>11</v>
      </c>
      <c r="AA4326">
        <f t="shared" si="976"/>
        <v>180</v>
      </c>
      <c r="AB4326">
        <f t="shared" si="977"/>
        <v>2.9994895868553035E-5</v>
      </c>
      <c r="AC4326" s="175"/>
    </row>
    <row r="4327" spans="1:29">
      <c r="A4327" t="s">
        <v>9888</v>
      </c>
      <c r="B4327" t="s">
        <v>9889</v>
      </c>
      <c r="C4327">
        <v>4.0599999999999996</v>
      </c>
      <c r="D4327">
        <v>4.0599999999999996</v>
      </c>
      <c r="E4327">
        <v>2.99</v>
      </c>
      <c r="F4327">
        <v>6.27</v>
      </c>
      <c r="G4327">
        <v>6.31</v>
      </c>
      <c r="H4327">
        <v>3.48</v>
      </c>
      <c r="I4327">
        <v>5.62</v>
      </c>
      <c r="J4327">
        <v>5.86</v>
      </c>
      <c r="K4327">
        <v>2.7</v>
      </c>
      <c r="V4327">
        <v>2</v>
      </c>
      <c r="W4327">
        <v>1</v>
      </c>
      <c r="X4327">
        <v>146</v>
      </c>
      <c r="Y4327">
        <v>59</v>
      </c>
      <c r="Z4327">
        <v>20</v>
      </c>
      <c r="AA4327">
        <f t="shared" si="976"/>
        <v>228</v>
      </c>
      <c r="AB4327">
        <f t="shared" si="977"/>
        <v>3.7993534766833843E-5</v>
      </c>
      <c r="AC4327" s="175"/>
    </row>
    <row r="4328" spans="1:29">
      <c r="A4328" t="s">
        <v>9890</v>
      </c>
      <c r="B4328" t="s">
        <v>9891</v>
      </c>
      <c r="C4328">
        <v>4.0599999999999996</v>
      </c>
      <c r="D4328">
        <v>4.0599999999999996</v>
      </c>
      <c r="E4328">
        <v>3.01</v>
      </c>
      <c r="F4328">
        <v>6.28</v>
      </c>
      <c r="G4328">
        <v>6.31</v>
      </c>
      <c r="H4328">
        <v>3.48</v>
      </c>
      <c r="I4328">
        <v>5.69</v>
      </c>
      <c r="J4328">
        <v>5.89</v>
      </c>
      <c r="K4328">
        <v>2.7</v>
      </c>
      <c r="V4328">
        <v>3</v>
      </c>
      <c r="W4328">
        <v>1</v>
      </c>
      <c r="X4328">
        <v>180</v>
      </c>
      <c r="Y4328">
        <v>94</v>
      </c>
      <c r="Z4328">
        <v>46</v>
      </c>
      <c r="AA4328">
        <f t="shared" si="976"/>
        <v>324</v>
      </c>
      <c r="AB4328">
        <f t="shared" si="977"/>
        <v>5.3990812563395465E-5</v>
      </c>
      <c r="AC4328" s="175"/>
    </row>
    <row r="4329" spans="1:29">
      <c r="A4329" t="s">
        <v>9892</v>
      </c>
      <c r="B4329" t="s">
        <v>9893</v>
      </c>
      <c r="C4329">
        <v>4.0599999999999996</v>
      </c>
      <c r="D4329">
        <v>4.0599999999999996</v>
      </c>
      <c r="E4329">
        <v>3.13</v>
      </c>
      <c r="F4329">
        <v>6.31</v>
      </c>
      <c r="G4329">
        <v>6.32</v>
      </c>
      <c r="H4329">
        <v>3.61</v>
      </c>
      <c r="I4329">
        <v>5.96</v>
      </c>
      <c r="J4329">
        <v>6.02</v>
      </c>
      <c r="K4329">
        <v>2.7</v>
      </c>
      <c r="V4329">
        <v>4</v>
      </c>
      <c r="W4329">
        <v>4</v>
      </c>
      <c r="X4329">
        <v>192</v>
      </c>
      <c r="Y4329">
        <v>128</v>
      </c>
      <c r="Z4329">
        <v>146</v>
      </c>
      <c r="AA4329">
        <f t="shared" si="976"/>
        <v>474</v>
      </c>
      <c r="AB4329">
        <f t="shared" si="977"/>
        <v>7.8986559120522985E-5</v>
      </c>
      <c r="AC4329" s="175">
        <f t="shared" si="973"/>
        <v>7.7695112215071403E-5</v>
      </c>
    </row>
    <row r="4330" spans="1:29">
      <c r="A4330" t="s">
        <v>9894</v>
      </c>
      <c r="B4330" t="s">
        <v>9895</v>
      </c>
      <c r="C4330">
        <v>4.0599999999999996</v>
      </c>
      <c r="D4330">
        <v>4.0599999999999996</v>
      </c>
      <c r="E4330">
        <v>3.29</v>
      </c>
      <c r="F4330">
        <v>6.32</v>
      </c>
      <c r="G4330">
        <v>6.32</v>
      </c>
      <c r="H4330">
        <v>3.77</v>
      </c>
      <c r="I4330">
        <v>6.08</v>
      </c>
      <c r="J4330">
        <v>6.09</v>
      </c>
      <c r="K4330">
        <v>2.7</v>
      </c>
      <c r="U4330">
        <v>1</v>
      </c>
      <c r="V4330">
        <v>3</v>
      </c>
      <c r="W4330">
        <v>6</v>
      </c>
      <c r="X4330">
        <v>138</v>
      </c>
      <c r="Y4330">
        <v>109</v>
      </c>
      <c r="Z4330">
        <v>227</v>
      </c>
      <c r="AA4330">
        <f t="shared" si="976"/>
        <v>484</v>
      </c>
      <c r="AB4330">
        <f t="shared" si="977"/>
        <v>8.0652942224331489E-5</v>
      </c>
      <c r="AC4330" s="175"/>
    </row>
    <row r="4331" spans="1:29">
      <c r="A4331" t="s">
        <v>9896</v>
      </c>
      <c r="B4331" t="s">
        <v>9897</v>
      </c>
      <c r="C4331">
        <v>4.0599999999999996</v>
      </c>
      <c r="D4331">
        <v>4.0599999999999996</v>
      </c>
      <c r="E4331">
        <v>3.44</v>
      </c>
      <c r="F4331">
        <v>6.32</v>
      </c>
      <c r="G4331">
        <v>6.32</v>
      </c>
      <c r="H4331">
        <v>3.97</v>
      </c>
      <c r="I4331">
        <v>6.09</v>
      </c>
      <c r="J4331">
        <v>6.09</v>
      </c>
      <c r="K4331">
        <v>2.7</v>
      </c>
      <c r="U4331">
        <v>1</v>
      </c>
      <c r="V4331">
        <v>4</v>
      </c>
      <c r="W4331">
        <v>5</v>
      </c>
      <c r="X4331">
        <v>168</v>
      </c>
      <c r="Y4331">
        <v>137</v>
      </c>
      <c r="Z4331">
        <v>196</v>
      </c>
      <c r="AA4331">
        <f t="shared" si="976"/>
        <v>511</v>
      </c>
      <c r="AB4331">
        <f t="shared" si="977"/>
        <v>8.5152176604614451E-5</v>
      </c>
      <c r="AC4331" s="175"/>
    </row>
    <row r="4332" spans="1:29">
      <c r="A4332" t="s">
        <v>9898</v>
      </c>
      <c r="B4332" t="s">
        <v>9899</v>
      </c>
      <c r="C4332">
        <v>4.0599999999999996</v>
      </c>
      <c r="D4332">
        <v>4.0599999999999996</v>
      </c>
      <c r="E4332">
        <v>3.58</v>
      </c>
      <c r="F4332">
        <v>6.32</v>
      </c>
      <c r="G4332">
        <v>6.32</v>
      </c>
      <c r="H4332">
        <v>4.2</v>
      </c>
      <c r="I4332">
        <v>6.09</v>
      </c>
      <c r="J4332">
        <v>6.09</v>
      </c>
      <c r="K4332">
        <v>2.7</v>
      </c>
      <c r="U4332">
        <v>2</v>
      </c>
      <c r="V4332">
        <v>3</v>
      </c>
      <c r="W4332">
        <v>4</v>
      </c>
      <c r="X4332">
        <v>115</v>
      </c>
      <c r="Y4332">
        <v>123</v>
      </c>
      <c r="Z4332">
        <v>149</v>
      </c>
      <c r="AA4332">
        <f t="shared" si="976"/>
        <v>396</v>
      </c>
      <c r="AB4332">
        <f t="shared" si="977"/>
        <v>6.5988770910816675E-5</v>
      </c>
      <c r="AC4332" s="175"/>
    </row>
    <row r="4333" spans="1:29">
      <c r="A4333" t="s">
        <v>9900</v>
      </c>
      <c r="B4333" t="s">
        <v>9901</v>
      </c>
      <c r="C4333">
        <v>4.0599999999999996</v>
      </c>
      <c r="D4333">
        <v>4.0599999999999996</v>
      </c>
      <c r="E4333">
        <v>3.69</v>
      </c>
      <c r="F4333">
        <v>6.32</v>
      </c>
      <c r="G4333">
        <v>6.32</v>
      </c>
      <c r="H4333">
        <v>4.43</v>
      </c>
      <c r="I4333">
        <v>6.09</v>
      </c>
      <c r="J4333">
        <v>6.09</v>
      </c>
      <c r="K4333">
        <v>2.7</v>
      </c>
      <c r="U4333">
        <v>3</v>
      </c>
      <c r="V4333">
        <v>3</v>
      </c>
      <c r="W4333">
        <v>4</v>
      </c>
      <c r="X4333">
        <v>100</v>
      </c>
      <c r="Y4333">
        <v>125</v>
      </c>
      <c r="Z4333">
        <v>142</v>
      </c>
      <c r="AA4333">
        <f t="shared" si="976"/>
        <v>377</v>
      </c>
      <c r="AB4333">
        <f t="shared" si="977"/>
        <v>6.2822643013580521E-5</v>
      </c>
      <c r="AC4333" s="175">
        <f t="shared" si="974"/>
        <v>5.9156600185201818E-5</v>
      </c>
    </row>
    <row r="4334" spans="1:29">
      <c r="A4334" t="s">
        <v>9902</v>
      </c>
      <c r="B4334" t="s">
        <v>9903</v>
      </c>
      <c r="C4334">
        <v>4.0599999999999996</v>
      </c>
      <c r="D4334">
        <v>4.0599999999999996</v>
      </c>
      <c r="E4334">
        <v>3.79</v>
      </c>
      <c r="F4334">
        <v>6.32</v>
      </c>
      <c r="G4334">
        <v>6.32</v>
      </c>
      <c r="H4334">
        <v>4.62</v>
      </c>
      <c r="I4334">
        <v>6.09</v>
      </c>
      <c r="J4334">
        <v>6.09</v>
      </c>
      <c r="K4334">
        <v>2.7</v>
      </c>
      <c r="U4334">
        <v>2</v>
      </c>
      <c r="V4334">
        <v>3</v>
      </c>
      <c r="W4334">
        <v>3</v>
      </c>
      <c r="X4334">
        <v>104</v>
      </c>
      <c r="Y4334">
        <v>118</v>
      </c>
      <c r="Z4334">
        <v>129</v>
      </c>
      <c r="AA4334">
        <f t="shared" si="976"/>
        <v>359</v>
      </c>
      <c r="AB4334">
        <f t="shared" si="977"/>
        <v>5.9823153426725216E-5</v>
      </c>
      <c r="AC4334" s="175"/>
    </row>
    <row r="4335" spans="1:29">
      <c r="A4335" t="s">
        <v>9904</v>
      </c>
      <c r="B4335" t="s">
        <v>9905</v>
      </c>
      <c r="C4335">
        <v>4.0599999999999996</v>
      </c>
      <c r="D4335">
        <v>4.0599999999999996</v>
      </c>
      <c r="E4335">
        <v>3.85</v>
      </c>
      <c r="F4335">
        <v>6.32</v>
      </c>
      <c r="G4335">
        <v>6.32</v>
      </c>
      <c r="H4335">
        <v>4.8</v>
      </c>
      <c r="I4335">
        <v>6.09</v>
      </c>
      <c r="J4335">
        <v>6.09</v>
      </c>
      <c r="K4335">
        <v>2.7</v>
      </c>
      <c r="U4335">
        <v>2</v>
      </c>
      <c r="V4335">
        <v>3</v>
      </c>
      <c r="W4335">
        <v>3</v>
      </c>
      <c r="X4335">
        <v>90</v>
      </c>
      <c r="Y4335">
        <v>115</v>
      </c>
      <c r="Z4335">
        <v>131</v>
      </c>
      <c r="AA4335">
        <f t="shared" si="976"/>
        <v>344</v>
      </c>
      <c r="AB4335">
        <f t="shared" si="977"/>
        <v>5.7323578771012466E-5</v>
      </c>
      <c r="AC4335" s="175"/>
    </row>
    <row r="4336" spans="1:29">
      <c r="A4336" t="s">
        <v>9906</v>
      </c>
      <c r="B4336" t="s">
        <v>9907</v>
      </c>
      <c r="C4336">
        <v>4.0599999999999996</v>
      </c>
      <c r="D4336">
        <v>4.0599999999999996</v>
      </c>
      <c r="E4336">
        <v>3.89</v>
      </c>
      <c r="F4336">
        <v>6.32</v>
      </c>
      <c r="G4336">
        <v>6.32</v>
      </c>
      <c r="H4336">
        <v>4.9400000000000004</v>
      </c>
      <c r="I4336">
        <v>6.09</v>
      </c>
      <c r="J4336">
        <v>6.09</v>
      </c>
      <c r="K4336">
        <v>2.7</v>
      </c>
      <c r="U4336">
        <v>2</v>
      </c>
      <c r="V4336">
        <v>3</v>
      </c>
      <c r="W4336">
        <v>3</v>
      </c>
      <c r="X4336">
        <v>91</v>
      </c>
      <c r="Y4336">
        <v>115</v>
      </c>
      <c r="Z4336">
        <v>126</v>
      </c>
      <c r="AA4336">
        <f t="shared" si="976"/>
        <v>340</v>
      </c>
      <c r="AB4336">
        <f t="shared" si="977"/>
        <v>5.6657025529489062E-5</v>
      </c>
      <c r="AC4336" s="175"/>
    </row>
    <row r="4337" spans="1:29">
      <c r="A4337" t="s">
        <v>9908</v>
      </c>
      <c r="B4337" t="s">
        <v>9909</v>
      </c>
      <c r="C4337">
        <v>4.0599999999999996</v>
      </c>
      <c r="D4337">
        <v>4.0599999999999996</v>
      </c>
      <c r="E4337">
        <v>3.89</v>
      </c>
      <c r="F4337">
        <v>6.32</v>
      </c>
      <c r="G4337">
        <v>6.32</v>
      </c>
      <c r="H4337">
        <v>5.04</v>
      </c>
      <c r="I4337">
        <v>6.09</v>
      </c>
      <c r="J4337">
        <v>6.09</v>
      </c>
      <c r="K4337">
        <v>2.7</v>
      </c>
      <c r="U4337">
        <v>3</v>
      </c>
      <c r="V4337">
        <v>3</v>
      </c>
      <c r="W4337">
        <v>3</v>
      </c>
      <c r="X4337">
        <v>80</v>
      </c>
      <c r="Y4337">
        <v>106</v>
      </c>
      <c r="Z4337">
        <v>102</v>
      </c>
      <c r="AA4337">
        <f t="shared" si="976"/>
        <v>297</v>
      </c>
      <c r="AB4337">
        <f t="shared" si="977"/>
        <v>4.949157818311251E-5</v>
      </c>
      <c r="AC4337" s="175">
        <f t="shared" ref="AC4337" si="979">SUM(AB4337:AB4340)/4</f>
        <v>4.6992003527399754E-5</v>
      </c>
    </row>
    <row r="4338" spans="1:29">
      <c r="A4338" t="s">
        <v>9910</v>
      </c>
      <c r="B4338" t="s">
        <v>9911</v>
      </c>
      <c r="C4338">
        <v>4.0599999999999996</v>
      </c>
      <c r="D4338">
        <v>4.0599999999999996</v>
      </c>
      <c r="E4338">
        <v>3.88</v>
      </c>
      <c r="F4338">
        <v>6.32</v>
      </c>
      <c r="G4338">
        <v>6.32</v>
      </c>
      <c r="H4338">
        <v>5.08</v>
      </c>
      <c r="I4338">
        <v>6.09</v>
      </c>
      <c r="J4338">
        <v>6.09</v>
      </c>
      <c r="K4338">
        <v>2.7</v>
      </c>
      <c r="U4338">
        <v>3</v>
      </c>
      <c r="V4338">
        <v>3</v>
      </c>
      <c r="W4338">
        <v>2</v>
      </c>
      <c r="X4338">
        <v>74</v>
      </c>
      <c r="Y4338">
        <v>108</v>
      </c>
      <c r="Z4338">
        <v>98</v>
      </c>
      <c r="AA4338">
        <f t="shared" si="976"/>
        <v>288</v>
      </c>
      <c r="AB4338">
        <f t="shared" si="977"/>
        <v>4.7991833389684853E-5</v>
      </c>
      <c r="AC4338" s="175"/>
    </row>
    <row r="4339" spans="1:29">
      <c r="A4339" t="s">
        <v>9912</v>
      </c>
      <c r="B4339" t="s">
        <v>9913</v>
      </c>
      <c r="C4339">
        <v>4.0599999999999996</v>
      </c>
      <c r="D4339">
        <v>4.0599999999999996</v>
      </c>
      <c r="E4339">
        <v>3.86</v>
      </c>
      <c r="F4339">
        <v>6.32</v>
      </c>
      <c r="G4339">
        <v>6.32</v>
      </c>
      <c r="H4339">
        <v>5.07</v>
      </c>
      <c r="I4339">
        <v>6.09</v>
      </c>
      <c r="J4339">
        <v>6.09</v>
      </c>
      <c r="K4339">
        <v>2.7</v>
      </c>
      <c r="U4339">
        <v>4</v>
      </c>
      <c r="V4339">
        <v>3</v>
      </c>
      <c r="W4339">
        <v>2</v>
      </c>
      <c r="X4339">
        <v>73</v>
      </c>
      <c r="Y4339">
        <v>98</v>
      </c>
      <c r="Z4339">
        <v>87</v>
      </c>
      <c r="AA4339">
        <f t="shared" si="976"/>
        <v>267</v>
      </c>
      <c r="AB4339">
        <f t="shared" si="977"/>
        <v>4.4492428871687004E-5</v>
      </c>
      <c r="AC4339" s="175"/>
    </row>
    <row r="4340" spans="1:29">
      <c r="A4340" t="s">
        <v>9914</v>
      </c>
      <c r="B4340" t="s">
        <v>9915</v>
      </c>
      <c r="C4340">
        <v>4.0599999999999996</v>
      </c>
      <c r="D4340">
        <v>4.0599999999999996</v>
      </c>
      <c r="E4340">
        <v>3.83</v>
      </c>
      <c r="F4340">
        <v>6.32</v>
      </c>
      <c r="G4340">
        <v>6.32</v>
      </c>
      <c r="H4340">
        <v>5</v>
      </c>
      <c r="I4340">
        <v>6.09</v>
      </c>
      <c r="J4340">
        <v>6.09</v>
      </c>
      <c r="K4340">
        <v>2.7</v>
      </c>
      <c r="U4340">
        <v>3</v>
      </c>
      <c r="V4340">
        <v>3</v>
      </c>
      <c r="W4340">
        <v>3</v>
      </c>
      <c r="X4340">
        <v>68</v>
      </c>
      <c r="Y4340">
        <v>97</v>
      </c>
      <c r="Z4340">
        <v>102</v>
      </c>
      <c r="AA4340">
        <f t="shared" si="976"/>
        <v>276</v>
      </c>
      <c r="AB4340">
        <f t="shared" si="977"/>
        <v>4.5992173665114654E-5</v>
      </c>
      <c r="AC4340" s="175"/>
    </row>
    <row r="4341" spans="1:29">
      <c r="A4341" t="s">
        <v>9916</v>
      </c>
      <c r="B4341" t="s">
        <v>9917</v>
      </c>
      <c r="C4341">
        <v>4.0599999999999996</v>
      </c>
      <c r="D4341">
        <v>4.0599999999999996</v>
      </c>
      <c r="E4341">
        <v>3.78</v>
      </c>
      <c r="F4341">
        <v>6.32</v>
      </c>
      <c r="G4341">
        <v>6.32</v>
      </c>
      <c r="H4341">
        <v>4.9000000000000004</v>
      </c>
      <c r="I4341">
        <v>6.09</v>
      </c>
      <c r="J4341">
        <v>6.09</v>
      </c>
      <c r="K4341">
        <v>2.7</v>
      </c>
      <c r="U4341">
        <v>4</v>
      </c>
      <c r="V4341">
        <v>3</v>
      </c>
      <c r="W4341">
        <v>3</v>
      </c>
      <c r="X4341">
        <v>71</v>
      </c>
      <c r="Y4341">
        <v>104</v>
      </c>
      <c r="Z4341">
        <v>121</v>
      </c>
      <c r="AA4341">
        <f t="shared" si="976"/>
        <v>306</v>
      </c>
      <c r="AB4341">
        <f t="shared" si="977"/>
        <v>5.0991322976540159E-5</v>
      </c>
      <c r="AC4341" s="175">
        <f t="shared" ref="AC4341:AC4401" si="980">SUM(AB4341:AB4344)/4</f>
        <v>5.4407408339347588E-5</v>
      </c>
    </row>
    <row r="4342" spans="1:29">
      <c r="A4342" t="s">
        <v>9918</v>
      </c>
      <c r="B4342" t="s">
        <v>9919</v>
      </c>
      <c r="C4342">
        <v>4.0599999999999996</v>
      </c>
      <c r="D4342">
        <v>4.0599999999999996</v>
      </c>
      <c r="E4342">
        <v>3.7</v>
      </c>
      <c r="F4342">
        <v>6.32</v>
      </c>
      <c r="G4342">
        <v>6.32</v>
      </c>
      <c r="H4342">
        <v>4.7699999999999996</v>
      </c>
      <c r="I4342">
        <v>6.08</v>
      </c>
      <c r="J4342">
        <v>6.09</v>
      </c>
      <c r="K4342">
        <v>2.7</v>
      </c>
      <c r="U4342">
        <v>3</v>
      </c>
      <c r="V4342">
        <v>3</v>
      </c>
      <c r="W4342">
        <v>3</v>
      </c>
      <c r="X4342">
        <v>81</v>
      </c>
      <c r="Y4342">
        <v>109</v>
      </c>
      <c r="Z4342">
        <v>117</v>
      </c>
      <c r="AA4342">
        <f t="shared" si="976"/>
        <v>316</v>
      </c>
      <c r="AB4342">
        <f t="shared" si="977"/>
        <v>5.2657706080348663E-5</v>
      </c>
      <c r="AC4342" s="175"/>
    </row>
    <row r="4343" spans="1:29">
      <c r="A4343" t="s">
        <v>9920</v>
      </c>
      <c r="B4343" t="s">
        <v>9921</v>
      </c>
      <c r="C4343">
        <v>4.0599999999999996</v>
      </c>
      <c r="D4343">
        <v>4.0599999999999996</v>
      </c>
      <c r="E4343">
        <v>3.56</v>
      </c>
      <c r="F4343">
        <v>6.32</v>
      </c>
      <c r="G4343">
        <v>6.32</v>
      </c>
      <c r="H4343">
        <v>4.63</v>
      </c>
      <c r="I4343">
        <v>6.07</v>
      </c>
      <c r="J4343">
        <v>6.08</v>
      </c>
      <c r="K4343">
        <v>2.7</v>
      </c>
      <c r="U4343">
        <v>2</v>
      </c>
      <c r="V4343">
        <v>3</v>
      </c>
      <c r="W4343">
        <v>3</v>
      </c>
      <c r="X4343">
        <v>91</v>
      </c>
      <c r="Y4343">
        <v>112</v>
      </c>
      <c r="Z4343">
        <v>123</v>
      </c>
      <c r="AA4343">
        <f t="shared" si="976"/>
        <v>334</v>
      </c>
      <c r="AB4343">
        <f t="shared" si="977"/>
        <v>5.5657195667203962E-5</v>
      </c>
      <c r="AC4343" s="175"/>
    </row>
    <row r="4344" spans="1:29">
      <c r="A4344" t="s">
        <v>9922</v>
      </c>
      <c r="B4344" t="s">
        <v>9923</v>
      </c>
      <c r="C4344">
        <v>4.0599999999999996</v>
      </c>
      <c r="D4344">
        <v>4.0599999999999996</v>
      </c>
      <c r="E4344">
        <v>3.43</v>
      </c>
      <c r="F4344">
        <v>6.32</v>
      </c>
      <c r="G4344">
        <v>6.32</v>
      </c>
      <c r="H4344">
        <v>4.43</v>
      </c>
      <c r="I4344">
        <v>6.03</v>
      </c>
      <c r="J4344">
        <v>6.06</v>
      </c>
      <c r="K4344">
        <v>2.7</v>
      </c>
      <c r="U4344">
        <v>3</v>
      </c>
      <c r="V4344">
        <v>3</v>
      </c>
      <c r="W4344">
        <v>3</v>
      </c>
      <c r="X4344">
        <v>91</v>
      </c>
      <c r="Y4344">
        <v>123</v>
      </c>
      <c r="Z4344">
        <v>127</v>
      </c>
      <c r="AA4344">
        <f t="shared" si="976"/>
        <v>350</v>
      </c>
      <c r="AB4344">
        <f t="shared" si="977"/>
        <v>5.8323408633297566E-5</v>
      </c>
      <c r="AC4344" s="175"/>
    </row>
    <row r="4345" spans="1:29">
      <c r="A4345" t="s">
        <v>9924</v>
      </c>
      <c r="B4345" t="s">
        <v>9925</v>
      </c>
      <c r="C4345">
        <v>4.0599999999999996</v>
      </c>
      <c r="D4345">
        <v>4.0599999999999996</v>
      </c>
      <c r="E4345">
        <v>3.34</v>
      </c>
      <c r="F4345">
        <v>6.32</v>
      </c>
      <c r="G4345">
        <v>6.32</v>
      </c>
      <c r="H4345">
        <v>4.25</v>
      </c>
      <c r="I4345">
        <v>5.98</v>
      </c>
      <c r="J4345">
        <v>6.04</v>
      </c>
      <c r="K4345">
        <v>2.7</v>
      </c>
      <c r="U4345">
        <v>2</v>
      </c>
      <c r="V4345">
        <v>3</v>
      </c>
      <c r="W4345">
        <v>3</v>
      </c>
      <c r="X4345">
        <v>104</v>
      </c>
      <c r="Y4345">
        <v>119</v>
      </c>
      <c r="Z4345">
        <v>109</v>
      </c>
      <c r="AA4345">
        <f t="shared" si="976"/>
        <v>340</v>
      </c>
      <c r="AB4345">
        <f t="shared" si="977"/>
        <v>5.6657025529489062E-5</v>
      </c>
      <c r="AC4345" s="175">
        <f t="shared" ref="AC4345:AC4405" si="981">SUM(AB4345:AB4348)/4</f>
        <v>3.9243322094690217E-5</v>
      </c>
    </row>
    <row r="4346" spans="1:29">
      <c r="A4346" t="s">
        <v>9926</v>
      </c>
      <c r="B4346" t="s">
        <v>9927</v>
      </c>
      <c r="C4346">
        <v>4.0599999999999996</v>
      </c>
      <c r="D4346">
        <v>4.0599999999999996</v>
      </c>
      <c r="E4346">
        <v>3.26</v>
      </c>
      <c r="F4346">
        <v>6.32</v>
      </c>
      <c r="G4346">
        <v>6.32</v>
      </c>
      <c r="H4346">
        <v>4.12</v>
      </c>
      <c r="I4346">
        <v>5.92</v>
      </c>
      <c r="J4346">
        <v>6.01</v>
      </c>
      <c r="K4346">
        <v>2.7</v>
      </c>
      <c r="U4346">
        <v>2</v>
      </c>
      <c r="V4346">
        <v>3</v>
      </c>
      <c r="W4346">
        <v>2</v>
      </c>
      <c r="X4346">
        <v>90</v>
      </c>
      <c r="Y4346">
        <v>108</v>
      </c>
      <c r="Z4346">
        <v>63</v>
      </c>
      <c r="AA4346">
        <f t="shared" si="976"/>
        <v>268</v>
      </c>
      <c r="AB4346">
        <f t="shared" si="977"/>
        <v>4.4659067182067852E-5</v>
      </c>
      <c r="AC4346" s="175"/>
    </row>
    <row r="4347" spans="1:29">
      <c r="A4347" t="s">
        <v>9928</v>
      </c>
      <c r="B4347" t="s">
        <v>9929</v>
      </c>
      <c r="C4347">
        <v>4.0599999999999996</v>
      </c>
      <c r="D4347">
        <v>4.0599999999999996</v>
      </c>
      <c r="E4347">
        <v>3.2</v>
      </c>
      <c r="F4347">
        <v>6.32</v>
      </c>
      <c r="G4347">
        <v>6.32</v>
      </c>
      <c r="H4347">
        <v>4.01</v>
      </c>
      <c r="I4347">
        <v>5.85</v>
      </c>
      <c r="J4347">
        <v>5.97</v>
      </c>
      <c r="K4347">
        <v>2.7</v>
      </c>
      <c r="U4347">
        <v>2</v>
      </c>
      <c r="V4347">
        <v>2</v>
      </c>
      <c r="W4347">
        <v>1</v>
      </c>
      <c r="X4347">
        <v>77</v>
      </c>
      <c r="Y4347">
        <v>81</v>
      </c>
      <c r="Z4347">
        <v>26</v>
      </c>
      <c r="AA4347">
        <f t="shared" si="976"/>
        <v>189</v>
      </c>
      <c r="AB4347">
        <f t="shared" si="977"/>
        <v>3.1494640661980688E-5</v>
      </c>
      <c r="AC4347" s="175"/>
    </row>
    <row r="4348" spans="1:29">
      <c r="A4348" t="s">
        <v>9930</v>
      </c>
      <c r="B4348" t="s">
        <v>9931</v>
      </c>
      <c r="C4348">
        <v>4.0599999999999996</v>
      </c>
      <c r="D4348">
        <v>4.0599999999999996</v>
      </c>
      <c r="E4348">
        <v>3.16</v>
      </c>
      <c r="F4348">
        <v>6.31</v>
      </c>
      <c r="G4348">
        <v>6.32</v>
      </c>
      <c r="H4348">
        <v>3.93</v>
      </c>
      <c r="I4348">
        <v>5.76</v>
      </c>
      <c r="J4348">
        <v>5.93</v>
      </c>
      <c r="K4348">
        <v>2.7</v>
      </c>
      <c r="U4348">
        <v>2</v>
      </c>
      <c r="V4348">
        <v>2</v>
      </c>
      <c r="W4348">
        <v>1</v>
      </c>
      <c r="X4348">
        <v>67</v>
      </c>
      <c r="Y4348">
        <v>62</v>
      </c>
      <c r="Z4348">
        <v>11</v>
      </c>
      <c r="AA4348">
        <f t="shared" si="976"/>
        <v>145</v>
      </c>
      <c r="AB4348">
        <f t="shared" si="977"/>
        <v>2.4162555005223278E-5</v>
      </c>
      <c r="AC4348" s="175"/>
    </row>
    <row r="4349" spans="1:29">
      <c r="A4349" t="s">
        <v>9932</v>
      </c>
      <c r="B4349" t="s">
        <v>9933</v>
      </c>
      <c r="C4349">
        <v>4.0599999999999996</v>
      </c>
      <c r="D4349">
        <v>4.0599999999999996</v>
      </c>
      <c r="E4349">
        <v>3.11</v>
      </c>
      <c r="F4349">
        <v>6.3</v>
      </c>
      <c r="G4349">
        <v>6.32</v>
      </c>
      <c r="H4349">
        <v>3.84</v>
      </c>
      <c r="I4349">
        <v>5.68</v>
      </c>
      <c r="J4349">
        <v>5.88</v>
      </c>
      <c r="K4349">
        <v>2.7</v>
      </c>
      <c r="U4349">
        <v>2</v>
      </c>
      <c r="V4349">
        <v>2</v>
      </c>
      <c r="W4349">
        <v>1</v>
      </c>
      <c r="X4349">
        <v>85</v>
      </c>
      <c r="Y4349">
        <v>64</v>
      </c>
      <c r="Z4349">
        <v>13</v>
      </c>
      <c r="AA4349">
        <f t="shared" si="976"/>
        <v>167</v>
      </c>
      <c r="AB4349">
        <f t="shared" si="977"/>
        <v>2.7828597833601981E-5</v>
      </c>
      <c r="AC4349" s="175">
        <f t="shared" ref="AC4349:AC4409" si="982">SUM(AB4349:AB4352)/4</f>
        <v>3.2161193903504085E-5</v>
      </c>
    </row>
    <row r="4350" spans="1:29">
      <c r="A4350" t="s">
        <v>9934</v>
      </c>
      <c r="B4350" t="s">
        <v>9935</v>
      </c>
      <c r="C4350">
        <v>4.0599999999999996</v>
      </c>
      <c r="D4350">
        <v>4.0599999999999996</v>
      </c>
      <c r="E4350">
        <v>3.07</v>
      </c>
      <c r="F4350">
        <v>6.28</v>
      </c>
      <c r="G4350">
        <v>6.32</v>
      </c>
      <c r="H4350">
        <v>3.78</v>
      </c>
      <c r="I4350">
        <v>5.59</v>
      </c>
      <c r="J4350">
        <v>5.84</v>
      </c>
      <c r="K4350">
        <v>2.7</v>
      </c>
      <c r="U4350">
        <v>1</v>
      </c>
      <c r="V4350">
        <v>2</v>
      </c>
      <c r="W4350">
        <v>1</v>
      </c>
      <c r="X4350">
        <v>88</v>
      </c>
      <c r="Y4350">
        <v>62</v>
      </c>
      <c r="Z4350">
        <v>11</v>
      </c>
      <c r="AA4350">
        <f t="shared" si="976"/>
        <v>165</v>
      </c>
      <c r="AB4350">
        <f t="shared" si="977"/>
        <v>2.7495321212840282E-5</v>
      </c>
      <c r="AC4350" s="175"/>
    </row>
    <row r="4351" spans="1:29">
      <c r="A4351" t="s">
        <v>9936</v>
      </c>
      <c r="B4351" t="s">
        <v>9937</v>
      </c>
      <c r="C4351">
        <v>4.0599999999999996</v>
      </c>
      <c r="D4351">
        <v>4.0599999999999996</v>
      </c>
      <c r="E4351">
        <v>3.05</v>
      </c>
      <c r="F4351">
        <v>6.27</v>
      </c>
      <c r="G4351">
        <v>6.32</v>
      </c>
      <c r="H4351">
        <v>3.75</v>
      </c>
      <c r="I4351">
        <v>5.54</v>
      </c>
      <c r="J4351">
        <v>5.82</v>
      </c>
      <c r="K4351">
        <v>2.7</v>
      </c>
      <c r="U4351">
        <v>1</v>
      </c>
      <c r="V4351">
        <v>2</v>
      </c>
      <c r="W4351">
        <v>1</v>
      </c>
      <c r="X4351">
        <v>89</v>
      </c>
      <c r="Y4351">
        <v>59</v>
      </c>
      <c r="Z4351">
        <v>20</v>
      </c>
      <c r="AA4351">
        <f t="shared" si="976"/>
        <v>172</v>
      </c>
      <c r="AB4351">
        <f t="shared" si="977"/>
        <v>2.8661789385506233E-5</v>
      </c>
      <c r="AC4351" s="175"/>
    </row>
    <row r="4352" spans="1:29">
      <c r="A4352" t="s">
        <v>9938</v>
      </c>
      <c r="B4352" t="s">
        <v>9939</v>
      </c>
      <c r="C4352">
        <v>4.0599999999999996</v>
      </c>
      <c r="D4352">
        <v>4.0599999999999996</v>
      </c>
      <c r="E4352">
        <v>3.05</v>
      </c>
      <c r="F4352">
        <v>6.29</v>
      </c>
      <c r="G4352">
        <v>6.32</v>
      </c>
      <c r="H4352">
        <v>3.72</v>
      </c>
      <c r="I4352">
        <v>5.58</v>
      </c>
      <c r="J4352">
        <v>5.84</v>
      </c>
      <c r="K4352">
        <v>2.7</v>
      </c>
      <c r="U4352">
        <v>1</v>
      </c>
      <c r="V4352">
        <v>4</v>
      </c>
      <c r="W4352">
        <v>2</v>
      </c>
      <c r="X4352">
        <v>119</v>
      </c>
      <c r="Y4352">
        <v>95</v>
      </c>
      <c r="Z4352">
        <v>47</v>
      </c>
      <c r="AA4352">
        <f t="shared" si="976"/>
        <v>268</v>
      </c>
      <c r="AB4352">
        <f t="shared" si="977"/>
        <v>4.4659067182067852E-5</v>
      </c>
      <c r="AC4352" s="175"/>
    </row>
    <row r="4353" spans="1:29">
      <c r="A4353" t="s">
        <v>9940</v>
      </c>
      <c r="B4353" t="s">
        <v>9941</v>
      </c>
      <c r="C4353">
        <v>4.0599999999999996</v>
      </c>
      <c r="D4353">
        <v>4.0599999999999996</v>
      </c>
      <c r="E4353">
        <v>3.1</v>
      </c>
      <c r="F4353">
        <v>6.32</v>
      </c>
      <c r="G4353">
        <v>6.32</v>
      </c>
      <c r="H4353">
        <v>3.76</v>
      </c>
      <c r="I4353">
        <v>5.73</v>
      </c>
      <c r="J4353">
        <v>5.91</v>
      </c>
      <c r="K4353">
        <v>2.7</v>
      </c>
      <c r="V4353">
        <v>5</v>
      </c>
      <c r="W4353">
        <v>6</v>
      </c>
      <c r="X4353">
        <v>193</v>
      </c>
      <c r="Y4353">
        <v>130</v>
      </c>
      <c r="Z4353">
        <v>148</v>
      </c>
      <c r="AA4353">
        <f t="shared" si="976"/>
        <v>482</v>
      </c>
      <c r="AB4353">
        <f t="shared" si="977"/>
        <v>8.0319665603569793E-5</v>
      </c>
      <c r="AC4353" s="175">
        <f t="shared" ref="AC4353:AC4413" si="983">SUM(AB4353:AB4356)/4</f>
        <v>8.5485453225376146E-5</v>
      </c>
    </row>
    <row r="4354" spans="1:29">
      <c r="A4354" t="s">
        <v>9942</v>
      </c>
      <c r="B4354" t="s">
        <v>9943</v>
      </c>
      <c r="C4354">
        <v>4.0599999999999996</v>
      </c>
      <c r="D4354">
        <v>4.0599999999999996</v>
      </c>
      <c r="E4354">
        <v>3.17</v>
      </c>
      <c r="F4354">
        <v>6.32</v>
      </c>
      <c r="G4354">
        <v>6.32</v>
      </c>
      <c r="H4354">
        <v>3.85</v>
      </c>
      <c r="I4354">
        <v>5.86</v>
      </c>
      <c r="J4354">
        <v>5.98</v>
      </c>
      <c r="K4354">
        <v>2.7</v>
      </c>
      <c r="U4354">
        <v>1</v>
      </c>
      <c r="V4354">
        <v>6</v>
      </c>
      <c r="W4354">
        <v>8</v>
      </c>
      <c r="X4354">
        <v>212</v>
      </c>
      <c r="Y4354">
        <v>110</v>
      </c>
      <c r="Z4354">
        <v>231</v>
      </c>
      <c r="AA4354">
        <f t="shared" si="976"/>
        <v>568</v>
      </c>
      <c r="AB4354">
        <f t="shared" si="977"/>
        <v>9.4650560296322912E-5</v>
      </c>
      <c r="AC4354" s="175"/>
    </row>
    <row r="4355" spans="1:29">
      <c r="A4355" t="s">
        <v>9944</v>
      </c>
      <c r="B4355" t="s">
        <v>9945</v>
      </c>
      <c r="C4355">
        <v>4.0599999999999996</v>
      </c>
      <c r="D4355">
        <v>4.0599999999999996</v>
      </c>
      <c r="E4355">
        <v>3.23</v>
      </c>
      <c r="F4355">
        <v>6.32</v>
      </c>
      <c r="G4355">
        <v>6.32</v>
      </c>
      <c r="H4355">
        <v>3.96</v>
      </c>
      <c r="I4355">
        <v>5.98</v>
      </c>
      <c r="J4355">
        <v>6.04</v>
      </c>
      <c r="K4355">
        <v>2.7</v>
      </c>
      <c r="U4355">
        <v>2</v>
      </c>
      <c r="V4355">
        <v>5</v>
      </c>
      <c r="W4355">
        <v>7</v>
      </c>
      <c r="X4355">
        <v>212</v>
      </c>
      <c r="Y4355">
        <v>139</v>
      </c>
      <c r="Z4355">
        <v>199</v>
      </c>
      <c r="AA4355">
        <f t="shared" si="976"/>
        <v>564</v>
      </c>
      <c r="AB4355">
        <f t="shared" si="977"/>
        <v>9.3984007054799507E-5</v>
      </c>
      <c r="AC4355" s="175"/>
    </row>
    <row r="4356" spans="1:29">
      <c r="A4356" t="s">
        <v>9946</v>
      </c>
      <c r="B4356" t="s">
        <v>9947</v>
      </c>
      <c r="C4356">
        <v>4.0599999999999996</v>
      </c>
      <c r="D4356">
        <v>4.0599999999999996</v>
      </c>
      <c r="E4356">
        <v>3.29</v>
      </c>
      <c r="F4356">
        <v>6.32</v>
      </c>
      <c r="G4356">
        <v>6.32</v>
      </c>
      <c r="H4356">
        <v>4.08</v>
      </c>
      <c r="I4356">
        <v>6.06</v>
      </c>
      <c r="J4356">
        <v>6.08</v>
      </c>
      <c r="K4356">
        <v>2.7</v>
      </c>
      <c r="U4356">
        <v>3</v>
      </c>
      <c r="V4356">
        <v>5</v>
      </c>
      <c r="W4356">
        <v>5</v>
      </c>
      <c r="X4356">
        <v>150</v>
      </c>
      <c r="Y4356">
        <v>124</v>
      </c>
      <c r="Z4356">
        <v>151</v>
      </c>
      <c r="AA4356">
        <f t="shared" si="976"/>
        <v>438</v>
      </c>
      <c r="AB4356">
        <f t="shared" si="977"/>
        <v>7.2987579946812386E-5</v>
      </c>
      <c r="AC4356" s="175"/>
    </row>
    <row r="4357" spans="1:29">
      <c r="A4357" t="s">
        <v>9948</v>
      </c>
      <c r="B4357" t="s">
        <v>9949</v>
      </c>
      <c r="C4357">
        <v>4.0599999999999996</v>
      </c>
      <c r="D4357">
        <v>4.0599999999999996</v>
      </c>
      <c r="E4357">
        <v>3.35</v>
      </c>
      <c r="F4357">
        <v>6.32</v>
      </c>
      <c r="G4357">
        <v>6.32</v>
      </c>
      <c r="H4357">
        <v>4.22</v>
      </c>
      <c r="I4357">
        <v>6.08</v>
      </c>
      <c r="J4357">
        <v>6.09</v>
      </c>
      <c r="K4357">
        <v>2.7</v>
      </c>
      <c r="U4357">
        <v>3</v>
      </c>
      <c r="V4357">
        <v>5</v>
      </c>
      <c r="W4357">
        <v>5</v>
      </c>
      <c r="X4357">
        <v>139</v>
      </c>
      <c r="Y4357">
        <v>126</v>
      </c>
      <c r="Z4357">
        <v>145</v>
      </c>
      <c r="AA4357">
        <f t="shared" si="976"/>
        <v>423</v>
      </c>
      <c r="AB4357">
        <f t="shared" si="977"/>
        <v>7.0488005291099637E-5</v>
      </c>
      <c r="AC4357" s="175">
        <f t="shared" ref="AC4357:AC4417" si="984">SUM(AB4357:AB4360)/4</f>
        <v>6.6030430488411889E-5</v>
      </c>
    </row>
    <row r="4358" spans="1:29">
      <c r="A4358" t="s">
        <v>9950</v>
      </c>
      <c r="B4358" t="s">
        <v>9951</v>
      </c>
      <c r="C4358">
        <v>4.0599999999999996</v>
      </c>
      <c r="D4358">
        <v>4.0599999999999996</v>
      </c>
      <c r="E4358">
        <v>3.4</v>
      </c>
      <c r="F4358">
        <v>6.32</v>
      </c>
      <c r="G4358">
        <v>6.32</v>
      </c>
      <c r="H4358">
        <v>4.34</v>
      </c>
      <c r="I4358">
        <v>6.09</v>
      </c>
      <c r="J4358">
        <v>6.09</v>
      </c>
      <c r="K4358">
        <v>2.7</v>
      </c>
      <c r="U4358">
        <v>3</v>
      </c>
      <c r="V4358">
        <v>5</v>
      </c>
      <c r="W4358">
        <v>5</v>
      </c>
      <c r="X4358">
        <v>136</v>
      </c>
      <c r="Y4358">
        <v>120</v>
      </c>
      <c r="Z4358">
        <v>131</v>
      </c>
      <c r="AA4358">
        <f t="shared" ref="AA4358:AA4421" si="985">SUM(U4358:Z4358)</f>
        <v>400</v>
      </c>
      <c r="AB4358">
        <f t="shared" si="977"/>
        <v>6.6655324152340079E-5</v>
      </c>
      <c r="AC4358" s="175"/>
    </row>
    <row r="4359" spans="1:29">
      <c r="A4359" t="s">
        <v>9952</v>
      </c>
      <c r="B4359" t="s">
        <v>9953</v>
      </c>
      <c r="C4359">
        <v>4.0599999999999996</v>
      </c>
      <c r="D4359">
        <v>4.0599999999999996</v>
      </c>
      <c r="E4359">
        <v>3.44</v>
      </c>
      <c r="F4359">
        <v>6.32</v>
      </c>
      <c r="G4359">
        <v>6.32</v>
      </c>
      <c r="H4359">
        <v>4.45</v>
      </c>
      <c r="I4359">
        <v>6.09</v>
      </c>
      <c r="J4359">
        <v>6.09</v>
      </c>
      <c r="K4359">
        <v>2.7</v>
      </c>
      <c r="U4359">
        <v>2</v>
      </c>
      <c r="V4359">
        <v>4</v>
      </c>
      <c r="W4359">
        <v>4</v>
      </c>
      <c r="X4359">
        <v>127</v>
      </c>
      <c r="Y4359">
        <v>116</v>
      </c>
      <c r="Z4359">
        <v>133</v>
      </c>
      <c r="AA4359">
        <f t="shared" si="985"/>
        <v>386</v>
      </c>
      <c r="AB4359">
        <f t="shared" si="977"/>
        <v>6.4322387807008171E-5</v>
      </c>
      <c r="AC4359" s="175"/>
    </row>
    <row r="4360" spans="1:29">
      <c r="A4360" t="s">
        <v>9954</v>
      </c>
      <c r="B4360" t="s">
        <v>9955</v>
      </c>
      <c r="C4360">
        <v>4.0599999999999996</v>
      </c>
      <c r="D4360">
        <v>4.0599999999999996</v>
      </c>
      <c r="E4360">
        <v>3.47</v>
      </c>
      <c r="F4360">
        <v>6.32</v>
      </c>
      <c r="G4360">
        <v>6.32</v>
      </c>
      <c r="H4360">
        <v>4.54</v>
      </c>
      <c r="I4360">
        <v>6.09</v>
      </c>
      <c r="J4360">
        <v>6.09</v>
      </c>
      <c r="K4360">
        <v>2.7</v>
      </c>
      <c r="U4360">
        <v>3</v>
      </c>
      <c r="V4360">
        <v>4</v>
      </c>
      <c r="W4360">
        <v>4</v>
      </c>
      <c r="X4360">
        <v>120</v>
      </c>
      <c r="Y4360">
        <v>117</v>
      </c>
      <c r="Z4360">
        <v>128</v>
      </c>
      <c r="AA4360">
        <f t="shared" si="985"/>
        <v>376</v>
      </c>
      <c r="AB4360">
        <f t="shared" si="977"/>
        <v>6.2656004703199667E-5</v>
      </c>
      <c r="AC4360" s="175"/>
    </row>
    <row r="4361" spans="1:29">
      <c r="A4361" t="s">
        <v>9956</v>
      </c>
      <c r="B4361" t="s">
        <v>9957</v>
      </c>
      <c r="C4361">
        <v>4.0599999999999996</v>
      </c>
      <c r="D4361">
        <v>4.0599999999999996</v>
      </c>
      <c r="E4361">
        <v>3.48</v>
      </c>
      <c r="F4361">
        <v>6.32</v>
      </c>
      <c r="G4361">
        <v>6.32</v>
      </c>
      <c r="H4361">
        <v>4.5999999999999996</v>
      </c>
      <c r="I4361">
        <v>6.09</v>
      </c>
      <c r="J4361">
        <v>6.09</v>
      </c>
      <c r="K4361">
        <v>2.7</v>
      </c>
      <c r="U4361">
        <v>3</v>
      </c>
      <c r="V4361">
        <v>4</v>
      </c>
      <c r="W4361">
        <v>4</v>
      </c>
      <c r="X4361">
        <v>97</v>
      </c>
      <c r="Y4361">
        <v>107</v>
      </c>
      <c r="Z4361">
        <v>103</v>
      </c>
      <c r="AA4361">
        <f t="shared" si="985"/>
        <v>318</v>
      </c>
      <c r="AB4361">
        <f t="shared" si="977"/>
        <v>5.2990982701110359E-5</v>
      </c>
      <c r="AC4361" s="175">
        <f t="shared" ref="AC4361:AC4421" si="986">SUM(AB4361:AB4364)/4</f>
        <v>5.0366429312611975E-5</v>
      </c>
    </row>
    <row r="4362" spans="1:29">
      <c r="A4362" t="s">
        <v>9958</v>
      </c>
      <c r="B4362" t="s">
        <v>9959</v>
      </c>
      <c r="C4362">
        <v>4.0599999999999996</v>
      </c>
      <c r="D4362">
        <v>4.0599999999999996</v>
      </c>
      <c r="E4362">
        <v>3.46</v>
      </c>
      <c r="F4362">
        <v>6.32</v>
      </c>
      <c r="G4362">
        <v>6.32</v>
      </c>
      <c r="H4362">
        <v>4.6100000000000003</v>
      </c>
      <c r="I4362">
        <v>6.08</v>
      </c>
      <c r="J4362">
        <v>6.09</v>
      </c>
      <c r="K4362">
        <v>2.7</v>
      </c>
      <c r="U4362">
        <v>4</v>
      </c>
      <c r="V4362">
        <v>4</v>
      </c>
      <c r="W4362">
        <v>3</v>
      </c>
      <c r="X4362">
        <v>90</v>
      </c>
      <c r="Y4362">
        <v>110</v>
      </c>
      <c r="Z4362">
        <v>99</v>
      </c>
      <c r="AA4362">
        <f t="shared" si="985"/>
        <v>310</v>
      </c>
      <c r="AB4362">
        <f t="shared" si="977"/>
        <v>5.1657876218063557E-5</v>
      </c>
      <c r="AC4362" s="175"/>
    </row>
    <row r="4363" spans="1:29">
      <c r="A4363" t="s">
        <v>9960</v>
      </c>
      <c r="B4363" t="s">
        <v>9961</v>
      </c>
      <c r="C4363">
        <v>4.0599999999999996</v>
      </c>
      <c r="D4363">
        <v>4.0599999999999996</v>
      </c>
      <c r="E4363">
        <v>3.45</v>
      </c>
      <c r="F4363">
        <v>6.32</v>
      </c>
      <c r="G4363">
        <v>6.32</v>
      </c>
      <c r="H4363">
        <v>4.5999999999999996</v>
      </c>
      <c r="I4363">
        <v>6.08</v>
      </c>
      <c r="J4363">
        <v>6.08</v>
      </c>
      <c r="K4363">
        <v>2.7</v>
      </c>
      <c r="U4363">
        <v>3</v>
      </c>
      <c r="V4363">
        <v>4</v>
      </c>
      <c r="W4363">
        <v>3</v>
      </c>
      <c r="X4363">
        <v>89</v>
      </c>
      <c r="Y4363">
        <v>100</v>
      </c>
      <c r="Z4363">
        <v>89</v>
      </c>
      <c r="AA4363">
        <f t="shared" si="985"/>
        <v>288</v>
      </c>
      <c r="AB4363">
        <f t="shared" si="977"/>
        <v>4.7991833389684853E-5</v>
      </c>
      <c r="AC4363" s="175"/>
    </row>
    <row r="4364" spans="1:29">
      <c r="A4364" t="s">
        <v>9962</v>
      </c>
      <c r="B4364" t="s">
        <v>9963</v>
      </c>
      <c r="C4364">
        <v>4.0599999999999996</v>
      </c>
      <c r="D4364">
        <v>4.0599999999999996</v>
      </c>
      <c r="E4364">
        <v>3.41</v>
      </c>
      <c r="F4364">
        <v>6.32</v>
      </c>
      <c r="G4364">
        <v>6.32</v>
      </c>
      <c r="H4364">
        <v>4.55</v>
      </c>
      <c r="I4364">
        <v>6.06</v>
      </c>
      <c r="J4364">
        <v>6.08</v>
      </c>
      <c r="K4364">
        <v>2.7</v>
      </c>
      <c r="U4364">
        <v>3</v>
      </c>
      <c r="V4364">
        <v>4</v>
      </c>
      <c r="W4364">
        <v>4</v>
      </c>
      <c r="X4364">
        <v>80</v>
      </c>
      <c r="Y4364">
        <v>98</v>
      </c>
      <c r="Z4364">
        <v>104</v>
      </c>
      <c r="AA4364">
        <f t="shared" si="985"/>
        <v>293</v>
      </c>
      <c r="AB4364">
        <f t="shared" si="977"/>
        <v>4.8825024941589105E-5</v>
      </c>
      <c r="AC4364" s="175"/>
    </row>
    <row r="4365" spans="1:29">
      <c r="A4365" t="s">
        <v>9964</v>
      </c>
      <c r="B4365" t="s">
        <v>9965</v>
      </c>
      <c r="C4365">
        <v>4.0599999999999996</v>
      </c>
      <c r="D4365">
        <v>4.0599999999999996</v>
      </c>
      <c r="E4365">
        <v>3.36</v>
      </c>
      <c r="F4365">
        <v>6.32</v>
      </c>
      <c r="G4365">
        <v>6.32</v>
      </c>
      <c r="H4365">
        <v>4.45</v>
      </c>
      <c r="I4365">
        <v>6.05</v>
      </c>
      <c r="J4365">
        <v>6.07</v>
      </c>
      <c r="K4365">
        <v>2.7</v>
      </c>
      <c r="U4365">
        <v>4</v>
      </c>
      <c r="V4365">
        <v>4</v>
      </c>
      <c r="W4365">
        <v>4</v>
      </c>
      <c r="X4365">
        <v>84</v>
      </c>
      <c r="Y4365">
        <v>105</v>
      </c>
      <c r="Z4365">
        <v>123</v>
      </c>
      <c r="AA4365">
        <f t="shared" si="985"/>
        <v>324</v>
      </c>
      <c r="AB4365">
        <f t="shared" si="977"/>
        <v>5.3990812563395465E-5</v>
      </c>
      <c r="AC4365" s="175">
        <f t="shared" ref="AC4365:AC4425" si="987">SUM(AB4365:AB4368)/4</f>
        <v>5.7615195814178955E-5</v>
      </c>
    </row>
    <row r="4366" spans="1:29">
      <c r="A4366" t="s">
        <v>9966</v>
      </c>
      <c r="B4366" t="s">
        <v>9967</v>
      </c>
      <c r="C4366">
        <v>4.0599999999999996</v>
      </c>
      <c r="D4366">
        <v>4.0599999999999996</v>
      </c>
      <c r="E4366">
        <v>3.3</v>
      </c>
      <c r="F4366">
        <v>6.32</v>
      </c>
      <c r="G4366">
        <v>6.32</v>
      </c>
      <c r="H4366">
        <v>4.33</v>
      </c>
      <c r="I4366">
        <v>6.01</v>
      </c>
      <c r="J4366">
        <v>6.05</v>
      </c>
      <c r="K4366">
        <v>2.7</v>
      </c>
      <c r="U4366">
        <v>3</v>
      </c>
      <c r="V4366">
        <v>4</v>
      </c>
      <c r="W4366">
        <v>4</v>
      </c>
      <c r="X4366">
        <v>87</v>
      </c>
      <c r="Y4366">
        <v>111</v>
      </c>
      <c r="Z4366">
        <v>119</v>
      </c>
      <c r="AA4366">
        <f t="shared" si="985"/>
        <v>328</v>
      </c>
      <c r="AB4366">
        <f t="shared" si="977"/>
        <v>5.4657365804918863E-5</v>
      </c>
      <c r="AC4366" s="175"/>
    </row>
    <row r="4367" spans="1:29">
      <c r="A4367" t="s">
        <v>9968</v>
      </c>
      <c r="B4367" t="s">
        <v>9969</v>
      </c>
      <c r="C4367">
        <v>4.0599999999999996</v>
      </c>
      <c r="D4367">
        <v>4.0599999999999996</v>
      </c>
      <c r="E4367">
        <v>3.23</v>
      </c>
      <c r="F4367">
        <v>6.32</v>
      </c>
      <c r="G4367">
        <v>6.32</v>
      </c>
      <c r="H4367">
        <v>4.17</v>
      </c>
      <c r="I4367">
        <v>5.95</v>
      </c>
      <c r="J4367">
        <v>6.02</v>
      </c>
      <c r="K4367">
        <v>2.7</v>
      </c>
      <c r="U4367">
        <v>3</v>
      </c>
      <c r="V4367">
        <v>5</v>
      </c>
      <c r="W4367">
        <v>5</v>
      </c>
      <c r="X4367">
        <v>102</v>
      </c>
      <c r="Y4367">
        <v>114</v>
      </c>
      <c r="Z4367">
        <v>125</v>
      </c>
      <c r="AA4367">
        <f t="shared" si="985"/>
        <v>354</v>
      </c>
      <c r="AB4367">
        <f t="shared" si="977"/>
        <v>5.898996187482097E-5</v>
      </c>
      <c r="AC4367" s="175"/>
    </row>
    <row r="4368" spans="1:29">
      <c r="A4368" t="s">
        <v>9970</v>
      </c>
      <c r="B4368" t="s">
        <v>9971</v>
      </c>
      <c r="C4368">
        <v>4.0599999999999996</v>
      </c>
      <c r="D4368">
        <v>4.0599999999999996</v>
      </c>
      <c r="E4368">
        <v>3.15</v>
      </c>
      <c r="F4368">
        <v>6.32</v>
      </c>
      <c r="G4368">
        <v>6.32</v>
      </c>
      <c r="H4368">
        <v>4</v>
      </c>
      <c r="I4368">
        <v>5.85</v>
      </c>
      <c r="J4368">
        <v>5.97</v>
      </c>
      <c r="K4368">
        <v>2.7</v>
      </c>
      <c r="U4368">
        <v>3</v>
      </c>
      <c r="V4368">
        <v>5</v>
      </c>
      <c r="W4368">
        <v>5</v>
      </c>
      <c r="X4368">
        <v>110</v>
      </c>
      <c r="Y4368">
        <v>124</v>
      </c>
      <c r="Z4368">
        <v>130</v>
      </c>
      <c r="AA4368">
        <f t="shared" si="985"/>
        <v>377</v>
      </c>
      <c r="AB4368">
        <f t="shared" si="977"/>
        <v>6.2822643013580521E-5</v>
      </c>
      <c r="AC4368" s="175"/>
    </row>
    <row r="4369" spans="1:29">
      <c r="A4369" t="s">
        <v>9972</v>
      </c>
      <c r="B4369" t="s">
        <v>9973</v>
      </c>
      <c r="C4369">
        <v>4.0599999999999996</v>
      </c>
      <c r="D4369">
        <v>4.0599999999999996</v>
      </c>
      <c r="E4369">
        <v>3.1</v>
      </c>
      <c r="F4369">
        <v>6.32</v>
      </c>
      <c r="G4369">
        <v>6.32</v>
      </c>
      <c r="H4369">
        <v>3.88</v>
      </c>
      <c r="I4369">
        <v>5.76</v>
      </c>
      <c r="J4369">
        <v>5.92</v>
      </c>
      <c r="K4369">
        <v>2.7</v>
      </c>
      <c r="U4369">
        <v>3</v>
      </c>
      <c r="V4369">
        <v>5</v>
      </c>
      <c r="W4369">
        <v>4</v>
      </c>
      <c r="X4369">
        <v>101</v>
      </c>
      <c r="Y4369">
        <v>121</v>
      </c>
      <c r="Z4369">
        <v>111</v>
      </c>
      <c r="AA4369">
        <f t="shared" si="985"/>
        <v>345</v>
      </c>
      <c r="AB4369">
        <f t="shared" si="977"/>
        <v>5.7490217081393314E-5</v>
      </c>
      <c r="AC4369" s="175">
        <f t="shared" ref="AC4369:AC4429" si="988">SUM(AB4369:AB4372)/4</f>
        <v>4.0284811534570531E-5</v>
      </c>
    </row>
    <row r="4370" spans="1:29">
      <c r="A4370" t="s">
        <v>9974</v>
      </c>
      <c r="B4370" t="s">
        <v>9975</v>
      </c>
      <c r="C4370">
        <v>4.0599999999999996</v>
      </c>
      <c r="D4370">
        <v>4.0599999999999996</v>
      </c>
      <c r="E4370">
        <v>3.04</v>
      </c>
      <c r="F4370">
        <v>6.32</v>
      </c>
      <c r="G4370">
        <v>6.32</v>
      </c>
      <c r="H4370">
        <v>3.77</v>
      </c>
      <c r="I4370">
        <v>5.65</v>
      </c>
      <c r="J4370">
        <v>5.87</v>
      </c>
      <c r="K4370">
        <v>2.7</v>
      </c>
      <c r="U4370">
        <v>2</v>
      </c>
      <c r="V4370">
        <v>4</v>
      </c>
      <c r="W4370">
        <v>3</v>
      </c>
      <c r="X4370">
        <v>98</v>
      </c>
      <c r="Y4370">
        <v>109</v>
      </c>
      <c r="Z4370">
        <v>65</v>
      </c>
      <c r="AA4370">
        <f t="shared" si="985"/>
        <v>281</v>
      </c>
      <c r="AB4370">
        <f t="shared" si="977"/>
        <v>4.6825365217018906E-5</v>
      </c>
      <c r="AC4370" s="175"/>
    </row>
    <row r="4371" spans="1:29">
      <c r="A4371" t="s">
        <v>9976</v>
      </c>
      <c r="B4371" t="s">
        <v>9977</v>
      </c>
      <c r="C4371">
        <v>4.0599999999999996</v>
      </c>
      <c r="D4371">
        <v>4.0599999999999996</v>
      </c>
      <c r="E4371">
        <v>3</v>
      </c>
      <c r="F4371">
        <v>6.31</v>
      </c>
      <c r="G4371">
        <v>6.32</v>
      </c>
      <c r="H4371">
        <v>3.7</v>
      </c>
      <c r="I4371">
        <v>5.57</v>
      </c>
      <c r="J4371">
        <v>5.83</v>
      </c>
      <c r="K4371">
        <v>2.7</v>
      </c>
      <c r="U4371">
        <v>3</v>
      </c>
      <c r="V4371">
        <v>3</v>
      </c>
      <c r="W4371">
        <v>1</v>
      </c>
      <c r="X4371">
        <v>73</v>
      </c>
      <c r="Y4371">
        <v>82</v>
      </c>
      <c r="Z4371">
        <v>27</v>
      </c>
      <c r="AA4371">
        <f t="shared" si="985"/>
        <v>189</v>
      </c>
      <c r="AB4371">
        <f t="shared" si="977"/>
        <v>3.1494640661980688E-5</v>
      </c>
      <c r="AC4371" s="175"/>
    </row>
    <row r="4372" spans="1:29">
      <c r="A4372" t="s">
        <v>9978</v>
      </c>
      <c r="B4372" t="s">
        <v>9979</v>
      </c>
      <c r="C4372">
        <v>4.0599999999999996</v>
      </c>
      <c r="D4372">
        <v>4.0599999999999996</v>
      </c>
      <c r="E4372">
        <v>2.96</v>
      </c>
      <c r="F4372">
        <v>6.3</v>
      </c>
      <c r="G4372">
        <v>6.32</v>
      </c>
      <c r="H4372">
        <v>3.62</v>
      </c>
      <c r="I4372">
        <v>5.45</v>
      </c>
      <c r="J4372">
        <v>5.77</v>
      </c>
      <c r="K4372">
        <v>2.7</v>
      </c>
      <c r="U4372">
        <v>4</v>
      </c>
      <c r="V4372">
        <v>4</v>
      </c>
      <c r="W4372">
        <v>3</v>
      </c>
      <c r="X4372">
        <v>65</v>
      </c>
      <c r="Y4372">
        <v>64</v>
      </c>
      <c r="Z4372">
        <v>12</v>
      </c>
      <c r="AA4372">
        <f t="shared" si="985"/>
        <v>152</v>
      </c>
      <c r="AB4372">
        <f t="shared" si="977"/>
        <v>2.5329023177889229E-5</v>
      </c>
      <c r="AC4372" s="175"/>
    </row>
    <row r="4373" spans="1:29">
      <c r="A4373" t="s">
        <v>9980</v>
      </c>
      <c r="B4373" t="s">
        <v>9981</v>
      </c>
      <c r="C4373">
        <v>4.0599999999999996</v>
      </c>
      <c r="D4373">
        <v>4.0599999999999996</v>
      </c>
      <c r="E4373">
        <v>2.92</v>
      </c>
      <c r="F4373">
        <v>6.23</v>
      </c>
      <c r="G4373">
        <v>6.32</v>
      </c>
      <c r="H4373">
        <v>3.54</v>
      </c>
      <c r="I4373">
        <v>5.35</v>
      </c>
      <c r="J4373">
        <v>5.72</v>
      </c>
      <c r="K4373">
        <v>2.7</v>
      </c>
      <c r="U4373">
        <v>4</v>
      </c>
      <c r="V4373">
        <v>3</v>
      </c>
      <c r="W4373">
        <v>3</v>
      </c>
      <c r="X4373">
        <v>81</v>
      </c>
      <c r="Y4373">
        <v>66</v>
      </c>
      <c r="Z4373">
        <v>14</v>
      </c>
      <c r="AA4373">
        <f t="shared" si="985"/>
        <v>171</v>
      </c>
      <c r="AB4373">
        <f t="shared" si="977"/>
        <v>2.8495151075125382E-5</v>
      </c>
      <c r="AC4373" s="175">
        <f t="shared" ref="AC4373:AC4433" si="989">SUM(AB4373:AB4376)/4</f>
        <v>3.3660938696931735E-5</v>
      </c>
    </row>
    <row r="4374" spans="1:29">
      <c r="A4374" t="s">
        <v>9982</v>
      </c>
      <c r="B4374" t="s">
        <v>9983</v>
      </c>
      <c r="C4374">
        <v>4.04</v>
      </c>
      <c r="D4374">
        <v>4.0599999999999996</v>
      </c>
      <c r="E4374">
        <v>2.88</v>
      </c>
      <c r="F4374">
        <v>6.13</v>
      </c>
      <c r="G4374">
        <v>6.31</v>
      </c>
      <c r="H4374">
        <v>3.47</v>
      </c>
      <c r="I4374">
        <v>5.25</v>
      </c>
      <c r="J4374">
        <v>5.66</v>
      </c>
      <c r="K4374">
        <v>2.7</v>
      </c>
      <c r="U4374">
        <v>3</v>
      </c>
      <c r="V4374">
        <v>3</v>
      </c>
      <c r="W4374">
        <v>3</v>
      </c>
      <c r="X4374">
        <v>85</v>
      </c>
      <c r="Y4374">
        <v>64</v>
      </c>
      <c r="Z4374">
        <v>11</v>
      </c>
      <c r="AA4374">
        <f t="shared" si="985"/>
        <v>169</v>
      </c>
      <c r="AB4374">
        <f t="shared" ref="AB4374:AB4437" si="990">AA4374/$AD$4</f>
        <v>2.8161874454363683E-5</v>
      </c>
      <c r="AC4374" s="175"/>
    </row>
    <row r="4375" spans="1:29">
      <c r="A4375" t="s">
        <v>9984</v>
      </c>
      <c r="B4375" t="s">
        <v>9985</v>
      </c>
      <c r="C4375">
        <v>4.0199999999999996</v>
      </c>
      <c r="D4375">
        <v>4.0599999999999996</v>
      </c>
      <c r="E4375">
        <v>2.85</v>
      </c>
      <c r="F4375">
        <v>6.01</v>
      </c>
      <c r="G4375">
        <v>6.29</v>
      </c>
      <c r="H4375">
        <v>3.42</v>
      </c>
      <c r="I4375">
        <v>5.17</v>
      </c>
      <c r="J4375">
        <v>5.62</v>
      </c>
      <c r="K4375">
        <v>2.7</v>
      </c>
      <c r="U4375">
        <v>5</v>
      </c>
      <c r="V4375">
        <v>4</v>
      </c>
      <c r="W4375">
        <v>5</v>
      </c>
      <c r="X4375">
        <v>87</v>
      </c>
      <c r="Y4375">
        <v>61</v>
      </c>
      <c r="Z4375">
        <v>21</v>
      </c>
      <c r="AA4375">
        <f t="shared" si="985"/>
        <v>183</v>
      </c>
      <c r="AB4375">
        <f t="shared" si="990"/>
        <v>3.0494810799695585E-5</v>
      </c>
      <c r="AC4375" s="175"/>
    </row>
    <row r="4376" spans="1:29">
      <c r="A4376" t="s">
        <v>9986</v>
      </c>
      <c r="B4376" t="s">
        <v>9987</v>
      </c>
      <c r="C4376">
        <v>4.03</v>
      </c>
      <c r="D4376">
        <v>4.0599999999999996</v>
      </c>
      <c r="E4376">
        <v>2.84</v>
      </c>
      <c r="F4376">
        <v>6.02</v>
      </c>
      <c r="G4376">
        <v>6.29</v>
      </c>
      <c r="H4376">
        <v>3.39</v>
      </c>
      <c r="I4376">
        <v>5.18</v>
      </c>
      <c r="J4376">
        <v>5.62</v>
      </c>
      <c r="K4376">
        <v>2.7</v>
      </c>
      <c r="U4376">
        <v>4</v>
      </c>
      <c r="V4376">
        <v>7</v>
      </c>
      <c r="W4376">
        <v>7</v>
      </c>
      <c r="X4376">
        <v>119</v>
      </c>
      <c r="Y4376">
        <v>99</v>
      </c>
      <c r="Z4376">
        <v>49</v>
      </c>
      <c r="AA4376">
        <f t="shared" si="985"/>
        <v>285</v>
      </c>
      <c r="AB4376">
        <f t="shared" si="990"/>
        <v>4.7491918458542303E-5</v>
      </c>
      <c r="AC4376" s="175"/>
    </row>
    <row r="4377" spans="1:29">
      <c r="A4377" t="s">
        <v>9988</v>
      </c>
      <c r="B4377" t="s">
        <v>9989</v>
      </c>
      <c r="C4377">
        <v>4.0599999999999996</v>
      </c>
      <c r="D4377">
        <v>4.0599999999999996</v>
      </c>
      <c r="E4377">
        <v>2.89</v>
      </c>
      <c r="F4377">
        <v>6.2</v>
      </c>
      <c r="G4377">
        <v>6.31</v>
      </c>
      <c r="H4377">
        <v>3.45</v>
      </c>
      <c r="I4377">
        <v>5.32</v>
      </c>
      <c r="J4377">
        <v>5.7</v>
      </c>
      <c r="K4377">
        <v>2.7</v>
      </c>
      <c r="V4377">
        <v>12</v>
      </c>
      <c r="W4377">
        <v>13</v>
      </c>
      <c r="X4377">
        <v>192</v>
      </c>
      <c r="Y4377">
        <v>135</v>
      </c>
      <c r="Z4377">
        <v>154</v>
      </c>
      <c r="AA4377">
        <f t="shared" si="985"/>
        <v>506</v>
      </c>
      <c r="AB4377">
        <f t="shared" si="990"/>
        <v>8.4318985052710192E-5</v>
      </c>
      <c r="AC4377" s="175">
        <f t="shared" ref="AC4377" si="991">SUM(AB4377:AB4380)/4</f>
        <v>9.0984517467944195E-5</v>
      </c>
    </row>
    <row r="4378" spans="1:29">
      <c r="A4378" t="s">
        <v>9990</v>
      </c>
      <c r="B4378" t="s">
        <v>9991</v>
      </c>
      <c r="C4378">
        <v>4.0599999999999996</v>
      </c>
      <c r="D4378">
        <v>4.0599999999999996</v>
      </c>
      <c r="E4378">
        <v>2.95</v>
      </c>
      <c r="F4378">
        <v>6.29</v>
      </c>
      <c r="G4378">
        <v>6.32</v>
      </c>
      <c r="H4378">
        <v>3.56</v>
      </c>
      <c r="I4378">
        <v>5.47</v>
      </c>
      <c r="J4378">
        <v>5.78</v>
      </c>
      <c r="K4378">
        <v>2.7</v>
      </c>
      <c r="U4378">
        <v>2</v>
      </c>
      <c r="V4378">
        <v>16</v>
      </c>
      <c r="W4378">
        <v>12</v>
      </c>
      <c r="X4378">
        <v>217</v>
      </c>
      <c r="Y4378">
        <v>114</v>
      </c>
      <c r="Z4378">
        <v>241</v>
      </c>
      <c r="AA4378">
        <f t="shared" si="985"/>
        <v>602</v>
      </c>
      <c r="AB4378">
        <f t="shared" si="990"/>
        <v>1.0031626284927181E-4</v>
      </c>
      <c r="AC4378" s="175"/>
    </row>
    <row r="4379" spans="1:29">
      <c r="A4379" t="s">
        <v>9992</v>
      </c>
      <c r="B4379" t="s">
        <v>9993</v>
      </c>
      <c r="C4379">
        <v>4.0599999999999996</v>
      </c>
      <c r="D4379">
        <v>4.0599999999999996</v>
      </c>
      <c r="E4379">
        <v>3</v>
      </c>
      <c r="F4379">
        <v>6.31</v>
      </c>
      <c r="G4379">
        <v>6.32</v>
      </c>
      <c r="H4379">
        <v>3.66</v>
      </c>
      <c r="I4379">
        <v>5.59</v>
      </c>
      <c r="J4379">
        <v>5.84</v>
      </c>
      <c r="K4379">
        <v>2.7</v>
      </c>
      <c r="U4379">
        <v>5</v>
      </c>
      <c r="V4379">
        <v>12</v>
      </c>
      <c r="W4379">
        <v>13</v>
      </c>
      <c r="X4379">
        <v>215</v>
      </c>
      <c r="Y4379">
        <v>144</v>
      </c>
      <c r="Z4379">
        <v>208</v>
      </c>
      <c r="AA4379">
        <f t="shared" si="985"/>
        <v>597</v>
      </c>
      <c r="AB4379">
        <f t="shared" si="990"/>
        <v>9.9483071297367569E-5</v>
      </c>
      <c r="AC4379" s="175"/>
    </row>
    <row r="4380" spans="1:29">
      <c r="A4380" t="s">
        <v>9994</v>
      </c>
      <c r="B4380" t="s">
        <v>9995</v>
      </c>
      <c r="C4380">
        <v>4.0599999999999996</v>
      </c>
      <c r="D4380">
        <v>4.0599999999999996</v>
      </c>
      <c r="E4380">
        <v>3.04</v>
      </c>
      <c r="F4380">
        <v>6.32</v>
      </c>
      <c r="G4380">
        <v>6.32</v>
      </c>
      <c r="H4380">
        <v>3.76</v>
      </c>
      <c r="I4380">
        <v>5.67</v>
      </c>
      <c r="J4380">
        <v>5.88</v>
      </c>
      <c r="K4380">
        <v>2.7</v>
      </c>
      <c r="U4380">
        <v>8</v>
      </c>
      <c r="V4380">
        <v>11</v>
      </c>
      <c r="W4380">
        <v>11</v>
      </c>
      <c r="X4380">
        <v>162</v>
      </c>
      <c r="Y4380">
        <v>129</v>
      </c>
      <c r="Z4380">
        <v>158</v>
      </c>
      <c r="AA4380">
        <f t="shared" si="985"/>
        <v>479</v>
      </c>
      <c r="AB4380">
        <f t="shared" si="990"/>
        <v>7.9819750672427243E-5</v>
      </c>
      <c r="AC4380" s="175"/>
    </row>
    <row r="4381" spans="1:29">
      <c r="A4381" t="s">
        <v>9996</v>
      </c>
      <c r="B4381" t="s">
        <v>9997</v>
      </c>
      <c r="C4381">
        <v>4.0599999999999996</v>
      </c>
      <c r="D4381">
        <v>4.0599999999999996</v>
      </c>
      <c r="E4381">
        <v>3.09</v>
      </c>
      <c r="F4381">
        <v>6.32</v>
      </c>
      <c r="G4381">
        <v>6.32</v>
      </c>
      <c r="H4381">
        <v>3.88</v>
      </c>
      <c r="I4381">
        <v>5.78</v>
      </c>
      <c r="J4381">
        <v>5.93</v>
      </c>
      <c r="K4381">
        <v>2.7</v>
      </c>
      <c r="U4381">
        <v>7</v>
      </c>
      <c r="V4381">
        <v>10</v>
      </c>
      <c r="W4381">
        <v>11</v>
      </c>
      <c r="X4381">
        <v>151</v>
      </c>
      <c r="Y4381">
        <v>131</v>
      </c>
      <c r="Z4381">
        <v>151</v>
      </c>
      <c r="AA4381">
        <f t="shared" si="985"/>
        <v>461</v>
      </c>
      <c r="AB4381">
        <f t="shared" si="990"/>
        <v>7.6820261085571944E-5</v>
      </c>
      <c r="AC4381" s="175">
        <f t="shared" ref="AC4381:AC4441" si="992">SUM(AB4381:AB4384)/4</f>
        <v>7.1446175575789523E-5</v>
      </c>
    </row>
    <row r="4382" spans="1:29">
      <c r="A4382" t="s">
        <v>9998</v>
      </c>
      <c r="B4382" t="s">
        <v>9999</v>
      </c>
      <c r="C4382">
        <v>4.0599999999999996</v>
      </c>
      <c r="D4382">
        <v>4.0599999999999996</v>
      </c>
      <c r="E4382">
        <v>3.14</v>
      </c>
      <c r="F4382">
        <v>6.32</v>
      </c>
      <c r="G4382">
        <v>6.32</v>
      </c>
      <c r="H4382">
        <v>4</v>
      </c>
      <c r="I4382">
        <v>5.86</v>
      </c>
      <c r="J4382">
        <v>5.98</v>
      </c>
      <c r="K4382">
        <v>2.7</v>
      </c>
      <c r="U4382">
        <v>6</v>
      </c>
      <c r="V4382">
        <v>9</v>
      </c>
      <c r="W4382">
        <v>9</v>
      </c>
      <c r="X4382">
        <v>148</v>
      </c>
      <c r="Y4382">
        <v>124</v>
      </c>
      <c r="Z4382">
        <v>137</v>
      </c>
      <c r="AA4382">
        <f t="shared" si="985"/>
        <v>433</v>
      </c>
      <c r="AB4382">
        <f t="shared" si="990"/>
        <v>7.2154388394908128E-5</v>
      </c>
      <c r="AC4382" s="175"/>
    </row>
    <row r="4383" spans="1:29">
      <c r="A4383" t="s">
        <v>10000</v>
      </c>
      <c r="B4383" t="s">
        <v>10001</v>
      </c>
      <c r="C4383">
        <v>4.0599999999999996</v>
      </c>
      <c r="D4383">
        <v>4.0599999999999996</v>
      </c>
      <c r="E4383">
        <v>3.18</v>
      </c>
      <c r="F4383">
        <v>6.32</v>
      </c>
      <c r="G4383">
        <v>6.32</v>
      </c>
      <c r="H4383">
        <v>4.0999999999999996</v>
      </c>
      <c r="I4383">
        <v>5.92</v>
      </c>
      <c r="J4383">
        <v>6.01</v>
      </c>
      <c r="K4383">
        <v>2.7</v>
      </c>
      <c r="U4383">
        <v>4</v>
      </c>
      <c r="V4383">
        <v>9</v>
      </c>
      <c r="W4383">
        <v>8</v>
      </c>
      <c r="X4383">
        <v>137</v>
      </c>
      <c r="Y4383">
        <v>120</v>
      </c>
      <c r="Z4383">
        <v>139</v>
      </c>
      <c r="AA4383">
        <f t="shared" si="985"/>
        <v>417</v>
      </c>
      <c r="AB4383">
        <f t="shared" si="990"/>
        <v>6.9488175428814524E-5</v>
      </c>
      <c r="AC4383" s="175"/>
    </row>
    <row r="4384" spans="1:29">
      <c r="A4384" t="s">
        <v>10002</v>
      </c>
      <c r="B4384" t="s">
        <v>10003</v>
      </c>
      <c r="C4384">
        <v>4.0599999999999996</v>
      </c>
      <c r="D4384">
        <v>4.0599999999999996</v>
      </c>
      <c r="E4384">
        <v>3.21</v>
      </c>
      <c r="F4384">
        <v>6.32</v>
      </c>
      <c r="G4384">
        <v>6.32</v>
      </c>
      <c r="H4384">
        <v>4.1900000000000004</v>
      </c>
      <c r="I4384">
        <v>5.96</v>
      </c>
      <c r="J4384">
        <v>6.02</v>
      </c>
      <c r="K4384">
        <v>2.7</v>
      </c>
      <c r="U4384">
        <v>5</v>
      </c>
      <c r="V4384">
        <v>8</v>
      </c>
      <c r="W4384">
        <v>6</v>
      </c>
      <c r="X4384">
        <v>130</v>
      </c>
      <c r="Y4384">
        <v>121</v>
      </c>
      <c r="Z4384">
        <v>134</v>
      </c>
      <c r="AA4384">
        <f t="shared" si="985"/>
        <v>404</v>
      </c>
      <c r="AB4384">
        <f t="shared" si="990"/>
        <v>6.7321877393863484E-5</v>
      </c>
      <c r="AC4384" s="175"/>
    </row>
    <row r="4385" spans="1:29">
      <c r="A4385" t="s">
        <v>10004</v>
      </c>
      <c r="B4385" t="s">
        <v>10005</v>
      </c>
      <c r="C4385">
        <v>4.0599999999999996</v>
      </c>
      <c r="D4385">
        <v>4.0599999999999996</v>
      </c>
      <c r="E4385">
        <v>3.23</v>
      </c>
      <c r="F4385">
        <v>6.32</v>
      </c>
      <c r="G4385">
        <v>6.32</v>
      </c>
      <c r="H4385">
        <v>4.24</v>
      </c>
      <c r="I4385">
        <v>5.97</v>
      </c>
      <c r="J4385">
        <v>6.03</v>
      </c>
      <c r="K4385">
        <v>2.7</v>
      </c>
      <c r="U4385">
        <v>7</v>
      </c>
      <c r="V4385">
        <v>8</v>
      </c>
      <c r="W4385">
        <v>7</v>
      </c>
      <c r="X4385">
        <v>104</v>
      </c>
      <c r="Y4385">
        <v>111</v>
      </c>
      <c r="Z4385">
        <v>108</v>
      </c>
      <c r="AA4385">
        <f t="shared" si="985"/>
        <v>345</v>
      </c>
      <c r="AB4385">
        <f t="shared" si="990"/>
        <v>5.7490217081393314E-5</v>
      </c>
      <c r="AC4385" s="175">
        <f t="shared" ref="AC4385:AC4445" si="993">SUM(AB4385:AB4388)/4</f>
        <v>5.3615876365038549E-5</v>
      </c>
    </row>
    <row r="4386" spans="1:29">
      <c r="A4386" t="s">
        <v>10006</v>
      </c>
      <c r="B4386" t="s">
        <v>10007</v>
      </c>
      <c r="C4386">
        <v>4.0599999999999996</v>
      </c>
      <c r="D4386">
        <v>4.0599999999999996</v>
      </c>
      <c r="E4386">
        <v>3.25</v>
      </c>
      <c r="F4386">
        <v>6.32</v>
      </c>
      <c r="G4386">
        <v>6.32</v>
      </c>
      <c r="H4386">
        <v>4.2699999999999996</v>
      </c>
      <c r="I4386">
        <v>5.98</v>
      </c>
      <c r="J4386">
        <v>6.04</v>
      </c>
      <c r="K4386">
        <v>2.7</v>
      </c>
      <c r="U4386">
        <v>8</v>
      </c>
      <c r="V4386">
        <v>7</v>
      </c>
      <c r="W4386">
        <v>6</v>
      </c>
      <c r="X4386">
        <v>92</v>
      </c>
      <c r="Y4386">
        <v>114</v>
      </c>
      <c r="Z4386">
        <v>103</v>
      </c>
      <c r="AA4386">
        <f t="shared" si="985"/>
        <v>330</v>
      </c>
      <c r="AB4386">
        <f t="shared" si="990"/>
        <v>5.4990642425680565E-5</v>
      </c>
      <c r="AC4386" s="175"/>
    </row>
    <row r="4387" spans="1:29">
      <c r="A4387" t="s">
        <v>10008</v>
      </c>
      <c r="B4387" t="s">
        <v>10009</v>
      </c>
      <c r="C4387">
        <v>4.0599999999999996</v>
      </c>
      <c r="D4387">
        <v>4.0599999999999996</v>
      </c>
      <c r="E4387">
        <v>3.25</v>
      </c>
      <c r="F4387">
        <v>6.32</v>
      </c>
      <c r="G4387">
        <v>6.32</v>
      </c>
      <c r="H4387">
        <v>4.25</v>
      </c>
      <c r="I4387">
        <v>5.97</v>
      </c>
      <c r="J4387">
        <v>6.03</v>
      </c>
      <c r="K4387">
        <v>2.7</v>
      </c>
      <c r="U4387">
        <v>6</v>
      </c>
      <c r="V4387">
        <v>7</v>
      </c>
      <c r="W4387">
        <v>6</v>
      </c>
      <c r="X4387">
        <v>88</v>
      </c>
      <c r="Y4387">
        <v>103</v>
      </c>
      <c r="Z4387">
        <v>92</v>
      </c>
      <c r="AA4387">
        <f t="shared" si="985"/>
        <v>302</v>
      </c>
      <c r="AB4387">
        <f t="shared" si="990"/>
        <v>5.0324769735016755E-5</v>
      </c>
      <c r="AC4387" s="175"/>
    </row>
    <row r="4388" spans="1:29">
      <c r="A4388" t="s">
        <v>10010</v>
      </c>
      <c r="B4388" t="s">
        <v>10011</v>
      </c>
      <c r="C4388">
        <v>4.0599999999999996</v>
      </c>
      <c r="D4388">
        <v>4.0599999999999996</v>
      </c>
      <c r="E4388">
        <v>3.24</v>
      </c>
      <c r="F4388">
        <v>6.32</v>
      </c>
      <c r="G4388">
        <v>6.32</v>
      </c>
      <c r="H4388">
        <v>4.21</v>
      </c>
      <c r="I4388">
        <v>5.96</v>
      </c>
      <c r="J4388">
        <v>6.03</v>
      </c>
      <c r="K4388">
        <v>2.7</v>
      </c>
      <c r="U4388">
        <v>8</v>
      </c>
      <c r="V4388">
        <v>8</v>
      </c>
      <c r="W4388">
        <v>7</v>
      </c>
      <c r="X4388">
        <v>76</v>
      </c>
      <c r="Y4388">
        <v>102</v>
      </c>
      <c r="Z4388">
        <v>109</v>
      </c>
      <c r="AA4388">
        <f t="shared" si="985"/>
        <v>310</v>
      </c>
      <c r="AB4388">
        <f t="shared" si="990"/>
        <v>5.1657876218063557E-5</v>
      </c>
      <c r="AC4388" s="175"/>
    </row>
    <row r="4389" spans="1:29">
      <c r="A4389" t="s">
        <v>10012</v>
      </c>
      <c r="B4389" t="s">
        <v>10013</v>
      </c>
      <c r="C4389">
        <v>4.0599999999999996</v>
      </c>
      <c r="D4389">
        <v>4.0599999999999996</v>
      </c>
      <c r="E4389">
        <v>3.22</v>
      </c>
      <c r="F4389">
        <v>6.32</v>
      </c>
      <c r="G4389">
        <v>6.32</v>
      </c>
      <c r="H4389">
        <v>4.1399999999999997</v>
      </c>
      <c r="I4389">
        <v>5.94</v>
      </c>
      <c r="J4389">
        <v>6.02</v>
      </c>
      <c r="K4389">
        <v>2.7</v>
      </c>
      <c r="U4389">
        <v>7</v>
      </c>
      <c r="V4389">
        <v>8</v>
      </c>
      <c r="W4389">
        <v>6</v>
      </c>
      <c r="X4389">
        <v>81</v>
      </c>
      <c r="Y4389">
        <v>109</v>
      </c>
      <c r="Z4389">
        <v>128</v>
      </c>
      <c r="AA4389">
        <f t="shared" si="985"/>
        <v>339</v>
      </c>
      <c r="AB4389">
        <f t="shared" si="990"/>
        <v>5.6490387219108214E-5</v>
      </c>
      <c r="AC4389" s="175">
        <f t="shared" ref="AC4389:AC4449" si="994">SUM(AB4389:AB4392)/4</f>
        <v>6.0614685401034254E-5</v>
      </c>
    </row>
    <row r="4390" spans="1:29">
      <c r="A4390" t="s">
        <v>10014</v>
      </c>
      <c r="B4390" t="s">
        <v>10015</v>
      </c>
      <c r="C4390">
        <v>4.0599999999999996</v>
      </c>
      <c r="D4390">
        <v>4.0599999999999996</v>
      </c>
      <c r="E4390">
        <v>3.17</v>
      </c>
      <c r="F4390">
        <v>6.32</v>
      </c>
      <c r="G4390">
        <v>6.32</v>
      </c>
      <c r="H4390">
        <v>4.03</v>
      </c>
      <c r="I4390">
        <v>5.87</v>
      </c>
      <c r="J4390">
        <v>5.98</v>
      </c>
      <c r="K4390">
        <v>2.7</v>
      </c>
      <c r="U4390">
        <v>7</v>
      </c>
      <c r="V4390">
        <v>9</v>
      </c>
      <c r="W4390">
        <v>8</v>
      </c>
      <c r="X4390">
        <v>86</v>
      </c>
      <c r="Y4390">
        <v>115</v>
      </c>
      <c r="Z4390">
        <v>124</v>
      </c>
      <c r="AA4390">
        <f t="shared" si="985"/>
        <v>349</v>
      </c>
      <c r="AB4390">
        <f t="shared" si="990"/>
        <v>5.8156770322916718E-5</v>
      </c>
      <c r="AC4390" s="175"/>
    </row>
    <row r="4391" spans="1:29">
      <c r="A4391" t="s">
        <v>10016</v>
      </c>
      <c r="B4391" t="s">
        <v>10017</v>
      </c>
      <c r="C4391">
        <v>4.0599999999999996</v>
      </c>
      <c r="D4391">
        <v>4.0599999999999996</v>
      </c>
      <c r="E4391">
        <v>3.1</v>
      </c>
      <c r="F4391">
        <v>6.31</v>
      </c>
      <c r="G4391">
        <v>6.32</v>
      </c>
      <c r="H4391">
        <v>3.9</v>
      </c>
      <c r="I4391">
        <v>5.76</v>
      </c>
      <c r="J4391">
        <v>5.93</v>
      </c>
      <c r="K4391">
        <v>2.7</v>
      </c>
      <c r="U4391">
        <v>6</v>
      </c>
      <c r="V4391">
        <v>10</v>
      </c>
      <c r="W4391">
        <v>9</v>
      </c>
      <c r="X4391">
        <v>100</v>
      </c>
      <c r="Y4391">
        <v>118</v>
      </c>
      <c r="Z4391">
        <v>130</v>
      </c>
      <c r="AA4391">
        <f t="shared" si="985"/>
        <v>373</v>
      </c>
      <c r="AB4391">
        <f t="shared" si="990"/>
        <v>6.2156089772057117E-5</v>
      </c>
      <c r="AC4391" s="175"/>
    </row>
    <row r="4392" spans="1:29">
      <c r="A4392" t="s">
        <v>10018</v>
      </c>
      <c r="B4392" t="s">
        <v>10019</v>
      </c>
      <c r="C4392">
        <v>4.0599999999999996</v>
      </c>
      <c r="D4392">
        <v>4.0599999999999996</v>
      </c>
      <c r="E4392">
        <v>3</v>
      </c>
      <c r="F4392">
        <v>6.27</v>
      </c>
      <c r="G4392">
        <v>6.32</v>
      </c>
      <c r="H4392">
        <v>3.72</v>
      </c>
      <c r="I4392">
        <v>5.55</v>
      </c>
      <c r="J4392">
        <v>5.82</v>
      </c>
      <c r="K4392">
        <v>2.7</v>
      </c>
      <c r="U4392">
        <v>7</v>
      </c>
      <c r="V4392">
        <v>10</v>
      </c>
      <c r="W4392">
        <v>9</v>
      </c>
      <c r="X4392">
        <v>104</v>
      </c>
      <c r="Y4392">
        <v>129</v>
      </c>
      <c r="Z4392">
        <v>135</v>
      </c>
      <c r="AA4392">
        <f t="shared" si="985"/>
        <v>394</v>
      </c>
      <c r="AB4392">
        <f t="shared" si="990"/>
        <v>6.565549429005498E-5</v>
      </c>
      <c r="AC4392" s="175"/>
    </row>
    <row r="4393" spans="1:29">
      <c r="A4393" t="s">
        <v>10020</v>
      </c>
      <c r="B4393" t="s">
        <v>10021</v>
      </c>
      <c r="C4393">
        <v>4.05</v>
      </c>
      <c r="D4393">
        <v>4.0599999999999996</v>
      </c>
      <c r="E4393">
        <v>2.93</v>
      </c>
      <c r="F4393">
        <v>6.16</v>
      </c>
      <c r="G4393">
        <v>6.31</v>
      </c>
      <c r="H4393">
        <v>3.56</v>
      </c>
      <c r="I4393">
        <v>5.36</v>
      </c>
      <c r="J4393">
        <v>5.72</v>
      </c>
      <c r="K4393">
        <v>2.7</v>
      </c>
      <c r="U4393">
        <v>7</v>
      </c>
      <c r="V4393">
        <v>10</v>
      </c>
      <c r="W4393">
        <v>8</v>
      </c>
      <c r="X4393">
        <v>95</v>
      </c>
      <c r="Y4393">
        <v>125</v>
      </c>
      <c r="Z4393">
        <v>115</v>
      </c>
      <c r="AA4393">
        <f t="shared" si="985"/>
        <v>360</v>
      </c>
      <c r="AB4393">
        <f t="shared" si="990"/>
        <v>5.998979173710607E-5</v>
      </c>
      <c r="AC4393" s="175">
        <f t="shared" ref="AC4393:AC4453" si="995">SUM(AB4393:AB4396)/4</f>
        <v>4.2159492526355096E-5</v>
      </c>
    </row>
    <row r="4394" spans="1:29">
      <c r="A4394" t="s">
        <v>10022</v>
      </c>
      <c r="B4394" t="s">
        <v>10023</v>
      </c>
      <c r="C4394">
        <v>4.01</v>
      </c>
      <c r="D4394">
        <v>4.0599999999999996</v>
      </c>
      <c r="E4394">
        <v>2.87</v>
      </c>
      <c r="F4394">
        <v>6</v>
      </c>
      <c r="G4394">
        <v>6.27</v>
      </c>
      <c r="H4394">
        <v>3.45</v>
      </c>
      <c r="I4394">
        <v>5.2</v>
      </c>
      <c r="J4394">
        <v>5.64</v>
      </c>
      <c r="K4394">
        <v>2.7</v>
      </c>
      <c r="U4394">
        <v>5</v>
      </c>
      <c r="V4394">
        <v>8</v>
      </c>
      <c r="W4394">
        <v>7</v>
      </c>
      <c r="X4394">
        <v>93</v>
      </c>
      <c r="Y4394">
        <v>113</v>
      </c>
      <c r="Z4394">
        <v>67</v>
      </c>
      <c r="AA4394">
        <f t="shared" si="985"/>
        <v>293</v>
      </c>
      <c r="AB4394">
        <f t="shared" si="990"/>
        <v>4.8825024941589105E-5</v>
      </c>
      <c r="AC4394" s="175"/>
    </row>
    <row r="4395" spans="1:29">
      <c r="A4395" t="s">
        <v>10024</v>
      </c>
      <c r="B4395" t="s">
        <v>10025</v>
      </c>
      <c r="C4395">
        <v>3.95</v>
      </c>
      <c r="D4395">
        <v>4.0599999999999996</v>
      </c>
      <c r="E4395">
        <v>2.82</v>
      </c>
      <c r="F4395">
        <v>5.81</v>
      </c>
      <c r="G4395">
        <v>6.2</v>
      </c>
      <c r="H4395">
        <v>3.36</v>
      </c>
      <c r="I4395">
        <v>5.07</v>
      </c>
      <c r="J4395">
        <v>5.57</v>
      </c>
      <c r="K4395">
        <v>2.7</v>
      </c>
      <c r="U4395">
        <v>5</v>
      </c>
      <c r="V4395">
        <v>6</v>
      </c>
      <c r="W4395">
        <v>3</v>
      </c>
      <c r="X4395">
        <v>70</v>
      </c>
      <c r="Y4395">
        <v>85</v>
      </c>
      <c r="Z4395">
        <v>28</v>
      </c>
      <c r="AA4395">
        <f t="shared" si="985"/>
        <v>197</v>
      </c>
      <c r="AB4395">
        <f t="shared" si="990"/>
        <v>3.282774714502749E-5</v>
      </c>
      <c r="AC4395" s="175"/>
    </row>
    <row r="4396" spans="1:29">
      <c r="A4396" t="s">
        <v>10026</v>
      </c>
      <c r="B4396" t="s">
        <v>10027</v>
      </c>
      <c r="C4396">
        <v>3.86</v>
      </c>
      <c r="D4396">
        <v>4.04</v>
      </c>
      <c r="E4396">
        <v>2.77</v>
      </c>
      <c r="F4396">
        <v>5.58</v>
      </c>
      <c r="G4396">
        <v>6.08</v>
      </c>
      <c r="H4396">
        <v>3.27</v>
      </c>
      <c r="I4396">
        <v>4.9400000000000004</v>
      </c>
      <c r="J4396">
        <v>5.5</v>
      </c>
      <c r="K4396">
        <v>2.7</v>
      </c>
      <c r="U4396">
        <v>7</v>
      </c>
      <c r="V4396">
        <v>7</v>
      </c>
      <c r="W4396">
        <v>5</v>
      </c>
      <c r="X4396">
        <v>65</v>
      </c>
      <c r="Y4396">
        <v>66</v>
      </c>
      <c r="Z4396">
        <v>12</v>
      </c>
      <c r="AA4396">
        <f t="shared" si="985"/>
        <v>162</v>
      </c>
      <c r="AB4396">
        <f t="shared" si="990"/>
        <v>2.6995406281697733E-5</v>
      </c>
      <c r="AC4396" s="175"/>
    </row>
    <row r="4397" spans="1:29">
      <c r="A4397" t="s">
        <v>10028</v>
      </c>
      <c r="B4397" t="s">
        <v>10029</v>
      </c>
      <c r="C4397">
        <v>3.8</v>
      </c>
      <c r="D4397">
        <v>4.0199999999999996</v>
      </c>
      <c r="E4397">
        <v>2.74</v>
      </c>
      <c r="F4397">
        <v>5.43</v>
      </c>
      <c r="G4397">
        <v>6</v>
      </c>
      <c r="H4397">
        <v>3.21</v>
      </c>
      <c r="I4397">
        <v>4.8600000000000003</v>
      </c>
      <c r="J4397">
        <v>5.46</v>
      </c>
      <c r="K4397">
        <v>2.7</v>
      </c>
      <c r="U4397">
        <v>7</v>
      </c>
      <c r="V4397">
        <v>6</v>
      </c>
      <c r="W4397">
        <v>5</v>
      </c>
      <c r="X4397">
        <v>81</v>
      </c>
      <c r="Y4397">
        <v>68</v>
      </c>
      <c r="Z4397">
        <v>14</v>
      </c>
      <c r="AA4397">
        <f t="shared" si="985"/>
        <v>181</v>
      </c>
      <c r="AB4397">
        <f t="shared" si="990"/>
        <v>3.0161534178933886E-5</v>
      </c>
      <c r="AC4397" s="175">
        <f t="shared" ref="AC4397" si="996">SUM(AB4397:AB4400)/4</f>
        <v>3.595221546466843E-5</v>
      </c>
    </row>
    <row r="4398" spans="1:29">
      <c r="A4398" t="s">
        <v>10030</v>
      </c>
      <c r="B4398" t="s">
        <v>10031</v>
      </c>
      <c r="C4398">
        <v>3.76</v>
      </c>
      <c r="D4398">
        <v>4.01</v>
      </c>
      <c r="E4398">
        <v>2.71</v>
      </c>
      <c r="F4398">
        <v>5.32</v>
      </c>
      <c r="G4398">
        <v>5.94</v>
      </c>
      <c r="H4398">
        <v>3.16</v>
      </c>
      <c r="I4398">
        <v>4.8099999999999996</v>
      </c>
      <c r="J4398">
        <v>5.43</v>
      </c>
      <c r="K4398">
        <v>2.7</v>
      </c>
      <c r="U4398">
        <v>6</v>
      </c>
      <c r="V4398">
        <v>6</v>
      </c>
      <c r="W4398">
        <v>6</v>
      </c>
      <c r="X4398">
        <v>85</v>
      </c>
      <c r="Y4398">
        <v>66</v>
      </c>
      <c r="Z4398">
        <v>12</v>
      </c>
      <c r="AA4398">
        <f t="shared" si="985"/>
        <v>181</v>
      </c>
      <c r="AB4398">
        <f t="shared" si="990"/>
        <v>3.0161534178933886E-5</v>
      </c>
      <c r="AC4398" s="175"/>
    </row>
    <row r="4399" spans="1:29">
      <c r="A4399" t="s">
        <v>10032</v>
      </c>
      <c r="B4399" t="s">
        <v>10033</v>
      </c>
      <c r="C4399">
        <v>3.73</v>
      </c>
      <c r="D4399">
        <v>4</v>
      </c>
      <c r="E4399">
        <v>2.69</v>
      </c>
      <c r="F4399">
        <v>5.24</v>
      </c>
      <c r="G4399">
        <v>5.89</v>
      </c>
      <c r="H4399">
        <v>3.12</v>
      </c>
      <c r="I4399">
        <v>4.76</v>
      </c>
      <c r="J4399">
        <v>5.4</v>
      </c>
      <c r="K4399">
        <v>2.7</v>
      </c>
      <c r="U4399">
        <v>10</v>
      </c>
      <c r="V4399">
        <v>8</v>
      </c>
      <c r="W4399">
        <v>8</v>
      </c>
      <c r="X4399">
        <v>86</v>
      </c>
      <c r="Y4399">
        <v>63</v>
      </c>
      <c r="Z4399">
        <v>21</v>
      </c>
      <c r="AA4399">
        <f t="shared" si="985"/>
        <v>196</v>
      </c>
      <c r="AB4399">
        <f t="shared" si="990"/>
        <v>3.2661108834646635E-5</v>
      </c>
      <c r="AC4399" s="175"/>
    </row>
    <row r="4400" spans="1:29">
      <c r="A4400" t="s">
        <v>10034</v>
      </c>
      <c r="B4400" t="s">
        <v>10035</v>
      </c>
      <c r="C4400">
        <v>3.75</v>
      </c>
      <c r="D4400">
        <v>4.01</v>
      </c>
      <c r="E4400">
        <v>2.69</v>
      </c>
      <c r="F4400">
        <v>5.22</v>
      </c>
      <c r="G4400">
        <v>5.86</v>
      </c>
      <c r="H4400">
        <v>3.09</v>
      </c>
      <c r="I4400">
        <v>4.78</v>
      </c>
      <c r="J4400">
        <v>5.41</v>
      </c>
      <c r="K4400">
        <v>2.7</v>
      </c>
      <c r="U4400">
        <v>8</v>
      </c>
      <c r="V4400">
        <v>13</v>
      </c>
      <c r="W4400">
        <v>13</v>
      </c>
      <c r="X4400">
        <v>119</v>
      </c>
      <c r="Y4400">
        <v>101</v>
      </c>
      <c r="Z4400">
        <v>51</v>
      </c>
      <c r="AA4400">
        <f t="shared" si="985"/>
        <v>305</v>
      </c>
      <c r="AB4400">
        <f t="shared" si="990"/>
        <v>5.0824684666159311E-5</v>
      </c>
      <c r="AC4400" s="175"/>
    </row>
    <row r="4401" spans="1:29">
      <c r="A4401" t="s">
        <v>10036</v>
      </c>
      <c r="B4401" t="s">
        <v>10037</v>
      </c>
      <c r="C4401">
        <v>3.94</v>
      </c>
      <c r="D4401">
        <v>4.0599999999999996</v>
      </c>
      <c r="E4401">
        <v>2.77</v>
      </c>
      <c r="F4401">
        <v>5.58</v>
      </c>
      <c r="G4401">
        <v>6.09</v>
      </c>
      <c r="H4401">
        <v>3.17</v>
      </c>
      <c r="I4401">
        <v>5</v>
      </c>
      <c r="J4401">
        <v>5.53</v>
      </c>
      <c r="K4401">
        <v>2.7</v>
      </c>
      <c r="U4401">
        <v>1</v>
      </c>
      <c r="V4401">
        <v>22</v>
      </c>
      <c r="W4401">
        <v>23</v>
      </c>
      <c r="X4401">
        <v>192</v>
      </c>
      <c r="Y4401">
        <v>138</v>
      </c>
      <c r="Z4401">
        <v>160</v>
      </c>
      <c r="AA4401">
        <f t="shared" si="985"/>
        <v>536</v>
      </c>
      <c r="AB4401">
        <f t="shared" si="990"/>
        <v>8.9318134364135704E-5</v>
      </c>
      <c r="AC4401" s="175">
        <f t="shared" si="980"/>
        <v>9.6733539176083538E-5</v>
      </c>
    </row>
    <row r="4402" spans="1:29">
      <c r="A4402" t="s">
        <v>10038</v>
      </c>
      <c r="B4402" t="s">
        <v>10039</v>
      </c>
      <c r="C4402">
        <v>4.0599999999999996</v>
      </c>
      <c r="D4402">
        <v>4.0599999999999996</v>
      </c>
      <c r="E4402">
        <v>2.86</v>
      </c>
      <c r="F4402">
        <v>6.04</v>
      </c>
      <c r="G4402">
        <v>6.31</v>
      </c>
      <c r="H4402">
        <v>3.32</v>
      </c>
      <c r="I4402">
        <v>5.24</v>
      </c>
      <c r="J4402">
        <v>5.66</v>
      </c>
      <c r="K4402">
        <v>2.7</v>
      </c>
      <c r="U4402">
        <v>7</v>
      </c>
      <c r="V4402">
        <v>31</v>
      </c>
      <c r="W4402">
        <v>21</v>
      </c>
      <c r="X4402">
        <v>217</v>
      </c>
      <c r="Y4402">
        <v>117</v>
      </c>
      <c r="Z4402">
        <v>249</v>
      </c>
      <c r="AA4402">
        <f t="shared" si="985"/>
        <v>642</v>
      </c>
      <c r="AB4402">
        <f t="shared" si="990"/>
        <v>1.0698179526450582E-4</v>
      </c>
      <c r="AC4402" s="175"/>
    </row>
    <row r="4403" spans="1:29">
      <c r="A4403" t="s">
        <v>10040</v>
      </c>
      <c r="B4403" t="s">
        <v>10041</v>
      </c>
      <c r="C4403">
        <v>4.0599999999999996</v>
      </c>
      <c r="D4403">
        <v>4.0599999999999996</v>
      </c>
      <c r="E4403">
        <v>2.94</v>
      </c>
      <c r="F4403">
        <v>6.27</v>
      </c>
      <c r="G4403">
        <v>6.32</v>
      </c>
      <c r="H4403">
        <v>3.47</v>
      </c>
      <c r="I4403">
        <v>5.45</v>
      </c>
      <c r="J4403">
        <v>5.76</v>
      </c>
      <c r="K4403">
        <v>2.7</v>
      </c>
      <c r="U4403">
        <v>11</v>
      </c>
      <c r="V4403">
        <v>22</v>
      </c>
      <c r="W4403">
        <v>22</v>
      </c>
      <c r="X4403">
        <v>215</v>
      </c>
      <c r="Y4403">
        <v>148</v>
      </c>
      <c r="Z4403">
        <v>215</v>
      </c>
      <c r="AA4403">
        <f t="shared" si="985"/>
        <v>633</v>
      </c>
      <c r="AB4403">
        <f t="shared" si="990"/>
        <v>1.0548205047107817E-4</v>
      </c>
      <c r="AC4403" s="175"/>
    </row>
    <row r="4404" spans="1:29">
      <c r="A4404" t="s">
        <v>10042</v>
      </c>
      <c r="B4404" t="s">
        <v>10043</v>
      </c>
      <c r="C4404">
        <v>4.0599999999999996</v>
      </c>
      <c r="D4404">
        <v>4.0599999999999996</v>
      </c>
      <c r="E4404">
        <v>3</v>
      </c>
      <c r="F4404">
        <v>6.31</v>
      </c>
      <c r="G4404">
        <v>6.32</v>
      </c>
      <c r="H4404">
        <v>3.61</v>
      </c>
      <c r="I4404">
        <v>5.6</v>
      </c>
      <c r="J4404">
        <v>5.84</v>
      </c>
      <c r="K4404">
        <v>2.7</v>
      </c>
      <c r="U4404">
        <v>15</v>
      </c>
      <c r="V4404">
        <v>20</v>
      </c>
      <c r="W4404">
        <v>19</v>
      </c>
      <c r="X4404">
        <v>162</v>
      </c>
      <c r="Y4404">
        <v>132</v>
      </c>
      <c r="Z4404">
        <v>163</v>
      </c>
      <c r="AA4404">
        <f t="shared" si="985"/>
        <v>511</v>
      </c>
      <c r="AB4404">
        <f t="shared" si="990"/>
        <v>8.5152176604614451E-5</v>
      </c>
      <c r="AC4404" s="175"/>
    </row>
    <row r="4405" spans="1:29">
      <c r="A4405" t="s">
        <v>10044</v>
      </c>
      <c r="B4405" t="s">
        <v>10045</v>
      </c>
      <c r="C4405">
        <v>4.0599999999999996</v>
      </c>
      <c r="D4405">
        <v>4.0599999999999996</v>
      </c>
      <c r="E4405">
        <v>3.05</v>
      </c>
      <c r="F4405">
        <v>6.32</v>
      </c>
      <c r="G4405">
        <v>6.32</v>
      </c>
      <c r="H4405">
        <v>3.75</v>
      </c>
      <c r="I4405">
        <v>5.7</v>
      </c>
      <c r="J4405">
        <v>5.9</v>
      </c>
      <c r="K4405">
        <v>2.7</v>
      </c>
      <c r="U4405">
        <v>13</v>
      </c>
      <c r="V4405">
        <v>19</v>
      </c>
      <c r="W4405">
        <v>19</v>
      </c>
      <c r="X4405">
        <v>151</v>
      </c>
      <c r="Y4405">
        <v>134</v>
      </c>
      <c r="Z4405">
        <v>156</v>
      </c>
      <c r="AA4405">
        <f t="shared" si="985"/>
        <v>492</v>
      </c>
      <c r="AB4405">
        <f t="shared" si="990"/>
        <v>8.1986048707378297E-5</v>
      </c>
      <c r="AC4405" s="175">
        <f t="shared" si="981"/>
        <v>7.5903750378477258E-5</v>
      </c>
    </row>
    <row r="4406" spans="1:29">
      <c r="A4406" t="s">
        <v>10046</v>
      </c>
      <c r="B4406" t="s">
        <v>10047</v>
      </c>
      <c r="C4406">
        <v>4.0599999999999996</v>
      </c>
      <c r="D4406">
        <v>4.0599999999999996</v>
      </c>
      <c r="E4406">
        <v>3.09</v>
      </c>
      <c r="F4406">
        <v>6.32</v>
      </c>
      <c r="G4406">
        <v>6.32</v>
      </c>
      <c r="H4406">
        <v>3.86</v>
      </c>
      <c r="I4406">
        <v>5.77</v>
      </c>
      <c r="J4406">
        <v>5.93</v>
      </c>
      <c r="K4406">
        <v>2.7</v>
      </c>
      <c r="U4406">
        <v>11</v>
      </c>
      <c r="V4406">
        <v>17</v>
      </c>
      <c r="W4406">
        <v>15</v>
      </c>
      <c r="X4406">
        <v>148</v>
      </c>
      <c r="Y4406">
        <v>127</v>
      </c>
      <c r="Z4406">
        <v>141</v>
      </c>
      <c r="AA4406">
        <f t="shared" si="985"/>
        <v>459</v>
      </c>
      <c r="AB4406">
        <f t="shared" si="990"/>
        <v>7.6486984464810235E-5</v>
      </c>
      <c r="AC4406" s="175"/>
    </row>
    <row r="4407" spans="1:29">
      <c r="A4407" t="s">
        <v>10048</v>
      </c>
      <c r="B4407" t="s">
        <v>10049</v>
      </c>
      <c r="C4407">
        <v>4.0599999999999996</v>
      </c>
      <c r="D4407">
        <v>4.0599999999999996</v>
      </c>
      <c r="E4407">
        <v>3.12</v>
      </c>
      <c r="F4407">
        <v>6.32</v>
      </c>
      <c r="G4407">
        <v>6.32</v>
      </c>
      <c r="H4407">
        <v>3.96</v>
      </c>
      <c r="I4407">
        <v>5.82</v>
      </c>
      <c r="J4407">
        <v>5.96</v>
      </c>
      <c r="K4407">
        <v>2.7</v>
      </c>
      <c r="U4407">
        <v>8</v>
      </c>
      <c r="V4407">
        <v>16</v>
      </c>
      <c r="W4407">
        <v>13</v>
      </c>
      <c r="X4407">
        <v>137</v>
      </c>
      <c r="Y4407">
        <v>124</v>
      </c>
      <c r="Z4407">
        <v>144</v>
      </c>
      <c r="AA4407">
        <f t="shared" si="985"/>
        <v>442</v>
      </c>
      <c r="AB4407">
        <f t="shared" si="990"/>
        <v>7.3654133188335791E-5</v>
      </c>
      <c r="AC4407" s="175"/>
    </row>
    <row r="4408" spans="1:29">
      <c r="A4408" t="s">
        <v>10050</v>
      </c>
      <c r="B4408" t="s">
        <v>10051</v>
      </c>
      <c r="C4408">
        <v>4.0599999999999996</v>
      </c>
      <c r="D4408">
        <v>4.0599999999999996</v>
      </c>
      <c r="E4408">
        <v>3.16</v>
      </c>
      <c r="F4408">
        <v>6.32</v>
      </c>
      <c r="G4408">
        <v>6.32</v>
      </c>
      <c r="H4408">
        <v>4.04</v>
      </c>
      <c r="I4408">
        <v>5.88</v>
      </c>
      <c r="J4408">
        <v>5.99</v>
      </c>
      <c r="K4408">
        <v>2.7</v>
      </c>
      <c r="U4408">
        <v>10</v>
      </c>
      <c r="V4408">
        <v>16</v>
      </c>
      <c r="W4408">
        <v>11</v>
      </c>
      <c r="X4408">
        <v>130</v>
      </c>
      <c r="Y4408">
        <v>124</v>
      </c>
      <c r="Z4408">
        <v>138</v>
      </c>
      <c r="AA4408">
        <f t="shared" si="985"/>
        <v>429</v>
      </c>
      <c r="AB4408">
        <f t="shared" si="990"/>
        <v>7.1487835153384737E-5</v>
      </c>
      <c r="AC4408" s="175"/>
    </row>
    <row r="4409" spans="1:29">
      <c r="A4409" t="s">
        <v>10052</v>
      </c>
      <c r="B4409" t="s">
        <v>10053</v>
      </c>
      <c r="C4409">
        <v>4.0599999999999996</v>
      </c>
      <c r="D4409">
        <v>4.0599999999999996</v>
      </c>
      <c r="E4409">
        <v>3.19</v>
      </c>
      <c r="F4409">
        <v>6.32</v>
      </c>
      <c r="G4409">
        <v>6.32</v>
      </c>
      <c r="H4409">
        <v>4.0999999999999996</v>
      </c>
      <c r="I4409">
        <v>5.93</v>
      </c>
      <c r="J4409">
        <v>6.01</v>
      </c>
      <c r="K4409">
        <v>2.7</v>
      </c>
      <c r="U4409">
        <v>12</v>
      </c>
      <c r="V4409">
        <v>14</v>
      </c>
      <c r="W4409">
        <v>12</v>
      </c>
      <c r="X4409">
        <v>104</v>
      </c>
      <c r="Y4409">
        <v>114</v>
      </c>
      <c r="Z4409">
        <v>111</v>
      </c>
      <c r="AA4409">
        <f t="shared" si="985"/>
        <v>367</v>
      </c>
      <c r="AB4409">
        <f t="shared" si="990"/>
        <v>6.1156259909772017E-5</v>
      </c>
      <c r="AC4409" s="175">
        <f t="shared" si="982"/>
        <v>5.7406897926202887E-5</v>
      </c>
    </row>
    <row r="4410" spans="1:29">
      <c r="A4410" t="s">
        <v>10054</v>
      </c>
      <c r="B4410" t="s">
        <v>10055</v>
      </c>
      <c r="C4410">
        <v>4.0599999999999996</v>
      </c>
      <c r="D4410">
        <v>4.0599999999999996</v>
      </c>
      <c r="E4410">
        <v>3.21</v>
      </c>
      <c r="F4410">
        <v>6.32</v>
      </c>
      <c r="G4410">
        <v>6.32</v>
      </c>
      <c r="H4410">
        <v>4.13</v>
      </c>
      <c r="I4410">
        <v>5.95</v>
      </c>
      <c r="J4410">
        <v>6.02</v>
      </c>
      <c r="K4410">
        <v>2.7</v>
      </c>
      <c r="U4410">
        <v>13</v>
      </c>
      <c r="V4410">
        <v>13</v>
      </c>
      <c r="W4410">
        <v>11</v>
      </c>
      <c r="X4410">
        <v>92</v>
      </c>
      <c r="Y4410">
        <v>117</v>
      </c>
      <c r="Z4410">
        <v>107</v>
      </c>
      <c r="AA4410">
        <f t="shared" si="985"/>
        <v>353</v>
      </c>
      <c r="AB4410">
        <f t="shared" si="990"/>
        <v>5.8823323564440116E-5</v>
      </c>
      <c r="AC4410" s="175"/>
    </row>
    <row r="4411" spans="1:29">
      <c r="A4411" t="s">
        <v>10056</v>
      </c>
      <c r="B4411" t="s">
        <v>10057</v>
      </c>
      <c r="C4411">
        <v>4.0599999999999996</v>
      </c>
      <c r="D4411">
        <v>4.0599999999999996</v>
      </c>
      <c r="E4411">
        <v>3.21</v>
      </c>
      <c r="F4411">
        <v>6.32</v>
      </c>
      <c r="G4411">
        <v>6.32</v>
      </c>
      <c r="H4411">
        <v>4.1399999999999997</v>
      </c>
      <c r="I4411">
        <v>5.96</v>
      </c>
      <c r="J4411">
        <v>6.03</v>
      </c>
      <c r="K4411">
        <v>2.7</v>
      </c>
      <c r="U4411">
        <v>11</v>
      </c>
      <c r="V4411">
        <v>14</v>
      </c>
      <c r="W4411">
        <v>11</v>
      </c>
      <c r="X4411">
        <v>88</v>
      </c>
      <c r="Y4411">
        <v>106</v>
      </c>
      <c r="Z4411">
        <v>96</v>
      </c>
      <c r="AA4411">
        <f t="shared" si="985"/>
        <v>326</v>
      </c>
      <c r="AB4411">
        <f t="shared" si="990"/>
        <v>5.432408918415716E-5</v>
      </c>
      <c r="AC4411" s="175"/>
    </row>
    <row r="4412" spans="1:29">
      <c r="A4412" t="s">
        <v>10058</v>
      </c>
      <c r="B4412" t="s">
        <v>10059</v>
      </c>
      <c r="C4412">
        <v>4.0599999999999996</v>
      </c>
      <c r="D4412">
        <v>4.0599999999999996</v>
      </c>
      <c r="E4412">
        <v>3.21</v>
      </c>
      <c r="F4412">
        <v>6.32</v>
      </c>
      <c r="G4412">
        <v>6.32</v>
      </c>
      <c r="H4412">
        <v>4.1100000000000003</v>
      </c>
      <c r="I4412">
        <v>5.95</v>
      </c>
      <c r="J4412">
        <v>6.02</v>
      </c>
      <c r="K4412">
        <v>2.7</v>
      </c>
      <c r="U4412">
        <v>12</v>
      </c>
      <c r="V4412">
        <v>15</v>
      </c>
      <c r="W4412">
        <v>12</v>
      </c>
      <c r="X4412">
        <v>76</v>
      </c>
      <c r="Y4412">
        <v>105</v>
      </c>
      <c r="Z4412">
        <v>112</v>
      </c>
      <c r="AA4412">
        <f t="shared" si="985"/>
        <v>332</v>
      </c>
      <c r="AB4412">
        <f t="shared" si="990"/>
        <v>5.5323919046442267E-5</v>
      </c>
      <c r="AC4412" s="175"/>
    </row>
    <row r="4413" spans="1:29">
      <c r="A4413" t="s">
        <v>10060</v>
      </c>
      <c r="B4413" t="s">
        <v>10061</v>
      </c>
      <c r="C4413">
        <v>4.0599999999999996</v>
      </c>
      <c r="D4413">
        <v>4.0599999999999996</v>
      </c>
      <c r="E4413">
        <v>3.19</v>
      </c>
      <c r="F4413">
        <v>6.32</v>
      </c>
      <c r="G4413">
        <v>6.32</v>
      </c>
      <c r="H4413">
        <v>4.04</v>
      </c>
      <c r="I4413">
        <v>5.91</v>
      </c>
      <c r="J4413">
        <v>6</v>
      </c>
      <c r="K4413">
        <v>2.7</v>
      </c>
      <c r="U4413">
        <v>12</v>
      </c>
      <c r="V4413">
        <v>15</v>
      </c>
      <c r="W4413">
        <v>11</v>
      </c>
      <c r="X4413">
        <v>81</v>
      </c>
      <c r="Y4413">
        <v>112</v>
      </c>
      <c r="Z4413">
        <v>132</v>
      </c>
      <c r="AA4413">
        <f t="shared" si="985"/>
        <v>363</v>
      </c>
      <c r="AB4413">
        <f t="shared" si="990"/>
        <v>6.048970666824862E-5</v>
      </c>
      <c r="AC4413" s="175">
        <f t="shared" si="983"/>
        <v>6.5030600626126789E-5</v>
      </c>
    </row>
    <row r="4414" spans="1:29">
      <c r="A4414" t="s">
        <v>10062</v>
      </c>
      <c r="B4414" t="s">
        <v>10063</v>
      </c>
      <c r="C4414">
        <v>4.0599999999999996</v>
      </c>
      <c r="D4414">
        <v>4.0599999999999996</v>
      </c>
      <c r="E4414">
        <v>3.14</v>
      </c>
      <c r="F4414">
        <v>6.32</v>
      </c>
      <c r="G4414">
        <v>6.32</v>
      </c>
      <c r="H4414">
        <v>3.93</v>
      </c>
      <c r="I4414">
        <v>5.84</v>
      </c>
      <c r="J4414">
        <v>5.96</v>
      </c>
      <c r="K4414">
        <v>2.7</v>
      </c>
      <c r="U4414">
        <v>12</v>
      </c>
      <c r="V4414">
        <v>17</v>
      </c>
      <c r="W4414">
        <v>13</v>
      </c>
      <c r="X4414">
        <v>86</v>
      </c>
      <c r="Y4414">
        <v>118</v>
      </c>
      <c r="Z4414">
        <v>128</v>
      </c>
      <c r="AA4414">
        <f t="shared" si="985"/>
        <v>374</v>
      </c>
      <c r="AB4414">
        <f t="shared" si="990"/>
        <v>6.2322728082437972E-5</v>
      </c>
      <c r="AC4414" s="175"/>
    </row>
    <row r="4415" spans="1:29">
      <c r="A4415" t="s">
        <v>10064</v>
      </c>
      <c r="B4415" t="s">
        <v>10065</v>
      </c>
      <c r="C4415">
        <v>4.0599999999999996</v>
      </c>
      <c r="D4415">
        <v>4.0599999999999996</v>
      </c>
      <c r="E4415">
        <v>3.06</v>
      </c>
      <c r="F4415">
        <v>6.32</v>
      </c>
      <c r="G4415">
        <v>6.32</v>
      </c>
      <c r="H4415">
        <v>3.8</v>
      </c>
      <c r="I4415">
        <v>5.68</v>
      </c>
      <c r="J4415">
        <v>5.89</v>
      </c>
      <c r="K4415">
        <v>2.7</v>
      </c>
      <c r="U4415">
        <v>11</v>
      </c>
      <c r="V4415">
        <v>19</v>
      </c>
      <c r="W4415">
        <v>16</v>
      </c>
      <c r="X4415">
        <v>100</v>
      </c>
      <c r="Y4415">
        <v>121</v>
      </c>
      <c r="Z4415">
        <v>135</v>
      </c>
      <c r="AA4415">
        <f t="shared" si="985"/>
        <v>402</v>
      </c>
      <c r="AB4415">
        <f t="shared" si="990"/>
        <v>6.6988600773101775E-5</v>
      </c>
      <c r="AC4415" s="175"/>
    </row>
    <row r="4416" spans="1:29">
      <c r="A4416" t="s">
        <v>10066</v>
      </c>
      <c r="B4416" t="s">
        <v>10067</v>
      </c>
      <c r="C4416">
        <v>4.0599999999999996</v>
      </c>
      <c r="D4416">
        <v>4.0599999999999996</v>
      </c>
      <c r="E4416">
        <v>2.96</v>
      </c>
      <c r="F4416">
        <v>6.26</v>
      </c>
      <c r="G4416">
        <v>6.32</v>
      </c>
      <c r="H4416">
        <v>3.62</v>
      </c>
      <c r="I4416">
        <v>5.45</v>
      </c>
      <c r="J4416">
        <v>5.77</v>
      </c>
      <c r="K4416">
        <v>2.7</v>
      </c>
      <c r="U4416">
        <v>11</v>
      </c>
      <c r="V4416">
        <v>19</v>
      </c>
      <c r="W4416">
        <v>16</v>
      </c>
      <c r="X4416">
        <v>104</v>
      </c>
      <c r="Y4416">
        <v>132</v>
      </c>
      <c r="Z4416">
        <v>140</v>
      </c>
      <c r="AA4416">
        <f t="shared" si="985"/>
        <v>422</v>
      </c>
      <c r="AB4416">
        <f t="shared" si="990"/>
        <v>7.0321366980718783E-5</v>
      </c>
      <c r="AC4416" s="175"/>
    </row>
    <row r="4417" spans="1:29">
      <c r="A4417" t="s">
        <v>10068</v>
      </c>
      <c r="B4417" t="s">
        <v>10069</v>
      </c>
      <c r="C4417">
        <v>4.05</v>
      </c>
      <c r="D4417">
        <v>4.0599999999999996</v>
      </c>
      <c r="E4417">
        <v>2.89</v>
      </c>
      <c r="F4417">
        <v>6.08</v>
      </c>
      <c r="G4417">
        <v>6.3</v>
      </c>
      <c r="H4417">
        <v>3.47</v>
      </c>
      <c r="I4417">
        <v>5.27</v>
      </c>
      <c r="J4417">
        <v>5.68</v>
      </c>
      <c r="K4417">
        <v>2.7</v>
      </c>
      <c r="U4417">
        <v>12</v>
      </c>
      <c r="V4417">
        <v>19</v>
      </c>
      <c r="W4417">
        <v>14</v>
      </c>
      <c r="X4417">
        <v>95</v>
      </c>
      <c r="Y4417">
        <v>128</v>
      </c>
      <c r="Z4417">
        <v>119</v>
      </c>
      <c r="AA4417">
        <f t="shared" si="985"/>
        <v>387</v>
      </c>
      <c r="AB4417">
        <f t="shared" si="990"/>
        <v>6.4489026117389025E-5</v>
      </c>
      <c r="AC4417" s="175">
        <f t="shared" si="984"/>
        <v>4.4992343802829554E-5</v>
      </c>
    </row>
    <row r="4418" spans="1:29">
      <c r="A4418" t="s">
        <v>10070</v>
      </c>
      <c r="B4418" t="s">
        <v>10071</v>
      </c>
      <c r="C4418">
        <v>3.97</v>
      </c>
      <c r="D4418">
        <v>4.0599999999999996</v>
      </c>
      <c r="E4418">
        <v>2.83</v>
      </c>
      <c r="F4418">
        <v>5.84</v>
      </c>
      <c r="G4418">
        <v>6.21</v>
      </c>
      <c r="H4418">
        <v>3.34</v>
      </c>
      <c r="I4418">
        <v>5.0999999999999996</v>
      </c>
      <c r="J4418">
        <v>5.59</v>
      </c>
      <c r="K4418">
        <v>2.7</v>
      </c>
      <c r="U4418">
        <v>9</v>
      </c>
      <c r="V4418">
        <v>15</v>
      </c>
      <c r="W4418">
        <v>12</v>
      </c>
      <c r="X4418">
        <v>93</v>
      </c>
      <c r="Y4418">
        <v>117</v>
      </c>
      <c r="Z4418">
        <v>70</v>
      </c>
      <c r="AA4418">
        <f t="shared" si="985"/>
        <v>316</v>
      </c>
      <c r="AB4418">
        <f t="shared" si="990"/>
        <v>5.2657706080348663E-5</v>
      </c>
      <c r="AC4418" s="175"/>
    </row>
    <row r="4419" spans="1:29">
      <c r="A4419" t="s">
        <v>10072</v>
      </c>
      <c r="B4419" t="s">
        <v>10073</v>
      </c>
      <c r="C4419">
        <v>3.9</v>
      </c>
      <c r="D4419">
        <v>4.0599999999999996</v>
      </c>
      <c r="E4419">
        <v>2.78</v>
      </c>
      <c r="F4419">
        <v>5.64</v>
      </c>
      <c r="G4419">
        <v>6.12</v>
      </c>
      <c r="H4419">
        <v>3.26</v>
      </c>
      <c r="I4419">
        <v>4.99</v>
      </c>
      <c r="J4419">
        <v>5.52</v>
      </c>
      <c r="K4419">
        <v>2.7</v>
      </c>
      <c r="U4419">
        <v>8</v>
      </c>
      <c r="V4419">
        <v>10</v>
      </c>
      <c r="W4419">
        <v>6</v>
      </c>
      <c r="X4419">
        <v>69</v>
      </c>
      <c r="Y4419">
        <v>87</v>
      </c>
      <c r="Z4419">
        <v>29</v>
      </c>
      <c r="AA4419">
        <f t="shared" si="985"/>
        <v>209</v>
      </c>
      <c r="AB4419">
        <f t="shared" si="990"/>
        <v>3.4827406869597689E-5</v>
      </c>
      <c r="AC4419" s="175"/>
    </row>
    <row r="4420" spans="1:29">
      <c r="A4420" t="s">
        <v>10074</v>
      </c>
      <c r="B4420" t="s">
        <v>10075</v>
      </c>
      <c r="C4420">
        <v>3.81</v>
      </c>
      <c r="D4420">
        <v>4.0199999999999996</v>
      </c>
      <c r="E4420">
        <v>2.74</v>
      </c>
      <c r="F4420">
        <v>5.42</v>
      </c>
      <c r="G4420">
        <v>5.99</v>
      </c>
      <c r="H4420">
        <v>3.19</v>
      </c>
      <c r="I4420">
        <v>4.87</v>
      </c>
      <c r="J4420">
        <v>5.46</v>
      </c>
      <c r="K4420">
        <v>2.7</v>
      </c>
      <c r="U4420">
        <v>9</v>
      </c>
      <c r="V4420">
        <v>9</v>
      </c>
      <c r="W4420">
        <v>7</v>
      </c>
      <c r="X4420">
        <v>65</v>
      </c>
      <c r="Y4420">
        <v>66</v>
      </c>
      <c r="Z4420">
        <v>12</v>
      </c>
      <c r="AA4420">
        <f t="shared" si="985"/>
        <v>168</v>
      </c>
      <c r="AB4420">
        <f t="shared" si="990"/>
        <v>2.7995236143982832E-5</v>
      </c>
      <c r="AC4420" s="175"/>
    </row>
    <row r="4421" spans="1:29">
      <c r="A4421" t="s">
        <v>10076</v>
      </c>
      <c r="B4421" t="s">
        <v>10077</v>
      </c>
      <c r="C4421">
        <v>3.71</v>
      </c>
      <c r="D4421">
        <v>3.98</v>
      </c>
      <c r="E4421">
        <v>2.7</v>
      </c>
      <c r="F4421">
        <v>5.2</v>
      </c>
      <c r="G4421">
        <v>5.85</v>
      </c>
      <c r="H4421">
        <v>3.11</v>
      </c>
      <c r="I4421">
        <v>4.75</v>
      </c>
      <c r="J4421">
        <v>5.4</v>
      </c>
      <c r="K4421">
        <v>2.7</v>
      </c>
      <c r="U4421">
        <v>9</v>
      </c>
      <c r="V4421">
        <v>8</v>
      </c>
      <c r="W4421">
        <v>7</v>
      </c>
      <c r="X4421">
        <v>82</v>
      </c>
      <c r="Y4421">
        <v>69</v>
      </c>
      <c r="Z4421">
        <v>14</v>
      </c>
      <c r="AA4421">
        <f t="shared" si="985"/>
        <v>189</v>
      </c>
      <c r="AB4421">
        <f t="shared" si="990"/>
        <v>3.1494640661980688E-5</v>
      </c>
      <c r="AC4421" s="175">
        <f t="shared" si="986"/>
        <v>3.7410300680500866E-5</v>
      </c>
    </row>
    <row r="4422" spans="1:29">
      <c r="A4422" t="s">
        <v>10078</v>
      </c>
      <c r="B4422" t="s">
        <v>10079</v>
      </c>
      <c r="C4422">
        <v>3.64</v>
      </c>
      <c r="D4422">
        <v>3.95</v>
      </c>
      <c r="E4422">
        <v>2.66</v>
      </c>
      <c r="F4422">
        <v>5.04</v>
      </c>
      <c r="G4422">
        <v>5.74</v>
      </c>
      <c r="H4422">
        <v>3.05</v>
      </c>
      <c r="I4422">
        <v>4.68</v>
      </c>
      <c r="J4422">
        <v>5.36</v>
      </c>
      <c r="K4422">
        <v>2.7</v>
      </c>
      <c r="U4422">
        <v>8</v>
      </c>
      <c r="V4422">
        <v>7</v>
      </c>
      <c r="W4422">
        <v>8</v>
      </c>
      <c r="X4422">
        <v>86</v>
      </c>
      <c r="Y4422">
        <v>67</v>
      </c>
      <c r="Z4422">
        <v>12</v>
      </c>
      <c r="AA4422">
        <f t="shared" ref="AA4422:AA4485" si="997">SUM(U4422:Z4422)</f>
        <v>188</v>
      </c>
      <c r="AB4422">
        <f t="shared" si="990"/>
        <v>3.1328002351599833E-5</v>
      </c>
      <c r="AC4422" s="175"/>
    </row>
    <row r="4423" spans="1:29">
      <c r="A4423" t="s">
        <v>10080</v>
      </c>
      <c r="B4423" t="s">
        <v>10081</v>
      </c>
      <c r="C4423">
        <v>3.61</v>
      </c>
      <c r="D4423">
        <v>3.93</v>
      </c>
      <c r="E4423">
        <v>2.64</v>
      </c>
      <c r="F4423">
        <v>4.96</v>
      </c>
      <c r="G4423">
        <v>5.69</v>
      </c>
      <c r="H4423">
        <v>3.01</v>
      </c>
      <c r="I4423">
        <v>4.6399999999999997</v>
      </c>
      <c r="J4423">
        <v>5.34</v>
      </c>
      <c r="K4423">
        <v>2.7</v>
      </c>
      <c r="U4423">
        <v>12</v>
      </c>
      <c r="V4423">
        <v>10</v>
      </c>
      <c r="W4423">
        <v>10</v>
      </c>
      <c r="X4423">
        <v>88</v>
      </c>
      <c r="Y4423">
        <v>64</v>
      </c>
      <c r="Z4423">
        <v>22</v>
      </c>
      <c r="AA4423">
        <f t="shared" si="997"/>
        <v>206</v>
      </c>
      <c r="AB4423">
        <f t="shared" si="990"/>
        <v>3.4327491938455139E-5</v>
      </c>
      <c r="AC4423" s="175"/>
    </row>
    <row r="4424" spans="1:29">
      <c r="A4424" t="s">
        <v>10082</v>
      </c>
      <c r="B4424" t="s">
        <v>10083</v>
      </c>
      <c r="C4424">
        <v>3.62</v>
      </c>
      <c r="D4424">
        <v>3.94</v>
      </c>
      <c r="E4424">
        <v>2.64</v>
      </c>
      <c r="F4424">
        <v>4.92</v>
      </c>
      <c r="G4424">
        <v>5.64</v>
      </c>
      <c r="H4424">
        <v>2.98</v>
      </c>
      <c r="I4424">
        <v>4.6399999999999997</v>
      </c>
      <c r="J4424">
        <v>5.34</v>
      </c>
      <c r="K4424">
        <v>2.7</v>
      </c>
      <c r="U4424">
        <v>10</v>
      </c>
      <c r="V4424">
        <v>16</v>
      </c>
      <c r="W4424">
        <v>16</v>
      </c>
      <c r="X4424">
        <v>120</v>
      </c>
      <c r="Y4424">
        <v>102</v>
      </c>
      <c r="Z4424">
        <v>51</v>
      </c>
      <c r="AA4424">
        <f t="shared" si="997"/>
        <v>315</v>
      </c>
      <c r="AB4424">
        <f t="shared" si="990"/>
        <v>5.2491067769967809E-5</v>
      </c>
      <c r="AC4424" s="175"/>
    </row>
    <row r="4425" spans="1:29">
      <c r="A4425" t="s">
        <v>10084</v>
      </c>
      <c r="B4425" t="s">
        <v>10085</v>
      </c>
      <c r="C4425">
        <v>3.85</v>
      </c>
      <c r="D4425">
        <v>4.05</v>
      </c>
      <c r="E4425">
        <v>2.72</v>
      </c>
      <c r="F4425">
        <v>5.33</v>
      </c>
      <c r="G4425">
        <v>5.93</v>
      </c>
      <c r="H4425">
        <v>3.07</v>
      </c>
      <c r="I4425">
        <v>4.88</v>
      </c>
      <c r="J4425">
        <v>5.47</v>
      </c>
      <c r="K4425">
        <v>2.7</v>
      </c>
      <c r="U4425">
        <v>1</v>
      </c>
      <c r="V4425">
        <v>27</v>
      </c>
      <c r="W4425">
        <v>27</v>
      </c>
      <c r="X4425">
        <v>194</v>
      </c>
      <c r="Y4425">
        <v>140</v>
      </c>
      <c r="Z4425">
        <v>161</v>
      </c>
      <c r="AA4425">
        <f t="shared" si="997"/>
        <v>550</v>
      </c>
      <c r="AB4425">
        <f t="shared" si="990"/>
        <v>9.1651070709467599E-5</v>
      </c>
      <c r="AC4425" s="175">
        <f t="shared" si="987"/>
        <v>9.9691369185343624E-5</v>
      </c>
    </row>
    <row r="4426" spans="1:29">
      <c r="A4426" t="s">
        <v>10086</v>
      </c>
      <c r="B4426" t="s">
        <v>10087</v>
      </c>
      <c r="C4426">
        <v>4.04</v>
      </c>
      <c r="D4426">
        <v>4.0599999999999996</v>
      </c>
      <c r="E4426">
        <v>2.83</v>
      </c>
      <c r="F4426">
        <v>5.87</v>
      </c>
      <c r="G4426">
        <v>6.25</v>
      </c>
      <c r="H4426">
        <v>3.25</v>
      </c>
      <c r="I4426">
        <v>5.16</v>
      </c>
      <c r="J4426">
        <v>5.61</v>
      </c>
      <c r="K4426">
        <v>2.7</v>
      </c>
      <c r="U4426">
        <v>10</v>
      </c>
      <c r="V4426">
        <v>38</v>
      </c>
      <c r="W4426">
        <v>24</v>
      </c>
      <c r="X4426">
        <v>219</v>
      </c>
      <c r="Y4426">
        <v>119</v>
      </c>
      <c r="Z4426">
        <v>252</v>
      </c>
      <c r="AA4426">
        <f t="shared" si="997"/>
        <v>662</v>
      </c>
      <c r="AB4426">
        <f t="shared" si="990"/>
        <v>1.1031456147212282E-4</v>
      </c>
      <c r="AC4426" s="175"/>
    </row>
    <row r="4427" spans="1:29">
      <c r="A4427" t="s">
        <v>10088</v>
      </c>
      <c r="B4427" t="s">
        <v>10089</v>
      </c>
      <c r="C4427">
        <v>4.0599999999999996</v>
      </c>
      <c r="D4427">
        <v>4.0599999999999996</v>
      </c>
      <c r="E4427">
        <v>2.91</v>
      </c>
      <c r="F4427">
        <v>6.22</v>
      </c>
      <c r="G4427">
        <v>6.32</v>
      </c>
      <c r="H4427">
        <v>3.4</v>
      </c>
      <c r="I4427">
        <v>5.38</v>
      </c>
      <c r="J4427">
        <v>5.73</v>
      </c>
      <c r="K4427">
        <v>2.7</v>
      </c>
      <c r="U4427">
        <v>14</v>
      </c>
      <c r="V4427">
        <v>27</v>
      </c>
      <c r="W4427">
        <v>26</v>
      </c>
      <c r="X4427">
        <v>218</v>
      </c>
      <c r="Y4427">
        <v>149</v>
      </c>
      <c r="Z4427">
        <v>217</v>
      </c>
      <c r="AA4427">
        <f t="shared" si="997"/>
        <v>651</v>
      </c>
      <c r="AB4427">
        <f t="shared" si="990"/>
        <v>1.0848154005793348E-4</v>
      </c>
      <c r="AC4427" s="175"/>
    </row>
    <row r="4428" spans="1:29">
      <c r="A4428" t="s">
        <v>10090</v>
      </c>
      <c r="B4428" t="s">
        <v>10091</v>
      </c>
      <c r="C4428">
        <v>4.0599999999999996</v>
      </c>
      <c r="D4428">
        <v>4.0599999999999996</v>
      </c>
      <c r="E4428">
        <v>2.99</v>
      </c>
      <c r="F4428">
        <v>6.31</v>
      </c>
      <c r="G4428">
        <v>6.32</v>
      </c>
      <c r="H4428">
        <v>3.56</v>
      </c>
      <c r="I4428">
        <v>5.57</v>
      </c>
      <c r="J4428">
        <v>5.83</v>
      </c>
      <c r="K4428">
        <v>2.7</v>
      </c>
      <c r="U4428">
        <v>19</v>
      </c>
      <c r="V4428">
        <v>25</v>
      </c>
      <c r="W4428">
        <v>23</v>
      </c>
      <c r="X4428">
        <v>164</v>
      </c>
      <c r="Y4428">
        <v>134</v>
      </c>
      <c r="Z4428">
        <v>165</v>
      </c>
      <c r="AA4428">
        <f t="shared" si="997"/>
        <v>530</v>
      </c>
      <c r="AB4428">
        <f t="shared" si="990"/>
        <v>8.8318304501850604E-5</v>
      </c>
      <c r="AC4428" s="175"/>
    </row>
    <row r="4429" spans="1:29">
      <c r="A4429" t="s">
        <v>10092</v>
      </c>
      <c r="B4429" t="s">
        <v>10093</v>
      </c>
      <c r="C4429">
        <v>4.0599999999999996</v>
      </c>
      <c r="D4429">
        <v>4.0599999999999996</v>
      </c>
      <c r="E4429">
        <v>3.05</v>
      </c>
      <c r="F4429">
        <v>6.32</v>
      </c>
      <c r="G4429">
        <v>6.32</v>
      </c>
      <c r="H4429">
        <v>3.72</v>
      </c>
      <c r="I4429">
        <v>5.71</v>
      </c>
      <c r="J4429">
        <v>5.9</v>
      </c>
      <c r="K4429">
        <v>2.7</v>
      </c>
      <c r="U4429">
        <v>17</v>
      </c>
      <c r="V4429">
        <v>24</v>
      </c>
      <c r="W4429">
        <v>23</v>
      </c>
      <c r="X4429">
        <v>152</v>
      </c>
      <c r="Y4429">
        <v>136</v>
      </c>
      <c r="Z4429">
        <v>158</v>
      </c>
      <c r="AA4429">
        <f t="shared" si="997"/>
        <v>510</v>
      </c>
      <c r="AB4429">
        <f t="shared" si="990"/>
        <v>8.4985538294233596E-5</v>
      </c>
      <c r="AC4429" s="175">
        <f t="shared" si="988"/>
        <v>7.832000587899958E-5</v>
      </c>
    </row>
    <row r="4430" spans="1:29">
      <c r="A4430" t="s">
        <v>10094</v>
      </c>
      <c r="B4430" t="s">
        <v>10095</v>
      </c>
      <c r="C4430">
        <v>4.0599999999999996</v>
      </c>
      <c r="D4430">
        <v>4.0599999999999996</v>
      </c>
      <c r="E4430">
        <v>3.12</v>
      </c>
      <c r="F4430">
        <v>6.32</v>
      </c>
      <c r="G4430">
        <v>6.32</v>
      </c>
      <c r="H4430">
        <v>3.87</v>
      </c>
      <c r="I4430">
        <v>5.84</v>
      </c>
      <c r="J4430">
        <v>5.96</v>
      </c>
      <c r="K4430">
        <v>2.7</v>
      </c>
      <c r="U4430">
        <v>13</v>
      </c>
      <c r="V4430">
        <v>22</v>
      </c>
      <c r="W4430">
        <v>18</v>
      </c>
      <c r="X4430">
        <v>149</v>
      </c>
      <c r="Y4430">
        <v>129</v>
      </c>
      <c r="Z4430">
        <v>143</v>
      </c>
      <c r="AA4430">
        <f t="shared" si="997"/>
        <v>474</v>
      </c>
      <c r="AB4430">
        <f t="shared" si="990"/>
        <v>7.8986559120522985E-5</v>
      </c>
      <c r="AC4430" s="175"/>
    </row>
    <row r="4431" spans="1:29">
      <c r="A4431" t="s">
        <v>10096</v>
      </c>
      <c r="B4431" t="s">
        <v>10097</v>
      </c>
      <c r="C4431">
        <v>4.0599999999999996</v>
      </c>
      <c r="D4431">
        <v>4.0599999999999996</v>
      </c>
      <c r="E4431">
        <v>3.17</v>
      </c>
      <c r="F4431">
        <v>6.32</v>
      </c>
      <c r="G4431">
        <v>6.32</v>
      </c>
      <c r="H4431">
        <v>4.0199999999999996</v>
      </c>
      <c r="I4431">
        <v>5.94</v>
      </c>
      <c r="J4431">
        <v>6.01</v>
      </c>
      <c r="K4431">
        <v>2.7</v>
      </c>
      <c r="U4431">
        <v>10</v>
      </c>
      <c r="V4431">
        <v>20</v>
      </c>
      <c r="W4431">
        <v>15</v>
      </c>
      <c r="X4431">
        <v>139</v>
      </c>
      <c r="Y4431">
        <v>125</v>
      </c>
      <c r="Z4431">
        <v>145</v>
      </c>
      <c r="AA4431">
        <f t="shared" si="997"/>
        <v>454</v>
      </c>
      <c r="AB4431">
        <f t="shared" si="990"/>
        <v>7.565379291290599E-5</v>
      </c>
      <c r="AC4431" s="175"/>
    </row>
    <row r="4432" spans="1:29">
      <c r="A4432" t="s">
        <v>10098</v>
      </c>
      <c r="B4432" t="s">
        <v>10099</v>
      </c>
      <c r="C4432">
        <v>4.0599999999999996</v>
      </c>
      <c r="D4432">
        <v>4.0599999999999996</v>
      </c>
      <c r="E4432">
        <v>3.23</v>
      </c>
      <c r="F4432">
        <v>6.32</v>
      </c>
      <c r="G4432">
        <v>6.32</v>
      </c>
      <c r="H4432">
        <v>4.13</v>
      </c>
      <c r="I4432">
        <v>6</v>
      </c>
      <c r="J4432">
        <v>6.05</v>
      </c>
      <c r="K4432">
        <v>2.7</v>
      </c>
      <c r="U4432">
        <v>12</v>
      </c>
      <c r="V4432">
        <v>20</v>
      </c>
      <c r="W4432">
        <v>13</v>
      </c>
      <c r="X4432">
        <v>131</v>
      </c>
      <c r="Y4432">
        <v>126</v>
      </c>
      <c r="Z4432">
        <v>140</v>
      </c>
      <c r="AA4432">
        <f t="shared" si="997"/>
        <v>442</v>
      </c>
      <c r="AB4432">
        <f t="shared" si="990"/>
        <v>7.3654133188335791E-5</v>
      </c>
      <c r="AC4432" s="175"/>
    </row>
    <row r="4433" spans="1:29">
      <c r="A4433" t="s">
        <v>10100</v>
      </c>
      <c r="B4433" t="s">
        <v>10101</v>
      </c>
      <c r="C4433">
        <v>4.0599999999999996</v>
      </c>
      <c r="D4433">
        <v>4.0599999999999996</v>
      </c>
      <c r="E4433">
        <v>3.27</v>
      </c>
      <c r="F4433">
        <v>6.32</v>
      </c>
      <c r="G4433">
        <v>6.32</v>
      </c>
      <c r="H4433">
        <v>4.22</v>
      </c>
      <c r="I4433">
        <v>6.03</v>
      </c>
      <c r="J4433">
        <v>6.06</v>
      </c>
      <c r="K4433">
        <v>2.7</v>
      </c>
      <c r="U4433">
        <v>14</v>
      </c>
      <c r="V4433">
        <v>18</v>
      </c>
      <c r="W4433">
        <v>14</v>
      </c>
      <c r="X4433">
        <v>105</v>
      </c>
      <c r="Y4433">
        <v>115</v>
      </c>
      <c r="Z4433">
        <v>113</v>
      </c>
      <c r="AA4433">
        <f t="shared" si="997"/>
        <v>379</v>
      </c>
      <c r="AB4433">
        <f t="shared" si="990"/>
        <v>6.3155919634342217E-5</v>
      </c>
      <c r="AC4433" s="175">
        <f t="shared" si="989"/>
        <v>5.9323238495582666E-5</v>
      </c>
    </row>
    <row r="4434" spans="1:29">
      <c r="A4434" t="s">
        <v>10102</v>
      </c>
      <c r="B4434" t="s">
        <v>10103</v>
      </c>
      <c r="C4434">
        <v>4.0599999999999996</v>
      </c>
      <c r="D4434">
        <v>4.0599999999999996</v>
      </c>
      <c r="E4434">
        <v>3.31</v>
      </c>
      <c r="F4434">
        <v>6.32</v>
      </c>
      <c r="G4434">
        <v>6.32</v>
      </c>
      <c r="H4434">
        <v>4.2699999999999996</v>
      </c>
      <c r="I4434">
        <v>6.04</v>
      </c>
      <c r="J4434">
        <v>6.07</v>
      </c>
      <c r="K4434">
        <v>2.7</v>
      </c>
      <c r="U4434">
        <v>15</v>
      </c>
      <c r="V4434">
        <v>17</v>
      </c>
      <c r="W4434">
        <v>13</v>
      </c>
      <c r="X4434">
        <v>93</v>
      </c>
      <c r="Y4434">
        <v>118</v>
      </c>
      <c r="Z4434">
        <v>108</v>
      </c>
      <c r="AA4434">
        <f t="shared" si="997"/>
        <v>364</v>
      </c>
      <c r="AB4434">
        <f t="shared" si="990"/>
        <v>6.0656344978629468E-5</v>
      </c>
      <c r="AC4434" s="175"/>
    </row>
    <row r="4435" spans="1:29">
      <c r="A4435" t="s">
        <v>10104</v>
      </c>
      <c r="B4435" t="s">
        <v>10105</v>
      </c>
      <c r="C4435">
        <v>4.0599999999999996</v>
      </c>
      <c r="D4435">
        <v>4.0599999999999996</v>
      </c>
      <c r="E4435">
        <v>3.33</v>
      </c>
      <c r="F4435">
        <v>6.32</v>
      </c>
      <c r="G4435">
        <v>6.32</v>
      </c>
      <c r="H4435">
        <v>4.28</v>
      </c>
      <c r="I4435">
        <v>6.05</v>
      </c>
      <c r="J4435">
        <v>6.07</v>
      </c>
      <c r="K4435">
        <v>2.7</v>
      </c>
      <c r="U4435">
        <v>13</v>
      </c>
      <c r="V4435">
        <v>17</v>
      </c>
      <c r="W4435">
        <v>14</v>
      </c>
      <c r="X4435">
        <v>89</v>
      </c>
      <c r="Y4435">
        <v>107</v>
      </c>
      <c r="Z4435">
        <v>97</v>
      </c>
      <c r="AA4435">
        <f t="shared" si="997"/>
        <v>337</v>
      </c>
      <c r="AB4435">
        <f t="shared" si="990"/>
        <v>5.6157110598346512E-5</v>
      </c>
      <c r="AC4435" s="175"/>
    </row>
    <row r="4436" spans="1:29">
      <c r="A4436" t="s">
        <v>10106</v>
      </c>
      <c r="B4436" t="s">
        <v>10107</v>
      </c>
      <c r="C4436">
        <v>4.0599999999999996</v>
      </c>
      <c r="D4436">
        <v>4.0599999999999996</v>
      </c>
      <c r="E4436">
        <v>3.33</v>
      </c>
      <c r="F4436">
        <v>6.32</v>
      </c>
      <c r="G4436">
        <v>6.32</v>
      </c>
      <c r="H4436">
        <v>4.25</v>
      </c>
      <c r="I4436">
        <v>6.05</v>
      </c>
      <c r="J4436">
        <v>6.07</v>
      </c>
      <c r="K4436">
        <v>2.7</v>
      </c>
      <c r="U4436">
        <v>15</v>
      </c>
      <c r="V4436">
        <v>18</v>
      </c>
      <c r="W4436">
        <v>14</v>
      </c>
      <c r="X4436">
        <v>77</v>
      </c>
      <c r="Y4436">
        <v>106</v>
      </c>
      <c r="Z4436">
        <v>114</v>
      </c>
      <c r="AA4436">
        <f t="shared" si="997"/>
        <v>344</v>
      </c>
      <c r="AB4436">
        <f t="shared" si="990"/>
        <v>5.7323578771012466E-5</v>
      </c>
      <c r="AC4436" s="175"/>
    </row>
    <row r="4437" spans="1:29">
      <c r="A4437" t="s">
        <v>10108</v>
      </c>
      <c r="B4437" t="s">
        <v>10109</v>
      </c>
      <c r="C4437">
        <v>4.0599999999999996</v>
      </c>
      <c r="D4437">
        <v>4.0599999999999996</v>
      </c>
      <c r="E4437">
        <v>3.31</v>
      </c>
      <c r="F4437">
        <v>6.32</v>
      </c>
      <c r="G4437">
        <v>6.32</v>
      </c>
      <c r="H4437">
        <v>4.18</v>
      </c>
      <c r="I4437">
        <v>6.04</v>
      </c>
      <c r="J4437">
        <v>6.07</v>
      </c>
      <c r="K4437">
        <v>2.7</v>
      </c>
      <c r="U4437">
        <v>14</v>
      </c>
      <c r="V4437">
        <v>19</v>
      </c>
      <c r="W4437">
        <v>13</v>
      </c>
      <c r="X4437">
        <v>82</v>
      </c>
      <c r="Y4437">
        <v>113</v>
      </c>
      <c r="Z4437">
        <v>134</v>
      </c>
      <c r="AA4437">
        <f t="shared" si="997"/>
        <v>375</v>
      </c>
      <c r="AB4437">
        <f t="shared" si="990"/>
        <v>6.2489366392818826E-5</v>
      </c>
      <c r="AC4437" s="175">
        <f t="shared" ref="AC4437" si="998">SUM(AB4437:AB4440)/4</f>
        <v>6.7363536971458697E-5</v>
      </c>
    </row>
    <row r="4438" spans="1:29">
      <c r="A4438" t="s">
        <v>10110</v>
      </c>
      <c r="B4438" t="s">
        <v>10111</v>
      </c>
      <c r="C4438">
        <v>4.0599999999999996</v>
      </c>
      <c r="D4438">
        <v>4.0599999999999996</v>
      </c>
      <c r="E4438">
        <v>3.27</v>
      </c>
      <c r="F4438">
        <v>6.32</v>
      </c>
      <c r="G4438">
        <v>6.32</v>
      </c>
      <c r="H4438">
        <v>4.08</v>
      </c>
      <c r="I4438">
        <v>6.03</v>
      </c>
      <c r="J4438">
        <v>6.06</v>
      </c>
      <c r="K4438">
        <v>2.7</v>
      </c>
      <c r="U4438">
        <v>14</v>
      </c>
      <c r="V4438">
        <v>21</v>
      </c>
      <c r="W4438">
        <v>17</v>
      </c>
      <c r="X4438">
        <v>87</v>
      </c>
      <c r="Y4438">
        <v>119</v>
      </c>
      <c r="Z4438">
        <v>129</v>
      </c>
      <c r="AA4438">
        <f t="shared" si="997"/>
        <v>387</v>
      </c>
      <c r="AB4438">
        <f t="shared" ref="AB4438:AB4501" si="999">AA4438/$AD$4</f>
        <v>6.4489026117389025E-5</v>
      </c>
      <c r="AC4438" s="175"/>
    </row>
    <row r="4439" spans="1:29">
      <c r="A4439" t="s">
        <v>10112</v>
      </c>
      <c r="B4439" t="s">
        <v>10113</v>
      </c>
      <c r="C4439">
        <v>4.0599999999999996</v>
      </c>
      <c r="D4439">
        <v>4.0599999999999996</v>
      </c>
      <c r="E4439">
        <v>3.18</v>
      </c>
      <c r="F4439">
        <v>6.32</v>
      </c>
      <c r="G4439">
        <v>6.32</v>
      </c>
      <c r="H4439">
        <v>3.96</v>
      </c>
      <c r="I4439">
        <v>5.96</v>
      </c>
      <c r="J4439">
        <v>6.03</v>
      </c>
      <c r="K4439">
        <v>2.7</v>
      </c>
      <c r="U4439">
        <v>13</v>
      </c>
      <c r="V4439">
        <v>24</v>
      </c>
      <c r="W4439">
        <v>20</v>
      </c>
      <c r="X4439">
        <v>101</v>
      </c>
      <c r="Y4439">
        <v>123</v>
      </c>
      <c r="Z4439">
        <v>136</v>
      </c>
      <c r="AA4439">
        <f t="shared" si="997"/>
        <v>417</v>
      </c>
      <c r="AB4439">
        <f t="shared" si="999"/>
        <v>6.9488175428814524E-5</v>
      </c>
      <c r="AC4439" s="175"/>
    </row>
    <row r="4440" spans="1:29">
      <c r="A4440" t="s">
        <v>10114</v>
      </c>
      <c r="B4440" t="s">
        <v>10115</v>
      </c>
      <c r="C4440">
        <v>4.0599999999999996</v>
      </c>
      <c r="D4440">
        <v>4.0599999999999996</v>
      </c>
      <c r="E4440">
        <v>3.07</v>
      </c>
      <c r="F4440">
        <v>6.32</v>
      </c>
      <c r="G4440">
        <v>6.32</v>
      </c>
      <c r="H4440">
        <v>3.78</v>
      </c>
      <c r="I4440">
        <v>5.79</v>
      </c>
      <c r="J4440">
        <v>5.94</v>
      </c>
      <c r="K4440">
        <v>2.7</v>
      </c>
      <c r="U4440">
        <v>14</v>
      </c>
      <c r="V4440">
        <v>24</v>
      </c>
      <c r="W4440">
        <v>20</v>
      </c>
      <c r="X4440">
        <v>105</v>
      </c>
      <c r="Y4440">
        <v>134</v>
      </c>
      <c r="Z4440">
        <v>141</v>
      </c>
      <c r="AA4440">
        <f t="shared" si="997"/>
        <v>438</v>
      </c>
      <c r="AB4440">
        <f t="shared" si="999"/>
        <v>7.2987579946812386E-5</v>
      </c>
      <c r="AC4440" s="175"/>
    </row>
    <row r="4441" spans="1:29">
      <c r="A4441" t="s">
        <v>10116</v>
      </c>
      <c r="B4441" t="s">
        <v>10117</v>
      </c>
      <c r="C4441">
        <v>4.0599999999999996</v>
      </c>
      <c r="D4441">
        <v>4.0599999999999996</v>
      </c>
      <c r="E4441">
        <v>3</v>
      </c>
      <c r="F4441">
        <v>6.31</v>
      </c>
      <c r="G4441">
        <v>6.32</v>
      </c>
      <c r="H4441">
        <v>3.61</v>
      </c>
      <c r="I4441">
        <v>5.63</v>
      </c>
      <c r="J4441">
        <v>5.86</v>
      </c>
      <c r="K4441">
        <v>2.7</v>
      </c>
      <c r="U4441">
        <v>15</v>
      </c>
      <c r="V4441">
        <v>24</v>
      </c>
      <c r="W4441">
        <v>17</v>
      </c>
      <c r="X4441">
        <v>97</v>
      </c>
      <c r="Y4441">
        <v>130</v>
      </c>
      <c r="Z4441">
        <v>121</v>
      </c>
      <c r="AA4441">
        <f t="shared" si="997"/>
        <v>404</v>
      </c>
      <c r="AB4441">
        <f t="shared" si="999"/>
        <v>6.7321877393863484E-5</v>
      </c>
      <c r="AC4441" s="175">
        <f t="shared" si="992"/>
        <v>4.6408769441066777E-5</v>
      </c>
    </row>
    <row r="4442" spans="1:29">
      <c r="A4442" t="s">
        <v>10118</v>
      </c>
      <c r="B4442" t="s">
        <v>10119</v>
      </c>
      <c r="C4442">
        <v>4.0599999999999996</v>
      </c>
      <c r="D4442">
        <v>4.0599999999999996</v>
      </c>
      <c r="E4442">
        <v>2.94</v>
      </c>
      <c r="F4442">
        <v>6.29</v>
      </c>
      <c r="G4442">
        <v>6.32</v>
      </c>
      <c r="H4442">
        <v>3.51</v>
      </c>
      <c r="I4442">
        <v>5.51</v>
      </c>
      <c r="J4442">
        <v>5.8</v>
      </c>
      <c r="K4442">
        <v>2.7</v>
      </c>
      <c r="U4442">
        <v>11</v>
      </c>
      <c r="V4442">
        <v>18</v>
      </c>
      <c r="W4442">
        <v>14</v>
      </c>
      <c r="X4442">
        <v>94</v>
      </c>
      <c r="Y4442">
        <v>118</v>
      </c>
      <c r="Z4442">
        <v>70</v>
      </c>
      <c r="AA4442">
        <f t="shared" si="997"/>
        <v>325</v>
      </c>
      <c r="AB4442">
        <f t="shared" si="999"/>
        <v>5.4157450873776313E-5</v>
      </c>
      <c r="AC4442" s="175"/>
    </row>
    <row r="4443" spans="1:29">
      <c r="A4443" t="s">
        <v>10120</v>
      </c>
      <c r="B4443" t="s">
        <v>10121</v>
      </c>
      <c r="C4443">
        <v>4.0599999999999996</v>
      </c>
      <c r="D4443">
        <v>4.0599999999999996</v>
      </c>
      <c r="E4443">
        <v>2.92</v>
      </c>
      <c r="F4443">
        <v>6.25</v>
      </c>
      <c r="G4443">
        <v>6.31</v>
      </c>
      <c r="H4443">
        <v>3.44</v>
      </c>
      <c r="I4443">
        <v>5.46</v>
      </c>
      <c r="J4443">
        <v>5.77</v>
      </c>
      <c r="K4443">
        <v>2.7</v>
      </c>
      <c r="U4443">
        <v>10</v>
      </c>
      <c r="V4443">
        <v>13</v>
      </c>
      <c r="W4443">
        <v>8</v>
      </c>
      <c r="X4443">
        <v>70</v>
      </c>
      <c r="Y4443">
        <v>88</v>
      </c>
      <c r="Z4443">
        <v>29</v>
      </c>
      <c r="AA4443">
        <f t="shared" si="997"/>
        <v>218</v>
      </c>
      <c r="AB4443">
        <f t="shared" si="999"/>
        <v>3.6327151663025339E-5</v>
      </c>
      <c r="AC4443" s="175"/>
    </row>
    <row r="4444" spans="1:29">
      <c r="A4444" t="s">
        <v>10122</v>
      </c>
      <c r="B4444" t="s">
        <v>10123</v>
      </c>
      <c r="C4444">
        <v>4.05</v>
      </c>
      <c r="D4444">
        <v>4.0599999999999996</v>
      </c>
      <c r="E4444">
        <v>2.89</v>
      </c>
      <c r="F4444">
        <v>6.2</v>
      </c>
      <c r="G4444">
        <v>6.31</v>
      </c>
      <c r="H4444">
        <v>3.39</v>
      </c>
      <c r="I4444">
        <v>5.39</v>
      </c>
      <c r="J4444">
        <v>5.74</v>
      </c>
      <c r="K4444">
        <v>2.7</v>
      </c>
      <c r="U4444">
        <v>5</v>
      </c>
      <c r="V4444">
        <v>7</v>
      </c>
      <c r="W4444">
        <v>5</v>
      </c>
      <c r="X4444">
        <v>72</v>
      </c>
      <c r="Y4444">
        <v>66</v>
      </c>
      <c r="Z4444">
        <v>12</v>
      </c>
      <c r="AA4444">
        <f t="shared" si="997"/>
        <v>167</v>
      </c>
      <c r="AB4444">
        <f t="shared" si="999"/>
        <v>2.7828597833601981E-5</v>
      </c>
      <c r="AC4444" s="175"/>
    </row>
    <row r="4445" spans="1:29">
      <c r="A4445" t="s">
        <v>10124</v>
      </c>
      <c r="B4445" t="s">
        <v>10125</v>
      </c>
      <c r="C4445">
        <v>4.05</v>
      </c>
      <c r="D4445">
        <v>4.0599999999999996</v>
      </c>
      <c r="E4445">
        <v>2.87</v>
      </c>
      <c r="F4445">
        <v>6.14</v>
      </c>
      <c r="G4445">
        <v>6.3</v>
      </c>
      <c r="H4445">
        <v>3.35</v>
      </c>
      <c r="I4445">
        <v>5.34</v>
      </c>
      <c r="J4445">
        <v>5.71</v>
      </c>
      <c r="K4445">
        <v>2.7</v>
      </c>
      <c r="U4445">
        <v>6</v>
      </c>
      <c r="V4445">
        <v>6</v>
      </c>
      <c r="W4445">
        <v>6</v>
      </c>
      <c r="X4445">
        <v>82</v>
      </c>
      <c r="Y4445">
        <v>68</v>
      </c>
      <c r="Z4445">
        <v>14</v>
      </c>
      <c r="AA4445">
        <f t="shared" si="997"/>
        <v>182</v>
      </c>
      <c r="AB4445">
        <f t="shared" si="999"/>
        <v>3.0328172489314734E-5</v>
      </c>
      <c r="AC4445" s="175">
        <f t="shared" si="993"/>
        <v>3.5410640955930666E-5</v>
      </c>
    </row>
    <row r="4446" spans="1:29">
      <c r="A4446" t="s">
        <v>10126</v>
      </c>
      <c r="B4446" t="s">
        <v>10127</v>
      </c>
      <c r="C4446">
        <v>4.05</v>
      </c>
      <c r="D4446">
        <v>4.0599999999999996</v>
      </c>
      <c r="E4446">
        <v>2.86</v>
      </c>
      <c r="F4446">
        <v>6.1</v>
      </c>
      <c r="G4446">
        <v>6.28</v>
      </c>
      <c r="H4446">
        <v>3.32</v>
      </c>
      <c r="I4446">
        <v>5.31</v>
      </c>
      <c r="J4446">
        <v>5.69</v>
      </c>
      <c r="K4446">
        <v>2.7</v>
      </c>
      <c r="U4446">
        <v>5</v>
      </c>
      <c r="V4446">
        <v>5</v>
      </c>
      <c r="W4446">
        <v>7</v>
      </c>
      <c r="X4446">
        <v>85</v>
      </c>
      <c r="Y4446">
        <v>66</v>
      </c>
      <c r="Z4446">
        <v>12</v>
      </c>
      <c r="AA4446">
        <f t="shared" si="997"/>
        <v>180</v>
      </c>
      <c r="AB4446">
        <f t="shared" si="999"/>
        <v>2.9994895868553035E-5</v>
      </c>
      <c r="AC4446" s="175"/>
    </row>
    <row r="4447" spans="1:29">
      <c r="A4447" t="s">
        <v>10128</v>
      </c>
      <c r="B4447" t="s">
        <v>10129</v>
      </c>
      <c r="C4447">
        <v>4.04</v>
      </c>
      <c r="D4447">
        <v>4.0599999999999996</v>
      </c>
      <c r="E4447">
        <v>2.85</v>
      </c>
      <c r="F4447">
        <v>6.07</v>
      </c>
      <c r="G4447">
        <v>6.28</v>
      </c>
      <c r="H4447">
        <v>3.3</v>
      </c>
      <c r="I4447">
        <v>5.3</v>
      </c>
      <c r="J4447">
        <v>5.69</v>
      </c>
      <c r="K4447">
        <v>2.7</v>
      </c>
      <c r="U4447">
        <v>9</v>
      </c>
      <c r="V4447">
        <v>7</v>
      </c>
      <c r="W4447">
        <v>9</v>
      </c>
      <c r="X4447">
        <v>84</v>
      </c>
      <c r="Y4447">
        <v>63</v>
      </c>
      <c r="Z4447">
        <v>21</v>
      </c>
      <c r="AA4447">
        <f t="shared" si="997"/>
        <v>193</v>
      </c>
      <c r="AB4447">
        <f t="shared" si="999"/>
        <v>3.2161193903504085E-5</v>
      </c>
      <c r="AC4447" s="175"/>
    </row>
    <row r="4448" spans="1:29">
      <c r="A4448" t="s">
        <v>10130</v>
      </c>
      <c r="B4448" t="s">
        <v>10131</v>
      </c>
      <c r="C4448">
        <v>4.04</v>
      </c>
      <c r="D4448">
        <v>4.0599999999999996</v>
      </c>
      <c r="E4448">
        <v>2.85</v>
      </c>
      <c r="F4448">
        <v>6.06</v>
      </c>
      <c r="G4448">
        <v>6.27</v>
      </c>
      <c r="H4448">
        <v>3.29</v>
      </c>
      <c r="I4448">
        <v>5.29</v>
      </c>
      <c r="J4448">
        <v>5.68</v>
      </c>
      <c r="K4448">
        <v>2.7</v>
      </c>
      <c r="U4448">
        <v>9</v>
      </c>
      <c r="V4448">
        <v>12</v>
      </c>
      <c r="W4448">
        <v>13</v>
      </c>
      <c r="X4448">
        <v>109</v>
      </c>
      <c r="Y4448">
        <v>101</v>
      </c>
      <c r="Z4448">
        <v>51</v>
      </c>
      <c r="AA4448">
        <f t="shared" si="997"/>
        <v>295</v>
      </c>
      <c r="AB4448">
        <f t="shared" si="999"/>
        <v>4.9158301562350807E-5</v>
      </c>
      <c r="AC4448" s="175"/>
    </row>
    <row r="4449" spans="1:29">
      <c r="A4449" t="s">
        <v>10132</v>
      </c>
      <c r="B4449" t="s">
        <v>10133</v>
      </c>
      <c r="C4449">
        <v>4.0599999999999996</v>
      </c>
      <c r="D4449">
        <v>4.0599999999999996</v>
      </c>
      <c r="E4449">
        <v>2.88</v>
      </c>
      <c r="F4449">
        <v>6.14</v>
      </c>
      <c r="G4449">
        <v>6.3</v>
      </c>
      <c r="H4449">
        <v>3.3</v>
      </c>
      <c r="I4449">
        <v>5.37</v>
      </c>
      <c r="J4449">
        <v>5.73</v>
      </c>
      <c r="K4449">
        <v>2.7</v>
      </c>
      <c r="U4449">
        <v>1</v>
      </c>
      <c r="V4449">
        <v>21</v>
      </c>
      <c r="W4449">
        <v>22</v>
      </c>
      <c r="X4449">
        <v>179</v>
      </c>
      <c r="Y4449">
        <v>138</v>
      </c>
      <c r="Z4449">
        <v>159</v>
      </c>
      <c r="AA4449">
        <f t="shared" si="997"/>
        <v>520</v>
      </c>
      <c r="AB4449">
        <f t="shared" si="999"/>
        <v>8.66519213980421E-5</v>
      </c>
      <c r="AC4449" s="175">
        <f t="shared" si="994"/>
        <v>9.485885818429898E-5</v>
      </c>
    </row>
    <row r="4450" spans="1:29">
      <c r="A4450" t="s">
        <v>10134</v>
      </c>
      <c r="B4450" t="s">
        <v>10135</v>
      </c>
      <c r="C4450">
        <v>4.0599999999999996</v>
      </c>
      <c r="D4450">
        <v>4.0599999999999996</v>
      </c>
      <c r="E4450">
        <v>2.95</v>
      </c>
      <c r="F4450">
        <v>6.28</v>
      </c>
      <c r="G4450">
        <v>6.32</v>
      </c>
      <c r="H4450">
        <v>3.37</v>
      </c>
      <c r="I4450">
        <v>5.52</v>
      </c>
      <c r="J4450">
        <v>5.8</v>
      </c>
      <c r="K4450">
        <v>2.7</v>
      </c>
      <c r="U4450">
        <v>7</v>
      </c>
      <c r="V4450">
        <v>30</v>
      </c>
      <c r="W4450">
        <v>19</v>
      </c>
      <c r="X4450">
        <v>197</v>
      </c>
      <c r="Y4450">
        <v>117</v>
      </c>
      <c r="Z4450">
        <v>249</v>
      </c>
      <c r="AA4450">
        <f t="shared" si="997"/>
        <v>619</v>
      </c>
      <c r="AB4450">
        <f t="shared" si="999"/>
        <v>1.0314911412574627E-4</v>
      </c>
      <c r="AC4450" s="175"/>
    </row>
    <row r="4451" spans="1:29">
      <c r="A4451" t="s">
        <v>10136</v>
      </c>
      <c r="B4451" t="s">
        <v>10137</v>
      </c>
      <c r="C4451">
        <v>4.0599999999999996</v>
      </c>
      <c r="D4451">
        <v>4.0599999999999996</v>
      </c>
      <c r="E4451">
        <v>3.02</v>
      </c>
      <c r="F4451">
        <v>6.31</v>
      </c>
      <c r="G4451">
        <v>6.32</v>
      </c>
      <c r="H4451">
        <v>3.48</v>
      </c>
      <c r="I4451">
        <v>5.67</v>
      </c>
      <c r="J4451">
        <v>5.88</v>
      </c>
      <c r="K4451">
        <v>2.7</v>
      </c>
      <c r="U4451">
        <v>12</v>
      </c>
      <c r="V4451">
        <v>21</v>
      </c>
      <c r="W4451">
        <v>20</v>
      </c>
      <c r="X4451">
        <v>210</v>
      </c>
      <c r="Y4451">
        <v>148</v>
      </c>
      <c r="Z4451">
        <v>214</v>
      </c>
      <c r="AA4451">
        <f t="shared" si="997"/>
        <v>625</v>
      </c>
      <c r="AB4451">
        <f t="shared" si="999"/>
        <v>1.0414894398803137E-4</v>
      </c>
      <c r="AC4451" s="175"/>
    </row>
    <row r="4452" spans="1:29">
      <c r="A4452" t="s">
        <v>10138</v>
      </c>
      <c r="B4452" t="s">
        <v>10139</v>
      </c>
      <c r="C4452">
        <v>4.0599999999999996</v>
      </c>
      <c r="D4452">
        <v>4.0599999999999996</v>
      </c>
      <c r="E4452">
        <v>3.09</v>
      </c>
      <c r="F4452">
        <v>6.31</v>
      </c>
      <c r="G4452">
        <v>6.32</v>
      </c>
      <c r="H4452">
        <v>3.62</v>
      </c>
      <c r="I4452">
        <v>5.82</v>
      </c>
      <c r="J4452">
        <v>5.96</v>
      </c>
      <c r="K4452">
        <v>2.7</v>
      </c>
      <c r="U4452">
        <v>15</v>
      </c>
      <c r="V4452">
        <v>19</v>
      </c>
      <c r="W4452">
        <v>18</v>
      </c>
      <c r="X4452">
        <v>166</v>
      </c>
      <c r="Y4452">
        <v>132</v>
      </c>
      <c r="Z4452">
        <v>163</v>
      </c>
      <c r="AA4452">
        <f t="shared" si="997"/>
        <v>513</v>
      </c>
      <c r="AB4452">
        <f t="shared" si="999"/>
        <v>8.5485453225376146E-5</v>
      </c>
      <c r="AC4452" s="175"/>
    </row>
    <row r="4453" spans="1:29">
      <c r="A4453" t="s">
        <v>10140</v>
      </c>
      <c r="B4453" t="s">
        <v>10141</v>
      </c>
      <c r="C4453">
        <v>4.0599999999999996</v>
      </c>
      <c r="D4453">
        <v>4.0599999999999996</v>
      </c>
      <c r="E4453">
        <v>3.16</v>
      </c>
      <c r="F4453">
        <v>6.32</v>
      </c>
      <c r="G4453">
        <v>6.32</v>
      </c>
      <c r="H4453">
        <v>3.78</v>
      </c>
      <c r="I4453">
        <v>5.9</v>
      </c>
      <c r="J4453">
        <v>6</v>
      </c>
      <c r="K4453">
        <v>2.7</v>
      </c>
      <c r="U4453">
        <v>13</v>
      </c>
      <c r="V4453">
        <v>18</v>
      </c>
      <c r="W4453">
        <v>19</v>
      </c>
      <c r="X4453">
        <v>154</v>
      </c>
      <c r="Y4453">
        <v>134</v>
      </c>
      <c r="Z4453">
        <v>156</v>
      </c>
      <c r="AA4453">
        <f t="shared" si="997"/>
        <v>494</v>
      </c>
      <c r="AB4453">
        <f t="shared" si="999"/>
        <v>8.2319325328139993E-5</v>
      </c>
      <c r="AC4453" s="175">
        <f t="shared" si="995"/>
        <v>7.5112218404168227E-5</v>
      </c>
    </row>
    <row r="4454" spans="1:29">
      <c r="A4454" t="s">
        <v>10142</v>
      </c>
      <c r="B4454" t="s">
        <v>10143</v>
      </c>
      <c r="C4454">
        <v>4.0599999999999996</v>
      </c>
      <c r="D4454">
        <v>4.0599999999999996</v>
      </c>
      <c r="E4454">
        <v>3.21</v>
      </c>
      <c r="F4454">
        <v>6.32</v>
      </c>
      <c r="G4454">
        <v>6.32</v>
      </c>
      <c r="H4454">
        <v>3.9</v>
      </c>
      <c r="I4454">
        <v>5.94</v>
      </c>
      <c r="J4454">
        <v>6.02</v>
      </c>
      <c r="K4454">
        <v>2.7</v>
      </c>
      <c r="U4454">
        <v>12</v>
      </c>
      <c r="V4454">
        <v>17</v>
      </c>
      <c r="W4454">
        <v>15</v>
      </c>
      <c r="X4454">
        <v>143</v>
      </c>
      <c r="Y4454">
        <v>127</v>
      </c>
      <c r="Z4454">
        <v>141</v>
      </c>
      <c r="AA4454">
        <f t="shared" si="997"/>
        <v>455</v>
      </c>
      <c r="AB4454">
        <f t="shared" si="999"/>
        <v>7.5820431223286831E-5</v>
      </c>
      <c r="AC4454" s="175"/>
    </row>
    <row r="4455" spans="1:29">
      <c r="A4455" t="s">
        <v>10144</v>
      </c>
      <c r="B4455" t="s">
        <v>10145</v>
      </c>
      <c r="C4455">
        <v>4.0599999999999996</v>
      </c>
      <c r="D4455">
        <v>4.0599999999999996</v>
      </c>
      <c r="E4455">
        <v>3.27</v>
      </c>
      <c r="F4455">
        <v>6.32</v>
      </c>
      <c r="G4455">
        <v>6.32</v>
      </c>
      <c r="H4455">
        <v>4.03</v>
      </c>
      <c r="I4455">
        <v>5.96</v>
      </c>
      <c r="J4455">
        <v>6.02</v>
      </c>
      <c r="K4455">
        <v>2.7</v>
      </c>
      <c r="U4455">
        <v>8</v>
      </c>
      <c r="V4455">
        <v>15</v>
      </c>
      <c r="W4455">
        <v>12</v>
      </c>
      <c r="X4455">
        <v>131</v>
      </c>
      <c r="Y4455">
        <v>124</v>
      </c>
      <c r="Z4455">
        <v>143</v>
      </c>
      <c r="AA4455">
        <f t="shared" si="997"/>
        <v>433</v>
      </c>
      <c r="AB4455">
        <f t="shared" si="999"/>
        <v>7.2154388394908128E-5</v>
      </c>
      <c r="AC4455" s="175"/>
    </row>
    <row r="4456" spans="1:29">
      <c r="A4456" t="s">
        <v>10146</v>
      </c>
      <c r="B4456" t="s">
        <v>10147</v>
      </c>
      <c r="C4456">
        <v>4.0599999999999996</v>
      </c>
      <c r="D4456">
        <v>4.0599999999999996</v>
      </c>
      <c r="E4456">
        <v>3.31</v>
      </c>
      <c r="F4456">
        <v>6.32</v>
      </c>
      <c r="G4456">
        <v>6.32</v>
      </c>
      <c r="H4456">
        <v>4.13</v>
      </c>
      <c r="I4456">
        <v>5.97</v>
      </c>
      <c r="J4456">
        <v>6.03</v>
      </c>
      <c r="K4456">
        <v>2.7</v>
      </c>
      <c r="U4456">
        <v>9</v>
      </c>
      <c r="V4456">
        <v>15</v>
      </c>
      <c r="W4456">
        <v>10</v>
      </c>
      <c r="X4456">
        <v>125</v>
      </c>
      <c r="Y4456">
        <v>124</v>
      </c>
      <c r="Z4456">
        <v>138</v>
      </c>
      <c r="AA4456">
        <f t="shared" si="997"/>
        <v>421</v>
      </c>
      <c r="AB4456">
        <f t="shared" si="999"/>
        <v>7.0154728670337928E-5</v>
      </c>
      <c r="AC4456" s="175"/>
    </row>
    <row r="4457" spans="1:29">
      <c r="A4457" t="s">
        <v>10148</v>
      </c>
      <c r="B4457" t="s">
        <v>10149</v>
      </c>
      <c r="C4457">
        <v>4.0599999999999996</v>
      </c>
      <c r="D4457">
        <v>4.0599999999999996</v>
      </c>
      <c r="E4457">
        <v>3.35</v>
      </c>
      <c r="F4457">
        <v>6.32</v>
      </c>
      <c r="G4457">
        <v>6.32</v>
      </c>
      <c r="H4457">
        <v>4.2</v>
      </c>
      <c r="I4457">
        <v>5.99</v>
      </c>
      <c r="J4457">
        <v>6.04</v>
      </c>
      <c r="K4457">
        <v>2.7</v>
      </c>
      <c r="U4457">
        <v>10</v>
      </c>
      <c r="V4457">
        <v>13</v>
      </c>
      <c r="W4457">
        <v>11</v>
      </c>
      <c r="X4457">
        <v>107</v>
      </c>
      <c r="Y4457">
        <v>114</v>
      </c>
      <c r="Z4457">
        <v>111</v>
      </c>
      <c r="AA4457">
        <f t="shared" si="997"/>
        <v>366</v>
      </c>
      <c r="AB4457">
        <f t="shared" si="999"/>
        <v>6.098962159939117E-5</v>
      </c>
      <c r="AC4457" s="175">
        <f t="shared" ref="AC4457" si="1000">SUM(AB4457:AB4460)/4</f>
        <v>5.6573706374298642E-5</v>
      </c>
    </row>
    <row r="4458" spans="1:29">
      <c r="A4458" t="s">
        <v>10150</v>
      </c>
      <c r="B4458" t="s">
        <v>10151</v>
      </c>
      <c r="C4458">
        <v>4.0599999999999996</v>
      </c>
      <c r="D4458">
        <v>4.0599999999999996</v>
      </c>
      <c r="E4458">
        <v>3.38</v>
      </c>
      <c r="F4458">
        <v>6.32</v>
      </c>
      <c r="G4458">
        <v>6.32</v>
      </c>
      <c r="H4458">
        <v>4.25</v>
      </c>
      <c r="I4458">
        <v>6</v>
      </c>
      <c r="J4458">
        <v>6.05</v>
      </c>
      <c r="K4458">
        <v>2.7</v>
      </c>
      <c r="U4458">
        <v>12</v>
      </c>
      <c r="V4458">
        <v>12</v>
      </c>
      <c r="W4458">
        <v>10</v>
      </c>
      <c r="X4458">
        <v>88</v>
      </c>
      <c r="Y4458">
        <v>117</v>
      </c>
      <c r="Z4458">
        <v>107</v>
      </c>
      <c r="AA4458">
        <f t="shared" si="997"/>
        <v>346</v>
      </c>
      <c r="AB4458">
        <f t="shared" si="999"/>
        <v>5.7656855391774168E-5</v>
      </c>
      <c r="AC4458" s="175"/>
    </row>
    <row r="4459" spans="1:29">
      <c r="A4459" t="s">
        <v>10152</v>
      </c>
      <c r="B4459" t="s">
        <v>10153</v>
      </c>
      <c r="C4459">
        <v>4.0599999999999996</v>
      </c>
      <c r="D4459">
        <v>4.0599999999999996</v>
      </c>
      <c r="E4459">
        <v>3.39</v>
      </c>
      <c r="F4459">
        <v>6.32</v>
      </c>
      <c r="G4459">
        <v>6.32</v>
      </c>
      <c r="H4459">
        <v>4.25</v>
      </c>
      <c r="I4459">
        <v>6</v>
      </c>
      <c r="J4459">
        <v>6.05</v>
      </c>
      <c r="K4459">
        <v>2.7</v>
      </c>
      <c r="U4459">
        <v>11</v>
      </c>
      <c r="V4459">
        <v>13</v>
      </c>
      <c r="W4459">
        <v>11</v>
      </c>
      <c r="X4459">
        <v>85</v>
      </c>
      <c r="Y4459">
        <v>106</v>
      </c>
      <c r="Z4459">
        <v>95</v>
      </c>
      <c r="AA4459">
        <f t="shared" si="997"/>
        <v>321</v>
      </c>
      <c r="AB4459">
        <f t="shared" si="999"/>
        <v>5.3490897632252908E-5</v>
      </c>
      <c r="AC4459" s="175"/>
    </row>
    <row r="4460" spans="1:29">
      <c r="A4460" t="s">
        <v>10154</v>
      </c>
      <c r="B4460" t="s">
        <v>10155</v>
      </c>
      <c r="C4460">
        <v>4.0599999999999996</v>
      </c>
      <c r="D4460">
        <v>4.0599999999999996</v>
      </c>
      <c r="E4460">
        <v>3.39</v>
      </c>
      <c r="F4460">
        <v>6.32</v>
      </c>
      <c r="G4460">
        <v>6.32</v>
      </c>
      <c r="H4460">
        <v>4.2300000000000004</v>
      </c>
      <c r="I4460">
        <v>6</v>
      </c>
      <c r="J4460">
        <v>6.05</v>
      </c>
      <c r="K4460">
        <v>2.7</v>
      </c>
      <c r="U4460">
        <v>12</v>
      </c>
      <c r="V4460">
        <v>14</v>
      </c>
      <c r="W4460">
        <v>11</v>
      </c>
      <c r="X4460">
        <v>72</v>
      </c>
      <c r="Y4460">
        <v>104</v>
      </c>
      <c r="Z4460">
        <v>112</v>
      </c>
      <c r="AA4460">
        <f t="shared" si="997"/>
        <v>325</v>
      </c>
      <c r="AB4460">
        <f t="shared" si="999"/>
        <v>5.4157450873776313E-5</v>
      </c>
      <c r="AC4460" s="175"/>
    </row>
    <row r="4461" spans="1:29">
      <c r="A4461" t="s">
        <v>10156</v>
      </c>
      <c r="B4461" t="s">
        <v>10157</v>
      </c>
      <c r="C4461">
        <v>4.0599999999999996</v>
      </c>
      <c r="D4461">
        <v>4.0599999999999996</v>
      </c>
      <c r="E4461">
        <v>3.36</v>
      </c>
      <c r="F4461">
        <v>6.32</v>
      </c>
      <c r="G4461">
        <v>6.32</v>
      </c>
      <c r="H4461">
        <v>4.1900000000000004</v>
      </c>
      <c r="I4461">
        <v>5.98</v>
      </c>
      <c r="J4461">
        <v>6.04</v>
      </c>
      <c r="K4461">
        <v>2.7</v>
      </c>
      <c r="U4461">
        <v>10</v>
      </c>
      <c r="V4461">
        <v>14</v>
      </c>
      <c r="W4461">
        <v>10</v>
      </c>
      <c r="X4461">
        <v>83</v>
      </c>
      <c r="Y4461">
        <v>112</v>
      </c>
      <c r="Z4461">
        <v>132</v>
      </c>
      <c r="AA4461">
        <f t="shared" si="997"/>
        <v>361</v>
      </c>
      <c r="AB4461">
        <f t="shared" si="999"/>
        <v>6.0156430047486918E-5</v>
      </c>
      <c r="AC4461" s="175">
        <f t="shared" ref="AC4461:AC4521" si="1001">SUM(AB4461:AB4464)/4</f>
        <v>6.5280558091698071E-5</v>
      </c>
    </row>
    <row r="4462" spans="1:29">
      <c r="A4462" t="s">
        <v>10158</v>
      </c>
      <c r="B4462" t="s">
        <v>10159</v>
      </c>
      <c r="C4462">
        <v>4.0599999999999996</v>
      </c>
      <c r="D4462">
        <v>4.0599999999999996</v>
      </c>
      <c r="E4462">
        <v>3.32</v>
      </c>
      <c r="F4462">
        <v>6.32</v>
      </c>
      <c r="G4462">
        <v>6.32</v>
      </c>
      <c r="H4462">
        <v>4.12</v>
      </c>
      <c r="I4462">
        <v>5.97</v>
      </c>
      <c r="J4462">
        <v>6.03</v>
      </c>
      <c r="K4462">
        <v>2.7</v>
      </c>
      <c r="U4462">
        <v>12</v>
      </c>
      <c r="V4462">
        <v>16</v>
      </c>
      <c r="W4462">
        <v>13</v>
      </c>
      <c r="X4462">
        <v>89</v>
      </c>
      <c r="Y4462">
        <v>118</v>
      </c>
      <c r="Z4462">
        <v>128</v>
      </c>
      <c r="AA4462">
        <f t="shared" si="997"/>
        <v>376</v>
      </c>
      <c r="AB4462">
        <f t="shared" si="999"/>
        <v>6.2656004703199667E-5</v>
      </c>
      <c r="AC4462" s="175"/>
    </row>
    <row r="4463" spans="1:29">
      <c r="A4463" t="s">
        <v>10160</v>
      </c>
      <c r="B4463" t="s">
        <v>10161</v>
      </c>
      <c r="C4463">
        <v>4.0599999999999996</v>
      </c>
      <c r="D4463">
        <v>4.0599999999999996</v>
      </c>
      <c r="E4463">
        <v>3.24</v>
      </c>
      <c r="F4463">
        <v>6.32</v>
      </c>
      <c r="G4463">
        <v>6.32</v>
      </c>
      <c r="H4463">
        <v>4.0199999999999996</v>
      </c>
      <c r="I4463">
        <v>5.94</v>
      </c>
      <c r="J4463">
        <v>6.02</v>
      </c>
      <c r="K4463">
        <v>2.7</v>
      </c>
      <c r="U4463">
        <v>9</v>
      </c>
      <c r="V4463">
        <v>18</v>
      </c>
      <c r="W4463">
        <v>16</v>
      </c>
      <c r="X4463">
        <v>109</v>
      </c>
      <c r="Y4463">
        <v>121</v>
      </c>
      <c r="Z4463">
        <v>135</v>
      </c>
      <c r="AA4463">
        <f t="shared" si="997"/>
        <v>408</v>
      </c>
      <c r="AB4463">
        <f t="shared" si="999"/>
        <v>6.7988430635386874E-5</v>
      </c>
      <c r="AC4463" s="175"/>
    </row>
    <row r="4464" spans="1:29">
      <c r="A4464" t="s">
        <v>10162</v>
      </c>
      <c r="B4464" t="s">
        <v>10163</v>
      </c>
      <c r="C4464">
        <v>4.0599999999999996</v>
      </c>
      <c r="D4464">
        <v>4.0599999999999996</v>
      </c>
      <c r="E4464">
        <v>3.13</v>
      </c>
      <c r="F4464">
        <v>6.32</v>
      </c>
      <c r="G4464">
        <v>6.32</v>
      </c>
      <c r="H4464">
        <v>3.87</v>
      </c>
      <c r="I4464">
        <v>5.85</v>
      </c>
      <c r="J4464">
        <v>5.97</v>
      </c>
      <c r="K4464">
        <v>2.7</v>
      </c>
      <c r="U4464">
        <v>10</v>
      </c>
      <c r="V4464">
        <v>18</v>
      </c>
      <c r="W4464">
        <v>15</v>
      </c>
      <c r="X4464">
        <v>108</v>
      </c>
      <c r="Y4464">
        <v>132</v>
      </c>
      <c r="Z4464">
        <v>139</v>
      </c>
      <c r="AA4464">
        <f t="shared" si="997"/>
        <v>422</v>
      </c>
      <c r="AB4464">
        <f t="shared" si="999"/>
        <v>7.0321366980718783E-5</v>
      </c>
      <c r="AC4464" s="175"/>
    </row>
    <row r="4465" spans="1:29">
      <c r="A4465" t="s">
        <v>10164</v>
      </c>
      <c r="B4465" t="s">
        <v>10165</v>
      </c>
      <c r="C4465">
        <v>4.0599999999999996</v>
      </c>
      <c r="D4465">
        <v>4.0599999999999996</v>
      </c>
      <c r="E4465">
        <v>3.06</v>
      </c>
      <c r="F4465">
        <v>6.31</v>
      </c>
      <c r="G4465">
        <v>6.32</v>
      </c>
      <c r="H4465">
        <v>3.71</v>
      </c>
      <c r="I4465">
        <v>5.71</v>
      </c>
      <c r="J4465">
        <v>5.9</v>
      </c>
      <c r="K4465">
        <v>2.7</v>
      </c>
      <c r="U4465">
        <v>10</v>
      </c>
      <c r="V4465">
        <v>18</v>
      </c>
      <c r="W4465">
        <v>13</v>
      </c>
      <c r="X4465">
        <v>104</v>
      </c>
      <c r="Y4465">
        <v>128</v>
      </c>
      <c r="Z4465">
        <v>119</v>
      </c>
      <c r="AA4465">
        <f t="shared" si="997"/>
        <v>392</v>
      </c>
      <c r="AB4465">
        <f t="shared" si="999"/>
        <v>6.5322217669293271E-5</v>
      </c>
      <c r="AC4465" s="175">
        <f t="shared" ref="AC4465:AC4525" si="1002">SUM(AB4465:AB4468)/4</f>
        <v>4.532562042359125E-5</v>
      </c>
    </row>
    <row r="4466" spans="1:29">
      <c r="A4466" t="s">
        <v>10166</v>
      </c>
      <c r="B4466" t="s">
        <v>10167</v>
      </c>
      <c r="C4466">
        <v>4.0599999999999996</v>
      </c>
      <c r="D4466">
        <v>4.0599999999999996</v>
      </c>
      <c r="E4466">
        <v>2.99</v>
      </c>
      <c r="F4466">
        <v>6.3</v>
      </c>
      <c r="G4466">
        <v>6.32</v>
      </c>
      <c r="H4466">
        <v>3.57</v>
      </c>
      <c r="I4466">
        <v>5.57</v>
      </c>
      <c r="J4466">
        <v>5.83</v>
      </c>
      <c r="K4466">
        <v>2.7</v>
      </c>
      <c r="U4466">
        <v>8</v>
      </c>
      <c r="V4466">
        <v>14</v>
      </c>
      <c r="W4466">
        <v>11</v>
      </c>
      <c r="X4466">
        <v>93</v>
      </c>
      <c r="Y4466">
        <v>116</v>
      </c>
      <c r="Z4466">
        <v>69</v>
      </c>
      <c r="AA4466">
        <f t="shared" si="997"/>
        <v>311</v>
      </c>
      <c r="AB4466">
        <f t="shared" si="999"/>
        <v>5.1824514528444411E-5</v>
      </c>
      <c r="AC4466" s="175"/>
    </row>
    <row r="4467" spans="1:29">
      <c r="A4467" t="s">
        <v>10168</v>
      </c>
      <c r="B4467" t="s">
        <v>10169</v>
      </c>
      <c r="C4467">
        <v>4.0599999999999996</v>
      </c>
      <c r="D4467">
        <v>4.0599999999999996</v>
      </c>
      <c r="E4467">
        <v>2.94</v>
      </c>
      <c r="F4467">
        <v>6.25</v>
      </c>
      <c r="G4467">
        <v>6.32</v>
      </c>
      <c r="H4467">
        <v>3.48</v>
      </c>
      <c r="I4467">
        <v>5.45</v>
      </c>
      <c r="J4467">
        <v>5.77</v>
      </c>
      <c r="K4467">
        <v>2.7</v>
      </c>
      <c r="U4467">
        <v>8</v>
      </c>
      <c r="V4467">
        <v>10</v>
      </c>
      <c r="W4467">
        <v>6</v>
      </c>
      <c r="X4467">
        <v>70</v>
      </c>
      <c r="Y4467">
        <v>87</v>
      </c>
      <c r="Z4467">
        <v>29</v>
      </c>
      <c r="AA4467">
        <f t="shared" si="997"/>
        <v>210</v>
      </c>
      <c r="AB4467">
        <f t="shared" si="999"/>
        <v>3.4994045179978544E-5</v>
      </c>
      <c r="AC4467" s="175"/>
    </row>
    <row r="4468" spans="1:29">
      <c r="A4468" t="s">
        <v>10170</v>
      </c>
      <c r="B4468" t="s">
        <v>10171</v>
      </c>
      <c r="C4468">
        <v>4.0599999999999996</v>
      </c>
      <c r="D4468">
        <v>4.0599999999999996</v>
      </c>
      <c r="E4468">
        <v>2.9</v>
      </c>
      <c r="F4468">
        <v>6.16</v>
      </c>
      <c r="G4468">
        <v>6.31</v>
      </c>
      <c r="H4468">
        <v>3.41</v>
      </c>
      <c r="I4468">
        <v>5.31</v>
      </c>
      <c r="J4468">
        <v>5.69</v>
      </c>
      <c r="K4468">
        <v>2.7</v>
      </c>
      <c r="U4468">
        <v>1</v>
      </c>
      <c r="V4468">
        <v>6</v>
      </c>
      <c r="W4468">
        <v>4</v>
      </c>
      <c r="X4468">
        <v>87</v>
      </c>
      <c r="Y4468">
        <v>65</v>
      </c>
      <c r="Z4468">
        <v>12</v>
      </c>
      <c r="AA4468">
        <f t="shared" si="997"/>
        <v>175</v>
      </c>
      <c r="AB4468">
        <f t="shared" si="999"/>
        <v>2.9161704316648783E-5</v>
      </c>
      <c r="AC4468" s="175"/>
    </row>
    <row r="4469" spans="1:29">
      <c r="A4469" t="s">
        <v>10172</v>
      </c>
      <c r="B4469" t="s">
        <v>10173</v>
      </c>
      <c r="C4469">
        <v>4.0599999999999996</v>
      </c>
      <c r="D4469">
        <v>4.0599999999999996</v>
      </c>
      <c r="E4469">
        <v>2.86</v>
      </c>
      <c r="F4469">
        <v>6.07</v>
      </c>
      <c r="G4469">
        <v>6.31</v>
      </c>
      <c r="H4469">
        <v>3.36</v>
      </c>
      <c r="I4469">
        <v>5.24</v>
      </c>
      <c r="J4469">
        <v>5.66</v>
      </c>
      <c r="K4469">
        <v>2.7</v>
      </c>
      <c r="U4469">
        <v>2</v>
      </c>
      <c r="V4469">
        <v>6</v>
      </c>
      <c r="W4469">
        <v>5</v>
      </c>
      <c r="X4469">
        <v>86</v>
      </c>
      <c r="Y4469">
        <v>67</v>
      </c>
      <c r="Z4469">
        <v>14</v>
      </c>
      <c r="AA4469">
        <f t="shared" si="997"/>
        <v>180</v>
      </c>
      <c r="AB4469">
        <f t="shared" si="999"/>
        <v>2.9994895868553035E-5</v>
      </c>
      <c r="AC4469" s="175">
        <f t="shared" ref="AC4469:AC4529" si="1003">SUM(AB4469:AB4472)/4</f>
        <v>3.3619279119336528E-5</v>
      </c>
    </row>
    <row r="4470" spans="1:29">
      <c r="A4470" t="s">
        <v>10174</v>
      </c>
      <c r="B4470" t="s">
        <v>10175</v>
      </c>
      <c r="C4470">
        <v>4.05</v>
      </c>
      <c r="D4470">
        <v>4.0599999999999996</v>
      </c>
      <c r="E4470">
        <v>2.85</v>
      </c>
      <c r="F4470">
        <v>6.06</v>
      </c>
      <c r="G4470">
        <v>6.31</v>
      </c>
      <c r="H4470">
        <v>3.33</v>
      </c>
      <c r="I4470">
        <v>5.23</v>
      </c>
      <c r="J4470">
        <v>5.65</v>
      </c>
      <c r="K4470">
        <v>2.7</v>
      </c>
      <c r="U4470">
        <v>8</v>
      </c>
      <c r="V4470">
        <v>5</v>
      </c>
      <c r="W4470">
        <v>5</v>
      </c>
      <c r="X4470">
        <v>66</v>
      </c>
      <c r="Y4470">
        <v>65</v>
      </c>
      <c r="Z4470">
        <v>12</v>
      </c>
      <c r="AA4470">
        <f t="shared" si="997"/>
        <v>161</v>
      </c>
      <c r="AB4470">
        <f t="shared" si="999"/>
        <v>2.6828767971316881E-5</v>
      </c>
      <c r="AC4470" s="175"/>
    </row>
    <row r="4471" spans="1:29">
      <c r="A4471" t="s">
        <v>10176</v>
      </c>
      <c r="B4471" t="s">
        <v>10177</v>
      </c>
      <c r="C4471">
        <v>4.04</v>
      </c>
      <c r="D4471">
        <v>4.0599999999999996</v>
      </c>
      <c r="E4471">
        <v>2.83</v>
      </c>
      <c r="F4471">
        <v>6</v>
      </c>
      <c r="G4471">
        <v>6.3</v>
      </c>
      <c r="H4471">
        <v>3.31</v>
      </c>
      <c r="I4471">
        <v>5.19</v>
      </c>
      <c r="J4471">
        <v>5.63</v>
      </c>
      <c r="K4471">
        <v>2.7</v>
      </c>
      <c r="U4471">
        <v>5</v>
      </c>
      <c r="V4471">
        <v>7</v>
      </c>
      <c r="W4471">
        <v>7</v>
      </c>
      <c r="X4471">
        <v>83</v>
      </c>
      <c r="Y4471">
        <v>63</v>
      </c>
      <c r="Z4471">
        <v>21</v>
      </c>
      <c r="AA4471">
        <f t="shared" si="997"/>
        <v>186</v>
      </c>
      <c r="AB4471">
        <f t="shared" si="999"/>
        <v>3.0994725730838138E-5</v>
      </c>
      <c r="AC4471" s="175"/>
    </row>
    <row r="4472" spans="1:29">
      <c r="A4472" t="s">
        <v>10178</v>
      </c>
      <c r="B4472" t="s">
        <v>10179</v>
      </c>
      <c r="C4472">
        <v>4.05</v>
      </c>
      <c r="D4472">
        <v>4.0599999999999996</v>
      </c>
      <c r="E4472">
        <v>2.83</v>
      </c>
      <c r="F4472">
        <v>5.96</v>
      </c>
      <c r="G4472">
        <v>6.29</v>
      </c>
      <c r="H4472">
        <v>3.26</v>
      </c>
      <c r="I4472">
        <v>5.19</v>
      </c>
      <c r="J4472">
        <v>5.63</v>
      </c>
      <c r="K4472">
        <v>2.7</v>
      </c>
      <c r="U4472">
        <v>6</v>
      </c>
      <c r="V4472">
        <v>11</v>
      </c>
      <c r="W4472">
        <v>11</v>
      </c>
      <c r="X4472">
        <v>102</v>
      </c>
      <c r="Y4472">
        <v>100</v>
      </c>
      <c r="Z4472">
        <v>50</v>
      </c>
      <c r="AA4472">
        <f t="shared" si="997"/>
        <v>280</v>
      </c>
      <c r="AB4472">
        <f t="shared" si="999"/>
        <v>4.6658726906638051E-5</v>
      </c>
      <c r="AC4472" s="175"/>
    </row>
    <row r="4473" spans="1:29">
      <c r="A4473" t="s">
        <v>10180</v>
      </c>
      <c r="B4473" t="s">
        <v>10181</v>
      </c>
      <c r="C4473">
        <v>4.0599999999999996</v>
      </c>
      <c r="D4473">
        <v>4.0599999999999996</v>
      </c>
      <c r="E4473">
        <v>2.89</v>
      </c>
      <c r="F4473">
        <v>6.13</v>
      </c>
      <c r="G4473">
        <v>6.31</v>
      </c>
      <c r="H4473">
        <v>3.29</v>
      </c>
      <c r="I4473">
        <v>5.34</v>
      </c>
      <c r="J4473">
        <v>5.71</v>
      </c>
      <c r="K4473">
        <v>2.7</v>
      </c>
      <c r="U4473">
        <v>6</v>
      </c>
      <c r="V4473">
        <v>18</v>
      </c>
      <c r="W4473">
        <v>19</v>
      </c>
      <c r="X4473">
        <v>123</v>
      </c>
      <c r="Y4473">
        <v>137</v>
      </c>
      <c r="Z4473">
        <v>158</v>
      </c>
      <c r="AA4473">
        <f t="shared" si="997"/>
        <v>461</v>
      </c>
      <c r="AB4473">
        <f t="shared" si="999"/>
        <v>7.6820261085571944E-5</v>
      </c>
      <c r="AC4473" s="175">
        <f t="shared" ref="AC4473:AC4533" si="1004">SUM(AB4473:AB4476)/4</f>
        <v>8.910983647615965E-5</v>
      </c>
    </row>
    <row r="4474" spans="1:29">
      <c r="A4474" t="s">
        <v>10182</v>
      </c>
      <c r="B4474" t="s">
        <v>10183</v>
      </c>
      <c r="C4474">
        <v>4.0599999999999996</v>
      </c>
      <c r="D4474">
        <v>4.0599999999999996</v>
      </c>
      <c r="E4474">
        <v>2.99</v>
      </c>
      <c r="F4474">
        <v>6.26</v>
      </c>
      <c r="G4474">
        <v>6.32</v>
      </c>
      <c r="H4474">
        <v>3.4</v>
      </c>
      <c r="I4474">
        <v>5.55</v>
      </c>
      <c r="J4474">
        <v>5.82</v>
      </c>
      <c r="K4474">
        <v>2.7</v>
      </c>
      <c r="U4474">
        <v>4</v>
      </c>
      <c r="V4474">
        <v>26</v>
      </c>
      <c r="W4474">
        <v>18</v>
      </c>
      <c r="X4474">
        <v>185</v>
      </c>
      <c r="Y4474">
        <v>116</v>
      </c>
      <c r="Z4474">
        <v>246</v>
      </c>
      <c r="AA4474">
        <f t="shared" si="997"/>
        <v>595</v>
      </c>
      <c r="AB4474">
        <f t="shared" si="999"/>
        <v>9.914979467660586E-5</v>
      </c>
      <c r="AC4474" s="175"/>
    </row>
    <row r="4475" spans="1:29">
      <c r="A4475" t="s">
        <v>10184</v>
      </c>
      <c r="B4475" t="s">
        <v>10185</v>
      </c>
      <c r="C4475">
        <v>4.0599999999999996</v>
      </c>
      <c r="D4475">
        <v>4.0599999999999996</v>
      </c>
      <c r="E4475">
        <v>3.1</v>
      </c>
      <c r="F4475">
        <v>6.3</v>
      </c>
      <c r="G4475">
        <v>6.32</v>
      </c>
      <c r="H4475">
        <v>3.56</v>
      </c>
      <c r="I4475">
        <v>5.75</v>
      </c>
      <c r="J4475">
        <v>5.92</v>
      </c>
      <c r="K4475">
        <v>2.7</v>
      </c>
      <c r="U4475">
        <v>4</v>
      </c>
      <c r="V4475">
        <v>19</v>
      </c>
      <c r="W4475">
        <v>18</v>
      </c>
      <c r="X4475">
        <v>197</v>
      </c>
      <c r="Y4475">
        <v>147</v>
      </c>
      <c r="Z4475">
        <v>212</v>
      </c>
      <c r="AA4475">
        <f t="shared" si="997"/>
        <v>597</v>
      </c>
      <c r="AB4475">
        <f t="shared" si="999"/>
        <v>9.9483071297367569E-5</v>
      </c>
      <c r="AC4475" s="175"/>
    </row>
    <row r="4476" spans="1:29">
      <c r="A4476" t="s">
        <v>10186</v>
      </c>
      <c r="B4476" t="s">
        <v>10187</v>
      </c>
      <c r="C4476">
        <v>4.0599999999999996</v>
      </c>
      <c r="D4476">
        <v>4.0599999999999996</v>
      </c>
      <c r="E4476">
        <v>3.2</v>
      </c>
      <c r="F4476">
        <v>6.31</v>
      </c>
      <c r="G4476">
        <v>6.32</v>
      </c>
      <c r="H4476">
        <v>3.75</v>
      </c>
      <c r="I4476">
        <v>5.87</v>
      </c>
      <c r="J4476">
        <v>5.98</v>
      </c>
      <c r="K4476">
        <v>2.7</v>
      </c>
      <c r="U4476">
        <v>14</v>
      </c>
      <c r="V4476">
        <v>17</v>
      </c>
      <c r="W4476">
        <v>16</v>
      </c>
      <c r="X4476">
        <v>147</v>
      </c>
      <c r="Y4476">
        <v>131</v>
      </c>
      <c r="Z4476">
        <v>161</v>
      </c>
      <c r="AA4476">
        <f t="shared" si="997"/>
        <v>486</v>
      </c>
      <c r="AB4476">
        <f t="shared" si="999"/>
        <v>8.0986218845093198E-5</v>
      </c>
      <c r="AC4476" s="175"/>
    </row>
    <row r="4477" spans="1:29">
      <c r="A4477" t="s">
        <v>10188</v>
      </c>
      <c r="B4477" t="s">
        <v>10189</v>
      </c>
      <c r="C4477">
        <v>4.0599999999999996</v>
      </c>
      <c r="D4477">
        <v>4.0599999999999996</v>
      </c>
      <c r="E4477">
        <v>3.28</v>
      </c>
      <c r="F4477">
        <v>6.32</v>
      </c>
      <c r="G4477">
        <v>6.32</v>
      </c>
      <c r="H4477">
        <v>3.91</v>
      </c>
      <c r="I4477">
        <v>5.92</v>
      </c>
      <c r="J4477">
        <v>6.01</v>
      </c>
      <c r="K4477">
        <v>2.7</v>
      </c>
      <c r="U4477">
        <v>14</v>
      </c>
      <c r="V4477">
        <v>16</v>
      </c>
      <c r="W4477">
        <v>16</v>
      </c>
      <c r="X4477">
        <v>127</v>
      </c>
      <c r="Y4477">
        <v>133</v>
      </c>
      <c r="Z4477">
        <v>154</v>
      </c>
      <c r="AA4477">
        <f t="shared" si="997"/>
        <v>460</v>
      </c>
      <c r="AB4477">
        <f t="shared" si="999"/>
        <v>7.665362277519109E-5</v>
      </c>
      <c r="AC4477" s="175">
        <f t="shared" ref="AC4477:AC4537" si="1005">SUM(AB4477:AB4480)/4</f>
        <v>7.1237877687813455E-5</v>
      </c>
    </row>
    <row r="4478" spans="1:29">
      <c r="A4478" t="s">
        <v>10190</v>
      </c>
      <c r="B4478" t="s">
        <v>10191</v>
      </c>
      <c r="C4478">
        <v>4.0599999999999996</v>
      </c>
      <c r="D4478">
        <v>4.0599999999999996</v>
      </c>
      <c r="E4478">
        <v>3.34</v>
      </c>
      <c r="F4478">
        <v>6.32</v>
      </c>
      <c r="G4478">
        <v>6.32</v>
      </c>
      <c r="H4478">
        <v>4.04</v>
      </c>
      <c r="I4478">
        <v>5.94</v>
      </c>
      <c r="J4478">
        <v>6.02</v>
      </c>
      <c r="K4478">
        <v>2.7</v>
      </c>
      <c r="U4478">
        <v>6</v>
      </c>
      <c r="V4478">
        <v>15</v>
      </c>
      <c r="W4478">
        <v>13</v>
      </c>
      <c r="X4478">
        <v>147</v>
      </c>
      <c r="Y4478">
        <v>126</v>
      </c>
      <c r="Z4478">
        <v>140</v>
      </c>
      <c r="AA4478">
        <f t="shared" si="997"/>
        <v>447</v>
      </c>
      <c r="AB4478">
        <f t="shared" si="999"/>
        <v>7.4487324740240036E-5</v>
      </c>
      <c r="AC4478" s="175"/>
    </row>
    <row r="4479" spans="1:29">
      <c r="A4479" t="s">
        <v>10192</v>
      </c>
      <c r="B4479" t="s">
        <v>10193</v>
      </c>
      <c r="C4479">
        <v>4.0599999999999996</v>
      </c>
      <c r="D4479">
        <v>4.0599999999999996</v>
      </c>
      <c r="E4479">
        <v>3.38</v>
      </c>
      <c r="F4479">
        <v>6.32</v>
      </c>
      <c r="G4479">
        <v>6.32</v>
      </c>
      <c r="H4479">
        <v>4.17</v>
      </c>
      <c r="I4479">
        <v>5.95</v>
      </c>
      <c r="J4479">
        <v>6.02</v>
      </c>
      <c r="K4479">
        <v>2.7</v>
      </c>
      <c r="U4479">
        <v>10</v>
      </c>
      <c r="V4479">
        <v>14</v>
      </c>
      <c r="W4479">
        <v>11</v>
      </c>
      <c r="X4479">
        <v>107</v>
      </c>
      <c r="Y4479">
        <v>122</v>
      </c>
      <c r="Z4479">
        <v>142</v>
      </c>
      <c r="AA4479">
        <f t="shared" si="997"/>
        <v>406</v>
      </c>
      <c r="AB4479">
        <f t="shared" si="999"/>
        <v>6.7655154014625179E-5</v>
      </c>
      <c r="AC4479" s="175"/>
    </row>
    <row r="4480" spans="1:29">
      <c r="A4480" t="s">
        <v>10194</v>
      </c>
      <c r="B4480" t="s">
        <v>10195</v>
      </c>
      <c r="C4480">
        <v>4.0599999999999996</v>
      </c>
      <c r="D4480">
        <v>4.0599999999999996</v>
      </c>
      <c r="E4480">
        <v>3.42</v>
      </c>
      <c r="F4480">
        <v>6.32</v>
      </c>
      <c r="G4480">
        <v>6.32</v>
      </c>
      <c r="H4480">
        <v>4.2699999999999996</v>
      </c>
      <c r="I4480">
        <v>5.95</v>
      </c>
      <c r="J4480">
        <v>6.02</v>
      </c>
      <c r="K4480">
        <v>2.7</v>
      </c>
      <c r="U4480">
        <v>10</v>
      </c>
      <c r="V4480">
        <v>13</v>
      </c>
      <c r="W4480">
        <v>9</v>
      </c>
      <c r="X4480">
        <v>105</v>
      </c>
      <c r="Y4480">
        <v>123</v>
      </c>
      <c r="Z4480">
        <v>137</v>
      </c>
      <c r="AA4480">
        <f t="shared" si="997"/>
        <v>397</v>
      </c>
      <c r="AB4480">
        <f t="shared" si="999"/>
        <v>6.6155409221197529E-5</v>
      </c>
      <c r="AC4480" s="175"/>
    </row>
    <row r="4481" spans="1:29">
      <c r="A4481" t="s">
        <v>10196</v>
      </c>
      <c r="B4481" t="s">
        <v>10197</v>
      </c>
      <c r="C4481">
        <v>4.0599999999999996</v>
      </c>
      <c r="D4481">
        <v>4.0599999999999996</v>
      </c>
      <c r="E4481">
        <v>3.43</v>
      </c>
      <c r="F4481">
        <v>6.32</v>
      </c>
      <c r="G4481">
        <v>6.32</v>
      </c>
      <c r="H4481">
        <v>4.32</v>
      </c>
      <c r="I4481">
        <v>5.95</v>
      </c>
      <c r="J4481">
        <v>6.02</v>
      </c>
      <c r="K4481">
        <v>2.7</v>
      </c>
      <c r="U4481">
        <v>12</v>
      </c>
      <c r="V4481">
        <v>12</v>
      </c>
      <c r="W4481">
        <v>10</v>
      </c>
      <c r="X4481">
        <v>85</v>
      </c>
      <c r="Y4481">
        <v>113</v>
      </c>
      <c r="Z4481">
        <v>110</v>
      </c>
      <c r="AA4481">
        <f t="shared" si="997"/>
        <v>342</v>
      </c>
      <c r="AB4481">
        <f t="shared" si="999"/>
        <v>5.6990302150250764E-5</v>
      </c>
      <c r="AC4481" s="175">
        <f t="shared" ref="AC4481:AC4541" si="1006">SUM(AB4481:AB4484)/4</f>
        <v>5.7240259615822039E-5</v>
      </c>
    </row>
    <row r="4482" spans="1:29">
      <c r="A4482" t="s">
        <v>10198</v>
      </c>
      <c r="B4482" t="s">
        <v>10199</v>
      </c>
      <c r="C4482">
        <v>4.0599999999999996</v>
      </c>
      <c r="D4482">
        <v>4.0599999999999996</v>
      </c>
      <c r="E4482">
        <v>3.41</v>
      </c>
      <c r="F4482">
        <v>6.32</v>
      </c>
      <c r="G4482">
        <v>6.32</v>
      </c>
      <c r="H4482">
        <v>4.32</v>
      </c>
      <c r="I4482">
        <v>5.91</v>
      </c>
      <c r="J4482">
        <v>6</v>
      </c>
      <c r="K4482">
        <v>2.7</v>
      </c>
      <c r="U4482">
        <v>2</v>
      </c>
      <c r="V4482">
        <v>11</v>
      </c>
      <c r="W4482">
        <v>9</v>
      </c>
      <c r="X4482">
        <v>120</v>
      </c>
      <c r="Y4482">
        <v>116</v>
      </c>
      <c r="Z4482">
        <v>106</v>
      </c>
      <c r="AA4482">
        <f t="shared" si="997"/>
        <v>364</v>
      </c>
      <c r="AB4482">
        <f t="shared" si="999"/>
        <v>6.0656344978629468E-5</v>
      </c>
      <c r="AC4482" s="175"/>
    </row>
    <row r="4483" spans="1:29">
      <c r="A4483" t="s">
        <v>10200</v>
      </c>
      <c r="B4483" t="s">
        <v>10201</v>
      </c>
      <c r="C4483">
        <v>4.0599999999999996</v>
      </c>
      <c r="D4483">
        <v>4.0599999999999996</v>
      </c>
      <c r="E4483">
        <v>3.38</v>
      </c>
      <c r="F4483">
        <v>6.32</v>
      </c>
      <c r="G4483">
        <v>6.32</v>
      </c>
      <c r="H4483">
        <v>4.29</v>
      </c>
      <c r="I4483">
        <v>5.89</v>
      </c>
      <c r="J4483">
        <v>5.99</v>
      </c>
      <c r="K4483">
        <v>2.7</v>
      </c>
      <c r="U4483">
        <v>2</v>
      </c>
      <c r="V4483">
        <v>12</v>
      </c>
      <c r="W4483">
        <v>10</v>
      </c>
      <c r="X4483">
        <v>109</v>
      </c>
      <c r="Y4483">
        <v>105</v>
      </c>
      <c r="Z4483">
        <v>94</v>
      </c>
      <c r="AA4483">
        <f t="shared" si="997"/>
        <v>332</v>
      </c>
      <c r="AB4483">
        <f t="shared" si="999"/>
        <v>5.5323919046442267E-5</v>
      </c>
      <c r="AC4483" s="175"/>
    </row>
    <row r="4484" spans="1:29">
      <c r="A4484" t="s">
        <v>10202</v>
      </c>
      <c r="B4484" t="s">
        <v>10203</v>
      </c>
      <c r="C4484">
        <v>4.0599999999999996</v>
      </c>
      <c r="D4484">
        <v>4.0599999999999996</v>
      </c>
      <c r="E4484">
        <v>3.33</v>
      </c>
      <c r="F4484">
        <v>6.32</v>
      </c>
      <c r="G4484">
        <v>6.32</v>
      </c>
      <c r="H4484">
        <v>4.25</v>
      </c>
      <c r="I4484">
        <v>5.88</v>
      </c>
      <c r="J4484">
        <v>5.98</v>
      </c>
      <c r="K4484">
        <v>2.7</v>
      </c>
      <c r="U4484">
        <v>6</v>
      </c>
      <c r="V4484">
        <v>12</v>
      </c>
      <c r="W4484">
        <v>10</v>
      </c>
      <c r="X4484">
        <v>94</v>
      </c>
      <c r="Y4484">
        <v>103</v>
      </c>
      <c r="Z4484">
        <v>111</v>
      </c>
      <c r="AA4484">
        <f t="shared" si="997"/>
        <v>336</v>
      </c>
      <c r="AB4484">
        <f t="shared" si="999"/>
        <v>5.5990472287965664E-5</v>
      </c>
      <c r="AC4484" s="175"/>
    </row>
    <row r="4485" spans="1:29">
      <c r="A4485" t="s">
        <v>10204</v>
      </c>
      <c r="B4485" t="s">
        <v>10205</v>
      </c>
      <c r="C4485">
        <v>4.0599999999999996</v>
      </c>
      <c r="D4485">
        <v>4.0599999999999996</v>
      </c>
      <c r="E4485">
        <v>3.27</v>
      </c>
      <c r="F4485">
        <v>6.32</v>
      </c>
      <c r="G4485">
        <v>6.32</v>
      </c>
      <c r="H4485">
        <v>4.17</v>
      </c>
      <c r="I4485">
        <v>5.83</v>
      </c>
      <c r="J4485">
        <v>5.96</v>
      </c>
      <c r="K4485">
        <v>2.7</v>
      </c>
      <c r="U4485">
        <v>12</v>
      </c>
      <c r="V4485">
        <v>13</v>
      </c>
      <c r="W4485">
        <v>10</v>
      </c>
      <c r="X4485">
        <v>73</v>
      </c>
      <c r="Y4485">
        <v>111</v>
      </c>
      <c r="Z4485">
        <v>131</v>
      </c>
      <c r="AA4485">
        <f t="shared" si="997"/>
        <v>350</v>
      </c>
      <c r="AB4485">
        <f t="shared" si="999"/>
        <v>5.8323408633297566E-5</v>
      </c>
      <c r="AC4485" s="175">
        <f t="shared" ref="AC4485:AC4545" si="1007">SUM(AB4485:AB4488)/4</f>
        <v>6.1447876952938513E-5</v>
      </c>
    </row>
    <row r="4486" spans="1:29">
      <c r="A4486" t="s">
        <v>10206</v>
      </c>
      <c r="B4486" t="s">
        <v>10207</v>
      </c>
      <c r="C4486">
        <v>4.0599999999999996</v>
      </c>
      <c r="D4486">
        <v>4.0599999999999996</v>
      </c>
      <c r="E4486">
        <v>3.2</v>
      </c>
      <c r="F4486">
        <v>6.32</v>
      </c>
      <c r="G4486">
        <v>6.32</v>
      </c>
      <c r="H4486">
        <v>4.0599999999999996</v>
      </c>
      <c r="I4486">
        <v>5.73</v>
      </c>
      <c r="J4486">
        <v>5.91</v>
      </c>
      <c r="K4486">
        <v>2.7</v>
      </c>
      <c r="U4486">
        <v>9</v>
      </c>
      <c r="V4486">
        <v>14</v>
      </c>
      <c r="W4486">
        <v>12</v>
      </c>
      <c r="X4486">
        <v>79</v>
      </c>
      <c r="Y4486">
        <v>117</v>
      </c>
      <c r="Z4486">
        <v>126</v>
      </c>
      <c r="AA4486">
        <f t="shared" ref="AA4486:AA4549" si="1008">SUM(U4486:Z4486)</f>
        <v>357</v>
      </c>
      <c r="AB4486">
        <f t="shared" si="999"/>
        <v>5.948987680596352E-5</v>
      </c>
      <c r="AC4486" s="175"/>
    </row>
    <row r="4487" spans="1:29">
      <c r="A4487" t="s">
        <v>10208</v>
      </c>
      <c r="B4487" t="s">
        <v>10209</v>
      </c>
      <c r="C4487">
        <v>4.0599999999999996</v>
      </c>
      <c r="D4487">
        <v>4.0599999999999996</v>
      </c>
      <c r="E4487">
        <v>3.13</v>
      </c>
      <c r="F4487">
        <v>6.31</v>
      </c>
      <c r="G4487">
        <v>6.32</v>
      </c>
      <c r="H4487">
        <v>3.94</v>
      </c>
      <c r="I4487">
        <v>5.65</v>
      </c>
      <c r="J4487">
        <v>5.87</v>
      </c>
      <c r="K4487">
        <v>2.7</v>
      </c>
      <c r="U4487">
        <v>11</v>
      </c>
      <c r="V4487">
        <v>16</v>
      </c>
      <c r="W4487">
        <v>14</v>
      </c>
      <c r="X4487">
        <v>83</v>
      </c>
      <c r="Y4487">
        <v>120</v>
      </c>
      <c r="Z4487">
        <v>133</v>
      </c>
      <c r="AA4487">
        <f t="shared" si="1008"/>
        <v>377</v>
      </c>
      <c r="AB4487">
        <f t="shared" si="999"/>
        <v>6.2822643013580521E-5</v>
      </c>
      <c r="AC4487" s="175"/>
    </row>
    <row r="4488" spans="1:29">
      <c r="A4488" t="s">
        <v>10210</v>
      </c>
      <c r="B4488" t="s">
        <v>10211</v>
      </c>
      <c r="C4488">
        <v>4.0599999999999996</v>
      </c>
      <c r="D4488">
        <v>4.0599999999999996</v>
      </c>
      <c r="E4488">
        <v>3.07</v>
      </c>
      <c r="F4488">
        <v>6.28</v>
      </c>
      <c r="G4488">
        <v>6.32</v>
      </c>
      <c r="H4488">
        <v>3.81</v>
      </c>
      <c r="I4488">
        <v>5.58</v>
      </c>
      <c r="J4488">
        <v>5.83</v>
      </c>
      <c r="K4488">
        <v>2.7</v>
      </c>
      <c r="U4488">
        <v>11</v>
      </c>
      <c r="V4488">
        <v>16</v>
      </c>
      <c r="W4488">
        <v>14</v>
      </c>
      <c r="X4488">
        <v>81</v>
      </c>
      <c r="Y4488">
        <v>131</v>
      </c>
      <c r="Z4488">
        <v>138</v>
      </c>
      <c r="AA4488">
        <f t="shared" si="1008"/>
        <v>391</v>
      </c>
      <c r="AB4488">
        <f t="shared" si="999"/>
        <v>6.515557935891243E-5</v>
      </c>
      <c r="AC4488" s="175"/>
    </row>
    <row r="4489" spans="1:29">
      <c r="A4489" t="s">
        <v>10212</v>
      </c>
      <c r="B4489" t="s">
        <v>10213</v>
      </c>
      <c r="C4489">
        <v>4.0599999999999996</v>
      </c>
      <c r="D4489">
        <v>4.0599999999999996</v>
      </c>
      <c r="E4489">
        <v>3.02</v>
      </c>
      <c r="F4489">
        <v>6.23</v>
      </c>
      <c r="G4489">
        <v>6.32</v>
      </c>
      <c r="H4489">
        <v>3.71</v>
      </c>
      <c r="I4489">
        <v>5.5</v>
      </c>
      <c r="J4489">
        <v>5.79</v>
      </c>
      <c r="K4489">
        <v>2.7</v>
      </c>
      <c r="U4489">
        <v>9</v>
      </c>
      <c r="V4489">
        <v>16</v>
      </c>
      <c r="W4489">
        <v>12</v>
      </c>
      <c r="X4489">
        <v>91</v>
      </c>
      <c r="Y4489">
        <v>127</v>
      </c>
      <c r="Z4489">
        <v>118</v>
      </c>
      <c r="AA4489">
        <f t="shared" si="1008"/>
        <v>373</v>
      </c>
      <c r="AB4489">
        <f t="shared" si="999"/>
        <v>6.2156089772057117E-5</v>
      </c>
      <c r="AC4489" s="175">
        <f t="shared" ref="AC4489:AC4549" si="1009">SUM(AB4489:AB4492)/4</f>
        <v>4.3450939431806684E-5</v>
      </c>
    </row>
    <row r="4490" spans="1:29">
      <c r="A4490" t="s">
        <v>10214</v>
      </c>
      <c r="B4490" t="s">
        <v>10215</v>
      </c>
      <c r="C4490">
        <v>4.0599999999999996</v>
      </c>
      <c r="D4490">
        <v>4.0599999999999996</v>
      </c>
      <c r="E4490">
        <v>2.97</v>
      </c>
      <c r="F4490">
        <v>6.19</v>
      </c>
      <c r="G4490">
        <v>6.32</v>
      </c>
      <c r="H4490">
        <v>3.64</v>
      </c>
      <c r="I4490">
        <v>5.42</v>
      </c>
      <c r="J4490">
        <v>5.75</v>
      </c>
      <c r="K4490">
        <v>2.7</v>
      </c>
      <c r="U4490">
        <v>8</v>
      </c>
      <c r="V4490">
        <v>12</v>
      </c>
      <c r="W4490">
        <v>10</v>
      </c>
      <c r="X4490">
        <v>82</v>
      </c>
      <c r="Y4490">
        <v>115</v>
      </c>
      <c r="Z4490">
        <v>69</v>
      </c>
      <c r="AA4490">
        <f t="shared" si="1008"/>
        <v>296</v>
      </c>
      <c r="AB4490">
        <f t="shared" si="999"/>
        <v>4.9324939872731655E-5</v>
      </c>
      <c r="AC4490" s="175"/>
    </row>
    <row r="4491" spans="1:29">
      <c r="A4491" t="s">
        <v>10216</v>
      </c>
      <c r="B4491" t="s">
        <v>10217</v>
      </c>
      <c r="C4491">
        <v>4.0599999999999996</v>
      </c>
      <c r="D4491">
        <v>4.0599999999999996</v>
      </c>
      <c r="E4491">
        <v>2.94</v>
      </c>
      <c r="F4491">
        <v>6.15</v>
      </c>
      <c r="G4491">
        <v>6.32</v>
      </c>
      <c r="H4491">
        <v>3.58</v>
      </c>
      <c r="I4491">
        <v>5.36</v>
      </c>
      <c r="J4491">
        <v>5.72</v>
      </c>
      <c r="K4491">
        <v>2.7</v>
      </c>
      <c r="U4491">
        <v>9</v>
      </c>
      <c r="V4491">
        <v>9</v>
      </c>
      <c r="W4491">
        <v>5</v>
      </c>
      <c r="X4491">
        <v>60</v>
      </c>
      <c r="Y4491">
        <v>86</v>
      </c>
      <c r="Z4491">
        <v>28</v>
      </c>
      <c r="AA4491">
        <f t="shared" si="1008"/>
        <v>197</v>
      </c>
      <c r="AB4491">
        <f t="shared" si="999"/>
        <v>3.282774714502749E-5</v>
      </c>
      <c r="AC4491" s="175"/>
    </row>
    <row r="4492" spans="1:29">
      <c r="A4492" t="s">
        <v>10218</v>
      </c>
      <c r="B4492" t="s">
        <v>10219</v>
      </c>
      <c r="C4492">
        <v>4.0599999999999996</v>
      </c>
      <c r="D4492">
        <v>4.0599999999999996</v>
      </c>
      <c r="E4492">
        <v>2.91</v>
      </c>
      <c r="F4492">
        <v>6.1</v>
      </c>
      <c r="G4492">
        <v>6.31</v>
      </c>
      <c r="H4492">
        <v>3.53</v>
      </c>
      <c r="I4492">
        <v>5.29</v>
      </c>
      <c r="J4492">
        <v>5.69</v>
      </c>
      <c r="K4492">
        <v>2.7</v>
      </c>
      <c r="U4492">
        <v>7</v>
      </c>
      <c r="V4492">
        <v>10</v>
      </c>
      <c r="W4492">
        <v>7</v>
      </c>
      <c r="X4492">
        <v>75</v>
      </c>
      <c r="Y4492">
        <v>66</v>
      </c>
      <c r="Z4492">
        <v>12</v>
      </c>
      <c r="AA4492">
        <f t="shared" si="1008"/>
        <v>177</v>
      </c>
      <c r="AB4492">
        <f t="shared" si="999"/>
        <v>2.9494980937410485E-5</v>
      </c>
      <c r="AC4492" s="175"/>
    </row>
    <row r="4493" spans="1:29">
      <c r="A4493" t="s">
        <v>10220</v>
      </c>
      <c r="B4493" t="s">
        <v>10221</v>
      </c>
      <c r="C4493">
        <v>4.04</v>
      </c>
      <c r="D4493">
        <v>4.0599999999999996</v>
      </c>
      <c r="E4493">
        <v>2.87</v>
      </c>
      <c r="F4493">
        <v>6.03</v>
      </c>
      <c r="G4493">
        <v>6.3</v>
      </c>
      <c r="H4493">
        <v>3.46</v>
      </c>
      <c r="I4493">
        <v>5.21</v>
      </c>
      <c r="J4493">
        <v>5.64</v>
      </c>
      <c r="K4493">
        <v>2.7</v>
      </c>
      <c r="U4493">
        <v>5</v>
      </c>
      <c r="V4493">
        <v>9</v>
      </c>
      <c r="W4493">
        <v>8</v>
      </c>
      <c r="X4493">
        <v>96</v>
      </c>
      <c r="Y4493">
        <v>69</v>
      </c>
      <c r="Z4493">
        <v>15</v>
      </c>
      <c r="AA4493">
        <f t="shared" si="1008"/>
        <v>202</v>
      </c>
      <c r="AB4493">
        <f t="shared" si="999"/>
        <v>3.3660938696931742E-5</v>
      </c>
      <c r="AC4493" s="175">
        <f t="shared" ref="AC4493:AC4553" si="1010">SUM(AB4493:AB4496)/4</f>
        <v>4.3784216052568386E-5</v>
      </c>
    </row>
    <row r="4494" spans="1:29">
      <c r="A4494" t="s">
        <v>10222</v>
      </c>
      <c r="B4494" t="s">
        <v>10223</v>
      </c>
      <c r="C4494">
        <v>4.0199999999999996</v>
      </c>
      <c r="D4494">
        <v>4.0599999999999996</v>
      </c>
      <c r="E4494">
        <v>2.85</v>
      </c>
      <c r="F4494">
        <v>5.95</v>
      </c>
      <c r="G4494">
        <v>6.28</v>
      </c>
      <c r="H4494">
        <v>3.41</v>
      </c>
      <c r="I4494">
        <v>5.15</v>
      </c>
      <c r="J4494">
        <v>5.61</v>
      </c>
      <c r="K4494">
        <v>2.7</v>
      </c>
      <c r="U4494">
        <v>7</v>
      </c>
      <c r="V4494">
        <v>8</v>
      </c>
      <c r="W4494">
        <v>9</v>
      </c>
      <c r="X4494">
        <v>109</v>
      </c>
      <c r="Y4494">
        <v>67</v>
      </c>
      <c r="Z4494">
        <v>12</v>
      </c>
      <c r="AA4494">
        <f t="shared" si="1008"/>
        <v>212</v>
      </c>
      <c r="AB4494">
        <f t="shared" si="999"/>
        <v>3.5327321800740239E-5</v>
      </c>
      <c r="AC4494" s="175"/>
    </row>
    <row r="4495" spans="1:29">
      <c r="A4495" t="s">
        <v>10224</v>
      </c>
      <c r="B4495" t="s">
        <v>10225</v>
      </c>
      <c r="C4495">
        <v>4</v>
      </c>
      <c r="D4495">
        <v>4.0599999999999996</v>
      </c>
      <c r="E4495">
        <v>2.83</v>
      </c>
      <c r="F4495">
        <v>5.86</v>
      </c>
      <c r="G4495">
        <v>6.25</v>
      </c>
      <c r="H4495">
        <v>3.37</v>
      </c>
      <c r="I4495">
        <v>5.0999999999999996</v>
      </c>
      <c r="J4495">
        <v>5.59</v>
      </c>
      <c r="K4495">
        <v>2.7</v>
      </c>
      <c r="U4495">
        <v>2</v>
      </c>
      <c r="V4495">
        <v>10</v>
      </c>
      <c r="W4495">
        <v>11</v>
      </c>
      <c r="X4495">
        <v>150</v>
      </c>
      <c r="Y4495">
        <v>64</v>
      </c>
      <c r="Z4495">
        <v>22</v>
      </c>
      <c r="AA4495">
        <f t="shared" si="1008"/>
        <v>259</v>
      </c>
      <c r="AB4495">
        <f t="shared" si="999"/>
        <v>4.3159322388640203E-5</v>
      </c>
      <c r="AC4495" s="175"/>
    </row>
    <row r="4496" spans="1:29">
      <c r="A4496" t="s">
        <v>10226</v>
      </c>
      <c r="B4496" t="s">
        <v>10227</v>
      </c>
      <c r="C4496">
        <v>3.99</v>
      </c>
      <c r="D4496">
        <v>4.0599999999999996</v>
      </c>
      <c r="E4496">
        <v>2.81</v>
      </c>
      <c r="F4496">
        <v>5.83</v>
      </c>
      <c r="G4496">
        <v>6.25</v>
      </c>
      <c r="H4496">
        <v>3.34</v>
      </c>
      <c r="I4496">
        <v>5.08</v>
      </c>
      <c r="J4496">
        <v>5.57</v>
      </c>
      <c r="K4496">
        <v>2.7</v>
      </c>
      <c r="U4496">
        <v>6</v>
      </c>
      <c r="V4496">
        <v>17</v>
      </c>
      <c r="W4496">
        <v>17</v>
      </c>
      <c r="X4496">
        <v>185</v>
      </c>
      <c r="Y4496">
        <v>102</v>
      </c>
      <c r="Z4496">
        <v>51</v>
      </c>
      <c r="AA4496">
        <f t="shared" si="1008"/>
        <v>378</v>
      </c>
      <c r="AB4496">
        <f t="shared" si="999"/>
        <v>6.2989281323961376E-5</v>
      </c>
      <c r="AC4496" s="175"/>
    </row>
    <row r="4497" spans="1:29">
      <c r="A4497" t="s">
        <v>10228</v>
      </c>
      <c r="B4497" t="s">
        <v>10229</v>
      </c>
      <c r="C4497">
        <v>4.03</v>
      </c>
      <c r="D4497">
        <v>4.0599999999999996</v>
      </c>
      <c r="E4497">
        <v>2.82</v>
      </c>
      <c r="F4497">
        <v>5.91</v>
      </c>
      <c r="G4497">
        <v>6.28</v>
      </c>
      <c r="H4497">
        <v>3.34</v>
      </c>
      <c r="I4497">
        <v>5.13</v>
      </c>
      <c r="J4497">
        <v>5.6</v>
      </c>
      <c r="K4497">
        <v>2.7</v>
      </c>
      <c r="U4497">
        <v>15</v>
      </c>
      <c r="V4497">
        <v>29</v>
      </c>
      <c r="W4497">
        <v>28</v>
      </c>
      <c r="X4497">
        <v>198</v>
      </c>
      <c r="Y4497">
        <v>140</v>
      </c>
      <c r="Z4497">
        <v>162</v>
      </c>
      <c r="AA4497">
        <f t="shared" si="1008"/>
        <v>572</v>
      </c>
      <c r="AB4497">
        <f t="shared" si="999"/>
        <v>9.5317113537846316E-5</v>
      </c>
      <c r="AC4497" s="175">
        <f t="shared" ref="AC4497" si="1011">SUM(AB4497:AB4500)/4</f>
        <v>9.3984007054799507E-5</v>
      </c>
    </row>
    <row r="4498" spans="1:29">
      <c r="A4498" t="s">
        <v>10230</v>
      </c>
      <c r="B4498" t="s">
        <v>10231</v>
      </c>
      <c r="C4498">
        <v>4.05</v>
      </c>
      <c r="D4498">
        <v>4.0599999999999996</v>
      </c>
      <c r="E4498">
        <v>2.85</v>
      </c>
      <c r="F4498">
        <v>6.02</v>
      </c>
      <c r="G4498">
        <v>6.31</v>
      </c>
      <c r="H4498">
        <v>3.36</v>
      </c>
      <c r="I4498">
        <v>5.2</v>
      </c>
      <c r="J4498">
        <v>5.64</v>
      </c>
      <c r="K4498">
        <v>2.7</v>
      </c>
      <c r="U4498">
        <v>14</v>
      </c>
      <c r="V4498">
        <v>40</v>
      </c>
      <c r="W4498">
        <v>25</v>
      </c>
      <c r="X4498">
        <v>142</v>
      </c>
      <c r="Y4498">
        <v>119</v>
      </c>
      <c r="Z4498">
        <v>253</v>
      </c>
      <c r="AA4498">
        <f t="shared" si="1008"/>
        <v>593</v>
      </c>
      <c r="AB4498">
        <f t="shared" si="999"/>
        <v>9.8816518055844165E-5</v>
      </c>
      <c r="AC4498" s="175"/>
    </row>
    <row r="4499" spans="1:29">
      <c r="A4499" t="s">
        <v>10232</v>
      </c>
      <c r="B4499" t="s">
        <v>10233</v>
      </c>
      <c r="C4499">
        <v>4.0599999999999996</v>
      </c>
      <c r="D4499">
        <v>4.0599999999999996</v>
      </c>
      <c r="E4499">
        <v>2.87</v>
      </c>
      <c r="F4499">
        <v>6.15</v>
      </c>
      <c r="G4499">
        <v>6.32</v>
      </c>
      <c r="H4499">
        <v>3.41</v>
      </c>
      <c r="I4499">
        <v>5.28</v>
      </c>
      <c r="J4499">
        <v>5.68</v>
      </c>
      <c r="K4499">
        <v>2.7</v>
      </c>
      <c r="U4499">
        <v>11</v>
      </c>
      <c r="V4499">
        <v>29</v>
      </c>
      <c r="W4499">
        <v>27</v>
      </c>
      <c r="X4499">
        <v>173</v>
      </c>
      <c r="Y4499">
        <v>150</v>
      </c>
      <c r="Z4499">
        <v>218</v>
      </c>
      <c r="AA4499">
        <f t="shared" si="1008"/>
        <v>608</v>
      </c>
      <c r="AB4499">
        <f t="shared" si="999"/>
        <v>1.0131609271155691E-4</v>
      </c>
      <c r="AC4499" s="175"/>
    </row>
    <row r="4500" spans="1:29">
      <c r="A4500" t="s">
        <v>10234</v>
      </c>
      <c r="B4500" t="s">
        <v>10235</v>
      </c>
      <c r="C4500">
        <v>4.0599999999999996</v>
      </c>
      <c r="D4500">
        <v>4.0599999999999996</v>
      </c>
      <c r="E4500">
        <v>2.9</v>
      </c>
      <c r="F4500">
        <v>6.23</v>
      </c>
      <c r="G4500">
        <v>6.32</v>
      </c>
      <c r="H4500">
        <v>3.47</v>
      </c>
      <c r="I4500">
        <v>5.34</v>
      </c>
      <c r="J4500">
        <v>5.71</v>
      </c>
      <c r="K4500">
        <v>2.7</v>
      </c>
      <c r="U4500">
        <v>15</v>
      </c>
      <c r="V4500">
        <v>27</v>
      </c>
      <c r="W4500">
        <v>24</v>
      </c>
      <c r="X4500">
        <v>118</v>
      </c>
      <c r="Y4500">
        <v>134</v>
      </c>
      <c r="Z4500">
        <v>165</v>
      </c>
      <c r="AA4500">
        <f t="shared" si="1008"/>
        <v>483</v>
      </c>
      <c r="AB4500">
        <f t="shared" si="999"/>
        <v>8.0486303913950648E-5</v>
      </c>
      <c r="AC4500" s="175"/>
    </row>
    <row r="4501" spans="1:29">
      <c r="A4501" t="s">
        <v>10236</v>
      </c>
      <c r="B4501" t="s">
        <v>10237</v>
      </c>
      <c r="C4501">
        <v>4.0599999999999996</v>
      </c>
      <c r="D4501">
        <v>4.0599999999999996</v>
      </c>
      <c r="E4501">
        <v>2.93</v>
      </c>
      <c r="F4501">
        <v>6.28</v>
      </c>
      <c r="G4501">
        <v>6.32</v>
      </c>
      <c r="H4501">
        <v>3.56</v>
      </c>
      <c r="I4501">
        <v>5.43</v>
      </c>
      <c r="J4501">
        <v>5.75</v>
      </c>
      <c r="K4501">
        <v>2.7</v>
      </c>
      <c r="U4501">
        <v>16</v>
      </c>
      <c r="V4501">
        <v>25</v>
      </c>
      <c r="W4501">
        <v>24</v>
      </c>
      <c r="X4501">
        <v>102</v>
      </c>
      <c r="Y4501">
        <v>136</v>
      </c>
      <c r="Z4501">
        <v>158</v>
      </c>
      <c r="AA4501">
        <f t="shared" si="1008"/>
        <v>461</v>
      </c>
      <c r="AB4501">
        <f t="shared" si="999"/>
        <v>7.6820261085571944E-5</v>
      </c>
      <c r="AC4501" s="175">
        <f t="shared" ref="AC4501:AC4561" si="1012">SUM(AB4501:AB4504)/4</f>
        <v>7.1362856420599096E-5</v>
      </c>
    </row>
    <row r="4502" spans="1:29">
      <c r="A4502" t="s">
        <v>10238</v>
      </c>
      <c r="B4502" t="s">
        <v>10239</v>
      </c>
      <c r="C4502">
        <v>4.0599999999999996</v>
      </c>
      <c r="D4502">
        <v>4.0599999999999996</v>
      </c>
      <c r="E4502">
        <v>2.97</v>
      </c>
      <c r="F4502">
        <v>6.31</v>
      </c>
      <c r="G4502">
        <v>6.32</v>
      </c>
      <c r="H4502">
        <v>3.65</v>
      </c>
      <c r="I4502">
        <v>5.51</v>
      </c>
      <c r="J4502">
        <v>5.8</v>
      </c>
      <c r="K4502">
        <v>2.7</v>
      </c>
      <c r="U4502">
        <v>13</v>
      </c>
      <c r="V4502">
        <v>23</v>
      </c>
      <c r="W4502">
        <v>19</v>
      </c>
      <c r="X4502">
        <v>107</v>
      </c>
      <c r="Y4502">
        <v>129</v>
      </c>
      <c r="Z4502">
        <v>143</v>
      </c>
      <c r="AA4502">
        <f t="shared" si="1008"/>
        <v>434</v>
      </c>
      <c r="AB4502">
        <f t="shared" ref="AB4502:AB4565" si="1013">AA4502/$AD$4</f>
        <v>7.2321026705288982E-5</v>
      </c>
      <c r="AC4502" s="175"/>
    </row>
    <row r="4503" spans="1:29">
      <c r="A4503" t="s">
        <v>10240</v>
      </c>
      <c r="B4503" t="s">
        <v>10241</v>
      </c>
      <c r="C4503">
        <v>4.0599999999999996</v>
      </c>
      <c r="D4503">
        <v>4.0599999999999996</v>
      </c>
      <c r="E4503">
        <v>3</v>
      </c>
      <c r="F4503">
        <v>6.32</v>
      </c>
      <c r="G4503">
        <v>6.32</v>
      </c>
      <c r="H4503">
        <v>3.76</v>
      </c>
      <c r="I4503">
        <v>5.59</v>
      </c>
      <c r="J4503">
        <v>5.84</v>
      </c>
      <c r="K4503">
        <v>2.7</v>
      </c>
      <c r="U4503">
        <v>13</v>
      </c>
      <c r="V4503">
        <v>21</v>
      </c>
      <c r="W4503">
        <v>16</v>
      </c>
      <c r="X4503">
        <v>92</v>
      </c>
      <c r="Y4503">
        <v>125</v>
      </c>
      <c r="Z4503">
        <v>145</v>
      </c>
      <c r="AA4503">
        <f t="shared" si="1008"/>
        <v>412</v>
      </c>
      <c r="AB4503">
        <f t="shared" si="1013"/>
        <v>6.8654983876910279E-5</v>
      </c>
      <c r="AC4503" s="175"/>
    </row>
    <row r="4504" spans="1:29">
      <c r="A4504" t="s">
        <v>10242</v>
      </c>
      <c r="B4504" t="s">
        <v>10243</v>
      </c>
      <c r="C4504">
        <v>4.0599999999999996</v>
      </c>
      <c r="D4504">
        <v>4.0599999999999996</v>
      </c>
      <c r="E4504">
        <v>3.03</v>
      </c>
      <c r="F4504">
        <v>6.32</v>
      </c>
      <c r="G4504">
        <v>6.32</v>
      </c>
      <c r="H4504">
        <v>3.83</v>
      </c>
      <c r="I4504">
        <v>5.64</v>
      </c>
      <c r="J4504">
        <v>5.86</v>
      </c>
      <c r="K4504">
        <v>2.7</v>
      </c>
      <c r="U4504">
        <v>12</v>
      </c>
      <c r="V4504">
        <v>21</v>
      </c>
      <c r="W4504">
        <v>14</v>
      </c>
      <c r="X4504">
        <v>93</v>
      </c>
      <c r="Y4504">
        <v>126</v>
      </c>
      <c r="Z4504">
        <v>140</v>
      </c>
      <c r="AA4504">
        <f t="shared" si="1008"/>
        <v>406</v>
      </c>
      <c r="AB4504">
        <f t="shared" si="1013"/>
        <v>6.7655154014625179E-5</v>
      </c>
      <c r="AC4504" s="175"/>
    </row>
    <row r="4505" spans="1:29">
      <c r="A4505" t="s">
        <v>10244</v>
      </c>
      <c r="B4505" t="s">
        <v>10245</v>
      </c>
      <c r="C4505">
        <v>4.0599999999999996</v>
      </c>
      <c r="D4505">
        <v>4.0599999999999996</v>
      </c>
      <c r="E4505">
        <v>3.06</v>
      </c>
      <c r="F4505">
        <v>6.32</v>
      </c>
      <c r="G4505">
        <v>6.32</v>
      </c>
      <c r="H4505">
        <v>3.88</v>
      </c>
      <c r="I4505">
        <v>5.69</v>
      </c>
      <c r="J4505">
        <v>5.89</v>
      </c>
      <c r="K4505">
        <v>2.7</v>
      </c>
      <c r="U4505">
        <v>13</v>
      </c>
      <c r="V4505">
        <v>19</v>
      </c>
      <c r="W4505">
        <v>15</v>
      </c>
      <c r="X4505">
        <v>82</v>
      </c>
      <c r="Y4505">
        <v>115</v>
      </c>
      <c r="Z4505">
        <v>113</v>
      </c>
      <c r="AA4505">
        <f t="shared" si="1008"/>
        <v>357</v>
      </c>
      <c r="AB4505">
        <f t="shared" si="1013"/>
        <v>5.948987680596352E-5</v>
      </c>
      <c r="AC4505" s="175">
        <f t="shared" ref="AC4505:AC4565" si="1014">SUM(AB4505:AB4508)/4</f>
        <v>5.7115280883036405E-5</v>
      </c>
    </row>
    <row r="4506" spans="1:29">
      <c r="A4506" t="s">
        <v>10246</v>
      </c>
      <c r="B4506" t="s">
        <v>10247</v>
      </c>
      <c r="C4506">
        <v>4.0599999999999996</v>
      </c>
      <c r="D4506">
        <v>4.0599999999999996</v>
      </c>
      <c r="E4506">
        <v>3.07</v>
      </c>
      <c r="F4506">
        <v>6.32</v>
      </c>
      <c r="G4506">
        <v>6.32</v>
      </c>
      <c r="H4506">
        <v>3.91</v>
      </c>
      <c r="I4506">
        <v>5.72</v>
      </c>
      <c r="J4506">
        <v>5.91</v>
      </c>
      <c r="K4506">
        <v>2.7</v>
      </c>
      <c r="U4506">
        <v>14</v>
      </c>
      <c r="V4506">
        <v>18</v>
      </c>
      <c r="W4506">
        <v>14</v>
      </c>
      <c r="X4506">
        <v>76</v>
      </c>
      <c r="Y4506">
        <v>118</v>
      </c>
      <c r="Z4506">
        <v>108</v>
      </c>
      <c r="AA4506">
        <f t="shared" si="1008"/>
        <v>348</v>
      </c>
      <c r="AB4506">
        <f t="shared" si="1013"/>
        <v>5.7990132012535864E-5</v>
      </c>
      <c r="AC4506" s="175"/>
    </row>
    <row r="4507" spans="1:29">
      <c r="A4507" t="s">
        <v>10248</v>
      </c>
      <c r="B4507" t="s">
        <v>10249</v>
      </c>
      <c r="C4507">
        <v>4.0599999999999996</v>
      </c>
      <c r="D4507">
        <v>4.0599999999999996</v>
      </c>
      <c r="E4507">
        <v>3.07</v>
      </c>
      <c r="F4507">
        <v>6.32</v>
      </c>
      <c r="G4507">
        <v>6.32</v>
      </c>
      <c r="H4507">
        <v>3.92</v>
      </c>
      <c r="I4507">
        <v>5.72</v>
      </c>
      <c r="J4507">
        <v>5.9</v>
      </c>
      <c r="K4507">
        <v>2.7</v>
      </c>
      <c r="U4507">
        <v>13</v>
      </c>
      <c r="V4507">
        <v>19</v>
      </c>
      <c r="W4507">
        <v>15</v>
      </c>
      <c r="X4507">
        <v>75</v>
      </c>
      <c r="Y4507">
        <v>107</v>
      </c>
      <c r="Z4507">
        <v>97</v>
      </c>
      <c r="AA4507">
        <f t="shared" si="1008"/>
        <v>326</v>
      </c>
      <c r="AB4507">
        <f t="shared" si="1013"/>
        <v>5.432408918415716E-5</v>
      </c>
      <c r="AC4507" s="175"/>
    </row>
    <row r="4508" spans="1:29">
      <c r="A4508" t="s">
        <v>10250</v>
      </c>
      <c r="B4508" t="s">
        <v>10251</v>
      </c>
      <c r="C4508">
        <v>4.0599999999999996</v>
      </c>
      <c r="D4508">
        <v>4.0599999999999996</v>
      </c>
      <c r="E4508">
        <v>3.05</v>
      </c>
      <c r="F4508">
        <v>6.32</v>
      </c>
      <c r="G4508">
        <v>6.32</v>
      </c>
      <c r="H4508">
        <v>3.89</v>
      </c>
      <c r="I4508">
        <v>5.68</v>
      </c>
      <c r="J4508">
        <v>5.89</v>
      </c>
      <c r="K4508">
        <v>2.7</v>
      </c>
      <c r="U4508">
        <v>14</v>
      </c>
      <c r="V4508">
        <v>20</v>
      </c>
      <c r="W4508">
        <v>16</v>
      </c>
      <c r="X4508">
        <v>70</v>
      </c>
      <c r="Y4508">
        <v>106</v>
      </c>
      <c r="Z4508">
        <v>114</v>
      </c>
      <c r="AA4508">
        <f t="shared" si="1008"/>
        <v>340</v>
      </c>
      <c r="AB4508">
        <f t="shared" si="1013"/>
        <v>5.6657025529489062E-5</v>
      </c>
      <c r="AC4508" s="175"/>
    </row>
    <row r="4509" spans="1:29">
      <c r="A4509" t="s">
        <v>10252</v>
      </c>
      <c r="B4509" t="s">
        <v>10253</v>
      </c>
      <c r="C4509">
        <v>4.0599999999999996</v>
      </c>
      <c r="D4509">
        <v>4.0599999999999996</v>
      </c>
      <c r="E4509">
        <v>3.03</v>
      </c>
      <c r="F4509">
        <v>6.32</v>
      </c>
      <c r="G4509">
        <v>6.32</v>
      </c>
      <c r="H4509">
        <v>3.84</v>
      </c>
      <c r="I4509">
        <v>5.63</v>
      </c>
      <c r="J4509">
        <v>5.86</v>
      </c>
      <c r="K4509">
        <v>2.7</v>
      </c>
      <c r="U4509">
        <v>17</v>
      </c>
      <c r="V4509">
        <v>20</v>
      </c>
      <c r="W4509">
        <v>15</v>
      </c>
      <c r="X4509">
        <v>73</v>
      </c>
      <c r="Y4509">
        <v>113</v>
      </c>
      <c r="Z4509">
        <v>134</v>
      </c>
      <c r="AA4509">
        <f t="shared" si="1008"/>
        <v>372</v>
      </c>
      <c r="AB4509">
        <f t="shared" si="1013"/>
        <v>6.1989451461676276E-5</v>
      </c>
      <c r="AC4509" s="175">
        <f t="shared" ref="AC4509" si="1015">SUM(AB4509:AB4512)/4</f>
        <v>6.6821962462720934E-5</v>
      </c>
    </row>
    <row r="4510" spans="1:29">
      <c r="A4510" t="s">
        <v>10254</v>
      </c>
      <c r="B4510" t="s">
        <v>10255</v>
      </c>
      <c r="C4510">
        <v>4.0599999999999996</v>
      </c>
      <c r="D4510">
        <v>4.0599999999999996</v>
      </c>
      <c r="E4510">
        <v>3</v>
      </c>
      <c r="F4510">
        <v>6.31</v>
      </c>
      <c r="G4510">
        <v>6.32</v>
      </c>
      <c r="H4510">
        <v>3.75</v>
      </c>
      <c r="I4510">
        <v>5.55</v>
      </c>
      <c r="J4510">
        <v>5.82</v>
      </c>
      <c r="K4510">
        <v>2.7</v>
      </c>
      <c r="U4510">
        <v>14</v>
      </c>
      <c r="V4510">
        <v>23</v>
      </c>
      <c r="W4510">
        <v>18</v>
      </c>
      <c r="X4510">
        <v>84</v>
      </c>
      <c r="Y4510">
        <v>119</v>
      </c>
      <c r="Z4510">
        <v>130</v>
      </c>
      <c r="AA4510">
        <f t="shared" si="1008"/>
        <v>388</v>
      </c>
      <c r="AB4510">
        <f t="shared" si="1013"/>
        <v>6.465566442776988E-5</v>
      </c>
      <c r="AC4510" s="175"/>
    </row>
    <row r="4511" spans="1:29">
      <c r="A4511" t="s">
        <v>10256</v>
      </c>
      <c r="B4511" t="s">
        <v>10257</v>
      </c>
      <c r="C4511">
        <v>4.0599999999999996</v>
      </c>
      <c r="D4511">
        <v>4.0599999999999996</v>
      </c>
      <c r="E4511">
        <v>2.95</v>
      </c>
      <c r="F4511">
        <v>6.27</v>
      </c>
      <c r="G4511">
        <v>6.32</v>
      </c>
      <c r="H4511">
        <v>3.63</v>
      </c>
      <c r="I4511">
        <v>5.44</v>
      </c>
      <c r="J4511">
        <v>5.76</v>
      </c>
      <c r="K4511">
        <v>2.7</v>
      </c>
      <c r="U4511">
        <v>11</v>
      </c>
      <c r="V4511">
        <v>25</v>
      </c>
      <c r="W4511">
        <v>22</v>
      </c>
      <c r="X4511">
        <v>94</v>
      </c>
      <c r="Y4511">
        <v>123</v>
      </c>
      <c r="Z4511">
        <v>137</v>
      </c>
      <c r="AA4511">
        <f t="shared" si="1008"/>
        <v>412</v>
      </c>
      <c r="AB4511">
        <f t="shared" si="1013"/>
        <v>6.8654983876910279E-5</v>
      </c>
      <c r="AC4511" s="175"/>
    </row>
    <row r="4512" spans="1:29">
      <c r="A4512" t="s">
        <v>10258</v>
      </c>
      <c r="B4512" t="s">
        <v>10259</v>
      </c>
      <c r="C4512">
        <v>4.0599999999999996</v>
      </c>
      <c r="D4512">
        <v>4.0599999999999996</v>
      </c>
      <c r="E4512">
        <v>2.9</v>
      </c>
      <c r="F4512">
        <v>6.16</v>
      </c>
      <c r="G4512">
        <v>6.32</v>
      </c>
      <c r="H4512">
        <v>3.49</v>
      </c>
      <c r="I4512">
        <v>5.31</v>
      </c>
      <c r="J4512">
        <v>5.69</v>
      </c>
      <c r="K4512">
        <v>2.7</v>
      </c>
      <c r="U4512">
        <v>16</v>
      </c>
      <c r="V4512">
        <v>26</v>
      </c>
      <c r="W4512">
        <v>21</v>
      </c>
      <c r="X4512">
        <v>94</v>
      </c>
      <c r="Y4512">
        <v>134</v>
      </c>
      <c r="Z4512">
        <v>141</v>
      </c>
      <c r="AA4512">
        <f t="shared" si="1008"/>
        <v>432</v>
      </c>
      <c r="AB4512">
        <f t="shared" si="1013"/>
        <v>7.1987750084527287E-5</v>
      </c>
      <c r="AC4512" s="175"/>
    </row>
    <row r="4513" spans="1:29">
      <c r="A4513" t="s">
        <v>10260</v>
      </c>
      <c r="B4513" t="s">
        <v>10261</v>
      </c>
      <c r="C4513">
        <v>4.04</v>
      </c>
      <c r="D4513">
        <v>4.0599999999999996</v>
      </c>
      <c r="E4513">
        <v>2.85</v>
      </c>
      <c r="F4513">
        <v>6</v>
      </c>
      <c r="G4513">
        <v>6.29</v>
      </c>
      <c r="H4513">
        <v>3.39</v>
      </c>
      <c r="I4513">
        <v>5.19</v>
      </c>
      <c r="J4513">
        <v>5.63</v>
      </c>
      <c r="K4513">
        <v>2.7</v>
      </c>
      <c r="U4513">
        <v>14</v>
      </c>
      <c r="V4513">
        <v>25</v>
      </c>
      <c r="W4513">
        <v>18</v>
      </c>
      <c r="X4513">
        <v>107</v>
      </c>
      <c r="Y4513">
        <v>130</v>
      </c>
      <c r="Z4513">
        <v>121</v>
      </c>
      <c r="AA4513">
        <f t="shared" si="1008"/>
        <v>415</v>
      </c>
      <c r="AB4513">
        <f t="shared" si="1013"/>
        <v>6.9154898808052829E-5</v>
      </c>
      <c r="AC4513" s="175">
        <f t="shared" ref="AC4513" si="1016">SUM(AB4513:AB4516)/4</f>
        <v>4.845008874323219E-5</v>
      </c>
    </row>
    <row r="4514" spans="1:29">
      <c r="A4514" t="s">
        <v>10262</v>
      </c>
      <c r="B4514" t="s">
        <v>10263</v>
      </c>
      <c r="C4514">
        <v>4</v>
      </c>
      <c r="D4514">
        <v>4.0599999999999996</v>
      </c>
      <c r="E4514">
        <v>2.81</v>
      </c>
      <c r="F4514">
        <v>5.82</v>
      </c>
      <c r="G4514">
        <v>6.24</v>
      </c>
      <c r="H4514">
        <v>3.31</v>
      </c>
      <c r="I4514">
        <v>5.09</v>
      </c>
      <c r="J4514">
        <v>5.58</v>
      </c>
      <c r="K4514">
        <v>2.7</v>
      </c>
      <c r="U4514">
        <v>11</v>
      </c>
      <c r="V4514">
        <v>20</v>
      </c>
      <c r="W4514">
        <v>15</v>
      </c>
      <c r="X4514">
        <v>93</v>
      </c>
      <c r="Y4514">
        <v>118</v>
      </c>
      <c r="Z4514">
        <v>70</v>
      </c>
      <c r="AA4514">
        <f t="shared" si="1008"/>
        <v>327</v>
      </c>
      <c r="AB4514">
        <f t="shared" si="1013"/>
        <v>5.4490727494538015E-5</v>
      </c>
      <c r="AC4514" s="175"/>
    </row>
    <row r="4515" spans="1:29">
      <c r="A4515" t="s">
        <v>10264</v>
      </c>
      <c r="B4515" t="s">
        <v>10265</v>
      </c>
      <c r="C4515">
        <v>3.94</v>
      </c>
      <c r="D4515">
        <v>4.0599999999999996</v>
      </c>
      <c r="E4515">
        <v>2.77</v>
      </c>
      <c r="F4515">
        <v>5.66</v>
      </c>
      <c r="G4515">
        <v>6.16</v>
      </c>
      <c r="H4515">
        <v>3.25</v>
      </c>
      <c r="I4515">
        <v>5</v>
      </c>
      <c r="J4515">
        <v>5.53</v>
      </c>
      <c r="K4515">
        <v>2.7</v>
      </c>
      <c r="U4515">
        <v>10</v>
      </c>
      <c r="V4515">
        <v>14</v>
      </c>
      <c r="W4515">
        <v>8</v>
      </c>
      <c r="X4515">
        <v>79</v>
      </c>
      <c r="Y4515">
        <v>88</v>
      </c>
      <c r="Z4515">
        <v>29</v>
      </c>
      <c r="AA4515">
        <f t="shared" si="1008"/>
        <v>228</v>
      </c>
      <c r="AB4515">
        <f t="shared" si="1013"/>
        <v>3.7993534766833843E-5</v>
      </c>
      <c r="AC4515" s="175"/>
    </row>
    <row r="4516" spans="1:29">
      <c r="A4516" t="s">
        <v>10266</v>
      </c>
      <c r="B4516" t="s">
        <v>10267</v>
      </c>
      <c r="C4516">
        <v>3.88</v>
      </c>
      <c r="D4516">
        <v>4.0599999999999996</v>
      </c>
      <c r="E4516">
        <v>2.74</v>
      </c>
      <c r="F4516">
        <v>5.54</v>
      </c>
      <c r="G4516">
        <v>6.1</v>
      </c>
      <c r="H4516">
        <v>3.21</v>
      </c>
      <c r="I4516">
        <v>4.93</v>
      </c>
      <c r="J4516">
        <v>5.49</v>
      </c>
      <c r="K4516">
        <v>2.7</v>
      </c>
      <c r="U4516">
        <v>16</v>
      </c>
      <c r="V4516">
        <v>16</v>
      </c>
      <c r="W4516">
        <v>12</v>
      </c>
      <c r="X4516">
        <v>69</v>
      </c>
      <c r="Y4516">
        <v>68</v>
      </c>
      <c r="Z4516">
        <v>12</v>
      </c>
      <c r="AA4516">
        <f t="shared" si="1008"/>
        <v>193</v>
      </c>
      <c r="AB4516">
        <f t="shared" si="1013"/>
        <v>3.2161193903504085E-5</v>
      </c>
      <c r="AC4516" s="175"/>
    </row>
    <row r="4517" spans="1:29">
      <c r="A4517" t="s">
        <v>10268</v>
      </c>
      <c r="B4517" t="s">
        <v>10269</v>
      </c>
      <c r="C4517">
        <v>3.8</v>
      </c>
      <c r="D4517">
        <v>4.04</v>
      </c>
      <c r="E4517">
        <v>2.71</v>
      </c>
      <c r="F4517">
        <v>5.36</v>
      </c>
      <c r="G4517">
        <v>5.97</v>
      </c>
      <c r="H4517">
        <v>3.14</v>
      </c>
      <c r="I4517">
        <v>4.83</v>
      </c>
      <c r="J4517">
        <v>5.44</v>
      </c>
      <c r="K4517">
        <v>2.7</v>
      </c>
      <c r="U4517">
        <v>15</v>
      </c>
      <c r="V4517">
        <v>15</v>
      </c>
      <c r="W4517">
        <v>12</v>
      </c>
      <c r="X4517">
        <v>87</v>
      </c>
      <c r="Y4517">
        <v>70</v>
      </c>
      <c r="Z4517">
        <v>15</v>
      </c>
      <c r="AA4517">
        <f t="shared" si="1008"/>
        <v>214</v>
      </c>
      <c r="AB4517">
        <f t="shared" si="1013"/>
        <v>3.5660598421501941E-5</v>
      </c>
      <c r="AC4517" s="175">
        <f t="shared" ref="AC4517" si="1017">SUM(AB4517:AB4520)/4</f>
        <v>4.1951194638379041E-5</v>
      </c>
    </row>
    <row r="4518" spans="1:29">
      <c r="A4518" t="s">
        <v>10270</v>
      </c>
      <c r="B4518" t="s">
        <v>10271</v>
      </c>
      <c r="C4518">
        <v>3.76</v>
      </c>
      <c r="D4518">
        <v>4.0199999999999996</v>
      </c>
      <c r="E4518">
        <v>2.69</v>
      </c>
      <c r="F4518">
        <v>5.27</v>
      </c>
      <c r="G4518">
        <v>5.91</v>
      </c>
      <c r="H4518">
        <v>3.1</v>
      </c>
      <c r="I4518">
        <v>4.79</v>
      </c>
      <c r="J4518">
        <v>5.42</v>
      </c>
      <c r="K4518">
        <v>2.7</v>
      </c>
      <c r="U4518">
        <v>15</v>
      </c>
      <c r="V4518">
        <v>14</v>
      </c>
      <c r="W4518">
        <v>14</v>
      </c>
      <c r="X4518">
        <v>90</v>
      </c>
      <c r="Y4518">
        <v>68</v>
      </c>
      <c r="Z4518">
        <v>12</v>
      </c>
      <c r="AA4518">
        <f t="shared" si="1008"/>
        <v>213</v>
      </c>
      <c r="AB4518">
        <f t="shared" si="1013"/>
        <v>3.5493960111121094E-5</v>
      </c>
      <c r="AC4518" s="175"/>
    </row>
    <row r="4519" spans="1:29">
      <c r="A4519" t="s">
        <v>10272</v>
      </c>
      <c r="B4519" t="s">
        <v>10273</v>
      </c>
      <c r="C4519">
        <v>3.75</v>
      </c>
      <c r="D4519">
        <v>4.01</v>
      </c>
      <c r="E4519">
        <v>2.68</v>
      </c>
      <c r="F4519">
        <v>5.24</v>
      </c>
      <c r="G4519">
        <v>5.89</v>
      </c>
      <c r="H4519">
        <v>3.09</v>
      </c>
      <c r="I4519">
        <v>4.78</v>
      </c>
      <c r="J4519">
        <v>5.41</v>
      </c>
      <c r="K4519">
        <v>2.7</v>
      </c>
      <c r="U4519">
        <v>19</v>
      </c>
      <c r="V4519">
        <v>17</v>
      </c>
      <c r="W4519">
        <v>17</v>
      </c>
      <c r="X4519">
        <v>92</v>
      </c>
      <c r="Y4519">
        <v>65</v>
      </c>
      <c r="Z4519">
        <v>22</v>
      </c>
      <c r="AA4519">
        <f t="shared" si="1008"/>
        <v>232</v>
      </c>
      <c r="AB4519">
        <f t="shared" si="1013"/>
        <v>3.8660088008357247E-5</v>
      </c>
      <c r="AC4519" s="175"/>
    </row>
    <row r="4520" spans="1:29">
      <c r="A4520" t="s">
        <v>10274</v>
      </c>
      <c r="B4520" t="s">
        <v>10275</v>
      </c>
      <c r="C4520">
        <v>3.76</v>
      </c>
      <c r="D4520">
        <v>4.0199999999999996</v>
      </c>
      <c r="E4520">
        <v>2.68</v>
      </c>
      <c r="F4520">
        <v>5.23</v>
      </c>
      <c r="G4520">
        <v>5.87</v>
      </c>
      <c r="H4520">
        <v>3.06</v>
      </c>
      <c r="I4520">
        <v>4.79</v>
      </c>
      <c r="J4520">
        <v>5.42</v>
      </c>
      <c r="K4520">
        <v>2.7</v>
      </c>
      <c r="U4520">
        <v>19</v>
      </c>
      <c r="V4520">
        <v>27</v>
      </c>
      <c r="W4520">
        <v>24</v>
      </c>
      <c r="X4520">
        <v>122</v>
      </c>
      <c r="Y4520">
        <v>104</v>
      </c>
      <c r="Z4520">
        <v>52</v>
      </c>
      <c r="AA4520">
        <f t="shared" si="1008"/>
        <v>348</v>
      </c>
      <c r="AB4520">
        <f t="shared" si="1013"/>
        <v>5.7990132012535864E-5</v>
      </c>
      <c r="AC4520" s="175"/>
    </row>
    <row r="4521" spans="1:29">
      <c r="A4521" t="s">
        <v>10276</v>
      </c>
      <c r="B4521" t="s">
        <v>10277</v>
      </c>
      <c r="C4521">
        <v>3.86</v>
      </c>
      <c r="D4521">
        <v>4.05</v>
      </c>
      <c r="E4521">
        <v>2.72</v>
      </c>
      <c r="F4521">
        <v>5.39</v>
      </c>
      <c r="G4521">
        <v>5.98</v>
      </c>
      <c r="H4521">
        <v>3.09</v>
      </c>
      <c r="I4521">
        <v>4.9000000000000004</v>
      </c>
      <c r="J4521">
        <v>5.47</v>
      </c>
      <c r="K4521">
        <v>2.7</v>
      </c>
      <c r="U4521">
        <v>7</v>
      </c>
      <c r="V4521">
        <v>44</v>
      </c>
      <c r="W4521">
        <v>38</v>
      </c>
      <c r="X4521">
        <v>198</v>
      </c>
      <c r="Y4521">
        <v>143</v>
      </c>
      <c r="Z4521">
        <v>165</v>
      </c>
      <c r="AA4521">
        <f t="shared" si="1008"/>
        <v>595</v>
      </c>
      <c r="AB4521">
        <f t="shared" si="1013"/>
        <v>9.914979467660586E-5</v>
      </c>
      <c r="AC4521" s="175">
        <f t="shared" si="1001"/>
        <v>1.0739839104045795E-4</v>
      </c>
    </row>
    <row r="4522" spans="1:29">
      <c r="A4522" t="s">
        <v>10278</v>
      </c>
      <c r="B4522" t="s">
        <v>10279</v>
      </c>
      <c r="C4522">
        <v>4</v>
      </c>
      <c r="D4522">
        <v>4.0599999999999996</v>
      </c>
      <c r="E4522">
        <v>2.78</v>
      </c>
      <c r="F4522">
        <v>5.69</v>
      </c>
      <c r="G4522">
        <v>6.18</v>
      </c>
      <c r="H4522">
        <v>3.18</v>
      </c>
      <c r="I4522">
        <v>5.05</v>
      </c>
      <c r="J4522">
        <v>5.55</v>
      </c>
      <c r="K4522">
        <v>2.7</v>
      </c>
      <c r="U4522">
        <v>19</v>
      </c>
      <c r="V4522">
        <v>60</v>
      </c>
      <c r="W4522">
        <v>37</v>
      </c>
      <c r="X4522">
        <v>218</v>
      </c>
      <c r="Y4522">
        <v>121</v>
      </c>
      <c r="Z4522">
        <v>258</v>
      </c>
      <c r="AA4522">
        <f t="shared" si="1008"/>
        <v>713</v>
      </c>
      <c r="AB4522">
        <f t="shared" si="1013"/>
        <v>1.1881311530154619E-4</v>
      </c>
      <c r="AC4522" s="175"/>
    </row>
    <row r="4523" spans="1:29">
      <c r="A4523" t="s">
        <v>10280</v>
      </c>
      <c r="B4523" t="s">
        <v>10281</v>
      </c>
      <c r="C4523">
        <v>4.05</v>
      </c>
      <c r="D4523">
        <v>4.0599999999999996</v>
      </c>
      <c r="E4523">
        <v>2.83</v>
      </c>
      <c r="F4523">
        <v>5.96</v>
      </c>
      <c r="G4523">
        <v>6.29</v>
      </c>
      <c r="H4523">
        <v>3.28</v>
      </c>
      <c r="I4523">
        <v>5.19</v>
      </c>
      <c r="J4523">
        <v>5.63</v>
      </c>
      <c r="K4523">
        <v>2.7</v>
      </c>
      <c r="U4523">
        <v>24</v>
      </c>
      <c r="V4523">
        <v>45</v>
      </c>
      <c r="W4523">
        <v>40</v>
      </c>
      <c r="X4523">
        <v>218</v>
      </c>
      <c r="Y4523">
        <v>152</v>
      </c>
      <c r="Z4523">
        <v>222</v>
      </c>
      <c r="AA4523">
        <f t="shared" si="1008"/>
        <v>701</v>
      </c>
      <c r="AB4523">
        <f t="shared" si="1013"/>
        <v>1.1681345557697599E-4</v>
      </c>
      <c r="AC4523" s="175"/>
    </row>
    <row r="4524" spans="1:29">
      <c r="A4524" t="s">
        <v>10282</v>
      </c>
      <c r="B4524" t="s">
        <v>10283</v>
      </c>
      <c r="C4524">
        <v>4.0599999999999996</v>
      </c>
      <c r="D4524">
        <v>4.0599999999999996</v>
      </c>
      <c r="E4524">
        <v>2.88</v>
      </c>
      <c r="F4524">
        <v>6.16</v>
      </c>
      <c r="G4524">
        <v>6.31</v>
      </c>
      <c r="H4524">
        <v>3.38</v>
      </c>
      <c r="I4524">
        <v>5.3</v>
      </c>
      <c r="J4524">
        <v>5.69</v>
      </c>
      <c r="K4524">
        <v>2.7</v>
      </c>
      <c r="U4524">
        <v>31</v>
      </c>
      <c r="V4524">
        <v>43</v>
      </c>
      <c r="W4524">
        <v>36</v>
      </c>
      <c r="X4524">
        <v>154</v>
      </c>
      <c r="Y4524">
        <v>136</v>
      </c>
      <c r="Z4524">
        <v>169</v>
      </c>
      <c r="AA4524">
        <f t="shared" si="1008"/>
        <v>569</v>
      </c>
      <c r="AB4524">
        <f t="shared" si="1013"/>
        <v>9.4817198606703766E-5</v>
      </c>
      <c r="AC4524" s="175"/>
    </row>
    <row r="4525" spans="1:29">
      <c r="A4525" t="s">
        <v>10284</v>
      </c>
      <c r="B4525" t="s">
        <v>10285</v>
      </c>
      <c r="C4525">
        <v>4.0599999999999996</v>
      </c>
      <c r="D4525">
        <v>4.0599999999999996</v>
      </c>
      <c r="E4525">
        <v>2.91</v>
      </c>
      <c r="F4525">
        <v>6.25</v>
      </c>
      <c r="G4525">
        <v>6.31</v>
      </c>
      <c r="H4525">
        <v>3.46</v>
      </c>
      <c r="I4525">
        <v>5.38</v>
      </c>
      <c r="J4525">
        <v>5.73</v>
      </c>
      <c r="K4525">
        <v>2.7</v>
      </c>
      <c r="U4525">
        <v>29</v>
      </c>
      <c r="V4525">
        <v>39</v>
      </c>
      <c r="W4525">
        <v>34</v>
      </c>
      <c r="X4525">
        <v>143</v>
      </c>
      <c r="Y4525">
        <v>138</v>
      </c>
      <c r="Z4525">
        <v>161</v>
      </c>
      <c r="AA4525">
        <f t="shared" si="1008"/>
        <v>544</v>
      </c>
      <c r="AB4525">
        <f t="shared" si="1013"/>
        <v>9.0651240847182499E-5</v>
      </c>
      <c r="AC4525" s="175">
        <f t="shared" si="1002"/>
        <v>8.352745307840116E-5</v>
      </c>
    </row>
    <row r="4526" spans="1:29">
      <c r="A4526" t="s">
        <v>10286</v>
      </c>
      <c r="B4526" t="s">
        <v>10287</v>
      </c>
      <c r="C4526">
        <v>4.0599999999999996</v>
      </c>
      <c r="D4526">
        <v>4.0599999999999996</v>
      </c>
      <c r="E4526">
        <v>2.93</v>
      </c>
      <c r="F4526">
        <v>6.28</v>
      </c>
      <c r="G4526">
        <v>6.32</v>
      </c>
      <c r="H4526">
        <v>3.54</v>
      </c>
      <c r="I4526">
        <v>5.43</v>
      </c>
      <c r="J4526">
        <v>5.76</v>
      </c>
      <c r="K4526">
        <v>2.7</v>
      </c>
      <c r="U4526">
        <v>24</v>
      </c>
      <c r="V4526">
        <v>37</v>
      </c>
      <c r="W4526">
        <v>29</v>
      </c>
      <c r="X4526">
        <v>140</v>
      </c>
      <c r="Y4526">
        <v>131</v>
      </c>
      <c r="Z4526">
        <v>146</v>
      </c>
      <c r="AA4526">
        <f t="shared" si="1008"/>
        <v>507</v>
      </c>
      <c r="AB4526">
        <f t="shared" si="1013"/>
        <v>8.4485623363091047E-5</v>
      </c>
      <c r="AC4526" s="175"/>
    </row>
    <row r="4527" spans="1:29">
      <c r="A4527" t="s">
        <v>10288</v>
      </c>
      <c r="B4527" t="s">
        <v>10289</v>
      </c>
      <c r="C4527">
        <v>4.0599999999999996</v>
      </c>
      <c r="D4527">
        <v>4.0599999999999996</v>
      </c>
      <c r="E4527">
        <v>2.96</v>
      </c>
      <c r="F4527">
        <v>6.3</v>
      </c>
      <c r="G4527">
        <v>6.32</v>
      </c>
      <c r="H4527">
        <v>3.62</v>
      </c>
      <c r="I4527">
        <v>5.49</v>
      </c>
      <c r="J4527">
        <v>5.79</v>
      </c>
      <c r="K4527">
        <v>2.7</v>
      </c>
      <c r="U4527">
        <v>20</v>
      </c>
      <c r="V4527">
        <v>34</v>
      </c>
      <c r="W4527">
        <v>25</v>
      </c>
      <c r="X4527">
        <v>130</v>
      </c>
      <c r="Y4527">
        <v>127</v>
      </c>
      <c r="Z4527">
        <v>149</v>
      </c>
      <c r="AA4527">
        <f t="shared" si="1008"/>
        <v>485</v>
      </c>
      <c r="AB4527">
        <f t="shared" si="1013"/>
        <v>8.0819580534712343E-5</v>
      </c>
      <c r="AC4527" s="175"/>
    </row>
    <row r="4528" spans="1:29">
      <c r="A4528" t="s">
        <v>10290</v>
      </c>
      <c r="B4528" t="s">
        <v>10291</v>
      </c>
      <c r="C4528">
        <v>4.0599999999999996</v>
      </c>
      <c r="D4528">
        <v>4.0599999999999996</v>
      </c>
      <c r="E4528">
        <v>2.98</v>
      </c>
      <c r="F4528">
        <v>6.3</v>
      </c>
      <c r="G4528">
        <v>6.32</v>
      </c>
      <c r="H4528">
        <v>3.68</v>
      </c>
      <c r="I4528">
        <v>5.55</v>
      </c>
      <c r="J4528">
        <v>5.82</v>
      </c>
      <c r="K4528">
        <v>2.7</v>
      </c>
      <c r="U4528">
        <v>19</v>
      </c>
      <c r="V4528">
        <v>33</v>
      </c>
      <c r="W4528">
        <v>22</v>
      </c>
      <c r="X4528">
        <v>124</v>
      </c>
      <c r="Y4528">
        <v>128</v>
      </c>
      <c r="Z4528">
        <v>143</v>
      </c>
      <c r="AA4528">
        <f t="shared" si="1008"/>
        <v>469</v>
      </c>
      <c r="AB4528">
        <f t="shared" si="1013"/>
        <v>7.8153367568618739E-5</v>
      </c>
      <c r="AC4528" s="175"/>
    </row>
    <row r="4529" spans="1:29">
      <c r="A4529" t="s">
        <v>10292</v>
      </c>
      <c r="B4529" t="s">
        <v>10293</v>
      </c>
      <c r="C4529">
        <v>4.0599999999999996</v>
      </c>
      <c r="D4529">
        <v>4.0599999999999996</v>
      </c>
      <c r="E4529">
        <v>2.99</v>
      </c>
      <c r="F4529">
        <v>6.31</v>
      </c>
      <c r="G4529">
        <v>6.32</v>
      </c>
      <c r="H4529">
        <v>3.72</v>
      </c>
      <c r="I4529">
        <v>5.58</v>
      </c>
      <c r="J4529">
        <v>5.83</v>
      </c>
      <c r="K4529">
        <v>2.7</v>
      </c>
      <c r="U4529">
        <v>23</v>
      </c>
      <c r="V4529">
        <v>32</v>
      </c>
      <c r="W4529">
        <v>24</v>
      </c>
      <c r="X4529">
        <v>100</v>
      </c>
      <c r="Y4529">
        <v>118</v>
      </c>
      <c r="Z4529">
        <v>115</v>
      </c>
      <c r="AA4529">
        <f t="shared" si="1008"/>
        <v>412</v>
      </c>
      <c r="AB4529">
        <f t="shared" si="1013"/>
        <v>6.8654983876910279E-5</v>
      </c>
      <c r="AC4529" s="175">
        <f t="shared" si="1003"/>
        <v>6.5780473022840607E-5</v>
      </c>
    </row>
    <row r="4530" spans="1:29">
      <c r="A4530" t="s">
        <v>10294</v>
      </c>
      <c r="B4530" t="s">
        <v>10295</v>
      </c>
      <c r="C4530">
        <v>4.0599999999999996</v>
      </c>
      <c r="D4530">
        <v>4.0599999999999996</v>
      </c>
      <c r="E4530">
        <v>3</v>
      </c>
      <c r="F4530">
        <v>6.31</v>
      </c>
      <c r="G4530">
        <v>6.32</v>
      </c>
      <c r="H4530">
        <v>3.72</v>
      </c>
      <c r="I4530">
        <v>5.6</v>
      </c>
      <c r="J4530">
        <v>5.84</v>
      </c>
      <c r="K4530">
        <v>2.7</v>
      </c>
      <c r="U4530">
        <v>23</v>
      </c>
      <c r="V4530">
        <v>30</v>
      </c>
      <c r="W4530">
        <v>24</v>
      </c>
      <c r="X4530">
        <v>93</v>
      </c>
      <c r="Y4530">
        <v>121</v>
      </c>
      <c r="Z4530">
        <v>111</v>
      </c>
      <c r="AA4530">
        <f t="shared" si="1008"/>
        <v>402</v>
      </c>
      <c r="AB4530">
        <f t="shared" si="1013"/>
        <v>6.6988600773101775E-5</v>
      </c>
      <c r="AC4530" s="175"/>
    </row>
    <row r="4531" spans="1:29">
      <c r="A4531" t="s">
        <v>10296</v>
      </c>
      <c r="B4531" t="s">
        <v>10297</v>
      </c>
      <c r="C4531">
        <v>4.0599999999999996</v>
      </c>
      <c r="D4531">
        <v>4.0599999999999996</v>
      </c>
      <c r="E4531">
        <v>3</v>
      </c>
      <c r="F4531">
        <v>6.31</v>
      </c>
      <c r="G4531">
        <v>6.32</v>
      </c>
      <c r="H4531">
        <v>3.72</v>
      </c>
      <c r="I4531">
        <v>5.58</v>
      </c>
      <c r="J4531">
        <v>5.83</v>
      </c>
      <c r="K4531">
        <v>2.7</v>
      </c>
      <c r="U4531">
        <v>21</v>
      </c>
      <c r="V4531">
        <v>31</v>
      </c>
      <c r="W4531">
        <v>26</v>
      </c>
      <c r="X4531">
        <v>91</v>
      </c>
      <c r="Y4531">
        <v>109</v>
      </c>
      <c r="Z4531">
        <v>99</v>
      </c>
      <c r="AA4531">
        <f t="shared" si="1008"/>
        <v>377</v>
      </c>
      <c r="AB4531">
        <f t="shared" si="1013"/>
        <v>6.2822643013580521E-5</v>
      </c>
      <c r="AC4531" s="175"/>
    </row>
    <row r="4532" spans="1:29">
      <c r="A4532" t="s">
        <v>10298</v>
      </c>
      <c r="B4532" t="s">
        <v>10299</v>
      </c>
      <c r="C4532">
        <v>4.0599999999999996</v>
      </c>
      <c r="D4532">
        <v>4.0599999999999996</v>
      </c>
      <c r="E4532">
        <v>2.99</v>
      </c>
      <c r="F4532">
        <v>6.31</v>
      </c>
      <c r="G4532">
        <v>6.32</v>
      </c>
      <c r="H4532">
        <v>3.69</v>
      </c>
      <c r="I4532">
        <v>5.55</v>
      </c>
      <c r="J4532">
        <v>5.82</v>
      </c>
      <c r="K4532">
        <v>2.7</v>
      </c>
      <c r="U4532">
        <v>22</v>
      </c>
      <c r="V4532">
        <v>33</v>
      </c>
      <c r="W4532">
        <v>26</v>
      </c>
      <c r="X4532">
        <v>83</v>
      </c>
      <c r="Y4532">
        <v>108</v>
      </c>
      <c r="Z4532">
        <v>116</v>
      </c>
      <c r="AA4532">
        <f t="shared" si="1008"/>
        <v>388</v>
      </c>
      <c r="AB4532">
        <f t="shared" si="1013"/>
        <v>6.465566442776988E-5</v>
      </c>
      <c r="AC4532" s="175"/>
    </row>
    <row r="4533" spans="1:29">
      <c r="A4533" t="s">
        <v>10300</v>
      </c>
      <c r="B4533" t="s">
        <v>10301</v>
      </c>
      <c r="C4533">
        <v>4.0599999999999996</v>
      </c>
      <c r="D4533">
        <v>4.0599999999999996</v>
      </c>
      <c r="E4533">
        <v>2.97</v>
      </c>
      <c r="F4533">
        <v>6.3</v>
      </c>
      <c r="G4533">
        <v>6.32</v>
      </c>
      <c r="H4533">
        <v>3.65</v>
      </c>
      <c r="I4533">
        <v>5.51</v>
      </c>
      <c r="J4533">
        <v>5.8</v>
      </c>
      <c r="K4533">
        <v>2.7</v>
      </c>
      <c r="U4533">
        <v>23</v>
      </c>
      <c r="V4533">
        <v>34</v>
      </c>
      <c r="W4533">
        <v>26</v>
      </c>
      <c r="X4533">
        <v>86</v>
      </c>
      <c r="Y4533">
        <v>115</v>
      </c>
      <c r="Z4533">
        <v>137</v>
      </c>
      <c r="AA4533">
        <f t="shared" si="1008"/>
        <v>421</v>
      </c>
      <c r="AB4533">
        <f t="shared" si="1013"/>
        <v>7.0154728670337928E-5</v>
      </c>
      <c r="AC4533" s="175">
        <f t="shared" si="1004"/>
        <v>7.5570473757715563E-5</v>
      </c>
    </row>
    <row r="4534" spans="1:29">
      <c r="A4534" t="s">
        <v>10302</v>
      </c>
      <c r="B4534" t="s">
        <v>10303</v>
      </c>
      <c r="C4534">
        <v>4.0599999999999996</v>
      </c>
      <c r="D4534">
        <v>4.0599999999999996</v>
      </c>
      <c r="E4534">
        <v>2.94</v>
      </c>
      <c r="F4534">
        <v>6.29</v>
      </c>
      <c r="G4534">
        <v>6.32</v>
      </c>
      <c r="H4534">
        <v>3.58</v>
      </c>
      <c r="I4534">
        <v>5.44</v>
      </c>
      <c r="J4534">
        <v>5.76</v>
      </c>
      <c r="K4534">
        <v>2.7</v>
      </c>
      <c r="U4534">
        <v>24</v>
      </c>
      <c r="V4534">
        <v>37</v>
      </c>
      <c r="W4534">
        <v>31</v>
      </c>
      <c r="X4534">
        <v>89</v>
      </c>
      <c r="Y4534">
        <v>121</v>
      </c>
      <c r="Z4534">
        <v>132</v>
      </c>
      <c r="AA4534">
        <f t="shared" si="1008"/>
        <v>434</v>
      </c>
      <c r="AB4534">
        <f t="shared" si="1013"/>
        <v>7.2321026705288982E-5</v>
      </c>
      <c r="AC4534" s="175"/>
    </row>
    <row r="4535" spans="1:29">
      <c r="A4535" t="s">
        <v>10304</v>
      </c>
      <c r="B4535" t="s">
        <v>10305</v>
      </c>
      <c r="C4535">
        <v>4.0599999999999996</v>
      </c>
      <c r="D4535">
        <v>4.0599999999999996</v>
      </c>
      <c r="E4535">
        <v>2.9</v>
      </c>
      <c r="F4535">
        <v>6.24</v>
      </c>
      <c r="G4535">
        <v>6.32</v>
      </c>
      <c r="H4535">
        <v>3.49</v>
      </c>
      <c r="I4535">
        <v>5.35</v>
      </c>
      <c r="J4535">
        <v>5.72</v>
      </c>
      <c r="K4535">
        <v>2.7</v>
      </c>
      <c r="U4535">
        <v>22</v>
      </c>
      <c r="V4535">
        <v>41</v>
      </c>
      <c r="W4535">
        <v>35</v>
      </c>
      <c r="X4535">
        <v>105</v>
      </c>
      <c r="Y4535">
        <v>125</v>
      </c>
      <c r="Z4535">
        <v>140</v>
      </c>
      <c r="AA4535">
        <f t="shared" si="1008"/>
        <v>468</v>
      </c>
      <c r="AB4535">
        <f t="shared" si="1013"/>
        <v>7.7986729258237885E-5</v>
      </c>
      <c r="AC4535" s="175"/>
    </row>
    <row r="4536" spans="1:29">
      <c r="A4536" t="s">
        <v>10306</v>
      </c>
      <c r="B4536" t="s">
        <v>10307</v>
      </c>
      <c r="C4536">
        <v>4.0599999999999996</v>
      </c>
      <c r="D4536">
        <v>4.0599999999999996</v>
      </c>
      <c r="E4536">
        <v>2.85</v>
      </c>
      <c r="F4536">
        <v>6.11</v>
      </c>
      <c r="G4536">
        <v>6.31</v>
      </c>
      <c r="H4536">
        <v>3.38</v>
      </c>
      <c r="I4536">
        <v>5.24</v>
      </c>
      <c r="J4536">
        <v>5.66</v>
      </c>
      <c r="K4536">
        <v>2.7</v>
      </c>
      <c r="U4536">
        <v>21</v>
      </c>
      <c r="V4536">
        <v>42</v>
      </c>
      <c r="W4536">
        <v>33</v>
      </c>
      <c r="X4536">
        <v>114</v>
      </c>
      <c r="Y4536">
        <v>136</v>
      </c>
      <c r="Z4536">
        <v>145</v>
      </c>
      <c r="AA4536">
        <f t="shared" si="1008"/>
        <v>491</v>
      </c>
      <c r="AB4536">
        <f t="shared" si="1013"/>
        <v>8.1819410396997443E-5</v>
      </c>
      <c r="AC4536" s="175"/>
    </row>
    <row r="4537" spans="1:29">
      <c r="A4537" t="s">
        <v>10308</v>
      </c>
      <c r="B4537" t="s">
        <v>10309</v>
      </c>
      <c r="C4537">
        <v>4.04</v>
      </c>
      <c r="D4537">
        <v>4.0599999999999996</v>
      </c>
      <c r="E4537">
        <v>2.82</v>
      </c>
      <c r="F4537">
        <v>5.95</v>
      </c>
      <c r="G4537">
        <v>6.29</v>
      </c>
      <c r="H4537">
        <v>3.3</v>
      </c>
      <c r="I4537">
        <v>5.15</v>
      </c>
      <c r="J4537">
        <v>5.61</v>
      </c>
      <c r="K4537">
        <v>2.7</v>
      </c>
      <c r="U4537">
        <v>23</v>
      </c>
      <c r="V4537">
        <v>40</v>
      </c>
      <c r="W4537">
        <v>29</v>
      </c>
      <c r="X4537">
        <v>104</v>
      </c>
      <c r="Y4537">
        <v>132</v>
      </c>
      <c r="Z4537">
        <v>124</v>
      </c>
      <c r="AA4537">
        <f t="shared" si="1008"/>
        <v>452</v>
      </c>
      <c r="AB4537">
        <f t="shared" si="1013"/>
        <v>7.5320516292144281E-5</v>
      </c>
      <c r="AC4537" s="175">
        <f t="shared" si="1005"/>
        <v>5.2616046502753443E-5</v>
      </c>
    </row>
    <row r="4538" spans="1:29">
      <c r="A4538" t="s">
        <v>10310</v>
      </c>
      <c r="B4538" t="s">
        <v>10311</v>
      </c>
      <c r="C4538">
        <v>4</v>
      </c>
      <c r="D4538">
        <v>4.0599999999999996</v>
      </c>
      <c r="E4538">
        <v>2.77</v>
      </c>
      <c r="F4538">
        <v>5.78</v>
      </c>
      <c r="G4538">
        <v>6.24</v>
      </c>
      <c r="H4538">
        <v>3.23</v>
      </c>
      <c r="I4538">
        <v>5.05</v>
      </c>
      <c r="J4538">
        <v>5.56</v>
      </c>
      <c r="K4538">
        <v>2.7</v>
      </c>
      <c r="U4538">
        <v>17</v>
      </c>
      <c r="V4538">
        <v>31</v>
      </c>
      <c r="W4538">
        <v>23</v>
      </c>
      <c r="X4538">
        <v>100</v>
      </c>
      <c r="Y4538">
        <v>120</v>
      </c>
      <c r="Z4538">
        <v>72</v>
      </c>
      <c r="AA4538">
        <f t="shared" si="1008"/>
        <v>363</v>
      </c>
      <c r="AB4538">
        <f t="shared" si="1013"/>
        <v>6.048970666824862E-5</v>
      </c>
      <c r="AC4538" s="175"/>
    </row>
    <row r="4539" spans="1:29">
      <c r="A4539" t="s">
        <v>10312</v>
      </c>
      <c r="B4539" t="s">
        <v>10313</v>
      </c>
      <c r="C4539">
        <v>3.95</v>
      </c>
      <c r="D4539">
        <v>4.0599999999999996</v>
      </c>
      <c r="E4539">
        <v>2.74</v>
      </c>
      <c r="F4539">
        <v>5.62</v>
      </c>
      <c r="G4539">
        <v>6.16</v>
      </c>
      <c r="H4539">
        <v>3.16</v>
      </c>
      <c r="I4539">
        <v>4.9800000000000004</v>
      </c>
      <c r="J4539">
        <v>5.52</v>
      </c>
      <c r="K4539">
        <v>2.7</v>
      </c>
      <c r="U4539">
        <v>16</v>
      </c>
      <c r="V4539">
        <v>22</v>
      </c>
      <c r="W4539">
        <v>13</v>
      </c>
      <c r="X4539">
        <v>75</v>
      </c>
      <c r="Y4539">
        <v>90</v>
      </c>
      <c r="Z4539">
        <v>30</v>
      </c>
      <c r="AA4539">
        <f t="shared" si="1008"/>
        <v>246</v>
      </c>
      <c r="AB4539">
        <f t="shared" si="1013"/>
        <v>4.0993024353689149E-5</v>
      </c>
      <c r="AC4539" s="175"/>
    </row>
    <row r="4540" spans="1:29">
      <c r="A4540" t="s">
        <v>10314</v>
      </c>
      <c r="B4540" t="s">
        <v>10315</v>
      </c>
      <c r="C4540">
        <v>3.89</v>
      </c>
      <c r="D4540">
        <v>4.0599999999999996</v>
      </c>
      <c r="E4540">
        <v>2.72</v>
      </c>
      <c r="F4540">
        <v>5.49</v>
      </c>
      <c r="G4540">
        <v>6.08</v>
      </c>
      <c r="H4540">
        <v>3.13</v>
      </c>
      <c r="I4540">
        <v>4.91</v>
      </c>
      <c r="J4540">
        <v>5.48</v>
      </c>
      <c r="K4540">
        <v>2.7</v>
      </c>
      <c r="U4540">
        <v>20</v>
      </c>
      <c r="V4540">
        <v>21</v>
      </c>
      <c r="W4540">
        <v>15</v>
      </c>
      <c r="X4540">
        <v>66</v>
      </c>
      <c r="Y4540">
        <v>68</v>
      </c>
      <c r="Z4540">
        <v>12</v>
      </c>
      <c r="AA4540">
        <f t="shared" si="1008"/>
        <v>202</v>
      </c>
      <c r="AB4540">
        <f t="shared" si="1013"/>
        <v>3.3660938696931742E-5</v>
      </c>
      <c r="AC4540" s="175"/>
    </row>
    <row r="4541" spans="1:29">
      <c r="A4541" t="s">
        <v>10316</v>
      </c>
      <c r="B4541" t="s">
        <v>10317</v>
      </c>
      <c r="C4541">
        <v>3.83</v>
      </c>
      <c r="D4541">
        <v>4.05</v>
      </c>
      <c r="E4541">
        <v>2.69</v>
      </c>
      <c r="F4541">
        <v>5.37</v>
      </c>
      <c r="G4541">
        <v>6</v>
      </c>
      <c r="H4541">
        <v>3.09</v>
      </c>
      <c r="I4541">
        <v>4.8499999999999996</v>
      </c>
      <c r="J4541">
        <v>5.45</v>
      </c>
      <c r="K4541">
        <v>2.7</v>
      </c>
      <c r="U4541">
        <v>19</v>
      </c>
      <c r="V4541">
        <v>19</v>
      </c>
      <c r="W4541">
        <v>16</v>
      </c>
      <c r="X4541">
        <v>83</v>
      </c>
      <c r="Y4541">
        <v>71</v>
      </c>
      <c r="Z4541">
        <v>15</v>
      </c>
      <c r="AA4541">
        <f t="shared" si="1008"/>
        <v>223</v>
      </c>
      <c r="AB4541">
        <f t="shared" si="1013"/>
        <v>3.7160343214929591E-5</v>
      </c>
      <c r="AC4541" s="175">
        <f t="shared" si="1006"/>
        <v>4.4117492673330089E-5</v>
      </c>
    </row>
    <row r="4542" spans="1:29">
      <c r="A4542" t="s">
        <v>10318</v>
      </c>
      <c r="B4542" t="s">
        <v>10319</v>
      </c>
      <c r="C4542">
        <v>3.77</v>
      </c>
      <c r="D4542">
        <v>4.03</v>
      </c>
      <c r="E4542">
        <v>2.67</v>
      </c>
      <c r="F4542">
        <v>5.25</v>
      </c>
      <c r="G4542">
        <v>5.91</v>
      </c>
      <c r="H4542">
        <v>3.05</v>
      </c>
      <c r="I4542">
        <v>4.79</v>
      </c>
      <c r="J4542">
        <v>5.42</v>
      </c>
      <c r="K4542">
        <v>2.7</v>
      </c>
      <c r="U4542">
        <v>21</v>
      </c>
      <c r="V4542">
        <v>18</v>
      </c>
      <c r="W4542">
        <v>18</v>
      </c>
      <c r="X4542">
        <v>86</v>
      </c>
      <c r="Y4542">
        <v>68</v>
      </c>
      <c r="Z4542">
        <v>12</v>
      </c>
      <c r="AA4542">
        <f t="shared" si="1008"/>
        <v>223</v>
      </c>
      <c r="AB4542">
        <f t="shared" si="1013"/>
        <v>3.7160343214929591E-5</v>
      </c>
      <c r="AC4542" s="175"/>
    </row>
    <row r="4543" spans="1:29">
      <c r="A4543" t="s">
        <v>10320</v>
      </c>
      <c r="B4543" t="s">
        <v>10321</v>
      </c>
      <c r="C4543">
        <v>3.74</v>
      </c>
      <c r="D4543">
        <v>4.0199999999999996</v>
      </c>
      <c r="E4543">
        <v>2.66</v>
      </c>
      <c r="F4543">
        <v>5.19</v>
      </c>
      <c r="G4543">
        <v>5.87</v>
      </c>
      <c r="H4543">
        <v>3.02</v>
      </c>
      <c r="I4543">
        <v>4.76</v>
      </c>
      <c r="J4543">
        <v>5.4</v>
      </c>
      <c r="K4543">
        <v>2.7</v>
      </c>
      <c r="U4543">
        <v>25</v>
      </c>
      <c r="V4543">
        <v>23</v>
      </c>
      <c r="W4543">
        <v>21</v>
      </c>
      <c r="X4543">
        <v>88</v>
      </c>
      <c r="Y4543">
        <v>66</v>
      </c>
      <c r="Z4543">
        <v>22</v>
      </c>
      <c r="AA4543">
        <f t="shared" si="1008"/>
        <v>245</v>
      </c>
      <c r="AB4543">
        <f t="shared" si="1013"/>
        <v>4.0826386043308294E-5</v>
      </c>
      <c r="AC4543" s="175"/>
    </row>
    <row r="4544" spans="1:29">
      <c r="A4544" t="s">
        <v>10322</v>
      </c>
      <c r="B4544" t="s">
        <v>10323</v>
      </c>
      <c r="C4544">
        <v>3.73</v>
      </c>
      <c r="D4544">
        <v>4.01</v>
      </c>
      <c r="E4544">
        <v>2.65</v>
      </c>
      <c r="F4544">
        <v>5.16</v>
      </c>
      <c r="G4544">
        <v>5.83</v>
      </c>
      <c r="H4544">
        <v>3</v>
      </c>
      <c r="I4544">
        <v>4.75</v>
      </c>
      <c r="J4544">
        <v>5.4</v>
      </c>
      <c r="K4544">
        <v>2.7</v>
      </c>
      <c r="U4544">
        <v>25</v>
      </c>
      <c r="V4544">
        <v>34</v>
      </c>
      <c r="W4544">
        <v>30</v>
      </c>
      <c r="X4544">
        <v>121</v>
      </c>
      <c r="Y4544">
        <v>105</v>
      </c>
      <c r="Z4544">
        <v>53</v>
      </c>
      <c r="AA4544">
        <f t="shared" si="1008"/>
        <v>368</v>
      </c>
      <c r="AB4544">
        <f t="shared" si="1013"/>
        <v>6.1322898220152872E-5</v>
      </c>
      <c r="AC4544" s="175"/>
    </row>
    <row r="4545" spans="1:29">
      <c r="A4545" t="s">
        <v>10324</v>
      </c>
      <c r="B4545" t="s">
        <v>10325</v>
      </c>
      <c r="C4545">
        <v>3.84</v>
      </c>
      <c r="D4545">
        <v>4.05</v>
      </c>
      <c r="E4545">
        <v>2.7</v>
      </c>
      <c r="F4545">
        <v>5.3</v>
      </c>
      <c r="G4545">
        <v>5.92</v>
      </c>
      <c r="H4545">
        <v>3.02</v>
      </c>
      <c r="I4545">
        <v>4.8499999999999996</v>
      </c>
      <c r="J4545">
        <v>5.45</v>
      </c>
      <c r="K4545">
        <v>2.7</v>
      </c>
      <c r="U4545">
        <v>14</v>
      </c>
      <c r="V4545">
        <v>56</v>
      </c>
      <c r="W4545">
        <v>46</v>
      </c>
      <c r="X4545">
        <v>196</v>
      </c>
      <c r="Y4545">
        <v>144</v>
      </c>
      <c r="Z4545">
        <v>167</v>
      </c>
      <c r="AA4545">
        <f t="shared" si="1008"/>
        <v>623</v>
      </c>
      <c r="AB4545">
        <f t="shared" si="1013"/>
        <v>1.0381566736726966E-4</v>
      </c>
      <c r="AC4545" s="175">
        <f t="shared" si="1007"/>
        <v>1.1381396599012067E-4</v>
      </c>
    </row>
    <row r="4546" spans="1:29">
      <c r="A4546" t="s">
        <v>10326</v>
      </c>
      <c r="B4546" t="s">
        <v>10327</v>
      </c>
      <c r="C4546">
        <v>3.96</v>
      </c>
      <c r="D4546">
        <v>4.0599999999999996</v>
      </c>
      <c r="E4546">
        <v>2.75</v>
      </c>
      <c r="F4546">
        <v>5.57</v>
      </c>
      <c r="G4546">
        <v>6.12</v>
      </c>
      <c r="H4546">
        <v>3.12</v>
      </c>
      <c r="I4546">
        <v>4.99</v>
      </c>
      <c r="J4546">
        <v>5.53</v>
      </c>
      <c r="K4546">
        <v>2.7</v>
      </c>
      <c r="U4546">
        <v>28</v>
      </c>
      <c r="V4546">
        <v>73</v>
      </c>
      <c r="W4546">
        <v>47</v>
      </c>
      <c r="X4546">
        <v>221</v>
      </c>
      <c r="Y4546">
        <v>122</v>
      </c>
      <c r="Z4546">
        <v>261</v>
      </c>
      <c r="AA4546">
        <f t="shared" si="1008"/>
        <v>752</v>
      </c>
      <c r="AB4546">
        <f t="shared" si="1013"/>
        <v>1.2531200940639933E-4</v>
      </c>
      <c r="AC4546" s="175"/>
    </row>
    <row r="4547" spans="1:29">
      <c r="A4547" t="s">
        <v>10328</v>
      </c>
      <c r="B4547" t="s">
        <v>10329</v>
      </c>
      <c r="C4547">
        <v>4.0199999999999996</v>
      </c>
      <c r="D4547">
        <v>4.0599999999999996</v>
      </c>
      <c r="E4547">
        <v>2.8</v>
      </c>
      <c r="F4547">
        <v>5.84</v>
      </c>
      <c r="G4547">
        <v>6.25</v>
      </c>
      <c r="H4547">
        <v>3.21</v>
      </c>
      <c r="I4547">
        <v>5.13</v>
      </c>
      <c r="J4547">
        <v>5.6</v>
      </c>
      <c r="K4547">
        <v>2.7</v>
      </c>
      <c r="U4547">
        <v>33</v>
      </c>
      <c r="V4547">
        <v>57</v>
      </c>
      <c r="W4547">
        <v>52</v>
      </c>
      <c r="X4547">
        <v>220</v>
      </c>
      <c r="Y4547">
        <v>154</v>
      </c>
      <c r="Z4547">
        <v>225</v>
      </c>
      <c r="AA4547">
        <f t="shared" si="1008"/>
        <v>741</v>
      </c>
      <c r="AB4547">
        <f t="shared" si="1013"/>
        <v>1.2347898799220999E-4</v>
      </c>
      <c r="AC4547" s="175"/>
    </row>
    <row r="4548" spans="1:29">
      <c r="A4548" t="s">
        <v>10330</v>
      </c>
      <c r="B4548" t="s">
        <v>10331</v>
      </c>
      <c r="C4548">
        <v>4.05</v>
      </c>
      <c r="D4548">
        <v>4.0599999999999996</v>
      </c>
      <c r="E4548">
        <v>2.85</v>
      </c>
      <c r="F4548">
        <v>6.05</v>
      </c>
      <c r="G4548">
        <v>6.29</v>
      </c>
      <c r="H4548">
        <v>3.31</v>
      </c>
      <c r="I4548">
        <v>5.25</v>
      </c>
      <c r="J4548">
        <v>5.66</v>
      </c>
      <c r="K4548">
        <v>2.7</v>
      </c>
      <c r="U4548">
        <v>41</v>
      </c>
      <c r="V4548">
        <v>55</v>
      </c>
      <c r="W4548">
        <v>47</v>
      </c>
      <c r="X4548">
        <v>166</v>
      </c>
      <c r="Y4548">
        <v>137</v>
      </c>
      <c r="Z4548">
        <v>170</v>
      </c>
      <c r="AA4548">
        <f t="shared" si="1008"/>
        <v>616</v>
      </c>
      <c r="AB4548">
        <f t="shared" si="1013"/>
        <v>1.0264919919460372E-4</v>
      </c>
      <c r="AC4548" s="175"/>
    </row>
    <row r="4549" spans="1:29">
      <c r="A4549" t="s">
        <v>10332</v>
      </c>
      <c r="B4549" t="s">
        <v>10333</v>
      </c>
      <c r="C4549">
        <v>4.0599999999999996</v>
      </c>
      <c r="D4549">
        <v>4.0599999999999996</v>
      </c>
      <c r="E4549">
        <v>2.89</v>
      </c>
      <c r="F4549">
        <v>6.17</v>
      </c>
      <c r="G4549">
        <v>6.31</v>
      </c>
      <c r="H4549">
        <v>3.39</v>
      </c>
      <c r="I4549">
        <v>5.33</v>
      </c>
      <c r="J4549">
        <v>5.71</v>
      </c>
      <c r="K4549">
        <v>2.7</v>
      </c>
      <c r="U4549">
        <v>38</v>
      </c>
      <c r="V4549">
        <v>50</v>
      </c>
      <c r="W4549">
        <v>43</v>
      </c>
      <c r="X4549">
        <v>154</v>
      </c>
      <c r="Y4549">
        <v>140</v>
      </c>
      <c r="Z4549">
        <v>163</v>
      </c>
      <c r="AA4549">
        <f t="shared" si="1008"/>
        <v>588</v>
      </c>
      <c r="AB4549">
        <f t="shared" si="1013"/>
        <v>9.798332650393992E-5</v>
      </c>
      <c r="AC4549" s="175">
        <f t="shared" si="1009"/>
        <v>8.9901368450468681E-5</v>
      </c>
    </row>
    <row r="4550" spans="1:29">
      <c r="A4550" t="s">
        <v>10334</v>
      </c>
      <c r="B4550" t="s">
        <v>10335</v>
      </c>
      <c r="C4550">
        <v>4.0599999999999996</v>
      </c>
      <c r="D4550">
        <v>4.0599999999999996</v>
      </c>
      <c r="E4550">
        <v>2.92</v>
      </c>
      <c r="F4550">
        <v>6.25</v>
      </c>
      <c r="G4550">
        <v>6.31</v>
      </c>
      <c r="H4550">
        <v>3.49</v>
      </c>
      <c r="I4550">
        <v>5.41</v>
      </c>
      <c r="J4550">
        <v>5.75</v>
      </c>
      <c r="K4550">
        <v>2.7</v>
      </c>
      <c r="U4550">
        <v>30</v>
      </c>
      <c r="V4550">
        <v>47</v>
      </c>
      <c r="W4550">
        <v>38</v>
      </c>
      <c r="X4550">
        <v>151</v>
      </c>
      <c r="Y4550">
        <v>132</v>
      </c>
      <c r="Z4550">
        <v>148</v>
      </c>
      <c r="AA4550">
        <f t="shared" ref="AA4550:AA4613" si="1018">SUM(U4550:Z4550)</f>
        <v>546</v>
      </c>
      <c r="AB4550">
        <f t="shared" si="1013"/>
        <v>9.0984517467944208E-5</v>
      </c>
      <c r="AC4550" s="175"/>
    </row>
    <row r="4551" spans="1:29">
      <c r="A4551" t="s">
        <v>10336</v>
      </c>
      <c r="B4551" t="s">
        <v>10337</v>
      </c>
      <c r="C4551">
        <v>4.0599999999999996</v>
      </c>
      <c r="D4551">
        <v>4.0599999999999996</v>
      </c>
      <c r="E4551">
        <v>2.95</v>
      </c>
      <c r="F4551">
        <v>6.28</v>
      </c>
      <c r="G4551">
        <v>6.31</v>
      </c>
      <c r="H4551">
        <v>3.56</v>
      </c>
      <c r="I4551">
        <v>5.49</v>
      </c>
      <c r="J4551">
        <v>5.79</v>
      </c>
      <c r="K4551">
        <v>2.7</v>
      </c>
      <c r="U4551">
        <v>26</v>
      </c>
      <c r="V4551">
        <v>44</v>
      </c>
      <c r="W4551">
        <v>32</v>
      </c>
      <c r="X4551">
        <v>140</v>
      </c>
      <c r="Y4551">
        <v>129</v>
      </c>
      <c r="Z4551">
        <v>150</v>
      </c>
      <c r="AA4551">
        <f t="shared" si="1018"/>
        <v>521</v>
      </c>
      <c r="AB4551">
        <f t="shared" si="1013"/>
        <v>8.6818559708422955E-5</v>
      </c>
      <c r="AC4551" s="175"/>
    </row>
    <row r="4552" spans="1:29">
      <c r="A4552" t="s">
        <v>10338</v>
      </c>
      <c r="B4552" t="s">
        <v>10339</v>
      </c>
      <c r="C4552">
        <v>4.0599999999999996</v>
      </c>
      <c r="D4552">
        <v>4.0599999999999996</v>
      </c>
      <c r="E4552">
        <v>2.98</v>
      </c>
      <c r="F4552">
        <v>6.3</v>
      </c>
      <c r="G4552">
        <v>6.32</v>
      </c>
      <c r="H4552">
        <v>3.63</v>
      </c>
      <c r="I4552">
        <v>5.57</v>
      </c>
      <c r="J4552">
        <v>5.83</v>
      </c>
      <c r="K4552">
        <v>2.7</v>
      </c>
      <c r="U4552">
        <v>25</v>
      </c>
      <c r="V4552">
        <v>42</v>
      </c>
      <c r="W4552">
        <v>29</v>
      </c>
      <c r="X4552">
        <v>133</v>
      </c>
      <c r="Y4552">
        <v>129</v>
      </c>
      <c r="Z4552">
        <v>145</v>
      </c>
      <c r="AA4552">
        <f t="shared" si="1018"/>
        <v>503</v>
      </c>
      <c r="AB4552">
        <f t="shared" si="1013"/>
        <v>8.3819070121567642E-5</v>
      </c>
      <c r="AC4552" s="175"/>
    </row>
    <row r="4553" spans="1:29">
      <c r="A4553" t="s">
        <v>10340</v>
      </c>
      <c r="B4553" t="s">
        <v>10341</v>
      </c>
      <c r="C4553">
        <v>4.0599999999999996</v>
      </c>
      <c r="D4553">
        <v>4.0599999999999996</v>
      </c>
      <c r="E4553">
        <v>3.01</v>
      </c>
      <c r="F4553">
        <v>6.31</v>
      </c>
      <c r="G4553">
        <v>6.32</v>
      </c>
      <c r="H4553">
        <v>3.67</v>
      </c>
      <c r="I4553">
        <v>5.64</v>
      </c>
      <c r="J4553">
        <v>5.86</v>
      </c>
      <c r="K4553">
        <v>2.7</v>
      </c>
      <c r="U4553">
        <v>29</v>
      </c>
      <c r="V4553">
        <v>41</v>
      </c>
      <c r="W4553">
        <v>32</v>
      </c>
      <c r="X4553">
        <v>106</v>
      </c>
      <c r="Y4553">
        <v>119</v>
      </c>
      <c r="Z4553">
        <v>117</v>
      </c>
      <c r="AA4553">
        <f t="shared" si="1018"/>
        <v>444</v>
      </c>
      <c r="AB4553">
        <f t="shared" si="1013"/>
        <v>7.3987409809097486E-5</v>
      </c>
      <c r="AC4553" s="175">
        <f t="shared" si="1010"/>
        <v>7.0363026558313996E-5</v>
      </c>
    </row>
    <row r="4554" spans="1:29">
      <c r="A4554" t="s">
        <v>10342</v>
      </c>
      <c r="B4554" t="s">
        <v>10343</v>
      </c>
      <c r="C4554">
        <v>4.0599999999999996</v>
      </c>
      <c r="D4554">
        <v>4.0599999999999996</v>
      </c>
      <c r="E4554">
        <v>3.03</v>
      </c>
      <c r="F4554">
        <v>6.31</v>
      </c>
      <c r="G4554">
        <v>6.32</v>
      </c>
      <c r="H4554">
        <v>3.71</v>
      </c>
      <c r="I4554">
        <v>5.68</v>
      </c>
      <c r="J4554">
        <v>5.89</v>
      </c>
      <c r="K4554">
        <v>2.7</v>
      </c>
      <c r="U4554">
        <v>29</v>
      </c>
      <c r="V4554">
        <v>39</v>
      </c>
      <c r="W4554">
        <v>32</v>
      </c>
      <c r="X4554">
        <v>94</v>
      </c>
      <c r="Y4554">
        <v>122</v>
      </c>
      <c r="Z4554">
        <v>112</v>
      </c>
      <c r="AA4554">
        <f t="shared" si="1018"/>
        <v>428</v>
      </c>
      <c r="AB4554">
        <f t="shared" si="1013"/>
        <v>7.1321196843003882E-5</v>
      </c>
      <c r="AC4554" s="175"/>
    </row>
    <row r="4555" spans="1:29">
      <c r="A4555" t="s">
        <v>10344</v>
      </c>
      <c r="B4555" t="s">
        <v>10345</v>
      </c>
      <c r="C4555">
        <v>4.0599999999999996</v>
      </c>
      <c r="D4555">
        <v>4.0599999999999996</v>
      </c>
      <c r="E4555">
        <v>3.04</v>
      </c>
      <c r="F4555">
        <v>6.31</v>
      </c>
      <c r="G4555">
        <v>6.32</v>
      </c>
      <c r="H4555">
        <v>3.72</v>
      </c>
      <c r="I4555">
        <v>5.71</v>
      </c>
      <c r="J4555">
        <v>5.9</v>
      </c>
      <c r="K4555">
        <v>2.7</v>
      </c>
      <c r="U4555">
        <v>28</v>
      </c>
      <c r="V4555">
        <v>41</v>
      </c>
      <c r="W4555">
        <v>35</v>
      </c>
      <c r="X4555">
        <v>90</v>
      </c>
      <c r="Y4555">
        <v>110</v>
      </c>
      <c r="Z4555">
        <v>100</v>
      </c>
      <c r="AA4555">
        <f t="shared" si="1018"/>
        <v>404</v>
      </c>
      <c r="AB4555">
        <f t="shared" si="1013"/>
        <v>6.7321877393863484E-5</v>
      </c>
      <c r="AC4555" s="175"/>
    </row>
    <row r="4556" spans="1:29">
      <c r="A4556" t="s">
        <v>10346</v>
      </c>
      <c r="B4556" t="s">
        <v>10347</v>
      </c>
      <c r="C4556">
        <v>4.0599999999999996</v>
      </c>
      <c r="D4556">
        <v>4.0599999999999996</v>
      </c>
      <c r="E4556">
        <v>3.04</v>
      </c>
      <c r="F4556">
        <v>6.31</v>
      </c>
      <c r="G4556">
        <v>6.32</v>
      </c>
      <c r="H4556">
        <v>3.71</v>
      </c>
      <c r="I4556">
        <v>5.7</v>
      </c>
      <c r="J4556">
        <v>5.89</v>
      </c>
      <c r="K4556">
        <v>2.7</v>
      </c>
      <c r="U4556">
        <v>31</v>
      </c>
      <c r="V4556">
        <v>43</v>
      </c>
      <c r="W4556">
        <v>35</v>
      </c>
      <c r="X4556">
        <v>78</v>
      </c>
      <c r="Y4556">
        <v>109</v>
      </c>
      <c r="Z4556">
        <v>117</v>
      </c>
      <c r="AA4556">
        <f t="shared" si="1018"/>
        <v>413</v>
      </c>
      <c r="AB4556">
        <f t="shared" si="1013"/>
        <v>6.8821622187291133E-5</v>
      </c>
      <c r="AC4556" s="175"/>
    </row>
    <row r="4557" spans="1:29">
      <c r="A4557" t="s">
        <v>10348</v>
      </c>
      <c r="B4557" t="s">
        <v>10349</v>
      </c>
      <c r="C4557">
        <v>4.0599999999999996</v>
      </c>
      <c r="D4557">
        <v>4.0599999999999996</v>
      </c>
      <c r="E4557">
        <v>3.03</v>
      </c>
      <c r="F4557">
        <v>6.31</v>
      </c>
      <c r="G4557">
        <v>6.32</v>
      </c>
      <c r="H4557">
        <v>3.67</v>
      </c>
      <c r="I4557">
        <v>5.67</v>
      </c>
      <c r="J4557">
        <v>5.88</v>
      </c>
      <c r="K4557">
        <v>2.7</v>
      </c>
      <c r="U4557">
        <v>30</v>
      </c>
      <c r="V4557">
        <v>44</v>
      </c>
      <c r="W4557">
        <v>36</v>
      </c>
      <c r="X4557">
        <v>83</v>
      </c>
      <c r="Y4557">
        <v>116</v>
      </c>
      <c r="Z4557">
        <v>138</v>
      </c>
      <c r="AA4557">
        <f t="shared" si="1018"/>
        <v>447</v>
      </c>
      <c r="AB4557">
        <f t="shared" si="1013"/>
        <v>7.4487324740240036E-5</v>
      </c>
      <c r="AC4557" s="175">
        <f t="shared" ref="AC4557" si="1019">SUM(AB4557:AB4560)/4</f>
        <v>8.0153027293188939E-5</v>
      </c>
    </row>
    <row r="4558" spans="1:29">
      <c r="A4558" t="s">
        <v>10350</v>
      </c>
      <c r="B4558" t="s">
        <v>10351</v>
      </c>
      <c r="C4558">
        <v>4.0599999999999996</v>
      </c>
      <c r="D4558">
        <v>4.0599999999999996</v>
      </c>
      <c r="E4558">
        <v>2.99</v>
      </c>
      <c r="F4558">
        <v>6.3</v>
      </c>
      <c r="G4558">
        <v>6.32</v>
      </c>
      <c r="H4558">
        <v>3.6</v>
      </c>
      <c r="I4558">
        <v>5.6</v>
      </c>
      <c r="J4558">
        <v>5.84</v>
      </c>
      <c r="K4558">
        <v>2.7</v>
      </c>
      <c r="U4558">
        <v>29</v>
      </c>
      <c r="V4558">
        <v>49</v>
      </c>
      <c r="W4558">
        <v>42</v>
      </c>
      <c r="X4558">
        <v>88</v>
      </c>
      <c r="Y4558">
        <v>122</v>
      </c>
      <c r="Z4558">
        <v>134</v>
      </c>
      <c r="AA4558">
        <f t="shared" si="1018"/>
        <v>464</v>
      </c>
      <c r="AB4558">
        <f t="shared" si="1013"/>
        <v>7.7320176016714494E-5</v>
      </c>
      <c r="AC4558" s="175"/>
    </row>
    <row r="4559" spans="1:29">
      <c r="A4559" t="s">
        <v>10352</v>
      </c>
      <c r="B4559" t="s">
        <v>10353</v>
      </c>
      <c r="C4559">
        <v>4.0599999999999996</v>
      </c>
      <c r="D4559">
        <v>4.0599999999999996</v>
      </c>
      <c r="E4559">
        <v>2.93</v>
      </c>
      <c r="F4559">
        <v>6.26</v>
      </c>
      <c r="G4559">
        <v>6.31</v>
      </c>
      <c r="H4559">
        <v>3.5</v>
      </c>
      <c r="I4559">
        <v>5.45</v>
      </c>
      <c r="J4559">
        <v>5.77</v>
      </c>
      <c r="K4559">
        <v>2.7</v>
      </c>
      <c r="U4559">
        <v>29</v>
      </c>
      <c r="V4559">
        <v>54</v>
      </c>
      <c r="W4559">
        <v>46</v>
      </c>
      <c r="X4559">
        <v>102</v>
      </c>
      <c r="Y4559">
        <v>126</v>
      </c>
      <c r="Z4559">
        <v>141</v>
      </c>
      <c r="AA4559">
        <f t="shared" si="1018"/>
        <v>498</v>
      </c>
      <c r="AB4559">
        <f t="shared" si="1013"/>
        <v>8.2985878569663397E-5</v>
      </c>
      <c r="AC4559" s="175"/>
    </row>
    <row r="4560" spans="1:29">
      <c r="A4560" t="s">
        <v>10354</v>
      </c>
      <c r="B4560" t="s">
        <v>10355</v>
      </c>
      <c r="C4560">
        <v>4.05</v>
      </c>
      <c r="D4560">
        <v>4.0599999999999996</v>
      </c>
      <c r="E4560">
        <v>2.85</v>
      </c>
      <c r="F4560">
        <v>6.11</v>
      </c>
      <c r="G4560">
        <v>6.3</v>
      </c>
      <c r="H4560">
        <v>3.38</v>
      </c>
      <c r="I4560">
        <v>5.25</v>
      </c>
      <c r="J4560">
        <v>5.66</v>
      </c>
      <c r="K4560">
        <v>2.7</v>
      </c>
      <c r="U4560">
        <v>28</v>
      </c>
      <c r="V4560">
        <v>54</v>
      </c>
      <c r="W4560">
        <v>44</v>
      </c>
      <c r="X4560">
        <v>106</v>
      </c>
      <c r="Y4560">
        <v>137</v>
      </c>
      <c r="Z4560">
        <v>146</v>
      </c>
      <c r="AA4560">
        <f t="shared" si="1018"/>
        <v>515</v>
      </c>
      <c r="AB4560">
        <f t="shared" si="1013"/>
        <v>8.5818729846137855E-5</v>
      </c>
      <c r="AC4560" s="175"/>
    </row>
    <row r="4561" spans="1:29">
      <c r="A4561" t="s">
        <v>10356</v>
      </c>
      <c r="B4561" t="s">
        <v>10357</v>
      </c>
      <c r="C4561">
        <v>4.01</v>
      </c>
      <c r="D4561">
        <v>4.0599999999999996</v>
      </c>
      <c r="E4561">
        <v>2.79</v>
      </c>
      <c r="F4561">
        <v>5.83</v>
      </c>
      <c r="G4561">
        <v>6.25</v>
      </c>
      <c r="H4561">
        <v>3.25</v>
      </c>
      <c r="I4561">
        <v>5.09</v>
      </c>
      <c r="J4561">
        <v>5.58</v>
      </c>
      <c r="K4561">
        <v>2.7</v>
      </c>
      <c r="U4561">
        <v>30</v>
      </c>
      <c r="V4561">
        <v>52</v>
      </c>
      <c r="W4561">
        <v>39</v>
      </c>
      <c r="X4561">
        <v>97</v>
      </c>
      <c r="Y4561">
        <v>133</v>
      </c>
      <c r="Z4561">
        <v>125</v>
      </c>
      <c r="AA4561">
        <f t="shared" si="1018"/>
        <v>476</v>
      </c>
      <c r="AB4561">
        <f t="shared" si="1013"/>
        <v>7.9319835741284694E-5</v>
      </c>
      <c r="AC4561" s="175">
        <f t="shared" si="1012"/>
        <v>5.4407408339347588E-5</v>
      </c>
    </row>
    <row r="4562" spans="1:29">
      <c r="A4562" t="s">
        <v>10358</v>
      </c>
      <c r="B4562" t="s">
        <v>10359</v>
      </c>
      <c r="C4562">
        <v>3.91</v>
      </c>
      <c r="D4562">
        <v>4.0599999999999996</v>
      </c>
      <c r="E4562">
        <v>2.73</v>
      </c>
      <c r="F4562">
        <v>5.55</v>
      </c>
      <c r="G4562">
        <v>6.11</v>
      </c>
      <c r="H4562">
        <v>3.14</v>
      </c>
      <c r="I4562">
        <v>4.9400000000000004</v>
      </c>
      <c r="J4562">
        <v>5.5</v>
      </c>
      <c r="K4562">
        <v>2.7</v>
      </c>
      <c r="U4562">
        <v>23</v>
      </c>
      <c r="V4562">
        <v>40</v>
      </c>
      <c r="W4562">
        <v>29</v>
      </c>
      <c r="X4562">
        <v>95</v>
      </c>
      <c r="Y4562">
        <v>121</v>
      </c>
      <c r="Z4562">
        <v>73</v>
      </c>
      <c r="AA4562">
        <f t="shared" si="1018"/>
        <v>381</v>
      </c>
      <c r="AB4562">
        <f t="shared" si="1013"/>
        <v>6.3489196255103926E-5</v>
      </c>
      <c r="AC4562" s="175"/>
    </row>
    <row r="4563" spans="1:29">
      <c r="A4563" t="s">
        <v>10360</v>
      </c>
      <c r="B4563" t="s">
        <v>10361</v>
      </c>
      <c r="C4563">
        <v>3.83</v>
      </c>
      <c r="D4563">
        <v>4.05</v>
      </c>
      <c r="E4563">
        <v>2.7</v>
      </c>
      <c r="F4563">
        <v>5.37</v>
      </c>
      <c r="G4563">
        <v>5.99</v>
      </c>
      <c r="H4563">
        <v>3.08</v>
      </c>
      <c r="I4563">
        <v>4.8600000000000003</v>
      </c>
      <c r="J4563">
        <v>5.45</v>
      </c>
      <c r="K4563">
        <v>2.7</v>
      </c>
      <c r="U4563">
        <v>20</v>
      </c>
      <c r="V4563">
        <v>28</v>
      </c>
      <c r="W4563">
        <v>17</v>
      </c>
      <c r="X4563">
        <v>71</v>
      </c>
      <c r="Y4563">
        <v>90</v>
      </c>
      <c r="Z4563">
        <v>30</v>
      </c>
      <c r="AA4563">
        <f t="shared" si="1018"/>
        <v>256</v>
      </c>
      <c r="AB4563">
        <f t="shared" si="1013"/>
        <v>4.2659407457497646E-5</v>
      </c>
      <c r="AC4563" s="175"/>
    </row>
    <row r="4564" spans="1:29">
      <c r="A4564" t="s">
        <v>10362</v>
      </c>
      <c r="B4564" t="s">
        <v>10363</v>
      </c>
      <c r="C4564">
        <v>3.74</v>
      </c>
      <c r="D4564">
        <v>4.01</v>
      </c>
      <c r="E4564">
        <v>2.67</v>
      </c>
      <c r="F4564">
        <v>5.2</v>
      </c>
      <c r="G4564">
        <v>5.87</v>
      </c>
      <c r="H4564">
        <v>3.03</v>
      </c>
      <c r="I4564">
        <v>4.76</v>
      </c>
      <c r="J4564">
        <v>5.4</v>
      </c>
      <c r="K4564">
        <v>2.7</v>
      </c>
      <c r="U4564">
        <v>17</v>
      </c>
      <c r="V4564">
        <v>18</v>
      </c>
      <c r="W4564">
        <v>13</v>
      </c>
      <c r="X4564">
        <v>65</v>
      </c>
      <c r="Y4564">
        <v>68</v>
      </c>
      <c r="Z4564">
        <v>12</v>
      </c>
      <c r="AA4564">
        <f t="shared" si="1018"/>
        <v>193</v>
      </c>
      <c r="AB4564">
        <f t="shared" si="1013"/>
        <v>3.2161193903504085E-5</v>
      </c>
      <c r="AC4564" s="175"/>
    </row>
    <row r="4565" spans="1:29">
      <c r="A4565" t="s">
        <v>10364</v>
      </c>
      <c r="B4565" t="s">
        <v>10365</v>
      </c>
      <c r="C4565">
        <v>3.66</v>
      </c>
      <c r="D4565">
        <v>3.97</v>
      </c>
      <c r="E4565">
        <v>2.63</v>
      </c>
      <c r="F4565">
        <v>5.0199999999999996</v>
      </c>
      <c r="G4565">
        <v>5.73</v>
      </c>
      <c r="H4565">
        <v>2.97</v>
      </c>
      <c r="I4565">
        <v>4.68</v>
      </c>
      <c r="J4565">
        <v>5.36</v>
      </c>
      <c r="K4565">
        <v>2.7</v>
      </c>
      <c r="U4565">
        <v>16</v>
      </c>
      <c r="V4565">
        <v>17</v>
      </c>
      <c r="W4565">
        <v>14</v>
      </c>
      <c r="X4565">
        <v>82</v>
      </c>
      <c r="Y4565">
        <v>71</v>
      </c>
      <c r="Z4565">
        <v>15</v>
      </c>
      <c r="AA4565">
        <f t="shared" si="1018"/>
        <v>215</v>
      </c>
      <c r="AB4565">
        <f t="shared" si="1013"/>
        <v>3.5827236731882789E-5</v>
      </c>
      <c r="AC4565" s="175">
        <f t="shared" si="1014"/>
        <v>4.2534428724712012E-5</v>
      </c>
    </row>
    <row r="4566" spans="1:29">
      <c r="A4566" t="s">
        <v>10366</v>
      </c>
      <c r="B4566" t="s">
        <v>10367</v>
      </c>
      <c r="C4566">
        <v>3.6</v>
      </c>
      <c r="D4566">
        <v>3.93</v>
      </c>
      <c r="E4566">
        <v>2.61</v>
      </c>
      <c r="F4566">
        <v>4.9000000000000004</v>
      </c>
      <c r="G4566">
        <v>5.63</v>
      </c>
      <c r="H4566">
        <v>2.93</v>
      </c>
      <c r="I4566">
        <v>4.62</v>
      </c>
      <c r="J4566">
        <v>5.33</v>
      </c>
      <c r="K4566">
        <v>2.7</v>
      </c>
      <c r="U4566">
        <v>17</v>
      </c>
      <c r="V4566">
        <v>16</v>
      </c>
      <c r="W4566">
        <v>16</v>
      </c>
      <c r="X4566">
        <v>86</v>
      </c>
      <c r="Y4566">
        <v>68</v>
      </c>
      <c r="Z4566">
        <v>12</v>
      </c>
      <c r="AA4566">
        <f t="shared" si="1018"/>
        <v>215</v>
      </c>
      <c r="AB4566">
        <f t="shared" ref="AB4566:AB4629" si="1020">AA4566/$AD$4</f>
        <v>3.5827236731882789E-5</v>
      </c>
      <c r="AC4566" s="175"/>
    </row>
    <row r="4567" spans="1:29">
      <c r="A4567" t="s">
        <v>10368</v>
      </c>
      <c r="B4567" t="s">
        <v>10369</v>
      </c>
      <c r="C4567">
        <v>3.58</v>
      </c>
      <c r="D4567">
        <v>3.92</v>
      </c>
      <c r="E4567">
        <v>2.6</v>
      </c>
      <c r="F4567">
        <v>4.8499999999999996</v>
      </c>
      <c r="G4567">
        <v>5.58</v>
      </c>
      <c r="H4567">
        <v>2.9</v>
      </c>
      <c r="I4567">
        <v>4.6100000000000003</v>
      </c>
      <c r="J4567">
        <v>5.32</v>
      </c>
      <c r="K4567">
        <v>2.7</v>
      </c>
      <c r="U4567">
        <v>21</v>
      </c>
      <c r="V4567">
        <v>20</v>
      </c>
      <c r="W4567">
        <v>19</v>
      </c>
      <c r="X4567">
        <v>87</v>
      </c>
      <c r="Y4567">
        <v>66</v>
      </c>
      <c r="Z4567">
        <v>22</v>
      </c>
      <c r="AA4567">
        <f t="shared" si="1018"/>
        <v>235</v>
      </c>
      <c r="AB4567">
        <f t="shared" si="1020"/>
        <v>3.9160002939499797E-5</v>
      </c>
      <c r="AC4567" s="175"/>
    </row>
    <row r="4568" spans="1:29">
      <c r="A4568" t="s">
        <v>10370</v>
      </c>
      <c r="B4568" t="s">
        <v>10371</v>
      </c>
      <c r="C4568">
        <v>3.58</v>
      </c>
      <c r="D4568">
        <v>3.91</v>
      </c>
      <c r="E4568">
        <v>2.6</v>
      </c>
      <c r="F4568">
        <v>4.8</v>
      </c>
      <c r="G4568">
        <v>5.54</v>
      </c>
      <c r="H4568">
        <v>2.87</v>
      </c>
      <c r="I4568">
        <v>4.5999999999999996</v>
      </c>
      <c r="J4568">
        <v>5.32</v>
      </c>
      <c r="K4568">
        <v>2.7</v>
      </c>
      <c r="U4568">
        <v>21</v>
      </c>
      <c r="V4568">
        <v>31</v>
      </c>
      <c r="W4568">
        <v>26</v>
      </c>
      <c r="X4568">
        <v>120</v>
      </c>
      <c r="Y4568">
        <v>105</v>
      </c>
      <c r="Z4568">
        <v>53</v>
      </c>
      <c r="AA4568">
        <f t="shared" si="1018"/>
        <v>356</v>
      </c>
      <c r="AB4568">
        <f t="shared" si="1020"/>
        <v>5.9323238495582666E-5</v>
      </c>
      <c r="AC4568" s="175"/>
    </row>
    <row r="4569" spans="1:29">
      <c r="A4569" t="s">
        <v>10372</v>
      </c>
      <c r="B4569" t="s">
        <v>10373</v>
      </c>
      <c r="C4569">
        <v>3.74</v>
      </c>
      <c r="D4569">
        <v>4.01</v>
      </c>
      <c r="E4569">
        <v>2.66</v>
      </c>
      <c r="F4569">
        <v>5.03</v>
      </c>
      <c r="G4569">
        <v>5.69</v>
      </c>
      <c r="H4569">
        <v>2.91</v>
      </c>
      <c r="I4569">
        <v>4.76</v>
      </c>
      <c r="J4569">
        <v>5.4</v>
      </c>
      <c r="K4569">
        <v>2.7</v>
      </c>
      <c r="U4569">
        <v>9</v>
      </c>
      <c r="V4569">
        <v>50</v>
      </c>
      <c r="W4569">
        <v>42</v>
      </c>
      <c r="X4569">
        <v>194</v>
      </c>
      <c r="Y4569">
        <v>144</v>
      </c>
      <c r="Z4569">
        <v>167</v>
      </c>
      <c r="AA4569">
        <f t="shared" si="1018"/>
        <v>606</v>
      </c>
      <c r="AB4569">
        <f t="shared" si="1020"/>
        <v>1.0098281609079522E-4</v>
      </c>
      <c r="AC4569" s="175">
        <f t="shared" ref="AC4569" si="1021">SUM(AB4569:AB4572)/4</f>
        <v>1.1043954020490847E-4</v>
      </c>
    </row>
    <row r="4570" spans="1:29">
      <c r="A4570" t="s">
        <v>10374</v>
      </c>
      <c r="B4570" t="s">
        <v>10375</v>
      </c>
      <c r="C4570">
        <v>3.97</v>
      </c>
      <c r="D4570">
        <v>4.0599999999999996</v>
      </c>
      <c r="E4570">
        <v>2.75</v>
      </c>
      <c r="F4570">
        <v>5.49</v>
      </c>
      <c r="G4570">
        <v>6.04</v>
      </c>
      <c r="H4570">
        <v>3.05</v>
      </c>
      <c r="I4570">
        <v>5.01</v>
      </c>
      <c r="J4570">
        <v>5.53</v>
      </c>
      <c r="K4570">
        <v>2.7</v>
      </c>
      <c r="U4570">
        <v>22</v>
      </c>
      <c r="V4570">
        <v>66</v>
      </c>
      <c r="W4570">
        <v>42</v>
      </c>
      <c r="X4570">
        <v>219</v>
      </c>
      <c r="Y4570">
        <v>122</v>
      </c>
      <c r="Z4570">
        <v>260</v>
      </c>
      <c r="AA4570">
        <f t="shared" si="1018"/>
        <v>731</v>
      </c>
      <c r="AB4570">
        <f t="shared" si="1020"/>
        <v>1.2181260488840148E-4</v>
      </c>
      <c r="AC4570" s="175"/>
    </row>
    <row r="4571" spans="1:29">
      <c r="A4571" t="s">
        <v>10376</v>
      </c>
      <c r="B4571" t="s">
        <v>10377</v>
      </c>
      <c r="C4571">
        <v>4.05</v>
      </c>
      <c r="D4571">
        <v>4.0599999999999996</v>
      </c>
      <c r="E4571">
        <v>2.84</v>
      </c>
      <c r="F4571">
        <v>5.96</v>
      </c>
      <c r="G4571">
        <v>6.26</v>
      </c>
      <c r="H4571">
        <v>3.21</v>
      </c>
      <c r="I4571">
        <v>5.24</v>
      </c>
      <c r="J4571">
        <v>5.66</v>
      </c>
      <c r="K4571">
        <v>2.7</v>
      </c>
      <c r="U4571">
        <v>27</v>
      </c>
      <c r="V4571">
        <v>51</v>
      </c>
      <c r="W4571">
        <v>45</v>
      </c>
      <c r="X4571">
        <v>218</v>
      </c>
      <c r="Y4571">
        <v>154</v>
      </c>
      <c r="Z4571">
        <v>224</v>
      </c>
      <c r="AA4571">
        <f t="shared" si="1018"/>
        <v>719</v>
      </c>
      <c r="AB4571">
        <f t="shared" si="1020"/>
        <v>1.1981294516383129E-4</v>
      </c>
      <c r="AC4571" s="175"/>
    </row>
    <row r="4572" spans="1:29">
      <c r="A4572" t="s">
        <v>10378</v>
      </c>
      <c r="B4572" t="s">
        <v>10379</v>
      </c>
      <c r="C4572">
        <v>4.0599999999999996</v>
      </c>
      <c r="D4572">
        <v>4.0599999999999996</v>
      </c>
      <c r="E4572">
        <v>2.92</v>
      </c>
      <c r="F4572">
        <v>6.2</v>
      </c>
      <c r="G4572">
        <v>6.31</v>
      </c>
      <c r="H4572">
        <v>3.37</v>
      </c>
      <c r="I4572">
        <v>5.42</v>
      </c>
      <c r="J4572">
        <v>5.75</v>
      </c>
      <c r="K4572">
        <v>2.7</v>
      </c>
      <c r="U4572">
        <v>35</v>
      </c>
      <c r="V4572">
        <v>49</v>
      </c>
      <c r="W4572">
        <v>40</v>
      </c>
      <c r="X4572">
        <v>164</v>
      </c>
      <c r="Y4572">
        <v>137</v>
      </c>
      <c r="Z4572">
        <v>170</v>
      </c>
      <c r="AA4572">
        <f t="shared" si="1018"/>
        <v>595</v>
      </c>
      <c r="AB4572">
        <f t="shared" si="1020"/>
        <v>9.914979467660586E-5</v>
      </c>
      <c r="AC4572" s="175"/>
    </row>
    <row r="4573" spans="1:29">
      <c r="A4573" t="s">
        <v>10380</v>
      </c>
      <c r="B4573" t="s">
        <v>10381</v>
      </c>
      <c r="C4573">
        <v>4.0599999999999996</v>
      </c>
      <c r="D4573">
        <v>4.0599999999999996</v>
      </c>
      <c r="E4573">
        <v>2.98</v>
      </c>
      <c r="F4573">
        <v>6.28</v>
      </c>
      <c r="G4573">
        <v>6.31</v>
      </c>
      <c r="H4573">
        <v>3.51</v>
      </c>
      <c r="I4573">
        <v>5.58</v>
      </c>
      <c r="J4573">
        <v>5.83</v>
      </c>
      <c r="K4573">
        <v>2.7</v>
      </c>
      <c r="U4573">
        <v>31</v>
      </c>
      <c r="V4573">
        <v>45</v>
      </c>
      <c r="W4573">
        <v>38</v>
      </c>
      <c r="X4573">
        <v>152</v>
      </c>
      <c r="Y4573">
        <v>139</v>
      </c>
      <c r="Z4573">
        <v>163</v>
      </c>
      <c r="AA4573">
        <f t="shared" si="1018"/>
        <v>568</v>
      </c>
      <c r="AB4573">
        <f t="shared" si="1020"/>
        <v>9.4650560296322912E-5</v>
      </c>
      <c r="AC4573" s="175">
        <f t="shared" ref="AC4573" si="1022">SUM(AB4573:AB4576)/4</f>
        <v>8.7026857596399009E-5</v>
      </c>
    </row>
    <row r="4574" spans="1:29">
      <c r="A4574" t="s">
        <v>10382</v>
      </c>
      <c r="B4574" t="s">
        <v>10383</v>
      </c>
      <c r="C4574">
        <v>4.0599999999999996</v>
      </c>
      <c r="D4574">
        <v>4.0599999999999996</v>
      </c>
      <c r="E4574">
        <v>3.04</v>
      </c>
      <c r="F4574">
        <v>6.31</v>
      </c>
      <c r="G4574">
        <v>6.32</v>
      </c>
      <c r="H4574">
        <v>3.65</v>
      </c>
      <c r="I4574">
        <v>5.74</v>
      </c>
      <c r="J4574">
        <v>5.92</v>
      </c>
      <c r="K4574">
        <v>2.7</v>
      </c>
      <c r="U4574">
        <v>25</v>
      </c>
      <c r="V4574">
        <v>42</v>
      </c>
      <c r="W4574">
        <v>33</v>
      </c>
      <c r="X4574">
        <v>149</v>
      </c>
      <c r="Y4574">
        <v>132</v>
      </c>
      <c r="Z4574">
        <v>148</v>
      </c>
      <c r="AA4574">
        <f t="shared" si="1018"/>
        <v>529</v>
      </c>
      <c r="AB4574">
        <f t="shared" si="1020"/>
        <v>8.815166619146975E-5</v>
      </c>
      <c r="AC4574" s="175"/>
    </row>
    <row r="4575" spans="1:29">
      <c r="A4575" t="s">
        <v>10384</v>
      </c>
      <c r="B4575" t="s">
        <v>10385</v>
      </c>
      <c r="C4575">
        <v>4.0599999999999996</v>
      </c>
      <c r="D4575">
        <v>4.0599999999999996</v>
      </c>
      <c r="E4575">
        <v>3.1</v>
      </c>
      <c r="F4575">
        <v>6.32</v>
      </c>
      <c r="G4575">
        <v>6.32</v>
      </c>
      <c r="H4575">
        <v>3.79</v>
      </c>
      <c r="I4575">
        <v>5.88</v>
      </c>
      <c r="J4575">
        <v>5.98</v>
      </c>
      <c r="K4575">
        <v>2.7</v>
      </c>
      <c r="U4575">
        <v>21</v>
      </c>
      <c r="V4575">
        <v>39</v>
      </c>
      <c r="W4575">
        <v>27</v>
      </c>
      <c r="X4575">
        <v>139</v>
      </c>
      <c r="Y4575">
        <v>128</v>
      </c>
      <c r="Z4575">
        <v>150</v>
      </c>
      <c r="AA4575">
        <f t="shared" si="1018"/>
        <v>504</v>
      </c>
      <c r="AB4575">
        <f t="shared" si="1020"/>
        <v>8.3985708431948497E-5</v>
      </c>
      <c r="AC4575" s="175"/>
    </row>
    <row r="4576" spans="1:29">
      <c r="A4576" t="s">
        <v>10386</v>
      </c>
      <c r="B4576" t="s">
        <v>10387</v>
      </c>
      <c r="C4576">
        <v>4.0599999999999996</v>
      </c>
      <c r="D4576">
        <v>4.0599999999999996</v>
      </c>
      <c r="E4576">
        <v>3.15</v>
      </c>
      <c r="F4576">
        <v>6.32</v>
      </c>
      <c r="G4576">
        <v>6.32</v>
      </c>
      <c r="H4576">
        <v>3.91</v>
      </c>
      <c r="I4576">
        <v>5.98</v>
      </c>
      <c r="J4576">
        <v>6.03</v>
      </c>
      <c r="K4576">
        <v>2.7</v>
      </c>
      <c r="U4576">
        <v>21</v>
      </c>
      <c r="V4576">
        <v>38</v>
      </c>
      <c r="W4576">
        <v>25</v>
      </c>
      <c r="X4576">
        <v>131</v>
      </c>
      <c r="Y4576">
        <v>129</v>
      </c>
      <c r="Z4576">
        <v>144</v>
      </c>
      <c r="AA4576">
        <f t="shared" si="1018"/>
        <v>488</v>
      </c>
      <c r="AB4576">
        <f t="shared" si="1020"/>
        <v>8.1319495465854893E-5</v>
      </c>
      <c r="AC4576" s="175"/>
    </row>
    <row r="4577" spans="1:29">
      <c r="A4577" t="s">
        <v>10388</v>
      </c>
      <c r="B4577" t="s">
        <v>10389</v>
      </c>
      <c r="C4577">
        <v>4.0599999999999996</v>
      </c>
      <c r="D4577">
        <v>4.0599999999999996</v>
      </c>
      <c r="E4577">
        <v>3.19</v>
      </c>
      <c r="F4577">
        <v>6.32</v>
      </c>
      <c r="G4577">
        <v>6.32</v>
      </c>
      <c r="H4577">
        <v>3.98</v>
      </c>
      <c r="I4577">
        <v>6.03</v>
      </c>
      <c r="J4577">
        <v>6.06</v>
      </c>
      <c r="K4577">
        <v>2.7</v>
      </c>
      <c r="U4577">
        <v>25</v>
      </c>
      <c r="V4577">
        <v>36</v>
      </c>
      <c r="W4577">
        <v>27</v>
      </c>
      <c r="X4577">
        <v>105</v>
      </c>
      <c r="Y4577">
        <v>118</v>
      </c>
      <c r="Z4577">
        <v>116</v>
      </c>
      <c r="AA4577">
        <f t="shared" si="1018"/>
        <v>427</v>
      </c>
      <c r="AB4577">
        <f t="shared" si="1020"/>
        <v>7.1154558532623028E-5</v>
      </c>
      <c r="AC4577" s="175">
        <f t="shared" ref="AC4577" si="1023">SUM(AB4577:AB4580)/4</f>
        <v>6.7613494437029965E-5</v>
      </c>
    </row>
    <row r="4578" spans="1:29">
      <c r="A4578" t="s">
        <v>10390</v>
      </c>
      <c r="B4578" t="s">
        <v>10391</v>
      </c>
      <c r="C4578">
        <v>4.0599999999999996</v>
      </c>
      <c r="D4578">
        <v>4.0599999999999996</v>
      </c>
      <c r="E4578">
        <v>3.21</v>
      </c>
      <c r="F4578">
        <v>6.32</v>
      </c>
      <c r="G4578">
        <v>6.32</v>
      </c>
      <c r="H4578">
        <v>4.01</v>
      </c>
      <c r="I4578">
        <v>6.05</v>
      </c>
      <c r="J4578">
        <v>6.07</v>
      </c>
      <c r="K4578">
        <v>2.7</v>
      </c>
      <c r="U4578">
        <v>25</v>
      </c>
      <c r="V4578">
        <v>34</v>
      </c>
      <c r="W4578">
        <v>27</v>
      </c>
      <c r="X4578">
        <v>93</v>
      </c>
      <c r="Y4578">
        <v>121</v>
      </c>
      <c r="Z4578">
        <v>112</v>
      </c>
      <c r="AA4578">
        <f t="shared" si="1018"/>
        <v>412</v>
      </c>
      <c r="AB4578">
        <f t="shared" si="1020"/>
        <v>6.8654983876910279E-5</v>
      </c>
      <c r="AC4578" s="175"/>
    </row>
    <row r="4579" spans="1:29">
      <c r="A4579" t="s">
        <v>10392</v>
      </c>
      <c r="B4579" t="s">
        <v>10393</v>
      </c>
      <c r="C4579">
        <v>4.0599999999999996</v>
      </c>
      <c r="D4579">
        <v>4.0599999999999996</v>
      </c>
      <c r="E4579">
        <v>3.22</v>
      </c>
      <c r="F4579">
        <v>6.32</v>
      </c>
      <c r="G4579">
        <v>6.32</v>
      </c>
      <c r="H4579">
        <v>4.01</v>
      </c>
      <c r="I4579">
        <v>6.05</v>
      </c>
      <c r="J4579">
        <v>6.07</v>
      </c>
      <c r="K4579">
        <v>2.7</v>
      </c>
      <c r="U4579">
        <v>24</v>
      </c>
      <c r="V4579">
        <v>36</v>
      </c>
      <c r="W4579">
        <v>29</v>
      </c>
      <c r="X4579">
        <v>89</v>
      </c>
      <c r="Y4579">
        <v>110</v>
      </c>
      <c r="Z4579">
        <v>100</v>
      </c>
      <c r="AA4579">
        <f t="shared" si="1018"/>
        <v>388</v>
      </c>
      <c r="AB4579">
        <f t="shared" si="1020"/>
        <v>6.465566442776988E-5</v>
      </c>
      <c r="AC4579" s="175"/>
    </row>
    <row r="4580" spans="1:29">
      <c r="A4580" t="s">
        <v>10394</v>
      </c>
      <c r="B4580" t="s">
        <v>10395</v>
      </c>
      <c r="C4580">
        <v>4.0599999999999996</v>
      </c>
      <c r="D4580">
        <v>4.0599999999999996</v>
      </c>
      <c r="E4580">
        <v>3.22</v>
      </c>
      <c r="F4580">
        <v>6.32</v>
      </c>
      <c r="G4580">
        <v>6.32</v>
      </c>
      <c r="H4580">
        <v>3.98</v>
      </c>
      <c r="I4580">
        <v>6.04</v>
      </c>
      <c r="J4580">
        <v>6.07</v>
      </c>
      <c r="K4580">
        <v>2.7</v>
      </c>
      <c r="U4580">
        <v>26</v>
      </c>
      <c r="V4580">
        <v>38</v>
      </c>
      <c r="W4580">
        <v>30</v>
      </c>
      <c r="X4580">
        <v>77</v>
      </c>
      <c r="Y4580">
        <v>108</v>
      </c>
      <c r="Z4580">
        <v>117</v>
      </c>
      <c r="AA4580">
        <f t="shared" si="1018"/>
        <v>396</v>
      </c>
      <c r="AB4580">
        <f t="shared" si="1020"/>
        <v>6.5988770910816675E-5</v>
      </c>
      <c r="AC4580" s="175"/>
    </row>
    <row r="4581" spans="1:29">
      <c r="A4581" t="s">
        <v>10396</v>
      </c>
      <c r="B4581" t="s">
        <v>10397</v>
      </c>
      <c r="C4581">
        <v>4.0599999999999996</v>
      </c>
      <c r="D4581">
        <v>4.0599999999999996</v>
      </c>
      <c r="E4581">
        <v>3.2</v>
      </c>
      <c r="F4581">
        <v>6.32</v>
      </c>
      <c r="G4581">
        <v>6.32</v>
      </c>
      <c r="H4581">
        <v>3.92</v>
      </c>
      <c r="I4581">
        <v>6.01</v>
      </c>
      <c r="J4581">
        <v>6.05</v>
      </c>
      <c r="K4581">
        <v>2.7</v>
      </c>
      <c r="U4581">
        <v>25</v>
      </c>
      <c r="V4581">
        <v>39</v>
      </c>
      <c r="W4581">
        <v>30</v>
      </c>
      <c r="X4581">
        <v>82</v>
      </c>
      <c r="Y4581">
        <v>116</v>
      </c>
      <c r="Z4581">
        <v>138</v>
      </c>
      <c r="AA4581">
        <f t="shared" si="1018"/>
        <v>430</v>
      </c>
      <c r="AB4581">
        <f t="shared" si="1020"/>
        <v>7.1654473463765578E-5</v>
      </c>
      <c r="AC4581" s="175">
        <f t="shared" ref="AC4581" si="1024">SUM(AB4581:AB4584)/4</f>
        <v>7.7028558973547999E-5</v>
      </c>
    </row>
    <row r="4582" spans="1:29">
      <c r="A4582" t="s">
        <v>10398</v>
      </c>
      <c r="B4582" t="s">
        <v>10399</v>
      </c>
      <c r="C4582">
        <v>4.0599999999999996</v>
      </c>
      <c r="D4582">
        <v>4.0599999999999996</v>
      </c>
      <c r="E4582">
        <v>3.15</v>
      </c>
      <c r="F4582">
        <v>6.31</v>
      </c>
      <c r="G4582">
        <v>6.32</v>
      </c>
      <c r="H4582">
        <v>3.83</v>
      </c>
      <c r="I4582">
        <v>5.94</v>
      </c>
      <c r="J4582">
        <v>6.02</v>
      </c>
      <c r="K4582">
        <v>2.7</v>
      </c>
      <c r="U4582">
        <v>25</v>
      </c>
      <c r="V4582">
        <v>43</v>
      </c>
      <c r="W4582">
        <v>35</v>
      </c>
      <c r="X4582">
        <v>87</v>
      </c>
      <c r="Y4582">
        <v>122</v>
      </c>
      <c r="Z4582">
        <v>134</v>
      </c>
      <c r="AA4582">
        <f t="shared" si="1018"/>
        <v>446</v>
      </c>
      <c r="AB4582">
        <f t="shared" si="1020"/>
        <v>7.4320686429859182E-5</v>
      </c>
      <c r="AC4582" s="175"/>
    </row>
    <row r="4583" spans="1:29">
      <c r="A4583" t="s">
        <v>10400</v>
      </c>
      <c r="B4583" t="s">
        <v>10401</v>
      </c>
      <c r="C4583">
        <v>4.0599999999999996</v>
      </c>
      <c r="D4583">
        <v>4.0599999999999996</v>
      </c>
      <c r="E4583">
        <v>3.07</v>
      </c>
      <c r="F4583">
        <v>6.31</v>
      </c>
      <c r="G4583">
        <v>6.32</v>
      </c>
      <c r="H4583">
        <v>3.73</v>
      </c>
      <c r="I4583">
        <v>5.79</v>
      </c>
      <c r="J4583">
        <v>5.94</v>
      </c>
      <c r="K4583">
        <v>2.7</v>
      </c>
      <c r="U4583">
        <v>24</v>
      </c>
      <c r="V4583">
        <v>47</v>
      </c>
      <c r="W4583">
        <v>39</v>
      </c>
      <c r="X4583">
        <v>101</v>
      </c>
      <c r="Y4583">
        <v>126</v>
      </c>
      <c r="Z4583">
        <v>141</v>
      </c>
      <c r="AA4583">
        <f t="shared" si="1018"/>
        <v>478</v>
      </c>
      <c r="AB4583">
        <f t="shared" si="1020"/>
        <v>7.9653112362046389E-5</v>
      </c>
      <c r="AC4583" s="175"/>
    </row>
    <row r="4584" spans="1:29">
      <c r="A4584" t="s">
        <v>10402</v>
      </c>
      <c r="B4584" t="s">
        <v>10403</v>
      </c>
      <c r="C4584">
        <v>4.0599999999999996</v>
      </c>
      <c r="D4584">
        <v>4.0599999999999996</v>
      </c>
      <c r="E4584">
        <v>2.98</v>
      </c>
      <c r="F4584">
        <v>6.29</v>
      </c>
      <c r="G4584">
        <v>6.31</v>
      </c>
      <c r="H4584">
        <v>3.57</v>
      </c>
      <c r="I4584">
        <v>5.57</v>
      </c>
      <c r="J4584">
        <v>5.83</v>
      </c>
      <c r="K4584">
        <v>2.7</v>
      </c>
      <c r="U4584">
        <v>23</v>
      </c>
      <c r="V4584">
        <v>47</v>
      </c>
      <c r="W4584">
        <v>37</v>
      </c>
      <c r="X4584">
        <v>105</v>
      </c>
      <c r="Y4584">
        <v>137</v>
      </c>
      <c r="Z4584">
        <v>146</v>
      </c>
      <c r="AA4584">
        <f t="shared" si="1018"/>
        <v>495</v>
      </c>
      <c r="AB4584">
        <f t="shared" si="1020"/>
        <v>8.2485963638520847E-5</v>
      </c>
      <c r="AC4584" s="175"/>
    </row>
    <row r="4585" spans="1:29">
      <c r="A4585" t="s">
        <v>10404</v>
      </c>
      <c r="B4585" t="s">
        <v>10405</v>
      </c>
      <c r="C4585">
        <v>4.0599999999999996</v>
      </c>
      <c r="D4585">
        <v>4.0599999999999996</v>
      </c>
      <c r="E4585">
        <v>2.92</v>
      </c>
      <c r="F4585">
        <v>6.19</v>
      </c>
      <c r="G4585">
        <v>6.3</v>
      </c>
      <c r="H4585">
        <v>3.44</v>
      </c>
      <c r="I4585">
        <v>5.43</v>
      </c>
      <c r="J4585">
        <v>5.76</v>
      </c>
      <c r="K4585">
        <v>2.7</v>
      </c>
      <c r="U4585">
        <v>25</v>
      </c>
      <c r="V4585">
        <v>46</v>
      </c>
      <c r="W4585">
        <v>33</v>
      </c>
      <c r="X4585">
        <v>97</v>
      </c>
      <c r="Y4585">
        <v>133</v>
      </c>
      <c r="Z4585">
        <v>125</v>
      </c>
      <c r="AA4585">
        <f t="shared" si="1018"/>
        <v>459</v>
      </c>
      <c r="AB4585">
        <f t="shared" si="1020"/>
        <v>7.6486984464810235E-5</v>
      </c>
      <c r="AC4585" s="175">
        <f t="shared" ref="AC4585" si="1025">SUM(AB4585:AB4588)/4</f>
        <v>5.2407748614777388E-5</v>
      </c>
    </row>
    <row r="4586" spans="1:29">
      <c r="A4586" t="s">
        <v>10406</v>
      </c>
      <c r="B4586" t="s">
        <v>10407</v>
      </c>
      <c r="C4586">
        <v>4.04</v>
      </c>
      <c r="D4586">
        <v>4.0599999999999996</v>
      </c>
      <c r="E4586">
        <v>2.87</v>
      </c>
      <c r="F4586">
        <v>6.1</v>
      </c>
      <c r="G4586">
        <v>6.27</v>
      </c>
      <c r="H4586">
        <v>3.36</v>
      </c>
      <c r="I4586">
        <v>5.3</v>
      </c>
      <c r="J4586">
        <v>5.69</v>
      </c>
      <c r="K4586">
        <v>2.7</v>
      </c>
      <c r="U4586">
        <v>19</v>
      </c>
      <c r="V4586">
        <v>36</v>
      </c>
      <c r="W4586">
        <v>25</v>
      </c>
      <c r="X4586">
        <v>94</v>
      </c>
      <c r="Y4586">
        <v>121</v>
      </c>
      <c r="Z4586">
        <v>73</v>
      </c>
      <c r="AA4586">
        <f t="shared" si="1018"/>
        <v>368</v>
      </c>
      <c r="AB4586">
        <f t="shared" si="1020"/>
        <v>6.1322898220152872E-5</v>
      </c>
      <c r="AC4586" s="175"/>
    </row>
    <row r="4587" spans="1:29">
      <c r="A4587" t="s">
        <v>10408</v>
      </c>
      <c r="B4587" t="s">
        <v>10409</v>
      </c>
      <c r="C4587">
        <v>4.03</v>
      </c>
      <c r="D4587">
        <v>4.0599999999999996</v>
      </c>
      <c r="E4587">
        <v>2.84</v>
      </c>
      <c r="F4587">
        <v>5.99</v>
      </c>
      <c r="G4587">
        <v>6.25</v>
      </c>
      <c r="H4587">
        <v>3.32</v>
      </c>
      <c r="I4587">
        <v>5.23</v>
      </c>
      <c r="J4587">
        <v>5.65</v>
      </c>
      <c r="K4587">
        <v>2.7</v>
      </c>
      <c r="U4587">
        <v>17</v>
      </c>
      <c r="V4587">
        <v>25</v>
      </c>
      <c r="W4587">
        <v>15</v>
      </c>
      <c r="X4587">
        <v>70</v>
      </c>
      <c r="Y4587">
        <v>90</v>
      </c>
      <c r="Z4587">
        <v>30</v>
      </c>
      <c r="AA4587">
        <f t="shared" si="1018"/>
        <v>247</v>
      </c>
      <c r="AB4587">
        <f t="shared" si="1020"/>
        <v>4.1159662664069996E-5</v>
      </c>
      <c r="AC4587" s="175"/>
    </row>
    <row r="4588" spans="1:29">
      <c r="A4588" t="s">
        <v>10410</v>
      </c>
      <c r="B4588" t="s">
        <v>10411</v>
      </c>
      <c r="C4588">
        <v>4</v>
      </c>
      <c r="D4588">
        <v>4.0599999999999996</v>
      </c>
      <c r="E4588">
        <v>2.82</v>
      </c>
      <c r="F4588">
        <v>5.84</v>
      </c>
      <c r="G4588">
        <v>6.19</v>
      </c>
      <c r="H4588">
        <v>3.28</v>
      </c>
      <c r="I4588">
        <v>5.15</v>
      </c>
      <c r="J4588">
        <v>5.61</v>
      </c>
      <c r="K4588">
        <v>2.7</v>
      </c>
      <c r="U4588">
        <v>13</v>
      </c>
      <c r="V4588">
        <v>15</v>
      </c>
      <c r="W4588">
        <v>10</v>
      </c>
      <c r="X4588">
        <v>66</v>
      </c>
      <c r="Y4588">
        <v>68</v>
      </c>
      <c r="Z4588">
        <v>12</v>
      </c>
      <c r="AA4588">
        <f t="shared" si="1018"/>
        <v>184</v>
      </c>
      <c r="AB4588">
        <f t="shared" si="1020"/>
        <v>3.0661449110076436E-5</v>
      </c>
      <c r="AC4588" s="175"/>
    </row>
    <row r="4589" spans="1:29">
      <c r="A4589" t="s">
        <v>10412</v>
      </c>
      <c r="B4589" t="s">
        <v>10413</v>
      </c>
      <c r="C4589">
        <v>3.98</v>
      </c>
      <c r="D4589">
        <v>4.05</v>
      </c>
      <c r="E4589">
        <v>2.8</v>
      </c>
      <c r="F4589">
        <v>5.79</v>
      </c>
      <c r="G4589">
        <v>6.17</v>
      </c>
      <c r="H4589">
        <v>3.26</v>
      </c>
      <c r="I4589">
        <v>5.1100000000000003</v>
      </c>
      <c r="J4589">
        <v>5.59</v>
      </c>
      <c r="K4589">
        <v>2.7</v>
      </c>
      <c r="U4589">
        <v>13</v>
      </c>
      <c r="V4589">
        <v>13</v>
      </c>
      <c r="W4589">
        <v>11</v>
      </c>
      <c r="X4589">
        <v>83</v>
      </c>
      <c r="Y4589">
        <v>70</v>
      </c>
      <c r="Z4589">
        <v>15</v>
      </c>
      <c r="AA4589">
        <f t="shared" si="1018"/>
        <v>205</v>
      </c>
      <c r="AB4589">
        <f t="shared" si="1020"/>
        <v>3.4160853628074292E-5</v>
      </c>
      <c r="AC4589" s="175">
        <f t="shared" ref="AC4589" si="1026">SUM(AB4589:AB4592)/4</f>
        <v>4.0576428577737026E-5</v>
      </c>
    </row>
    <row r="4590" spans="1:29">
      <c r="A4590" t="s">
        <v>10414</v>
      </c>
      <c r="B4590" t="s">
        <v>10415</v>
      </c>
      <c r="C4590">
        <v>3.97</v>
      </c>
      <c r="D4590">
        <v>4.05</v>
      </c>
      <c r="E4590">
        <v>2.79</v>
      </c>
      <c r="F4590">
        <v>5.73</v>
      </c>
      <c r="G4590">
        <v>6.15</v>
      </c>
      <c r="H4590">
        <v>3.23</v>
      </c>
      <c r="I4590">
        <v>5.08</v>
      </c>
      <c r="J4590">
        <v>5.57</v>
      </c>
      <c r="K4590">
        <v>2.7</v>
      </c>
      <c r="U4590">
        <v>13</v>
      </c>
      <c r="V4590">
        <v>12</v>
      </c>
      <c r="W4590">
        <v>12</v>
      </c>
      <c r="X4590">
        <v>86</v>
      </c>
      <c r="Y4590">
        <v>68</v>
      </c>
      <c r="Z4590">
        <v>12</v>
      </c>
      <c r="AA4590">
        <f t="shared" si="1018"/>
        <v>203</v>
      </c>
      <c r="AB4590">
        <f t="shared" si="1020"/>
        <v>3.382757700731259E-5</v>
      </c>
      <c r="AC4590" s="175"/>
    </row>
    <row r="4591" spans="1:29">
      <c r="A4591" t="s">
        <v>10416</v>
      </c>
      <c r="B4591" t="s">
        <v>10417</v>
      </c>
      <c r="C4591">
        <v>3.97</v>
      </c>
      <c r="D4591">
        <v>4.05</v>
      </c>
      <c r="E4591">
        <v>2.79</v>
      </c>
      <c r="F4591">
        <v>5.73</v>
      </c>
      <c r="G4591">
        <v>6.16</v>
      </c>
      <c r="H4591">
        <v>3.22</v>
      </c>
      <c r="I4591">
        <v>5.07</v>
      </c>
      <c r="J4591">
        <v>5.57</v>
      </c>
      <c r="K4591">
        <v>2.7</v>
      </c>
      <c r="U4591">
        <v>18</v>
      </c>
      <c r="V4591">
        <v>16</v>
      </c>
      <c r="W4591">
        <v>15</v>
      </c>
      <c r="X4591">
        <v>88</v>
      </c>
      <c r="Y4591">
        <v>65</v>
      </c>
      <c r="Z4591">
        <v>22</v>
      </c>
      <c r="AA4591">
        <f t="shared" si="1018"/>
        <v>224</v>
      </c>
      <c r="AB4591">
        <f t="shared" si="1020"/>
        <v>3.7326981525310445E-5</v>
      </c>
      <c r="AC4591" s="175"/>
    </row>
    <row r="4592" spans="1:29">
      <c r="A4592" t="s">
        <v>10418</v>
      </c>
      <c r="B4592" t="s">
        <v>10419</v>
      </c>
      <c r="C4592">
        <v>3.99</v>
      </c>
      <c r="D4592">
        <v>4.05</v>
      </c>
      <c r="E4592">
        <v>2.79</v>
      </c>
      <c r="F4592">
        <v>5.75</v>
      </c>
      <c r="G4592">
        <v>6.17</v>
      </c>
      <c r="H4592">
        <v>3.21</v>
      </c>
      <c r="I4592">
        <v>5.09</v>
      </c>
      <c r="J4592">
        <v>5.58</v>
      </c>
      <c r="K4592">
        <v>2.7</v>
      </c>
      <c r="U4592">
        <v>17</v>
      </c>
      <c r="V4592">
        <v>25</v>
      </c>
      <c r="W4592">
        <v>22</v>
      </c>
      <c r="X4592">
        <v>121</v>
      </c>
      <c r="Y4592">
        <v>104</v>
      </c>
      <c r="Z4592">
        <v>53</v>
      </c>
      <c r="AA4592">
        <f t="shared" si="1018"/>
        <v>342</v>
      </c>
      <c r="AB4592">
        <f t="shared" si="1020"/>
        <v>5.6990302150250764E-5</v>
      </c>
      <c r="AC4592" s="175"/>
    </row>
    <row r="4593" spans="1:29">
      <c r="A4593" t="s">
        <v>10420</v>
      </c>
      <c r="B4593" t="s">
        <v>10421</v>
      </c>
      <c r="C4593">
        <v>4.04</v>
      </c>
      <c r="D4593">
        <v>4.0599999999999996</v>
      </c>
      <c r="E4593">
        <v>2.83</v>
      </c>
      <c r="F4593">
        <v>5.88</v>
      </c>
      <c r="G4593">
        <v>6.22</v>
      </c>
      <c r="H4593">
        <v>3.23</v>
      </c>
      <c r="I4593">
        <v>5.19</v>
      </c>
      <c r="J4593">
        <v>5.63</v>
      </c>
      <c r="K4593">
        <v>2.7</v>
      </c>
      <c r="U4593">
        <v>5</v>
      </c>
      <c r="V4593">
        <v>41</v>
      </c>
      <c r="W4593">
        <v>37</v>
      </c>
      <c r="X4593">
        <v>196</v>
      </c>
      <c r="Y4593">
        <v>143</v>
      </c>
      <c r="Z4593">
        <v>165</v>
      </c>
      <c r="AA4593">
        <f t="shared" si="1018"/>
        <v>587</v>
      </c>
      <c r="AB4593">
        <f t="shared" si="1020"/>
        <v>9.7816688193559065E-5</v>
      </c>
      <c r="AC4593" s="175">
        <f t="shared" ref="AC4593" si="1027">SUM(AB4593:AB4596)/4</f>
        <v>1.068984761093154E-4</v>
      </c>
    </row>
    <row r="4594" spans="1:29">
      <c r="A4594" t="s">
        <v>10422</v>
      </c>
      <c r="B4594" t="s">
        <v>10423</v>
      </c>
      <c r="C4594">
        <v>4.0599999999999996</v>
      </c>
      <c r="D4594">
        <v>4.0599999999999996</v>
      </c>
      <c r="E4594">
        <v>2.88</v>
      </c>
      <c r="F4594">
        <v>6.09</v>
      </c>
      <c r="G4594">
        <v>6.28</v>
      </c>
      <c r="H4594">
        <v>3.29</v>
      </c>
      <c r="I4594">
        <v>5.33</v>
      </c>
      <c r="J4594">
        <v>5.7</v>
      </c>
      <c r="K4594">
        <v>2.7</v>
      </c>
      <c r="U4594">
        <v>18</v>
      </c>
      <c r="V4594">
        <v>56</v>
      </c>
      <c r="W4594">
        <v>36</v>
      </c>
      <c r="X4594">
        <v>221</v>
      </c>
      <c r="Y4594">
        <v>121</v>
      </c>
      <c r="Z4594">
        <v>258</v>
      </c>
      <c r="AA4594">
        <f t="shared" si="1018"/>
        <v>710</v>
      </c>
      <c r="AB4594">
        <f t="shared" si="1020"/>
        <v>1.1831320037040364E-4</v>
      </c>
      <c r="AC4594" s="175"/>
    </row>
    <row r="4595" spans="1:29">
      <c r="A4595" t="s">
        <v>10424</v>
      </c>
      <c r="B4595" t="s">
        <v>10425</v>
      </c>
      <c r="C4595">
        <v>4.0599999999999996</v>
      </c>
      <c r="D4595">
        <v>4.0599999999999996</v>
      </c>
      <c r="E4595">
        <v>2.93</v>
      </c>
      <c r="F4595">
        <v>6.23</v>
      </c>
      <c r="G4595">
        <v>6.3</v>
      </c>
      <c r="H4595">
        <v>3.35</v>
      </c>
      <c r="I4595">
        <v>5.47</v>
      </c>
      <c r="J4595">
        <v>5.77</v>
      </c>
      <c r="K4595">
        <v>2.7</v>
      </c>
      <c r="U4595">
        <v>23</v>
      </c>
      <c r="V4595">
        <v>42</v>
      </c>
      <c r="W4595">
        <v>38</v>
      </c>
      <c r="X4595">
        <v>219</v>
      </c>
      <c r="Y4595">
        <v>153</v>
      </c>
      <c r="Z4595">
        <v>223</v>
      </c>
      <c r="AA4595">
        <f t="shared" si="1018"/>
        <v>698</v>
      </c>
      <c r="AB4595">
        <f t="shared" si="1020"/>
        <v>1.1631354064583344E-4</v>
      </c>
      <c r="AC4595" s="175"/>
    </row>
    <row r="4596" spans="1:29">
      <c r="A4596" t="s">
        <v>10426</v>
      </c>
      <c r="B4596" t="s">
        <v>10427</v>
      </c>
      <c r="C4596">
        <v>4.0599999999999996</v>
      </c>
      <c r="D4596">
        <v>4.0599999999999996</v>
      </c>
      <c r="E4596">
        <v>2.98</v>
      </c>
      <c r="F4596">
        <v>6.29</v>
      </c>
      <c r="G4596">
        <v>6.31</v>
      </c>
      <c r="H4596">
        <v>3.43</v>
      </c>
      <c r="I4596">
        <v>5.61</v>
      </c>
      <c r="J4596">
        <v>5.85</v>
      </c>
      <c r="K4596">
        <v>2.7</v>
      </c>
      <c r="U4596">
        <v>29</v>
      </c>
      <c r="V4596">
        <v>39</v>
      </c>
      <c r="W4596">
        <v>33</v>
      </c>
      <c r="X4596">
        <v>165</v>
      </c>
      <c r="Y4596">
        <v>136</v>
      </c>
      <c r="Z4596">
        <v>169</v>
      </c>
      <c r="AA4596">
        <f t="shared" si="1018"/>
        <v>571</v>
      </c>
      <c r="AB4596">
        <f t="shared" si="1020"/>
        <v>9.5150475227465461E-5</v>
      </c>
      <c r="AC4596" s="175"/>
    </row>
    <row r="4597" spans="1:29">
      <c r="A4597" t="s">
        <v>10428</v>
      </c>
      <c r="B4597" t="s">
        <v>10429</v>
      </c>
      <c r="C4597">
        <v>4.0599999999999996</v>
      </c>
      <c r="D4597">
        <v>4.0599999999999996</v>
      </c>
      <c r="E4597">
        <v>3.02</v>
      </c>
      <c r="F4597">
        <v>6.31</v>
      </c>
      <c r="G4597">
        <v>6.32</v>
      </c>
      <c r="H4597">
        <v>3.52</v>
      </c>
      <c r="I4597">
        <v>5.71</v>
      </c>
      <c r="J4597">
        <v>5.9</v>
      </c>
      <c r="K4597">
        <v>2.7</v>
      </c>
      <c r="U4597">
        <v>26</v>
      </c>
      <c r="V4597">
        <v>36</v>
      </c>
      <c r="W4597">
        <v>33</v>
      </c>
      <c r="X4597">
        <v>154</v>
      </c>
      <c r="Y4597">
        <v>139</v>
      </c>
      <c r="Z4597">
        <v>162</v>
      </c>
      <c r="AA4597">
        <f t="shared" si="1018"/>
        <v>550</v>
      </c>
      <c r="AB4597">
        <f t="shared" si="1020"/>
        <v>9.1651070709467599E-5</v>
      </c>
      <c r="AC4597" s="175">
        <f t="shared" ref="AC4597" si="1028">SUM(AB4597:AB4600)/4</f>
        <v>8.4194006319924551E-5</v>
      </c>
    </row>
    <row r="4598" spans="1:29">
      <c r="A4598" t="s">
        <v>10430</v>
      </c>
      <c r="B4598" t="s">
        <v>10431</v>
      </c>
      <c r="C4598">
        <v>4.0599999999999996</v>
      </c>
      <c r="D4598">
        <v>4.0599999999999996</v>
      </c>
      <c r="E4598">
        <v>3.06</v>
      </c>
      <c r="F4598">
        <v>6.31</v>
      </c>
      <c r="G4598">
        <v>6.32</v>
      </c>
      <c r="H4598">
        <v>3.61</v>
      </c>
      <c r="I4598">
        <v>5.78</v>
      </c>
      <c r="J4598">
        <v>5.94</v>
      </c>
      <c r="K4598">
        <v>2.7</v>
      </c>
      <c r="U4598">
        <v>21</v>
      </c>
      <c r="V4598">
        <v>34</v>
      </c>
      <c r="W4598">
        <v>27</v>
      </c>
      <c r="X4598">
        <v>150</v>
      </c>
      <c r="Y4598">
        <v>131</v>
      </c>
      <c r="Z4598">
        <v>147</v>
      </c>
      <c r="AA4598">
        <f t="shared" si="1018"/>
        <v>510</v>
      </c>
      <c r="AB4598">
        <f t="shared" si="1020"/>
        <v>8.4985538294233596E-5</v>
      </c>
      <c r="AC4598" s="175"/>
    </row>
    <row r="4599" spans="1:29">
      <c r="A4599" t="s">
        <v>10432</v>
      </c>
      <c r="B4599" t="s">
        <v>10433</v>
      </c>
      <c r="C4599">
        <v>4.0599999999999996</v>
      </c>
      <c r="D4599">
        <v>4.0599999999999996</v>
      </c>
      <c r="E4599">
        <v>3.08</v>
      </c>
      <c r="F4599">
        <v>6.31</v>
      </c>
      <c r="G4599">
        <v>6.32</v>
      </c>
      <c r="H4599">
        <v>3.7</v>
      </c>
      <c r="I4599">
        <v>5.81</v>
      </c>
      <c r="J4599">
        <v>5.95</v>
      </c>
      <c r="K4599">
        <v>2.7</v>
      </c>
      <c r="U4599">
        <v>17</v>
      </c>
      <c r="V4599">
        <v>32</v>
      </c>
      <c r="W4599">
        <v>23</v>
      </c>
      <c r="X4599">
        <v>140</v>
      </c>
      <c r="Y4599">
        <v>128</v>
      </c>
      <c r="Z4599">
        <v>149</v>
      </c>
      <c r="AA4599">
        <f t="shared" si="1018"/>
        <v>489</v>
      </c>
      <c r="AB4599">
        <f t="shared" si="1020"/>
        <v>8.1486133776235747E-5</v>
      </c>
      <c r="AC4599" s="175"/>
    </row>
    <row r="4600" spans="1:29">
      <c r="A4600" t="s">
        <v>10434</v>
      </c>
      <c r="B4600" t="s">
        <v>10435</v>
      </c>
      <c r="C4600">
        <v>4.0599999999999996</v>
      </c>
      <c r="D4600">
        <v>4.0599999999999996</v>
      </c>
      <c r="E4600">
        <v>3.09</v>
      </c>
      <c r="F4600">
        <v>6.32</v>
      </c>
      <c r="G4600">
        <v>6.32</v>
      </c>
      <c r="H4600">
        <v>3.76</v>
      </c>
      <c r="I4600">
        <v>5.82</v>
      </c>
      <c r="J4600">
        <v>5.96</v>
      </c>
      <c r="K4600">
        <v>2.7</v>
      </c>
      <c r="U4600">
        <v>18</v>
      </c>
      <c r="V4600">
        <v>31</v>
      </c>
      <c r="W4600">
        <v>20</v>
      </c>
      <c r="X4600">
        <v>132</v>
      </c>
      <c r="Y4600">
        <v>128</v>
      </c>
      <c r="Z4600">
        <v>143</v>
      </c>
      <c r="AA4600">
        <f t="shared" si="1018"/>
        <v>472</v>
      </c>
      <c r="AB4600">
        <f t="shared" si="1020"/>
        <v>7.8653282499761289E-5</v>
      </c>
      <c r="AC4600" s="175"/>
    </row>
    <row r="4601" spans="1:29">
      <c r="A4601" t="s">
        <v>10436</v>
      </c>
      <c r="B4601" t="s">
        <v>10437</v>
      </c>
      <c r="C4601">
        <v>4.0599999999999996</v>
      </c>
      <c r="D4601">
        <v>4.0599999999999996</v>
      </c>
      <c r="E4601">
        <v>3.1</v>
      </c>
      <c r="F4601">
        <v>6.31</v>
      </c>
      <c r="G4601">
        <v>6.32</v>
      </c>
      <c r="H4601">
        <v>3.78</v>
      </c>
      <c r="I4601">
        <v>5.8</v>
      </c>
      <c r="J4601">
        <v>5.95</v>
      </c>
      <c r="K4601">
        <v>2.7</v>
      </c>
      <c r="U4601">
        <v>21</v>
      </c>
      <c r="V4601">
        <v>29</v>
      </c>
      <c r="W4601">
        <v>22</v>
      </c>
      <c r="X4601">
        <v>106</v>
      </c>
      <c r="Y4601">
        <v>118</v>
      </c>
      <c r="Z4601">
        <v>116</v>
      </c>
      <c r="AA4601">
        <f t="shared" si="1018"/>
        <v>412</v>
      </c>
      <c r="AB4601">
        <f t="shared" si="1020"/>
        <v>6.8654983876910279E-5</v>
      </c>
      <c r="AC4601" s="175">
        <f t="shared" ref="AC4601" si="1029">SUM(AB4601:AB4604)/4</f>
        <v>6.4655664427769866E-5</v>
      </c>
    </row>
    <row r="4602" spans="1:29">
      <c r="A4602" t="s">
        <v>10438</v>
      </c>
      <c r="B4602" t="s">
        <v>10439</v>
      </c>
      <c r="C4602">
        <v>4.0599999999999996</v>
      </c>
      <c r="D4602">
        <v>4.0599999999999996</v>
      </c>
      <c r="E4602">
        <v>3.1</v>
      </c>
      <c r="F4602">
        <v>6.31</v>
      </c>
      <c r="G4602">
        <v>6.32</v>
      </c>
      <c r="H4602">
        <v>3.79</v>
      </c>
      <c r="I4602">
        <v>5.78</v>
      </c>
      <c r="J4602">
        <v>5.94</v>
      </c>
      <c r="K4602">
        <v>2.7</v>
      </c>
      <c r="U4602">
        <v>22</v>
      </c>
      <c r="V4602">
        <v>27</v>
      </c>
      <c r="W4602">
        <v>21</v>
      </c>
      <c r="X4602">
        <v>94</v>
      </c>
      <c r="Y4602">
        <v>121</v>
      </c>
      <c r="Z4602">
        <v>111</v>
      </c>
      <c r="AA4602">
        <f t="shared" si="1018"/>
        <v>396</v>
      </c>
      <c r="AB4602">
        <f t="shared" si="1020"/>
        <v>6.5988770910816675E-5</v>
      </c>
      <c r="AC4602" s="175"/>
    </row>
    <row r="4603" spans="1:29">
      <c r="A4603" t="s">
        <v>10440</v>
      </c>
      <c r="B4603" t="s">
        <v>10441</v>
      </c>
      <c r="C4603">
        <v>4.0599999999999996</v>
      </c>
      <c r="D4603">
        <v>4.0599999999999996</v>
      </c>
      <c r="E4603">
        <v>3.1</v>
      </c>
      <c r="F4603">
        <v>6.31</v>
      </c>
      <c r="G4603">
        <v>6.32</v>
      </c>
      <c r="H4603">
        <v>3.78</v>
      </c>
      <c r="I4603">
        <v>5.75</v>
      </c>
      <c r="J4603">
        <v>5.92</v>
      </c>
      <c r="K4603">
        <v>2.7</v>
      </c>
      <c r="U4603">
        <v>19</v>
      </c>
      <c r="V4603">
        <v>28</v>
      </c>
      <c r="W4603">
        <v>22</v>
      </c>
      <c r="X4603">
        <v>90</v>
      </c>
      <c r="Y4603">
        <v>109</v>
      </c>
      <c r="Z4603">
        <v>99</v>
      </c>
      <c r="AA4603">
        <f t="shared" si="1018"/>
        <v>367</v>
      </c>
      <c r="AB4603">
        <f t="shared" si="1020"/>
        <v>6.1156259909772017E-5</v>
      </c>
      <c r="AC4603" s="175"/>
    </row>
    <row r="4604" spans="1:29">
      <c r="A4604" t="s">
        <v>10442</v>
      </c>
      <c r="B4604" t="s">
        <v>10443</v>
      </c>
      <c r="C4604">
        <v>4.0599999999999996</v>
      </c>
      <c r="D4604">
        <v>4.0599999999999996</v>
      </c>
      <c r="E4604">
        <v>3.08</v>
      </c>
      <c r="F4604">
        <v>6.31</v>
      </c>
      <c r="G4604">
        <v>6.32</v>
      </c>
      <c r="H4604">
        <v>3.75</v>
      </c>
      <c r="I4604">
        <v>5.73</v>
      </c>
      <c r="J4604">
        <v>5.91</v>
      </c>
      <c r="K4604">
        <v>2.7</v>
      </c>
      <c r="U4604">
        <v>22</v>
      </c>
      <c r="V4604">
        <v>30</v>
      </c>
      <c r="W4604">
        <v>23</v>
      </c>
      <c r="X4604">
        <v>78</v>
      </c>
      <c r="Y4604">
        <v>108</v>
      </c>
      <c r="Z4604">
        <v>116</v>
      </c>
      <c r="AA4604">
        <f t="shared" si="1018"/>
        <v>377</v>
      </c>
      <c r="AB4604">
        <f t="shared" si="1020"/>
        <v>6.2822643013580521E-5</v>
      </c>
      <c r="AC4604" s="175"/>
    </row>
    <row r="4605" spans="1:29">
      <c r="A4605" t="s">
        <v>10444</v>
      </c>
      <c r="B4605" t="s">
        <v>10445</v>
      </c>
      <c r="C4605">
        <v>4.0599999999999996</v>
      </c>
      <c r="D4605">
        <v>4.0599999999999996</v>
      </c>
      <c r="E4605">
        <v>3.06</v>
      </c>
      <c r="F4605">
        <v>6.3</v>
      </c>
      <c r="G4605">
        <v>6.32</v>
      </c>
      <c r="H4605">
        <v>3.72</v>
      </c>
      <c r="I4605">
        <v>5.7</v>
      </c>
      <c r="J4605">
        <v>5.9</v>
      </c>
      <c r="K4605">
        <v>2.7</v>
      </c>
      <c r="U4605">
        <v>21</v>
      </c>
      <c r="V4605">
        <v>30</v>
      </c>
      <c r="W4605">
        <v>22</v>
      </c>
      <c r="X4605">
        <v>83</v>
      </c>
      <c r="Y4605">
        <v>115</v>
      </c>
      <c r="Z4605">
        <v>137</v>
      </c>
      <c r="AA4605">
        <f t="shared" si="1018"/>
        <v>408</v>
      </c>
      <c r="AB4605">
        <f t="shared" si="1020"/>
        <v>6.7988430635386874E-5</v>
      </c>
      <c r="AC4605" s="175">
        <f t="shared" ref="AC4605" si="1030">SUM(AB4605:AB4608)/4</f>
        <v>7.3404175722764495E-5</v>
      </c>
    </row>
    <row r="4606" spans="1:29">
      <c r="A4606" t="s">
        <v>10446</v>
      </c>
      <c r="B4606" t="s">
        <v>10447</v>
      </c>
      <c r="C4606">
        <v>4.0599999999999996</v>
      </c>
      <c r="D4606">
        <v>4.0599999999999996</v>
      </c>
      <c r="E4606">
        <v>3.04</v>
      </c>
      <c r="F4606">
        <v>6.3</v>
      </c>
      <c r="G4606">
        <v>6.31</v>
      </c>
      <c r="H4606">
        <v>3.67</v>
      </c>
      <c r="I4606">
        <v>5.66</v>
      </c>
      <c r="J4606">
        <v>5.88</v>
      </c>
      <c r="K4606">
        <v>2.7</v>
      </c>
      <c r="U4606">
        <v>21</v>
      </c>
      <c r="V4606">
        <v>34</v>
      </c>
      <c r="W4606">
        <v>27</v>
      </c>
      <c r="X4606">
        <v>87</v>
      </c>
      <c r="Y4606">
        <v>122</v>
      </c>
      <c r="Z4606">
        <v>133</v>
      </c>
      <c r="AA4606">
        <f t="shared" si="1018"/>
        <v>424</v>
      </c>
      <c r="AB4606">
        <f t="shared" si="1020"/>
        <v>7.0654643601480478E-5</v>
      </c>
      <c r="AC4606" s="175"/>
    </row>
    <row r="4607" spans="1:29">
      <c r="A4607" t="s">
        <v>10448</v>
      </c>
      <c r="B4607" t="s">
        <v>10449</v>
      </c>
      <c r="C4607">
        <v>4.0599999999999996</v>
      </c>
      <c r="D4607">
        <v>4.0599999999999996</v>
      </c>
      <c r="E4607">
        <v>3</v>
      </c>
      <c r="F4607">
        <v>6.29</v>
      </c>
      <c r="G4607">
        <v>6.31</v>
      </c>
      <c r="H4607">
        <v>3.61</v>
      </c>
      <c r="I4607">
        <v>5.59</v>
      </c>
      <c r="J4607">
        <v>5.84</v>
      </c>
      <c r="K4607">
        <v>2.7</v>
      </c>
      <c r="U4607">
        <v>20</v>
      </c>
      <c r="V4607">
        <v>37</v>
      </c>
      <c r="W4607">
        <v>31</v>
      </c>
      <c r="X4607">
        <v>102</v>
      </c>
      <c r="Y4607">
        <v>125</v>
      </c>
      <c r="Z4607">
        <v>140</v>
      </c>
      <c r="AA4607">
        <f t="shared" si="1018"/>
        <v>455</v>
      </c>
      <c r="AB4607">
        <f t="shared" si="1020"/>
        <v>7.5820431223286831E-5</v>
      </c>
      <c r="AC4607" s="175"/>
    </row>
    <row r="4608" spans="1:29">
      <c r="A4608" t="s">
        <v>10450</v>
      </c>
      <c r="B4608" t="s">
        <v>10451</v>
      </c>
      <c r="C4608">
        <v>4.0599999999999996</v>
      </c>
      <c r="D4608">
        <v>4.0599999999999996</v>
      </c>
      <c r="E4608">
        <v>2.96</v>
      </c>
      <c r="F4608">
        <v>6.25</v>
      </c>
      <c r="G4608">
        <v>6.31</v>
      </c>
      <c r="H4608">
        <v>3.54</v>
      </c>
      <c r="I4608">
        <v>5.5</v>
      </c>
      <c r="J4608">
        <v>5.79</v>
      </c>
      <c r="K4608">
        <v>2.7</v>
      </c>
      <c r="U4608">
        <v>20</v>
      </c>
      <c r="V4608">
        <v>38</v>
      </c>
      <c r="W4608">
        <v>30</v>
      </c>
      <c r="X4608">
        <v>106</v>
      </c>
      <c r="Y4608">
        <v>136</v>
      </c>
      <c r="Z4608">
        <v>145</v>
      </c>
      <c r="AA4608">
        <f t="shared" si="1018"/>
        <v>475</v>
      </c>
      <c r="AB4608">
        <f t="shared" si="1020"/>
        <v>7.9153197430903839E-5</v>
      </c>
      <c r="AC4608" s="175"/>
    </row>
    <row r="4609" spans="1:29">
      <c r="A4609" t="s">
        <v>10452</v>
      </c>
      <c r="B4609" t="s">
        <v>10453</v>
      </c>
      <c r="C4609">
        <v>4.0599999999999996</v>
      </c>
      <c r="D4609">
        <v>4.0599999999999996</v>
      </c>
      <c r="E4609">
        <v>2.93</v>
      </c>
      <c r="F4609">
        <v>6.22</v>
      </c>
      <c r="G4609">
        <v>6.31</v>
      </c>
      <c r="H4609">
        <v>3.48</v>
      </c>
      <c r="I4609">
        <v>5.43</v>
      </c>
      <c r="J4609">
        <v>5.76</v>
      </c>
      <c r="K4609">
        <v>2.7</v>
      </c>
      <c r="U4609">
        <v>21</v>
      </c>
      <c r="V4609">
        <v>37</v>
      </c>
      <c r="W4609">
        <v>26</v>
      </c>
      <c r="X4609">
        <v>97</v>
      </c>
      <c r="Y4609">
        <v>132</v>
      </c>
      <c r="Z4609">
        <v>124</v>
      </c>
      <c r="AA4609">
        <f t="shared" si="1018"/>
        <v>437</v>
      </c>
      <c r="AB4609">
        <f t="shared" si="1020"/>
        <v>7.2820941636431532E-5</v>
      </c>
      <c r="AC4609" s="175">
        <f t="shared" ref="AC4609" si="1031">SUM(AB4609:AB4612)/4</f>
        <v>5.0158131424635907E-5</v>
      </c>
    </row>
    <row r="4610" spans="1:29">
      <c r="A4610" t="s">
        <v>10454</v>
      </c>
      <c r="B4610" t="s">
        <v>10455</v>
      </c>
      <c r="C4610">
        <v>4.0599999999999996</v>
      </c>
      <c r="D4610">
        <v>4.0599999999999996</v>
      </c>
      <c r="E4610">
        <v>2.91</v>
      </c>
      <c r="F4610">
        <v>6.21</v>
      </c>
      <c r="G4610">
        <v>6.31</v>
      </c>
      <c r="H4610">
        <v>3.44</v>
      </c>
      <c r="I4610">
        <v>5.38</v>
      </c>
      <c r="J4610">
        <v>5.73</v>
      </c>
      <c r="K4610">
        <v>2.7</v>
      </c>
      <c r="U4610">
        <v>16</v>
      </c>
      <c r="V4610">
        <v>29</v>
      </c>
      <c r="W4610">
        <v>20</v>
      </c>
      <c r="X4610">
        <v>94</v>
      </c>
      <c r="Y4610">
        <v>120</v>
      </c>
      <c r="Z4610">
        <v>72</v>
      </c>
      <c r="AA4610">
        <f t="shared" si="1018"/>
        <v>351</v>
      </c>
      <c r="AB4610">
        <f t="shared" si="1020"/>
        <v>5.849004694367842E-5</v>
      </c>
      <c r="AC4610" s="175"/>
    </row>
    <row r="4611" spans="1:29">
      <c r="A4611" t="s">
        <v>10456</v>
      </c>
      <c r="B4611" t="s">
        <v>10457</v>
      </c>
      <c r="C4611">
        <v>4.0599999999999996</v>
      </c>
      <c r="D4611">
        <v>4.0599999999999996</v>
      </c>
      <c r="E4611">
        <v>2.89</v>
      </c>
      <c r="F4611">
        <v>6.18</v>
      </c>
      <c r="G4611">
        <v>6.3</v>
      </c>
      <c r="H4611">
        <v>3.4</v>
      </c>
      <c r="I4611">
        <v>5.33</v>
      </c>
      <c r="J4611">
        <v>5.71</v>
      </c>
      <c r="K4611">
        <v>2.7</v>
      </c>
      <c r="U4611">
        <v>14</v>
      </c>
      <c r="V4611">
        <v>20</v>
      </c>
      <c r="W4611">
        <v>12</v>
      </c>
      <c r="X4611">
        <v>71</v>
      </c>
      <c r="Y4611">
        <v>90</v>
      </c>
      <c r="Z4611">
        <v>30</v>
      </c>
      <c r="AA4611">
        <f t="shared" si="1018"/>
        <v>237</v>
      </c>
      <c r="AB4611">
        <f t="shared" si="1020"/>
        <v>3.9493279560261492E-5</v>
      </c>
      <c r="AC4611" s="175"/>
    </row>
    <row r="4612" spans="1:29">
      <c r="A4612" t="s">
        <v>10458</v>
      </c>
      <c r="B4612" t="s">
        <v>10459</v>
      </c>
      <c r="C4612">
        <v>4.05</v>
      </c>
      <c r="D4612">
        <v>4.0599999999999996</v>
      </c>
      <c r="E4612">
        <v>2.87</v>
      </c>
      <c r="F4612">
        <v>6.14</v>
      </c>
      <c r="G4612">
        <v>6.3</v>
      </c>
      <c r="H4612">
        <v>3.39</v>
      </c>
      <c r="I4612">
        <v>5.29</v>
      </c>
      <c r="J4612">
        <v>5.68</v>
      </c>
      <c r="K4612">
        <v>2.7</v>
      </c>
      <c r="U4612">
        <v>9</v>
      </c>
      <c r="V4612">
        <v>11</v>
      </c>
      <c r="W4612">
        <v>8</v>
      </c>
      <c r="X4612">
        <v>72</v>
      </c>
      <c r="Y4612">
        <v>67</v>
      </c>
      <c r="Z4612">
        <v>12</v>
      </c>
      <c r="AA4612">
        <f t="shared" si="1018"/>
        <v>179</v>
      </c>
      <c r="AB4612">
        <f t="shared" si="1020"/>
        <v>2.9828257558172184E-5</v>
      </c>
      <c r="AC4612" s="175"/>
    </row>
    <row r="4613" spans="1:29">
      <c r="A4613" t="s">
        <v>10460</v>
      </c>
      <c r="B4613" t="s">
        <v>10461</v>
      </c>
      <c r="C4613">
        <v>4.05</v>
      </c>
      <c r="D4613">
        <v>4.0599999999999996</v>
      </c>
      <c r="E4613">
        <v>2.86</v>
      </c>
      <c r="F4613">
        <v>6.11</v>
      </c>
      <c r="G4613">
        <v>6.3</v>
      </c>
      <c r="H4613">
        <v>3.37</v>
      </c>
      <c r="I4613">
        <v>5.27</v>
      </c>
      <c r="J4613">
        <v>5.67</v>
      </c>
      <c r="K4613">
        <v>2.7</v>
      </c>
      <c r="U4613">
        <v>10</v>
      </c>
      <c r="V4613">
        <v>10</v>
      </c>
      <c r="W4613">
        <v>8</v>
      </c>
      <c r="X4613">
        <v>83</v>
      </c>
      <c r="Y4613">
        <v>70</v>
      </c>
      <c r="Z4613">
        <v>15</v>
      </c>
      <c r="AA4613">
        <f t="shared" si="1018"/>
        <v>196</v>
      </c>
      <c r="AB4613">
        <f t="shared" si="1020"/>
        <v>3.2661108834646635E-5</v>
      </c>
      <c r="AC4613" s="175">
        <f t="shared" ref="AC4613" si="1032">SUM(AB4613:AB4616)/4</f>
        <v>3.8285151810000338E-5</v>
      </c>
    </row>
    <row r="4614" spans="1:29">
      <c r="A4614" t="s">
        <v>10462</v>
      </c>
      <c r="B4614" t="s">
        <v>10463</v>
      </c>
      <c r="C4614">
        <v>4.05</v>
      </c>
      <c r="D4614">
        <v>4.0599999999999996</v>
      </c>
      <c r="E4614">
        <v>2.85</v>
      </c>
      <c r="F4614">
        <v>6.08</v>
      </c>
      <c r="G4614">
        <v>6.29</v>
      </c>
      <c r="H4614">
        <v>3.35</v>
      </c>
      <c r="I4614">
        <v>5.23</v>
      </c>
      <c r="J4614">
        <v>5.65</v>
      </c>
      <c r="K4614">
        <v>2.7</v>
      </c>
      <c r="U4614">
        <v>9</v>
      </c>
      <c r="V4614">
        <v>9</v>
      </c>
      <c r="W4614">
        <v>10</v>
      </c>
      <c r="X4614">
        <v>85</v>
      </c>
      <c r="Y4614">
        <v>67</v>
      </c>
      <c r="Z4614">
        <v>12</v>
      </c>
      <c r="AA4614">
        <f t="shared" ref="AA4614:AA4677" si="1033">SUM(U4614:Z4614)</f>
        <v>192</v>
      </c>
      <c r="AB4614">
        <f t="shared" si="1020"/>
        <v>3.1994555593123238E-5</v>
      </c>
      <c r="AC4614" s="175"/>
    </row>
    <row r="4615" spans="1:29">
      <c r="A4615" t="s">
        <v>10464</v>
      </c>
      <c r="B4615" t="s">
        <v>10465</v>
      </c>
      <c r="C4615">
        <v>4.05</v>
      </c>
      <c r="D4615">
        <v>4.0599999999999996</v>
      </c>
      <c r="E4615">
        <v>2.84</v>
      </c>
      <c r="F4615">
        <v>6.08</v>
      </c>
      <c r="G4615">
        <v>6.29</v>
      </c>
      <c r="H4615">
        <v>3.34</v>
      </c>
      <c r="I4615">
        <v>5.23</v>
      </c>
      <c r="J4615">
        <v>5.65</v>
      </c>
      <c r="K4615">
        <v>2.7</v>
      </c>
      <c r="U4615">
        <v>14</v>
      </c>
      <c r="V4615">
        <v>12</v>
      </c>
      <c r="W4615">
        <v>13</v>
      </c>
      <c r="X4615">
        <v>85</v>
      </c>
      <c r="Y4615">
        <v>65</v>
      </c>
      <c r="Z4615">
        <v>22</v>
      </c>
      <c r="AA4615">
        <f t="shared" si="1033"/>
        <v>211</v>
      </c>
      <c r="AB4615">
        <f t="shared" si="1020"/>
        <v>3.5160683490359391E-5</v>
      </c>
      <c r="AC4615" s="175"/>
    </row>
    <row r="4616" spans="1:29">
      <c r="A4616" t="s">
        <v>10466</v>
      </c>
      <c r="B4616" t="s">
        <v>10467</v>
      </c>
      <c r="C4616">
        <v>4.05</v>
      </c>
      <c r="D4616">
        <v>4.0599999999999996</v>
      </c>
      <c r="E4616">
        <v>2.84</v>
      </c>
      <c r="F4616">
        <v>6.07</v>
      </c>
      <c r="G4616">
        <v>6.29</v>
      </c>
      <c r="H4616">
        <v>3.32</v>
      </c>
      <c r="I4616">
        <v>5.24</v>
      </c>
      <c r="J4616">
        <v>5.65</v>
      </c>
      <c r="K4616">
        <v>2.7</v>
      </c>
      <c r="U4616">
        <v>15</v>
      </c>
      <c r="V4616">
        <v>20</v>
      </c>
      <c r="W4616">
        <v>19</v>
      </c>
      <c r="X4616">
        <v>110</v>
      </c>
      <c r="Y4616">
        <v>104</v>
      </c>
      <c r="Z4616">
        <v>52</v>
      </c>
      <c r="AA4616">
        <f t="shared" si="1033"/>
        <v>320</v>
      </c>
      <c r="AB4616">
        <f t="shared" si="1020"/>
        <v>5.3324259321872061E-5</v>
      </c>
      <c r="AC4616" s="175"/>
    </row>
    <row r="4617" spans="1:29">
      <c r="A4617" t="s">
        <v>10468</v>
      </c>
      <c r="B4617" t="s">
        <v>10469</v>
      </c>
      <c r="C4617">
        <v>4.0599999999999996</v>
      </c>
      <c r="D4617">
        <v>4.0599999999999996</v>
      </c>
      <c r="E4617">
        <v>2.87</v>
      </c>
      <c r="F4617">
        <v>6.09</v>
      </c>
      <c r="G4617">
        <v>6.29</v>
      </c>
      <c r="H4617">
        <v>3.29</v>
      </c>
      <c r="I4617">
        <v>5.3</v>
      </c>
      <c r="J4617">
        <v>5.69</v>
      </c>
      <c r="K4617">
        <v>2.7</v>
      </c>
      <c r="U4617">
        <v>3</v>
      </c>
      <c r="V4617">
        <v>34</v>
      </c>
      <c r="W4617">
        <v>33</v>
      </c>
      <c r="X4617">
        <v>180</v>
      </c>
      <c r="Y4617">
        <v>142</v>
      </c>
      <c r="Z4617">
        <v>164</v>
      </c>
      <c r="AA4617">
        <f t="shared" si="1033"/>
        <v>556</v>
      </c>
      <c r="AB4617">
        <f t="shared" si="1020"/>
        <v>9.2650900571752712E-5</v>
      </c>
      <c r="AC4617" s="175">
        <f t="shared" ref="AC4617" si="1034">SUM(AB4617:AB4620)/4</f>
        <v>1.0210762468586596E-4</v>
      </c>
    </row>
    <row r="4618" spans="1:29">
      <c r="A4618" t="s">
        <v>10470</v>
      </c>
      <c r="B4618" t="s">
        <v>10471</v>
      </c>
      <c r="C4618">
        <v>4.0599999999999996</v>
      </c>
      <c r="D4618">
        <v>4.0599999999999996</v>
      </c>
      <c r="E4618">
        <v>2.92</v>
      </c>
      <c r="F4618">
        <v>6.2</v>
      </c>
      <c r="G4618">
        <v>6.3</v>
      </c>
      <c r="H4618">
        <v>3.32</v>
      </c>
      <c r="I4618">
        <v>5.43</v>
      </c>
      <c r="J4618">
        <v>5.76</v>
      </c>
      <c r="K4618">
        <v>2.7</v>
      </c>
      <c r="U4618">
        <v>15</v>
      </c>
      <c r="V4618">
        <v>47</v>
      </c>
      <c r="W4618">
        <v>30</v>
      </c>
      <c r="X4618">
        <v>199</v>
      </c>
      <c r="Y4618">
        <v>120</v>
      </c>
      <c r="Z4618">
        <v>256</v>
      </c>
      <c r="AA4618">
        <f t="shared" si="1033"/>
        <v>667</v>
      </c>
      <c r="AB4618">
        <f t="shared" si="1020"/>
        <v>1.1114775302402708E-4</v>
      </c>
      <c r="AC4618" s="175"/>
    </row>
    <row r="4619" spans="1:29">
      <c r="A4619" t="s">
        <v>10472</v>
      </c>
      <c r="B4619" t="s">
        <v>10473</v>
      </c>
      <c r="C4619">
        <v>4.0599999999999996</v>
      </c>
      <c r="D4619">
        <v>4.0599999999999996</v>
      </c>
      <c r="E4619">
        <v>2.97</v>
      </c>
      <c r="F4619">
        <v>6.25</v>
      </c>
      <c r="G4619">
        <v>6.31</v>
      </c>
      <c r="H4619">
        <v>3.37</v>
      </c>
      <c r="I4619">
        <v>5.57</v>
      </c>
      <c r="J4619">
        <v>5.83</v>
      </c>
      <c r="K4619">
        <v>2.7</v>
      </c>
      <c r="U4619">
        <v>21</v>
      </c>
      <c r="V4619">
        <v>34</v>
      </c>
      <c r="W4619">
        <v>32</v>
      </c>
      <c r="X4619">
        <v>212</v>
      </c>
      <c r="Y4619">
        <v>152</v>
      </c>
      <c r="Z4619">
        <v>221</v>
      </c>
      <c r="AA4619">
        <f t="shared" si="1033"/>
        <v>672</v>
      </c>
      <c r="AB4619">
        <f t="shared" si="1020"/>
        <v>1.1198094457593133E-4</v>
      </c>
      <c r="AC4619" s="175"/>
    </row>
    <row r="4620" spans="1:29">
      <c r="A4620" t="s">
        <v>10474</v>
      </c>
      <c r="B4620" t="s">
        <v>10475</v>
      </c>
      <c r="C4620">
        <v>4.0599999999999996</v>
      </c>
      <c r="D4620">
        <v>4.0599999999999996</v>
      </c>
      <c r="E4620">
        <v>3.02</v>
      </c>
      <c r="F4620">
        <v>6.27</v>
      </c>
      <c r="G4620">
        <v>6.31</v>
      </c>
      <c r="H4620">
        <v>3.44</v>
      </c>
      <c r="I4620">
        <v>5.7</v>
      </c>
      <c r="J4620">
        <v>5.89</v>
      </c>
      <c r="K4620">
        <v>2.7</v>
      </c>
      <c r="U4620">
        <v>25</v>
      </c>
      <c r="V4620">
        <v>32</v>
      </c>
      <c r="W4620">
        <v>28</v>
      </c>
      <c r="X4620">
        <v>167</v>
      </c>
      <c r="Y4620">
        <v>136</v>
      </c>
      <c r="Z4620">
        <v>168</v>
      </c>
      <c r="AA4620">
        <f t="shared" si="1033"/>
        <v>556</v>
      </c>
      <c r="AB4620">
        <f t="shared" si="1020"/>
        <v>9.2650900571752712E-5</v>
      </c>
      <c r="AC4620" s="175"/>
    </row>
    <row r="4621" spans="1:29">
      <c r="A4621" t="s">
        <v>10476</v>
      </c>
      <c r="B4621" t="s">
        <v>10477</v>
      </c>
      <c r="C4621">
        <v>4.0599999999999996</v>
      </c>
      <c r="D4621">
        <v>4.0599999999999996</v>
      </c>
      <c r="E4621">
        <v>3.07</v>
      </c>
      <c r="F4621">
        <v>6.29</v>
      </c>
      <c r="G4621">
        <v>6.31</v>
      </c>
      <c r="H4621">
        <v>3.56</v>
      </c>
      <c r="I4621">
        <v>5.82</v>
      </c>
      <c r="J4621">
        <v>5.95</v>
      </c>
      <c r="K4621">
        <v>2.7</v>
      </c>
      <c r="U4621">
        <v>21</v>
      </c>
      <c r="V4621">
        <v>30</v>
      </c>
      <c r="W4621">
        <v>28</v>
      </c>
      <c r="X4621">
        <v>155</v>
      </c>
      <c r="Y4621">
        <v>138</v>
      </c>
      <c r="Z4621">
        <v>160</v>
      </c>
      <c r="AA4621">
        <f t="shared" si="1033"/>
        <v>532</v>
      </c>
      <c r="AB4621">
        <f t="shared" si="1020"/>
        <v>8.86515811226123E-5</v>
      </c>
      <c r="AC4621" s="175">
        <f t="shared" ref="AC4621" si="1035">SUM(AB4621:AB4624)/4</f>
        <v>8.0736261379521902E-5</v>
      </c>
    </row>
    <row r="4622" spans="1:29">
      <c r="A4622" t="s">
        <v>10478</v>
      </c>
      <c r="B4622" t="s">
        <v>10479</v>
      </c>
      <c r="C4622">
        <v>4.0599999999999996</v>
      </c>
      <c r="D4622">
        <v>4.0599999999999996</v>
      </c>
      <c r="E4622">
        <v>3.1</v>
      </c>
      <c r="F4622">
        <v>6.3</v>
      </c>
      <c r="G4622">
        <v>6.31</v>
      </c>
      <c r="H4622">
        <v>3.66</v>
      </c>
      <c r="I4622">
        <v>5.86</v>
      </c>
      <c r="J4622">
        <v>5.98</v>
      </c>
      <c r="K4622">
        <v>2.7</v>
      </c>
      <c r="U4622">
        <v>19</v>
      </c>
      <c r="V4622">
        <v>27</v>
      </c>
      <c r="W4622">
        <v>23</v>
      </c>
      <c r="X4622">
        <v>144</v>
      </c>
      <c r="Y4622">
        <v>131</v>
      </c>
      <c r="Z4622">
        <v>146</v>
      </c>
      <c r="AA4622">
        <f t="shared" si="1033"/>
        <v>490</v>
      </c>
      <c r="AB4622">
        <f t="shared" si="1020"/>
        <v>8.1652772086616588E-5</v>
      </c>
      <c r="AC4622" s="175"/>
    </row>
    <row r="4623" spans="1:29">
      <c r="A4623" t="s">
        <v>10480</v>
      </c>
      <c r="B4623" t="s">
        <v>10481</v>
      </c>
      <c r="C4623">
        <v>4.0599999999999996</v>
      </c>
      <c r="D4623">
        <v>4.0599999999999996</v>
      </c>
      <c r="E4623">
        <v>3.13</v>
      </c>
      <c r="F4623">
        <v>6.31</v>
      </c>
      <c r="G4623">
        <v>6.32</v>
      </c>
      <c r="H4623">
        <v>3.79</v>
      </c>
      <c r="I4623">
        <v>5.9</v>
      </c>
      <c r="J4623">
        <v>6</v>
      </c>
      <c r="K4623">
        <v>2.7</v>
      </c>
      <c r="U4623">
        <v>14</v>
      </c>
      <c r="V4623">
        <v>25</v>
      </c>
      <c r="W4623">
        <v>19</v>
      </c>
      <c r="X4623">
        <v>132</v>
      </c>
      <c r="Y4623">
        <v>127</v>
      </c>
      <c r="Z4623">
        <v>148</v>
      </c>
      <c r="AA4623">
        <f t="shared" si="1033"/>
        <v>465</v>
      </c>
      <c r="AB4623">
        <f t="shared" si="1020"/>
        <v>7.7486814327095335E-5</v>
      </c>
      <c r="AC4623" s="175"/>
    </row>
    <row r="4624" spans="1:29">
      <c r="A4624" t="s">
        <v>10482</v>
      </c>
      <c r="B4624" t="s">
        <v>10483</v>
      </c>
      <c r="C4624">
        <v>4.0599999999999996</v>
      </c>
      <c r="D4624">
        <v>4.0599999999999996</v>
      </c>
      <c r="E4624">
        <v>3.16</v>
      </c>
      <c r="F4624">
        <v>6.31</v>
      </c>
      <c r="G4624">
        <v>6.32</v>
      </c>
      <c r="H4624">
        <v>3.87</v>
      </c>
      <c r="I4624">
        <v>5.94</v>
      </c>
      <c r="J4624">
        <v>6.02</v>
      </c>
      <c r="K4624">
        <v>2.7</v>
      </c>
      <c r="U4624">
        <v>15</v>
      </c>
      <c r="V4624">
        <v>25</v>
      </c>
      <c r="W4624">
        <v>16</v>
      </c>
      <c r="X4624">
        <v>126</v>
      </c>
      <c r="Y4624">
        <v>127</v>
      </c>
      <c r="Z4624">
        <v>142</v>
      </c>
      <c r="AA4624">
        <f t="shared" si="1033"/>
        <v>451</v>
      </c>
      <c r="AB4624">
        <f t="shared" si="1020"/>
        <v>7.515387798176344E-5</v>
      </c>
      <c r="AC4624" s="175"/>
    </row>
    <row r="4625" spans="1:29">
      <c r="A4625" t="s">
        <v>10484</v>
      </c>
      <c r="B4625" t="s">
        <v>10485</v>
      </c>
      <c r="C4625">
        <v>4.0599999999999996</v>
      </c>
      <c r="D4625">
        <v>4.0599999999999996</v>
      </c>
      <c r="E4625">
        <v>3.15</v>
      </c>
      <c r="F4625">
        <v>6.31</v>
      </c>
      <c r="G4625">
        <v>6.32</v>
      </c>
      <c r="H4625">
        <v>3.92</v>
      </c>
      <c r="I4625">
        <v>5.95</v>
      </c>
      <c r="J4625">
        <v>6.02</v>
      </c>
      <c r="K4625">
        <v>2.7</v>
      </c>
      <c r="U4625">
        <v>16</v>
      </c>
      <c r="V4625">
        <v>23</v>
      </c>
      <c r="W4625">
        <v>18</v>
      </c>
      <c r="X4625">
        <v>108</v>
      </c>
      <c r="Y4625">
        <v>117</v>
      </c>
      <c r="Z4625">
        <v>115</v>
      </c>
      <c r="AA4625">
        <f t="shared" si="1033"/>
        <v>397</v>
      </c>
      <c r="AB4625">
        <f t="shared" si="1020"/>
        <v>6.6155409221197529E-5</v>
      </c>
      <c r="AC4625" s="175">
        <f t="shared" ref="AC4625" si="1036">SUM(AB4625:AB4628)/4</f>
        <v>6.1531196108128926E-5</v>
      </c>
    </row>
    <row r="4626" spans="1:29">
      <c r="A4626" t="s">
        <v>10486</v>
      </c>
      <c r="B4626" t="s">
        <v>10487</v>
      </c>
      <c r="C4626">
        <v>4.0599999999999996</v>
      </c>
      <c r="D4626">
        <v>4.0599999999999996</v>
      </c>
      <c r="E4626">
        <v>3.12</v>
      </c>
      <c r="F4626">
        <v>6.31</v>
      </c>
      <c r="G4626">
        <v>6.32</v>
      </c>
      <c r="H4626">
        <v>3.92</v>
      </c>
      <c r="I4626">
        <v>5.93</v>
      </c>
      <c r="J4626">
        <v>6.01</v>
      </c>
      <c r="K4626">
        <v>2.7</v>
      </c>
      <c r="U4626">
        <v>18</v>
      </c>
      <c r="V4626">
        <v>21</v>
      </c>
      <c r="W4626">
        <v>17</v>
      </c>
      <c r="X4626">
        <v>89</v>
      </c>
      <c r="Y4626">
        <v>120</v>
      </c>
      <c r="Z4626">
        <v>110</v>
      </c>
      <c r="AA4626">
        <f t="shared" si="1033"/>
        <v>375</v>
      </c>
      <c r="AB4626">
        <f t="shared" si="1020"/>
        <v>6.2489366392818826E-5</v>
      </c>
      <c r="AC4626" s="175"/>
    </row>
    <row r="4627" spans="1:29">
      <c r="A4627" t="s">
        <v>10488</v>
      </c>
      <c r="B4627" t="s">
        <v>10489</v>
      </c>
      <c r="C4627">
        <v>4.0599999999999996</v>
      </c>
      <c r="D4627">
        <v>4.0599999999999996</v>
      </c>
      <c r="E4627">
        <v>3.11</v>
      </c>
      <c r="F4627">
        <v>6.31</v>
      </c>
      <c r="G4627">
        <v>6.32</v>
      </c>
      <c r="H4627">
        <v>3.89</v>
      </c>
      <c r="I4627">
        <v>5.9</v>
      </c>
      <c r="J4627">
        <v>6</v>
      </c>
      <c r="K4627">
        <v>2.7</v>
      </c>
      <c r="U4627">
        <v>17</v>
      </c>
      <c r="V4627">
        <v>22</v>
      </c>
      <c r="W4627">
        <v>18</v>
      </c>
      <c r="X4627">
        <v>86</v>
      </c>
      <c r="Y4627">
        <v>109</v>
      </c>
      <c r="Z4627">
        <v>98</v>
      </c>
      <c r="AA4627">
        <f t="shared" si="1033"/>
        <v>350</v>
      </c>
      <c r="AB4627">
        <f t="shared" si="1020"/>
        <v>5.8323408633297566E-5</v>
      </c>
      <c r="AC4627" s="175"/>
    </row>
    <row r="4628" spans="1:29">
      <c r="A4628" t="s">
        <v>10490</v>
      </c>
      <c r="B4628" t="s">
        <v>10491</v>
      </c>
      <c r="C4628">
        <v>4.0599999999999996</v>
      </c>
      <c r="D4628">
        <v>4.0599999999999996</v>
      </c>
      <c r="E4628">
        <v>3.08</v>
      </c>
      <c r="F4628">
        <v>6.31</v>
      </c>
      <c r="G4628">
        <v>6.32</v>
      </c>
      <c r="H4628">
        <v>3.85</v>
      </c>
      <c r="I4628">
        <v>5.84</v>
      </c>
      <c r="J4628">
        <v>5.97</v>
      </c>
      <c r="K4628">
        <v>2.7</v>
      </c>
      <c r="U4628">
        <v>18</v>
      </c>
      <c r="V4628">
        <v>23</v>
      </c>
      <c r="W4628">
        <v>18</v>
      </c>
      <c r="X4628">
        <v>73</v>
      </c>
      <c r="Y4628">
        <v>107</v>
      </c>
      <c r="Z4628">
        <v>116</v>
      </c>
      <c r="AA4628">
        <f t="shared" si="1033"/>
        <v>355</v>
      </c>
      <c r="AB4628">
        <f t="shared" si="1020"/>
        <v>5.9156600185201818E-5</v>
      </c>
      <c r="AC4628" s="175"/>
    </row>
    <row r="4629" spans="1:29">
      <c r="A4629" t="s">
        <v>10492</v>
      </c>
      <c r="B4629" t="s">
        <v>10493</v>
      </c>
      <c r="C4629">
        <v>4.0599999999999996</v>
      </c>
      <c r="D4629">
        <v>4.0599999999999996</v>
      </c>
      <c r="E4629">
        <v>3.05</v>
      </c>
      <c r="F4629">
        <v>6.31</v>
      </c>
      <c r="G4629">
        <v>6.32</v>
      </c>
      <c r="H4629">
        <v>3.79</v>
      </c>
      <c r="I4629">
        <v>5.76</v>
      </c>
      <c r="J4629">
        <v>5.93</v>
      </c>
      <c r="K4629">
        <v>2.7</v>
      </c>
      <c r="U4629">
        <v>16</v>
      </c>
      <c r="V4629">
        <v>24</v>
      </c>
      <c r="W4629">
        <v>17</v>
      </c>
      <c r="X4629">
        <v>84</v>
      </c>
      <c r="Y4629">
        <v>115</v>
      </c>
      <c r="Z4629">
        <v>136</v>
      </c>
      <c r="AA4629">
        <f t="shared" si="1033"/>
        <v>392</v>
      </c>
      <c r="AB4629">
        <f t="shared" si="1020"/>
        <v>6.5322217669293271E-5</v>
      </c>
      <c r="AC4629" s="175">
        <f t="shared" ref="AC4629" si="1037">SUM(AB4629:AB4632)/4</f>
        <v>7.090460106705176E-5</v>
      </c>
    </row>
    <row r="4630" spans="1:29">
      <c r="A4630" t="s">
        <v>10494</v>
      </c>
      <c r="B4630" t="s">
        <v>10495</v>
      </c>
      <c r="C4630">
        <v>4.0599999999999996</v>
      </c>
      <c r="D4630">
        <v>4.0599999999999996</v>
      </c>
      <c r="E4630">
        <v>3.01</v>
      </c>
      <c r="F4630">
        <v>6.31</v>
      </c>
      <c r="G4630">
        <v>6.32</v>
      </c>
      <c r="H4630">
        <v>3.71</v>
      </c>
      <c r="I4630">
        <v>5.67</v>
      </c>
      <c r="J4630">
        <v>5.88</v>
      </c>
      <c r="K4630">
        <v>2.7</v>
      </c>
      <c r="U4630">
        <v>18</v>
      </c>
      <c r="V4630">
        <v>27</v>
      </c>
      <c r="W4630">
        <v>21</v>
      </c>
      <c r="X4630">
        <v>90</v>
      </c>
      <c r="Y4630">
        <v>121</v>
      </c>
      <c r="Z4630">
        <v>132</v>
      </c>
      <c r="AA4630">
        <f t="shared" si="1033"/>
        <v>409</v>
      </c>
      <c r="AB4630">
        <f t="shared" ref="AB4630:AB4693" si="1038">AA4630/$AD$4</f>
        <v>6.8155068945767729E-5</v>
      </c>
      <c r="AC4630" s="175"/>
    </row>
    <row r="4631" spans="1:29">
      <c r="A4631" t="s">
        <v>10496</v>
      </c>
      <c r="B4631" t="s">
        <v>10497</v>
      </c>
      <c r="C4631">
        <v>4.0599999999999996</v>
      </c>
      <c r="D4631">
        <v>4.0599999999999996</v>
      </c>
      <c r="E4631">
        <v>2.97</v>
      </c>
      <c r="F4631">
        <v>6.3</v>
      </c>
      <c r="G4631">
        <v>6.31</v>
      </c>
      <c r="H4631">
        <v>3.63</v>
      </c>
      <c r="I4631">
        <v>5.57</v>
      </c>
      <c r="J4631">
        <v>5.83</v>
      </c>
      <c r="K4631">
        <v>2.7</v>
      </c>
      <c r="U4631">
        <v>15</v>
      </c>
      <c r="V4631">
        <v>30</v>
      </c>
      <c r="W4631">
        <v>25</v>
      </c>
      <c r="X4631">
        <v>110</v>
      </c>
      <c r="Y4631">
        <v>124</v>
      </c>
      <c r="Z4631">
        <v>139</v>
      </c>
      <c r="AA4631">
        <f t="shared" si="1033"/>
        <v>443</v>
      </c>
      <c r="AB4631">
        <f t="shared" si="1038"/>
        <v>7.3820771498716632E-5</v>
      </c>
      <c r="AC4631" s="175"/>
    </row>
    <row r="4632" spans="1:29">
      <c r="A4632" t="s">
        <v>10498</v>
      </c>
      <c r="B4632" t="s">
        <v>10499</v>
      </c>
      <c r="C4632">
        <v>4.0599999999999996</v>
      </c>
      <c r="D4632">
        <v>4.0599999999999996</v>
      </c>
      <c r="E4632">
        <v>2.93</v>
      </c>
      <c r="F4632">
        <v>6.29</v>
      </c>
      <c r="G4632">
        <v>6.31</v>
      </c>
      <c r="H4632">
        <v>3.55</v>
      </c>
      <c r="I4632">
        <v>5.47</v>
      </c>
      <c r="J4632">
        <v>5.78</v>
      </c>
      <c r="K4632">
        <v>2.7</v>
      </c>
      <c r="U4632">
        <v>15</v>
      </c>
      <c r="V4632">
        <v>30</v>
      </c>
      <c r="W4632">
        <v>24</v>
      </c>
      <c r="X4632">
        <v>109</v>
      </c>
      <c r="Y4632">
        <v>136</v>
      </c>
      <c r="Z4632">
        <v>144</v>
      </c>
      <c r="AA4632">
        <f t="shared" si="1033"/>
        <v>458</v>
      </c>
      <c r="AB4632">
        <f t="shared" si="1038"/>
        <v>7.6320346154429394E-5</v>
      </c>
      <c r="AC4632" s="175"/>
    </row>
    <row r="4633" spans="1:29">
      <c r="A4633" t="s">
        <v>10500</v>
      </c>
      <c r="B4633" t="s">
        <v>10501</v>
      </c>
      <c r="C4633">
        <v>4.0599999999999996</v>
      </c>
      <c r="D4633">
        <v>4.0599999999999996</v>
      </c>
      <c r="E4633">
        <v>2.91</v>
      </c>
      <c r="F4633">
        <v>6.27</v>
      </c>
      <c r="G4633">
        <v>6.31</v>
      </c>
      <c r="H4633">
        <v>3.49</v>
      </c>
      <c r="I4633">
        <v>5.4</v>
      </c>
      <c r="J4633">
        <v>5.74</v>
      </c>
      <c r="K4633">
        <v>2.7</v>
      </c>
      <c r="U4633">
        <v>16</v>
      </c>
      <c r="V4633">
        <v>30</v>
      </c>
      <c r="W4633">
        <v>21</v>
      </c>
      <c r="X4633">
        <v>105</v>
      </c>
      <c r="Y4633">
        <v>131</v>
      </c>
      <c r="Z4633">
        <v>123</v>
      </c>
      <c r="AA4633">
        <f t="shared" si="1033"/>
        <v>426</v>
      </c>
      <c r="AB4633">
        <f t="shared" si="1038"/>
        <v>7.0987920222242187E-5</v>
      </c>
      <c r="AC4633" s="175">
        <f t="shared" ref="AC4633:AC4693" si="1039">SUM(AB4633:AB4636)/4</f>
        <v>4.9158301562350807E-5</v>
      </c>
    </row>
    <row r="4634" spans="1:29">
      <c r="A4634" t="s">
        <v>10502</v>
      </c>
      <c r="B4634" t="s">
        <v>10503</v>
      </c>
      <c r="C4634">
        <v>4.0599999999999996</v>
      </c>
      <c r="D4634">
        <v>4.0599999999999996</v>
      </c>
      <c r="E4634">
        <v>2.88</v>
      </c>
      <c r="F4634">
        <v>6.24</v>
      </c>
      <c r="G4634">
        <v>6.31</v>
      </c>
      <c r="H4634">
        <v>3.45</v>
      </c>
      <c r="I4634">
        <v>5.34</v>
      </c>
      <c r="J4634">
        <v>5.71</v>
      </c>
      <c r="K4634">
        <v>2.7</v>
      </c>
      <c r="U4634">
        <v>13</v>
      </c>
      <c r="V4634">
        <v>23</v>
      </c>
      <c r="W4634">
        <v>17</v>
      </c>
      <c r="X4634">
        <v>94</v>
      </c>
      <c r="Y4634">
        <v>119</v>
      </c>
      <c r="Z4634">
        <v>72</v>
      </c>
      <c r="AA4634">
        <f t="shared" si="1033"/>
        <v>338</v>
      </c>
      <c r="AB4634">
        <f t="shared" si="1038"/>
        <v>5.6323748908727367E-5</v>
      </c>
      <c r="AC4634" s="175"/>
    </row>
    <row r="4635" spans="1:29">
      <c r="A4635" t="s">
        <v>10504</v>
      </c>
      <c r="B4635" t="s">
        <v>10505</v>
      </c>
      <c r="C4635">
        <v>4.0599999999999996</v>
      </c>
      <c r="D4635">
        <v>4.0599999999999996</v>
      </c>
      <c r="E4635">
        <v>2.87</v>
      </c>
      <c r="F4635">
        <v>6.22</v>
      </c>
      <c r="G4635">
        <v>6.31</v>
      </c>
      <c r="H4635">
        <v>3.43</v>
      </c>
      <c r="I4635">
        <v>5.3</v>
      </c>
      <c r="J4635">
        <v>5.69</v>
      </c>
      <c r="K4635">
        <v>2.7</v>
      </c>
      <c r="U4635">
        <v>11</v>
      </c>
      <c r="V4635">
        <v>16</v>
      </c>
      <c r="W4635">
        <v>10</v>
      </c>
      <c r="X4635">
        <v>70</v>
      </c>
      <c r="Y4635">
        <v>89</v>
      </c>
      <c r="Z4635">
        <v>29</v>
      </c>
      <c r="AA4635">
        <f t="shared" si="1033"/>
        <v>225</v>
      </c>
      <c r="AB4635">
        <f t="shared" si="1038"/>
        <v>3.7493619835691293E-5</v>
      </c>
      <c r="AC4635" s="175"/>
    </row>
    <row r="4636" spans="1:29">
      <c r="A4636" t="s">
        <v>10506</v>
      </c>
      <c r="B4636" t="s">
        <v>10507</v>
      </c>
      <c r="C4636">
        <v>4.05</v>
      </c>
      <c r="D4636">
        <v>4.0599999999999996</v>
      </c>
      <c r="E4636">
        <v>2.86</v>
      </c>
      <c r="F4636">
        <v>6.16</v>
      </c>
      <c r="G4636">
        <v>6.3</v>
      </c>
      <c r="H4636">
        <v>3.41</v>
      </c>
      <c r="I4636">
        <v>5.25</v>
      </c>
      <c r="J4636">
        <v>5.66</v>
      </c>
      <c r="K4636">
        <v>2.7</v>
      </c>
      <c r="U4636">
        <v>5</v>
      </c>
      <c r="V4636">
        <v>11</v>
      </c>
      <c r="W4636">
        <v>8</v>
      </c>
      <c r="X4636">
        <v>88</v>
      </c>
      <c r="Y4636">
        <v>67</v>
      </c>
      <c r="Z4636">
        <v>12</v>
      </c>
      <c r="AA4636">
        <f t="shared" si="1033"/>
        <v>191</v>
      </c>
      <c r="AB4636">
        <f t="shared" si="1038"/>
        <v>3.1827917282742383E-5</v>
      </c>
      <c r="AC4636" s="175"/>
    </row>
    <row r="4637" spans="1:29">
      <c r="A4637" t="s">
        <v>10508</v>
      </c>
      <c r="B4637" t="s">
        <v>10509</v>
      </c>
      <c r="C4637">
        <v>4.05</v>
      </c>
      <c r="D4637">
        <v>4.0599999999999996</v>
      </c>
      <c r="E4637">
        <v>2.85</v>
      </c>
      <c r="F4637">
        <v>6.14</v>
      </c>
      <c r="G4637">
        <v>6.3</v>
      </c>
      <c r="H4637">
        <v>3.39</v>
      </c>
      <c r="I4637">
        <v>5.24</v>
      </c>
      <c r="J4637">
        <v>5.66</v>
      </c>
      <c r="K4637">
        <v>2.7</v>
      </c>
      <c r="U4637">
        <v>5</v>
      </c>
      <c r="V4637">
        <v>10</v>
      </c>
      <c r="W4637">
        <v>8</v>
      </c>
      <c r="X4637">
        <v>87</v>
      </c>
      <c r="Y4637">
        <v>70</v>
      </c>
      <c r="Z4637">
        <v>15</v>
      </c>
      <c r="AA4637">
        <f t="shared" si="1033"/>
        <v>195</v>
      </c>
      <c r="AB4637">
        <f t="shared" si="1038"/>
        <v>3.2494470524265788E-5</v>
      </c>
      <c r="AC4637" s="175">
        <f t="shared" ref="AC4637:AC4697" si="1040">SUM(AB4637:AB4640)/4</f>
        <v>3.707702405973917E-5</v>
      </c>
    </row>
    <row r="4638" spans="1:29">
      <c r="A4638" t="s">
        <v>10510</v>
      </c>
      <c r="B4638" t="s">
        <v>10511</v>
      </c>
      <c r="C4638">
        <v>4.05</v>
      </c>
      <c r="D4638">
        <v>4.0599999999999996</v>
      </c>
      <c r="E4638">
        <v>2.85</v>
      </c>
      <c r="F4638">
        <v>6.13</v>
      </c>
      <c r="G4638">
        <v>6.3</v>
      </c>
      <c r="H4638">
        <v>3.38</v>
      </c>
      <c r="I4638">
        <v>5.23</v>
      </c>
      <c r="J4638">
        <v>5.65</v>
      </c>
      <c r="K4638">
        <v>2.7</v>
      </c>
      <c r="U4638">
        <v>12</v>
      </c>
      <c r="V4638">
        <v>9</v>
      </c>
      <c r="W4638">
        <v>10</v>
      </c>
      <c r="X4638">
        <v>67</v>
      </c>
      <c r="Y4638">
        <v>67</v>
      </c>
      <c r="Z4638">
        <v>12</v>
      </c>
      <c r="AA4638">
        <f t="shared" si="1033"/>
        <v>177</v>
      </c>
      <c r="AB4638">
        <f t="shared" si="1038"/>
        <v>2.9494980937410485E-5</v>
      </c>
      <c r="AC4638" s="175"/>
    </row>
    <row r="4639" spans="1:29">
      <c r="A4639" t="s">
        <v>10512</v>
      </c>
      <c r="B4639" t="s">
        <v>10513</v>
      </c>
      <c r="C4639">
        <v>4.04</v>
      </c>
      <c r="D4639">
        <v>4.0599999999999996</v>
      </c>
      <c r="E4639">
        <v>2.84</v>
      </c>
      <c r="F4639">
        <v>6.11</v>
      </c>
      <c r="G4639">
        <v>6.3</v>
      </c>
      <c r="H4639">
        <v>3.37</v>
      </c>
      <c r="I4639">
        <v>5.22</v>
      </c>
      <c r="J4639">
        <v>5.65</v>
      </c>
      <c r="K4639">
        <v>2.7</v>
      </c>
      <c r="U4639">
        <v>10</v>
      </c>
      <c r="V4639">
        <v>12</v>
      </c>
      <c r="W4639">
        <v>13</v>
      </c>
      <c r="X4639">
        <v>84</v>
      </c>
      <c r="Y4639">
        <v>65</v>
      </c>
      <c r="Z4639">
        <v>22</v>
      </c>
      <c r="AA4639">
        <f t="shared" si="1033"/>
        <v>206</v>
      </c>
      <c r="AB4639">
        <f t="shared" si="1038"/>
        <v>3.4327491938455139E-5</v>
      </c>
      <c r="AC4639" s="175"/>
    </row>
    <row r="4640" spans="1:29">
      <c r="A4640" t="s">
        <v>10514</v>
      </c>
      <c r="B4640" t="s">
        <v>10515</v>
      </c>
      <c r="C4640">
        <v>4.04</v>
      </c>
      <c r="D4640">
        <v>4.0599999999999996</v>
      </c>
      <c r="E4640">
        <v>2.84</v>
      </c>
      <c r="F4640">
        <v>6.11</v>
      </c>
      <c r="G4640">
        <v>6.3</v>
      </c>
      <c r="H4640">
        <v>3.36</v>
      </c>
      <c r="I4640">
        <v>5.23</v>
      </c>
      <c r="J4640">
        <v>5.65</v>
      </c>
      <c r="K4640">
        <v>2.7</v>
      </c>
      <c r="U4640">
        <v>13</v>
      </c>
      <c r="V4640">
        <v>21</v>
      </c>
      <c r="W4640">
        <v>19</v>
      </c>
      <c r="X4640">
        <v>103</v>
      </c>
      <c r="Y4640">
        <v>104</v>
      </c>
      <c r="Z4640">
        <v>52</v>
      </c>
      <c r="AA4640">
        <f t="shared" si="1033"/>
        <v>312</v>
      </c>
      <c r="AB4640">
        <f t="shared" si="1038"/>
        <v>5.1991152838825259E-5</v>
      </c>
      <c r="AC4640" s="175"/>
    </row>
    <row r="4641" spans="1:29">
      <c r="A4641" t="s">
        <v>10516</v>
      </c>
      <c r="B4641" t="s">
        <v>10517</v>
      </c>
      <c r="C4641">
        <v>4.05</v>
      </c>
      <c r="D4641">
        <v>4.0599999999999996</v>
      </c>
      <c r="E4641">
        <v>2.85</v>
      </c>
      <c r="F4641">
        <v>6.12</v>
      </c>
      <c r="G4641">
        <v>6.3</v>
      </c>
      <c r="H4641">
        <v>3.35</v>
      </c>
      <c r="I4641">
        <v>5.25</v>
      </c>
      <c r="J4641">
        <v>5.66</v>
      </c>
      <c r="K4641">
        <v>2.7</v>
      </c>
      <c r="U4641">
        <v>14</v>
      </c>
      <c r="V4641">
        <v>34</v>
      </c>
      <c r="W4641">
        <v>33</v>
      </c>
      <c r="X4641">
        <v>124</v>
      </c>
      <c r="Y4641">
        <v>142</v>
      </c>
      <c r="Z4641">
        <v>164</v>
      </c>
      <c r="AA4641">
        <f t="shared" si="1033"/>
        <v>511</v>
      </c>
      <c r="AB4641">
        <f t="shared" si="1038"/>
        <v>8.5152176604614451E-5</v>
      </c>
      <c r="AC4641" s="175">
        <f t="shared" ref="AC4641:AC4701" si="1041">SUM(AB4641:AB4644)/4</f>
        <v>9.7733369038368638E-5</v>
      </c>
    </row>
    <row r="4642" spans="1:29">
      <c r="A4642" t="s">
        <v>10518</v>
      </c>
      <c r="B4642" t="s">
        <v>10519</v>
      </c>
      <c r="C4642">
        <v>4.05</v>
      </c>
      <c r="D4642">
        <v>4.0599999999999996</v>
      </c>
      <c r="E4642">
        <v>2.87</v>
      </c>
      <c r="F4642">
        <v>6.16</v>
      </c>
      <c r="G4642">
        <v>6.3</v>
      </c>
      <c r="H4642">
        <v>3.37</v>
      </c>
      <c r="I4642">
        <v>5.31</v>
      </c>
      <c r="J4642">
        <v>5.69</v>
      </c>
      <c r="K4642">
        <v>2.7</v>
      </c>
      <c r="U4642">
        <v>11</v>
      </c>
      <c r="V4642">
        <v>47</v>
      </c>
      <c r="W4642">
        <v>30</v>
      </c>
      <c r="X4642">
        <v>187</v>
      </c>
      <c r="Y4642">
        <v>120</v>
      </c>
      <c r="Z4642">
        <v>256</v>
      </c>
      <c r="AA4642">
        <f t="shared" si="1033"/>
        <v>651</v>
      </c>
      <c r="AB4642">
        <f t="shared" si="1038"/>
        <v>1.0848154005793348E-4</v>
      </c>
      <c r="AC4642" s="175"/>
    </row>
    <row r="4643" spans="1:29">
      <c r="A4643" t="s">
        <v>10520</v>
      </c>
      <c r="B4643" t="s">
        <v>10521</v>
      </c>
      <c r="C4643">
        <v>4.0599999999999996</v>
      </c>
      <c r="D4643">
        <v>4.0599999999999996</v>
      </c>
      <c r="E4643">
        <v>2.91</v>
      </c>
      <c r="F4643">
        <v>6.2</v>
      </c>
      <c r="G4643">
        <v>6.3</v>
      </c>
      <c r="H4643">
        <v>3.39</v>
      </c>
      <c r="I4643">
        <v>5.37</v>
      </c>
      <c r="J4643">
        <v>5.73</v>
      </c>
      <c r="K4643">
        <v>2.7</v>
      </c>
      <c r="U4643">
        <v>12</v>
      </c>
      <c r="V4643">
        <v>34</v>
      </c>
      <c r="W4643">
        <v>32</v>
      </c>
      <c r="X4643">
        <v>199</v>
      </c>
      <c r="Y4643">
        <v>152</v>
      </c>
      <c r="Z4643">
        <v>221</v>
      </c>
      <c r="AA4643">
        <f t="shared" si="1033"/>
        <v>650</v>
      </c>
      <c r="AB4643">
        <f t="shared" si="1038"/>
        <v>1.0831490174755263E-4</v>
      </c>
      <c r="AC4643" s="175"/>
    </row>
    <row r="4644" spans="1:29">
      <c r="A4644" t="s">
        <v>10522</v>
      </c>
      <c r="B4644" t="s">
        <v>10523</v>
      </c>
      <c r="C4644">
        <v>4.0599999999999996</v>
      </c>
      <c r="D4644">
        <v>4.0599999999999996</v>
      </c>
      <c r="E4644">
        <v>2.94</v>
      </c>
      <c r="F4644">
        <v>6.24</v>
      </c>
      <c r="G4644">
        <v>6.31</v>
      </c>
      <c r="H4644">
        <v>3.43</v>
      </c>
      <c r="I4644">
        <v>5.46</v>
      </c>
      <c r="J4644">
        <v>5.77</v>
      </c>
      <c r="K4644">
        <v>2.7</v>
      </c>
      <c r="U4644">
        <v>23</v>
      </c>
      <c r="V4644">
        <v>32</v>
      </c>
      <c r="W4644">
        <v>28</v>
      </c>
      <c r="X4644">
        <v>148</v>
      </c>
      <c r="Y4644">
        <v>135</v>
      </c>
      <c r="Z4644">
        <v>168</v>
      </c>
      <c r="AA4644">
        <f t="shared" si="1033"/>
        <v>534</v>
      </c>
      <c r="AB4644">
        <f t="shared" si="1038"/>
        <v>8.8984857743374009E-5</v>
      </c>
      <c r="AC4644" s="175"/>
    </row>
    <row r="4645" spans="1:29">
      <c r="A4645" t="s">
        <v>10524</v>
      </c>
      <c r="B4645" t="s">
        <v>10525</v>
      </c>
      <c r="C4645">
        <v>4.0599999999999996</v>
      </c>
      <c r="D4645">
        <v>4.0599999999999996</v>
      </c>
      <c r="E4645">
        <v>2.97</v>
      </c>
      <c r="F4645">
        <v>6.27</v>
      </c>
      <c r="G4645">
        <v>6.31</v>
      </c>
      <c r="H4645">
        <v>3.48</v>
      </c>
      <c r="I4645">
        <v>5.54</v>
      </c>
      <c r="J4645">
        <v>5.82</v>
      </c>
      <c r="K4645">
        <v>2.7</v>
      </c>
      <c r="U4645">
        <v>23</v>
      </c>
      <c r="V4645">
        <v>30</v>
      </c>
      <c r="W4645">
        <v>28</v>
      </c>
      <c r="X4645">
        <v>129</v>
      </c>
      <c r="Y4645">
        <v>138</v>
      </c>
      <c r="Z4645">
        <v>160</v>
      </c>
      <c r="AA4645">
        <f t="shared" si="1033"/>
        <v>508</v>
      </c>
      <c r="AB4645">
        <f t="shared" si="1038"/>
        <v>8.4652261673471901E-5</v>
      </c>
      <c r="AC4645" s="175">
        <f t="shared" ref="AC4645:AC4705" si="1042">SUM(AB4645:AB4648)/4</f>
        <v>7.8153367568618739E-5</v>
      </c>
    </row>
    <row r="4646" spans="1:29">
      <c r="A4646" t="s">
        <v>10526</v>
      </c>
      <c r="B4646" t="s">
        <v>10527</v>
      </c>
      <c r="C4646">
        <v>4.0599999999999996</v>
      </c>
      <c r="D4646">
        <v>4.0599999999999996</v>
      </c>
      <c r="E4646">
        <v>3.02</v>
      </c>
      <c r="F4646">
        <v>6.29</v>
      </c>
      <c r="G4646">
        <v>6.31</v>
      </c>
      <c r="H4646">
        <v>3.6</v>
      </c>
      <c r="I4646">
        <v>5.63</v>
      </c>
      <c r="J4646">
        <v>5.86</v>
      </c>
      <c r="K4646">
        <v>2.7</v>
      </c>
      <c r="U4646">
        <v>14</v>
      </c>
      <c r="V4646">
        <v>27</v>
      </c>
      <c r="W4646">
        <v>23</v>
      </c>
      <c r="X4646">
        <v>149</v>
      </c>
      <c r="Y4646">
        <v>130</v>
      </c>
      <c r="Z4646">
        <v>145</v>
      </c>
      <c r="AA4646">
        <f t="shared" si="1033"/>
        <v>488</v>
      </c>
      <c r="AB4646">
        <f t="shared" si="1038"/>
        <v>8.1319495465854893E-5</v>
      </c>
      <c r="AC4646" s="175"/>
    </row>
    <row r="4647" spans="1:29">
      <c r="A4647" t="s">
        <v>10528</v>
      </c>
      <c r="B4647" t="s">
        <v>10529</v>
      </c>
      <c r="C4647">
        <v>4.0599999999999996</v>
      </c>
      <c r="D4647">
        <v>4.0599999999999996</v>
      </c>
      <c r="E4647">
        <v>3.05</v>
      </c>
      <c r="F4647">
        <v>6.3</v>
      </c>
      <c r="G4647">
        <v>6.31</v>
      </c>
      <c r="H4647">
        <v>3.71</v>
      </c>
      <c r="I4647">
        <v>5.71</v>
      </c>
      <c r="J4647">
        <v>5.9</v>
      </c>
      <c r="K4647">
        <v>2.7</v>
      </c>
      <c r="U4647">
        <v>19</v>
      </c>
      <c r="V4647">
        <v>25</v>
      </c>
      <c r="W4647">
        <v>19</v>
      </c>
      <c r="X4647">
        <v>108</v>
      </c>
      <c r="Y4647">
        <v>127</v>
      </c>
      <c r="Z4647">
        <v>148</v>
      </c>
      <c r="AA4647">
        <f t="shared" si="1033"/>
        <v>446</v>
      </c>
      <c r="AB4647">
        <f t="shared" si="1038"/>
        <v>7.4320686429859182E-5</v>
      </c>
      <c r="AC4647" s="175"/>
    </row>
    <row r="4648" spans="1:29">
      <c r="A4648" t="s">
        <v>10530</v>
      </c>
      <c r="B4648" t="s">
        <v>10531</v>
      </c>
      <c r="C4648">
        <v>4.0599999999999996</v>
      </c>
      <c r="D4648">
        <v>4.0599999999999996</v>
      </c>
      <c r="E4648">
        <v>3.07</v>
      </c>
      <c r="F4648">
        <v>6.3</v>
      </c>
      <c r="G4648">
        <v>6.31</v>
      </c>
      <c r="H4648">
        <v>3.79</v>
      </c>
      <c r="I4648">
        <v>5.75</v>
      </c>
      <c r="J4648">
        <v>5.92</v>
      </c>
      <c r="K4648">
        <v>2.7</v>
      </c>
      <c r="U4648">
        <v>18</v>
      </c>
      <c r="V4648">
        <v>25</v>
      </c>
      <c r="W4648">
        <v>16</v>
      </c>
      <c r="X4648">
        <v>106</v>
      </c>
      <c r="Y4648">
        <v>127</v>
      </c>
      <c r="Z4648">
        <v>142</v>
      </c>
      <c r="AA4648">
        <f t="shared" si="1033"/>
        <v>434</v>
      </c>
      <c r="AB4648">
        <f t="shared" si="1038"/>
        <v>7.2321026705288982E-5</v>
      </c>
      <c r="AC4648" s="175"/>
    </row>
    <row r="4649" spans="1:29">
      <c r="A4649" t="s">
        <v>10532</v>
      </c>
      <c r="B4649" t="s">
        <v>10533</v>
      </c>
      <c r="C4649">
        <v>4.0599999999999996</v>
      </c>
      <c r="D4649">
        <v>4.0599999999999996</v>
      </c>
      <c r="E4649">
        <v>3.09</v>
      </c>
      <c r="F4649">
        <v>6.3</v>
      </c>
      <c r="G4649">
        <v>6.31</v>
      </c>
      <c r="H4649">
        <v>3.82</v>
      </c>
      <c r="I4649">
        <v>5.79</v>
      </c>
      <c r="J4649">
        <v>5.94</v>
      </c>
      <c r="K4649">
        <v>2.7</v>
      </c>
      <c r="U4649">
        <v>18</v>
      </c>
      <c r="V4649">
        <v>23</v>
      </c>
      <c r="W4649">
        <v>18</v>
      </c>
      <c r="X4649">
        <v>86</v>
      </c>
      <c r="Y4649">
        <v>117</v>
      </c>
      <c r="Z4649">
        <v>115</v>
      </c>
      <c r="AA4649">
        <f t="shared" si="1033"/>
        <v>377</v>
      </c>
      <c r="AB4649">
        <f t="shared" si="1038"/>
        <v>6.2822643013580521E-5</v>
      </c>
      <c r="AC4649" s="175">
        <f t="shared" ref="AC4649:AC4709" si="1043">SUM(AB4649:AB4652)/4</f>
        <v>6.2697664280794881E-5</v>
      </c>
    </row>
    <row r="4650" spans="1:29">
      <c r="A4650" t="s">
        <v>10534</v>
      </c>
      <c r="B4650" t="s">
        <v>10535</v>
      </c>
      <c r="C4650">
        <v>4.0599999999999996</v>
      </c>
      <c r="D4650">
        <v>4.0599999999999996</v>
      </c>
      <c r="E4650">
        <v>3.1</v>
      </c>
      <c r="F4650">
        <v>6.3</v>
      </c>
      <c r="G4650">
        <v>6.31</v>
      </c>
      <c r="H4650">
        <v>3.85</v>
      </c>
      <c r="I4650">
        <v>5.81</v>
      </c>
      <c r="J4650">
        <v>5.95</v>
      </c>
      <c r="K4650">
        <v>2.7</v>
      </c>
      <c r="U4650">
        <v>6</v>
      </c>
      <c r="V4650">
        <v>21</v>
      </c>
      <c r="W4650">
        <v>17</v>
      </c>
      <c r="X4650">
        <v>121</v>
      </c>
      <c r="Y4650">
        <v>120</v>
      </c>
      <c r="Z4650">
        <v>110</v>
      </c>
      <c r="AA4650">
        <f t="shared" si="1033"/>
        <v>395</v>
      </c>
      <c r="AB4650">
        <f t="shared" si="1038"/>
        <v>6.5822132600435821E-5</v>
      </c>
      <c r="AC4650" s="175"/>
    </row>
    <row r="4651" spans="1:29">
      <c r="A4651" t="s">
        <v>10536</v>
      </c>
      <c r="B4651" t="s">
        <v>10537</v>
      </c>
      <c r="C4651">
        <v>4.0599999999999996</v>
      </c>
      <c r="D4651">
        <v>4.0599999999999996</v>
      </c>
      <c r="E4651">
        <v>3.11</v>
      </c>
      <c r="F4651">
        <v>6.3</v>
      </c>
      <c r="G4651">
        <v>6.31</v>
      </c>
      <c r="H4651">
        <v>3.85</v>
      </c>
      <c r="I4651">
        <v>5.82</v>
      </c>
      <c r="J4651">
        <v>5.96</v>
      </c>
      <c r="K4651">
        <v>2.7</v>
      </c>
      <c r="U4651">
        <v>7</v>
      </c>
      <c r="V4651">
        <v>22</v>
      </c>
      <c r="W4651">
        <v>18</v>
      </c>
      <c r="X4651">
        <v>110</v>
      </c>
      <c r="Y4651">
        <v>109</v>
      </c>
      <c r="Z4651">
        <v>98</v>
      </c>
      <c r="AA4651">
        <f t="shared" si="1033"/>
        <v>364</v>
      </c>
      <c r="AB4651">
        <f t="shared" si="1038"/>
        <v>6.0656344978629468E-5</v>
      </c>
      <c r="AC4651" s="175"/>
    </row>
    <row r="4652" spans="1:29">
      <c r="A4652" t="s">
        <v>10538</v>
      </c>
      <c r="B4652" t="s">
        <v>10539</v>
      </c>
      <c r="C4652">
        <v>4.0599999999999996</v>
      </c>
      <c r="D4652">
        <v>4.0599999999999996</v>
      </c>
      <c r="E4652">
        <v>3.09</v>
      </c>
      <c r="F4652">
        <v>6.3</v>
      </c>
      <c r="G4652">
        <v>6.31</v>
      </c>
      <c r="H4652">
        <v>3.82</v>
      </c>
      <c r="I4652">
        <v>5.82</v>
      </c>
      <c r="J4652">
        <v>5.96</v>
      </c>
      <c r="K4652">
        <v>2.7</v>
      </c>
      <c r="U4652">
        <v>11</v>
      </c>
      <c r="V4652">
        <v>23</v>
      </c>
      <c r="W4652">
        <v>18</v>
      </c>
      <c r="X4652">
        <v>95</v>
      </c>
      <c r="Y4652">
        <v>107</v>
      </c>
      <c r="Z4652">
        <v>115</v>
      </c>
      <c r="AA4652">
        <f t="shared" si="1033"/>
        <v>369</v>
      </c>
      <c r="AB4652">
        <f t="shared" si="1038"/>
        <v>6.1489536530533726E-5</v>
      </c>
      <c r="AC4652" s="175"/>
    </row>
    <row r="4653" spans="1:29">
      <c r="A4653" t="s">
        <v>10540</v>
      </c>
      <c r="B4653" t="s">
        <v>10541</v>
      </c>
      <c r="C4653">
        <v>4.0599999999999996</v>
      </c>
      <c r="D4653">
        <v>4.0599999999999996</v>
      </c>
      <c r="E4653">
        <v>3.07</v>
      </c>
      <c r="F4653">
        <v>6.29</v>
      </c>
      <c r="G4653">
        <v>6.31</v>
      </c>
      <c r="H4653">
        <v>3.77</v>
      </c>
      <c r="I4653">
        <v>5.77</v>
      </c>
      <c r="J4653">
        <v>5.93</v>
      </c>
      <c r="K4653">
        <v>2.7</v>
      </c>
      <c r="U4653">
        <v>18</v>
      </c>
      <c r="V4653">
        <v>24</v>
      </c>
      <c r="W4653">
        <v>17</v>
      </c>
      <c r="X4653">
        <v>74</v>
      </c>
      <c r="Y4653">
        <v>115</v>
      </c>
      <c r="Z4653">
        <v>136</v>
      </c>
      <c r="AA4653">
        <f t="shared" si="1033"/>
        <v>384</v>
      </c>
      <c r="AB4653">
        <f t="shared" si="1038"/>
        <v>6.3989111186246476E-5</v>
      </c>
      <c r="AC4653" s="175">
        <f t="shared" ref="AC4653:AC4713" si="1044">SUM(AB4653:AB4656)/4</f>
        <v>6.7988430635386888E-5</v>
      </c>
    </row>
    <row r="4654" spans="1:29">
      <c r="A4654" t="s">
        <v>10542</v>
      </c>
      <c r="B4654" t="s">
        <v>10543</v>
      </c>
      <c r="C4654">
        <v>4.0599999999999996</v>
      </c>
      <c r="D4654">
        <v>4.0599999999999996</v>
      </c>
      <c r="E4654">
        <v>3.03</v>
      </c>
      <c r="F4654">
        <v>6.29</v>
      </c>
      <c r="G4654">
        <v>6.31</v>
      </c>
      <c r="H4654">
        <v>3.7</v>
      </c>
      <c r="I4654">
        <v>5.7</v>
      </c>
      <c r="J4654">
        <v>5.89</v>
      </c>
      <c r="K4654">
        <v>2.7</v>
      </c>
      <c r="U4654">
        <v>16</v>
      </c>
      <c r="V4654">
        <v>27</v>
      </c>
      <c r="W4654">
        <v>21</v>
      </c>
      <c r="X4654">
        <v>80</v>
      </c>
      <c r="Y4654">
        <v>121</v>
      </c>
      <c r="Z4654">
        <v>132</v>
      </c>
      <c r="AA4654">
        <f t="shared" si="1033"/>
        <v>397</v>
      </c>
      <c r="AB4654">
        <f t="shared" si="1038"/>
        <v>6.6155409221197529E-5</v>
      </c>
      <c r="AC4654" s="175"/>
    </row>
    <row r="4655" spans="1:29">
      <c r="A4655" t="s">
        <v>10544</v>
      </c>
      <c r="B4655" t="s">
        <v>10545</v>
      </c>
      <c r="C4655">
        <v>4.0599999999999996</v>
      </c>
      <c r="D4655">
        <v>4.0599999999999996</v>
      </c>
      <c r="E4655">
        <v>2.99</v>
      </c>
      <c r="F4655">
        <v>6.28</v>
      </c>
      <c r="G4655">
        <v>6.31</v>
      </c>
      <c r="H4655">
        <v>3.61</v>
      </c>
      <c r="I4655">
        <v>5.58</v>
      </c>
      <c r="J4655">
        <v>5.84</v>
      </c>
      <c r="K4655">
        <v>2.7</v>
      </c>
      <c r="U4655">
        <v>17</v>
      </c>
      <c r="V4655">
        <v>30</v>
      </c>
      <c r="W4655">
        <v>25</v>
      </c>
      <c r="X4655">
        <v>84</v>
      </c>
      <c r="Y4655">
        <v>124</v>
      </c>
      <c r="Z4655">
        <v>139</v>
      </c>
      <c r="AA4655">
        <f t="shared" si="1033"/>
        <v>419</v>
      </c>
      <c r="AB4655">
        <f t="shared" si="1038"/>
        <v>6.9821452049576233E-5</v>
      </c>
      <c r="AC4655" s="175"/>
    </row>
    <row r="4656" spans="1:29">
      <c r="A4656" t="s">
        <v>10546</v>
      </c>
      <c r="B4656" t="s">
        <v>10547</v>
      </c>
      <c r="C4656">
        <v>4.0599999999999996</v>
      </c>
      <c r="D4656">
        <v>4.0599999999999996</v>
      </c>
      <c r="E4656">
        <v>2.94</v>
      </c>
      <c r="F4656">
        <v>6.26</v>
      </c>
      <c r="G4656">
        <v>6.31</v>
      </c>
      <c r="H4656">
        <v>3.52</v>
      </c>
      <c r="I4656">
        <v>5.46</v>
      </c>
      <c r="J4656">
        <v>5.77</v>
      </c>
      <c r="K4656">
        <v>2.7</v>
      </c>
      <c r="U4656">
        <v>17</v>
      </c>
      <c r="V4656">
        <v>30</v>
      </c>
      <c r="W4656">
        <v>24</v>
      </c>
      <c r="X4656">
        <v>82</v>
      </c>
      <c r="Y4656">
        <v>135</v>
      </c>
      <c r="Z4656">
        <v>144</v>
      </c>
      <c r="AA4656">
        <f t="shared" si="1033"/>
        <v>432</v>
      </c>
      <c r="AB4656">
        <f t="shared" si="1038"/>
        <v>7.1987750084527287E-5</v>
      </c>
      <c r="AC4656" s="175"/>
    </row>
    <row r="4657" spans="1:29">
      <c r="A4657" t="s">
        <v>10548</v>
      </c>
      <c r="B4657" t="s">
        <v>10549</v>
      </c>
      <c r="C4657">
        <v>4.05</v>
      </c>
      <c r="D4657">
        <v>4.0599999999999996</v>
      </c>
      <c r="E4657">
        <v>2.9</v>
      </c>
      <c r="F4657">
        <v>6.23</v>
      </c>
      <c r="G4657">
        <v>6.3</v>
      </c>
      <c r="H4657">
        <v>3.44</v>
      </c>
      <c r="I4657">
        <v>5.37</v>
      </c>
      <c r="J4657">
        <v>5.73</v>
      </c>
      <c r="K4657">
        <v>2.7</v>
      </c>
      <c r="U4657">
        <v>15</v>
      </c>
      <c r="V4657">
        <v>30</v>
      </c>
      <c r="W4657">
        <v>21</v>
      </c>
      <c r="X4657">
        <v>92</v>
      </c>
      <c r="Y4657">
        <v>131</v>
      </c>
      <c r="Z4657">
        <v>123</v>
      </c>
      <c r="AA4657">
        <f t="shared" si="1033"/>
        <v>412</v>
      </c>
      <c r="AB4657">
        <f t="shared" si="1038"/>
        <v>6.8654983876910279E-5</v>
      </c>
      <c r="AC4657" s="175">
        <f t="shared" ref="AC4657:AC4717" si="1045">SUM(AB4657:AB4660)/4</f>
        <v>4.7783535501708799E-5</v>
      </c>
    </row>
    <row r="4658" spans="1:29">
      <c r="A4658" t="s">
        <v>10550</v>
      </c>
      <c r="B4658" t="s">
        <v>10551</v>
      </c>
      <c r="C4658">
        <v>4.05</v>
      </c>
      <c r="D4658">
        <v>4.0599999999999996</v>
      </c>
      <c r="E4658">
        <v>2.88</v>
      </c>
      <c r="F4658">
        <v>6.18</v>
      </c>
      <c r="G4658">
        <v>6.3</v>
      </c>
      <c r="H4658">
        <v>3.41</v>
      </c>
      <c r="I4658">
        <v>5.31</v>
      </c>
      <c r="J4658">
        <v>5.69</v>
      </c>
      <c r="K4658">
        <v>2.7</v>
      </c>
      <c r="U4658">
        <v>14</v>
      </c>
      <c r="V4658">
        <v>23</v>
      </c>
      <c r="W4658">
        <v>17</v>
      </c>
      <c r="X4658">
        <v>83</v>
      </c>
      <c r="Y4658">
        <v>119</v>
      </c>
      <c r="Z4658">
        <v>71</v>
      </c>
      <c r="AA4658">
        <f t="shared" si="1033"/>
        <v>327</v>
      </c>
      <c r="AB4658">
        <f t="shared" si="1038"/>
        <v>5.4490727494538015E-5</v>
      </c>
      <c r="AC4658" s="175"/>
    </row>
    <row r="4659" spans="1:29">
      <c r="A4659" t="s">
        <v>10552</v>
      </c>
      <c r="B4659" t="s">
        <v>10553</v>
      </c>
      <c r="C4659">
        <v>4.05</v>
      </c>
      <c r="D4659">
        <v>4.0599999999999996</v>
      </c>
      <c r="E4659">
        <v>2.86</v>
      </c>
      <c r="F4659">
        <v>6.13</v>
      </c>
      <c r="G4659">
        <v>6.29</v>
      </c>
      <c r="H4659">
        <v>3.37</v>
      </c>
      <c r="I4659">
        <v>5.27</v>
      </c>
      <c r="J4659">
        <v>5.67</v>
      </c>
      <c r="K4659">
        <v>2.7</v>
      </c>
      <c r="U4659">
        <v>14</v>
      </c>
      <c r="V4659">
        <v>16</v>
      </c>
      <c r="W4659">
        <v>10</v>
      </c>
      <c r="X4659">
        <v>61</v>
      </c>
      <c r="Y4659">
        <v>89</v>
      </c>
      <c r="Z4659">
        <v>29</v>
      </c>
      <c r="AA4659">
        <f t="shared" si="1033"/>
        <v>219</v>
      </c>
      <c r="AB4659">
        <f t="shared" si="1038"/>
        <v>3.6493789973406193E-5</v>
      </c>
      <c r="AC4659" s="175"/>
    </row>
    <row r="4660" spans="1:29">
      <c r="A4660" t="s">
        <v>10554</v>
      </c>
      <c r="B4660" t="s">
        <v>10555</v>
      </c>
      <c r="C4660">
        <v>4.05</v>
      </c>
      <c r="D4660">
        <v>4.0599999999999996</v>
      </c>
      <c r="E4660">
        <v>2.84</v>
      </c>
      <c r="F4660">
        <v>6.08</v>
      </c>
      <c r="G4660">
        <v>6.29</v>
      </c>
      <c r="H4660">
        <v>3.34</v>
      </c>
      <c r="I4660">
        <v>5.23</v>
      </c>
      <c r="J4660">
        <v>5.65</v>
      </c>
      <c r="K4660">
        <v>2.7</v>
      </c>
      <c r="U4660">
        <v>10</v>
      </c>
      <c r="V4660">
        <v>14</v>
      </c>
      <c r="W4660">
        <v>9</v>
      </c>
      <c r="X4660">
        <v>76</v>
      </c>
      <c r="Y4660">
        <v>68</v>
      </c>
      <c r="Z4660">
        <v>12</v>
      </c>
      <c r="AA4660">
        <f t="shared" si="1033"/>
        <v>189</v>
      </c>
      <c r="AB4660">
        <f t="shared" si="1038"/>
        <v>3.1494640661980688E-5</v>
      </c>
      <c r="AC4660" s="175"/>
    </row>
    <row r="4661" spans="1:29">
      <c r="A4661" t="s">
        <v>10556</v>
      </c>
      <c r="B4661" t="s">
        <v>10557</v>
      </c>
      <c r="C4661">
        <v>4.04</v>
      </c>
      <c r="D4661">
        <v>4.0599999999999996</v>
      </c>
      <c r="E4661">
        <v>2.83</v>
      </c>
      <c r="F4661">
        <v>6.01</v>
      </c>
      <c r="G4661">
        <v>6.28</v>
      </c>
      <c r="H4661">
        <v>3.31</v>
      </c>
      <c r="I4661">
        <v>5.18</v>
      </c>
      <c r="J4661">
        <v>5.63</v>
      </c>
      <c r="K4661">
        <v>2.7</v>
      </c>
      <c r="U4661">
        <v>9</v>
      </c>
      <c r="V4661">
        <v>13</v>
      </c>
      <c r="W4661">
        <v>10</v>
      </c>
      <c r="X4661">
        <v>97</v>
      </c>
      <c r="Y4661">
        <v>70</v>
      </c>
      <c r="Z4661">
        <v>15</v>
      </c>
      <c r="AA4661">
        <f t="shared" si="1033"/>
        <v>214</v>
      </c>
      <c r="AB4661">
        <f t="shared" si="1038"/>
        <v>3.5660598421501941E-5</v>
      </c>
      <c r="AC4661" s="175">
        <f t="shared" ref="AC4661:AC4721" si="1046">SUM(AB4661:AB4664)/4</f>
        <v>4.6158811975495502E-5</v>
      </c>
    </row>
    <row r="4662" spans="1:29">
      <c r="A4662" t="s">
        <v>10558</v>
      </c>
      <c r="B4662" t="s">
        <v>10559</v>
      </c>
      <c r="C4662">
        <v>4.03</v>
      </c>
      <c r="D4662">
        <v>4.0599999999999996</v>
      </c>
      <c r="E4662">
        <v>2.82</v>
      </c>
      <c r="F4662">
        <v>5.97</v>
      </c>
      <c r="G4662">
        <v>6.27</v>
      </c>
      <c r="H4662">
        <v>3.29</v>
      </c>
      <c r="I4662">
        <v>5.16</v>
      </c>
      <c r="J4662">
        <v>5.61</v>
      </c>
      <c r="K4662">
        <v>2.7</v>
      </c>
      <c r="U4662">
        <v>11</v>
      </c>
      <c r="V4662">
        <v>12</v>
      </c>
      <c r="W4662">
        <v>11</v>
      </c>
      <c r="X4662">
        <v>109</v>
      </c>
      <c r="Y4662">
        <v>68</v>
      </c>
      <c r="Z4662">
        <v>12</v>
      </c>
      <c r="AA4662">
        <f t="shared" si="1033"/>
        <v>223</v>
      </c>
      <c r="AB4662">
        <f t="shared" si="1038"/>
        <v>3.7160343214929591E-5</v>
      </c>
      <c r="AC4662" s="175"/>
    </row>
    <row r="4663" spans="1:29">
      <c r="A4663" t="s">
        <v>10560</v>
      </c>
      <c r="B4663" t="s">
        <v>10561</v>
      </c>
      <c r="C4663">
        <v>4.0199999999999996</v>
      </c>
      <c r="D4663">
        <v>4.0599999999999996</v>
      </c>
      <c r="E4663">
        <v>2.81</v>
      </c>
      <c r="F4663">
        <v>5.91</v>
      </c>
      <c r="G4663">
        <v>6.26</v>
      </c>
      <c r="H4663">
        <v>3.27</v>
      </c>
      <c r="I4663">
        <v>5.13</v>
      </c>
      <c r="J4663">
        <v>5.6</v>
      </c>
      <c r="K4663">
        <v>2.7</v>
      </c>
      <c r="U4663">
        <v>5</v>
      </c>
      <c r="V4663">
        <v>15</v>
      </c>
      <c r="W4663">
        <v>14</v>
      </c>
      <c r="X4663">
        <v>151</v>
      </c>
      <c r="Y4663">
        <v>65</v>
      </c>
      <c r="Z4663">
        <v>22</v>
      </c>
      <c r="AA4663">
        <f t="shared" si="1033"/>
        <v>272</v>
      </c>
      <c r="AB4663">
        <f t="shared" si="1038"/>
        <v>4.532562042359125E-5</v>
      </c>
      <c r="AC4663" s="175"/>
    </row>
    <row r="4664" spans="1:29">
      <c r="A4664" t="s">
        <v>10562</v>
      </c>
      <c r="B4664" t="s">
        <v>10563</v>
      </c>
      <c r="C4664">
        <v>4.0199999999999996</v>
      </c>
      <c r="D4664">
        <v>4.0599999999999996</v>
      </c>
      <c r="E4664">
        <v>2.8</v>
      </c>
      <c r="F4664">
        <v>5.88</v>
      </c>
      <c r="G4664">
        <v>6.25</v>
      </c>
      <c r="H4664">
        <v>3.25</v>
      </c>
      <c r="I4664">
        <v>5.1100000000000003</v>
      </c>
      <c r="J4664">
        <v>5.59</v>
      </c>
      <c r="K4664">
        <v>2.7</v>
      </c>
      <c r="U4664">
        <v>11</v>
      </c>
      <c r="V4664">
        <v>24</v>
      </c>
      <c r="W4664">
        <v>21</v>
      </c>
      <c r="X4664">
        <v>186</v>
      </c>
      <c r="Y4664">
        <v>104</v>
      </c>
      <c r="Z4664">
        <v>53</v>
      </c>
      <c r="AA4664">
        <f t="shared" si="1033"/>
        <v>399</v>
      </c>
      <c r="AB4664">
        <f t="shared" si="1038"/>
        <v>6.6488685841959225E-5</v>
      </c>
      <c r="AC4664" s="175"/>
    </row>
    <row r="4665" spans="1:29">
      <c r="A4665" t="s">
        <v>10564</v>
      </c>
      <c r="B4665" t="s">
        <v>10565</v>
      </c>
      <c r="C4665">
        <v>4.04</v>
      </c>
      <c r="D4665">
        <v>4.0599999999999996</v>
      </c>
      <c r="E4665">
        <v>2.81</v>
      </c>
      <c r="F4665">
        <v>5.92</v>
      </c>
      <c r="G4665">
        <v>6.26</v>
      </c>
      <c r="H4665">
        <v>3.24</v>
      </c>
      <c r="I4665">
        <v>5.15</v>
      </c>
      <c r="J4665">
        <v>5.61</v>
      </c>
      <c r="K4665">
        <v>2.7</v>
      </c>
      <c r="U4665">
        <v>22</v>
      </c>
      <c r="V4665">
        <v>40</v>
      </c>
      <c r="W4665">
        <v>36</v>
      </c>
      <c r="X4665">
        <v>199</v>
      </c>
      <c r="Y4665">
        <v>143</v>
      </c>
      <c r="Z4665">
        <v>165</v>
      </c>
      <c r="AA4665">
        <f t="shared" si="1033"/>
        <v>605</v>
      </c>
      <c r="AB4665">
        <f t="shared" si="1038"/>
        <v>1.0081617778041436E-4</v>
      </c>
      <c r="AC4665" s="175">
        <f t="shared" ref="AC4665:AC4725" si="1047">SUM(AB4665:AB4668)/4</f>
        <v>9.9608050030153196E-5</v>
      </c>
    </row>
    <row r="4666" spans="1:29">
      <c r="A4666" t="s">
        <v>10566</v>
      </c>
      <c r="B4666" t="s">
        <v>10567</v>
      </c>
      <c r="C4666">
        <v>4.05</v>
      </c>
      <c r="D4666">
        <v>4.0599999999999996</v>
      </c>
      <c r="E4666">
        <v>2.83</v>
      </c>
      <c r="F4666">
        <v>6.03</v>
      </c>
      <c r="G4666">
        <v>6.29</v>
      </c>
      <c r="H4666">
        <v>3.28</v>
      </c>
      <c r="I4666">
        <v>5.22</v>
      </c>
      <c r="J4666">
        <v>5.65</v>
      </c>
      <c r="K4666">
        <v>2.7</v>
      </c>
      <c r="U4666">
        <v>20</v>
      </c>
      <c r="V4666">
        <v>54</v>
      </c>
      <c r="W4666">
        <v>35</v>
      </c>
      <c r="X4666">
        <v>143</v>
      </c>
      <c r="Y4666">
        <v>121</v>
      </c>
      <c r="Z4666">
        <v>258</v>
      </c>
      <c r="AA4666">
        <f t="shared" si="1033"/>
        <v>631</v>
      </c>
      <c r="AB4666">
        <f t="shared" si="1038"/>
        <v>1.0514877385031647E-4</v>
      </c>
      <c r="AC4666" s="175"/>
    </row>
    <row r="4667" spans="1:29">
      <c r="A4667" t="s">
        <v>10568</v>
      </c>
      <c r="B4667" t="s">
        <v>10569</v>
      </c>
      <c r="C4667">
        <v>4.0599999999999996</v>
      </c>
      <c r="D4667">
        <v>4.0599999999999996</v>
      </c>
      <c r="E4667">
        <v>2.86</v>
      </c>
      <c r="F4667">
        <v>6.11</v>
      </c>
      <c r="G4667">
        <v>6.3</v>
      </c>
      <c r="H4667">
        <v>3.32</v>
      </c>
      <c r="I4667">
        <v>5.28</v>
      </c>
      <c r="J4667">
        <v>5.68</v>
      </c>
      <c r="K4667">
        <v>2.7</v>
      </c>
      <c r="U4667">
        <v>17</v>
      </c>
      <c r="V4667">
        <v>40</v>
      </c>
      <c r="W4667">
        <v>36</v>
      </c>
      <c r="X4667">
        <v>174</v>
      </c>
      <c r="Y4667">
        <v>152</v>
      </c>
      <c r="Z4667">
        <v>222</v>
      </c>
      <c r="AA4667">
        <f t="shared" si="1033"/>
        <v>641</v>
      </c>
      <c r="AB4667">
        <f t="shared" si="1038"/>
        <v>1.0681515695412498E-4</v>
      </c>
      <c r="AC4667" s="175"/>
    </row>
    <row r="4668" spans="1:29">
      <c r="A4668" t="s">
        <v>10570</v>
      </c>
      <c r="B4668" t="s">
        <v>10571</v>
      </c>
      <c r="C4668">
        <v>4.0599999999999996</v>
      </c>
      <c r="D4668">
        <v>4.0599999999999996</v>
      </c>
      <c r="E4668">
        <v>2.89</v>
      </c>
      <c r="F4668">
        <v>6.17</v>
      </c>
      <c r="G4668">
        <v>6.31</v>
      </c>
      <c r="H4668">
        <v>3.37</v>
      </c>
      <c r="I4668">
        <v>5.35</v>
      </c>
      <c r="J4668">
        <v>5.72</v>
      </c>
      <c r="K4668">
        <v>2.7</v>
      </c>
      <c r="U4668">
        <v>20</v>
      </c>
      <c r="V4668">
        <v>38</v>
      </c>
      <c r="W4668">
        <v>32</v>
      </c>
      <c r="X4668">
        <v>119</v>
      </c>
      <c r="Y4668">
        <v>136</v>
      </c>
      <c r="Z4668">
        <v>169</v>
      </c>
      <c r="AA4668">
        <f t="shared" si="1033"/>
        <v>514</v>
      </c>
      <c r="AB4668">
        <f t="shared" si="1038"/>
        <v>8.5652091535757001E-5</v>
      </c>
      <c r="AC4668" s="175"/>
    </row>
    <row r="4669" spans="1:29">
      <c r="A4669" t="s">
        <v>10572</v>
      </c>
      <c r="B4669" t="s">
        <v>10573</v>
      </c>
      <c r="C4669">
        <v>4.0599999999999996</v>
      </c>
      <c r="D4669">
        <v>4.0599999999999996</v>
      </c>
      <c r="E4669">
        <v>2.92</v>
      </c>
      <c r="F4669">
        <v>6.23</v>
      </c>
      <c r="G4669">
        <v>6.31</v>
      </c>
      <c r="H4669">
        <v>3.44</v>
      </c>
      <c r="I4669">
        <v>5.43</v>
      </c>
      <c r="J4669">
        <v>5.76</v>
      </c>
      <c r="K4669">
        <v>2.7</v>
      </c>
      <c r="U4669">
        <v>21</v>
      </c>
      <c r="V4669">
        <v>35</v>
      </c>
      <c r="W4669">
        <v>31</v>
      </c>
      <c r="X4669">
        <v>103</v>
      </c>
      <c r="Y4669">
        <v>138</v>
      </c>
      <c r="Z4669">
        <v>161</v>
      </c>
      <c r="AA4669">
        <f t="shared" si="1033"/>
        <v>489</v>
      </c>
      <c r="AB4669">
        <f t="shared" si="1038"/>
        <v>8.1486133776235747E-5</v>
      </c>
      <c r="AC4669" s="175">
        <f t="shared" ref="AC4669" si="1048">SUM(AB4669:AB4672)/4</f>
        <v>7.5820431223286831E-5</v>
      </c>
    </row>
    <row r="4670" spans="1:29">
      <c r="A4670" t="s">
        <v>10574</v>
      </c>
      <c r="B4670" t="s">
        <v>10575</v>
      </c>
      <c r="C4670">
        <v>4.0599999999999996</v>
      </c>
      <c r="D4670">
        <v>4.0599999999999996</v>
      </c>
      <c r="E4670">
        <v>2.95</v>
      </c>
      <c r="F4670">
        <v>6.28</v>
      </c>
      <c r="G4670">
        <v>6.32</v>
      </c>
      <c r="H4670">
        <v>3.52</v>
      </c>
      <c r="I4670">
        <v>5.52</v>
      </c>
      <c r="J4670">
        <v>5.81</v>
      </c>
      <c r="K4670">
        <v>2.7</v>
      </c>
      <c r="U4670">
        <v>17</v>
      </c>
      <c r="V4670">
        <v>33</v>
      </c>
      <c r="W4670">
        <v>26</v>
      </c>
      <c r="X4670">
        <v>108</v>
      </c>
      <c r="Y4670">
        <v>131</v>
      </c>
      <c r="Z4670">
        <v>147</v>
      </c>
      <c r="AA4670">
        <f t="shared" si="1033"/>
        <v>462</v>
      </c>
      <c r="AB4670">
        <f t="shared" si="1038"/>
        <v>7.6986899395952785E-5</v>
      </c>
      <c r="AC4670" s="175"/>
    </row>
    <row r="4671" spans="1:29">
      <c r="A4671" t="s">
        <v>10576</v>
      </c>
      <c r="B4671" t="s">
        <v>10577</v>
      </c>
      <c r="C4671">
        <v>4.0599999999999996</v>
      </c>
      <c r="D4671">
        <v>4.0599999999999996</v>
      </c>
      <c r="E4671">
        <v>2.98</v>
      </c>
      <c r="F4671">
        <v>6.3</v>
      </c>
      <c r="G4671">
        <v>6.32</v>
      </c>
      <c r="H4671">
        <v>3.6</v>
      </c>
      <c r="I4671">
        <v>5.58</v>
      </c>
      <c r="J4671">
        <v>5.84</v>
      </c>
      <c r="K4671">
        <v>2.7</v>
      </c>
      <c r="U4671">
        <v>18</v>
      </c>
      <c r="V4671">
        <v>30</v>
      </c>
      <c r="W4671">
        <v>22</v>
      </c>
      <c r="X4671">
        <v>93</v>
      </c>
      <c r="Y4671">
        <v>127</v>
      </c>
      <c r="Z4671">
        <v>149</v>
      </c>
      <c r="AA4671">
        <f t="shared" si="1033"/>
        <v>439</v>
      </c>
      <c r="AB4671">
        <f t="shared" si="1038"/>
        <v>7.3154218257193241E-5</v>
      </c>
      <c r="AC4671" s="175"/>
    </row>
    <row r="4672" spans="1:29">
      <c r="A4672" t="s">
        <v>10578</v>
      </c>
      <c r="B4672" t="s">
        <v>10579</v>
      </c>
      <c r="C4672">
        <v>4.0599999999999996</v>
      </c>
      <c r="D4672">
        <v>4.0599999999999996</v>
      </c>
      <c r="E4672">
        <v>3</v>
      </c>
      <c r="F4672">
        <v>6.31</v>
      </c>
      <c r="G4672">
        <v>6.32</v>
      </c>
      <c r="H4672">
        <v>3.66</v>
      </c>
      <c r="I4672">
        <v>5.64</v>
      </c>
      <c r="J4672">
        <v>5.86</v>
      </c>
      <c r="K4672">
        <v>2.7</v>
      </c>
      <c r="U4672">
        <v>16</v>
      </c>
      <c r="V4672">
        <v>30</v>
      </c>
      <c r="W4672">
        <v>19</v>
      </c>
      <c r="X4672">
        <v>94</v>
      </c>
      <c r="Y4672">
        <v>128</v>
      </c>
      <c r="Z4672">
        <v>143</v>
      </c>
      <c r="AA4672">
        <f t="shared" si="1033"/>
        <v>430</v>
      </c>
      <c r="AB4672">
        <f t="shared" si="1038"/>
        <v>7.1654473463765578E-5</v>
      </c>
      <c r="AC4672" s="175"/>
    </row>
    <row r="4673" spans="1:29">
      <c r="A4673" t="s">
        <v>10580</v>
      </c>
      <c r="B4673" t="s">
        <v>10581</v>
      </c>
      <c r="C4673">
        <v>4.0599999999999996</v>
      </c>
      <c r="D4673">
        <v>4.0599999999999996</v>
      </c>
      <c r="E4673">
        <v>3.02</v>
      </c>
      <c r="F4673">
        <v>6.31</v>
      </c>
      <c r="G4673">
        <v>6.32</v>
      </c>
      <c r="H4673">
        <v>3.7</v>
      </c>
      <c r="I4673">
        <v>5.68</v>
      </c>
      <c r="J4673">
        <v>5.89</v>
      </c>
      <c r="K4673">
        <v>2.7</v>
      </c>
      <c r="U4673">
        <v>17</v>
      </c>
      <c r="V4673">
        <v>27</v>
      </c>
      <c r="W4673">
        <v>20</v>
      </c>
      <c r="X4673">
        <v>83</v>
      </c>
      <c r="Y4673">
        <v>118</v>
      </c>
      <c r="Z4673">
        <v>115</v>
      </c>
      <c r="AA4673">
        <f t="shared" si="1033"/>
        <v>380</v>
      </c>
      <c r="AB4673">
        <f t="shared" si="1038"/>
        <v>6.3322557944723071E-5</v>
      </c>
      <c r="AC4673" s="175">
        <f t="shared" ref="AC4673:AC4733" si="1049">SUM(AB4673:AB4676)/4</f>
        <v>6.0906302444200749E-5</v>
      </c>
    </row>
    <row r="4674" spans="1:29">
      <c r="A4674" t="s">
        <v>10582</v>
      </c>
      <c r="B4674" t="s">
        <v>10583</v>
      </c>
      <c r="C4674">
        <v>4.0599999999999996</v>
      </c>
      <c r="D4674">
        <v>4.0599999999999996</v>
      </c>
      <c r="E4674">
        <v>3.03</v>
      </c>
      <c r="F4674">
        <v>6.31</v>
      </c>
      <c r="G4674">
        <v>6.32</v>
      </c>
      <c r="H4674">
        <v>3.73</v>
      </c>
      <c r="I4674">
        <v>5.7</v>
      </c>
      <c r="J4674">
        <v>5.9</v>
      </c>
      <c r="K4674">
        <v>2.7</v>
      </c>
      <c r="U4674">
        <v>19</v>
      </c>
      <c r="V4674">
        <v>26</v>
      </c>
      <c r="W4674">
        <v>19</v>
      </c>
      <c r="X4674">
        <v>76</v>
      </c>
      <c r="Y4674">
        <v>121</v>
      </c>
      <c r="Z4674">
        <v>111</v>
      </c>
      <c r="AA4674">
        <f t="shared" si="1033"/>
        <v>372</v>
      </c>
      <c r="AB4674">
        <f t="shared" si="1038"/>
        <v>6.1989451461676276E-5</v>
      </c>
      <c r="AC4674" s="175"/>
    </row>
    <row r="4675" spans="1:29">
      <c r="A4675" t="s">
        <v>10584</v>
      </c>
      <c r="B4675" t="s">
        <v>10585</v>
      </c>
      <c r="C4675">
        <v>4.0599999999999996</v>
      </c>
      <c r="D4675">
        <v>4.0599999999999996</v>
      </c>
      <c r="E4675">
        <v>3.03</v>
      </c>
      <c r="F4675">
        <v>6.31</v>
      </c>
      <c r="G4675">
        <v>6.32</v>
      </c>
      <c r="H4675">
        <v>3.74</v>
      </c>
      <c r="I4675">
        <v>5.7</v>
      </c>
      <c r="J4675">
        <v>5.9</v>
      </c>
      <c r="K4675">
        <v>2.7</v>
      </c>
      <c r="U4675">
        <v>17</v>
      </c>
      <c r="V4675">
        <v>27</v>
      </c>
      <c r="W4675">
        <v>21</v>
      </c>
      <c r="X4675">
        <v>75</v>
      </c>
      <c r="Y4675">
        <v>109</v>
      </c>
      <c r="Z4675">
        <v>99</v>
      </c>
      <c r="AA4675">
        <f t="shared" si="1033"/>
        <v>348</v>
      </c>
      <c r="AB4675">
        <f t="shared" si="1038"/>
        <v>5.7990132012535864E-5</v>
      </c>
      <c r="AC4675" s="175"/>
    </row>
    <row r="4676" spans="1:29">
      <c r="A4676" t="s">
        <v>10586</v>
      </c>
      <c r="B4676" t="s">
        <v>10587</v>
      </c>
      <c r="C4676">
        <v>4.0599999999999996</v>
      </c>
      <c r="D4676">
        <v>4.0599999999999996</v>
      </c>
      <c r="E4676">
        <v>3.02</v>
      </c>
      <c r="F4676">
        <v>6.31</v>
      </c>
      <c r="G4676">
        <v>6.32</v>
      </c>
      <c r="H4676">
        <v>3.71</v>
      </c>
      <c r="I4676">
        <v>5.69</v>
      </c>
      <c r="J4676">
        <v>5.89</v>
      </c>
      <c r="K4676">
        <v>2.7</v>
      </c>
      <c r="U4676">
        <v>18</v>
      </c>
      <c r="V4676">
        <v>28</v>
      </c>
      <c r="W4676">
        <v>21</v>
      </c>
      <c r="X4676">
        <v>71</v>
      </c>
      <c r="Y4676">
        <v>108</v>
      </c>
      <c r="Z4676">
        <v>116</v>
      </c>
      <c r="AA4676">
        <f t="shared" si="1033"/>
        <v>362</v>
      </c>
      <c r="AB4676">
        <f t="shared" si="1038"/>
        <v>6.0323068357867772E-5</v>
      </c>
      <c r="AC4676" s="175"/>
    </row>
    <row r="4677" spans="1:29">
      <c r="A4677" t="s">
        <v>10588</v>
      </c>
      <c r="B4677" t="s">
        <v>10589</v>
      </c>
      <c r="C4677">
        <v>4.0599999999999996</v>
      </c>
      <c r="D4677">
        <v>4.0599999999999996</v>
      </c>
      <c r="E4677">
        <v>3</v>
      </c>
      <c r="F4677">
        <v>6.31</v>
      </c>
      <c r="G4677">
        <v>6.32</v>
      </c>
      <c r="H4677">
        <v>3.67</v>
      </c>
      <c r="I4677">
        <v>5.63</v>
      </c>
      <c r="J4677">
        <v>5.86</v>
      </c>
      <c r="K4677">
        <v>2.7</v>
      </c>
      <c r="U4677">
        <v>21</v>
      </c>
      <c r="V4677">
        <v>29</v>
      </c>
      <c r="W4677">
        <v>20</v>
      </c>
      <c r="X4677">
        <v>73</v>
      </c>
      <c r="Y4677">
        <v>115</v>
      </c>
      <c r="Z4677">
        <v>137</v>
      </c>
      <c r="AA4677">
        <f t="shared" si="1033"/>
        <v>395</v>
      </c>
      <c r="AB4677">
        <f t="shared" si="1038"/>
        <v>6.5822132600435821E-5</v>
      </c>
      <c r="AC4677" s="175">
        <f t="shared" ref="AC4677:AC4737" si="1050">SUM(AB4677:AB4680)/4</f>
        <v>7.1029579799837387E-5</v>
      </c>
    </row>
    <row r="4678" spans="1:29">
      <c r="A4678" t="s">
        <v>10590</v>
      </c>
      <c r="B4678" t="s">
        <v>10591</v>
      </c>
      <c r="C4678">
        <v>4.0599999999999996</v>
      </c>
      <c r="D4678">
        <v>4.0599999999999996</v>
      </c>
      <c r="E4678">
        <v>2.97</v>
      </c>
      <c r="F4678">
        <v>6.3</v>
      </c>
      <c r="G4678">
        <v>6.31</v>
      </c>
      <c r="H4678">
        <v>3.61</v>
      </c>
      <c r="I4678">
        <v>5.56</v>
      </c>
      <c r="J4678">
        <v>5.82</v>
      </c>
      <c r="K4678">
        <v>2.7</v>
      </c>
      <c r="U4678">
        <v>18</v>
      </c>
      <c r="V4678">
        <v>32</v>
      </c>
      <c r="W4678">
        <v>25</v>
      </c>
      <c r="X4678">
        <v>84</v>
      </c>
      <c r="Y4678">
        <v>121</v>
      </c>
      <c r="Z4678">
        <v>132</v>
      </c>
      <c r="AA4678">
        <f t="shared" ref="AA4678:AA4741" si="1051">SUM(U4678:Z4678)</f>
        <v>412</v>
      </c>
      <c r="AB4678">
        <f t="shared" si="1038"/>
        <v>6.8654983876910279E-5</v>
      </c>
      <c r="AC4678" s="175"/>
    </row>
    <row r="4679" spans="1:29">
      <c r="A4679" t="s">
        <v>10592</v>
      </c>
      <c r="B4679" t="s">
        <v>10593</v>
      </c>
      <c r="C4679">
        <v>4.0599999999999996</v>
      </c>
      <c r="D4679">
        <v>4.0599999999999996</v>
      </c>
      <c r="E4679">
        <v>2.94</v>
      </c>
      <c r="F4679">
        <v>6.28</v>
      </c>
      <c r="G4679">
        <v>6.31</v>
      </c>
      <c r="H4679">
        <v>3.52</v>
      </c>
      <c r="I4679">
        <v>5.47</v>
      </c>
      <c r="J4679">
        <v>5.78</v>
      </c>
      <c r="K4679">
        <v>2.7</v>
      </c>
      <c r="U4679">
        <v>15</v>
      </c>
      <c r="V4679">
        <v>35</v>
      </c>
      <c r="W4679">
        <v>29</v>
      </c>
      <c r="X4679">
        <v>94</v>
      </c>
      <c r="Y4679">
        <v>125</v>
      </c>
      <c r="Z4679">
        <v>140</v>
      </c>
      <c r="AA4679">
        <f t="shared" si="1051"/>
        <v>438</v>
      </c>
      <c r="AB4679">
        <f t="shared" si="1038"/>
        <v>7.2987579946812386E-5</v>
      </c>
      <c r="AC4679" s="175"/>
    </row>
    <row r="4680" spans="1:29">
      <c r="A4680" t="s">
        <v>10594</v>
      </c>
      <c r="B4680" t="s">
        <v>10595</v>
      </c>
      <c r="C4680">
        <v>4.0599999999999996</v>
      </c>
      <c r="D4680">
        <v>4.0599999999999996</v>
      </c>
      <c r="E4680">
        <v>2.9</v>
      </c>
      <c r="F4680">
        <v>6.23</v>
      </c>
      <c r="G4680">
        <v>6.31</v>
      </c>
      <c r="H4680">
        <v>3.42</v>
      </c>
      <c r="I4680">
        <v>5.38</v>
      </c>
      <c r="J4680">
        <v>5.73</v>
      </c>
      <c r="K4680">
        <v>2.7</v>
      </c>
      <c r="U4680">
        <v>21</v>
      </c>
      <c r="V4680">
        <v>36</v>
      </c>
      <c r="W4680">
        <v>28</v>
      </c>
      <c r="X4680">
        <v>94</v>
      </c>
      <c r="Y4680">
        <v>136</v>
      </c>
      <c r="Z4680">
        <v>145</v>
      </c>
      <c r="AA4680">
        <f t="shared" si="1051"/>
        <v>460</v>
      </c>
      <c r="AB4680">
        <f t="shared" si="1038"/>
        <v>7.665362277519109E-5</v>
      </c>
      <c r="AC4680" s="175"/>
    </row>
    <row r="4681" spans="1:29">
      <c r="A4681" t="s">
        <v>10596</v>
      </c>
      <c r="B4681" t="s">
        <v>10597</v>
      </c>
      <c r="C4681">
        <v>4.0599999999999996</v>
      </c>
      <c r="D4681">
        <v>4.0599999999999996</v>
      </c>
      <c r="E4681">
        <v>2.87</v>
      </c>
      <c r="F4681">
        <v>6.16</v>
      </c>
      <c r="G4681">
        <v>6.3</v>
      </c>
      <c r="H4681">
        <v>3.36</v>
      </c>
      <c r="I4681">
        <v>5.31</v>
      </c>
      <c r="J4681">
        <v>5.69</v>
      </c>
      <c r="K4681">
        <v>2.7</v>
      </c>
      <c r="U4681">
        <v>19</v>
      </c>
      <c r="V4681">
        <v>35</v>
      </c>
      <c r="W4681">
        <v>24</v>
      </c>
      <c r="X4681">
        <v>107</v>
      </c>
      <c r="Y4681">
        <v>132</v>
      </c>
      <c r="Z4681">
        <v>124</v>
      </c>
      <c r="AA4681">
        <f t="shared" si="1051"/>
        <v>441</v>
      </c>
      <c r="AB4681">
        <f t="shared" si="1038"/>
        <v>7.3487494877954936E-5</v>
      </c>
      <c r="AC4681" s="175">
        <f t="shared" ref="AC4681:AC4741" si="1052">SUM(AB4681:AB4684)/4</f>
        <v>5.0908003821349739E-5</v>
      </c>
    </row>
    <row r="4682" spans="1:29">
      <c r="A4682" t="s">
        <v>10598</v>
      </c>
      <c r="B4682" t="s">
        <v>10599</v>
      </c>
      <c r="C4682">
        <v>4.05</v>
      </c>
      <c r="D4682">
        <v>4.0599999999999996</v>
      </c>
      <c r="E4682">
        <v>2.85</v>
      </c>
      <c r="F4682">
        <v>6.09</v>
      </c>
      <c r="G4682">
        <v>6.29</v>
      </c>
      <c r="H4682">
        <v>3.33</v>
      </c>
      <c r="I4682">
        <v>5.25</v>
      </c>
      <c r="J4682">
        <v>5.66</v>
      </c>
      <c r="K4682">
        <v>2.7</v>
      </c>
      <c r="U4682">
        <v>15</v>
      </c>
      <c r="V4682">
        <v>28</v>
      </c>
      <c r="W4682">
        <v>19</v>
      </c>
      <c r="X4682">
        <v>93</v>
      </c>
      <c r="Y4682">
        <v>120</v>
      </c>
      <c r="Z4682">
        <v>72</v>
      </c>
      <c r="AA4682">
        <f t="shared" si="1051"/>
        <v>347</v>
      </c>
      <c r="AB4682">
        <f t="shared" si="1038"/>
        <v>5.7823493702155016E-5</v>
      </c>
      <c r="AC4682" s="175"/>
    </row>
    <row r="4683" spans="1:29">
      <c r="A4683" t="s">
        <v>10600</v>
      </c>
      <c r="B4683" t="s">
        <v>10601</v>
      </c>
      <c r="C4683">
        <v>4.04</v>
      </c>
      <c r="D4683">
        <v>4.0599999999999996</v>
      </c>
      <c r="E4683">
        <v>2.83</v>
      </c>
      <c r="F4683">
        <v>6.01</v>
      </c>
      <c r="G4683">
        <v>6.28</v>
      </c>
      <c r="H4683">
        <v>3.29</v>
      </c>
      <c r="I4683">
        <v>5.19</v>
      </c>
      <c r="J4683">
        <v>5.63</v>
      </c>
      <c r="K4683">
        <v>2.7</v>
      </c>
      <c r="U4683">
        <v>13</v>
      </c>
      <c r="V4683">
        <v>20</v>
      </c>
      <c r="W4683">
        <v>11</v>
      </c>
      <c r="X4683">
        <v>79</v>
      </c>
      <c r="Y4683">
        <v>90</v>
      </c>
      <c r="Z4683">
        <v>30</v>
      </c>
      <c r="AA4683">
        <f t="shared" si="1051"/>
        <v>243</v>
      </c>
      <c r="AB4683">
        <f t="shared" si="1038"/>
        <v>4.0493109422546599E-5</v>
      </c>
      <c r="AC4683" s="175"/>
    </row>
    <row r="4684" spans="1:29">
      <c r="A4684" t="s">
        <v>10602</v>
      </c>
      <c r="B4684" t="s">
        <v>10603</v>
      </c>
      <c r="C4684">
        <v>4.03</v>
      </c>
      <c r="D4684">
        <v>4.0599999999999996</v>
      </c>
      <c r="E4684">
        <v>2.81</v>
      </c>
      <c r="F4684">
        <v>5.94</v>
      </c>
      <c r="G4684">
        <v>6.27</v>
      </c>
      <c r="H4684">
        <v>3.26</v>
      </c>
      <c r="I4684">
        <v>5.15</v>
      </c>
      <c r="J4684">
        <v>5.61</v>
      </c>
      <c r="K4684">
        <v>2.7</v>
      </c>
      <c r="U4684">
        <v>15</v>
      </c>
      <c r="V4684">
        <v>16</v>
      </c>
      <c r="W4684">
        <v>11</v>
      </c>
      <c r="X4684">
        <v>69</v>
      </c>
      <c r="Y4684">
        <v>68</v>
      </c>
      <c r="Z4684">
        <v>12</v>
      </c>
      <c r="AA4684">
        <f t="shared" si="1051"/>
        <v>191</v>
      </c>
      <c r="AB4684">
        <f t="shared" si="1038"/>
        <v>3.1827917282742383E-5</v>
      </c>
      <c r="AC4684" s="175"/>
    </row>
    <row r="4685" spans="1:29">
      <c r="A4685" t="s">
        <v>10604</v>
      </c>
      <c r="B4685" t="s">
        <v>10605</v>
      </c>
      <c r="C4685">
        <v>4.0199999999999996</v>
      </c>
      <c r="D4685">
        <v>4.0599999999999996</v>
      </c>
      <c r="E4685">
        <v>2.79</v>
      </c>
      <c r="F4685">
        <v>5.86</v>
      </c>
      <c r="G4685">
        <v>6.25</v>
      </c>
      <c r="H4685">
        <v>3.23</v>
      </c>
      <c r="I4685">
        <v>5.1100000000000003</v>
      </c>
      <c r="J4685">
        <v>5.59</v>
      </c>
      <c r="K4685">
        <v>2.7</v>
      </c>
      <c r="U4685">
        <v>14</v>
      </c>
      <c r="V4685">
        <v>14</v>
      </c>
      <c r="W4685">
        <v>11</v>
      </c>
      <c r="X4685">
        <v>87</v>
      </c>
      <c r="Y4685">
        <v>70</v>
      </c>
      <c r="Z4685">
        <v>15</v>
      </c>
      <c r="AA4685">
        <f t="shared" si="1051"/>
        <v>211</v>
      </c>
      <c r="AB4685">
        <f t="shared" si="1038"/>
        <v>3.5160683490359391E-5</v>
      </c>
      <c r="AC4685" s="175">
        <f t="shared" ref="AC4685:AC4745" si="1053">SUM(AB4685:AB4688)/4</f>
        <v>4.1659577595212553E-5</v>
      </c>
    </row>
    <row r="4686" spans="1:29">
      <c r="A4686" t="s">
        <v>10606</v>
      </c>
      <c r="B4686" t="s">
        <v>10607</v>
      </c>
      <c r="C4686">
        <v>4</v>
      </c>
      <c r="D4686">
        <v>4.0599999999999996</v>
      </c>
      <c r="E4686">
        <v>2.78</v>
      </c>
      <c r="F4686">
        <v>5.77</v>
      </c>
      <c r="G4686">
        <v>6.22</v>
      </c>
      <c r="H4686">
        <v>3.2</v>
      </c>
      <c r="I4686">
        <v>5.07</v>
      </c>
      <c r="J4686">
        <v>5.57</v>
      </c>
      <c r="K4686">
        <v>2.7</v>
      </c>
      <c r="U4686">
        <v>14</v>
      </c>
      <c r="V4686">
        <v>13</v>
      </c>
      <c r="W4686">
        <v>13</v>
      </c>
      <c r="X4686">
        <v>90</v>
      </c>
      <c r="Y4686">
        <v>68</v>
      </c>
      <c r="Z4686">
        <v>12</v>
      </c>
      <c r="AA4686">
        <f t="shared" si="1051"/>
        <v>210</v>
      </c>
      <c r="AB4686">
        <f t="shared" si="1038"/>
        <v>3.4994045179978544E-5</v>
      </c>
      <c r="AC4686" s="175"/>
    </row>
    <row r="4687" spans="1:29">
      <c r="A4687" t="s">
        <v>10608</v>
      </c>
      <c r="B4687" t="s">
        <v>10609</v>
      </c>
      <c r="C4687">
        <v>3.99</v>
      </c>
      <c r="D4687">
        <v>4.0599999999999996</v>
      </c>
      <c r="E4687">
        <v>2.77</v>
      </c>
      <c r="F4687">
        <v>5.73</v>
      </c>
      <c r="G4687">
        <v>6.21</v>
      </c>
      <c r="H4687">
        <v>3.18</v>
      </c>
      <c r="I4687">
        <v>5.05</v>
      </c>
      <c r="J4687">
        <v>5.56</v>
      </c>
      <c r="K4687">
        <v>2.7</v>
      </c>
      <c r="U4687">
        <v>18</v>
      </c>
      <c r="V4687">
        <v>17</v>
      </c>
      <c r="W4687">
        <v>16</v>
      </c>
      <c r="X4687">
        <v>92</v>
      </c>
      <c r="Y4687">
        <v>65</v>
      </c>
      <c r="Z4687">
        <v>22</v>
      </c>
      <c r="AA4687">
        <f t="shared" si="1051"/>
        <v>230</v>
      </c>
      <c r="AB4687">
        <f t="shared" si="1038"/>
        <v>3.8326811387595545E-5</v>
      </c>
      <c r="AC4687" s="175"/>
    </row>
    <row r="4688" spans="1:29">
      <c r="A4688" t="s">
        <v>10610</v>
      </c>
      <c r="B4688" t="s">
        <v>10611</v>
      </c>
      <c r="C4688">
        <v>3.99</v>
      </c>
      <c r="D4688">
        <v>4.0599999999999996</v>
      </c>
      <c r="E4688">
        <v>2.77</v>
      </c>
      <c r="F4688">
        <v>5.7</v>
      </c>
      <c r="G4688">
        <v>6.19</v>
      </c>
      <c r="H4688">
        <v>3.17</v>
      </c>
      <c r="I4688">
        <v>5.04</v>
      </c>
      <c r="J4688">
        <v>5.55</v>
      </c>
      <c r="K4688">
        <v>2.7</v>
      </c>
      <c r="U4688">
        <v>18</v>
      </c>
      <c r="V4688">
        <v>27</v>
      </c>
      <c r="W4688">
        <v>23</v>
      </c>
      <c r="X4688">
        <v>123</v>
      </c>
      <c r="Y4688">
        <v>105</v>
      </c>
      <c r="Z4688">
        <v>53</v>
      </c>
      <c r="AA4688">
        <f t="shared" si="1051"/>
        <v>349</v>
      </c>
      <c r="AB4688">
        <f t="shared" si="1038"/>
        <v>5.8156770322916718E-5</v>
      </c>
      <c r="AC4688" s="175"/>
    </row>
    <row r="4689" spans="1:29">
      <c r="A4689" t="s">
        <v>10612</v>
      </c>
      <c r="B4689" t="s">
        <v>10613</v>
      </c>
      <c r="C4689">
        <v>4.0199999999999996</v>
      </c>
      <c r="D4689">
        <v>4.0599999999999996</v>
      </c>
      <c r="E4689">
        <v>2.78</v>
      </c>
      <c r="F4689">
        <v>5.76</v>
      </c>
      <c r="G4689">
        <v>6.22</v>
      </c>
      <c r="H4689">
        <v>3.17</v>
      </c>
      <c r="I4689">
        <v>5.08</v>
      </c>
      <c r="J4689">
        <v>5.57</v>
      </c>
      <c r="K4689">
        <v>2.7</v>
      </c>
      <c r="U4689">
        <v>6</v>
      </c>
      <c r="V4689">
        <v>44</v>
      </c>
      <c r="W4689">
        <v>39</v>
      </c>
      <c r="X4689">
        <v>199</v>
      </c>
      <c r="Y4689">
        <v>143</v>
      </c>
      <c r="Z4689">
        <v>166</v>
      </c>
      <c r="AA4689">
        <f t="shared" si="1051"/>
        <v>597</v>
      </c>
      <c r="AB4689">
        <f t="shared" si="1038"/>
        <v>9.9483071297367569E-5</v>
      </c>
      <c r="AC4689" s="175">
        <f t="shared" ref="AC4689" si="1054">SUM(AB4689:AB4692)/4</f>
        <v>1.0764834850602922E-4</v>
      </c>
    </row>
    <row r="4690" spans="1:29">
      <c r="A4690" t="s">
        <v>10614</v>
      </c>
      <c r="B4690" t="s">
        <v>10615</v>
      </c>
      <c r="C4690">
        <v>4.05</v>
      </c>
      <c r="D4690">
        <v>4.0599999999999996</v>
      </c>
      <c r="E4690">
        <v>2.81</v>
      </c>
      <c r="F4690">
        <v>5.9</v>
      </c>
      <c r="G4690">
        <v>6.27</v>
      </c>
      <c r="H4690">
        <v>3.22</v>
      </c>
      <c r="I4690">
        <v>5.16</v>
      </c>
      <c r="J4690">
        <v>5.62</v>
      </c>
      <c r="K4690">
        <v>2.7</v>
      </c>
      <c r="U4690">
        <v>19</v>
      </c>
      <c r="V4690">
        <v>59</v>
      </c>
      <c r="W4690">
        <v>38</v>
      </c>
      <c r="X4690">
        <v>219</v>
      </c>
      <c r="Y4690">
        <v>121</v>
      </c>
      <c r="Z4690">
        <v>259</v>
      </c>
      <c r="AA4690">
        <f t="shared" si="1051"/>
        <v>715</v>
      </c>
      <c r="AB4690">
        <f t="shared" si="1038"/>
        <v>1.1914639192230788E-4</v>
      </c>
      <c r="AC4690" s="175"/>
    </row>
    <row r="4691" spans="1:29">
      <c r="A4691" t="s">
        <v>10616</v>
      </c>
      <c r="B4691" t="s">
        <v>10617</v>
      </c>
      <c r="C4691">
        <v>4.0599999999999996</v>
      </c>
      <c r="D4691">
        <v>4.0599999999999996</v>
      </c>
      <c r="E4691">
        <v>2.85</v>
      </c>
      <c r="F4691">
        <v>6.05</v>
      </c>
      <c r="G4691">
        <v>6.3</v>
      </c>
      <c r="H4691">
        <v>3.27</v>
      </c>
      <c r="I4691">
        <v>5.25</v>
      </c>
      <c r="J4691">
        <v>5.66</v>
      </c>
      <c r="K4691">
        <v>2.7</v>
      </c>
      <c r="U4691">
        <v>24</v>
      </c>
      <c r="V4691">
        <v>45</v>
      </c>
      <c r="W4691">
        <v>40</v>
      </c>
      <c r="X4691">
        <v>219</v>
      </c>
      <c r="Y4691">
        <v>153</v>
      </c>
      <c r="Z4691">
        <v>223</v>
      </c>
      <c r="AA4691">
        <f t="shared" si="1051"/>
        <v>704</v>
      </c>
      <c r="AB4691">
        <f t="shared" si="1038"/>
        <v>1.1731337050811854E-4</v>
      </c>
      <c r="AC4691" s="175"/>
    </row>
    <row r="4692" spans="1:29">
      <c r="A4692" t="s">
        <v>10618</v>
      </c>
      <c r="B4692" t="s">
        <v>10619</v>
      </c>
      <c r="C4692">
        <v>4.0599999999999996</v>
      </c>
      <c r="D4692">
        <v>4.0599999999999996</v>
      </c>
      <c r="E4692">
        <v>2.88</v>
      </c>
      <c r="F4692">
        <v>6.16</v>
      </c>
      <c r="G4692">
        <v>6.31</v>
      </c>
      <c r="H4692">
        <v>3.34</v>
      </c>
      <c r="I4692">
        <v>5.33</v>
      </c>
      <c r="J4692">
        <v>5.7</v>
      </c>
      <c r="K4692">
        <v>2.7</v>
      </c>
      <c r="U4692">
        <v>31</v>
      </c>
      <c r="V4692">
        <v>42</v>
      </c>
      <c r="W4692">
        <v>35</v>
      </c>
      <c r="X4692">
        <v>154</v>
      </c>
      <c r="Y4692">
        <v>137</v>
      </c>
      <c r="Z4692">
        <v>169</v>
      </c>
      <c r="AA4692">
        <f t="shared" si="1051"/>
        <v>568</v>
      </c>
      <c r="AB4692">
        <f t="shared" si="1038"/>
        <v>9.4650560296322912E-5</v>
      </c>
      <c r="AC4692" s="175"/>
    </row>
    <row r="4693" spans="1:29">
      <c r="A4693" t="s">
        <v>10620</v>
      </c>
      <c r="B4693" t="s">
        <v>10621</v>
      </c>
      <c r="C4693">
        <v>4.0599999999999996</v>
      </c>
      <c r="D4693">
        <v>4.0599999999999996</v>
      </c>
      <c r="E4693">
        <v>2.91</v>
      </c>
      <c r="F4693">
        <v>6.23</v>
      </c>
      <c r="G4693">
        <v>6.31</v>
      </c>
      <c r="H4693">
        <v>3.41</v>
      </c>
      <c r="I4693">
        <v>5.41</v>
      </c>
      <c r="J4693">
        <v>5.75</v>
      </c>
      <c r="K4693">
        <v>2.7</v>
      </c>
      <c r="U4693">
        <v>28</v>
      </c>
      <c r="V4693">
        <v>39</v>
      </c>
      <c r="W4693">
        <v>34</v>
      </c>
      <c r="X4693">
        <v>143</v>
      </c>
      <c r="Y4693">
        <v>139</v>
      </c>
      <c r="Z4693">
        <v>162</v>
      </c>
      <c r="AA4693">
        <f t="shared" si="1051"/>
        <v>545</v>
      </c>
      <c r="AB4693">
        <f t="shared" si="1038"/>
        <v>9.0817879157563354E-5</v>
      </c>
      <c r="AC4693" s="175">
        <f t="shared" si="1039"/>
        <v>8.3569112655996374E-5</v>
      </c>
    </row>
    <row r="4694" spans="1:29">
      <c r="A4694" t="s">
        <v>10622</v>
      </c>
      <c r="B4694" t="s">
        <v>10623</v>
      </c>
      <c r="C4694">
        <v>4.0599999999999996</v>
      </c>
      <c r="D4694">
        <v>4.0599999999999996</v>
      </c>
      <c r="E4694">
        <v>2.95</v>
      </c>
      <c r="F4694">
        <v>6.27</v>
      </c>
      <c r="G4694">
        <v>6.32</v>
      </c>
      <c r="H4694">
        <v>3.49</v>
      </c>
      <c r="I4694">
        <v>5.49</v>
      </c>
      <c r="J4694">
        <v>5.79</v>
      </c>
      <c r="K4694">
        <v>2.7</v>
      </c>
      <c r="U4694">
        <v>23</v>
      </c>
      <c r="V4694">
        <v>36</v>
      </c>
      <c r="W4694">
        <v>29</v>
      </c>
      <c r="X4694">
        <v>140</v>
      </c>
      <c r="Y4694">
        <v>132</v>
      </c>
      <c r="Z4694">
        <v>147</v>
      </c>
      <c r="AA4694">
        <f t="shared" si="1051"/>
        <v>507</v>
      </c>
      <c r="AB4694">
        <f t="shared" ref="AB4694:AB4757" si="1055">AA4694/$AD$4</f>
        <v>8.4485623363091047E-5</v>
      </c>
      <c r="AC4694" s="175"/>
    </row>
    <row r="4695" spans="1:29">
      <c r="A4695" t="s">
        <v>10624</v>
      </c>
      <c r="B4695" t="s">
        <v>10625</v>
      </c>
      <c r="C4695">
        <v>4.0599999999999996</v>
      </c>
      <c r="D4695">
        <v>4.0599999999999996</v>
      </c>
      <c r="E4695">
        <v>2.98</v>
      </c>
      <c r="F4695">
        <v>6.3</v>
      </c>
      <c r="G4695">
        <v>6.32</v>
      </c>
      <c r="H4695">
        <v>3.58</v>
      </c>
      <c r="I4695">
        <v>5.56</v>
      </c>
      <c r="J4695">
        <v>5.82</v>
      </c>
      <c r="K4695">
        <v>2.7</v>
      </c>
      <c r="U4695">
        <v>19</v>
      </c>
      <c r="V4695">
        <v>34</v>
      </c>
      <c r="W4695">
        <v>24</v>
      </c>
      <c r="X4695">
        <v>131</v>
      </c>
      <c r="Y4695">
        <v>128</v>
      </c>
      <c r="Z4695">
        <v>149</v>
      </c>
      <c r="AA4695">
        <f t="shared" si="1051"/>
        <v>485</v>
      </c>
      <c r="AB4695">
        <f t="shared" si="1055"/>
        <v>8.0819580534712343E-5</v>
      </c>
      <c r="AC4695" s="175"/>
    </row>
    <row r="4696" spans="1:29">
      <c r="A4696" t="s">
        <v>10626</v>
      </c>
      <c r="B4696" t="s">
        <v>10627</v>
      </c>
      <c r="C4696">
        <v>4.0599999999999996</v>
      </c>
      <c r="D4696">
        <v>4.0599999999999996</v>
      </c>
      <c r="E4696">
        <v>3.01</v>
      </c>
      <c r="F4696">
        <v>6.31</v>
      </c>
      <c r="G4696">
        <v>6.32</v>
      </c>
      <c r="H4696">
        <v>3.65</v>
      </c>
      <c r="I4696">
        <v>5.63</v>
      </c>
      <c r="J4696">
        <v>5.86</v>
      </c>
      <c r="K4696">
        <v>2.7</v>
      </c>
      <c r="U4696">
        <v>19</v>
      </c>
      <c r="V4696">
        <v>33</v>
      </c>
      <c r="W4696">
        <v>21</v>
      </c>
      <c r="X4696">
        <v>124</v>
      </c>
      <c r="Y4696">
        <v>128</v>
      </c>
      <c r="Z4696">
        <v>144</v>
      </c>
      <c r="AA4696">
        <f t="shared" si="1051"/>
        <v>469</v>
      </c>
      <c r="AB4696">
        <f t="shared" si="1055"/>
        <v>7.8153367568618739E-5</v>
      </c>
      <c r="AC4696" s="175"/>
    </row>
    <row r="4697" spans="1:29">
      <c r="A4697" t="s">
        <v>10628</v>
      </c>
      <c r="B4697" t="s">
        <v>10629</v>
      </c>
      <c r="C4697">
        <v>4.0599999999999996</v>
      </c>
      <c r="D4697">
        <v>4.0599999999999996</v>
      </c>
      <c r="E4697">
        <v>3.03</v>
      </c>
      <c r="F4697">
        <v>6.31</v>
      </c>
      <c r="G4697">
        <v>6.32</v>
      </c>
      <c r="H4697">
        <v>3.71</v>
      </c>
      <c r="I4697">
        <v>5.67</v>
      </c>
      <c r="J4697">
        <v>5.88</v>
      </c>
      <c r="K4697">
        <v>2.7</v>
      </c>
      <c r="U4697">
        <v>22</v>
      </c>
      <c r="V4697">
        <v>31</v>
      </c>
      <c r="W4697">
        <v>23</v>
      </c>
      <c r="X4697">
        <v>100</v>
      </c>
      <c r="Y4697">
        <v>118</v>
      </c>
      <c r="Z4697">
        <v>116</v>
      </c>
      <c r="AA4697">
        <f t="shared" si="1051"/>
        <v>410</v>
      </c>
      <c r="AB4697">
        <f t="shared" si="1055"/>
        <v>6.8321707256148583E-5</v>
      </c>
      <c r="AC4697" s="175">
        <f t="shared" si="1040"/>
        <v>6.5447196402078912E-5</v>
      </c>
    </row>
    <row r="4698" spans="1:29">
      <c r="A4698" t="s">
        <v>10630</v>
      </c>
      <c r="B4698" t="s">
        <v>10631</v>
      </c>
      <c r="C4698">
        <v>4.0599999999999996</v>
      </c>
      <c r="D4698">
        <v>4.0599999999999996</v>
      </c>
      <c r="E4698">
        <v>3.05</v>
      </c>
      <c r="F4698">
        <v>6.31</v>
      </c>
      <c r="G4698">
        <v>6.32</v>
      </c>
      <c r="H4698">
        <v>3.74</v>
      </c>
      <c r="I4698">
        <v>5.7</v>
      </c>
      <c r="J4698">
        <v>5.9</v>
      </c>
      <c r="K4698">
        <v>2.7</v>
      </c>
      <c r="U4698">
        <v>23</v>
      </c>
      <c r="V4698">
        <v>29</v>
      </c>
      <c r="W4698">
        <v>23</v>
      </c>
      <c r="X4698">
        <v>93</v>
      </c>
      <c r="Y4698">
        <v>121</v>
      </c>
      <c r="Z4698">
        <v>111</v>
      </c>
      <c r="AA4698">
        <f t="shared" si="1051"/>
        <v>400</v>
      </c>
      <c r="AB4698">
        <f t="shared" si="1055"/>
        <v>6.6655324152340079E-5</v>
      </c>
      <c r="AC4698" s="175"/>
    </row>
    <row r="4699" spans="1:29">
      <c r="A4699" t="s">
        <v>10632</v>
      </c>
      <c r="B4699" t="s">
        <v>10633</v>
      </c>
      <c r="C4699">
        <v>4.0599999999999996</v>
      </c>
      <c r="D4699">
        <v>4.0599999999999996</v>
      </c>
      <c r="E4699">
        <v>3.06</v>
      </c>
      <c r="F4699">
        <v>6.31</v>
      </c>
      <c r="G4699">
        <v>6.32</v>
      </c>
      <c r="H4699">
        <v>3.75</v>
      </c>
      <c r="I4699">
        <v>5.71</v>
      </c>
      <c r="J4699">
        <v>5.9</v>
      </c>
      <c r="K4699">
        <v>2.7</v>
      </c>
      <c r="U4699">
        <v>20</v>
      </c>
      <c r="V4699">
        <v>30</v>
      </c>
      <c r="W4699">
        <v>24</v>
      </c>
      <c r="X4699">
        <v>92</v>
      </c>
      <c r="Y4699">
        <v>110</v>
      </c>
      <c r="Z4699">
        <v>99</v>
      </c>
      <c r="AA4699">
        <f t="shared" si="1051"/>
        <v>375</v>
      </c>
      <c r="AB4699">
        <f t="shared" si="1055"/>
        <v>6.2489366392818826E-5</v>
      </c>
      <c r="AC4699" s="175"/>
    </row>
    <row r="4700" spans="1:29">
      <c r="A4700" t="s">
        <v>10634</v>
      </c>
      <c r="B4700" t="s">
        <v>10635</v>
      </c>
      <c r="C4700">
        <v>4.0599999999999996</v>
      </c>
      <c r="D4700">
        <v>4.0599999999999996</v>
      </c>
      <c r="E4700">
        <v>3.06</v>
      </c>
      <c r="F4700">
        <v>6.31</v>
      </c>
      <c r="G4700">
        <v>6.32</v>
      </c>
      <c r="H4700">
        <v>3.74</v>
      </c>
      <c r="I4700">
        <v>5.71</v>
      </c>
      <c r="J4700">
        <v>5.9</v>
      </c>
      <c r="K4700">
        <v>2.7</v>
      </c>
      <c r="U4700">
        <v>21</v>
      </c>
      <c r="V4700">
        <v>32</v>
      </c>
      <c r="W4700">
        <v>25</v>
      </c>
      <c r="X4700">
        <v>83</v>
      </c>
      <c r="Y4700">
        <v>108</v>
      </c>
      <c r="Z4700">
        <v>117</v>
      </c>
      <c r="AA4700">
        <f t="shared" si="1051"/>
        <v>386</v>
      </c>
      <c r="AB4700">
        <f t="shared" si="1055"/>
        <v>6.4322387807008171E-5</v>
      </c>
      <c r="AC4700" s="175"/>
    </row>
    <row r="4701" spans="1:29">
      <c r="A4701" t="s">
        <v>10636</v>
      </c>
      <c r="B4701" t="s">
        <v>10637</v>
      </c>
      <c r="C4701">
        <v>4.0599999999999996</v>
      </c>
      <c r="D4701">
        <v>4.0599999999999996</v>
      </c>
      <c r="E4701">
        <v>3.05</v>
      </c>
      <c r="F4701">
        <v>6.31</v>
      </c>
      <c r="G4701">
        <v>6.32</v>
      </c>
      <c r="H4701">
        <v>3.71</v>
      </c>
      <c r="I4701">
        <v>5.69</v>
      </c>
      <c r="J4701">
        <v>5.89</v>
      </c>
      <c r="K4701">
        <v>2.7</v>
      </c>
      <c r="U4701">
        <v>22</v>
      </c>
      <c r="V4701">
        <v>33</v>
      </c>
      <c r="W4701">
        <v>24</v>
      </c>
      <c r="X4701">
        <v>86</v>
      </c>
      <c r="Y4701">
        <v>116</v>
      </c>
      <c r="Z4701">
        <v>137</v>
      </c>
      <c r="AA4701">
        <f t="shared" si="1051"/>
        <v>418</v>
      </c>
      <c r="AB4701">
        <f t="shared" si="1055"/>
        <v>6.9654813739195378E-5</v>
      </c>
      <c r="AC4701" s="175">
        <f t="shared" si="1041"/>
        <v>7.515387798176344E-5</v>
      </c>
    </row>
    <row r="4702" spans="1:29">
      <c r="A4702" t="s">
        <v>10638</v>
      </c>
      <c r="B4702" t="s">
        <v>10639</v>
      </c>
      <c r="C4702">
        <v>4.0599999999999996</v>
      </c>
      <c r="D4702">
        <v>4.0599999999999996</v>
      </c>
      <c r="E4702">
        <v>3.02</v>
      </c>
      <c r="F4702">
        <v>6.31</v>
      </c>
      <c r="G4702">
        <v>6.32</v>
      </c>
      <c r="H4702">
        <v>3.65</v>
      </c>
      <c r="I4702">
        <v>5.63</v>
      </c>
      <c r="J4702">
        <v>5.86</v>
      </c>
      <c r="K4702">
        <v>2.7</v>
      </c>
      <c r="U4702">
        <v>23</v>
      </c>
      <c r="V4702">
        <v>36</v>
      </c>
      <c r="W4702">
        <v>29</v>
      </c>
      <c r="X4702">
        <v>89</v>
      </c>
      <c r="Y4702">
        <v>122</v>
      </c>
      <c r="Z4702">
        <v>133</v>
      </c>
      <c r="AA4702">
        <f t="shared" si="1051"/>
        <v>432</v>
      </c>
      <c r="AB4702">
        <f t="shared" si="1055"/>
        <v>7.1987750084527287E-5</v>
      </c>
      <c r="AC4702" s="175"/>
    </row>
    <row r="4703" spans="1:29">
      <c r="A4703" t="s">
        <v>10640</v>
      </c>
      <c r="B4703" t="s">
        <v>10641</v>
      </c>
      <c r="C4703">
        <v>4.0599999999999996</v>
      </c>
      <c r="D4703">
        <v>4.0599999999999996</v>
      </c>
      <c r="E4703">
        <v>2.96</v>
      </c>
      <c r="F4703">
        <v>6.29</v>
      </c>
      <c r="G4703">
        <v>6.32</v>
      </c>
      <c r="H4703">
        <v>3.54</v>
      </c>
      <c r="I4703">
        <v>5.52</v>
      </c>
      <c r="J4703">
        <v>5.8</v>
      </c>
      <c r="K4703">
        <v>2.7</v>
      </c>
      <c r="U4703">
        <v>22</v>
      </c>
      <c r="V4703">
        <v>40</v>
      </c>
      <c r="W4703">
        <v>33</v>
      </c>
      <c r="X4703">
        <v>105</v>
      </c>
      <c r="Y4703">
        <v>125</v>
      </c>
      <c r="Z4703">
        <v>140</v>
      </c>
      <c r="AA4703">
        <f t="shared" si="1051"/>
        <v>465</v>
      </c>
      <c r="AB4703">
        <f t="shared" si="1055"/>
        <v>7.7486814327095335E-5</v>
      </c>
      <c r="AC4703" s="175"/>
    </row>
    <row r="4704" spans="1:29">
      <c r="A4704" t="s">
        <v>10642</v>
      </c>
      <c r="B4704" t="s">
        <v>10643</v>
      </c>
      <c r="C4704">
        <v>4.0599999999999996</v>
      </c>
      <c r="D4704">
        <v>4.0599999999999996</v>
      </c>
      <c r="E4704">
        <v>2.9</v>
      </c>
      <c r="F4704">
        <v>6.2</v>
      </c>
      <c r="G4704">
        <v>6.31</v>
      </c>
      <c r="H4704">
        <v>3.41</v>
      </c>
      <c r="I4704">
        <v>5.37</v>
      </c>
      <c r="J4704">
        <v>5.73</v>
      </c>
      <c r="K4704">
        <v>2.7</v>
      </c>
      <c r="U4704">
        <v>21</v>
      </c>
      <c r="V4704">
        <v>40</v>
      </c>
      <c r="W4704">
        <v>32</v>
      </c>
      <c r="X4704">
        <v>114</v>
      </c>
      <c r="Y4704">
        <v>137</v>
      </c>
      <c r="Z4704">
        <v>145</v>
      </c>
      <c r="AA4704">
        <f t="shared" si="1051"/>
        <v>489</v>
      </c>
      <c r="AB4704">
        <f t="shared" si="1055"/>
        <v>8.1486133776235747E-5</v>
      </c>
      <c r="AC4704" s="175"/>
    </row>
    <row r="4705" spans="1:29">
      <c r="A4705" t="s">
        <v>10644</v>
      </c>
      <c r="B4705" t="s">
        <v>10645</v>
      </c>
      <c r="C4705">
        <v>4.05</v>
      </c>
      <c r="D4705">
        <v>4.0599999999999996</v>
      </c>
      <c r="E4705">
        <v>2.86</v>
      </c>
      <c r="F4705">
        <v>6.06</v>
      </c>
      <c r="G4705">
        <v>6.29</v>
      </c>
      <c r="H4705">
        <v>3.31</v>
      </c>
      <c r="I4705">
        <v>5.26</v>
      </c>
      <c r="J4705">
        <v>5.67</v>
      </c>
      <c r="K4705">
        <v>2.7</v>
      </c>
      <c r="U4705">
        <v>22</v>
      </c>
      <c r="V4705">
        <v>40</v>
      </c>
      <c r="W4705">
        <v>28</v>
      </c>
      <c r="X4705">
        <v>104</v>
      </c>
      <c r="Y4705">
        <v>133</v>
      </c>
      <c r="Z4705">
        <v>124</v>
      </c>
      <c r="AA4705">
        <f t="shared" si="1051"/>
        <v>451</v>
      </c>
      <c r="AB4705">
        <f t="shared" si="1055"/>
        <v>7.515387798176344E-5</v>
      </c>
      <c r="AC4705" s="175">
        <f t="shared" si="1042"/>
        <v>5.1907833683634838E-5</v>
      </c>
    </row>
    <row r="4706" spans="1:29">
      <c r="A4706" t="s">
        <v>10646</v>
      </c>
      <c r="B4706" t="s">
        <v>10647</v>
      </c>
      <c r="C4706">
        <v>4.0199999999999996</v>
      </c>
      <c r="D4706">
        <v>4.0599999999999996</v>
      </c>
      <c r="E4706">
        <v>2.82</v>
      </c>
      <c r="F4706">
        <v>5.91</v>
      </c>
      <c r="G4706">
        <v>6.25</v>
      </c>
      <c r="H4706">
        <v>3.26</v>
      </c>
      <c r="I4706">
        <v>5.15</v>
      </c>
      <c r="J4706">
        <v>5.61</v>
      </c>
      <c r="K4706">
        <v>2.7</v>
      </c>
      <c r="U4706">
        <v>17</v>
      </c>
      <c r="V4706">
        <v>31</v>
      </c>
      <c r="W4706">
        <v>22</v>
      </c>
      <c r="X4706">
        <v>101</v>
      </c>
      <c r="Y4706">
        <v>120</v>
      </c>
      <c r="Z4706">
        <v>72</v>
      </c>
      <c r="AA4706">
        <f t="shared" si="1051"/>
        <v>363</v>
      </c>
      <c r="AB4706">
        <f t="shared" si="1055"/>
        <v>6.048970666824862E-5</v>
      </c>
      <c r="AC4706" s="175"/>
    </row>
    <row r="4707" spans="1:29">
      <c r="A4707" t="s">
        <v>10648</v>
      </c>
      <c r="B4707" t="s">
        <v>10649</v>
      </c>
      <c r="C4707">
        <v>3.99</v>
      </c>
      <c r="D4707">
        <v>4.0599999999999996</v>
      </c>
      <c r="E4707">
        <v>2.79</v>
      </c>
      <c r="F4707">
        <v>5.79</v>
      </c>
      <c r="G4707">
        <v>6.21</v>
      </c>
      <c r="H4707">
        <v>3.21</v>
      </c>
      <c r="I4707">
        <v>5.09</v>
      </c>
      <c r="J4707">
        <v>5.58</v>
      </c>
      <c r="K4707">
        <v>2.7</v>
      </c>
      <c r="U4707">
        <v>15</v>
      </c>
      <c r="V4707">
        <v>22</v>
      </c>
      <c r="W4707">
        <v>12</v>
      </c>
      <c r="X4707">
        <v>76</v>
      </c>
      <c r="Y4707">
        <v>90</v>
      </c>
      <c r="Z4707">
        <v>30</v>
      </c>
      <c r="AA4707">
        <f t="shared" si="1051"/>
        <v>245</v>
      </c>
      <c r="AB4707">
        <f t="shared" si="1055"/>
        <v>4.0826386043308294E-5</v>
      </c>
      <c r="AC4707" s="175"/>
    </row>
    <row r="4708" spans="1:29">
      <c r="A4708" t="s">
        <v>10650</v>
      </c>
      <c r="B4708" t="s">
        <v>10651</v>
      </c>
      <c r="C4708">
        <v>3.95</v>
      </c>
      <c r="D4708">
        <v>4.0599999999999996</v>
      </c>
      <c r="E4708">
        <v>2.77</v>
      </c>
      <c r="F4708">
        <v>5.67</v>
      </c>
      <c r="G4708">
        <v>6.16</v>
      </c>
      <c r="H4708">
        <v>3.18</v>
      </c>
      <c r="I4708">
        <v>5.03</v>
      </c>
      <c r="J4708">
        <v>5.54</v>
      </c>
      <c r="K4708">
        <v>2.7</v>
      </c>
      <c r="U4708">
        <v>14</v>
      </c>
      <c r="V4708">
        <v>16</v>
      </c>
      <c r="W4708">
        <v>11</v>
      </c>
      <c r="X4708">
        <v>66</v>
      </c>
      <c r="Y4708">
        <v>68</v>
      </c>
      <c r="Z4708">
        <v>12</v>
      </c>
      <c r="AA4708">
        <f t="shared" si="1051"/>
        <v>187</v>
      </c>
      <c r="AB4708">
        <f t="shared" si="1055"/>
        <v>3.1161364041218986E-5</v>
      </c>
      <c r="AC4708" s="175"/>
    </row>
    <row r="4709" spans="1:29">
      <c r="A4709" t="s">
        <v>10652</v>
      </c>
      <c r="B4709" t="s">
        <v>10653</v>
      </c>
      <c r="C4709">
        <v>3.92</v>
      </c>
      <c r="D4709">
        <v>4.05</v>
      </c>
      <c r="E4709">
        <v>2.75</v>
      </c>
      <c r="F4709">
        <v>5.58</v>
      </c>
      <c r="G4709">
        <v>6.11</v>
      </c>
      <c r="H4709">
        <v>3.14</v>
      </c>
      <c r="I4709">
        <v>4.9800000000000004</v>
      </c>
      <c r="J4709">
        <v>5.52</v>
      </c>
      <c r="K4709">
        <v>2.7</v>
      </c>
      <c r="U4709">
        <v>14</v>
      </c>
      <c r="V4709">
        <v>14</v>
      </c>
      <c r="W4709">
        <v>11</v>
      </c>
      <c r="X4709">
        <v>83</v>
      </c>
      <c r="Y4709">
        <v>70</v>
      </c>
      <c r="Z4709">
        <v>15</v>
      </c>
      <c r="AA4709">
        <f t="shared" si="1051"/>
        <v>207</v>
      </c>
      <c r="AB4709">
        <f t="shared" si="1055"/>
        <v>3.4494130248835987E-5</v>
      </c>
      <c r="AC4709" s="175">
        <f t="shared" si="1043"/>
        <v>4.120132224166521E-5</v>
      </c>
    </row>
    <row r="4710" spans="1:29">
      <c r="A4710" t="s">
        <v>10654</v>
      </c>
      <c r="B4710" t="s">
        <v>10655</v>
      </c>
      <c r="C4710">
        <v>3.88</v>
      </c>
      <c r="D4710">
        <v>4.04</v>
      </c>
      <c r="E4710">
        <v>2.73</v>
      </c>
      <c r="F4710">
        <v>5.48</v>
      </c>
      <c r="G4710">
        <v>6.04</v>
      </c>
      <c r="H4710">
        <v>3.11</v>
      </c>
      <c r="I4710">
        <v>4.93</v>
      </c>
      <c r="J4710">
        <v>5.49</v>
      </c>
      <c r="K4710">
        <v>2.7</v>
      </c>
      <c r="U4710">
        <v>15</v>
      </c>
      <c r="V4710">
        <v>13</v>
      </c>
      <c r="W4710">
        <v>13</v>
      </c>
      <c r="X4710">
        <v>86</v>
      </c>
      <c r="Y4710">
        <v>68</v>
      </c>
      <c r="Z4710">
        <v>12</v>
      </c>
      <c r="AA4710">
        <f t="shared" si="1051"/>
        <v>207</v>
      </c>
      <c r="AB4710">
        <f t="shared" si="1055"/>
        <v>3.4494130248835987E-5</v>
      </c>
      <c r="AC4710" s="175"/>
    </row>
    <row r="4711" spans="1:29">
      <c r="A4711" t="s">
        <v>10656</v>
      </c>
      <c r="B4711" t="s">
        <v>10657</v>
      </c>
      <c r="C4711">
        <v>3.87</v>
      </c>
      <c r="D4711">
        <v>4.04</v>
      </c>
      <c r="E4711">
        <v>2.72</v>
      </c>
      <c r="F4711">
        <v>5.46</v>
      </c>
      <c r="G4711">
        <v>6.04</v>
      </c>
      <c r="H4711">
        <v>3.1</v>
      </c>
      <c r="I4711">
        <v>4.92</v>
      </c>
      <c r="J4711">
        <v>5.49</v>
      </c>
      <c r="K4711">
        <v>2.7</v>
      </c>
      <c r="U4711">
        <v>19</v>
      </c>
      <c r="V4711">
        <v>17</v>
      </c>
      <c r="W4711">
        <v>16</v>
      </c>
      <c r="X4711">
        <v>88</v>
      </c>
      <c r="Y4711">
        <v>65</v>
      </c>
      <c r="Z4711">
        <v>22</v>
      </c>
      <c r="AA4711">
        <f t="shared" si="1051"/>
        <v>227</v>
      </c>
      <c r="AB4711">
        <f t="shared" si="1055"/>
        <v>3.7826896456452995E-5</v>
      </c>
      <c r="AC4711" s="175"/>
    </row>
    <row r="4712" spans="1:29">
      <c r="A4712" t="s">
        <v>10658</v>
      </c>
      <c r="B4712" t="s">
        <v>10659</v>
      </c>
      <c r="C4712">
        <v>3.87</v>
      </c>
      <c r="D4712">
        <v>4.03</v>
      </c>
      <c r="E4712">
        <v>2.71</v>
      </c>
      <c r="F4712">
        <v>5.43</v>
      </c>
      <c r="G4712">
        <v>6.01</v>
      </c>
      <c r="H4712">
        <v>3.08</v>
      </c>
      <c r="I4712">
        <v>4.91</v>
      </c>
      <c r="J4712">
        <v>5.48</v>
      </c>
      <c r="K4712">
        <v>2.7</v>
      </c>
      <c r="U4712">
        <v>18</v>
      </c>
      <c r="V4712">
        <v>27</v>
      </c>
      <c r="W4712">
        <v>24</v>
      </c>
      <c r="X4712">
        <v>121</v>
      </c>
      <c r="Y4712">
        <v>105</v>
      </c>
      <c r="Z4712">
        <v>53</v>
      </c>
      <c r="AA4712">
        <f t="shared" si="1051"/>
        <v>348</v>
      </c>
      <c r="AB4712">
        <f t="shared" si="1055"/>
        <v>5.7990132012535864E-5</v>
      </c>
      <c r="AC4712" s="175"/>
    </row>
    <row r="4713" spans="1:29">
      <c r="A4713" t="s">
        <v>10660</v>
      </c>
      <c r="B4713" t="s">
        <v>10661</v>
      </c>
      <c r="C4713">
        <v>3.92</v>
      </c>
      <c r="D4713">
        <v>4.0599999999999996</v>
      </c>
      <c r="E4713">
        <v>2.74</v>
      </c>
      <c r="F4713">
        <v>5.5</v>
      </c>
      <c r="G4713">
        <v>6.05</v>
      </c>
      <c r="H4713">
        <v>3.08</v>
      </c>
      <c r="I4713">
        <v>4.9800000000000004</v>
      </c>
      <c r="J4713">
        <v>5.52</v>
      </c>
      <c r="K4713">
        <v>2.7</v>
      </c>
      <c r="U4713">
        <v>6</v>
      </c>
      <c r="V4713">
        <v>44</v>
      </c>
      <c r="W4713">
        <v>39</v>
      </c>
      <c r="X4713">
        <v>196</v>
      </c>
      <c r="Y4713">
        <v>143</v>
      </c>
      <c r="Z4713">
        <v>166</v>
      </c>
      <c r="AA4713">
        <f t="shared" si="1051"/>
        <v>594</v>
      </c>
      <c r="AB4713">
        <f t="shared" si="1055"/>
        <v>9.8983156366225019E-5</v>
      </c>
      <c r="AC4713" s="175">
        <f t="shared" si="1044"/>
        <v>1.0814826343717177E-4</v>
      </c>
    </row>
    <row r="4714" spans="1:29">
      <c r="A4714" t="s">
        <v>10662</v>
      </c>
      <c r="B4714" t="s">
        <v>10663</v>
      </c>
      <c r="C4714">
        <v>4.01</v>
      </c>
      <c r="D4714">
        <v>4.0599999999999996</v>
      </c>
      <c r="E4714">
        <v>2.79</v>
      </c>
      <c r="F4714">
        <v>5.72</v>
      </c>
      <c r="G4714">
        <v>6.18</v>
      </c>
      <c r="H4714">
        <v>3.15</v>
      </c>
      <c r="I4714">
        <v>5.09</v>
      </c>
      <c r="J4714">
        <v>5.58</v>
      </c>
      <c r="K4714">
        <v>2.7</v>
      </c>
      <c r="U4714">
        <v>20</v>
      </c>
      <c r="V4714">
        <v>59</v>
      </c>
      <c r="W4714">
        <v>38</v>
      </c>
      <c r="X4714">
        <v>221</v>
      </c>
      <c r="Y4714">
        <v>121</v>
      </c>
      <c r="Z4714">
        <v>259</v>
      </c>
      <c r="AA4714">
        <f t="shared" si="1051"/>
        <v>718</v>
      </c>
      <c r="AB4714">
        <f t="shared" si="1055"/>
        <v>1.1964630685345043E-4</v>
      </c>
      <c r="AC4714" s="175"/>
    </row>
    <row r="4715" spans="1:29">
      <c r="A4715" t="s">
        <v>10664</v>
      </c>
      <c r="B4715" t="s">
        <v>10665</v>
      </c>
      <c r="C4715">
        <v>4.04</v>
      </c>
      <c r="D4715">
        <v>4.0599999999999996</v>
      </c>
      <c r="E4715">
        <v>2.83</v>
      </c>
      <c r="F4715">
        <v>5.94</v>
      </c>
      <c r="G4715">
        <v>6.27</v>
      </c>
      <c r="H4715">
        <v>3.23</v>
      </c>
      <c r="I4715">
        <v>5.2</v>
      </c>
      <c r="J4715">
        <v>5.64</v>
      </c>
      <c r="K4715">
        <v>2.7</v>
      </c>
      <c r="U4715">
        <v>25</v>
      </c>
      <c r="V4715">
        <v>44</v>
      </c>
      <c r="W4715">
        <v>40</v>
      </c>
      <c r="X4715">
        <v>219</v>
      </c>
      <c r="Y4715">
        <v>153</v>
      </c>
      <c r="Z4715">
        <v>223</v>
      </c>
      <c r="AA4715">
        <f t="shared" si="1051"/>
        <v>704</v>
      </c>
      <c r="AB4715">
        <f t="shared" si="1055"/>
        <v>1.1731337050811854E-4</v>
      </c>
      <c r="AC4715" s="175"/>
    </row>
    <row r="4716" spans="1:29">
      <c r="A4716" t="s">
        <v>10666</v>
      </c>
      <c r="B4716" t="s">
        <v>10667</v>
      </c>
      <c r="C4716">
        <v>4.0599999999999996</v>
      </c>
      <c r="D4716">
        <v>4.0599999999999996</v>
      </c>
      <c r="E4716">
        <v>2.88</v>
      </c>
      <c r="F4716">
        <v>6.1</v>
      </c>
      <c r="G4716">
        <v>6.3</v>
      </c>
      <c r="H4716">
        <v>3.32</v>
      </c>
      <c r="I4716">
        <v>5.31</v>
      </c>
      <c r="J4716">
        <v>5.69</v>
      </c>
      <c r="K4716">
        <v>2.7</v>
      </c>
      <c r="U4716">
        <v>31</v>
      </c>
      <c r="V4716">
        <v>42</v>
      </c>
      <c r="W4716">
        <v>36</v>
      </c>
      <c r="X4716">
        <v>165</v>
      </c>
      <c r="Y4716">
        <v>137</v>
      </c>
      <c r="Z4716">
        <v>169</v>
      </c>
      <c r="AA4716">
        <f t="shared" si="1051"/>
        <v>580</v>
      </c>
      <c r="AB4716">
        <f t="shared" si="1055"/>
        <v>9.6650220020893111E-5</v>
      </c>
      <c r="AC4716" s="175"/>
    </row>
    <row r="4717" spans="1:29">
      <c r="A4717" t="s">
        <v>10668</v>
      </c>
      <c r="B4717" t="s">
        <v>10669</v>
      </c>
      <c r="C4717">
        <v>4.0599999999999996</v>
      </c>
      <c r="D4717">
        <v>4.0599999999999996</v>
      </c>
      <c r="E4717">
        <v>2.92</v>
      </c>
      <c r="F4717">
        <v>6.21</v>
      </c>
      <c r="G4717">
        <v>6.31</v>
      </c>
      <c r="H4717">
        <v>3.41</v>
      </c>
      <c r="I4717">
        <v>5.41</v>
      </c>
      <c r="J4717">
        <v>5.75</v>
      </c>
      <c r="K4717">
        <v>2.7</v>
      </c>
      <c r="U4717">
        <v>28</v>
      </c>
      <c r="V4717">
        <v>39</v>
      </c>
      <c r="W4717">
        <v>34</v>
      </c>
      <c r="X4717">
        <v>154</v>
      </c>
      <c r="Y4717">
        <v>139</v>
      </c>
      <c r="Z4717">
        <v>162</v>
      </c>
      <c r="AA4717">
        <f t="shared" si="1051"/>
        <v>556</v>
      </c>
      <c r="AB4717">
        <f t="shared" si="1055"/>
        <v>9.2650900571752712E-5</v>
      </c>
      <c r="AC4717" s="175">
        <f t="shared" si="1045"/>
        <v>8.5110517027019237E-5</v>
      </c>
    </row>
    <row r="4718" spans="1:29">
      <c r="A4718" t="s">
        <v>10670</v>
      </c>
      <c r="B4718" t="s">
        <v>10671</v>
      </c>
      <c r="C4718">
        <v>4.0599999999999996</v>
      </c>
      <c r="D4718">
        <v>4.0599999999999996</v>
      </c>
      <c r="E4718">
        <v>2.97</v>
      </c>
      <c r="F4718">
        <v>6.28</v>
      </c>
      <c r="G4718">
        <v>6.32</v>
      </c>
      <c r="H4718">
        <v>3.51</v>
      </c>
      <c r="I4718">
        <v>5.52</v>
      </c>
      <c r="J4718">
        <v>5.81</v>
      </c>
      <c r="K4718">
        <v>2.7</v>
      </c>
      <c r="U4718">
        <v>22</v>
      </c>
      <c r="V4718">
        <v>36</v>
      </c>
      <c r="W4718">
        <v>29</v>
      </c>
      <c r="X4718">
        <v>151</v>
      </c>
      <c r="Y4718">
        <v>132</v>
      </c>
      <c r="Z4718">
        <v>147</v>
      </c>
      <c r="AA4718">
        <f t="shared" si="1051"/>
        <v>517</v>
      </c>
      <c r="AB4718">
        <f t="shared" si="1055"/>
        <v>8.6152006466899551E-5</v>
      </c>
      <c r="AC4718" s="175"/>
    </row>
    <row r="4719" spans="1:29">
      <c r="A4719" t="s">
        <v>10672</v>
      </c>
      <c r="B4719" t="s">
        <v>10673</v>
      </c>
      <c r="C4719">
        <v>4.0599999999999996</v>
      </c>
      <c r="D4719">
        <v>4.0599999999999996</v>
      </c>
      <c r="E4719">
        <v>3.01</v>
      </c>
      <c r="F4719">
        <v>6.31</v>
      </c>
      <c r="G4719">
        <v>6.32</v>
      </c>
      <c r="H4719">
        <v>3.63</v>
      </c>
      <c r="I4719">
        <v>5.61</v>
      </c>
      <c r="J4719">
        <v>5.85</v>
      </c>
      <c r="K4719">
        <v>2.7</v>
      </c>
      <c r="U4719">
        <v>18</v>
      </c>
      <c r="V4719">
        <v>34</v>
      </c>
      <c r="W4719">
        <v>24</v>
      </c>
      <c r="X4719">
        <v>140</v>
      </c>
      <c r="Y4719">
        <v>128</v>
      </c>
      <c r="Z4719">
        <v>149</v>
      </c>
      <c r="AA4719">
        <f t="shared" si="1051"/>
        <v>493</v>
      </c>
      <c r="AB4719">
        <f t="shared" si="1055"/>
        <v>8.2152687017759138E-5</v>
      </c>
      <c r="AC4719" s="175"/>
    </row>
    <row r="4720" spans="1:29">
      <c r="A4720" t="s">
        <v>10674</v>
      </c>
      <c r="B4720" t="s">
        <v>10675</v>
      </c>
      <c r="C4720">
        <v>4.0599999999999996</v>
      </c>
      <c r="D4720">
        <v>4.0599999999999996</v>
      </c>
      <c r="E4720">
        <v>3.06</v>
      </c>
      <c r="F4720">
        <v>6.32</v>
      </c>
      <c r="G4720">
        <v>6.32</v>
      </c>
      <c r="H4720">
        <v>3.73</v>
      </c>
      <c r="I4720">
        <v>5.71</v>
      </c>
      <c r="J4720">
        <v>5.9</v>
      </c>
      <c r="K4720">
        <v>2.7</v>
      </c>
      <c r="U4720">
        <v>19</v>
      </c>
      <c r="V4720">
        <v>33</v>
      </c>
      <c r="W4720">
        <v>21</v>
      </c>
      <c r="X4720">
        <v>132</v>
      </c>
      <c r="Y4720">
        <v>128</v>
      </c>
      <c r="Z4720">
        <v>144</v>
      </c>
      <c r="AA4720">
        <f t="shared" si="1051"/>
        <v>477</v>
      </c>
      <c r="AB4720">
        <f t="shared" si="1055"/>
        <v>7.9486474051665548E-5</v>
      </c>
      <c r="AC4720" s="175"/>
    </row>
    <row r="4721" spans="1:29">
      <c r="A4721" t="s">
        <v>10676</v>
      </c>
      <c r="B4721" t="s">
        <v>10677</v>
      </c>
      <c r="C4721">
        <v>4.0599999999999996</v>
      </c>
      <c r="D4721">
        <v>4.0599999999999996</v>
      </c>
      <c r="E4721">
        <v>3.1</v>
      </c>
      <c r="F4721">
        <v>6.32</v>
      </c>
      <c r="G4721">
        <v>6.32</v>
      </c>
      <c r="H4721">
        <v>3.8</v>
      </c>
      <c r="I4721">
        <v>5.78</v>
      </c>
      <c r="J4721">
        <v>5.94</v>
      </c>
      <c r="K4721">
        <v>2.7</v>
      </c>
      <c r="U4721">
        <v>22</v>
      </c>
      <c r="V4721">
        <v>31</v>
      </c>
      <c r="W4721">
        <v>23</v>
      </c>
      <c r="X4721">
        <v>106</v>
      </c>
      <c r="Y4721">
        <v>118</v>
      </c>
      <c r="Z4721">
        <v>116</v>
      </c>
      <c r="AA4721">
        <f t="shared" si="1051"/>
        <v>416</v>
      </c>
      <c r="AB4721">
        <f t="shared" si="1055"/>
        <v>6.9321537118433683E-5</v>
      </c>
      <c r="AC4721" s="175">
        <f t="shared" si="1046"/>
        <v>6.5572175134864552E-5</v>
      </c>
    </row>
    <row r="4722" spans="1:29">
      <c r="A4722" t="s">
        <v>10678</v>
      </c>
      <c r="B4722" t="s">
        <v>10679</v>
      </c>
      <c r="C4722">
        <v>4.0599999999999996</v>
      </c>
      <c r="D4722">
        <v>4.0599999999999996</v>
      </c>
      <c r="E4722">
        <v>3.14</v>
      </c>
      <c r="F4722">
        <v>6.32</v>
      </c>
      <c r="G4722">
        <v>6.32</v>
      </c>
      <c r="H4722">
        <v>3.85</v>
      </c>
      <c r="I4722">
        <v>5.85</v>
      </c>
      <c r="J4722">
        <v>5.97</v>
      </c>
      <c r="K4722">
        <v>2.7</v>
      </c>
      <c r="U4722">
        <v>23</v>
      </c>
      <c r="V4722">
        <v>29</v>
      </c>
      <c r="W4722">
        <v>23</v>
      </c>
      <c r="X4722">
        <v>94</v>
      </c>
      <c r="Y4722">
        <v>121</v>
      </c>
      <c r="Z4722">
        <v>111</v>
      </c>
      <c r="AA4722">
        <f t="shared" si="1051"/>
        <v>401</v>
      </c>
      <c r="AB4722">
        <f t="shared" si="1055"/>
        <v>6.682196246272092E-5</v>
      </c>
      <c r="AC4722" s="175"/>
    </row>
    <row r="4723" spans="1:29">
      <c r="A4723" t="s">
        <v>10680</v>
      </c>
      <c r="B4723" t="s">
        <v>10681</v>
      </c>
      <c r="C4723">
        <v>4.0599999999999996</v>
      </c>
      <c r="D4723">
        <v>4.0599999999999996</v>
      </c>
      <c r="E4723">
        <v>3.16</v>
      </c>
      <c r="F4723">
        <v>6.32</v>
      </c>
      <c r="G4723">
        <v>6.32</v>
      </c>
      <c r="H4723">
        <v>3.87</v>
      </c>
      <c r="I4723">
        <v>5.88</v>
      </c>
      <c r="J4723">
        <v>5.99</v>
      </c>
      <c r="K4723">
        <v>2.7</v>
      </c>
      <c r="U4723">
        <v>21</v>
      </c>
      <c r="V4723">
        <v>30</v>
      </c>
      <c r="W4723">
        <v>24</v>
      </c>
      <c r="X4723">
        <v>90</v>
      </c>
      <c r="Y4723">
        <v>110</v>
      </c>
      <c r="Z4723">
        <v>99</v>
      </c>
      <c r="AA4723">
        <f t="shared" si="1051"/>
        <v>374</v>
      </c>
      <c r="AB4723">
        <f t="shared" si="1055"/>
        <v>6.2322728082437972E-5</v>
      </c>
      <c r="AC4723" s="175"/>
    </row>
    <row r="4724" spans="1:29">
      <c r="A4724" t="s">
        <v>10682</v>
      </c>
      <c r="B4724" t="s">
        <v>10683</v>
      </c>
      <c r="C4724">
        <v>4.0599999999999996</v>
      </c>
      <c r="D4724">
        <v>4.0599999999999996</v>
      </c>
      <c r="E4724">
        <v>3.16</v>
      </c>
      <c r="F4724">
        <v>6.32</v>
      </c>
      <c r="G4724">
        <v>6.32</v>
      </c>
      <c r="H4724">
        <v>3.86</v>
      </c>
      <c r="I4724">
        <v>5.89</v>
      </c>
      <c r="J4724">
        <v>5.99</v>
      </c>
      <c r="K4724">
        <v>2.7</v>
      </c>
      <c r="U4724">
        <v>23</v>
      </c>
      <c r="V4724">
        <v>32</v>
      </c>
      <c r="W4724">
        <v>25</v>
      </c>
      <c r="X4724">
        <v>78</v>
      </c>
      <c r="Y4724">
        <v>108</v>
      </c>
      <c r="Z4724">
        <v>117</v>
      </c>
      <c r="AA4724">
        <f t="shared" si="1051"/>
        <v>383</v>
      </c>
      <c r="AB4724">
        <f t="shared" si="1055"/>
        <v>6.3822472875865621E-5</v>
      </c>
      <c r="AC4724" s="175"/>
    </row>
    <row r="4725" spans="1:29">
      <c r="A4725" t="s">
        <v>10684</v>
      </c>
      <c r="B4725" t="s">
        <v>10685</v>
      </c>
      <c r="C4725">
        <v>4.0599999999999996</v>
      </c>
      <c r="D4725">
        <v>4.0599999999999996</v>
      </c>
      <c r="E4725">
        <v>3.15</v>
      </c>
      <c r="F4725">
        <v>6.32</v>
      </c>
      <c r="G4725">
        <v>6.32</v>
      </c>
      <c r="H4725">
        <v>3.82</v>
      </c>
      <c r="I4725">
        <v>5.86</v>
      </c>
      <c r="J4725">
        <v>5.98</v>
      </c>
      <c r="K4725">
        <v>2.7</v>
      </c>
      <c r="U4725">
        <v>22</v>
      </c>
      <c r="V4725">
        <v>33</v>
      </c>
      <c r="W4725">
        <v>24</v>
      </c>
      <c r="X4725">
        <v>83</v>
      </c>
      <c r="Y4725">
        <v>116</v>
      </c>
      <c r="Z4725">
        <v>137</v>
      </c>
      <c r="AA4725">
        <f t="shared" si="1051"/>
        <v>415</v>
      </c>
      <c r="AB4725">
        <f t="shared" si="1055"/>
        <v>6.9154898808052829E-5</v>
      </c>
      <c r="AC4725" s="175">
        <f t="shared" si="1047"/>
        <v>7.4404005585049609E-5</v>
      </c>
    </row>
    <row r="4726" spans="1:29">
      <c r="A4726" t="s">
        <v>10686</v>
      </c>
      <c r="B4726" t="s">
        <v>10687</v>
      </c>
      <c r="C4726">
        <v>4.0599999999999996</v>
      </c>
      <c r="D4726">
        <v>4.0599999999999996</v>
      </c>
      <c r="E4726">
        <v>3.11</v>
      </c>
      <c r="F4726">
        <v>6.32</v>
      </c>
      <c r="G4726">
        <v>6.32</v>
      </c>
      <c r="H4726">
        <v>3.75</v>
      </c>
      <c r="I4726">
        <v>5.82</v>
      </c>
      <c r="J4726">
        <v>5.95</v>
      </c>
      <c r="K4726">
        <v>2.7</v>
      </c>
      <c r="U4726">
        <v>22</v>
      </c>
      <c r="V4726">
        <v>36</v>
      </c>
      <c r="W4726">
        <v>29</v>
      </c>
      <c r="X4726">
        <v>87</v>
      </c>
      <c r="Y4726">
        <v>122</v>
      </c>
      <c r="Z4726">
        <v>133</v>
      </c>
      <c r="AA4726">
        <f t="shared" si="1051"/>
        <v>429</v>
      </c>
      <c r="AB4726">
        <f t="shared" si="1055"/>
        <v>7.1487835153384737E-5</v>
      </c>
      <c r="AC4726" s="175"/>
    </row>
    <row r="4727" spans="1:29">
      <c r="A4727" t="s">
        <v>10688</v>
      </c>
      <c r="B4727" t="s">
        <v>10689</v>
      </c>
      <c r="C4727">
        <v>4.0599999999999996</v>
      </c>
      <c r="D4727">
        <v>4.0599999999999996</v>
      </c>
      <c r="E4727">
        <v>3.04</v>
      </c>
      <c r="F4727">
        <v>6.31</v>
      </c>
      <c r="G4727">
        <v>6.32</v>
      </c>
      <c r="H4727">
        <v>3.65</v>
      </c>
      <c r="I4727">
        <v>5.7</v>
      </c>
      <c r="J4727">
        <v>5.9</v>
      </c>
      <c r="K4727">
        <v>2.7</v>
      </c>
      <c r="U4727">
        <v>21</v>
      </c>
      <c r="V4727">
        <v>40</v>
      </c>
      <c r="W4727">
        <v>33</v>
      </c>
      <c r="X4727">
        <v>102</v>
      </c>
      <c r="Y4727">
        <v>125</v>
      </c>
      <c r="Z4727">
        <v>140</v>
      </c>
      <c r="AA4727">
        <f t="shared" si="1051"/>
        <v>461</v>
      </c>
      <c r="AB4727">
        <f t="shared" si="1055"/>
        <v>7.6820261085571944E-5</v>
      </c>
      <c r="AC4727" s="175"/>
    </row>
    <row r="4728" spans="1:29">
      <c r="A4728" t="s">
        <v>10690</v>
      </c>
      <c r="B4728" t="s">
        <v>10691</v>
      </c>
      <c r="C4728">
        <v>4.0599999999999996</v>
      </c>
      <c r="D4728">
        <v>4.0599999999999996</v>
      </c>
      <c r="E4728">
        <v>2.96</v>
      </c>
      <c r="F4728">
        <v>6.3</v>
      </c>
      <c r="G4728">
        <v>6.32</v>
      </c>
      <c r="H4728">
        <v>3.51</v>
      </c>
      <c r="I4728">
        <v>5.52</v>
      </c>
      <c r="J4728">
        <v>5.8</v>
      </c>
      <c r="K4728">
        <v>2.7</v>
      </c>
      <c r="U4728">
        <v>21</v>
      </c>
      <c r="V4728">
        <v>40</v>
      </c>
      <c r="W4728">
        <v>32</v>
      </c>
      <c r="X4728">
        <v>106</v>
      </c>
      <c r="Y4728">
        <v>137</v>
      </c>
      <c r="Z4728">
        <v>145</v>
      </c>
      <c r="AA4728">
        <f t="shared" si="1051"/>
        <v>481</v>
      </c>
      <c r="AB4728">
        <f t="shared" si="1055"/>
        <v>8.0153027293188939E-5</v>
      </c>
      <c r="AC4728" s="175"/>
    </row>
    <row r="4729" spans="1:29">
      <c r="A4729" t="s">
        <v>10692</v>
      </c>
      <c r="B4729" t="s">
        <v>10693</v>
      </c>
      <c r="C4729">
        <v>4.0599999999999996</v>
      </c>
      <c r="D4729">
        <v>4.0599999999999996</v>
      </c>
      <c r="E4729">
        <v>2.9</v>
      </c>
      <c r="F4729">
        <v>6.21</v>
      </c>
      <c r="G4729">
        <v>6.31</v>
      </c>
      <c r="H4729">
        <v>3.38</v>
      </c>
      <c r="I4729">
        <v>5.38</v>
      </c>
      <c r="J4729">
        <v>5.73</v>
      </c>
      <c r="K4729">
        <v>2.7</v>
      </c>
      <c r="U4729">
        <v>22</v>
      </c>
      <c r="V4729">
        <v>40</v>
      </c>
      <c r="W4729">
        <v>28</v>
      </c>
      <c r="X4729">
        <v>97</v>
      </c>
      <c r="Y4729">
        <v>132</v>
      </c>
      <c r="Z4729">
        <v>124</v>
      </c>
      <c r="AA4729">
        <f t="shared" si="1051"/>
        <v>443</v>
      </c>
      <c r="AB4729">
        <f t="shared" si="1055"/>
        <v>7.3820771498716632E-5</v>
      </c>
      <c r="AC4729" s="175">
        <f t="shared" ref="AC4729" si="1056">SUM(AB4729:AB4732)/4</f>
        <v>5.0616386778183243E-5</v>
      </c>
    </row>
    <row r="4730" spans="1:29">
      <c r="A4730" t="s">
        <v>10694</v>
      </c>
      <c r="B4730" t="s">
        <v>10695</v>
      </c>
      <c r="C4730">
        <v>4.05</v>
      </c>
      <c r="D4730">
        <v>4.0599999999999996</v>
      </c>
      <c r="E4730">
        <v>2.86</v>
      </c>
      <c r="F4730">
        <v>6.08</v>
      </c>
      <c r="G4730">
        <v>6.3</v>
      </c>
      <c r="H4730">
        <v>3.3</v>
      </c>
      <c r="I4730">
        <v>5.26</v>
      </c>
      <c r="J4730">
        <v>5.67</v>
      </c>
      <c r="K4730">
        <v>2.7</v>
      </c>
      <c r="U4730">
        <v>17</v>
      </c>
      <c r="V4730">
        <v>31</v>
      </c>
      <c r="W4730">
        <v>22</v>
      </c>
      <c r="X4730">
        <v>95</v>
      </c>
      <c r="Y4730">
        <v>120</v>
      </c>
      <c r="Z4730">
        <v>72</v>
      </c>
      <c r="AA4730">
        <f t="shared" si="1051"/>
        <v>357</v>
      </c>
      <c r="AB4730">
        <f t="shared" si="1055"/>
        <v>5.948987680596352E-5</v>
      </c>
      <c r="AC4730" s="175"/>
    </row>
    <row r="4731" spans="1:29">
      <c r="A4731" t="s">
        <v>10696</v>
      </c>
      <c r="B4731" t="s">
        <v>10697</v>
      </c>
      <c r="C4731">
        <v>4.03</v>
      </c>
      <c r="D4731">
        <v>4.0599999999999996</v>
      </c>
      <c r="E4731">
        <v>2.83</v>
      </c>
      <c r="F4731">
        <v>5.96</v>
      </c>
      <c r="G4731">
        <v>6.27</v>
      </c>
      <c r="H4731">
        <v>3.25</v>
      </c>
      <c r="I4731">
        <v>5.19</v>
      </c>
      <c r="J4731">
        <v>5.63</v>
      </c>
      <c r="K4731">
        <v>2.7</v>
      </c>
      <c r="U4731">
        <v>15</v>
      </c>
      <c r="V4731">
        <v>22</v>
      </c>
      <c r="W4731">
        <v>12</v>
      </c>
      <c r="X4731">
        <v>71</v>
      </c>
      <c r="Y4731">
        <v>90</v>
      </c>
      <c r="Z4731">
        <v>30</v>
      </c>
      <c r="AA4731">
        <f t="shared" si="1051"/>
        <v>240</v>
      </c>
      <c r="AB4731">
        <f t="shared" si="1055"/>
        <v>3.9993194491404049E-5</v>
      </c>
      <c r="AC4731" s="175"/>
    </row>
    <row r="4732" spans="1:29">
      <c r="A4732" t="s">
        <v>10698</v>
      </c>
      <c r="B4732" t="s">
        <v>10699</v>
      </c>
      <c r="C4732">
        <v>4.01</v>
      </c>
      <c r="D4732">
        <v>4.0599999999999996</v>
      </c>
      <c r="E4732">
        <v>2.8</v>
      </c>
      <c r="F4732">
        <v>5.84</v>
      </c>
      <c r="G4732">
        <v>6.24</v>
      </c>
      <c r="H4732">
        <v>3.21</v>
      </c>
      <c r="I4732">
        <v>5.12</v>
      </c>
      <c r="J4732">
        <v>5.6</v>
      </c>
      <c r="K4732">
        <v>2.7</v>
      </c>
      <c r="U4732">
        <v>11</v>
      </c>
      <c r="V4732">
        <v>12</v>
      </c>
      <c r="W4732">
        <v>8</v>
      </c>
      <c r="X4732">
        <v>65</v>
      </c>
      <c r="Y4732">
        <v>67</v>
      </c>
      <c r="Z4732">
        <v>12</v>
      </c>
      <c r="AA4732">
        <f t="shared" si="1051"/>
        <v>175</v>
      </c>
      <c r="AB4732">
        <f t="shared" si="1055"/>
        <v>2.9161704316648783E-5</v>
      </c>
      <c r="AC4732" s="175"/>
    </row>
    <row r="4733" spans="1:29">
      <c r="A4733" t="s">
        <v>10700</v>
      </c>
      <c r="B4733" t="s">
        <v>10701</v>
      </c>
      <c r="C4733">
        <v>3.99</v>
      </c>
      <c r="D4733">
        <v>4.0599999999999996</v>
      </c>
      <c r="E4733">
        <v>2.78</v>
      </c>
      <c r="F4733">
        <v>5.74</v>
      </c>
      <c r="G4733">
        <v>6.2</v>
      </c>
      <c r="H4733">
        <v>3.17</v>
      </c>
      <c r="I4733">
        <v>5.07</v>
      </c>
      <c r="J4733">
        <v>5.57</v>
      </c>
      <c r="K4733">
        <v>2.7</v>
      </c>
      <c r="U4733">
        <v>11</v>
      </c>
      <c r="V4733">
        <v>11</v>
      </c>
      <c r="W4733">
        <v>9</v>
      </c>
      <c r="X4733">
        <v>82</v>
      </c>
      <c r="Y4733">
        <v>70</v>
      </c>
      <c r="Z4733">
        <v>15</v>
      </c>
      <c r="AA4733">
        <f t="shared" si="1051"/>
        <v>198</v>
      </c>
      <c r="AB4733">
        <f t="shared" si="1055"/>
        <v>3.2994385455408337E-5</v>
      </c>
      <c r="AC4733" s="175">
        <f t="shared" si="1049"/>
        <v>3.907668378430937E-5</v>
      </c>
    </row>
    <row r="4734" spans="1:29">
      <c r="A4734" t="s">
        <v>10702</v>
      </c>
      <c r="B4734" t="s">
        <v>10703</v>
      </c>
      <c r="C4734">
        <v>3.97</v>
      </c>
      <c r="D4734">
        <v>4.0599999999999996</v>
      </c>
      <c r="E4734">
        <v>2.76</v>
      </c>
      <c r="F4734">
        <v>5.66</v>
      </c>
      <c r="G4734">
        <v>6.16</v>
      </c>
      <c r="H4734">
        <v>3.14</v>
      </c>
      <c r="I4734">
        <v>5.03</v>
      </c>
      <c r="J4734">
        <v>5.55</v>
      </c>
      <c r="K4734">
        <v>2.7</v>
      </c>
      <c r="U4734">
        <v>11</v>
      </c>
      <c r="V4734">
        <v>10</v>
      </c>
      <c r="W4734">
        <v>10</v>
      </c>
      <c r="X4734">
        <v>85</v>
      </c>
      <c r="Y4734">
        <v>67</v>
      </c>
      <c r="Z4734">
        <v>12</v>
      </c>
      <c r="AA4734">
        <f t="shared" si="1051"/>
        <v>195</v>
      </c>
      <c r="AB4734">
        <f t="shared" si="1055"/>
        <v>3.2494470524265788E-5</v>
      </c>
      <c r="AC4734" s="175"/>
    </row>
    <row r="4735" spans="1:29">
      <c r="A4735" t="s">
        <v>10704</v>
      </c>
      <c r="B4735" t="s">
        <v>10705</v>
      </c>
      <c r="C4735">
        <v>3.96</v>
      </c>
      <c r="D4735">
        <v>4.0599999999999996</v>
      </c>
      <c r="E4735">
        <v>2.75</v>
      </c>
      <c r="F4735">
        <v>5.63</v>
      </c>
      <c r="G4735">
        <v>6.14</v>
      </c>
      <c r="H4735">
        <v>3.13</v>
      </c>
      <c r="I4735">
        <v>5.0199999999999996</v>
      </c>
      <c r="J4735">
        <v>5.54</v>
      </c>
      <c r="K4735">
        <v>2.7</v>
      </c>
      <c r="U4735">
        <v>15</v>
      </c>
      <c r="V4735">
        <v>13</v>
      </c>
      <c r="W4735">
        <v>13</v>
      </c>
      <c r="X4735">
        <v>87</v>
      </c>
      <c r="Y4735">
        <v>65</v>
      </c>
      <c r="Z4735">
        <v>22</v>
      </c>
      <c r="AA4735">
        <f t="shared" si="1051"/>
        <v>215</v>
      </c>
      <c r="AB4735">
        <f t="shared" si="1055"/>
        <v>3.5827236731882789E-5</v>
      </c>
      <c r="AC4735" s="175"/>
    </row>
    <row r="4736" spans="1:29">
      <c r="A4736" t="s">
        <v>10706</v>
      </c>
      <c r="B4736" t="s">
        <v>10707</v>
      </c>
      <c r="C4736">
        <v>3.95</v>
      </c>
      <c r="D4736">
        <v>4.0599999999999996</v>
      </c>
      <c r="E4736">
        <v>2.75</v>
      </c>
      <c r="F4736">
        <v>5.6</v>
      </c>
      <c r="G4736">
        <v>6.12</v>
      </c>
      <c r="H4736">
        <v>3.11</v>
      </c>
      <c r="I4736">
        <v>5.01</v>
      </c>
      <c r="J4736">
        <v>5.54</v>
      </c>
      <c r="K4736">
        <v>2.7</v>
      </c>
      <c r="U4736">
        <v>14</v>
      </c>
      <c r="V4736">
        <v>21</v>
      </c>
      <c r="W4736">
        <v>19</v>
      </c>
      <c r="X4736">
        <v>120</v>
      </c>
      <c r="Y4736">
        <v>104</v>
      </c>
      <c r="Z4736">
        <v>52</v>
      </c>
      <c r="AA4736">
        <f t="shared" si="1051"/>
        <v>330</v>
      </c>
      <c r="AB4736">
        <f t="shared" si="1055"/>
        <v>5.4990642425680565E-5</v>
      </c>
      <c r="AC4736" s="175"/>
    </row>
    <row r="4737" spans="1:29">
      <c r="A4737" t="s">
        <v>10708</v>
      </c>
      <c r="B4737" t="s">
        <v>10709</v>
      </c>
      <c r="C4737">
        <v>4.01</v>
      </c>
      <c r="D4737">
        <v>4.0599999999999996</v>
      </c>
      <c r="E4737">
        <v>2.78</v>
      </c>
      <c r="F4737">
        <v>5.7</v>
      </c>
      <c r="G4737">
        <v>6.17</v>
      </c>
      <c r="H4737">
        <v>3.12</v>
      </c>
      <c r="I4737">
        <v>5.09</v>
      </c>
      <c r="J4737">
        <v>5.58</v>
      </c>
      <c r="K4737">
        <v>2.7</v>
      </c>
      <c r="U4737">
        <v>3</v>
      </c>
      <c r="V4737">
        <v>34</v>
      </c>
      <c r="W4737">
        <v>33</v>
      </c>
      <c r="X4737">
        <v>193</v>
      </c>
      <c r="Y4737">
        <v>142</v>
      </c>
      <c r="Z4737">
        <v>164</v>
      </c>
      <c r="AA4737">
        <f t="shared" si="1051"/>
        <v>569</v>
      </c>
      <c r="AB4737">
        <f t="shared" si="1055"/>
        <v>9.4817198606703766E-5</v>
      </c>
      <c r="AC4737" s="175">
        <f t="shared" si="1050"/>
        <v>1.032324332809367E-4</v>
      </c>
    </row>
    <row r="4738" spans="1:29">
      <c r="A4738" t="s">
        <v>10710</v>
      </c>
      <c r="B4738" t="s">
        <v>10711</v>
      </c>
      <c r="C4738">
        <v>4.0599999999999996</v>
      </c>
      <c r="D4738">
        <v>4.0599999999999996</v>
      </c>
      <c r="E4738">
        <v>2.85</v>
      </c>
      <c r="F4738">
        <v>5.99</v>
      </c>
      <c r="G4738">
        <v>6.28</v>
      </c>
      <c r="H4738">
        <v>3.21</v>
      </c>
      <c r="I4738">
        <v>5.25</v>
      </c>
      <c r="J4738">
        <v>5.66</v>
      </c>
      <c r="K4738">
        <v>2.7</v>
      </c>
      <c r="U4738">
        <v>14</v>
      </c>
      <c r="V4738">
        <v>47</v>
      </c>
      <c r="W4738">
        <v>30</v>
      </c>
      <c r="X4738">
        <v>218</v>
      </c>
      <c r="Y4738">
        <v>120</v>
      </c>
      <c r="Z4738">
        <v>256</v>
      </c>
      <c r="AA4738">
        <f t="shared" si="1051"/>
        <v>685</v>
      </c>
      <c r="AB4738">
        <f t="shared" si="1055"/>
        <v>1.1414724261088238E-4</v>
      </c>
      <c r="AC4738" s="175"/>
    </row>
    <row r="4739" spans="1:29">
      <c r="A4739" t="s">
        <v>10712</v>
      </c>
      <c r="B4739" t="s">
        <v>10713</v>
      </c>
      <c r="C4739">
        <v>4.0599999999999996</v>
      </c>
      <c r="D4739">
        <v>4.0599999999999996</v>
      </c>
      <c r="E4739">
        <v>2.91</v>
      </c>
      <c r="F4739">
        <v>6.18</v>
      </c>
      <c r="G4739">
        <v>6.31</v>
      </c>
      <c r="H4739">
        <v>3.31</v>
      </c>
      <c r="I4739">
        <v>5.4</v>
      </c>
      <c r="J4739">
        <v>5.74</v>
      </c>
      <c r="K4739">
        <v>2.7</v>
      </c>
      <c r="U4739">
        <v>19</v>
      </c>
      <c r="V4739">
        <v>35</v>
      </c>
      <c r="W4739">
        <v>32</v>
      </c>
      <c r="X4739">
        <v>217</v>
      </c>
      <c r="Y4739">
        <v>151</v>
      </c>
      <c r="Z4739">
        <v>221</v>
      </c>
      <c r="AA4739">
        <f t="shared" si="1051"/>
        <v>675</v>
      </c>
      <c r="AB4739">
        <f t="shared" si="1055"/>
        <v>1.1248085950707388E-4</v>
      </c>
      <c r="AC4739" s="175"/>
    </row>
    <row r="4740" spans="1:29">
      <c r="A4740" t="s">
        <v>10714</v>
      </c>
      <c r="B4740" t="s">
        <v>10715</v>
      </c>
      <c r="C4740">
        <v>4.0599999999999996</v>
      </c>
      <c r="D4740">
        <v>4.0599999999999996</v>
      </c>
      <c r="E4740">
        <v>2.98</v>
      </c>
      <c r="F4740">
        <v>6.27</v>
      </c>
      <c r="G4740">
        <v>6.32</v>
      </c>
      <c r="H4740">
        <v>3.43</v>
      </c>
      <c r="I4740">
        <v>5.56</v>
      </c>
      <c r="J4740">
        <v>5.82</v>
      </c>
      <c r="K4740">
        <v>2.7</v>
      </c>
      <c r="U4740">
        <v>24</v>
      </c>
      <c r="V4740">
        <v>32</v>
      </c>
      <c r="W4740">
        <v>28</v>
      </c>
      <c r="X4740">
        <v>163</v>
      </c>
      <c r="Y4740">
        <v>135</v>
      </c>
      <c r="Z4740">
        <v>167</v>
      </c>
      <c r="AA4740">
        <f t="shared" si="1051"/>
        <v>549</v>
      </c>
      <c r="AB4740">
        <f t="shared" si="1055"/>
        <v>9.1484432399086758E-5</v>
      </c>
      <c r="AC4740" s="175"/>
    </row>
    <row r="4741" spans="1:29">
      <c r="A4741" t="s">
        <v>10716</v>
      </c>
      <c r="B4741" t="s">
        <v>10717</v>
      </c>
      <c r="C4741">
        <v>4.0599999999999996</v>
      </c>
      <c r="D4741">
        <v>4.0599999999999996</v>
      </c>
      <c r="E4741">
        <v>3.04</v>
      </c>
      <c r="F4741">
        <v>6.31</v>
      </c>
      <c r="G4741">
        <v>6.32</v>
      </c>
      <c r="H4741">
        <v>3.57</v>
      </c>
      <c r="I4741">
        <v>5.69</v>
      </c>
      <c r="J4741">
        <v>5.89</v>
      </c>
      <c r="K4741">
        <v>2.7</v>
      </c>
      <c r="U4741">
        <v>21</v>
      </c>
      <c r="V4741">
        <v>30</v>
      </c>
      <c r="W4741">
        <v>28</v>
      </c>
      <c r="X4741">
        <v>152</v>
      </c>
      <c r="Y4741">
        <v>138</v>
      </c>
      <c r="Z4741">
        <v>160</v>
      </c>
      <c r="AA4741">
        <f t="shared" si="1051"/>
        <v>529</v>
      </c>
      <c r="AB4741">
        <f t="shared" si="1055"/>
        <v>8.815166619146975E-5</v>
      </c>
      <c r="AC4741" s="175">
        <f t="shared" si="1052"/>
        <v>8.1152857155474038E-5</v>
      </c>
    </row>
    <row r="4742" spans="1:29">
      <c r="A4742" t="s">
        <v>10718</v>
      </c>
      <c r="B4742" t="s">
        <v>10719</v>
      </c>
      <c r="C4742">
        <v>4.0599999999999996</v>
      </c>
      <c r="D4742">
        <v>4.0599999999999996</v>
      </c>
      <c r="E4742">
        <v>3.1</v>
      </c>
      <c r="F4742">
        <v>6.32</v>
      </c>
      <c r="G4742">
        <v>6.32</v>
      </c>
      <c r="H4742">
        <v>3.7</v>
      </c>
      <c r="I4742">
        <v>5.79</v>
      </c>
      <c r="J4742">
        <v>5.94</v>
      </c>
      <c r="K4742">
        <v>2.7</v>
      </c>
      <c r="U4742">
        <v>17</v>
      </c>
      <c r="V4742">
        <v>28</v>
      </c>
      <c r="W4742">
        <v>23</v>
      </c>
      <c r="X4742">
        <v>149</v>
      </c>
      <c r="Y4742">
        <v>130</v>
      </c>
      <c r="Z4742">
        <v>145</v>
      </c>
      <c r="AA4742">
        <f t="shared" ref="AA4742:AA4805" si="1057">SUM(U4742:Z4742)</f>
        <v>492</v>
      </c>
      <c r="AB4742">
        <f t="shared" si="1055"/>
        <v>8.1986048707378297E-5</v>
      </c>
      <c r="AC4742" s="175"/>
    </row>
    <row r="4743" spans="1:29">
      <c r="A4743" t="s">
        <v>10720</v>
      </c>
      <c r="B4743" t="s">
        <v>10721</v>
      </c>
      <c r="C4743">
        <v>4.0599999999999996</v>
      </c>
      <c r="D4743">
        <v>4.0599999999999996</v>
      </c>
      <c r="E4743">
        <v>3.15</v>
      </c>
      <c r="F4743">
        <v>6.32</v>
      </c>
      <c r="G4743">
        <v>6.32</v>
      </c>
      <c r="H4743">
        <v>3.83</v>
      </c>
      <c r="I4743">
        <v>5.9</v>
      </c>
      <c r="J4743">
        <v>6</v>
      </c>
      <c r="K4743">
        <v>2.7</v>
      </c>
      <c r="U4743">
        <v>13</v>
      </c>
      <c r="V4743">
        <v>26</v>
      </c>
      <c r="W4743">
        <v>19</v>
      </c>
      <c r="X4743">
        <v>138</v>
      </c>
      <c r="Y4743">
        <v>127</v>
      </c>
      <c r="Z4743">
        <v>148</v>
      </c>
      <c r="AA4743">
        <f t="shared" si="1057"/>
        <v>471</v>
      </c>
      <c r="AB4743">
        <f t="shared" si="1055"/>
        <v>7.8486644189380435E-5</v>
      </c>
      <c r="AC4743" s="175"/>
    </row>
    <row r="4744" spans="1:29">
      <c r="A4744" t="s">
        <v>10722</v>
      </c>
      <c r="B4744" t="s">
        <v>10723</v>
      </c>
      <c r="C4744">
        <v>4.0599999999999996</v>
      </c>
      <c r="D4744">
        <v>4.0599999999999996</v>
      </c>
      <c r="E4744">
        <v>3.2</v>
      </c>
      <c r="F4744">
        <v>6.32</v>
      </c>
      <c r="G4744">
        <v>6.32</v>
      </c>
      <c r="H4744">
        <v>3.91</v>
      </c>
      <c r="I4744">
        <v>5.97</v>
      </c>
      <c r="J4744">
        <v>6.03</v>
      </c>
      <c r="K4744">
        <v>2.7</v>
      </c>
      <c r="U4744">
        <v>15</v>
      </c>
      <c r="V4744">
        <v>25</v>
      </c>
      <c r="W4744">
        <v>16</v>
      </c>
      <c r="X4744">
        <v>131</v>
      </c>
      <c r="Y4744">
        <v>127</v>
      </c>
      <c r="Z4744">
        <v>142</v>
      </c>
      <c r="AA4744">
        <f t="shared" si="1057"/>
        <v>456</v>
      </c>
      <c r="AB4744">
        <f t="shared" si="1055"/>
        <v>7.5987069533667686E-5</v>
      </c>
      <c r="AC4744" s="175"/>
    </row>
    <row r="4745" spans="1:29">
      <c r="A4745" t="s">
        <v>10724</v>
      </c>
      <c r="B4745" t="s">
        <v>10725</v>
      </c>
      <c r="C4745">
        <v>4.0599999999999996</v>
      </c>
      <c r="D4745">
        <v>4.0599999999999996</v>
      </c>
      <c r="E4745">
        <v>3.23</v>
      </c>
      <c r="F4745">
        <v>6.32</v>
      </c>
      <c r="G4745">
        <v>6.32</v>
      </c>
      <c r="H4745">
        <v>3.96</v>
      </c>
      <c r="I4745">
        <v>6.02</v>
      </c>
      <c r="J4745">
        <v>6.06</v>
      </c>
      <c r="K4745">
        <v>2.7</v>
      </c>
      <c r="U4745">
        <v>17</v>
      </c>
      <c r="V4745">
        <v>23</v>
      </c>
      <c r="W4745">
        <v>18</v>
      </c>
      <c r="X4745">
        <v>104</v>
      </c>
      <c r="Y4745">
        <v>117</v>
      </c>
      <c r="Z4745">
        <v>115</v>
      </c>
      <c r="AA4745">
        <f t="shared" si="1057"/>
        <v>394</v>
      </c>
      <c r="AB4745">
        <f t="shared" si="1055"/>
        <v>6.565549429005498E-5</v>
      </c>
      <c r="AC4745" s="175">
        <f t="shared" si="1053"/>
        <v>6.1906132306485849E-5</v>
      </c>
    </row>
    <row r="4746" spans="1:29">
      <c r="A4746" t="s">
        <v>10726</v>
      </c>
      <c r="B4746" t="s">
        <v>10727</v>
      </c>
      <c r="C4746">
        <v>4.0599999999999996</v>
      </c>
      <c r="D4746">
        <v>4.0599999999999996</v>
      </c>
      <c r="E4746">
        <v>3.26</v>
      </c>
      <c r="F4746">
        <v>6.32</v>
      </c>
      <c r="G4746">
        <v>6.32</v>
      </c>
      <c r="H4746">
        <v>3.99</v>
      </c>
      <c r="I4746">
        <v>6.05</v>
      </c>
      <c r="J4746">
        <v>6.07</v>
      </c>
      <c r="K4746">
        <v>2.7</v>
      </c>
      <c r="U4746">
        <v>18</v>
      </c>
      <c r="V4746">
        <v>22</v>
      </c>
      <c r="W4746">
        <v>17</v>
      </c>
      <c r="X4746">
        <v>93</v>
      </c>
      <c r="Y4746">
        <v>120</v>
      </c>
      <c r="Z4746">
        <v>110</v>
      </c>
      <c r="AA4746">
        <f t="shared" si="1057"/>
        <v>380</v>
      </c>
      <c r="AB4746">
        <f t="shared" si="1055"/>
        <v>6.3322557944723071E-5</v>
      </c>
      <c r="AC4746" s="175"/>
    </row>
    <row r="4747" spans="1:29">
      <c r="A4747" t="s">
        <v>10728</v>
      </c>
      <c r="B4747" t="s">
        <v>10729</v>
      </c>
      <c r="C4747">
        <v>4.0599999999999996</v>
      </c>
      <c r="D4747">
        <v>4.0599999999999996</v>
      </c>
      <c r="E4747">
        <v>3.28</v>
      </c>
      <c r="F4747">
        <v>6.32</v>
      </c>
      <c r="G4747">
        <v>6.32</v>
      </c>
      <c r="H4747">
        <v>3.99</v>
      </c>
      <c r="I4747">
        <v>6.06</v>
      </c>
      <c r="J4747">
        <v>6.07</v>
      </c>
      <c r="K4747">
        <v>2.7</v>
      </c>
      <c r="U4747">
        <v>16</v>
      </c>
      <c r="V4747">
        <v>23</v>
      </c>
      <c r="W4747">
        <v>18</v>
      </c>
      <c r="X4747">
        <v>89</v>
      </c>
      <c r="Y4747">
        <v>109</v>
      </c>
      <c r="Z4747">
        <v>98</v>
      </c>
      <c r="AA4747">
        <f t="shared" si="1057"/>
        <v>353</v>
      </c>
      <c r="AB4747">
        <f t="shared" si="1055"/>
        <v>5.8823323564440116E-5</v>
      </c>
      <c r="AC4747" s="175"/>
    </row>
    <row r="4748" spans="1:29">
      <c r="A4748" t="s">
        <v>10730</v>
      </c>
      <c r="B4748" t="s">
        <v>10731</v>
      </c>
      <c r="C4748">
        <v>4.0599999999999996</v>
      </c>
      <c r="D4748">
        <v>4.0599999999999996</v>
      </c>
      <c r="E4748">
        <v>3.29</v>
      </c>
      <c r="F4748">
        <v>6.32</v>
      </c>
      <c r="G4748">
        <v>6.32</v>
      </c>
      <c r="H4748">
        <v>3.97</v>
      </c>
      <c r="I4748">
        <v>6.06</v>
      </c>
      <c r="J4748">
        <v>6.08</v>
      </c>
      <c r="K4748">
        <v>2.7</v>
      </c>
      <c r="U4748">
        <v>18</v>
      </c>
      <c r="V4748">
        <v>24</v>
      </c>
      <c r="W4748">
        <v>18</v>
      </c>
      <c r="X4748">
        <v>77</v>
      </c>
      <c r="Y4748">
        <v>107</v>
      </c>
      <c r="Z4748">
        <v>115</v>
      </c>
      <c r="AA4748">
        <f t="shared" si="1057"/>
        <v>359</v>
      </c>
      <c r="AB4748">
        <f t="shared" si="1055"/>
        <v>5.9823153426725216E-5</v>
      </c>
      <c r="AC4748" s="175"/>
    </row>
    <row r="4749" spans="1:29">
      <c r="A4749" t="s">
        <v>10732</v>
      </c>
      <c r="B4749" t="s">
        <v>10733</v>
      </c>
      <c r="C4749">
        <v>4.0599999999999996</v>
      </c>
      <c r="D4749">
        <v>4.0599999999999996</v>
      </c>
      <c r="E4749">
        <v>3.27</v>
      </c>
      <c r="F4749">
        <v>6.32</v>
      </c>
      <c r="G4749">
        <v>6.32</v>
      </c>
      <c r="H4749">
        <v>3.93</v>
      </c>
      <c r="I4749">
        <v>6.05</v>
      </c>
      <c r="J4749">
        <v>6.07</v>
      </c>
      <c r="K4749">
        <v>2.7</v>
      </c>
      <c r="U4749">
        <v>17</v>
      </c>
      <c r="V4749">
        <v>24</v>
      </c>
      <c r="W4749">
        <v>17</v>
      </c>
      <c r="X4749">
        <v>82</v>
      </c>
      <c r="Y4749">
        <v>115</v>
      </c>
      <c r="Z4749">
        <v>136</v>
      </c>
      <c r="AA4749">
        <f t="shared" si="1057"/>
        <v>391</v>
      </c>
      <c r="AB4749">
        <f t="shared" si="1055"/>
        <v>6.515557935891243E-5</v>
      </c>
      <c r="AC4749" s="175">
        <f t="shared" ref="AC4749" si="1058">SUM(AB4749:AB4752)/4</f>
        <v>7.0279707403123569E-5</v>
      </c>
    </row>
    <row r="4750" spans="1:29">
      <c r="A4750" t="s">
        <v>10734</v>
      </c>
      <c r="B4750" t="s">
        <v>10735</v>
      </c>
      <c r="C4750">
        <v>4.0599999999999996</v>
      </c>
      <c r="D4750">
        <v>4.0599999999999996</v>
      </c>
      <c r="E4750">
        <v>3.23</v>
      </c>
      <c r="F4750">
        <v>6.32</v>
      </c>
      <c r="G4750">
        <v>6.32</v>
      </c>
      <c r="H4750">
        <v>3.87</v>
      </c>
      <c r="I4750">
        <v>6.03</v>
      </c>
      <c r="J4750">
        <v>6.06</v>
      </c>
      <c r="K4750">
        <v>2.7</v>
      </c>
      <c r="U4750">
        <v>18</v>
      </c>
      <c r="V4750">
        <v>27</v>
      </c>
      <c r="W4750">
        <v>21</v>
      </c>
      <c r="X4750">
        <v>86</v>
      </c>
      <c r="Y4750">
        <v>121</v>
      </c>
      <c r="Z4750">
        <v>131</v>
      </c>
      <c r="AA4750">
        <f t="shared" si="1057"/>
        <v>404</v>
      </c>
      <c r="AB4750">
        <f t="shared" si="1055"/>
        <v>6.7321877393863484E-5</v>
      </c>
      <c r="AC4750" s="175"/>
    </row>
    <row r="4751" spans="1:29">
      <c r="A4751" t="s">
        <v>10736</v>
      </c>
      <c r="B4751" t="s">
        <v>10737</v>
      </c>
      <c r="C4751">
        <v>4.0599999999999996</v>
      </c>
      <c r="D4751">
        <v>4.0599999999999996</v>
      </c>
      <c r="E4751">
        <v>3.13</v>
      </c>
      <c r="F4751">
        <v>6.32</v>
      </c>
      <c r="G4751">
        <v>6.32</v>
      </c>
      <c r="H4751">
        <v>3.79</v>
      </c>
      <c r="I4751">
        <v>5.92</v>
      </c>
      <c r="J4751">
        <v>6</v>
      </c>
      <c r="K4751">
        <v>2.7</v>
      </c>
      <c r="U4751">
        <v>17</v>
      </c>
      <c r="V4751">
        <v>30</v>
      </c>
      <c r="W4751">
        <v>25</v>
      </c>
      <c r="X4751">
        <v>101</v>
      </c>
      <c r="Y4751">
        <v>124</v>
      </c>
      <c r="Z4751">
        <v>139</v>
      </c>
      <c r="AA4751">
        <f t="shared" si="1057"/>
        <v>436</v>
      </c>
      <c r="AB4751">
        <f t="shared" si="1055"/>
        <v>7.2654303326050677E-5</v>
      </c>
      <c r="AC4751" s="175"/>
    </row>
    <row r="4752" spans="1:29">
      <c r="A4752" t="s">
        <v>10738</v>
      </c>
      <c r="B4752" t="s">
        <v>10739</v>
      </c>
      <c r="C4752">
        <v>4.0599999999999996</v>
      </c>
      <c r="D4752">
        <v>4.0599999999999996</v>
      </c>
      <c r="E4752">
        <v>3.01</v>
      </c>
      <c r="F4752">
        <v>6.31</v>
      </c>
      <c r="G4752">
        <v>6.32</v>
      </c>
      <c r="H4752">
        <v>3.62</v>
      </c>
      <c r="I4752">
        <v>5.64</v>
      </c>
      <c r="J4752">
        <v>5.87</v>
      </c>
      <c r="K4752">
        <v>2.7</v>
      </c>
      <c r="U4752">
        <v>17</v>
      </c>
      <c r="V4752">
        <v>31</v>
      </c>
      <c r="W4752">
        <v>25</v>
      </c>
      <c r="X4752">
        <v>105</v>
      </c>
      <c r="Y4752">
        <v>135</v>
      </c>
      <c r="Z4752">
        <v>143</v>
      </c>
      <c r="AA4752">
        <f t="shared" si="1057"/>
        <v>456</v>
      </c>
      <c r="AB4752">
        <f t="shared" si="1055"/>
        <v>7.5987069533667686E-5</v>
      </c>
      <c r="AC4752" s="175"/>
    </row>
    <row r="4753" spans="1:29">
      <c r="A4753" t="s">
        <v>10740</v>
      </c>
      <c r="B4753" t="s">
        <v>10741</v>
      </c>
      <c r="C4753">
        <v>4.0599999999999996</v>
      </c>
      <c r="D4753">
        <v>4.0599999999999996</v>
      </c>
      <c r="E4753">
        <v>2.93</v>
      </c>
      <c r="F4753">
        <v>6.24</v>
      </c>
      <c r="G4753">
        <v>6.31</v>
      </c>
      <c r="H4753">
        <v>3.46</v>
      </c>
      <c r="I4753">
        <v>5.44</v>
      </c>
      <c r="J4753">
        <v>5.76</v>
      </c>
      <c r="K4753">
        <v>2.7</v>
      </c>
      <c r="U4753">
        <v>18</v>
      </c>
      <c r="V4753">
        <v>31</v>
      </c>
      <c r="W4753">
        <v>21</v>
      </c>
      <c r="X4753">
        <v>96</v>
      </c>
      <c r="Y4753">
        <v>131</v>
      </c>
      <c r="Z4753">
        <v>123</v>
      </c>
      <c r="AA4753">
        <f t="shared" si="1057"/>
        <v>420</v>
      </c>
      <c r="AB4753">
        <f t="shared" si="1055"/>
        <v>6.9988090359957087E-5</v>
      </c>
      <c r="AC4753" s="175">
        <f t="shared" ref="AC4753:AC4813" si="1059">SUM(AB4753:AB4756)/4</f>
        <v>4.7783535501708799E-5</v>
      </c>
    </row>
    <row r="4754" spans="1:29">
      <c r="A4754" t="s">
        <v>10742</v>
      </c>
      <c r="B4754" t="s">
        <v>10743</v>
      </c>
      <c r="C4754">
        <v>4.05</v>
      </c>
      <c r="D4754">
        <v>4.0599999999999996</v>
      </c>
      <c r="E4754">
        <v>2.87</v>
      </c>
      <c r="F4754">
        <v>6.08</v>
      </c>
      <c r="G4754">
        <v>6.3</v>
      </c>
      <c r="H4754">
        <v>3.34</v>
      </c>
      <c r="I4754">
        <v>5.27</v>
      </c>
      <c r="J4754">
        <v>5.67</v>
      </c>
      <c r="K4754">
        <v>2.7</v>
      </c>
      <c r="U4754">
        <v>14</v>
      </c>
      <c r="V4754">
        <v>24</v>
      </c>
      <c r="W4754">
        <v>17</v>
      </c>
      <c r="X4754">
        <v>93</v>
      </c>
      <c r="Y4754">
        <v>119</v>
      </c>
      <c r="Z4754">
        <v>71</v>
      </c>
      <c r="AA4754">
        <f t="shared" si="1057"/>
        <v>338</v>
      </c>
      <c r="AB4754">
        <f t="shared" si="1055"/>
        <v>5.6323748908727367E-5</v>
      </c>
      <c r="AC4754" s="175"/>
    </row>
    <row r="4755" spans="1:29">
      <c r="A4755" t="s">
        <v>10744</v>
      </c>
      <c r="B4755" t="s">
        <v>10745</v>
      </c>
      <c r="C4755">
        <v>4.03</v>
      </c>
      <c r="D4755">
        <v>4.0599999999999996</v>
      </c>
      <c r="E4755">
        <v>2.82</v>
      </c>
      <c r="F4755">
        <v>5.9</v>
      </c>
      <c r="G4755">
        <v>6.25</v>
      </c>
      <c r="H4755">
        <v>3.27</v>
      </c>
      <c r="I4755">
        <v>5.16</v>
      </c>
      <c r="J4755">
        <v>5.62</v>
      </c>
      <c r="K4755">
        <v>2.7</v>
      </c>
      <c r="U4755">
        <v>12</v>
      </c>
      <c r="V4755">
        <v>17</v>
      </c>
      <c r="W4755">
        <v>10</v>
      </c>
      <c r="X4755">
        <v>70</v>
      </c>
      <c r="Y4755">
        <v>89</v>
      </c>
      <c r="Z4755">
        <v>29</v>
      </c>
      <c r="AA4755">
        <f t="shared" si="1057"/>
        <v>227</v>
      </c>
      <c r="AB4755">
        <f t="shared" si="1055"/>
        <v>3.7826896456452995E-5</v>
      </c>
      <c r="AC4755" s="175"/>
    </row>
    <row r="4756" spans="1:29">
      <c r="A4756" t="s">
        <v>10746</v>
      </c>
      <c r="B4756" t="s">
        <v>10747</v>
      </c>
      <c r="C4756">
        <v>4</v>
      </c>
      <c r="D4756">
        <v>4.0599999999999996</v>
      </c>
      <c r="E4756">
        <v>2.79</v>
      </c>
      <c r="F4756">
        <v>5.76</v>
      </c>
      <c r="G4756">
        <v>6.19</v>
      </c>
      <c r="H4756">
        <v>3.2</v>
      </c>
      <c r="I4756">
        <v>5.09</v>
      </c>
      <c r="J4756">
        <v>5.58</v>
      </c>
      <c r="K4756">
        <v>2.7</v>
      </c>
      <c r="U4756">
        <v>7</v>
      </c>
      <c r="V4756">
        <v>6</v>
      </c>
      <c r="W4756">
        <v>6</v>
      </c>
      <c r="X4756">
        <v>65</v>
      </c>
      <c r="Y4756">
        <v>66</v>
      </c>
      <c r="Z4756">
        <v>12</v>
      </c>
      <c r="AA4756">
        <f t="shared" si="1057"/>
        <v>162</v>
      </c>
      <c r="AB4756">
        <f t="shared" si="1055"/>
        <v>2.6995406281697733E-5</v>
      </c>
      <c r="AC4756" s="175"/>
    </row>
    <row r="4757" spans="1:29">
      <c r="A4757" t="s">
        <v>10748</v>
      </c>
      <c r="B4757" t="s">
        <v>10749</v>
      </c>
      <c r="C4757">
        <v>3.96</v>
      </c>
      <c r="D4757">
        <v>4.0599999999999996</v>
      </c>
      <c r="E4757">
        <v>2.76</v>
      </c>
      <c r="F4757">
        <v>5.62</v>
      </c>
      <c r="G4757">
        <v>6.12</v>
      </c>
      <c r="H4757">
        <v>3.15</v>
      </c>
      <c r="I4757">
        <v>5.0199999999999996</v>
      </c>
      <c r="J4757">
        <v>5.54</v>
      </c>
      <c r="K4757">
        <v>2.7</v>
      </c>
      <c r="U4757">
        <v>7</v>
      </c>
      <c r="V4757">
        <v>5</v>
      </c>
      <c r="W4757">
        <v>6</v>
      </c>
      <c r="X4757">
        <v>82</v>
      </c>
      <c r="Y4757">
        <v>68</v>
      </c>
      <c r="Z4757">
        <v>14</v>
      </c>
      <c r="AA4757">
        <f t="shared" si="1057"/>
        <v>182</v>
      </c>
      <c r="AB4757">
        <f t="shared" si="1055"/>
        <v>3.0328172489314734E-5</v>
      </c>
      <c r="AC4757" s="175">
        <f t="shared" ref="AC4757:AC4817" si="1060">SUM(AB4757:AB4760)/4</f>
        <v>3.6160513352644491E-5</v>
      </c>
    </row>
    <row r="4758" spans="1:29">
      <c r="A4758" t="s">
        <v>10750</v>
      </c>
      <c r="B4758" t="s">
        <v>10751</v>
      </c>
      <c r="C4758">
        <v>3.93</v>
      </c>
      <c r="D4758">
        <v>4.05</v>
      </c>
      <c r="E4758">
        <v>2.75</v>
      </c>
      <c r="F4758">
        <v>5.54</v>
      </c>
      <c r="G4758">
        <v>6.07</v>
      </c>
      <c r="H4758">
        <v>3.12</v>
      </c>
      <c r="I4758">
        <v>4.9800000000000004</v>
      </c>
      <c r="J4758">
        <v>5.52</v>
      </c>
      <c r="K4758">
        <v>2.7</v>
      </c>
      <c r="U4758">
        <v>6</v>
      </c>
      <c r="V4758">
        <v>5</v>
      </c>
      <c r="W4758">
        <v>7</v>
      </c>
      <c r="X4758">
        <v>85</v>
      </c>
      <c r="Y4758">
        <v>66</v>
      </c>
      <c r="Z4758">
        <v>12</v>
      </c>
      <c r="AA4758">
        <f t="shared" si="1057"/>
        <v>181</v>
      </c>
      <c r="AB4758">
        <f t="shared" ref="AB4758:AB4821" si="1061">AA4758/$AD$4</f>
        <v>3.0161534178933886E-5</v>
      </c>
      <c r="AC4758" s="175"/>
    </row>
    <row r="4759" spans="1:29">
      <c r="A4759" t="s">
        <v>10752</v>
      </c>
      <c r="B4759" t="s">
        <v>10753</v>
      </c>
      <c r="C4759">
        <v>3.91</v>
      </c>
      <c r="D4759">
        <v>4.05</v>
      </c>
      <c r="E4759">
        <v>2.73</v>
      </c>
      <c r="F4759">
        <v>5.47</v>
      </c>
      <c r="G4759">
        <v>6.03</v>
      </c>
      <c r="H4759">
        <v>3.09</v>
      </c>
      <c r="I4759">
        <v>4.95</v>
      </c>
      <c r="J4759">
        <v>5.5</v>
      </c>
      <c r="K4759">
        <v>2.7</v>
      </c>
      <c r="U4759">
        <v>10</v>
      </c>
      <c r="V4759">
        <v>7</v>
      </c>
      <c r="W4759">
        <v>9</v>
      </c>
      <c r="X4759">
        <v>87</v>
      </c>
      <c r="Y4759">
        <v>63</v>
      </c>
      <c r="Z4759">
        <v>22</v>
      </c>
      <c r="AA4759">
        <f t="shared" si="1057"/>
        <v>198</v>
      </c>
      <c r="AB4759">
        <f t="shared" si="1061"/>
        <v>3.2994385455408337E-5</v>
      </c>
      <c r="AC4759" s="175"/>
    </row>
    <row r="4760" spans="1:29">
      <c r="A4760" t="s">
        <v>10754</v>
      </c>
      <c r="B4760" t="s">
        <v>10755</v>
      </c>
      <c r="C4760">
        <v>3.92</v>
      </c>
      <c r="D4760">
        <v>4.05</v>
      </c>
      <c r="E4760">
        <v>2.74</v>
      </c>
      <c r="F4760">
        <v>5.45</v>
      </c>
      <c r="G4760">
        <v>6.01</v>
      </c>
      <c r="H4760">
        <v>3.07</v>
      </c>
      <c r="I4760">
        <v>4.96</v>
      </c>
      <c r="J4760">
        <v>5.51</v>
      </c>
      <c r="K4760">
        <v>2.7</v>
      </c>
      <c r="U4760">
        <v>8</v>
      </c>
      <c r="V4760">
        <v>12</v>
      </c>
      <c r="W4760">
        <v>14</v>
      </c>
      <c r="X4760">
        <v>120</v>
      </c>
      <c r="Y4760">
        <v>102</v>
      </c>
      <c r="Z4760">
        <v>51</v>
      </c>
      <c r="AA4760">
        <f t="shared" si="1057"/>
        <v>307</v>
      </c>
      <c r="AB4760">
        <f t="shared" si="1061"/>
        <v>5.1157961286921007E-5</v>
      </c>
      <c r="AC4760" s="175"/>
    </row>
    <row r="4761" spans="1:29">
      <c r="A4761" t="s">
        <v>10756</v>
      </c>
      <c r="B4761" t="s">
        <v>10757</v>
      </c>
      <c r="C4761">
        <v>4.03</v>
      </c>
      <c r="D4761">
        <v>4.0599999999999996</v>
      </c>
      <c r="E4761">
        <v>2.8</v>
      </c>
      <c r="F4761">
        <v>5.72</v>
      </c>
      <c r="G4761">
        <v>6.17</v>
      </c>
      <c r="H4761">
        <v>3.12</v>
      </c>
      <c r="I4761">
        <v>5.13</v>
      </c>
      <c r="J4761">
        <v>5.6</v>
      </c>
      <c r="K4761">
        <v>2.7</v>
      </c>
      <c r="V4761">
        <v>21</v>
      </c>
      <c r="W4761">
        <v>23</v>
      </c>
      <c r="X4761">
        <v>194</v>
      </c>
      <c r="Y4761">
        <v>139</v>
      </c>
      <c r="Z4761">
        <v>160</v>
      </c>
      <c r="AA4761">
        <f t="shared" si="1057"/>
        <v>537</v>
      </c>
      <c r="AB4761">
        <f t="shared" si="1061"/>
        <v>8.9484772674516559E-5</v>
      </c>
      <c r="AC4761" s="175">
        <f t="shared" ref="AC4761:AC4821" si="1062">SUM(AB4761:AB4764)/4</f>
        <v>9.6858517908869179E-5</v>
      </c>
    </row>
    <row r="4762" spans="1:29">
      <c r="A4762" t="s">
        <v>10758</v>
      </c>
      <c r="B4762" t="s">
        <v>10759</v>
      </c>
      <c r="C4762">
        <v>4.0599999999999996</v>
      </c>
      <c r="D4762">
        <v>4.0599999999999996</v>
      </c>
      <c r="E4762">
        <v>2.91</v>
      </c>
      <c r="F4762">
        <v>6.15</v>
      </c>
      <c r="G4762">
        <v>6.29</v>
      </c>
      <c r="H4762">
        <v>3.24</v>
      </c>
      <c r="I4762">
        <v>5.43</v>
      </c>
      <c r="J4762">
        <v>5.76</v>
      </c>
      <c r="K4762">
        <v>2.7</v>
      </c>
      <c r="U4762">
        <v>6</v>
      </c>
      <c r="V4762">
        <v>31</v>
      </c>
      <c r="W4762">
        <v>19</v>
      </c>
      <c r="X4762">
        <v>219</v>
      </c>
      <c r="Y4762">
        <v>118</v>
      </c>
      <c r="Z4762">
        <v>250</v>
      </c>
      <c r="AA4762">
        <f t="shared" si="1057"/>
        <v>643</v>
      </c>
      <c r="AB4762">
        <f t="shared" si="1061"/>
        <v>1.0714843357488667E-4</v>
      </c>
      <c r="AC4762" s="175"/>
    </row>
    <row r="4763" spans="1:29">
      <c r="A4763" t="s">
        <v>10760</v>
      </c>
      <c r="B4763" t="s">
        <v>10761</v>
      </c>
      <c r="C4763">
        <v>4.0599999999999996</v>
      </c>
      <c r="D4763">
        <v>4.0599999999999996</v>
      </c>
      <c r="E4763">
        <v>3.03</v>
      </c>
      <c r="F4763">
        <v>6.3</v>
      </c>
      <c r="G4763">
        <v>6.31</v>
      </c>
      <c r="H4763">
        <v>3.41</v>
      </c>
      <c r="I4763">
        <v>5.75</v>
      </c>
      <c r="J4763">
        <v>5.92</v>
      </c>
      <c r="K4763">
        <v>2.7</v>
      </c>
      <c r="U4763">
        <v>11</v>
      </c>
      <c r="V4763">
        <v>20</v>
      </c>
      <c r="W4763">
        <v>21</v>
      </c>
      <c r="X4763">
        <v>217</v>
      </c>
      <c r="Y4763">
        <v>148</v>
      </c>
      <c r="Z4763">
        <v>215</v>
      </c>
      <c r="AA4763">
        <f t="shared" si="1057"/>
        <v>632</v>
      </c>
      <c r="AB4763">
        <f t="shared" si="1061"/>
        <v>1.0531541216069733E-4</v>
      </c>
      <c r="AC4763" s="175"/>
    </row>
    <row r="4764" spans="1:29">
      <c r="A4764" t="s">
        <v>10762</v>
      </c>
      <c r="B4764" t="s">
        <v>10763</v>
      </c>
      <c r="C4764">
        <v>4.0599999999999996</v>
      </c>
      <c r="D4764">
        <v>4.0599999999999996</v>
      </c>
      <c r="E4764">
        <v>3.15</v>
      </c>
      <c r="F4764">
        <v>6.31</v>
      </c>
      <c r="G4764">
        <v>6.32</v>
      </c>
      <c r="H4764">
        <v>3.61</v>
      </c>
      <c r="I4764">
        <v>6.01</v>
      </c>
      <c r="J4764">
        <v>6.05</v>
      </c>
      <c r="K4764">
        <v>2.7</v>
      </c>
      <c r="U4764">
        <v>16</v>
      </c>
      <c r="V4764">
        <v>19</v>
      </c>
      <c r="W4764">
        <v>18</v>
      </c>
      <c r="X4764">
        <v>164</v>
      </c>
      <c r="Y4764">
        <v>133</v>
      </c>
      <c r="Z4764">
        <v>163</v>
      </c>
      <c r="AA4764">
        <f t="shared" si="1057"/>
        <v>513</v>
      </c>
      <c r="AB4764">
        <f t="shared" si="1061"/>
        <v>8.5485453225376146E-5</v>
      </c>
      <c r="AC4764" s="175"/>
    </row>
    <row r="4765" spans="1:29">
      <c r="A4765" t="s">
        <v>10764</v>
      </c>
      <c r="B4765" t="s">
        <v>10765</v>
      </c>
      <c r="C4765">
        <v>4.0599999999999996</v>
      </c>
      <c r="D4765">
        <v>4.0599999999999996</v>
      </c>
      <c r="E4765">
        <v>3.24</v>
      </c>
      <c r="F4765">
        <v>6.32</v>
      </c>
      <c r="G4765">
        <v>6.32</v>
      </c>
      <c r="H4765">
        <v>3.81</v>
      </c>
      <c r="I4765">
        <v>6.08</v>
      </c>
      <c r="J4765">
        <v>6.08</v>
      </c>
      <c r="K4765">
        <v>2.7</v>
      </c>
      <c r="U4765">
        <v>13</v>
      </c>
      <c r="V4765">
        <v>18</v>
      </c>
      <c r="W4765">
        <v>19</v>
      </c>
      <c r="X4765">
        <v>152</v>
      </c>
      <c r="Y4765">
        <v>135</v>
      </c>
      <c r="Z4765">
        <v>156</v>
      </c>
      <c r="AA4765">
        <f t="shared" si="1057"/>
        <v>493</v>
      </c>
      <c r="AB4765">
        <f t="shared" si="1061"/>
        <v>8.2152687017759138E-5</v>
      </c>
      <c r="AC4765" s="175">
        <f t="shared" ref="AC4765:AC4825" si="1063">SUM(AB4765:AB4768)/4</f>
        <v>7.5945409956072472E-5</v>
      </c>
    </row>
    <row r="4766" spans="1:29">
      <c r="A4766" t="s">
        <v>10766</v>
      </c>
      <c r="B4766" t="s">
        <v>10767</v>
      </c>
      <c r="C4766">
        <v>4.0599999999999996</v>
      </c>
      <c r="D4766">
        <v>4.0599999999999996</v>
      </c>
      <c r="E4766">
        <v>3.31</v>
      </c>
      <c r="F4766">
        <v>6.32</v>
      </c>
      <c r="G4766">
        <v>6.32</v>
      </c>
      <c r="H4766">
        <v>3.93</v>
      </c>
      <c r="I4766">
        <v>6.09</v>
      </c>
      <c r="J4766">
        <v>6.09</v>
      </c>
      <c r="K4766">
        <v>2.7</v>
      </c>
      <c r="U4766">
        <v>10</v>
      </c>
      <c r="V4766">
        <v>16</v>
      </c>
      <c r="W4766">
        <v>15</v>
      </c>
      <c r="X4766">
        <v>149</v>
      </c>
      <c r="Y4766">
        <v>128</v>
      </c>
      <c r="Z4766">
        <v>142</v>
      </c>
      <c r="AA4766">
        <f t="shared" si="1057"/>
        <v>460</v>
      </c>
      <c r="AB4766">
        <f t="shared" si="1061"/>
        <v>7.665362277519109E-5</v>
      </c>
      <c r="AC4766" s="175"/>
    </row>
    <row r="4767" spans="1:29">
      <c r="A4767" t="s">
        <v>10768</v>
      </c>
      <c r="B4767" t="s">
        <v>10769</v>
      </c>
      <c r="C4767">
        <v>4.0599999999999996</v>
      </c>
      <c r="D4767">
        <v>4.0599999999999996</v>
      </c>
      <c r="E4767">
        <v>3.37</v>
      </c>
      <c r="F4767">
        <v>6.32</v>
      </c>
      <c r="G4767">
        <v>6.32</v>
      </c>
      <c r="H4767">
        <v>4.03</v>
      </c>
      <c r="I4767">
        <v>6.09</v>
      </c>
      <c r="J4767">
        <v>6.09</v>
      </c>
      <c r="K4767">
        <v>2.7</v>
      </c>
      <c r="U4767">
        <v>7</v>
      </c>
      <c r="V4767">
        <v>15</v>
      </c>
      <c r="W4767">
        <v>12</v>
      </c>
      <c r="X4767">
        <v>139</v>
      </c>
      <c r="Y4767">
        <v>124</v>
      </c>
      <c r="Z4767">
        <v>144</v>
      </c>
      <c r="AA4767">
        <f t="shared" si="1057"/>
        <v>441</v>
      </c>
      <c r="AB4767">
        <f t="shared" si="1061"/>
        <v>7.3487494877954936E-5</v>
      </c>
      <c r="AC4767" s="175"/>
    </row>
    <row r="4768" spans="1:29">
      <c r="A4768" t="s">
        <v>10770</v>
      </c>
      <c r="B4768" t="s">
        <v>10771</v>
      </c>
      <c r="C4768">
        <v>4.0599999999999996</v>
      </c>
      <c r="D4768">
        <v>4.0599999999999996</v>
      </c>
      <c r="E4768">
        <v>3.4</v>
      </c>
      <c r="F4768">
        <v>6.32</v>
      </c>
      <c r="G4768">
        <v>6.32</v>
      </c>
      <c r="H4768">
        <v>4.09</v>
      </c>
      <c r="I4768">
        <v>6.09</v>
      </c>
      <c r="J4768">
        <v>6.09</v>
      </c>
      <c r="K4768">
        <v>2.7</v>
      </c>
      <c r="U4768">
        <v>10</v>
      </c>
      <c r="V4768">
        <v>14</v>
      </c>
      <c r="W4768">
        <v>10</v>
      </c>
      <c r="X4768">
        <v>131</v>
      </c>
      <c r="Y4768">
        <v>125</v>
      </c>
      <c r="Z4768">
        <v>139</v>
      </c>
      <c r="AA4768">
        <f t="shared" si="1057"/>
        <v>429</v>
      </c>
      <c r="AB4768">
        <f t="shared" si="1061"/>
        <v>7.1487835153384737E-5</v>
      </c>
      <c r="AC4768" s="175"/>
    </row>
    <row r="4769" spans="1:29">
      <c r="A4769" t="s">
        <v>10772</v>
      </c>
      <c r="B4769" t="s">
        <v>10773</v>
      </c>
      <c r="C4769">
        <v>4.0599999999999996</v>
      </c>
      <c r="D4769">
        <v>4.0599999999999996</v>
      </c>
      <c r="E4769">
        <v>3.43</v>
      </c>
      <c r="F4769">
        <v>6.32</v>
      </c>
      <c r="G4769">
        <v>6.32</v>
      </c>
      <c r="H4769">
        <v>4.1399999999999997</v>
      </c>
      <c r="I4769">
        <v>6.09</v>
      </c>
      <c r="J4769">
        <v>6.09</v>
      </c>
      <c r="K4769">
        <v>2.7</v>
      </c>
      <c r="U4769">
        <v>12</v>
      </c>
      <c r="V4769">
        <v>13</v>
      </c>
      <c r="W4769">
        <v>11</v>
      </c>
      <c r="X4769">
        <v>105</v>
      </c>
      <c r="Y4769">
        <v>114</v>
      </c>
      <c r="Z4769">
        <v>112</v>
      </c>
      <c r="AA4769">
        <f t="shared" si="1057"/>
        <v>367</v>
      </c>
      <c r="AB4769">
        <f t="shared" si="1061"/>
        <v>6.1156259909772017E-5</v>
      </c>
      <c r="AC4769" s="175">
        <f t="shared" ref="AC4769:AC4829" si="1064">SUM(AB4769:AB4772)/4</f>
        <v>5.7323578771012466E-5</v>
      </c>
    </row>
    <row r="4770" spans="1:29">
      <c r="A4770" t="s">
        <v>10774</v>
      </c>
      <c r="B4770" t="s">
        <v>10775</v>
      </c>
      <c r="C4770">
        <v>4.0599999999999996</v>
      </c>
      <c r="D4770">
        <v>4.0599999999999996</v>
      </c>
      <c r="E4770">
        <v>3.44</v>
      </c>
      <c r="F4770">
        <v>6.32</v>
      </c>
      <c r="G4770">
        <v>6.32</v>
      </c>
      <c r="H4770">
        <v>4.1500000000000004</v>
      </c>
      <c r="I4770">
        <v>6.09</v>
      </c>
      <c r="J4770">
        <v>6.09</v>
      </c>
      <c r="K4770">
        <v>2.7</v>
      </c>
      <c r="U4770">
        <v>13</v>
      </c>
      <c r="V4770">
        <v>12</v>
      </c>
      <c r="W4770">
        <v>10</v>
      </c>
      <c r="X4770">
        <v>93</v>
      </c>
      <c r="Y4770">
        <v>117</v>
      </c>
      <c r="Z4770">
        <v>107</v>
      </c>
      <c r="AA4770">
        <f t="shared" si="1057"/>
        <v>352</v>
      </c>
      <c r="AB4770">
        <f t="shared" si="1061"/>
        <v>5.8656685254059268E-5</v>
      </c>
      <c r="AC4770" s="175"/>
    </row>
    <row r="4771" spans="1:29">
      <c r="A4771" t="s">
        <v>10776</v>
      </c>
      <c r="B4771" t="s">
        <v>10777</v>
      </c>
      <c r="C4771">
        <v>4.0599999999999996</v>
      </c>
      <c r="D4771">
        <v>4.0599999999999996</v>
      </c>
      <c r="E4771">
        <v>3.44</v>
      </c>
      <c r="F4771">
        <v>6.32</v>
      </c>
      <c r="G4771">
        <v>6.32</v>
      </c>
      <c r="H4771">
        <v>4.1500000000000004</v>
      </c>
      <c r="I4771">
        <v>6.09</v>
      </c>
      <c r="J4771">
        <v>6.09</v>
      </c>
      <c r="K4771">
        <v>2.7</v>
      </c>
      <c r="U4771">
        <v>11</v>
      </c>
      <c r="V4771">
        <v>12</v>
      </c>
      <c r="W4771">
        <v>11</v>
      </c>
      <c r="X4771">
        <v>89</v>
      </c>
      <c r="Y4771">
        <v>106</v>
      </c>
      <c r="Z4771">
        <v>96</v>
      </c>
      <c r="AA4771">
        <f t="shared" si="1057"/>
        <v>325</v>
      </c>
      <c r="AB4771">
        <f t="shared" si="1061"/>
        <v>5.4157450873776313E-5</v>
      </c>
      <c r="AC4771" s="175"/>
    </row>
    <row r="4772" spans="1:29">
      <c r="A4772" t="s">
        <v>10778</v>
      </c>
      <c r="B4772" t="s">
        <v>10779</v>
      </c>
      <c r="C4772">
        <v>4.0599999999999996</v>
      </c>
      <c r="D4772">
        <v>4.0599999999999996</v>
      </c>
      <c r="E4772">
        <v>3.42</v>
      </c>
      <c r="F4772">
        <v>6.32</v>
      </c>
      <c r="G4772">
        <v>6.32</v>
      </c>
      <c r="H4772">
        <v>4.12</v>
      </c>
      <c r="I4772">
        <v>6.09</v>
      </c>
      <c r="J4772">
        <v>6.09</v>
      </c>
      <c r="K4772">
        <v>2.7</v>
      </c>
      <c r="U4772">
        <v>13</v>
      </c>
      <c r="V4772">
        <v>13</v>
      </c>
      <c r="W4772">
        <v>11</v>
      </c>
      <c r="X4772">
        <v>77</v>
      </c>
      <c r="Y4772">
        <v>105</v>
      </c>
      <c r="Z4772">
        <v>113</v>
      </c>
      <c r="AA4772">
        <f t="shared" si="1057"/>
        <v>332</v>
      </c>
      <c r="AB4772">
        <f t="shared" si="1061"/>
        <v>5.5323919046442267E-5</v>
      </c>
      <c r="AC4772" s="175"/>
    </row>
    <row r="4773" spans="1:29">
      <c r="A4773" t="s">
        <v>10780</v>
      </c>
      <c r="B4773" t="s">
        <v>10781</v>
      </c>
      <c r="C4773">
        <v>4.0599999999999996</v>
      </c>
      <c r="D4773">
        <v>4.0599999999999996</v>
      </c>
      <c r="E4773">
        <v>3.39</v>
      </c>
      <c r="F4773">
        <v>6.32</v>
      </c>
      <c r="G4773">
        <v>6.32</v>
      </c>
      <c r="H4773">
        <v>4.07</v>
      </c>
      <c r="I4773">
        <v>6.09</v>
      </c>
      <c r="J4773">
        <v>6.09</v>
      </c>
      <c r="K4773">
        <v>2.7</v>
      </c>
      <c r="U4773">
        <v>12</v>
      </c>
      <c r="V4773">
        <v>13</v>
      </c>
      <c r="W4773">
        <v>10</v>
      </c>
      <c r="X4773">
        <v>82</v>
      </c>
      <c r="Y4773">
        <v>112</v>
      </c>
      <c r="Z4773">
        <v>133</v>
      </c>
      <c r="AA4773">
        <f t="shared" si="1057"/>
        <v>362</v>
      </c>
      <c r="AB4773">
        <f t="shared" si="1061"/>
        <v>6.0323068357867772E-5</v>
      </c>
      <c r="AC4773" s="175">
        <f t="shared" ref="AC4773:AC4833" si="1065">SUM(AB4773:AB4776)/4</f>
        <v>6.4947281470936362E-5</v>
      </c>
    </row>
    <row r="4774" spans="1:29">
      <c r="A4774" t="s">
        <v>10782</v>
      </c>
      <c r="B4774" t="s">
        <v>10783</v>
      </c>
      <c r="C4774">
        <v>4.0599999999999996</v>
      </c>
      <c r="D4774">
        <v>4.0599999999999996</v>
      </c>
      <c r="E4774">
        <v>3.33</v>
      </c>
      <c r="F4774">
        <v>6.32</v>
      </c>
      <c r="G4774">
        <v>6.32</v>
      </c>
      <c r="H4774">
        <v>4</v>
      </c>
      <c r="I4774">
        <v>6.08</v>
      </c>
      <c r="J4774">
        <v>6.09</v>
      </c>
      <c r="K4774">
        <v>2.7</v>
      </c>
      <c r="U4774">
        <v>12</v>
      </c>
      <c r="V4774">
        <v>15</v>
      </c>
      <c r="W4774">
        <v>13</v>
      </c>
      <c r="X4774">
        <v>87</v>
      </c>
      <c r="Y4774">
        <v>118</v>
      </c>
      <c r="Z4774">
        <v>128</v>
      </c>
      <c r="AA4774">
        <f t="shared" si="1057"/>
        <v>373</v>
      </c>
      <c r="AB4774">
        <f t="shared" si="1061"/>
        <v>6.2156089772057117E-5</v>
      </c>
      <c r="AC4774" s="175"/>
    </row>
    <row r="4775" spans="1:29">
      <c r="A4775" t="s">
        <v>10784</v>
      </c>
      <c r="B4775" t="s">
        <v>10785</v>
      </c>
      <c r="C4775">
        <v>4.0599999999999996</v>
      </c>
      <c r="D4775">
        <v>4.0599999999999996</v>
      </c>
      <c r="E4775">
        <v>3.24</v>
      </c>
      <c r="F4775">
        <v>6.31</v>
      </c>
      <c r="G4775">
        <v>6.32</v>
      </c>
      <c r="H4775">
        <v>3.94</v>
      </c>
      <c r="I4775">
        <v>6.07</v>
      </c>
      <c r="J4775">
        <v>6.08</v>
      </c>
      <c r="K4775">
        <v>2.7</v>
      </c>
      <c r="U4775">
        <v>11</v>
      </c>
      <c r="V4775">
        <v>17</v>
      </c>
      <c r="W4775">
        <v>16</v>
      </c>
      <c r="X4775">
        <v>101</v>
      </c>
      <c r="Y4775">
        <v>122</v>
      </c>
      <c r="Z4775">
        <v>135</v>
      </c>
      <c r="AA4775">
        <f t="shared" si="1057"/>
        <v>402</v>
      </c>
      <c r="AB4775">
        <f t="shared" si="1061"/>
        <v>6.6988600773101775E-5</v>
      </c>
      <c r="AC4775" s="175"/>
    </row>
    <row r="4776" spans="1:29">
      <c r="A4776" t="s">
        <v>10786</v>
      </c>
      <c r="B4776" t="s">
        <v>10787</v>
      </c>
      <c r="C4776">
        <v>4.0599999999999996</v>
      </c>
      <c r="D4776">
        <v>4.0599999999999996</v>
      </c>
      <c r="E4776">
        <v>3.15</v>
      </c>
      <c r="F4776">
        <v>6.31</v>
      </c>
      <c r="G4776">
        <v>6.32</v>
      </c>
      <c r="H4776">
        <v>3.84</v>
      </c>
      <c r="I4776">
        <v>6</v>
      </c>
      <c r="J4776">
        <v>6.05</v>
      </c>
      <c r="K4776">
        <v>2.7</v>
      </c>
      <c r="U4776">
        <v>11</v>
      </c>
      <c r="V4776">
        <v>17</v>
      </c>
      <c r="W4776">
        <v>16</v>
      </c>
      <c r="X4776">
        <v>105</v>
      </c>
      <c r="Y4776">
        <v>133</v>
      </c>
      <c r="Z4776">
        <v>140</v>
      </c>
      <c r="AA4776">
        <f t="shared" si="1057"/>
        <v>422</v>
      </c>
      <c r="AB4776">
        <f t="shared" si="1061"/>
        <v>7.0321366980718783E-5</v>
      </c>
      <c r="AC4776" s="175"/>
    </row>
    <row r="4777" spans="1:29">
      <c r="A4777" t="s">
        <v>10788</v>
      </c>
      <c r="B4777" t="s">
        <v>10789</v>
      </c>
      <c r="C4777">
        <v>4.0599999999999996</v>
      </c>
      <c r="D4777">
        <v>4.0599999999999996</v>
      </c>
      <c r="E4777">
        <v>3.1</v>
      </c>
      <c r="F4777">
        <v>6.3</v>
      </c>
      <c r="G4777">
        <v>6.31</v>
      </c>
      <c r="H4777">
        <v>3.74</v>
      </c>
      <c r="I4777">
        <v>5.9</v>
      </c>
      <c r="J4777">
        <v>6</v>
      </c>
      <c r="K4777">
        <v>2.7</v>
      </c>
      <c r="U4777">
        <v>12</v>
      </c>
      <c r="V4777">
        <v>18</v>
      </c>
      <c r="W4777">
        <v>13</v>
      </c>
      <c r="X4777">
        <v>96</v>
      </c>
      <c r="Y4777">
        <v>129</v>
      </c>
      <c r="Z4777">
        <v>120</v>
      </c>
      <c r="AA4777">
        <f t="shared" si="1057"/>
        <v>388</v>
      </c>
      <c r="AB4777">
        <f t="shared" si="1061"/>
        <v>6.465566442776988E-5</v>
      </c>
      <c r="AC4777" s="175">
        <f t="shared" ref="AC4777:AC4837" si="1066">SUM(AB4777:AB4780)/4</f>
        <v>4.4617407604472638E-5</v>
      </c>
    </row>
    <row r="4778" spans="1:29">
      <c r="A4778" t="s">
        <v>10790</v>
      </c>
      <c r="B4778" t="s">
        <v>10791</v>
      </c>
      <c r="C4778">
        <v>4.0599999999999996</v>
      </c>
      <c r="D4778">
        <v>4.0599999999999996</v>
      </c>
      <c r="E4778">
        <v>3.06</v>
      </c>
      <c r="F4778">
        <v>6.3</v>
      </c>
      <c r="G4778">
        <v>6.31</v>
      </c>
      <c r="H4778">
        <v>3.64</v>
      </c>
      <c r="I4778">
        <v>5.81</v>
      </c>
      <c r="J4778">
        <v>5.95</v>
      </c>
      <c r="K4778">
        <v>2.7</v>
      </c>
      <c r="U4778">
        <v>9</v>
      </c>
      <c r="V4778">
        <v>13</v>
      </c>
      <c r="W4778">
        <v>12</v>
      </c>
      <c r="X4778">
        <v>94</v>
      </c>
      <c r="Y4778">
        <v>117</v>
      </c>
      <c r="Z4778">
        <v>70</v>
      </c>
      <c r="AA4778">
        <f t="shared" si="1057"/>
        <v>315</v>
      </c>
      <c r="AB4778">
        <f t="shared" si="1061"/>
        <v>5.2491067769967809E-5</v>
      </c>
      <c r="AC4778" s="175"/>
    </row>
    <row r="4779" spans="1:29">
      <c r="A4779" t="s">
        <v>10792</v>
      </c>
      <c r="B4779" t="s">
        <v>10793</v>
      </c>
      <c r="C4779">
        <v>4.0599999999999996</v>
      </c>
      <c r="D4779">
        <v>4.0599999999999996</v>
      </c>
      <c r="E4779">
        <v>3.03</v>
      </c>
      <c r="F4779">
        <v>6.29</v>
      </c>
      <c r="G4779">
        <v>6.31</v>
      </c>
      <c r="H4779">
        <v>3.59</v>
      </c>
      <c r="I4779">
        <v>5.74</v>
      </c>
      <c r="J4779">
        <v>5.92</v>
      </c>
      <c r="K4779">
        <v>2.7</v>
      </c>
      <c r="U4779">
        <v>8</v>
      </c>
      <c r="V4779">
        <v>9</v>
      </c>
      <c r="W4779">
        <v>6</v>
      </c>
      <c r="X4779">
        <v>70</v>
      </c>
      <c r="Y4779">
        <v>87</v>
      </c>
      <c r="Z4779">
        <v>29</v>
      </c>
      <c r="AA4779">
        <f t="shared" si="1057"/>
        <v>209</v>
      </c>
      <c r="AB4779">
        <f t="shared" si="1061"/>
        <v>3.4827406869597689E-5</v>
      </c>
      <c r="AC4779" s="175"/>
    </row>
    <row r="4780" spans="1:29">
      <c r="A4780" t="s">
        <v>10794</v>
      </c>
      <c r="B4780" t="s">
        <v>10795</v>
      </c>
      <c r="C4780">
        <v>4.0599999999999996</v>
      </c>
      <c r="D4780">
        <v>4.0599999999999996</v>
      </c>
      <c r="E4780">
        <v>3.01</v>
      </c>
      <c r="F4780">
        <v>6.28</v>
      </c>
      <c r="G4780">
        <v>6.3</v>
      </c>
      <c r="H4780">
        <v>3.55</v>
      </c>
      <c r="I4780">
        <v>5.67</v>
      </c>
      <c r="J4780">
        <v>5.88</v>
      </c>
      <c r="K4780">
        <v>2.7</v>
      </c>
      <c r="U4780">
        <v>3</v>
      </c>
      <c r="V4780">
        <v>4</v>
      </c>
      <c r="W4780">
        <v>4</v>
      </c>
      <c r="X4780">
        <v>71</v>
      </c>
      <c r="Y4780">
        <v>65</v>
      </c>
      <c r="Z4780">
        <v>12</v>
      </c>
      <c r="AA4780">
        <f t="shared" si="1057"/>
        <v>159</v>
      </c>
      <c r="AB4780">
        <f t="shared" si="1061"/>
        <v>2.6495491350555179E-5</v>
      </c>
      <c r="AC4780" s="175"/>
    </row>
    <row r="4781" spans="1:29">
      <c r="A4781" t="s">
        <v>10796</v>
      </c>
      <c r="B4781" t="s">
        <v>10797</v>
      </c>
      <c r="C4781">
        <v>4.0599999999999996</v>
      </c>
      <c r="D4781">
        <v>4.0599999999999996</v>
      </c>
      <c r="E4781">
        <v>2.98</v>
      </c>
      <c r="F4781">
        <v>6.27</v>
      </c>
      <c r="G4781">
        <v>6.3</v>
      </c>
      <c r="H4781">
        <v>3.52</v>
      </c>
      <c r="I4781">
        <v>5.61</v>
      </c>
      <c r="J4781">
        <v>5.85</v>
      </c>
      <c r="K4781">
        <v>2.7</v>
      </c>
      <c r="U4781">
        <v>4</v>
      </c>
      <c r="V4781">
        <v>4</v>
      </c>
      <c r="W4781">
        <v>5</v>
      </c>
      <c r="X4781">
        <v>82</v>
      </c>
      <c r="Y4781">
        <v>67</v>
      </c>
      <c r="Z4781">
        <v>14</v>
      </c>
      <c r="AA4781">
        <f t="shared" si="1057"/>
        <v>176</v>
      </c>
      <c r="AB4781">
        <f t="shared" si="1061"/>
        <v>2.9328342627029634E-5</v>
      </c>
      <c r="AC4781" s="175">
        <f t="shared" ref="AC4781:AC4841" si="1067">SUM(AB4781:AB4784)/4</f>
        <v>3.4244172783264712E-5</v>
      </c>
    </row>
    <row r="4782" spans="1:29">
      <c r="A4782" t="s">
        <v>10798</v>
      </c>
      <c r="B4782" t="s">
        <v>10799</v>
      </c>
      <c r="C4782">
        <v>4.0599999999999996</v>
      </c>
      <c r="D4782">
        <v>4.0599999999999996</v>
      </c>
      <c r="E4782">
        <v>2.97</v>
      </c>
      <c r="F4782">
        <v>6.27</v>
      </c>
      <c r="G4782">
        <v>6.3</v>
      </c>
      <c r="H4782">
        <v>3.49</v>
      </c>
      <c r="I4782">
        <v>5.56</v>
      </c>
      <c r="J4782">
        <v>5.83</v>
      </c>
      <c r="K4782">
        <v>2.7</v>
      </c>
      <c r="U4782">
        <v>3</v>
      </c>
      <c r="V4782">
        <v>3</v>
      </c>
      <c r="W4782">
        <v>6</v>
      </c>
      <c r="X4782">
        <v>84</v>
      </c>
      <c r="Y4782">
        <v>65</v>
      </c>
      <c r="Z4782">
        <v>12</v>
      </c>
      <c r="AA4782">
        <f t="shared" si="1057"/>
        <v>173</v>
      </c>
      <c r="AB4782">
        <f t="shared" si="1061"/>
        <v>2.8828427695887084E-5</v>
      </c>
      <c r="AC4782" s="175"/>
    </row>
    <row r="4783" spans="1:29">
      <c r="A4783" t="s">
        <v>10800</v>
      </c>
      <c r="B4783" t="s">
        <v>10801</v>
      </c>
      <c r="C4783">
        <v>4.0599999999999996</v>
      </c>
      <c r="D4783">
        <v>4.0599999999999996</v>
      </c>
      <c r="E4783">
        <v>2.96</v>
      </c>
      <c r="F4783">
        <v>6.28</v>
      </c>
      <c r="G4783">
        <v>6.3</v>
      </c>
      <c r="H4783">
        <v>3.47</v>
      </c>
      <c r="I4783">
        <v>5.55</v>
      </c>
      <c r="J4783">
        <v>5.82</v>
      </c>
      <c r="K4783">
        <v>2.7</v>
      </c>
      <c r="U4783">
        <v>7</v>
      </c>
      <c r="V4783">
        <v>5</v>
      </c>
      <c r="W4783">
        <v>7</v>
      </c>
      <c r="X4783">
        <v>84</v>
      </c>
      <c r="Y4783">
        <v>63</v>
      </c>
      <c r="Z4783">
        <v>21</v>
      </c>
      <c r="AA4783">
        <f t="shared" si="1057"/>
        <v>187</v>
      </c>
      <c r="AB4783">
        <f t="shared" si="1061"/>
        <v>3.1161364041218986E-5</v>
      </c>
      <c r="AC4783" s="175"/>
    </row>
    <row r="4784" spans="1:29">
      <c r="A4784" t="s">
        <v>10802</v>
      </c>
      <c r="B4784" t="s">
        <v>10803</v>
      </c>
      <c r="C4784">
        <v>4.0599999999999996</v>
      </c>
      <c r="D4784">
        <v>4.0599999999999996</v>
      </c>
      <c r="E4784">
        <v>2.95</v>
      </c>
      <c r="F4784">
        <v>6.28</v>
      </c>
      <c r="G4784">
        <v>6.3</v>
      </c>
      <c r="H4784">
        <v>3.46</v>
      </c>
      <c r="I4784">
        <v>5.54</v>
      </c>
      <c r="J4784">
        <v>5.81</v>
      </c>
      <c r="K4784">
        <v>2.7</v>
      </c>
      <c r="U4784">
        <v>7</v>
      </c>
      <c r="V4784">
        <v>9</v>
      </c>
      <c r="W4784">
        <v>11</v>
      </c>
      <c r="X4784">
        <v>109</v>
      </c>
      <c r="Y4784">
        <v>100</v>
      </c>
      <c r="Z4784">
        <v>50</v>
      </c>
      <c r="AA4784">
        <f t="shared" si="1057"/>
        <v>286</v>
      </c>
      <c r="AB4784">
        <f t="shared" si="1061"/>
        <v>4.7658556768923158E-5</v>
      </c>
      <c r="AC4784" s="175"/>
    </row>
    <row r="4785" spans="1:29">
      <c r="A4785" t="s">
        <v>10804</v>
      </c>
      <c r="B4785" t="s">
        <v>10805</v>
      </c>
      <c r="C4785">
        <v>4.0599999999999996</v>
      </c>
      <c r="D4785">
        <v>4.0599999999999996</v>
      </c>
      <c r="E4785">
        <v>2.97</v>
      </c>
      <c r="F4785">
        <v>6.28</v>
      </c>
      <c r="G4785">
        <v>6.3</v>
      </c>
      <c r="H4785">
        <v>3.45</v>
      </c>
      <c r="I4785">
        <v>5.59</v>
      </c>
      <c r="J4785">
        <v>5.84</v>
      </c>
      <c r="K4785">
        <v>2.7</v>
      </c>
      <c r="V4785">
        <v>16</v>
      </c>
      <c r="W4785">
        <v>18</v>
      </c>
      <c r="X4785">
        <v>178</v>
      </c>
      <c r="Y4785">
        <v>137</v>
      </c>
      <c r="Z4785">
        <v>157</v>
      </c>
      <c r="AA4785">
        <f t="shared" si="1057"/>
        <v>506</v>
      </c>
      <c r="AB4785">
        <f t="shared" si="1061"/>
        <v>8.4318985052710192E-5</v>
      </c>
      <c r="AC4785" s="175">
        <f t="shared" ref="AC4785:AC4845" si="1068">SUM(AB4785:AB4788)/4</f>
        <v>9.2234304795800576E-5</v>
      </c>
    </row>
    <row r="4786" spans="1:29">
      <c r="A4786" t="s">
        <v>10806</v>
      </c>
      <c r="B4786" t="s">
        <v>10807</v>
      </c>
      <c r="C4786">
        <v>4.0599999999999996</v>
      </c>
      <c r="D4786">
        <v>4.0599999999999996</v>
      </c>
      <c r="E4786">
        <v>3.02</v>
      </c>
      <c r="F4786">
        <v>6.3</v>
      </c>
      <c r="G4786">
        <v>6.31</v>
      </c>
      <c r="H4786">
        <v>3.48</v>
      </c>
      <c r="I4786">
        <v>5.7</v>
      </c>
      <c r="J4786">
        <v>5.9</v>
      </c>
      <c r="K4786">
        <v>2.7</v>
      </c>
      <c r="U4786">
        <v>4</v>
      </c>
      <c r="V4786">
        <v>25</v>
      </c>
      <c r="W4786">
        <v>14</v>
      </c>
      <c r="X4786">
        <v>197</v>
      </c>
      <c r="Y4786">
        <v>116</v>
      </c>
      <c r="Z4786">
        <v>246</v>
      </c>
      <c r="AA4786">
        <f t="shared" si="1057"/>
        <v>602</v>
      </c>
      <c r="AB4786">
        <f t="shared" si="1061"/>
        <v>1.0031626284927181E-4</v>
      </c>
      <c r="AC4786" s="175"/>
    </row>
    <row r="4787" spans="1:29">
      <c r="A4787" t="s">
        <v>10808</v>
      </c>
      <c r="B4787" t="s">
        <v>10809</v>
      </c>
      <c r="C4787">
        <v>4.0599999999999996</v>
      </c>
      <c r="D4787">
        <v>4.0599999999999996</v>
      </c>
      <c r="E4787">
        <v>3.07</v>
      </c>
      <c r="F4787">
        <v>6.31</v>
      </c>
      <c r="G4787">
        <v>6.32</v>
      </c>
      <c r="H4787">
        <v>3.56</v>
      </c>
      <c r="I4787">
        <v>5.83</v>
      </c>
      <c r="J4787">
        <v>5.96</v>
      </c>
      <c r="K4787">
        <v>2.7</v>
      </c>
      <c r="U4787">
        <v>8</v>
      </c>
      <c r="V4787">
        <v>16</v>
      </c>
      <c r="W4787">
        <v>16</v>
      </c>
      <c r="X4787">
        <v>210</v>
      </c>
      <c r="Y4787">
        <v>146</v>
      </c>
      <c r="Z4787">
        <v>212</v>
      </c>
      <c r="AA4787">
        <f t="shared" si="1057"/>
        <v>608</v>
      </c>
      <c r="AB4787">
        <f t="shared" si="1061"/>
        <v>1.0131609271155691E-4</v>
      </c>
      <c r="AC4787" s="175"/>
    </row>
    <row r="4788" spans="1:29">
      <c r="A4788" t="s">
        <v>10810</v>
      </c>
      <c r="B4788" t="s">
        <v>10811</v>
      </c>
      <c r="C4788">
        <v>4.0599999999999996</v>
      </c>
      <c r="D4788">
        <v>4.0599999999999996</v>
      </c>
      <c r="E4788">
        <v>3.12</v>
      </c>
      <c r="F4788">
        <v>6.32</v>
      </c>
      <c r="G4788">
        <v>6.32</v>
      </c>
      <c r="H4788">
        <v>3.65</v>
      </c>
      <c r="I4788">
        <v>5.92</v>
      </c>
      <c r="J4788">
        <v>6.01</v>
      </c>
      <c r="K4788">
        <v>2.7</v>
      </c>
      <c r="U4788">
        <v>12</v>
      </c>
      <c r="V4788">
        <v>15</v>
      </c>
      <c r="W4788">
        <v>14</v>
      </c>
      <c r="X4788">
        <v>165</v>
      </c>
      <c r="Y4788">
        <v>131</v>
      </c>
      <c r="Z4788">
        <v>161</v>
      </c>
      <c r="AA4788">
        <f t="shared" si="1057"/>
        <v>498</v>
      </c>
      <c r="AB4788">
        <f t="shared" si="1061"/>
        <v>8.2985878569663397E-5</v>
      </c>
      <c r="AC4788" s="175"/>
    </row>
    <row r="4789" spans="1:29">
      <c r="A4789" t="s">
        <v>10812</v>
      </c>
      <c r="B4789" t="s">
        <v>10813</v>
      </c>
      <c r="C4789">
        <v>4.0599999999999996</v>
      </c>
      <c r="D4789">
        <v>4.0599999999999996</v>
      </c>
      <c r="E4789">
        <v>3.17</v>
      </c>
      <c r="F4789">
        <v>6.32</v>
      </c>
      <c r="G4789">
        <v>6.32</v>
      </c>
      <c r="H4789">
        <v>3.76</v>
      </c>
      <c r="I4789">
        <v>5.98</v>
      </c>
      <c r="J4789">
        <v>6.04</v>
      </c>
      <c r="K4789">
        <v>2.7</v>
      </c>
      <c r="U4789">
        <v>10</v>
      </c>
      <c r="V4789">
        <v>13</v>
      </c>
      <c r="W4789">
        <v>15</v>
      </c>
      <c r="X4789">
        <v>153</v>
      </c>
      <c r="Y4789">
        <v>133</v>
      </c>
      <c r="Z4789">
        <v>154</v>
      </c>
      <c r="AA4789">
        <f t="shared" si="1057"/>
        <v>478</v>
      </c>
      <c r="AB4789">
        <f t="shared" si="1061"/>
        <v>7.9653112362046389E-5</v>
      </c>
      <c r="AC4789" s="175">
        <f t="shared" ref="AC4789" si="1069">SUM(AB4789:AB4792)/4</f>
        <v>7.2820941636431532E-5</v>
      </c>
    </row>
    <row r="4790" spans="1:29">
      <c r="A4790" t="s">
        <v>10814</v>
      </c>
      <c r="B4790" t="s">
        <v>10815</v>
      </c>
      <c r="C4790">
        <v>4.0599999999999996</v>
      </c>
      <c r="D4790">
        <v>4.0599999999999996</v>
      </c>
      <c r="E4790">
        <v>3.22</v>
      </c>
      <c r="F4790">
        <v>6.32</v>
      </c>
      <c r="G4790">
        <v>6.32</v>
      </c>
      <c r="H4790">
        <v>3.87</v>
      </c>
      <c r="I4790">
        <v>6.04</v>
      </c>
      <c r="J4790">
        <v>6.06</v>
      </c>
      <c r="K4790">
        <v>2.7</v>
      </c>
      <c r="U4790">
        <v>9</v>
      </c>
      <c r="V4790">
        <v>12</v>
      </c>
      <c r="W4790">
        <v>11</v>
      </c>
      <c r="X4790">
        <v>143</v>
      </c>
      <c r="Y4790">
        <v>126</v>
      </c>
      <c r="Z4790">
        <v>140</v>
      </c>
      <c r="AA4790">
        <f t="shared" si="1057"/>
        <v>441</v>
      </c>
      <c r="AB4790">
        <f t="shared" si="1061"/>
        <v>7.3487494877954936E-5</v>
      </c>
      <c r="AC4790" s="175"/>
    </row>
    <row r="4791" spans="1:29">
      <c r="A4791" t="s">
        <v>10816</v>
      </c>
      <c r="B4791" t="s">
        <v>10817</v>
      </c>
      <c r="C4791">
        <v>4.0599999999999996</v>
      </c>
      <c r="D4791">
        <v>4.0599999999999996</v>
      </c>
      <c r="E4791">
        <v>3.27</v>
      </c>
      <c r="F4791">
        <v>6.32</v>
      </c>
      <c r="G4791">
        <v>6.32</v>
      </c>
      <c r="H4791">
        <v>3.98</v>
      </c>
      <c r="I4791">
        <v>6.06</v>
      </c>
      <c r="J4791">
        <v>6.08</v>
      </c>
      <c r="K4791">
        <v>2.7</v>
      </c>
      <c r="U4791">
        <v>5</v>
      </c>
      <c r="V4791">
        <v>11</v>
      </c>
      <c r="W4791">
        <v>9</v>
      </c>
      <c r="X4791">
        <v>131</v>
      </c>
      <c r="Y4791">
        <v>122</v>
      </c>
      <c r="Z4791">
        <v>142</v>
      </c>
      <c r="AA4791">
        <f t="shared" si="1057"/>
        <v>420</v>
      </c>
      <c r="AB4791">
        <f t="shared" si="1061"/>
        <v>6.9988090359957087E-5</v>
      </c>
      <c r="AC4791" s="175"/>
    </row>
    <row r="4792" spans="1:29">
      <c r="A4792" t="s">
        <v>10818</v>
      </c>
      <c r="B4792" t="s">
        <v>10819</v>
      </c>
      <c r="C4792">
        <v>4.0599999999999996</v>
      </c>
      <c r="D4792">
        <v>4.0599999999999996</v>
      </c>
      <c r="E4792">
        <v>3.3</v>
      </c>
      <c r="F4792">
        <v>6.32</v>
      </c>
      <c r="G4792">
        <v>6.32</v>
      </c>
      <c r="H4792">
        <v>4.05</v>
      </c>
      <c r="I4792">
        <v>6.07</v>
      </c>
      <c r="J4792">
        <v>6.08</v>
      </c>
      <c r="K4792">
        <v>2.7</v>
      </c>
      <c r="U4792">
        <v>7</v>
      </c>
      <c r="V4792">
        <v>11</v>
      </c>
      <c r="W4792">
        <v>7</v>
      </c>
      <c r="X4792">
        <v>125</v>
      </c>
      <c r="Y4792">
        <v>123</v>
      </c>
      <c r="Z4792">
        <v>136</v>
      </c>
      <c r="AA4792">
        <f t="shared" si="1057"/>
        <v>409</v>
      </c>
      <c r="AB4792">
        <f t="shared" si="1061"/>
        <v>6.8155068945767729E-5</v>
      </c>
      <c r="AC4792" s="175"/>
    </row>
    <row r="4793" spans="1:29">
      <c r="A4793" t="s">
        <v>10820</v>
      </c>
      <c r="B4793" t="s">
        <v>10821</v>
      </c>
      <c r="C4793">
        <v>4.0599999999999996</v>
      </c>
      <c r="D4793">
        <v>4.0599999999999996</v>
      </c>
      <c r="E4793">
        <v>3.33</v>
      </c>
      <c r="F4793">
        <v>6.32</v>
      </c>
      <c r="G4793">
        <v>6.32</v>
      </c>
      <c r="H4793">
        <v>4.0999999999999996</v>
      </c>
      <c r="I4793">
        <v>6.08</v>
      </c>
      <c r="J4793">
        <v>6.09</v>
      </c>
      <c r="K4793">
        <v>2.7</v>
      </c>
      <c r="U4793">
        <v>8</v>
      </c>
      <c r="V4793">
        <v>10</v>
      </c>
      <c r="W4793">
        <v>8</v>
      </c>
      <c r="X4793">
        <v>107</v>
      </c>
      <c r="Y4793">
        <v>113</v>
      </c>
      <c r="Z4793">
        <v>110</v>
      </c>
      <c r="AA4793">
        <f t="shared" si="1057"/>
        <v>356</v>
      </c>
      <c r="AB4793">
        <f t="shared" si="1061"/>
        <v>5.9323238495582666E-5</v>
      </c>
      <c r="AC4793" s="175">
        <f t="shared" ref="AC4793:AC4853" si="1070">SUM(AB4793:AB4796)/4</f>
        <v>5.4907323270490138E-5</v>
      </c>
    </row>
    <row r="4794" spans="1:29">
      <c r="A4794" t="s">
        <v>10822</v>
      </c>
      <c r="B4794" t="s">
        <v>10823</v>
      </c>
      <c r="C4794">
        <v>4.0599999999999996</v>
      </c>
      <c r="D4794">
        <v>4.0599999999999996</v>
      </c>
      <c r="E4794">
        <v>3.35</v>
      </c>
      <c r="F4794">
        <v>6.32</v>
      </c>
      <c r="G4794">
        <v>6.32</v>
      </c>
      <c r="H4794">
        <v>4.1399999999999997</v>
      </c>
      <c r="I4794">
        <v>6.09</v>
      </c>
      <c r="J4794">
        <v>6.09</v>
      </c>
      <c r="K4794">
        <v>2.7</v>
      </c>
      <c r="U4794">
        <v>10</v>
      </c>
      <c r="V4794">
        <v>9</v>
      </c>
      <c r="W4794">
        <v>8</v>
      </c>
      <c r="X4794">
        <v>88</v>
      </c>
      <c r="Y4794">
        <v>116</v>
      </c>
      <c r="Z4794">
        <v>106</v>
      </c>
      <c r="AA4794">
        <f t="shared" si="1057"/>
        <v>337</v>
      </c>
      <c r="AB4794">
        <f t="shared" si="1061"/>
        <v>5.6157110598346512E-5</v>
      </c>
      <c r="AC4794" s="175"/>
    </row>
    <row r="4795" spans="1:29">
      <c r="A4795" t="s">
        <v>10824</v>
      </c>
      <c r="B4795" t="s">
        <v>10825</v>
      </c>
      <c r="C4795">
        <v>4.0599999999999996</v>
      </c>
      <c r="D4795">
        <v>4.0599999999999996</v>
      </c>
      <c r="E4795">
        <v>3.36</v>
      </c>
      <c r="F4795">
        <v>6.32</v>
      </c>
      <c r="G4795">
        <v>6.32</v>
      </c>
      <c r="H4795">
        <v>4.1399999999999997</v>
      </c>
      <c r="I4795">
        <v>6.09</v>
      </c>
      <c r="J4795">
        <v>6.09</v>
      </c>
      <c r="K4795">
        <v>2.7</v>
      </c>
      <c r="U4795">
        <v>9</v>
      </c>
      <c r="V4795">
        <v>9</v>
      </c>
      <c r="W4795">
        <v>8</v>
      </c>
      <c r="X4795">
        <v>85</v>
      </c>
      <c r="Y4795">
        <v>105</v>
      </c>
      <c r="Z4795">
        <v>94</v>
      </c>
      <c r="AA4795">
        <f t="shared" si="1057"/>
        <v>310</v>
      </c>
      <c r="AB4795">
        <f t="shared" si="1061"/>
        <v>5.1657876218063557E-5</v>
      </c>
      <c r="AC4795" s="175"/>
    </row>
    <row r="4796" spans="1:29">
      <c r="A4796" t="s">
        <v>10826</v>
      </c>
      <c r="B4796" t="s">
        <v>10827</v>
      </c>
      <c r="C4796">
        <v>4.0599999999999996</v>
      </c>
      <c r="D4796">
        <v>4.0599999999999996</v>
      </c>
      <c r="E4796">
        <v>3.35</v>
      </c>
      <c r="F4796">
        <v>6.32</v>
      </c>
      <c r="G4796">
        <v>6.32</v>
      </c>
      <c r="H4796">
        <v>4.12</v>
      </c>
      <c r="I4796">
        <v>6.09</v>
      </c>
      <c r="J4796">
        <v>6.09</v>
      </c>
      <c r="K4796">
        <v>2.7</v>
      </c>
      <c r="U4796">
        <v>10</v>
      </c>
      <c r="V4796">
        <v>10</v>
      </c>
      <c r="W4796">
        <v>9</v>
      </c>
      <c r="X4796">
        <v>72</v>
      </c>
      <c r="Y4796">
        <v>103</v>
      </c>
      <c r="Z4796">
        <v>111</v>
      </c>
      <c r="AA4796">
        <f t="shared" si="1057"/>
        <v>315</v>
      </c>
      <c r="AB4796">
        <f t="shared" si="1061"/>
        <v>5.2491067769967809E-5</v>
      </c>
      <c r="AC4796" s="175"/>
    </row>
    <row r="4797" spans="1:29">
      <c r="A4797" t="s">
        <v>10828</v>
      </c>
      <c r="B4797" t="s">
        <v>10829</v>
      </c>
      <c r="C4797">
        <v>4.0599999999999996</v>
      </c>
      <c r="D4797">
        <v>4.0599999999999996</v>
      </c>
      <c r="E4797">
        <v>3.33</v>
      </c>
      <c r="F4797">
        <v>6.32</v>
      </c>
      <c r="G4797">
        <v>6.32</v>
      </c>
      <c r="H4797">
        <v>4.07</v>
      </c>
      <c r="I4797">
        <v>6.08</v>
      </c>
      <c r="J4797">
        <v>6.09</v>
      </c>
      <c r="K4797">
        <v>2.7</v>
      </c>
      <c r="U4797">
        <v>9</v>
      </c>
      <c r="V4797">
        <v>10</v>
      </c>
      <c r="W4797">
        <v>7</v>
      </c>
      <c r="X4797">
        <v>83</v>
      </c>
      <c r="Y4797">
        <v>111</v>
      </c>
      <c r="Z4797">
        <v>130</v>
      </c>
      <c r="AA4797">
        <f t="shared" si="1057"/>
        <v>350</v>
      </c>
      <c r="AB4797">
        <f t="shared" si="1061"/>
        <v>5.8323408633297566E-5</v>
      </c>
      <c r="AC4797" s="175">
        <f t="shared" ref="AC4797:AC4857" si="1071">SUM(AB4797:AB4800)/4</f>
        <v>6.3239238789532644E-5</v>
      </c>
    </row>
    <row r="4798" spans="1:29">
      <c r="A4798" t="s">
        <v>10830</v>
      </c>
      <c r="B4798" t="s">
        <v>10831</v>
      </c>
      <c r="C4798">
        <v>4.0599999999999996</v>
      </c>
      <c r="D4798">
        <v>4.0599999999999996</v>
      </c>
      <c r="E4798">
        <v>3.29</v>
      </c>
      <c r="F4798">
        <v>6.32</v>
      </c>
      <c r="G4798">
        <v>6.32</v>
      </c>
      <c r="H4798">
        <v>4.01</v>
      </c>
      <c r="I4798">
        <v>6.08</v>
      </c>
      <c r="J4798">
        <v>6.08</v>
      </c>
      <c r="K4798">
        <v>2.7</v>
      </c>
      <c r="U4798">
        <v>10</v>
      </c>
      <c r="V4798">
        <v>12</v>
      </c>
      <c r="W4798">
        <v>10</v>
      </c>
      <c r="X4798">
        <v>89</v>
      </c>
      <c r="Y4798">
        <v>117</v>
      </c>
      <c r="Z4798">
        <v>126</v>
      </c>
      <c r="AA4798">
        <f t="shared" si="1057"/>
        <v>364</v>
      </c>
      <c r="AB4798">
        <f t="shared" si="1061"/>
        <v>6.0656344978629468E-5</v>
      </c>
      <c r="AC4798" s="175"/>
    </row>
    <row r="4799" spans="1:29">
      <c r="A4799" t="s">
        <v>10832</v>
      </c>
      <c r="B4799" t="s">
        <v>10833</v>
      </c>
      <c r="C4799">
        <v>4.0599999999999996</v>
      </c>
      <c r="D4799">
        <v>4.0599999999999996</v>
      </c>
      <c r="E4799">
        <v>3.21</v>
      </c>
      <c r="F4799">
        <v>6.32</v>
      </c>
      <c r="G4799">
        <v>6.32</v>
      </c>
      <c r="H4799">
        <v>3.93</v>
      </c>
      <c r="I4799">
        <v>6.04</v>
      </c>
      <c r="J4799">
        <v>6.07</v>
      </c>
      <c r="K4799">
        <v>2.7</v>
      </c>
      <c r="U4799">
        <v>7</v>
      </c>
      <c r="V4799">
        <v>13</v>
      </c>
      <c r="W4799">
        <v>12</v>
      </c>
      <c r="X4799">
        <v>109</v>
      </c>
      <c r="Y4799">
        <v>120</v>
      </c>
      <c r="Z4799">
        <v>133</v>
      </c>
      <c r="AA4799">
        <f t="shared" si="1057"/>
        <v>394</v>
      </c>
      <c r="AB4799">
        <f t="shared" si="1061"/>
        <v>6.565549429005498E-5</v>
      </c>
      <c r="AC4799" s="175"/>
    </row>
    <row r="4800" spans="1:29">
      <c r="A4800" t="s">
        <v>10834</v>
      </c>
      <c r="B4800" t="s">
        <v>10835</v>
      </c>
      <c r="C4800">
        <v>4.0599999999999996</v>
      </c>
      <c r="D4800">
        <v>4.0599999999999996</v>
      </c>
      <c r="E4800">
        <v>3.11</v>
      </c>
      <c r="F4800">
        <v>6.31</v>
      </c>
      <c r="G4800">
        <v>6.32</v>
      </c>
      <c r="H4800">
        <v>3.76</v>
      </c>
      <c r="I4800">
        <v>5.93</v>
      </c>
      <c r="J4800">
        <v>6.01</v>
      </c>
      <c r="K4800">
        <v>2.7</v>
      </c>
      <c r="U4800">
        <v>8</v>
      </c>
      <c r="V4800">
        <v>13</v>
      </c>
      <c r="W4800">
        <v>12</v>
      </c>
      <c r="X4800">
        <v>108</v>
      </c>
      <c r="Y4800">
        <v>131</v>
      </c>
      <c r="Z4800">
        <v>138</v>
      </c>
      <c r="AA4800">
        <f t="shared" si="1057"/>
        <v>410</v>
      </c>
      <c r="AB4800">
        <f t="shared" si="1061"/>
        <v>6.8321707256148583E-5</v>
      </c>
      <c r="AC4800" s="175"/>
    </row>
    <row r="4801" spans="1:29">
      <c r="A4801" t="s">
        <v>10836</v>
      </c>
      <c r="B4801" t="s">
        <v>10837</v>
      </c>
      <c r="C4801">
        <v>4.0599999999999996</v>
      </c>
      <c r="D4801">
        <v>4.0599999999999996</v>
      </c>
      <c r="E4801">
        <v>3.05</v>
      </c>
      <c r="F4801">
        <v>6.31</v>
      </c>
      <c r="G4801">
        <v>6.32</v>
      </c>
      <c r="H4801">
        <v>3.64</v>
      </c>
      <c r="I4801">
        <v>5.78</v>
      </c>
      <c r="J4801">
        <v>5.94</v>
      </c>
      <c r="K4801">
        <v>2.7</v>
      </c>
      <c r="U4801">
        <v>8</v>
      </c>
      <c r="V4801">
        <v>14</v>
      </c>
      <c r="W4801">
        <v>10</v>
      </c>
      <c r="X4801">
        <v>104</v>
      </c>
      <c r="Y4801">
        <v>127</v>
      </c>
      <c r="Z4801">
        <v>118</v>
      </c>
      <c r="AA4801">
        <f t="shared" si="1057"/>
        <v>381</v>
      </c>
      <c r="AB4801">
        <f t="shared" si="1061"/>
        <v>6.3489196255103926E-5</v>
      </c>
      <c r="AC4801" s="175">
        <f t="shared" ref="AC4801:AC4861" si="1072">SUM(AB4801:AB4804)/4</f>
        <v>4.38258756301636E-5</v>
      </c>
    </row>
    <row r="4802" spans="1:29">
      <c r="A4802" t="s">
        <v>10838</v>
      </c>
      <c r="B4802" t="s">
        <v>10839</v>
      </c>
      <c r="C4802">
        <v>4.0599999999999996</v>
      </c>
      <c r="D4802">
        <v>4.0599999999999996</v>
      </c>
      <c r="E4802">
        <v>3</v>
      </c>
      <c r="F4802">
        <v>6.3</v>
      </c>
      <c r="G4802">
        <v>6.31</v>
      </c>
      <c r="H4802">
        <v>3.57</v>
      </c>
      <c r="I4802">
        <v>5.64</v>
      </c>
      <c r="J4802">
        <v>5.86</v>
      </c>
      <c r="K4802">
        <v>2.7</v>
      </c>
      <c r="U4802">
        <v>7</v>
      </c>
      <c r="V4802">
        <v>10</v>
      </c>
      <c r="W4802">
        <v>9</v>
      </c>
      <c r="X4802">
        <v>93</v>
      </c>
      <c r="Y4802">
        <v>115</v>
      </c>
      <c r="Z4802">
        <v>69</v>
      </c>
      <c r="AA4802">
        <f t="shared" si="1057"/>
        <v>303</v>
      </c>
      <c r="AB4802">
        <f t="shared" si="1061"/>
        <v>5.0491408045397609E-5</v>
      </c>
      <c r="AC4802" s="175"/>
    </row>
    <row r="4803" spans="1:29">
      <c r="A4803" t="s">
        <v>10840</v>
      </c>
      <c r="B4803" t="s">
        <v>10841</v>
      </c>
      <c r="C4803">
        <v>4.0599999999999996</v>
      </c>
      <c r="D4803">
        <v>4.0599999999999996</v>
      </c>
      <c r="E4803">
        <v>2.96</v>
      </c>
      <c r="F4803">
        <v>6.27</v>
      </c>
      <c r="G4803">
        <v>6.31</v>
      </c>
      <c r="H4803">
        <v>3.5</v>
      </c>
      <c r="I4803">
        <v>5.55</v>
      </c>
      <c r="J4803">
        <v>5.82</v>
      </c>
      <c r="K4803">
        <v>2.7</v>
      </c>
      <c r="U4803">
        <v>6</v>
      </c>
      <c r="V4803">
        <v>7</v>
      </c>
      <c r="W4803">
        <v>5</v>
      </c>
      <c r="X4803">
        <v>69</v>
      </c>
      <c r="Y4803">
        <v>86</v>
      </c>
      <c r="Z4803">
        <v>28</v>
      </c>
      <c r="AA4803">
        <f t="shared" si="1057"/>
        <v>201</v>
      </c>
      <c r="AB4803">
        <f t="shared" si="1061"/>
        <v>3.3494300386550887E-5</v>
      </c>
      <c r="AC4803" s="175"/>
    </row>
    <row r="4804" spans="1:29">
      <c r="A4804" t="s">
        <v>10842</v>
      </c>
      <c r="B4804" t="s">
        <v>10843</v>
      </c>
      <c r="C4804">
        <v>4.0599999999999996</v>
      </c>
      <c r="D4804">
        <v>4.0599999999999996</v>
      </c>
      <c r="E4804">
        <v>2.94</v>
      </c>
      <c r="F4804">
        <v>6.23</v>
      </c>
      <c r="G4804">
        <v>6.3</v>
      </c>
      <c r="H4804">
        <v>3.45</v>
      </c>
      <c r="I4804">
        <v>5.47</v>
      </c>
      <c r="J4804">
        <v>5.78</v>
      </c>
      <c r="K4804">
        <v>2.7</v>
      </c>
      <c r="V4804">
        <v>3</v>
      </c>
      <c r="W4804">
        <v>2</v>
      </c>
      <c r="X4804">
        <v>86</v>
      </c>
      <c r="Y4804">
        <v>64</v>
      </c>
      <c r="Z4804">
        <v>12</v>
      </c>
      <c r="AA4804">
        <f t="shared" si="1057"/>
        <v>167</v>
      </c>
      <c r="AB4804">
        <f t="shared" si="1061"/>
        <v>2.7828597833601981E-5</v>
      </c>
      <c r="AC4804" s="175"/>
    </row>
    <row r="4805" spans="1:29">
      <c r="A4805" t="s">
        <v>10844</v>
      </c>
      <c r="B4805" t="s">
        <v>10845</v>
      </c>
      <c r="C4805">
        <v>4.0599999999999996</v>
      </c>
      <c r="D4805">
        <v>4.0599999999999996</v>
      </c>
      <c r="E4805">
        <v>2.92</v>
      </c>
      <c r="F4805">
        <v>6.21</v>
      </c>
      <c r="G4805">
        <v>6.3</v>
      </c>
      <c r="H4805">
        <v>3.4</v>
      </c>
      <c r="I4805">
        <v>5.43</v>
      </c>
      <c r="J4805">
        <v>5.76</v>
      </c>
      <c r="K4805">
        <v>2.7</v>
      </c>
      <c r="V4805">
        <v>3</v>
      </c>
      <c r="W4805">
        <v>2</v>
      </c>
      <c r="X4805">
        <v>86</v>
      </c>
      <c r="Y4805">
        <v>66</v>
      </c>
      <c r="Z4805">
        <v>14</v>
      </c>
      <c r="AA4805">
        <f t="shared" si="1057"/>
        <v>171</v>
      </c>
      <c r="AB4805">
        <f t="shared" si="1061"/>
        <v>2.8495151075125382E-5</v>
      </c>
      <c r="AC4805" s="175">
        <f t="shared" ref="AC4805:AC4865" si="1073">SUM(AB4805:AB4808)/4</f>
        <v>3.1577959817171108E-5</v>
      </c>
    </row>
    <row r="4806" spans="1:29">
      <c r="A4806" t="s">
        <v>10846</v>
      </c>
      <c r="B4806" t="s">
        <v>10847</v>
      </c>
      <c r="C4806">
        <v>4.0599999999999996</v>
      </c>
      <c r="D4806">
        <v>4.0599999999999996</v>
      </c>
      <c r="E4806">
        <v>2.9</v>
      </c>
      <c r="F4806">
        <v>6.2</v>
      </c>
      <c r="G4806">
        <v>6.31</v>
      </c>
      <c r="H4806">
        <v>3.37</v>
      </c>
      <c r="I4806">
        <v>5.4</v>
      </c>
      <c r="J4806">
        <v>5.74</v>
      </c>
      <c r="K4806">
        <v>2.7</v>
      </c>
      <c r="U4806">
        <v>5</v>
      </c>
      <c r="V4806">
        <v>3</v>
      </c>
      <c r="W4806">
        <v>2</v>
      </c>
      <c r="X4806">
        <v>66</v>
      </c>
      <c r="Y4806">
        <v>64</v>
      </c>
      <c r="Z4806">
        <v>11</v>
      </c>
      <c r="AA4806">
        <f t="shared" ref="AA4806:AA4869" si="1074">SUM(U4806:Z4806)</f>
        <v>151</v>
      </c>
      <c r="AB4806">
        <f t="shared" si="1061"/>
        <v>2.5162384867508377E-5</v>
      </c>
      <c r="AC4806" s="175"/>
    </row>
    <row r="4807" spans="1:29">
      <c r="A4807" t="s">
        <v>10848</v>
      </c>
      <c r="B4807" t="s">
        <v>10849</v>
      </c>
      <c r="C4807">
        <v>4.0599999999999996</v>
      </c>
      <c r="D4807">
        <v>4.0599999999999996</v>
      </c>
      <c r="E4807">
        <v>2.89</v>
      </c>
      <c r="F4807">
        <v>6.17</v>
      </c>
      <c r="G4807">
        <v>6.3</v>
      </c>
      <c r="H4807">
        <v>3.35</v>
      </c>
      <c r="I4807">
        <v>5.38</v>
      </c>
      <c r="J4807">
        <v>5.73</v>
      </c>
      <c r="K4807">
        <v>2.7</v>
      </c>
      <c r="U4807">
        <v>2</v>
      </c>
      <c r="V4807">
        <v>4</v>
      </c>
      <c r="W4807">
        <v>3</v>
      </c>
      <c r="X4807">
        <v>82</v>
      </c>
      <c r="Y4807">
        <v>61</v>
      </c>
      <c r="Z4807">
        <v>21</v>
      </c>
      <c r="AA4807">
        <f t="shared" si="1074"/>
        <v>173</v>
      </c>
      <c r="AB4807">
        <f t="shared" si="1061"/>
        <v>2.8828427695887084E-5</v>
      </c>
      <c r="AC4807" s="175"/>
    </row>
    <row r="4808" spans="1:29">
      <c r="A4808" t="s">
        <v>10850</v>
      </c>
      <c r="B4808" t="s">
        <v>10851</v>
      </c>
      <c r="C4808">
        <v>4.0599999999999996</v>
      </c>
      <c r="D4808">
        <v>4.0599999999999996</v>
      </c>
      <c r="E4808">
        <v>2.89</v>
      </c>
      <c r="F4808">
        <v>6.18</v>
      </c>
      <c r="G4808">
        <v>6.3</v>
      </c>
      <c r="H4808">
        <v>3.34</v>
      </c>
      <c r="I4808">
        <v>5.4</v>
      </c>
      <c r="J4808">
        <v>5.74</v>
      </c>
      <c r="K4808">
        <v>2.7</v>
      </c>
      <c r="U4808">
        <v>2</v>
      </c>
      <c r="V4808">
        <v>6</v>
      </c>
      <c r="W4808">
        <v>6</v>
      </c>
      <c r="X4808">
        <v>102</v>
      </c>
      <c r="Y4808">
        <v>98</v>
      </c>
      <c r="Z4808">
        <v>49</v>
      </c>
      <c r="AA4808">
        <f t="shared" si="1074"/>
        <v>263</v>
      </c>
      <c r="AB4808">
        <f t="shared" si="1061"/>
        <v>4.38258756301636E-5</v>
      </c>
      <c r="AC4808" s="175"/>
    </row>
    <row r="4809" spans="1:29">
      <c r="A4809" t="s">
        <v>10852</v>
      </c>
      <c r="B4809" t="s">
        <v>10853</v>
      </c>
      <c r="C4809">
        <v>4.0599999999999996</v>
      </c>
      <c r="D4809">
        <v>4.0599999999999996</v>
      </c>
      <c r="E4809">
        <v>2.96</v>
      </c>
      <c r="F4809">
        <v>6.26</v>
      </c>
      <c r="G4809">
        <v>6.31</v>
      </c>
      <c r="H4809">
        <v>3.37</v>
      </c>
      <c r="I4809">
        <v>5.56</v>
      </c>
      <c r="J4809">
        <v>5.82</v>
      </c>
      <c r="K4809">
        <v>2.7</v>
      </c>
      <c r="U4809">
        <v>2</v>
      </c>
      <c r="V4809">
        <v>10</v>
      </c>
      <c r="W4809">
        <v>11</v>
      </c>
      <c r="X4809">
        <v>122</v>
      </c>
      <c r="Y4809">
        <v>134</v>
      </c>
      <c r="Z4809">
        <v>154</v>
      </c>
      <c r="AA4809">
        <f t="shared" si="1074"/>
        <v>433</v>
      </c>
      <c r="AB4809">
        <f t="shared" si="1061"/>
        <v>7.2154388394908128E-5</v>
      </c>
      <c r="AC4809" s="175">
        <f t="shared" ref="AC4809" si="1075">SUM(AB4809:AB4812)/4</f>
        <v>8.4360644630305406E-5</v>
      </c>
    </row>
    <row r="4810" spans="1:29">
      <c r="A4810" t="s">
        <v>10854</v>
      </c>
      <c r="B4810" t="s">
        <v>10855</v>
      </c>
      <c r="C4810">
        <v>4.0599999999999996</v>
      </c>
      <c r="D4810">
        <v>4.0599999999999996</v>
      </c>
      <c r="E4810">
        <v>3.08</v>
      </c>
      <c r="F4810">
        <v>6.31</v>
      </c>
      <c r="G4810">
        <v>6.31</v>
      </c>
      <c r="H4810">
        <v>3.49</v>
      </c>
      <c r="I4810">
        <v>5.87</v>
      </c>
      <c r="J4810">
        <v>5.98</v>
      </c>
      <c r="K4810">
        <v>2.7</v>
      </c>
      <c r="V4810">
        <v>13</v>
      </c>
      <c r="W4810">
        <v>12</v>
      </c>
      <c r="X4810">
        <v>184</v>
      </c>
      <c r="Y4810">
        <v>114</v>
      </c>
      <c r="Z4810">
        <v>240</v>
      </c>
      <c r="AA4810">
        <f t="shared" si="1074"/>
        <v>563</v>
      </c>
      <c r="AB4810">
        <f t="shared" si="1061"/>
        <v>9.3817368744418653E-5</v>
      </c>
      <c r="AC4810" s="175"/>
    </row>
    <row r="4811" spans="1:29">
      <c r="A4811" t="s">
        <v>10856</v>
      </c>
      <c r="B4811" t="s">
        <v>10857</v>
      </c>
      <c r="C4811">
        <v>4.0599999999999996</v>
      </c>
      <c r="D4811">
        <v>4.0599999999999996</v>
      </c>
      <c r="E4811">
        <v>3.21</v>
      </c>
      <c r="F4811">
        <v>6.32</v>
      </c>
      <c r="G4811">
        <v>6.32</v>
      </c>
      <c r="H4811">
        <v>3.66</v>
      </c>
      <c r="I4811">
        <v>6.08</v>
      </c>
      <c r="J4811">
        <v>6.08</v>
      </c>
      <c r="K4811">
        <v>2.7</v>
      </c>
      <c r="U4811">
        <v>1</v>
      </c>
      <c r="V4811">
        <v>10</v>
      </c>
      <c r="W4811">
        <v>12</v>
      </c>
      <c r="X4811">
        <v>196</v>
      </c>
      <c r="Y4811">
        <v>143</v>
      </c>
      <c r="Z4811">
        <v>207</v>
      </c>
      <c r="AA4811">
        <f t="shared" si="1074"/>
        <v>569</v>
      </c>
      <c r="AB4811">
        <f t="shared" si="1061"/>
        <v>9.4817198606703766E-5</v>
      </c>
      <c r="AC4811" s="175"/>
    </row>
    <row r="4812" spans="1:29">
      <c r="A4812" t="s">
        <v>10858</v>
      </c>
      <c r="B4812" t="s">
        <v>10859</v>
      </c>
      <c r="C4812">
        <v>4.0599999999999996</v>
      </c>
      <c r="D4812">
        <v>4.0599999999999996</v>
      </c>
      <c r="E4812">
        <v>3.33</v>
      </c>
      <c r="F4812">
        <v>6.32</v>
      </c>
      <c r="G4812">
        <v>6.32</v>
      </c>
      <c r="H4812">
        <v>3.85</v>
      </c>
      <c r="I4812">
        <v>6.09</v>
      </c>
      <c r="J4812">
        <v>6.09</v>
      </c>
      <c r="K4812">
        <v>2.7</v>
      </c>
      <c r="U4812">
        <v>10</v>
      </c>
      <c r="V4812">
        <v>9</v>
      </c>
      <c r="W4812">
        <v>10</v>
      </c>
      <c r="X4812">
        <v>146</v>
      </c>
      <c r="Y4812">
        <v>128</v>
      </c>
      <c r="Z4812">
        <v>157</v>
      </c>
      <c r="AA4812">
        <f t="shared" si="1074"/>
        <v>460</v>
      </c>
      <c r="AB4812">
        <f t="shared" si="1061"/>
        <v>7.665362277519109E-5</v>
      </c>
      <c r="AC4812" s="175"/>
    </row>
    <row r="4813" spans="1:29">
      <c r="A4813" t="s">
        <v>10860</v>
      </c>
      <c r="B4813" t="s">
        <v>10861</v>
      </c>
      <c r="C4813">
        <v>4.0599999999999996</v>
      </c>
      <c r="D4813">
        <v>4.0599999999999996</v>
      </c>
      <c r="E4813">
        <v>3.43</v>
      </c>
      <c r="F4813">
        <v>6.32</v>
      </c>
      <c r="G4813">
        <v>6.32</v>
      </c>
      <c r="H4813">
        <v>4.0199999999999996</v>
      </c>
      <c r="I4813">
        <v>6.09</v>
      </c>
      <c r="J4813">
        <v>6.09</v>
      </c>
      <c r="K4813">
        <v>2.7</v>
      </c>
      <c r="U4813">
        <v>8</v>
      </c>
      <c r="V4813">
        <v>9</v>
      </c>
      <c r="W4813">
        <v>10</v>
      </c>
      <c r="X4813">
        <v>127</v>
      </c>
      <c r="Y4813">
        <v>130</v>
      </c>
      <c r="Z4813">
        <v>150</v>
      </c>
      <c r="AA4813">
        <f t="shared" si="1074"/>
        <v>434</v>
      </c>
      <c r="AB4813">
        <f t="shared" si="1061"/>
        <v>7.2321026705288982E-5</v>
      </c>
      <c r="AC4813" s="175">
        <f t="shared" si="1059"/>
        <v>6.7488515704244325E-5</v>
      </c>
    </row>
    <row r="4814" spans="1:29">
      <c r="A4814" t="s">
        <v>10862</v>
      </c>
      <c r="B4814" t="s">
        <v>10863</v>
      </c>
      <c r="C4814">
        <v>4.0599999999999996</v>
      </c>
      <c r="D4814">
        <v>4.0599999999999996</v>
      </c>
      <c r="E4814">
        <v>3.51</v>
      </c>
      <c r="F4814">
        <v>6.32</v>
      </c>
      <c r="G4814">
        <v>6.32</v>
      </c>
      <c r="H4814">
        <v>4.17</v>
      </c>
      <c r="I4814">
        <v>6.09</v>
      </c>
      <c r="J4814">
        <v>6.09</v>
      </c>
      <c r="K4814">
        <v>2.7</v>
      </c>
      <c r="U4814">
        <v>3</v>
      </c>
      <c r="V4814">
        <v>8</v>
      </c>
      <c r="W4814">
        <v>8</v>
      </c>
      <c r="X4814">
        <v>146</v>
      </c>
      <c r="Y4814">
        <v>124</v>
      </c>
      <c r="Z4814">
        <v>136</v>
      </c>
      <c r="AA4814">
        <f t="shared" si="1074"/>
        <v>425</v>
      </c>
      <c r="AB4814">
        <f t="shared" si="1061"/>
        <v>7.0821281911861333E-5</v>
      </c>
      <c r="AC4814" s="175"/>
    </row>
    <row r="4815" spans="1:29">
      <c r="A4815" t="s">
        <v>10864</v>
      </c>
      <c r="B4815" t="s">
        <v>10865</v>
      </c>
      <c r="C4815">
        <v>4.0599999999999996</v>
      </c>
      <c r="D4815">
        <v>4.0599999999999996</v>
      </c>
      <c r="E4815">
        <v>3.55</v>
      </c>
      <c r="F4815">
        <v>6.32</v>
      </c>
      <c r="G4815">
        <v>6.32</v>
      </c>
      <c r="H4815">
        <v>4.26</v>
      </c>
      <c r="I4815">
        <v>6.09</v>
      </c>
      <c r="J4815">
        <v>6.09</v>
      </c>
      <c r="K4815">
        <v>2.7</v>
      </c>
      <c r="U4815">
        <v>5</v>
      </c>
      <c r="V4815">
        <v>8</v>
      </c>
      <c r="W4815">
        <v>7</v>
      </c>
      <c r="X4815">
        <v>106</v>
      </c>
      <c r="Y4815">
        <v>120</v>
      </c>
      <c r="Z4815">
        <v>138</v>
      </c>
      <c r="AA4815">
        <f t="shared" si="1074"/>
        <v>384</v>
      </c>
      <c r="AB4815">
        <f t="shared" si="1061"/>
        <v>6.3989111186246476E-5</v>
      </c>
      <c r="AC4815" s="175"/>
    </row>
    <row r="4816" spans="1:29">
      <c r="A4816" t="s">
        <v>10866</v>
      </c>
      <c r="B4816" t="s">
        <v>10867</v>
      </c>
      <c r="C4816">
        <v>4.0599999999999996</v>
      </c>
      <c r="D4816">
        <v>4.0599999999999996</v>
      </c>
      <c r="E4816">
        <v>3.58</v>
      </c>
      <c r="F4816">
        <v>6.32</v>
      </c>
      <c r="G4816">
        <v>6.32</v>
      </c>
      <c r="H4816">
        <v>4.3</v>
      </c>
      <c r="I4816">
        <v>6.09</v>
      </c>
      <c r="J4816">
        <v>6.09</v>
      </c>
      <c r="K4816">
        <v>2.7</v>
      </c>
      <c r="U4816">
        <v>6</v>
      </c>
      <c r="V4816">
        <v>8</v>
      </c>
      <c r="W4816">
        <v>6</v>
      </c>
      <c r="X4816">
        <v>104</v>
      </c>
      <c r="Y4816">
        <v>120</v>
      </c>
      <c r="Z4816">
        <v>133</v>
      </c>
      <c r="AA4816">
        <f t="shared" si="1074"/>
        <v>377</v>
      </c>
      <c r="AB4816">
        <f t="shared" si="1061"/>
        <v>6.2822643013580521E-5</v>
      </c>
      <c r="AC4816" s="175"/>
    </row>
    <row r="4817" spans="1:29">
      <c r="A4817" t="s">
        <v>10868</v>
      </c>
      <c r="B4817" t="s">
        <v>10869</v>
      </c>
      <c r="C4817">
        <v>4.0599999999999996</v>
      </c>
      <c r="D4817">
        <v>4.0599999999999996</v>
      </c>
      <c r="E4817">
        <v>3.59</v>
      </c>
      <c r="F4817">
        <v>6.32</v>
      </c>
      <c r="G4817">
        <v>6.32</v>
      </c>
      <c r="H4817">
        <v>4.33</v>
      </c>
      <c r="I4817">
        <v>6.09</v>
      </c>
      <c r="J4817">
        <v>6.09</v>
      </c>
      <c r="K4817">
        <v>2.7</v>
      </c>
      <c r="U4817">
        <v>9</v>
      </c>
      <c r="V4817">
        <v>7</v>
      </c>
      <c r="W4817">
        <v>6</v>
      </c>
      <c r="X4817">
        <v>84</v>
      </c>
      <c r="Y4817">
        <v>111</v>
      </c>
      <c r="Z4817">
        <v>107</v>
      </c>
      <c r="AA4817">
        <f t="shared" si="1074"/>
        <v>324</v>
      </c>
      <c r="AB4817">
        <f t="shared" si="1061"/>
        <v>5.3990812563395465E-5</v>
      </c>
      <c r="AC4817" s="175">
        <f t="shared" si="1060"/>
        <v>5.4365748761752374E-5</v>
      </c>
    </row>
    <row r="4818" spans="1:29">
      <c r="A4818" t="s">
        <v>10870</v>
      </c>
      <c r="B4818" t="s">
        <v>10871</v>
      </c>
      <c r="C4818">
        <v>4.0599999999999996</v>
      </c>
      <c r="D4818">
        <v>4.0599999999999996</v>
      </c>
      <c r="E4818">
        <v>3.58</v>
      </c>
      <c r="F4818">
        <v>6.32</v>
      </c>
      <c r="G4818">
        <v>6.32</v>
      </c>
      <c r="H4818">
        <v>4.34</v>
      </c>
      <c r="I4818">
        <v>6.09</v>
      </c>
      <c r="J4818">
        <v>6.09</v>
      </c>
      <c r="K4818">
        <v>2.7</v>
      </c>
      <c r="V4818">
        <v>6</v>
      </c>
      <c r="W4818">
        <v>6</v>
      </c>
      <c r="X4818">
        <v>119</v>
      </c>
      <c r="Y4818">
        <v>113</v>
      </c>
      <c r="Z4818">
        <v>103</v>
      </c>
      <c r="AA4818">
        <f t="shared" si="1074"/>
        <v>347</v>
      </c>
      <c r="AB4818">
        <f t="shared" si="1061"/>
        <v>5.7823493702155016E-5</v>
      </c>
      <c r="AC4818" s="175"/>
    </row>
    <row r="4819" spans="1:29">
      <c r="A4819" t="s">
        <v>10872</v>
      </c>
      <c r="B4819" t="s">
        <v>10873</v>
      </c>
      <c r="C4819">
        <v>4.0599999999999996</v>
      </c>
      <c r="D4819">
        <v>4.0599999999999996</v>
      </c>
      <c r="E4819">
        <v>3.54</v>
      </c>
      <c r="F4819">
        <v>6.32</v>
      </c>
      <c r="G4819">
        <v>6.32</v>
      </c>
      <c r="H4819">
        <v>4.33</v>
      </c>
      <c r="I4819">
        <v>6.09</v>
      </c>
      <c r="J4819">
        <v>6.09</v>
      </c>
      <c r="K4819">
        <v>2.7</v>
      </c>
      <c r="V4819">
        <v>6</v>
      </c>
      <c r="W4819">
        <v>6</v>
      </c>
      <c r="X4819">
        <v>108</v>
      </c>
      <c r="Y4819">
        <v>103</v>
      </c>
      <c r="Z4819">
        <v>92</v>
      </c>
      <c r="AA4819">
        <f t="shared" si="1074"/>
        <v>315</v>
      </c>
      <c r="AB4819">
        <f t="shared" si="1061"/>
        <v>5.2491067769967809E-5</v>
      </c>
      <c r="AC4819" s="175"/>
    </row>
    <row r="4820" spans="1:29">
      <c r="A4820" t="s">
        <v>10874</v>
      </c>
      <c r="B4820" t="s">
        <v>10875</v>
      </c>
      <c r="C4820">
        <v>4.0599999999999996</v>
      </c>
      <c r="D4820">
        <v>4.0599999999999996</v>
      </c>
      <c r="E4820">
        <v>3.49</v>
      </c>
      <c r="F4820">
        <v>6.32</v>
      </c>
      <c r="G4820">
        <v>6.32</v>
      </c>
      <c r="H4820">
        <v>4.28</v>
      </c>
      <c r="I4820">
        <v>6.08</v>
      </c>
      <c r="J4820">
        <v>6.09</v>
      </c>
      <c r="K4820">
        <v>2.7</v>
      </c>
      <c r="U4820">
        <v>4</v>
      </c>
      <c r="V4820">
        <v>7</v>
      </c>
      <c r="W4820">
        <v>6</v>
      </c>
      <c r="X4820">
        <v>93</v>
      </c>
      <c r="Y4820">
        <v>101</v>
      </c>
      <c r="Z4820">
        <v>108</v>
      </c>
      <c r="AA4820">
        <f t="shared" si="1074"/>
        <v>319</v>
      </c>
      <c r="AB4820">
        <f t="shared" si="1061"/>
        <v>5.3157621011491213E-5</v>
      </c>
      <c r="AC4820" s="175"/>
    </row>
    <row r="4821" spans="1:29">
      <c r="A4821" t="s">
        <v>10876</v>
      </c>
      <c r="B4821" t="s">
        <v>10877</v>
      </c>
      <c r="C4821">
        <v>4.0599999999999996</v>
      </c>
      <c r="D4821">
        <v>4.0599999999999996</v>
      </c>
      <c r="E4821">
        <v>3.42</v>
      </c>
      <c r="F4821">
        <v>6.32</v>
      </c>
      <c r="G4821">
        <v>6.32</v>
      </c>
      <c r="H4821">
        <v>4.22</v>
      </c>
      <c r="I4821">
        <v>6.07</v>
      </c>
      <c r="J4821">
        <v>6.08</v>
      </c>
      <c r="K4821">
        <v>2.7</v>
      </c>
      <c r="U4821">
        <v>8</v>
      </c>
      <c r="V4821">
        <v>7</v>
      </c>
      <c r="W4821">
        <v>6</v>
      </c>
      <c r="X4821">
        <v>73</v>
      </c>
      <c r="Y4821">
        <v>109</v>
      </c>
      <c r="Z4821">
        <v>127</v>
      </c>
      <c r="AA4821">
        <f t="shared" si="1074"/>
        <v>330</v>
      </c>
      <c r="AB4821">
        <f t="shared" si="1061"/>
        <v>5.4990642425680565E-5</v>
      </c>
      <c r="AC4821" s="175">
        <f t="shared" si="1062"/>
        <v>5.7823493702155016E-5</v>
      </c>
    </row>
    <row r="4822" spans="1:29">
      <c r="A4822" t="s">
        <v>10878</v>
      </c>
      <c r="B4822" t="s">
        <v>10879</v>
      </c>
      <c r="C4822">
        <v>4.0599999999999996</v>
      </c>
      <c r="D4822">
        <v>4.0599999999999996</v>
      </c>
      <c r="E4822">
        <v>3.35</v>
      </c>
      <c r="F4822">
        <v>6.32</v>
      </c>
      <c r="G4822">
        <v>6.32</v>
      </c>
      <c r="H4822">
        <v>4.1399999999999997</v>
      </c>
      <c r="I4822">
        <v>6.03</v>
      </c>
      <c r="J4822">
        <v>6.06</v>
      </c>
      <c r="K4822">
        <v>2.7</v>
      </c>
      <c r="U4822">
        <v>5</v>
      </c>
      <c r="V4822">
        <v>8</v>
      </c>
      <c r="W4822">
        <v>7</v>
      </c>
      <c r="X4822">
        <v>79</v>
      </c>
      <c r="Y4822">
        <v>114</v>
      </c>
      <c r="Z4822">
        <v>123</v>
      </c>
      <c r="AA4822">
        <f t="shared" si="1074"/>
        <v>336</v>
      </c>
      <c r="AB4822">
        <f t="shared" ref="AB4822:AB4885" si="1076">AA4822/$AD$4</f>
        <v>5.5990472287965664E-5</v>
      </c>
      <c r="AC4822" s="175"/>
    </row>
    <row r="4823" spans="1:29">
      <c r="A4823" t="s">
        <v>10880</v>
      </c>
      <c r="B4823" t="s">
        <v>10881</v>
      </c>
      <c r="C4823">
        <v>4.0599999999999996</v>
      </c>
      <c r="D4823">
        <v>4.0599999999999996</v>
      </c>
      <c r="E4823">
        <v>3.27</v>
      </c>
      <c r="F4823">
        <v>6.32</v>
      </c>
      <c r="G4823">
        <v>6.32</v>
      </c>
      <c r="H4823">
        <v>4.04</v>
      </c>
      <c r="I4823">
        <v>6</v>
      </c>
      <c r="J4823">
        <v>6.05</v>
      </c>
      <c r="K4823">
        <v>2.7</v>
      </c>
      <c r="U4823">
        <v>7</v>
      </c>
      <c r="V4823">
        <v>9</v>
      </c>
      <c r="W4823">
        <v>8</v>
      </c>
      <c r="X4823">
        <v>83</v>
      </c>
      <c r="Y4823">
        <v>118</v>
      </c>
      <c r="Z4823">
        <v>130</v>
      </c>
      <c r="AA4823">
        <f t="shared" si="1074"/>
        <v>355</v>
      </c>
      <c r="AB4823">
        <f t="shared" si="1076"/>
        <v>5.9156600185201818E-5</v>
      </c>
      <c r="AC4823" s="175"/>
    </row>
    <row r="4824" spans="1:29">
      <c r="A4824" t="s">
        <v>10882</v>
      </c>
      <c r="B4824" t="s">
        <v>10883</v>
      </c>
      <c r="C4824">
        <v>4.0599999999999996</v>
      </c>
      <c r="D4824">
        <v>4.0599999999999996</v>
      </c>
      <c r="E4824">
        <v>3.2</v>
      </c>
      <c r="F4824">
        <v>6.32</v>
      </c>
      <c r="G4824">
        <v>6.32</v>
      </c>
      <c r="H4824">
        <v>3.93</v>
      </c>
      <c r="I4824">
        <v>5.95</v>
      </c>
      <c r="J4824">
        <v>6.02</v>
      </c>
      <c r="K4824">
        <v>2.7</v>
      </c>
      <c r="U4824">
        <v>7</v>
      </c>
      <c r="V4824">
        <v>9</v>
      </c>
      <c r="W4824">
        <v>8</v>
      </c>
      <c r="X4824">
        <v>81</v>
      </c>
      <c r="Y4824">
        <v>128</v>
      </c>
      <c r="Z4824">
        <v>134</v>
      </c>
      <c r="AA4824">
        <f t="shared" si="1074"/>
        <v>367</v>
      </c>
      <c r="AB4824">
        <f t="shared" si="1076"/>
        <v>6.1156259909772017E-5</v>
      </c>
      <c r="AC4824" s="175"/>
    </row>
    <row r="4825" spans="1:29">
      <c r="A4825" t="s">
        <v>10884</v>
      </c>
      <c r="B4825" t="s">
        <v>10885</v>
      </c>
      <c r="C4825">
        <v>4.0599999999999996</v>
      </c>
      <c r="D4825">
        <v>4.0599999999999996</v>
      </c>
      <c r="E4825">
        <v>3.15</v>
      </c>
      <c r="F4825">
        <v>6.31</v>
      </c>
      <c r="G4825">
        <v>6.32</v>
      </c>
      <c r="H4825">
        <v>3.83</v>
      </c>
      <c r="I4825">
        <v>5.91</v>
      </c>
      <c r="J4825">
        <v>6</v>
      </c>
      <c r="K4825">
        <v>2.7</v>
      </c>
      <c r="U4825">
        <v>6</v>
      </c>
      <c r="V4825">
        <v>9</v>
      </c>
      <c r="W4825">
        <v>7</v>
      </c>
      <c r="X4825">
        <v>91</v>
      </c>
      <c r="Y4825">
        <v>124</v>
      </c>
      <c r="Z4825">
        <v>115</v>
      </c>
      <c r="AA4825">
        <f t="shared" si="1074"/>
        <v>352</v>
      </c>
      <c r="AB4825">
        <f t="shared" si="1076"/>
        <v>5.8656685254059268E-5</v>
      </c>
      <c r="AC4825" s="175">
        <f t="shared" si="1063"/>
        <v>4.0618088155332233E-5</v>
      </c>
    </row>
    <row r="4826" spans="1:29">
      <c r="A4826" t="s">
        <v>10886</v>
      </c>
      <c r="B4826" t="s">
        <v>10887</v>
      </c>
      <c r="C4826">
        <v>4.0599999999999996</v>
      </c>
      <c r="D4826">
        <v>4.0599999999999996</v>
      </c>
      <c r="E4826">
        <v>3.1</v>
      </c>
      <c r="F4826">
        <v>6.31</v>
      </c>
      <c r="G4826">
        <v>6.32</v>
      </c>
      <c r="H4826">
        <v>3.75</v>
      </c>
      <c r="I4826">
        <v>5.85</v>
      </c>
      <c r="J4826">
        <v>5.97</v>
      </c>
      <c r="K4826">
        <v>2.7</v>
      </c>
      <c r="U4826">
        <v>5</v>
      </c>
      <c r="V4826">
        <v>7</v>
      </c>
      <c r="W4826">
        <v>5</v>
      </c>
      <c r="X4826">
        <v>82</v>
      </c>
      <c r="Y4826">
        <v>113</v>
      </c>
      <c r="Z4826">
        <v>67</v>
      </c>
      <c r="AA4826">
        <f t="shared" si="1074"/>
        <v>279</v>
      </c>
      <c r="AB4826">
        <f t="shared" si="1076"/>
        <v>4.6492088596257204E-5</v>
      </c>
      <c r="AC4826" s="175"/>
    </row>
    <row r="4827" spans="1:29">
      <c r="A4827" t="s">
        <v>10888</v>
      </c>
      <c r="B4827" t="s">
        <v>10889</v>
      </c>
      <c r="C4827">
        <v>4.0599999999999996</v>
      </c>
      <c r="D4827">
        <v>4.0599999999999996</v>
      </c>
      <c r="E4827">
        <v>3.07</v>
      </c>
      <c r="F4827">
        <v>6.31</v>
      </c>
      <c r="G4827">
        <v>6.32</v>
      </c>
      <c r="H4827">
        <v>3.7</v>
      </c>
      <c r="I4827">
        <v>5.8</v>
      </c>
      <c r="J4827">
        <v>5.95</v>
      </c>
      <c r="K4827">
        <v>2.7</v>
      </c>
      <c r="U4827">
        <v>6</v>
      </c>
      <c r="V4827">
        <v>5</v>
      </c>
      <c r="W4827">
        <v>3</v>
      </c>
      <c r="X4827">
        <v>60</v>
      </c>
      <c r="Y4827">
        <v>84</v>
      </c>
      <c r="Z4827">
        <v>28</v>
      </c>
      <c r="AA4827">
        <f t="shared" si="1074"/>
        <v>186</v>
      </c>
      <c r="AB4827">
        <f t="shared" si="1076"/>
        <v>3.0994725730838138E-5</v>
      </c>
      <c r="AC4827" s="175"/>
    </row>
    <row r="4828" spans="1:29">
      <c r="A4828" t="s">
        <v>10890</v>
      </c>
      <c r="B4828" t="s">
        <v>10891</v>
      </c>
      <c r="C4828">
        <v>4.0599999999999996</v>
      </c>
      <c r="D4828">
        <v>4.0599999999999996</v>
      </c>
      <c r="E4828">
        <v>3.04</v>
      </c>
      <c r="F4828">
        <v>6.31</v>
      </c>
      <c r="G4828">
        <v>6.32</v>
      </c>
      <c r="H4828">
        <v>3.65</v>
      </c>
      <c r="I4828">
        <v>5.73</v>
      </c>
      <c r="J4828">
        <v>5.91</v>
      </c>
      <c r="K4828">
        <v>2.7</v>
      </c>
      <c r="U4828">
        <v>2</v>
      </c>
      <c r="V4828">
        <v>4</v>
      </c>
      <c r="W4828">
        <v>2</v>
      </c>
      <c r="X4828">
        <v>74</v>
      </c>
      <c r="Y4828">
        <v>64</v>
      </c>
      <c r="Z4828">
        <v>12</v>
      </c>
      <c r="AA4828">
        <f t="shared" si="1074"/>
        <v>158</v>
      </c>
      <c r="AB4828">
        <f t="shared" si="1076"/>
        <v>2.6328853040174332E-5</v>
      </c>
      <c r="AC4828" s="175"/>
    </row>
    <row r="4829" spans="1:29">
      <c r="A4829" t="s">
        <v>10892</v>
      </c>
      <c r="B4829" t="s">
        <v>10893</v>
      </c>
      <c r="C4829">
        <v>4.0599999999999996</v>
      </c>
      <c r="D4829">
        <v>4.0599999999999996</v>
      </c>
      <c r="E4829">
        <v>3.02</v>
      </c>
      <c r="F4829">
        <v>6.31</v>
      </c>
      <c r="G4829">
        <v>6.31</v>
      </c>
      <c r="H4829">
        <v>3.61</v>
      </c>
      <c r="I4829">
        <v>5.67</v>
      </c>
      <c r="J4829">
        <v>5.88</v>
      </c>
      <c r="K4829">
        <v>2.7</v>
      </c>
      <c r="U4829">
        <v>1</v>
      </c>
      <c r="V4829">
        <v>3</v>
      </c>
      <c r="W4829">
        <v>2</v>
      </c>
      <c r="X4829">
        <v>95</v>
      </c>
      <c r="Y4829">
        <v>66</v>
      </c>
      <c r="Z4829">
        <v>14</v>
      </c>
      <c r="AA4829">
        <f t="shared" si="1074"/>
        <v>181</v>
      </c>
      <c r="AB4829">
        <f t="shared" si="1076"/>
        <v>3.0161534178933886E-5</v>
      </c>
      <c r="AC4829" s="175">
        <f t="shared" si="1064"/>
        <v>3.957659871545192E-5</v>
      </c>
    </row>
    <row r="4830" spans="1:29">
      <c r="A4830" t="s">
        <v>10894</v>
      </c>
      <c r="B4830" t="s">
        <v>10895</v>
      </c>
      <c r="C4830">
        <v>4.0599999999999996</v>
      </c>
      <c r="D4830">
        <v>4.0599999999999996</v>
      </c>
      <c r="E4830">
        <v>2.99</v>
      </c>
      <c r="F4830">
        <v>6.3</v>
      </c>
      <c r="G4830">
        <v>6.31</v>
      </c>
      <c r="H4830">
        <v>3.57</v>
      </c>
      <c r="I4830">
        <v>5.61</v>
      </c>
      <c r="J4830">
        <v>5.85</v>
      </c>
      <c r="K4830">
        <v>2.7</v>
      </c>
      <c r="U4830">
        <v>2</v>
      </c>
      <c r="V4830">
        <v>3</v>
      </c>
      <c r="W4830">
        <v>3</v>
      </c>
      <c r="X4830">
        <v>107</v>
      </c>
      <c r="Y4830">
        <v>64</v>
      </c>
      <c r="Z4830">
        <v>11</v>
      </c>
      <c r="AA4830">
        <f t="shared" si="1074"/>
        <v>190</v>
      </c>
      <c r="AB4830">
        <f t="shared" si="1076"/>
        <v>3.1661278972361536E-5</v>
      </c>
      <c r="AC4830" s="175"/>
    </row>
    <row r="4831" spans="1:29">
      <c r="A4831" t="s">
        <v>10896</v>
      </c>
      <c r="B4831" t="s">
        <v>10897</v>
      </c>
      <c r="C4831">
        <v>4.0599999999999996</v>
      </c>
      <c r="D4831">
        <v>4.0599999999999996</v>
      </c>
      <c r="E4831">
        <v>2.98</v>
      </c>
      <c r="F4831">
        <v>6.3</v>
      </c>
      <c r="G4831">
        <v>6.31</v>
      </c>
      <c r="H4831">
        <v>3.56</v>
      </c>
      <c r="I4831">
        <v>5.56</v>
      </c>
      <c r="J4831">
        <v>5.82</v>
      </c>
      <c r="K4831">
        <v>2.7</v>
      </c>
      <c r="V4831">
        <v>4</v>
      </c>
      <c r="W4831">
        <v>4</v>
      </c>
      <c r="X4831">
        <v>148</v>
      </c>
      <c r="Y4831">
        <v>61</v>
      </c>
      <c r="Z4831">
        <v>21</v>
      </c>
      <c r="AA4831">
        <f t="shared" si="1074"/>
        <v>238</v>
      </c>
      <c r="AB4831">
        <f t="shared" si="1076"/>
        <v>3.9659917870642347E-5</v>
      </c>
      <c r="AC4831" s="175"/>
    </row>
    <row r="4832" spans="1:29">
      <c r="A4832" t="s">
        <v>10898</v>
      </c>
      <c r="B4832" t="s">
        <v>10899</v>
      </c>
      <c r="C4832">
        <v>4.0599999999999996</v>
      </c>
      <c r="D4832">
        <v>4.0599999999999996</v>
      </c>
      <c r="E4832">
        <v>2.97</v>
      </c>
      <c r="F4832">
        <v>6.3</v>
      </c>
      <c r="G4832">
        <v>6.31</v>
      </c>
      <c r="H4832">
        <v>3.54</v>
      </c>
      <c r="I4832">
        <v>5.54</v>
      </c>
      <c r="J4832">
        <v>5.81</v>
      </c>
      <c r="K4832">
        <v>2.7</v>
      </c>
      <c r="V4832">
        <v>6</v>
      </c>
      <c r="W4832">
        <v>6</v>
      </c>
      <c r="X4832">
        <v>182</v>
      </c>
      <c r="Y4832">
        <v>98</v>
      </c>
      <c r="Z4832">
        <v>49</v>
      </c>
      <c r="AA4832">
        <f t="shared" si="1074"/>
        <v>341</v>
      </c>
      <c r="AB4832">
        <f t="shared" si="1076"/>
        <v>5.6823663839869916E-5</v>
      </c>
      <c r="AC4832" s="175"/>
    </row>
    <row r="4833" spans="1:29">
      <c r="A4833" t="s">
        <v>10900</v>
      </c>
      <c r="B4833" t="s">
        <v>10901</v>
      </c>
      <c r="C4833">
        <v>4.0599999999999996</v>
      </c>
      <c r="D4833">
        <v>4.0599999999999996</v>
      </c>
      <c r="E4833">
        <v>2.99</v>
      </c>
      <c r="F4833">
        <v>6.31</v>
      </c>
      <c r="G4833">
        <v>6.31</v>
      </c>
      <c r="H4833">
        <v>3.55</v>
      </c>
      <c r="I4833">
        <v>5.6</v>
      </c>
      <c r="J4833">
        <v>5.84</v>
      </c>
      <c r="K4833">
        <v>2.7</v>
      </c>
      <c r="U4833">
        <v>2</v>
      </c>
      <c r="V4833">
        <v>10</v>
      </c>
      <c r="W4833">
        <v>12</v>
      </c>
      <c r="X4833">
        <v>195</v>
      </c>
      <c r="Y4833">
        <v>134</v>
      </c>
      <c r="Z4833">
        <v>154</v>
      </c>
      <c r="AA4833">
        <f t="shared" si="1074"/>
        <v>507</v>
      </c>
      <c r="AB4833">
        <f t="shared" si="1076"/>
        <v>8.4485623363091047E-5</v>
      </c>
      <c r="AC4833" s="175">
        <f t="shared" si="1065"/>
        <v>8.3527453078401147E-5</v>
      </c>
    </row>
    <row r="4834" spans="1:29">
      <c r="A4834" t="s">
        <v>10902</v>
      </c>
      <c r="B4834" t="s">
        <v>10903</v>
      </c>
      <c r="C4834">
        <v>4.0599999999999996</v>
      </c>
      <c r="D4834">
        <v>4.0599999999999996</v>
      </c>
      <c r="E4834">
        <v>3.03</v>
      </c>
      <c r="F4834">
        <v>6.31</v>
      </c>
      <c r="G4834">
        <v>6.32</v>
      </c>
      <c r="H4834">
        <v>3.59</v>
      </c>
      <c r="I4834">
        <v>5.72</v>
      </c>
      <c r="J4834">
        <v>5.9</v>
      </c>
      <c r="K4834">
        <v>2.7</v>
      </c>
      <c r="U4834">
        <v>5</v>
      </c>
      <c r="V4834">
        <v>14</v>
      </c>
      <c r="W4834">
        <v>12</v>
      </c>
      <c r="X4834">
        <v>140</v>
      </c>
      <c r="Y4834">
        <v>114</v>
      </c>
      <c r="Z4834">
        <v>240</v>
      </c>
      <c r="AA4834">
        <f t="shared" si="1074"/>
        <v>525</v>
      </c>
      <c r="AB4834">
        <f t="shared" si="1076"/>
        <v>8.7485112949946346E-5</v>
      </c>
      <c r="AC4834" s="175"/>
    </row>
    <row r="4835" spans="1:29">
      <c r="A4835" t="s">
        <v>10904</v>
      </c>
      <c r="B4835" t="s">
        <v>10905</v>
      </c>
      <c r="C4835">
        <v>4.0599999999999996</v>
      </c>
      <c r="D4835">
        <v>4.0599999999999996</v>
      </c>
      <c r="E4835">
        <v>3.08</v>
      </c>
      <c r="F4835">
        <v>6.31</v>
      </c>
      <c r="G4835">
        <v>6.32</v>
      </c>
      <c r="H4835">
        <v>3.67</v>
      </c>
      <c r="I4835">
        <v>5.85</v>
      </c>
      <c r="J4835">
        <v>5.97</v>
      </c>
      <c r="K4835">
        <v>2.7</v>
      </c>
      <c r="U4835">
        <v>3</v>
      </c>
      <c r="V4835">
        <v>10</v>
      </c>
      <c r="W4835">
        <v>12</v>
      </c>
      <c r="X4835">
        <v>171</v>
      </c>
      <c r="Y4835">
        <v>144</v>
      </c>
      <c r="Z4835">
        <v>207</v>
      </c>
      <c r="AA4835">
        <f t="shared" si="1074"/>
        <v>547</v>
      </c>
      <c r="AB4835">
        <f t="shared" si="1076"/>
        <v>9.1151155778325049E-5</v>
      </c>
      <c r="AC4835" s="175"/>
    </row>
    <row r="4836" spans="1:29">
      <c r="A4836" t="s">
        <v>10906</v>
      </c>
      <c r="B4836" t="s">
        <v>10907</v>
      </c>
      <c r="C4836">
        <v>4.0599999999999996</v>
      </c>
      <c r="D4836">
        <v>4.0599999999999996</v>
      </c>
      <c r="E4836">
        <v>3.13</v>
      </c>
      <c r="F4836">
        <v>6.32</v>
      </c>
      <c r="G4836">
        <v>6.32</v>
      </c>
      <c r="H4836">
        <v>3.75</v>
      </c>
      <c r="I4836">
        <v>5.96</v>
      </c>
      <c r="J4836">
        <v>6.02</v>
      </c>
      <c r="K4836">
        <v>2.7</v>
      </c>
      <c r="U4836">
        <v>5</v>
      </c>
      <c r="V4836">
        <v>10</v>
      </c>
      <c r="W4836">
        <v>10</v>
      </c>
      <c r="X4836">
        <v>116</v>
      </c>
      <c r="Y4836">
        <v>128</v>
      </c>
      <c r="Z4836">
        <v>157</v>
      </c>
      <c r="AA4836">
        <f t="shared" si="1074"/>
        <v>426</v>
      </c>
      <c r="AB4836">
        <f t="shared" si="1076"/>
        <v>7.0987920222242187E-5</v>
      </c>
      <c r="AC4836" s="175"/>
    </row>
    <row r="4837" spans="1:29">
      <c r="A4837" t="s">
        <v>10908</v>
      </c>
      <c r="B4837" t="s">
        <v>10909</v>
      </c>
      <c r="C4837">
        <v>4.0599999999999996</v>
      </c>
      <c r="D4837">
        <v>4.0599999999999996</v>
      </c>
      <c r="E4837">
        <v>3.19</v>
      </c>
      <c r="F4837">
        <v>6.32</v>
      </c>
      <c r="G4837">
        <v>6.32</v>
      </c>
      <c r="H4837">
        <v>3.86</v>
      </c>
      <c r="I4837">
        <v>6.04</v>
      </c>
      <c r="J4837">
        <v>6.07</v>
      </c>
      <c r="K4837">
        <v>2.7</v>
      </c>
      <c r="U4837">
        <v>7</v>
      </c>
      <c r="V4837">
        <v>9</v>
      </c>
      <c r="W4837">
        <v>10</v>
      </c>
      <c r="X4837">
        <v>101</v>
      </c>
      <c r="Y4837">
        <v>130</v>
      </c>
      <c r="Z4837">
        <v>150</v>
      </c>
      <c r="AA4837">
        <f t="shared" si="1074"/>
        <v>407</v>
      </c>
      <c r="AB4837">
        <f t="shared" si="1076"/>
        <v>6.7821792325006033E-5</v>
      </c>
      <c r="AC4837" s="175">
        <f t="shared" si="1066"/>
        <v>6.365583456548478E-5</v>
      </c>
    </row>
    <row r="4838" spans="1:29">
      <c r="A4838" t="s">
        <v>10910</v>
      </c>
      <c r="B4838" t="s">
        <v>10911</v>
      </c>
      <c r="C4838">
        <v>4.0599999999999996</v>
      </c>
      <c r="D4838">
        <v>4.0599999999999996</v>
      </c>
      <c r="E4838">
        <v>3.26</v>
      </c>
      <c r="F4838">
        <v>6.32</v>
      </c>
      <c r="G4838">
        <v>6.32</v>
      </c>
      <c r="H4838">
        <v>3.96</v>
      </c>
      <c r="I4838">
        <v>6.06</v>
      </c>
      <c r="J4838">
        <v>6.08</v>
      </c>
      <c r="K4838">
        <v>2.7</v>
      </c>
      <c r="U4838">
        <v>5</v>
      </c>
      <c r="V4838">
        <v>8</v>
      </c>
      <c r="W4838">
        <v>8</v>
      </c>
      <c r="X4838">
        <v>106</v>
      </c>
      <c r="Y4838">
        <v>124</v>
      </c>
      <c r="Z4838">
        <v>136</v>
      </c>
      <c r="AA4838">
        <f t="shared" si="1074"/>
        <v>387</v>
      </c>
      <c r="AB4838">
        <f t="shared" si="1076"/>
        <v>6.4489026117389025E-5</v>
      </c>
      <c r="AC4838" s="175"/>
    </row>
    <row r="4839" spans="1:29">
      <c r="A4839" t="s">
        <v>10912</v>
      </c>
      <c r="B4839" t="s">
        <v>10913</v>
      </c>
      <c r="C4839">
        <v>4.0599999999999996</v>
      </c>
      <c r="D4839">
        <v>4.0599999999999996</v>
      </c>
      <c r="E4839">
        <v>3.3</v>
      </c>
      <c r="F4839">
        <v>6.32</v>
      </c>
      <c r="G4839">
        <v>6.32</v>
      </c>
      <c r="H4839">
        <v>4.07</v>
      </c>
      <c r="I4839">
        <v>6.08</v>
      </c>
      <c r="J4839">
        <v>6.08</v>
      </c>
      <c r="K4839">
        <v>2.7</v>
      </c>
      <c r="U4839">
        <v>5</v>
      </c>
      <c r="V4839">
        <v>8</v>
      </c>
      <c r="W4839">
        <v>7</v>
      </c>
      <c r="X4839">
        <v>91</v>
      </c>
      <c r="Y4839">
        <v>120</v>
      </c>
      <c r="Z4839">
        <v>138</v>
      </c>
      <c r="AA4839">
        <f t="shared" si="1074"/>
        <v>369</v>
      </c>
      <c r="AB4839">
        <f t="shared" si="1076"/>
        <v>6.1489536530533726E-5</v>
      </c>
      <c r="AC4839" s="175"/>
    </row>
    <row r="4840" spans="1:29">
      <c r="A4840" t="s">
        <v>10914</v>
      </c>
      <c r="B4840" t="s">
        <v>10915</v>
      </c>
      <c r="C4840">
        <v>4.0599999999999996</v>
      </c>
      <c r="D4840">
        <v>4.0599999999999996</v>
      </c>
      <c r="E4840">
        <v>3.34</v>
      </c>
      <c r="F4840">
        <v>6.32</v>
      </c>
      <c r="G4840">
        <v>6.32</v>
      </c>
      <c r="H4840">
        <v>4.16</v>
      </c>
      <c r="I4840">
        <v>6.08</v>
      </c>
      <c r="J4840">
        <v>6.09</v>
      </c>
      <c r="K4840">
        <v>2.7</v>
      </c>
      <c r="U4840">
        <v>5</v>
      </c>
      <c r="V4840">
        <v>8</v>
      </c>
      <c r="W4840">
        <v>6</v>
      </c>
      <c r="X4840">
        <v>92</v>
      </c>
      <c r="Y4840">
        <v>121</v>
      </c>
      <c r="Z4840">
        <v>133</v>
      </c>
      <c r="AA4840">
        <f t="shared" si="1074"/>
        <v>365</v>
      </c>
      <c r="AB4840">
        <f t="shared" si="1076"/>
        <v>6.0822983289010322E-5</v>
      </c>
      <c r="AC4840" s="175"/>
    </row>
    <row r="4841" spans="1:29">
      <c r="A4841" t="s">
        <v>10916</v>
      </c>
      <c r="B4841" t="s">
        <v>10917</v>
      </c>
      <c r="C4841">
        <v>4.0599999999999996</v>
      </c>
      <c r="D4841">
        <v>4.0599999999999996</v>
      </c>
      <c r="E4841">
        <v>3.38</v>
      </c>
      <c r="F4841">
        <v>6.32</v>
      </c>
      <c r="G4841">
        <v>6.32</v>
      </c>
      <c r="H4841">
        <v>4.21</v>
      </c>
      <c r="I4841">
        <v>6.08</v>
      </c>
      <c r="J4841">
        <v>6.09</v>
      </c>
      <c r="K4841">
        <v>2.7</v>
      </c>
      <c r="U4841">
        <v>6</v>
      </c>
      <c r="V4841">
        <v>7</v>
      </c>
      <c r="W4841">
        <v>6</v>
      </c>
      <c r="X4841">
        <v>81</v>
      </c>
      <c r="Y4841">
        <v>111</v>
      </c>
      <c r="Z4841">
        <v>108</v>
      </c>
      <c r="AA4841">
        <f t="shared" si="1074"/>
        <v>319</v>
      </c>
      <c r="AB4841">
        <f t="shared" si="1076"/>
        <v>5.3157621011491213E-5</v>
      </c>
      <c r="AC4841" s="175">
        <f t="shared" si="1067"/>
        <v>5.0741365510968884E-5</v>
      </c>
    </row>
    <row r="4842" spans="1:29">
      <c r="A4842" t="s">
        <v>10918</v>
      </c>
      <c r="B4842" t="s">
        <v>10919</v>
      </c>
      <c r="C4842">
        <v>4.0599999999999996</v>
      </c>
      <c r="D4842">
        <v>4.0599999999999996</v>
      </c>
      <c r="E4842">
        <v>3.4</v>
      </c>
      <c r="F4842">
        <v>6.32</v>
      </c>
      <c r="G4842">
        <v>6.32</v>
      </c>
      <c r="H4842">
        <v>4.25</v>
      </c>
      <c r="I4842">
        <v>6.08</v>
      </c>
      <c r="J4842">
        <v>6.09</v>
      </c>
      <c r="K4842">
        <v>2.7</v>
      </c>
      <c r="U4842">
        <v>7</v>
      </c>
      <c r="V4842">
        <v>7</v>
      </c>
      <c r="W4842">
        <v>6</v>
      </c>
      <c r="X4842">
        <v>75</v>
      </c>
      <c r="Y4842">
        <v>114</v>
      </c>
      <c r="Z4842">
        <v>103</v>
      </c>
      <c r="AA4842">
        <f t="shared" si="1074"/>
        <v>312</v>
      </c>
      <c r="AB4842">
        <f t="shared" si="1076"/>
        <v>5.1991152838825259E-5</v>
      </c>
      <c r="AC4842" s="175"/>
    </row>
    <row r="4843" spans="1:29">
      <c r="A4843" t="s">
        <v>10920</v>
      </c>
      <c r="B4843" t="s">
        <v>10921</v>
      </c>
      <c r="C4843">
        <v>4.0599999999999996</v>
      </c>
      <c r="D4843">
        <v>4.0599999999999996</v>
      </c>
      <c r="E4843">
        <v>3.41</v>
      </c>
      <c r="F4843">
        <v>6.32</v>
      </c>
      <c r="G4843">
        <v>6.32</v>
      </c>
      <c r="H4843">
        <v>4.24</v>
      </c>
      <c r="I4843">
        <v>6.08</v>
      </c>
      <c r="J4843">
        <v>6.09</v>
      </c>
      <c r="K4843">
        <v>2.7</v>
      </c>
      <c r="U4843">
        <v>7</v>
      </c>
      <c r="V4843">
        <v>7</v>
      </c>
      <c r="W4843">
        <v>6</v>
      </c>
      <c r="X4843">
        <v>74</v>
      </c>
      <c r="Y4843">
        <v>103</v>
      </c>
      <c r="Z4843">
        <v>92</v>
      </c>
      <c r="AA4843">
        <f t="shared" si="1074"/>
        <v>289</v>
      </c>
      <c r="AB4843">
        <f t="shared" si="1076"/>
        <v>4.8158471700065708E-5</v>
      </c>
      <c r="AC4843" s="175"/>
    </row>
    <row r="4844" spans="1:29">
      <c r="A4844" t="s">
        <v>10922</v>
      </c>
      <c r="B4844" t="s">
        <v>10923</v>
      </c>
      <c r="C4844">
        <v>4.0599999999999996</v>
      </c>
      <c r="D4844">
        <v>4.0599999999999996</v>
      </c>
      <c r="E4844">
        <v>3.4</v>
      </c>
      <c r="F4844">
        <v>6.32</v>
      </c>
      <c r="G4844">
        <v>6.32</v>
      </c>
      <c r="H4844">
        <v>4.22</v>
      </c>
      <c r="I4844">
        <v>6.08</v>
      </c>
      <c r="J4844">
        <v>6.09</v>
      </c>
      <c r="K4844">
        <v>2.7</v>
      </c>
      <c r="U4844">
        <v>7</v>
      </c>
      <c r="V4844">
        <v>7</v>
      </c>
      <c r="W4844">
        <v>6</v>
      </c>
      <c r="X4844">
        <v>69</v>
      </c>
      <c r="Y4844">
        <v>101</v>
      </c>
      <c r="Z4844">
        <v>108</v>
      </c>
      <c r="AA4844">
        <f t="shared" si="1074"/>
        <v>298</v>
      </c>
      <c r="AB4844">
        <f t="shared" si="1076"/>
        <v>4.9658216493493357E-5</v>
      </c>
      <c r="AC4844" s="175"/>
    </row>
    <row r="4845" spans="1:29">
      <c r="A4845" t="s">
        <v>10924</v>
      </c>
      <c r="B4845" t="s">
        <v>10925</v>
      </c>
      <c r="C4845">
        <v>4.0599999999999996</v>
      </c>
      <c r="D4845">
        <v>4.0599999999999996</v>
      </c>
      <c r="E4845">
        <v>3.38</v>
      </c>
      <c r="F4845">
        <v>6.32</v>
      </c>
      <c r="G4845">
        <v>6.32</v>
      </c>
      <c r="H4845">
        <v>4.17</v>
      </c>
      <c r="I4845">
        <v>6.08</v>
      </c>
      <c r="J4845">
        <v>6.08</v>
      </c>
      <c r="K4845">
        <v>2.7</v>
      </c>
      <c r="U4845">
        <v>8</v>
      </c>
      <c r="V4845">
        <v>7</v>
      </c>
      <c r="W4845">
        <v>6</v>
      </c>
      <c r="X4845">
        <v>72</v>
      </c>
      <c r="Y4845">
        <v>109</v>
      </c>
      <c r="Z4845">
        <v>127</v>
      </c>
      <c r="AA4845">
        <f t="shared" si="1074"/>
        <v>329</v>
      </c>
      <c r="AB4845">
        <f t="shared" si="1076"/>
        <v>5.482400411529971E-5</v>
      </c>
      <c r="AC4845" s="175">
        <f t="shared" si="1068"/>
        <v>5.8740004409249689E-5</v>
      </c>
    </row>
    <row r="4846" spans="1:29">
      <c r="A4846" t="s">
        <v>10926</v>
      </c>
      <c r="B4846" t="s">
        <v>10927</v>
      </c>
      <c r="C4846">
        <v>4.0599999999999996</v>
      </c>
      <c r="D4846">
        <v>4.0599999999999996</v>
      </c>
      <c r="E4846">
        <v>3.33</v>
      </c>
      <c r="F4846">
        <v>6.32</v>
      </c>
      <c r="G4846">
        <v>6.32</v>
      </c>
      <c r="H4846">
        <v>4.0999999999999996</v>
      </c>
      <c r="I4846">
        <v>6.07</v>
      </c>
      <c r="J4846">
        <v>6.08</v>
      </c>
      <c r="K4846">
        <v>2.7</v>
      </c>
      <c r="U4846">
        <v>6</v>
      </c>
      <c r="V4846">
        <v>8</v>
      </c>
      <c r="W4846">
        <v>7</v>
      </c>
      <c r="X4846">
        <v>82</v>
      </c>
      <c r="Y4846">
        <v>114</v>
      </c>
      <c r="Z4846">
        <v>123</v>
      </c>
      <c r="AA4846">
        <f t="shared" si="1074"/>
        <v>340</v>
      </c>
      <c r="AB4846">
        <f t="shared" si="1076"/>
        <v>5.6657025529489062E-5</v>
      </c>
      <c r="AC4846" s="175"/>
    </row>
    <row r="4847" spans="1:29">
      <c r="A4847" t="s">
        <v>10928</v>
      </c>
      <c r="B4847" t="s">
        <v>10929</v>
      </c>
      <c r="C4847">
        <v>4.0599999999999996</v>
      </c>
      <c r="D4847">
        <v>4.0599999999999996</v>
      </c>
      <c r="E4847">
        <v>3.23</v>
      </c>
      <c r="F4847">
        <v>6.32</v>
      </c>
      <c r="G4847">
        <v>6.32</v>
      </c>
      <c r="H4847">
        <v>4.01</v>
      </c>
      <c r="I4847">
        <v>6.04</v>
      </c>
      <c r="J4847">
        <v>6.06</v>
      </c>
      <c r="K4847">
        <v>2.7</v>
      </c>
      <c r="U4847">
        <v>4</v>
      </c>
      <c r="V4847">
        <v>9</v>
      </c>
      <c r="W4847">
        <v>8</v>
      </c>
      <c r="X4847">
        <v>93</v>
      </c>
      <c r="Y4847">
        <v>118</v>
      </c>
      <c r="Z4847">
        <v>130</v>
      </c>
      <c r="AA4847">
        <f t="shared" si="1074"/>
        <v>362</v>
      </c>
      <c r="AB4847">
        <f t="shared" si="1076"/>
        <v>6.0323068357867772E-5</v>
      </c>
      <c r="AC4847" s="175"/>
    </row>
    <row r="4848" spans="1:29">
      <c r="A4848" t="s">
        <v>10930</v>
      </c>
      <c r="B4848" t="s">
        <v>10931</v>
      </c>
      <c r="C4848">
        <v>4.0599999999999996</v>
      </c>
      <c r="D4848">
        <v>4.0599999999999996</v>
      </c>
      <c r="E4848">
        <v>3.12</v>
      </c>
      <c r="F4848">
        <v>6.32</v>
      </c>
      <c r="G4848">
        <v>6.32</v>
      </c>
      <c r="H4848">
        <v>3.86</v>
      </c>
      <c r="I4848">
        <v>5.9</v>
      </c>
      <c r="J4848">
        <v>5.99</v>
      </c>
      <c r="K4848">
        <v>2.7</v>
      </c>
      <c r="U4848">
        <v>7</v>
      </c>
      <c r="V4848">
        <v>9</v>
      </c>
      <c r="W4848">
        <v>8</v>
      </c>
      <c r="X4848">
        <v>92</v>
      </c>
      <c r="Y4848">
        <v>128</v>
      </c>
      <c r="Z4848">
        <v>135</v>
      </c>
      <c r="AA4848">
        <f t="shared" si="1074"/>
        <v>379</v>
      </c>
      <c r="AB4848">
        <f t="shared" si="1076"/>
        <v>6.3155919634342217E-5</v>
      </c>
      <c r="AC4848" s="175"/>
    </row>
    <row r="4849" spans="1:29">
      <c r="A4849" t="s">
        <v>10932</v>
      </c>
      <c r="B4849" t="s">
        <v>10933</v>
      </c>
      <c r="C4849">
        <v>4.0599999999999996</v>
      </c>
      <c r="D4849">
        <v>4.0599999999999996</v>
      </c>
      <c r="E4849">
        <v>3.04</v>
      </c>
      <c r="F4849">
        <v>6.31</v>
      </c>
      <c r="G4849">
        <v>6.32</v>
      </c>
      <c r="H4849">
        <v>3.69</v>
      </c>
      <c r="I4849">
        <v>5.72</v>
      </c>
      <c r="J4849">
        <v>5.9</v>
      </c>
      <c r="K4849">
        <v>2.7</v>
      </c>
      <c r="U4849">
        <v>6</v>
      </c>
      <c r="V4849">
        <v>9</v>
      </c>
      <c r="W4849">
        <v>7</v>
      </c>
      <c r="X4849">
        <v>105</v>
      </c>
      <c r="Y4849">
        <v>124</v>
      </c>
      <c r="Z4849">
        <v>115</v>
      </c>
      <c r="AA4849">
        <f t="shared" si="1074"/>
        <v>366</v>
      </c>
      <c r="AB4849">
        <f t="shared" si="1076"/>
        <v>6.098962159939117E-5</v>
      </c>
      <c r="AC4849" s="175">
        <f t="shared" ref="AC4849" si="1077">SUM(AB4849:AB4852)/4</f>
        <v>4.2076173371164676E-5</v>
      </c>
    </row>
    <row r="4850" spans="1:29">
      <c r="A4850" t="s">
        <v>10934</v>
      </c>
      <c r="B4850" t="s">
        <v>10935</v>
      </c>
      <c r="C4850">
        <v>4.0599999999999996</v>
      </c>
      <c r="D4850">
        <v>4.0599999999999996</v>
      </c>
      <c r="E4850">
        <v>2.98</v>
      </c>
      <c r="F4850">
        <v>6.29</v>
      </c>
      <c r="G4850">
        <v>6.31</v>
      </c>
      <c r="H4850">
        <v>3.56</v>
      </c>
      <c r="I4850">
        <v>5.57</v>
      </c>
      <c r="J4850">
        <v>5.83</v>
      </c>
      <c r="K4850">
        <v>2.7</v>
      </c>
      <c r="U4850">
        <v>5</v>
      </c>
      <c r="V4850">
        <v>7</v>
      </c>
      <c r="W4850">
        <v>6</v>
      </c>
      <c r="X4850">
        <v>92</v>
      </c>
      <c r="Y4850">
        <v>113</v>
      </c>
      <c r="Z4850">
        <v>67</v>
      </c>
      <c r="AA4850">
        <f t="shared" si="1074"/>
        <v>290</v>
      </c>
      <c r="AB4850">
        <f t="shared" si="1076"/>
        <v>4.8325110010446555E-5</v>
      </c>
      <c r="AC4850" s="175"/>
    </row>
    <row r="4851" spans="1:29">
      <c r="A4851" t="s">
        <v>10936</v>
      </c>
      <c r="B4851" t="s">
        <v>10937</v>
      </c>
      <c r="C4851">
        <v>4.0599999999999996</v>
      </c>
      <c r="D4851">
        <v>4.0599999999999996</v>
      </c>
      <c r="E4851">
        <v>2.94</v>
      </c>
      <c r="F4851">
        <v>6.25</v>
      </c>
      <c r="G4851">
        <v>6.31</v>
      </c>
      <c r="H4851">
        <v>3.48</v>
      </c>
      <c r="I4851">
        <v>5.46</v>
      </c>
      <c r="J4851">
        <v>5.77</v>
      </c>
      <c r="K4851">
        <v>2.7</v>
      </c>
      <c r="U4851">
        <v>4</v>
      </c>
      <c r="V4851">
        <v>5</v>
      </c>
      <c r="W4851">
        <v>3</v>
      </c>
      <c r="X4851">
        <v>78</v>
      </c>
      <c r="Y4851">
        <v>84</v>
      </c>
      <c r="Z4851">
        <v>28</v>
      </c>
      <c r="AA4851">
        <f t="shared" si="1074"/>
        <v>202</v>
      </c>
      <c r="AB4851">
        <f t="shared" si="1076"/>
        <v>3.3660938696931742E-5</v>
      </c>
      <c r="AC4851" s="175"/>
    </row>
    <row r="4852" spans="1:29">
      <c r="A4852" t="s">
        <v>10938</v>
      </c>
      <c r="B4852" t="s">
        <v>10939</v>
      </c>
      <c r="C4852">
        <v>4.0599999999999996</v>
      </c>
      <c r="D4852">
        <v>4.0599999999999996</v>
      </c>
      <c r="E4852">
        <v>2.91</v>
      </c>
      <c r="F4852">
        <v>6.17</v>
      </c>
      <c r="G4852">
        <v>6.31</v>
      </c>
      <c r="H4852">
        <v>3.41</v>
      </c>
      <c r="I4852">
        <v>5.36</v>
      </c>
      <c r="J4852">
        <v>5.72</v>
      </c>
      <c r="K4852">
        <v>2.7</v>
      </c>
      <c r="U4852">
        <v>4</v>
      </c>
      <c r="V4852">
        <v>4</v>
      </c>
      <c r="W4852">
        <v>2</v>
      </c>
      <c r="X4852">
        <v>68</v>
      </c>
      <c r="Y4852">
        <v>63</v>
      </c>
      <c r="Z4852">
        <v>11</v>
      </c>
      <c r="AA4852">
        <f t="shared" si="1074"/>
        <v>152</v>
      </c>
      <c r="AB4852">
        <f t="shared" si="1076"/>
        <v>2.5329023177889229E-5</v>
      </c>
      <c r="AC4852" s="175"/>
    </row>
    <row r="4853" spans="1:29">
      <c r="A4853" t="s">
        <v>10940</v>
      </c>
      <c r="B4853" t="s">
        <v>10941</v>
      </c>
      <c r="C4853">
        <v>4.0599999999999996</v>
      </c>
      <c r="D4853">
        <v>4.0599999999999996</v>
      </c>
      <c r="E4853">
        <v>2.88</v>
      </c>
      <c r="F4853">
        <v>6.11</v>
      </c>
      <c r="G4853">
        <v>6.31</v>
      </c>
      <c r="H4853">
        <v>3.35</v>
      </c>
      <c r="I4853">
        <v>5.3</v>
      </c>
      <c r="J4853">
        <v>5.69</v>
      </c>
      <c r="K4853">
        <v>2.7</v>
      </c>
      <c r="U4853">
        <v>3</v>
      </c>
      <c r="V4853">
        <v>3</v>
      </c>
      <c r="W4853">
        <v>2</v>
      </c>
      <c r="X4853">
        <v>85</v>
      </c>
      <c r="Y4853">
        <v>66</v>
      </c>
      <c r="Z4853">
        <v>14</v>
      </c>
      <c r="AA4853">
        <f t="shared" si="1074"/>
        <v>173</v>
      </c>
      <c r="AB4853">
        <f t="shared" si="1076"/>
        <v>2.8828427695887084E-5</v>
      </c>
      <c r="AC4853" s="175">
        <f t="shared" si="1070"/>
        <v>3.3577619541741315E-5</v>
      </c>
    </row>
    <row r="4854" spans="1:29">
      <c r="A4854" t="s">
        <v>10942</v>
      </c>
      <c r="B4854" t="s">
        <v>10943</v>
      </c>
      <c r="C4854">
        <v>4.05</v>
      </c>
      <c r="D4854">
        <v>4.0599999999999996</v>
      </c>
      <c r="E4854">
        <v>2.86</v>
      </c>
      <c r="F4854">
        <v>6.04</v>
      </c>
      <c r="G4854">
        <v>6.3</v>
      </c>
      <c r="H4854">
        <v>3.32</v>
      </c>
      <c r="I4854">
        <v>5.24</v>
      </c>
      <c r="J4854">
        <v>5.66</v>
      </c>
      <c r="K4854">
        <v>2.7</v>
      </c>
      <c r="U4854">
        <v>2</v>
      </c>
      <c r="V4854">
        <v>3</v>
      </c>
      <c r="W4854">
        <v>2</v>
      </c>
      <c r="X4854">
        <v>88</v>
      </c>
      <c r="Y4854">
        <v>64</v>
      </c>
      <c r="Z4854">
        <v>11</v>
      </c>
      <c r="AA4854">
        <f t="shared" si="1074"/>
        <v>170</v>
      </c>
      <c r="AB4854">
        <f t="shared" si="1076"/>
        <v>2.8328512764744531E-5</v>
      </c>
      <c r="AC4854" s="175"/>
    </row>
    <row r="4855" spans="1:29">
      <c r="A4855" t="s">
        <v>10944</v>
      </c>
      <c r="B4855" t="s">
        <v>10945</v>
      </c>
      <c r="C4855">
        <v>4.04</v>
      </c>
      <c r="D4855">
        <v>4.0599999999999996</v>
      </c>
      <c r="E4855">
        <v>2.85</v>
      </c>
      <c r="F4855">
        <v>5.96</v>
      </c>
      <c r="G4855">
        <v>6.28</v>
      </c>
      <c r="H4855">
        <v>3.29</v>
      </c>
      <c r="I4855">
        <v>5.19</v>
      </c>
      <c r="J4855">
        <v>5.63</v>
      </c>
      <c r="K4855">
        <v>2.7</v>
      </c>
      <c r="U4855">
        <v>3</v>
      </c>
      <c r="V4855">
        <v>4</v>
      </c>
      <c r="W4855">
        <v>3</v>
      </c>
      <c r="X4855">
        <v>90</v>
      </c>
      <c r="Y4855">
        <v>61</v>
      </c>
      <c r="Z4855">
        <v>21</v>
      </c>
      <c r="AA4855">
        <f t="shared" si="1074"/>
        <v>182</v>
      </c>
      <c r="AB4855">
        <f t="shared" si="1076"/>
        <v>3.0328172489314734E-5</v>
      </c>
      <c r="AC4855" s="175"/>
    </row>
    <row r="4856" spans="1:29">
      <c r="A4856" t="s">
        <v>10946</v>
      </c>
      <c r="B4856" t="s">
        <v>10947</v>
      </c>
      <c r="C4856">
        <v>4.05</v>
      </c>
      <c r="D4856">
        <v>4.0599999999999996</v>
      </c>
      <c r="E4856">
        <v>2.84</v>
      </c>
      <c r="F4856">
        <v>5.95</v>
      </c>
      <c r="G4856">
        <v>6.28</v>
      </c>
      <c r="H4856">
        <v>3.27</v>
      </c>
      <c r="I4856">
        <v>5.2</v>
      </c>
      <c r="J4856">
        <v>5.64</v>
      </c>
      <c r="K4856">
        <v>2.7</v>
      </c>
      <c r="U4856">
        <v>3</v>
      </c>
      <c r="V4856">
        <v>6</v>
      </c>
      <c r="W4856">
        <v>5</v>
      </c>
      <c r="X4856">
        <v>120</v>
      </c>
      <c r="Y4856">
        <v>98</v>
      </c>
      <c r="Z4856">
        <v>49</v>
      </c>
      <c r="AA4856">
        <f t="shared" si="1074"/>
        <v>281</v>
      </c>
      <c r="AB4856">
        <f t="shared" si="1076"/>
        <v>4.6825365217018906E-5</v>
      </c>
      <c r="AC4856" s="175"/>
    </row>
    <row r="4857" spans="1:29">
      <c r="A4857" t="s">
        <v>10948</v>
      </c>
      <c r="B4857" t="s">
        <v>10949</v>
      </c>
      <c r="C4857">
        <v>4.0599999999999996</v>
      </c>
      <c r="D4857">
        <v>4.0599999999999996</v>
      </c>
      <c r="E4857">
        <v>2.9</v>
      </c>
      <c r="F4857">
        <v>6.15</v>
      </c>
      <c r="G4857">
        <v>6.31</v>
      </c>
      <c r="H4857">
        <v>3.3</v>
      </c>
      <c r="I4857">
        <v>5.37</v>
      </c>
      <c r="J4857">
        <v>5.73</v>
      </c>
      <c r="K4857">
        <v>2.7</v>
      </c>
      <c r="U4857">
        <v>1</v>
      </c>
      <c r="V4857">
        <v>9</v>
      </c>
      <c r="W4857">
        <v>10</v>
      </c>
      <c r="X4857">
        <v>195</v>
      </c>
      <c r="Y4857">
        <v>134</v>
      </c>
      <c r="Z4857">
        <v>153</v>
      </c>
      <c r="AA4857">
        <f t="shared" si="1074"/>
        <v>502</v>
      </c>
      <c r="AB4857">
        <f t="shared" si="1076"/>
        <v>8.3652431811186801E-5</v>
      </c>
      <c r="AC4857" s="175">
        <f t="shared" si="1071"/>
        <v>8.9151496053754863E-5</v>
      </c>
    </row>
    <row r="4858" spans="1:29">
      <c r="A4858" t="s">
        <v>10950</v>
      </c>
      <c r="B4858" t="s">
        <v>10951</v>
      </c>
      <c r="C4858">
        <v>4.0599999999999996</v>
      </c>
      <c r="D4858">
        <v>4.0599999999999996</v>
      </c>
      <c r="E4858">
        <v>3</v>
      </c>
      <c r="F4858">
        <v>6.3</v>
      </c>
      <c r="G4858">
        <v>6.31</v>
      </c>
      <c r="H4858">
        <v>3.41</v>
      </c>
      <c r="I4858">
        <v>5.64</v>
      </c>
      <c r="J4858">
        <v>5.86</v>
      </c>
      <c r="K4858">
        <v>2.7</v>
      </c>
      <c r="U4858">
        <v>2</v>
      </c>
      <c r="V4858">
        <v>11</v>
      </c>
      <c r="W4858">
        <v>12</v>
      </c>
      <c r="X4858">
        <v>214</v>
      </c>
      <c r="Y4858">
        <v>113</v>
      </c>
      <c r="Z4858">
        <v>239</v>
      </c>
      <c r="AA4858">
        <f t="shared" si="1074"/>
        <v>591</v>
      </c>
      <c r="AB4858">
        <f t="shared" si="1076"/>
        <v>9.8483241435082469E-5</v>
      </c>
      <c r="AC4858" s="175"/>
    </row>
    <row r="4859" spans="1:29">
      <c r="A4859" t="s">
        <v>10952</v>
      </c>
      <c r="B4859" t="s">
        <v>10953</v>
      </c>
      <c r="C4859">
        <v>4.0599999999999996</v>
      </c>
      <c r="D4859">
        <v>4.0599999999999996</v>
      </c>
      <c r="E4859">
        <v>3.12</v>
      </c>
      <c r="F4859">
        <v>6.32</v>
      </c>
      <c r="G4859">
        <v>6.32</v>
      </c>
      <c r="H4859">
        <v>3.56</v>
      </c>
      <c r="I4859">
        <v>5.91</v>
      </c>
      <c r="J4859">
        <v>6</v>
      </c>
      <c r="K4859">
        <v>2.7</v>
      </c>
      <c r="U4859">
        <v>4</v>
      </c>
      <c r="V4859">
        <v>10</v>
      </c>
      <c r="W4859">
        <v>11</v>
      </c>
      <c r="X4859">
        <v>214</v>
      </c>
      <c r="Y4859">
        <v>143</v>
      </c>
      <c r="Z4859">
        <v>206</v>
      </c>
      <c r="AA4859">
        <f t="shared" si="1074"/>
        <v>588</v>
      </c>
      <c r="AB4859">
        <f t="shared" si="1076"/>
        <v>9.798332650393992E-5</v>
      </c>
      <c r="AC4859" s="175"/>
    </row>
    <row r="4860" spans="1:29">
      <c r="A4860" t="s">
        <v>10954</v>
      </c>
      <c r="B4860" t="s">
        <v>10955</v>
      </c>
      <c r="C4860">
        <v>4.0599999999999996</v>
      </c>
      <c r="D4860">
        <v>4.0599999999999996</v>
      </c>
      <c r="E4860">
        <v>3.22</v>
      </c>
      <c r="F4860">
        <v>6.32</v>
      </c>
      <c r="G4860">
        <v>6.32</v>
      </c>
      <c r="H4860">
        <v>3.75</v>
      </c>
      <c r="I4860">
        <v>6</v>
      </c>
      <c r="J4860">
        <v>6.05</v>
      </c>
      <c r="K4860">
        <v>2.7</v>
      </c>
      <c r="U4860">
        <v>6</v>
      </c>
      <c r="V4860">
        <v>9</v>
      </c>
      <c r="W4860">
        <v>9</v>
      </c>
      <c r="X4860">
        <v>151</v>
      </c>
      <c r="Y4860">
        <v>128</v>
      </c>
      <c r="Z4860">
        <v>156</v>
      </c>
      <c r="AA4860">
        <f t="shared" si="1074"/>
        <v>459</v>
      </c>
      <c r="AB4860">
        <f t="shared" si="1076"/>
        <v>7.6486984464810235E-5</v>
      </c>
      <c r="AC4860" s="175"/>
    </row>
    <row r="4861" spans="1:29">
      <c r="A4861" t="s">
        <v>10956</v>
      </c>
      <c r="B4861" t="s">
        <v>10957</v>
      </c>
      <c r="C4861">
        <v>4.0599999999999996</v>
      </c>
      <c r="D4861">
        <v>4.0599999999999996</v>
      </c>
      <c r="E4861">
        <v>3.3</v>
      </c>
      <c r="F4861">
        <v>6.32</v>
      </c>
      <c r="G4861">
        <v>6.32</v>
      </c>
      <c r="H4861">
        <v>3.92</v>
      </c>
      <c r="I4861">
        <v>6.04</v>
      </c>
      <c r="J4861">
        <v>6.06</v>
      </c>
      <c r="K4861">
        <v>2.7</v>
      </c>
      <c r="U4861">
        <v>6</v>
      </c>
      <c r="V4861">
        <v>8</v>
      </c>
      <c r="W4861">
        <v>9</v>
      </c>
      <c r="X4861">
        <v>140</v>
      </c>
      <c r="Y4861">
        <v>130</v>
      </c>
      <c r="Z4861">
        <v>150</v>
      </c>
      <c r="AA4861">
        <f t="shared" si="1074"/>
        <v>443</v>
      </c>
      <c r="AB4861">
        <f t="shared" si="1076"/>
        <v>7.3820771498716632E-5</v>
      </c>
      <c r="AC4861" s="175">
        <f t="shared" si="1072"/>
        <v>6.8988260497671974E-5</v>
      </c>
    </row>
    <row r="4862" spans="1:29">
      <c r="A4862" t="s">
        <v>10958</v>
      </c>
      <c r="B4862" t="s">
        <v>10959</v>
      </c>
      <c r="C4862">
        <v>4.0599999999999996</v>
      </c>
      <c r="D4862">
        <v>4.0599999999999996</v>
      </c>
      <c r="E4862">
        <v>3.35</v>
      </c>
      <c r="F4862">
        <v>6.32</v>
      </c>
      <c r="G4862">
        <v>6.32</v>
      </c>
      <c r="H4862">
        <v>4.0199999999999996</v>
      </c>
      <c r="I4862">
        <v>6.05</v>
      </c>
      <c r="J4862">
        <v>6.07</v>
      </c>
      <c r="K4862">
        <v>2.7</v>
      </c>
      <c r="U4862">
        <v>5</v>
      </c>
      <c r="V4862">
        <v>8</v>
      </c>
      <c r="W4862">
        <v>8</v>
      </c>
      <c r="X4862">
        <v>137</v>
      </c>
      <c r="Y4862">
        <v>123</v>
      </c>
      <c r="Z4862">
        <v>136</v>
      </c>
      <c r="AA4862">
        <f t="shared" si="1074"/>
        <v>417</v>
      </c>
      <c r="AB4862">
        <f t="shared" si="1076"/>
        <v>6.9488175428814524E-5</v>
      </c>
      <c r="AC4862" s="175"/>
    </row>
    <row r="4863" spans="1:29">
      <c r="A4863" t="s">
        <v>10960</v>
      </c>
      <c r="B4863" t="s">
        <v>10961</v>
      </c>
      <c r="C4863">
        <v>4.0599999999999996</v>
      </c>
      <c r="D4863">
        <v>4.0599999999999996</v>
      </c>
      <c r="E4863">
        <v>3.4</v>
      </c>
      <c r="F4863">
        <v>6.32</v>
      </c>
      <c r="G4863">
        <v>6.32</v>
      </c>
      <c r="H4863">
        <v>4.12</v>
      </c>
      <c r="I4863">
        <v>6.06</v>
      </c>
      <c r="J4863">
        <v>6.08</v>
      </c>
      <c r="K4863">
        <v>2.7</v>
      </c>
      <c r="U4863">
        <v>4</v>
      </c>
      <c r="V4863">
        <v>7</v>
      </c>
      <c r="W4863">
        <v>7</v>
      </c>
      <c r="X4863">
        <v>128</v>
      </c>
      <c r="Y4863">
        <v>120</v>
      </c>
      <c r="Z4863">
        <v>138</v>
      </c>
      <c r="AA4863">
        <f t="shared" si="1074"/>
        <v>404</v>
      </c>
      <c r="AB4863">
        <f t="shared" si="1076"/>
        <v>6.7321877393863484E-5</v>
      </c>
      <c r="AC4863" s="175"/>
    </row>
    <row r="4864" spans="1:29">
      <c r="A4864" t="s">
        <v>10962</v>
      </c>
      <c r="B4864" t="s">
        <v>10963</v>
      </c>
      <c r="C4864">
        <v>4.0599999999999996</v>
      </c>
      <c r="D4864">
        <v>4.0599999999999996</v>
      </c>
      <c r="E4864">
        <v>3.45</v>
      </c>
      <c r="F4864">
        <v>6.32</v>
      </c>
      <c r="G4864">
        <v>6.32</v>
      </c>
      <c r="H4864">
        <v>4.1900000000000004</v>
      </c>
      <c r="I4864">
        <v>6.06</v>
      </c>
      <c r="J4864">
        <v>6.08</v>
      </c>
      <c r="K4864">
        <v>2.7</v>
      </c>
      <c r="U4864">
        <v>5</v>
      </c>
      <c r="V4864">
        <v>7</v>
      </c>
      <c r="W4864">
        <v>6</v>
      </c>
      <c r="X4864">
        <v>121</v>
      </c>
      <c r="Y4864">
        <v>120</v>
      </c>
      <c r="Z4864">
        <v>133</v>
      </c>
      <c r="AA4864">
        <f t="shared" si="1074"/>
        <v>392</v>
      </c>
      <c r="AB4864">
        <f t="shared" si="1076"/>
        <v>6.5322217669293271E-5</v>
      </c>
      <c r="AC4864" s="175"/>
    </row>
    <row r="4865" spans="1:29">
      <c r="A4865" t="s">
        <v>10964</v>
      </c>
      <c r="B4865" t="s">
        <v>10965</v>
      </c>
      <c r="C4865">
        <v>4.0599999999999996</v>
      </c>
      <c r="D4865">
        <v>4.0599999999999996</v>
      </c>
      <c r="E4865">
        <v>3.48</v>
      </c>
      <c r="F4865">
        <v>6.32</v>
      </c>
      <c r="G4865">
        <v>6.32</v>
      </c>
      <c r="H4865">
        <v>4.24</v>
      </c>
      <c r="I4865">
        <v>6.06</v>
      </c>
      <c r="J4865">
        <v>6.08</v>
      </c>
      <c r="K4865">
        <v>2.7</v>
      </c>
      <c r="U4865">
        <v>5</v>
      </c>
      <c r="V4865">
        <v>7</v>
      </c>
      <c r="W4865">
        <v>6</v>
      </c>
      <c r="X4865">
        <v>98</v>
      </c>
      <c r="Y4865">
        <v>110</v>
      </c>
      <c r="Z4865">
        <v>107</v>
      </c>
      <c r="AA4865">
        <f t="shared" si="1074"/>
        <v>333</v>
      </c>
      <c r="AB4865">
        <f t="shared" si="1076"/>
        <v>5.5490557356823115E-5</v>
      </c>
      <c r="AC4865" s="175">
        <f t="shared" si="1073"/>
        <v>5.2741025235539084E-5</v>
      </c>
    </row>
    <row r="4866" spans="1:29">
      <c r="A4866" t="s">
        <v>10966</v>
      </c>
      <c r="B4866" t="s">
        <v>10967</v>
      </c>
      <c r="C4866">
        <v>4.0599999999999996</v>
      </c>
      <c r="D4866">
        <v>4.0599999999999996</v>
      </c>
      <c r="E4866">
        <v>3.51</v>
      </c>
      <c r="F4866">
        <v>6.32</v>
      </c>
      <c r="G4866">
        <v>6.32</v>
      </c>
      <c r="H4866">
        <v>4.2699999999999996</v>
      </c>
      <c r="I4866">
        <v>6.07</v>
      </c>
      <c r="J4866">
        <v>6.08</v>
      </c>
      <c r="K4866">
        <v>2.7</v>
      </c>
      <c r="U4866">
        <v>6</v>
      </c>
      <c r="V4866">
        <v>6</v>
      </c>
      <c r="W4866">
        <v>6</v>
      </c>
      <c r="X4866">
        <v>91</v>
      </c>
      <c r="Y4866">
        <v>113</v>
      </c>
      <c r="Z4866">
        <v>103</v>
      </c>
      <c r="AA4866">
        <f t="shared" si="1074"/>
        <v>325</v>
      </c>
      <c r="AB4866">
        <f t="shared" si="1076"/>
        <v>5.4157450873776313E-5</v>
      </c>
      <c r="AC4866" s="175"/>
    </row>
    <row r="4867" spans="1:29">
      <c r="A4867" t="s">
        <v>10968</v>
      </c>
      <c r="B4867" t="s">
        <v>10969</v>
      </c>
      <c r="C4867">
        <v>4.0599999999999996</v>
      </c>
      <c r="D4867">
        <v>4.0599999999999996</v>
      </c>
      <c r="E4867">
        <v>3.52</v>
      </c>
      <c r="F4867">
        <v>6.32</v>
      </c>
      <c r="G4867">
        <v>6.32</v>
      </c>
      <c r="H4867">
        <v>4.28</v>
      </c>
      <c r="I4867">
        <v>6.07</v>
      </c>
      <c r="J4867">
        <v>6.08</v>
      </c>
      <c r="K4867">
        <v>2.7</v>
      </c>
      <c r="U4867">
        <v>5</v>
      </c>
      <c r="V4867">
        <v>6</v>
      </c>
      <c r="W4867">
        <v>5</v>
      </c>
      <c r="X4867">
        <v>90</v>
      </c>
      <c r="Y4867">
        <v>103</v>
      </c>
      <c r="Z4867">
        <v>92</v>
      </c>
      <c r="AA4867">
        <f t="shared" si="1074"/>
        <v>301</v>
      </c>
      <c r="AB4867">
        <f t="shared" si="1076"/>
        <v>5.0158131424635907E-5</v>
      </c>
      <c r="AC4867" s="175"/>
    </row>
    <row r="4868" spans="1:29">
      <c r="A4868" t="s">
        <v>10970</v>
      </c>
      <c r="B4868" t="s">
        <v>10971</v>
      </c>
      <c r="C4868">
        <v>4.0599999999999996</v>
      </c>
      <c r="D4868">
        <v>4.0599999999999996</v>
      </c>
      <c r="E4868">
        <v>3.52</v>
      </c>
      <c r="F4868">
        <v>6.32</v>
      </c>
      <c r="G4868">
        <v>6.32</v>
      </c>
      <c r="H4868">
        <v>4.2699999999999996</v>
      </c>
      <c r="I4868">
        <v>6.07</v>
      </c>
      <c r="J4868">
        <v>6.08</v>
      </c>
      <c r="K4868">
        <v>2.7</v>
      </c>
      <c r="U4868">
        <v>5</v>
      </c>
      <c r="V4868">
        <v>6</v>
      </c>
      <c r="W4868">
        <v>6</v>
      </c>
      <c r="X4868">
        <v>81</v>
      </c>
      <c r="Y4868">
        <v>101</v>
      </c>
      <c r="Z4868">
        <v>108</v>
      </c>
      <c r="AA4868">
        <f t="shared" si="1074"/>
        <v>307</v>
      </c>
      <c r="AB4868">
        <f t="shared" si="1076"/>
        <v>5.1157961286921007E-5</v>
      </c>
      <c r="AC4868" s="175"/>
    </row>
    <row r="4869" spans="1:29">
      <c r="A4869" t="s">
        <v>10972</v>
      </c>
      <c r="B4869" t="s">
        <v>10973</v>
      </c>
      <c r="C4869">
        <v>4.0599999999999996</v>
      </c>
      <c r="D4869">
        <v>4.0599999999999996</v>
      </c>
      <c r="E4869">
        <v>3.5</v>
      </c>
      <c r="F4869">
        <v>6.32</v>
      </c>
      <c r="G4869">
        <v>6.32</v>
      </c>
      <c r="H4869">
        <v>4.2300000000000004</v>
      </c>
      <c r="I4869">
        <v>6.07</v>
      </c>
      <c r="J4869">
        <v>6.08</v>
      </c>
      <c r="K4869">
        <v>2.7</v>
      </c>
      <c r="U4869">
        <v>6</v>
      </c>
      <c r="V4869">
        <v>7</v>
      </c>
      <c r="W4869">
        <v>6</v>
      </c>
      <c r="X4869">
        <v>84</v>
      </c>
      <c r="Y4869">
        <v>108</v>
      </c>
      <c r="Z4869">
        <v>127</v>
      </c>
      <c r="AA4869">
        <f t="shared" si="1074"/>
        <v>338</v>
      </c>
      <c r="AB4869">
        <f t="shared" si="1076"/>
        <v>5.6323748908727367E-5</v>
      </c>
      <c r="AC4869" s="175">
        <f t="shared" ref="AC4869" si="1078">SUM(AB4869:AB4872)/4</f>
        <v>6.0198089625082131E-5</v>
      </c>
    </row>
    <row r="4870" spans="1:29">
      <c r="A4870" t="s">
        <v>10974</v>
      </c>
      <c r="B4870" t="s">
        <v>10975</v>
      </c>
      <c r="C4870">
        <v>4.0599999999999996</v>
      </c>
      <c r="D4870">
        <v>4.0599999999999996</v>
      </c>
      <c r="E4870">
        <v>3.47</v>
      </c>
      <c r="F4870">
        <v>6.32</v>
      </c>
      <c r="G4870">
        <v>6.32</v>
      </c>
      <c r="H4870">
        <v>4.18</v>
      </c>
      <c r="I4870">
        <v>6.07</v>
      </c>
      <c r="J4870">
        <v>6.08</v>
      </c>
      <c r="K4870">
        <v>2.7</v>
      </c>
      <c r="U4870">
        <v>5</v>
      </c>
      <c r="V4870">
        <v>7</v>
      </c>
      <c r="W4870">
        <v>7</v>
      </c>
      <c r="X4870">
        <v>87</v>
      </c>
      <c r="Y4870">
        <v>114</v>
      </c>
      <c r="Z4870">
        <v>123</v>
      </c>
      <c r="AA4870">
        <f t="shared" ref="AA4870:AA4933" si="1079">SUM(U4870:Z4870)</f>
        <v>343</v>
      </c>
      <c r="AB4870">
        <f t="shared" si="1076"/>
        <v>5.7156940460631619E-5</v>
      </c>
      <c r="AC4870" s="175"/>
    </row>
    <row r="4871" spans="1:29">
      <c r="A4871" t="s">
        <v>10976</v>
      </c>
      <c r="B4871" t="s">
        <v>10977</v>
      </c>
      <c r="C4871">
        <v>4.0599999999999996</v>
      </c>
      <c r="D4871">
        <v>4.0599999999999996</v>
      </c>
      <c r="E4871">
        <v>3.36</v>
      </c>
      <c r="F4871">
        <v>6.32</v>
      </c>
      <c r="G4871">
        <v>6.32</v>
      </c>
      <c r="H4871">
        <v>4.1399999999999997</v>
      </c>
      <c r="I4871">
        <v>6.06</v>
      </c>
      <c r="J4871">
        <v>6.08</v>
      </c>
      <c r="K4871">
        <v>2.7</v>
      </c>
      <c r="U4871">
        <v>5</v>
      </c>
      <c r="V4871">
        <v>8</v>
      </c>
      <c r="W4871">
        <v>8</v>
      </c>
      <c r="X4871">
        <v>103</v>
      </c>
      <c r="Y4871">
        <v>117</v>
      </c>
      <c r="Z4871">
        <v>129</v>
      </c>
      <c r="AA4871">
        <f t="shared" si="1079"/>
        <v>370</v>
      </c>
      <c r="AB4871">
        <f t="shared" si="1076"/>
        <v>6.1656174840914567E-5</v>
      </c>
      <c r="AC4871" s="175"/>
    </row>
    <row r="4872" spans="1:29">
      <c r="A4872" t="s">
        <v>10978</v>
      </c>
      <c r="B4872" t="s">
        <v>10979</v>
      </c>
      <c r="C4872">
        <v>4.0599999999999996</v>
      </c>
      <c r="D4872">
        <v>4.0599999999999996</v>
      </c>
      <c r="E4872">
        <v>3.25</v>
      </c>
      <c r="F4872">
        <v>6.32</v>
      </c>
      <c r="G4872">
        <v>6.32</v>
      </c>
      <c r="H4872">
        <v>3.98</v>
      </c>
      <c r="I4872">
        <v>6.05</v>
      </c>
      <c r="J4872">
        <v>6.07</v>
      </c>
      <c r="K4872">
        <v>2.7</v>
      </c>
      <c r="U4872">
        <v>5</v>
      </c>
      <c r="V4872">
        <v>8</v>
      </c>
      <c r="W4872">
        <v>8</v>
      </c>
      <c r="X4872">
        <v>111</v>
      </c>
      <c r="Y4872">
        <v>128</v>
      </c>
      <c r="Z4872">
        <v>134</v>
      </c>
      <c r="AA4872">
        <f t="shared" si="1079"/>
        <v>394</v>
      </c>
      <c r="AB4872">
        <f t="shared" si="1076"/>
        <v>6.565549429005498E-5</v>
      </c>
      <c r="AC4872" s="175"/>
    </row>
    <row r="4873" spans="1:29">
      <c r="A4873" t="s">
        <v>10980</v>
      </c>
      <c r="B4873" t="s">
        <v>10981</v>
      </c>
      <c r="C4873">
        <v>4.0599999999999996</v>
      </c>
      <c r="D4873">
        <v>4.0599999999999996</v>
      </c>
      <c r="E4873">
        <v>3.17</v>
      </c>
      <c r="F4873">
        <v>6.32</v>
      </c>
      <c r="G4873">
        <v>6.32</v>
      </c>
      <c r="H4873">
        <v>3.82</v>
      </c>
      <c r="I4873">
        <v>6</v>
      </c>
      <c r="J4873">
        <v>6.04</v>
      </c>
      <c r="K4873">
        <v>2.7</v>
      </c>
      <c r="U4873">
        <v>5</v>
      </c>
      <c r="V4873">
        <v>8</v>
      </c>
      <c r="W4873">
        <v>7</v>
      </c>
      <c r="X4873">
        <v>102</v>
      </c>
      <c r="Y4873">
        <v>124</v>
      </c>
      <c r="Z4873">
        <v>115</v>
      </c>
      <c r="AA4873">
        <f t="shared" si="1079"/>
        <v>361</v>
      </c>
      <c r="AB4873">
        <f t="shared" si="1076"/>
        <v>6.0156430047486918E-5</v>
      </c>
      <c r="AC4873" s="175">
        <f t="shared" ref="AC4873:AC4933" si="1080">SUM(AB4873:AB4876)/4</f>
        <v>4.1409620129641278E-5</v>
      </c>
    </row>
    <row r="4874" spans="1:29">
      <c r="A4874" t="s">
        <v>10982</v>
      </c>
      <c r="B4874" t="s">
        <v>10983</v>
      </c>
      <c r="C4874">
        <v>4.0599999999999996</v>
      </c>
      <c r="D4874">
        <v>4.0599999999999996</v>
      </c>
      <c r="E4874">
        <v>3.11</v>
      </c>
      <c r="F4874">
        <v>6.31</v>
      </c>
      <c r="G4874">
        <v>6.32</v>
      </c>
      <c r="H4874">
        <v>3.71</v>
      </c>
      <c r="I4874">
        <v>5.89</v>
      </c>
      <c r="J4874">
        <v>5.99</v>
      </c>
      <c r="K4874">
        <v>2.7</v>
      </c>
      <c r="U4874">
        <v>4</v>
      </c>
      <c r="V4874">
        <v>7</v>
      </c>
      <c r="W4874">
        <v>5</v>
      </c>
      <c r="X4874">
        <v>98</v>
      </c>
      <c r="Y4874">
        <v>113</v>
      </c>
      <c r="Z4874">
        <v>67</v>
      </c>
      <c r="AA4874">
        <f t="shared" si="1079"/>
        <v>294</v>
      </c>
      <c r="AB4874">
        <f t="shared" si="1076"/>
        <v>4.899166325196996E-5</v>
      </c>
      <c r="AC4874" s="175"/>
    </row>
    <row r="4875" spans="1:29">
      <c r="A4875" t="s">
        <v>10984</v>
      </c>
      <c r="B4875" t="s">
        <v>10985</v>
      </c>
      <c r="C4875">
        <v>4.0599999999999996</v>
      </c>
      <c r="D4875">
        <v>4.0599999999999996</v>
      </c>
      <c r="E4875">
        <v>3.06</v>
      </c>
      <c r="F4875">
        <v>6.31</v>
      </c>
      <c r="G4875">
        <v>6.32</v>
      </c>
      <c r="H4875">
        <v>3.63</v>
      </c>
      <c r="I4875">
        <v>5.79</v>
      </c>
      <c r="J4875">
        <v>5.94</v>
      </c>
      <c r="K4875">
        <v>2.7</v>
      </c>
      <c r="U4875">
        <v>4</v>
      </c>
      <c r="V4875">
        <v>5</v>
      </c>
      <c r="W4875">
        <v>2</v>
      </c>
      <c r="X4875">
        <v>74</v>
      </c>
      <c r="Y4875">
        <v>84</v>
      </c>
      <c r="Z4875">
        <v>28</v>
      </c>
      <c r="AA4875">
        <f t="shared" si="1079"/>
        <v>197</v>
      </c>
      <c r="AB4875">
        <f t="shared" si="1076"/>
        <v>3.282774714502749E-5</v>
      </c>
      <c r="AC4875" s="175"/>
    </row>
    <row r="4876" spans="1:29">
      <c r="A4876" t="s">
        <v>10986</v>
      </c>
      <c r="B4876" t="s">
        <v>10987</v>
      </c>
      <c r="C4876">
        <v>4.0599999999999996</v>
      </c>
      <c r="D4876">
        <v>4.0599999999999996</v>
      </c>
      <c r="E4876">
        <v>3.02</v>
      </c>
      <c r="F4876">
        <v>6.3</v>
      </c>
      <c r="G4876">
        <v>6.31</v>
      </c>
      <c r="H4876">
        <v>3.56</v>
      </c>
      <c r="I4876">
        <v>5.7</v>
      </c>
      <c r="J4876">
        <v>5.9</v>
      </c>
      <c r="K4876">
        <v>2.7</v>
      </c>
      <c r="U4876">
        <v>2</v>
      </c>
      <c r="V4876">
        <v>2</v>
      </c>
      <c r="W4876">
        <v>1</v>
      </c>
      <c r="X4876">
        <v>64</v>
      </c>
      <c r="Y4876">
        <v>62</v>
      </c>
      <c r="Z4876">
        <v>11</v>
      </c>
      <c r="AA4876">
        <f t="shared" si="1079"/>
        <v>142</v>
      </c>
      <c r="AB4876">
        <f t="shared" si="1076"/>
        <v>2.3662640074080728E-5</v>
      </c>
      <c r="AC4876" s="175"/>
    </row>
    <row r="4877" spans="1:29">
      <c r="A4877" t="s">
        <v>10988</v>
      </c>
      <c r="B4877" t="s">
        <v>10989</v>
      </c>
      <c r="C4877">
        <v>4.0599999999999996</v>
      </c>
      <c r="D4877">
        <v>4.0599999999999996</v>
      </c>
      <c r="E4877">
        <v>2.99</v>
      </c>
      <c r="F4877">
        <v>6.3</v>
      </c>
      <c r="G4877">
        <v>6.31</v>
      </c>
      <c r="H4877">
        <v>3.52</v>
      </c>
      <c r="I4877">
        <v>5.63</v>
      </c>
      <c r="J4877">
        <v>5.86</v>
      </c>
      <c r="K4877">
        <v>2.7</v>
      </c>
      <c r="U4877">
        <v>2</v>
      </c>
      <c r="V4877">
        <v>2</v>
      </c>
      <c r="W4877">
        <v>1</v>
      </c>
      <c r="X4877">
        <v>81</v>
      </c>
      <c r="Y4877">
        <v>64</v>
      </c>
      <c r="Z4877">
        <v>13</v>
      </c>
      <c r="AA4877">
        <f t="shared" si="1079"/>
        <v>163</v>
      </c>
      <c r="AB4877">
        <f t="shared" si="1076"/>
        <v>2.716204459207858E-5</v>
      </c>
      <c r="AC4877" s="175">
        <f t="shared" ref="AC4877:AC4937" si="1081">SUM(AB4877:AB4880)/4</f>
        <v>3.1661278972361536E-5</v>
      </c>
    </row>
    <row r="4878" spans="1:29">
      <c r="A4878" t="s">
        <v>10990</v>
      </c>
      <c r="B4878" t="s">
        <v>10991</v>
      </c>
      <c r="C4878">
        <v>4.0599999999999996</v>
      </c>
      <c r="D4878">
        <v>4.0599999999999996</v>
      </c>
      <c r="E4878">
        <v>2.96</v>
      </c>
      <c r="F4878">
        <v>6.29</v>
      </c>
      <c r="G4878">
        <v>6.31</v>
      </c>
      <c r="H4878">
        <v>3.48</v>
      </c>
      <c r="I4878">
        <v>5.55</v>
      </c>
      <c r="J4878">
        <v>5.82</v>
      </c>
      <c r="K4878">
        <v>2.7</v>
      </c>
      <c r="U4878">
        <v>1</v>
      </c>
      <c r="V4878">
        <v>2</v>
      </c>
      <c r="W4878">
        <v>1</v>
      </c>
      <c r="X4878">
        <v>84</v>
      </c>
      <c r="Y4878">
        <v>62</v>
      </c>
      <c r="Z4878">
        <v>11</v>
      </c>
      <c r="AA4878">
        <f t="shared" si="1079"/>
        <v>161</v>
      </c>
      <c r="AB4878">
        <f t="shared" si="1076"/>
        <v>2.6828767971316881E-5</v>
      </c>
      <c r="AC4878" s="175"/>
    </row>
    <row r="4879" spans="1:29">
      <c r="A4879" t="s">
        <v>10992</v>
      </c>
      <c r="B4879" t="s">
        <v>10993</v>
      </c>
      <c r="C4879">
        <v>4.0599999999999996</v>
      </c>
      <c r="D4879">
        <v>4.0599999999999996</v>
      </c>
      <c r="E4879">
        <v>2.94</v>
      </c>
      <c r="F4879">
        <v>6.28</v>
      </c>
      <c r="G4879">
        <v>6.31</v>
      </c>
      <c r="H4879">
        <v>3.45</v>
      </c>
      <c r="I4879">
        <v>5.49</v>
      </c>
      <c r="J4879">
        <v>5.79</v>
      </c>
      <c r="K4879">
        <v>2.7</v>
      </c>
      <c r="U4879">
        <v>2</v>
      </c>
      <c r="V4879">
        <v>2</v>
      </c>
      <c r="W4879">
        <v>1</v>
      </c>
      <c r="X4879">
        <v>86</v>
      </c>
      <c r="Y4879">
        <v>59</v>
      </c>
      <c r="Z4879">
        <v>20</v>
      </c>
      <c r="AA4879">
        <f t="shared" si="1079"/>
        <v>170</v>
      </c>
      <c r="AB4879">
        <f t="shared" si="1076"/>
        <v>2.8328512764744531E-5</v>
      </c>
      <c r="AC4879" s="175"/>
    </row>
    <row r="4880" spans="1:29">
      <c r="A4880" t="s">
        <v>10994</v>
      </c>
      <c r="B4880" t="s">
        <v>10995</v>
      </c>
      <c r="C4880">
        <v>4.0599999999999996</v>
      </c>
      <c r="D4880">
        <v>4.0599999999999996</v>
      </c>
      <c r="E4880">
        <v>2.93</v>
      </c>
      <c r="F4880">
        <v>6.27</v>
      </c>
      <c r="G4880">
        <v>6.3</v>
      </c>
      <c r="H4880">
        <v>3.42</v>
      </c>
      <c r="I4880">
        <v>5.47</v>
      </c>
      <c r="J4880">
        <v>5.78</v>
      </c>
      <c r="K4880">
        <v>2.7</v>
      </c>
      <c r="U4880">
        <v>1</v>
      </c>
      <c r="V4880">
        <v>3</v>
      </c>
      <c r="W4880">
        <v>2</v>
      </c>
      <c r="X4880">
        <v>118</v>
      </c>
      <c r="Y4880">
        <v>95</v>
      </c>
      <c r="Z4880">
        <v>47</v>
      </c>
      <c r="AA4880">
        <f t="shared" si="1079"/>
        <v>266</v>
      </c>
      <c r="AB4880">
        <f t="shared" si="1076"/>
        <v>4.432579056130615E-5</v>
      </c>
      <c r="AC4880" s="175"/>
    </row>
    <row r="4881" spans="1:29">
      <c r="A4881" t="s">
        <v>10996</v>
      </c>
      <c r="B4881" t="s">
        <v>10997</v>
      </c>
      <c r="C4881">
        <v>4.0599999999999996</v>
      </c>
      <c r="D4881">
        <v>4.0599999999999996</v>
      </c>
      <c r="E4881">
        <v>3.01</v>
      </c>
      <c r="F4881">
        <v>6.29</v>
      </c>
      <c r="G4881">
        <v>6.31</v>
      </c>
      <c r="H4881">
        <v>3.47</v>
      </c>
      <c r="I4881">
        <v>5.68</v>
      </c>
      <c r="J4881">
        <v>5.88</v>
      </c>
      <c r="K4881">
        <v>2.7</v>
      </c>
      <c r="V4881">
        <v>5</v>
      </c>
      <c r="W4881">
        <v>5</v>
      </c>
      <c r="X4881">
        <v>190</v>
      </c>
      <c r="Y4881">
        <v>130</v>
      </c>
      <c r="Z4881">
        <v>148</v>
      </c>
      <c r="AA4881">
        <f t="shared" si="1079"/>
        <v>478</v>
      </c>
      <c r="AB4881">
        <f t="shared" si="1076"/>
        <v>7.9653112362046389E-5</v>
      </c>
      <c r="AC4881" s="175">
        <f t="shared" ref="AC4881:AC4941" si="1082">SUM(AB4881:AB4884)/4</f>
        <v>8.5902049001328269E-5</v>
      </c>
    </row>
    <row r="4882" spans="1:29">
      <c r="A4882" t="s">
        <v>10998</v>
      </c>
      <c r="B4882" t="s">
        <v>10999</v>
      </c>
      <c r="C4882">
        <v>4.0599999999999996</v>
      </c>
      <c r="D4882">
        <v>4.0599999999999996</v>
      </c>
      <c r="E4882">
        <v>3.15</v>
      </c>
      <c r="F4882">
        <v>6.31</v>
      </c>
      <c r="G4882">
        <v>6.32</v>
      </c>
      <c r="H4882">
        <v>3.62</v>
      </c>
      <c r="I4882">
        <v>5.99</v>
      </c>
      <c r="J4882">
        <v>6.04</v>
      </c>
      <c r="K4882">
        <v>2.7</v>
      </c>
      <c r="U4882">
        <v>1</v>
      </c>
      <c r="V4882">
        <v>5</v>
      </c>
      <c r="W4882">
        <v>8</v>
      </c>
      <c r="X4882">
        <v>215</v>
      </c>
      <c r="Y4882">
        <v>110</v>
      </c>
      <c r="Z4882">
        <v>232</v>
      </c>
      <c r="AA4882">
        <f t="shared" si="1079"/>
        <v>571</v>
      </c>
      <c r="AB4882">
        <f t="shared" si="1076"/>
        <v>9.5150475227465461E-5</v>
      </c>
      <c r="AC4882" s="175"/>
    </row>
    <row r="4883" spans="1:29">
      <c r="A4883" t="s">
        <v>11000</v>
      </c>
      <c r="B4883" t="s">
        <v>11001</v>
      </c>
      <c r="C4883">
        <v>4.0599999999999996</v>
      </c>
      <c r="D4883">
        <v>4.0599999999999996</v>
      </c>
      <c r="E4883">
        <v>3.29</v>
      </c>
      <c r="F4883">
        <v>6.32</v>
      </c>
      <c r="G4883">
        <v>6.32</v>
      </c>
      <c r="H4883">
        <v>3.8</v>
      </c>
      <c r="I4883">
        <v>6.08</v>
      </c>
      <c r="J4883">
        <v>6.09</v>
      </c>
      <c r="K4883">
        <v>2.7</v>
      </c>
      <c r="U4883">
        <v>1</v>
      </c>
      <c r="V4883">
        <v>5</v>
      </c>
      <c r="W4883">
        <v>7</v>
      </c>
      <c r="X4883">
        <v>213</v>
      </c>
      <c r="Y4883">
        <v>139</v>
      </c>
      <c r="Z4883">
        <v>200</v>
      </c>
      <c r="AA4883">
        <f t="shared" si="1079"/>
        <v>565</v>
      </c>
      <c r="AB4883">
        <f t="shared" si="1076"/>
        <v>9.4150645365180362E-5</v>
      </c>
      <c r="AC4883" s="175"/>
    </row>
    <row r="4884" spans="1:29">
      <c r="A4884" t="s">
        <v>11002</v>
      </c>
      <c r="B4884" t="s">
        <v>11003</v>
      </c>
      <c r="C4884">
        <v>4.0599999999999996</v>
      </c>
      <c r="D4884">
        <v>4.0599999999999996</v>
      </c>
      <c r="E4884">
        <v>3.41</v>
      </c>
      <c r="F4884">
        <v>6.32</v>
      </c>
      <c r="G4884">
        <v>6.32</v>
      </c>
      <c r="H4884">
        <v>4.01</v>
      </c>
      <c r="I4884">
        <v>6.09</v>
      </c>
      <c r="J4884">
        <v>6.09</v>
      </c>
      <c r="K4884">
        <v>2.7</v>
      </c>
      <c r="U4884">
        <v>2</v>
      </c>
      <c r="V4884">
        <v>5</v>
      </c>
      <c r="W4884">
        <v>5</v>
      </c>
      <c r="X4884">
        <v>161</v>
      </c>
      <c r="Y4884">
        <v>124</v>
      </c>
      <c r="Z4884">
        <v>151</v>
      </c>
      <c r="AA4884">
        <f t="shared" si="1079"/>
        <v>448</v>
      </c>
      <c r="AB4884">
        <f t="shared" si="1076"/>
        <v>7.465396305062089E-5</v>
      </c>
      <c r="AC4884" s="175"/>
    </row>
    <row r="4885" spans="1:29">
      <c r="A4885" t="s">
        <v>11004</v>
      </c>
      <c r="B4885" t="s">
        <v>11005</v>
      </c>
      <c r="C4885">
        <v>4.0599999999999996</v>
      </c>
      <c r="D4885">
        <v>4.0599999999999996</v>
      </c>
      <c r="E4885">
        <v>3.5</v>
      </c>
      <c r="F4885">
        <v>6.32</v>
      </c>
      <c r="G4885">
        <v>6.32</v>
      </c>
      <c r="H4885">
        <v>4.21</v>
      </c>
      <c r="I4885">
        <v>6.09</v>
      </c>
      <c r="J4885">
        <v>6.09</v>
      </c>
      <c r="K4885">
        <v>2.7</v>
      </c>
      <c r="U4885">
        <v>2</v>
      </c>
      <c r="V4885">
        <v>5</v>
      </c>
      <c r="W4885">
        <v>5</v>
      </c>
      <c r="X4885">
        <v>149</v>
      </c>
      <c r="Y4885">
        <v>126</v>
      </c>
      <c r="Z4885">
        <v>145</v>
      </c>
      <c r="AA4885">
        <f t="shared" si="1079"/>
        <v>432</v>
      </c>
      <c r="AB4885">
        <f t="shared" si="1076"/>
        <v>7.1987750084527287E-5</v>
      </c>
      <c r="AC4885" s="175">
        <f t="shared" ref="AC4885:AC4945" si="1083">SUM(AB4885:AB4888)/4</f>
        <v>6.7488515704244338E-5</v>
      </c>
    </row>
    <row r="4886" spans="1:29">
      <c r="A4886" t="s">
        <v>11006</v>
      </c>
      <c r="B4886" t="s">
        <v>11007</v>
      </c>
      <c r="C4886">
        <v>4.0599999999999996</v>
      </c>
      <c r="D4886">
        <v>4.0599999999999996</v>
      </c>
      <c r="E4886">
        <v>3.59</v>
      </c>
      <c r="F4886">
        <v>6.32</v>
      </c>
      <c r="G4886">
        <v>6.32</v>
      </c>
      <c r="H4886">
        <v>4.3600000000000003</v>
      </c>
      <c r="I4886">
        <v>6.09</v>
      </c>
      <c r="J4886">
        <v>6.09</v>
      </c>
      <c r="K4886">
        <v>2.7</v>
      </c>
      <c r="U4886">
        <v>2</v>
      </c>
      <c r="V4886">
        <v>4</v>
      </c>
      <c r="W4886">
        <v>5</v>
      </c>
      <c r="X4886">
        <v>146</v>
      </c>
      <c r="Y4886">
        <v>120</v>
      </c>
      <c r="Z4886">
        <v>131</v>
      </c>
      <c r="AA4886">
        <f t="shared" si="1079"/>
        <v>408</v>
      </c>
      <c r="AB4886">
        <f t="shared" ref="AB4886:AB4949" si="1084">AA4886/$AD$4</f>
        <v>6.7988430635386874E-5</v>
      </c>
      <c r="AC4886" s="175"/>
    </row>
    <row r="4887" spans="1:29">
      <c r="A4887" t="s">
        <v>11008</v>
      </c>
      <c r="B4887" t="s">
        <v>11009</v>
      </c>
      <c r="C4887">
        <v>4.0599999999999996</v>
      </c>
      <c r="D4887">
        <v>4.0599999999999996</v>
      </c>
      <c r="E4887">
        <v>3.65</v>
      </c>
      <c r="F4887">
        <v>6.32</v>
      </c>
      <c r="G4887">
        <v>6.32</v>
      </c>
      <c r="H4887">
        <v>4.5</v>
      </c>
      <c r="I4887">
        <v>6.09</v>
      </c>
      <c r="J4887">
        <v>6.09</v>
      </c>
      <c r="K4887">
        <v>2.7</v>
      </c>
      <c r="U4887">
        <v>2</v>
      </c>
      <c r="V4887">
        <v>4</v>
      </c>
      <c r="W4887">
        <v>4</v>
      </c>
      <c r="X4887">
        <v>136</v>
      </c>
      <c r="Y4887">
        <v>116</v>
      </c>
      <c r="Z4887">
        <v>133</v>
      </c>
      <c r="AA4887">
        <f t="shared" si="1079"/>
        <v>395</v>
      </c>
      <c r="AB4887">
        <f t="shared" si="1084"/>
        <v>6.5822132600435821E-5</v>
      </c>
      <c r="AC4887" s="175"/>
    </row>
    <row r="4888" spans="1:29">
      <c r="A4888" t="s">
        <v>11010</v>
      </c>
      <c r="B4888" t="s">
        <v>11011</v>
      </c>
      <c r="C4888">
        <v>4.0599999999999996</v>
      </c>
      <c r="D4888">
        <v>4.0599999999999996</v>
      </c>
      <c r="E4888">
        <v>3.72</v>
      </c>
      <c r="F4888">
        <v>6.32</v>
      </c>
      <c r="G4888">
        <v>6.32</v>
      </c>
      <c r="H4888">
        <v>4.62</v>
      </c>
      <c r="I4888">
        <v>6.09</v>
      </c>
      <c r="J4888">
        <v>6.09</v>
      </c>
      <c r="K4888">
        <v>2.7</v>
      </c>
      <c r="U4888">
        <v>2</v>
      </c>
      <c r="V4888">
        <v>4</v>
      </c>
      <c r="W4888">
        <v>4</v>
      </c>
      <c r="X4888">
        <v>129</v>
      </c>
      <c r="Y4888">
        <v>117</v>
      </c>
      <c r="Z4888">
        <v>129</v>
      </c>
      <c r="AA4888">
        <f t="shared" si="1079"/>
        <v>385</v>
      </c>
      <c r="AB4888">
        <f t="shared" si="1084"/>
        <v>6.415574949662733E-5</v>
      </c>
      <c r="AC4888" s="175"/>
    </row>
    <row r="4889" spans="1:29">
      <c r="A4889" t="s">
        <v>11012</v>
      </c>
      <c r="B4889" t="s">
        <v>11013</v>
      </c>
      <c r="C4889">
        <v>4.0599999999999996</v>
      </c>
      <c r="D4889">
        <v>4.0599999999999996</v>
      </c>
      <c r="E4889">
        <v>3.76</v>
      </c>
      <c r="F4889">
        <v>6.32</v>
      </c>
      <c r="G4889">
        <v>6.32</v>
      </c>
      <c r="H4889">
        <v>4.72</v>
      </c>
      <c r="I4889">
        <v>6.09</v>
      </c>
      <c r="J4889">
        <v>6.09</v>
      </c>
      <c r="K4889">
        <v>2.7</v>
      </c>
      <c r="U4889">
        <v>3</v>
      </c>
      <c r="V4889">
        <v>4</v>
      </c>
      <c r="W4889">
        <v>4</v>
      </c>
      <c r="X4889">
        <v>103</v>
      </c>
      <c r="Y4889">
        <v>107</v>
      </c>
      <c r="Z4889">
        <v>104</v>
      </c>
      <c r="AA4889">
        <f t="shared" si="1079"/>
        <v>325</v>
      </c>
      <c r="AB4889">
        <f t="shared" si="1084"/>
        <v>5.4157450873776313E-5</v>
      </c>
      <c r="AC4889" s="175">
        <f t="shared" ref="AC4889:AC4949" si="1085">SUM(AB4889:AB4892)/4</f>
        <v>5.0533067622992823E-5</v>
      </c>
    </row>
    <row r="4890" spans="1:29">
      <c r="A4890" t="s">
        <v>11014</v>
      </c>
      <c r="B4890" t="s">
        <v>11015</v>
      </c>
      <c r="C4890">
        <v>4.0599999999999996</v>
      </c>
      <c r="D4890">
        <v>4.0599999999999996</v>
      </c>
      <c r="E4890">
        <v>3.8</v>
      </c>
      <c r="F4890">
        <v>6.32</v>
      </c>
      <c r="G4890">
        <v>6.32</v>
      </c>
      <c r="H4890">
        <v>4.78</v>
      </c>
      <c r="I4890">
        <v>6.09</v>
      </c>
      <c r="J4890">
        <v>6.09</v>
      </c>
      <c r="K4890">
        <v>2.7</v>
      </c>
      <c r="U4890">
        <v>4</v>
      </c>
      <c r="V4890">
        <v>4</v>
      </c>
      <c r="W4890">
        <v>3</v>
      </c>
      <c r="X4890">
        <v>91</v>
      </c>
      <c r="Y4890">
        <v>110</v>
      </c>
      <c r="Z4890">
        <v>99</v>
      </c>
      <c r="AA4890">
        <f t="shared" si="1079"/>
        <v>311</v>
      </c>
      <c r="AB4890">
        <f t="shared" si="1084"/>
        <v>5.1824514528444411E-5</v>
      </c>
      <c r="AC4890" s="175"/>
    </row>
    <row r="4891" spans="1:29">
      <c r="A4891" t="s">
        <v>11016</v>
      </c>
      <c r="B4891" t="s">
        <v>11017</v>
      </c>
      <c r="C4891">
        <v>4.0599999999999996</v>
      </c>
      <c r="D4891">
        <v>4.0599999999999996</v>
      </c>
      <c r="E4891">
        <v>3.82</v>
      </c>
      <c r="F4891">
        <v>6.32</v>
      </c>
      <c r="G4891">
        <v>6.32</v>
      </c>
      <c r="H4891">
        <v>4.79</v>
      </c>
      <c r="I4891">
        <v>6.09</v>
      </c>
      <c r="J4891">
        <v>6.09</v>
      </c>
      <c r="K4891">
        <v>2.7</v>
      </c>
      <c r="U4891">
        <v>3</v>
      </c>
      <c r="V4891">
        <v>4</v>
      </c>
      <c r="W4891">
        <v>3</v>
      </c>
      <c r="X4891">
        <v>88</v>
      </c>
      <c r="Y4891">
        <v>100</v>
      </c>
      <c r="Z4891">
        <v>89</v>
      </c>
      <c r="AA4891">
        <f t="shared" si="1079"/>
        <v>287</v>
      </c>
      <c r="AB4891">
        <f t="shared" si="1084"/>
        <v>4.7825195079304006E-5</v>
      </c>
      <c r="AC4891" s="175"/>
    </row>
    <row r="4892" spans="1:29">
      <c r="A4892" t="s">
        <v>11018</v>
      </c>
      <c r="B4892" t="s">
        <v>11019</v>
      </c>
      <c r="C4892">
        <v>4.0599999999999996</v>
      </c>
      <c r="D4892">
        <v>4.0599999999999996</v>
      </c>
      <c r="E4892">
        <v>3.82</v>
      </c>
      <c r="F4892">
        <v>6.32</v>
      </c>
      <c r="G4892">
        <v>6.32</v>
      </c>
      <c r="H4892">
        <v>4.76</v>
      </c>
      <c r="I4892">
        <v>6.09</v>
      </c>
      <c r="J4892">
        <v>6.09</v>
      </c>
      <c r="K4892">
        <v>2.7</v>
      </c>
      <c r="U4892">
        <v>4</v>
      </c>
      <c r="V4892">
        <v>4</v>
      </c>
      <c r="W4892">
        <v>4</v>
      </c>
      <c r="X4892">
        <v>76</v>
      </c>
      <c r="Y4892">
        <v>98</v>
      </c>
      <c r="Z4892">
        <v>104</v>
      </c>
      <c r="AA4892">
        <f t="shared" si="1079"/>
        <v>290</v>
      </c>
      <c r="AB4892">
        <f t="shared" si="1084"/>
        <v>4.8325110010446555E-5</v>
      </c>
      <c r="AC4892" s="175"/>
    </row>
    <row r="4893" spans="1:29">
      <c r="A4893" t="s">
        <v>11020</v>
      </c>
      <c r="B4893" t="s">
        <v>11021</v>
      </c>
      <c r="C4893">
        <v>4.0599999999999996</v>
      </c>
      <c r="D4893">
        <v>4.0599999999999996</v>
      </c>
      <c r="E4893">
        <v>3.8</v>
      </c>
      <c r="F4893">
        <v>6.32</v>
      </c>
      <c r="G4893">
        <v>6.32</v>
      </c>
      <c r="H4893">
        <v>4.7</v>
      </c>
      <c r="I4893">
        <v>6.09</v>
      </c>
      <c r="J4893">
        <v>6.09</v>
      </c>
      <c r="K4893">
        <v>2.7</v>
      </c>
      <c r="U4893">
        <v>3</v>
      </c>
      <c r="V4893">
        <v>4</v>
      </c>
      <c r="W4893">
        <v>4</v>
      </c>
      <c r="X4893">
        <v>81</v>
      </c>
      <c r="Y4893">
        <v>105</v>
      </c>
      <c r="Z4893">
        <v>123</v>
      </c>
      <c r="AA4893">
        <f t="shared" si="1079"/>
        <v>320</v>
      </c>
      <c r="AB4893">
        <f t="shared" si="1084"/>
        <v>5.3324259321872061E-5</v>
      </c>
      <c r="AC4893" s="175">
        <f t="shared" ref="AC4893:AC4953" si="1086">SUM(AB4893:AB4896)/4</f>
        <v>5.6865323417465123E-5</v>
      </c>
    </row>
    <row r="4894" spans="1:29">
      <c r="A4894" t="s">
        <v>11022</v>
      </c>
      <c r="B4894" t="s">
        <v>11023</v>
      </c>
      <c r="C4894">
        <v>4.0599999999999996</v>
      </c>
      <c r="D4894">
        <v>4.0599999999999996</v>
      </c>
      <c r="E4894">
        <v>3.73</v>
      </c>
      <c r="F4894">
        <v>6.32</v>
      </c>
      <c r="G4894">
        <v>6.32</v>
      </c>
      <c r="H4894">
        <v>4.6100000000000003</v>
      </c>
      <c r="I4894">
        <v>6.09</v>
      </c>
      <c r="J4894">
        <v>6.09</v>
      </c>
      <c r="K4894">
        <v>2.7</v>
      </c>
      <c r="U4894">
        <v>3</v>
      </c>
      <c r="V4894">
        <v>4</v>
      </c>
      <c r="W4894">
        <v>4</v>
      </c>
      <c r="X4894">
        <v>85</v>
      </c>
      <c r="Y4894">
        <v>111</v>
      </c>
      <c r="Z4894">
        <v>119</v>
      </c>
      <c r="AA4894">
        <f t="shared" si="1079"/>
        <v>326</v>
      </c>
      <c r="AB4894">
        <f t="shared" si="1084"/>
        <v>5.432408918415716E-5</v>
      </c>
      <c r="AC4894" s="175"/>
    </row>
    <row r="4895" spans="1:29">
      <c r="A4895" t="s">
        <v>11024</v>
      </c>
      <c r="B4895" t="s">
        <v>11025</v>
      </c>
      <c r="C4895">
        <v>4.0599999999999996</v>
      </c>
      <c r="D4895">
        <v>4.0599999999999996</v>
      </c>
      <c r="E4895">
        <v>3.58</v>
      </c>
      <c r="F4895">
        <v>6.32</v>
      </c>
      <c r="G4895">
        <v>6.32</v>
      </c>
      <c r="H4895">
        <v>4.54</v>
      </c>
      <c r="I4895">
        <v>6.09</v>
      </c>
      <c r="J4895">
        <v>6.09</v>
      </c>
      <c r="K4895">
        <v>2.7</v>
      </c>
      <c r="U4895">
        <v>3</v>
      </c>
      <c r="V4895">
        <v>4</v>
      </c>
      <c r="W4895">
        <v>4</v>
      </c>
      <c r="X4895">
        <v>99</v>
      </c>
      <c r="Y4895">
        <v>114</v>
      </c>
      <c r="Z4895">
        <v>125</v>
      </c>
      <c r="AA4895">
        <f t="shared" si="1079"/>
        <v>349</v>
      </c>
      <c r="AB4895">
        <f t="shared" si="1084"/>
        <v>5.8156770322916718E-5</v>
      </c>
      <c r="AC4895" s="175"/>
    </row>
    <row r="4896" spans="1:29">
      <c r="A4896" t="s">
        <v>11026</v>
      </c>
      <c r="B4896" t="s">
        <v>11027</v>
      </c>
      <c r="C4896">
        <v>4.0599999999999996</v>
      </c>
      <c r="D4896">
        <v>4.0599999999999996</v>
      </c>
      <c r="E4896">
        <v>3.42</v>
      </c>
      <c r="F4896">
        <v>6.32</v>
      </c>
      <c r="G4896">
        <v>6.32</v>
      </c>
      <c r="H4896">
        <v>4.34</v>
      </c>
      <c r="I4896">
        <v>6.09</v>
      </c>
      <c r="J4896">
        <v>6.09</v>
      </c>
      <c r="K4896">
        <v>2.7</v>
      </c>
      <c r="U4896">
        <v>4</v>
      </c>
      <c r="V4896">
        <v>5</v>
      </c>
      <c r="W4896">
        <v>4</v>
      </c>
      <c r="X4896">
        <v>103</v>
      </c>
      <c r="Y4896">
        <v>124</v>
      </c>
      <c r="Z4896">
        <v>130</v>
      </c>
      <c r="AA4896">
        <f t="shared" si="1079"/>
        <v>370</v>
      </c>
      <c r="AB4896">
        <f t="shared" si="1084"/>
        <v>6.1656174840914567E-5</v>
      </c>
      <c r="AC4896" s="175"/>
    </row>
    <row r="4897" spans="1:29">
      <c r="A4897" t="s">
        <v>11028</v>
      </c>
      <c r="B4897" t="s">
        <v>11029</v>
      </c>
      <c r="C4897">
        <v>4.0599999999999996</v>
      </c>
      <c r="D4897">
        <v>4.0599999999999996</v>
      </c>
      <c r="E4897">
        <v>3.32</v>
      </c>
      <c r="F4897">
        <v>6.32</v>
      </c>
      <c r="G4897">
        <v>6.32</v>
      </c>
      <c r="H4897">
        <v>4.16</v>
      </c>
      <c r="I4897">
        <v>6.07</v>
      </c>
      <c r="J4897">
        <v>6.08</v>
      </c>
      <c r="K4897">
        <v>2.7</v>
      </c>
      <c r="U4897">
        <v>3</v>
      </c>
      <c r="V4897">
        <v>4</v>
      </c>
      <c r="W4897">
        <v>4</v>
      </c>
      <c r="X4897">
        <v>94</v>
      </c>
      <c r="Y4897">
        <v>121</v>
      </c>
      <c r="Z4897">
        <v>111</v>
      </c>
      <c r="AA4897">
        <f t="shared" si="1079"/>
        <v>337</v>
      </c>
      <c r="AB4897">
        <f t="shared" si="1084"/>
        <v>5.6157110598346512E-5</v>
      </c>
      <c r="AC4897" s="175">
        <f t="shared" ref="AC4897:AC4957" si="1087">SUM(AB4897:AB4900)/4</f>
        <v>3.8910045473928515E-5</v>
      </c>
    </row>
    <row r="4898" spans="1:29">
      <c r="A4898" t="s">
        <v>11030</v>
      </c>
      <c r="B4898" t="s">
        <v>11031</v>
      </c>
      <c r="C4898">
        <v>4.0599999999999996</v>
      </c>
      <c r="D4898">
        <v>4.0599999999999996</v>
      </c>
      <c r="E4898">
        <v>3.25</v>
      </c>
      <c r="F4898">
        <v>6.32</v>
      </c>
      <c r="G4898">
        <v>6.32</v>
      </c>
      <c r="H4898">
        <v>4.0199999999999996</v>
      </c>
      <c r="I4898">
        <v>6.04</v>
      </c>
      <c r="J4898">
        <v>6.06</v>
      </c>
      <c r="K4898">
        <v>2.7</v>
      </c>
      <c r="U4898">
        <v>3</v>
      </c>
      <c r="V4898">
        <v>4</v>
      </c>
      <c r="W4898">
        <v>2</v>
      </c>
      <c r="X4898">
        <v>92</v>
      </c>
      <c r="Y4898">
        <v>110</v>
      </c>
      <c r="Z4898">
        <v>65</v>
      </c>
      <c r="AA4898">
        <f t="shared" si="1079"/>
        <v>276</v>
      </c>
      <c r="AB4898">
        <f t="shared" si="1084"/>
        <v>4.5992173665114654E-5</v>
      </c>
      <c r="AC4898" s="175"/>
    </row>
    <row r="4899" spans="1:29">
      <c r="A4899" t="s">
        <v>11032</v>
      </c>
      <c r="B4899" t="s">
        <v>11033</v>
      </c>
      <c r="C4899">
        <v>4.0599999999999996</v>
      </c>
      <c r="D4899">
        <v>4.0599999999999996</v>
      </c>
      <c r="E4899">
        <v>3.2</v>
      </c>
      <c r="F4899">
        <v>6.31</v>
      </c>
      <c r="G4899">
        <v>6.32</v>
      </c>
      <c r="H4899">
        <v>3.91</v>
      </c>
      <c r="I4899">
        <v>5.99</v>
      </c>
      <c r="J4899">
        <v>6.04</v>
      </c>
      <c r="K4899">
        <v>2.7</v>
      </c>
      <c r="U4899">
        <v>3</v>
      </c>
      <c r="V4899">
        <v>3</v>
      </c>
      <c r="W4899">
        <v>1</v>
      </c>
      <c r="X4899">
        <v>69</v>
      </c>
      <c r="Y4899">
        <v>82</v>
      </c>
      <c r="Z4899">
        <v>27</v>
      </c>
      <c r="AA4899">
        <f t="shared" si="1079"/>
        <v>185</v>
      </c>
      <c r="AB4899">
        <f t="shared" si="1084"/>
        <v>3.0828087420457284E-5</v>
      </c>
      <c r="AC4899" s="175"/>
    </row>
    <row r="4900" spans="1:29">
      <c r="A4900" t="s">
        <v>11034</v>
      </c>
      <c r="B4900" t="s">
        <v>11035</v>
      </c>
      <c r="C4900">
        <v>4.0599999999999996</v>
      </c>
      <c r="D4900">
        <v>4.0599999999999996</v>
      </c>
      <c r="E4900">
        <v>3.16</v>
      </c>
      <c r="F4900">
        <v>6.31</v>
      </c>
      <c r="G4900">
        <v>6.32</v>
      </c>
      <c r="H4900">
        <v>3.83</v>
      </c>
      <c r="I4900">
        <v>5.89</v>
      </c>
      <c r="J4900">
        <v>5.99</v>
      </c>
      <c r="K4900">
        <v>2.7</v>
      </c>
      <c r="U4900">
        <v>1</v>
      </c>
      <c r="V4900">
        <v>1</v>
      </c>
      <c r="X4900">
        <v>63</v>
      </c>
      <c r="Y4900">
        <v>60</v>
      </c>
      <c r="Z4900">
        <v>11</v>
      </c>
      <c r="AA4900">
        <f t="shared" si="1079"/>
        <v>136</v>
      </c>
      <c r="AB4900">
        <f t="shared" si="1084"/>
        <v>2.2662810211795625E-5</v>
      </c>
      <c r="AC4900" s="175"/>
    </row>
    <row r="4901" spans="1:29">
      <c r="A4901" t="s">
        <v>11036</v>
      </c>
      <c r="B4901" t="s">
        <v>11037</v>
      </c>
      <c r="C4901">
        <v>4.0599999999999996</v>
      </c>
      <c r="D4901">
        <v>4.0599999999999996</v>
      </c>
      <c r="E4901">
        <v>3.12</v>
      </c>
      <c r="F4901">
        <v>6.31</v>
      </c>
      <c r="G4901">
        <v>6.32</v>
      </c>
      <c r="H4901">
        <v>3.75</v>
      </c>
      <c r="I4901">
        <v>5.82</v>
      </c>
      <c r="J4901">
        <v>5.96</v>
      </c>
      <c r="K4901">
        <v>2.7</v>
      </c>
      <c r="U4901">
        <v>1</v>
      </c>
      <c r="V4901">
        <v>1</v>
      </c>
      <c r="X4901">
        <v>79</v>
      </c>
      <c r="Y4901">
        <v>62</v>
      </c>
      <c r="Z4901">
        <v>13</v>
      </c>
      <c r="AA4901">
        <f t="shared" si="1079"/>
        <v>156</v>
      </c>
      <c r="AB4901">
        <f t="shared" si="1084"/>
        <v>2.5995576419412629E-5</v>
      </c>
      <c r="AC4901" s="175">
        <f t="shared" ref="AC4901:AC4961" si="1088">SUM(AB4901:AB4904)/4</f>
        <v>3.0286512911719524E-5</v>
      </c>
    </row>
    <row r="4902" spans="1:29">
      <c r="A4902" t="s">
        <v>11038</v>
      </c>
      <c r="B4902" t="s">
        <v>11039</v>
      </c>
      <c r="C4902">
        <v>4.0599999999999996</v>
      </c>
      <c r="D4902">
        <v>4.0599999999999996</v>
      </c>
      <c r="E4902">
        <v>3.09</v>
      </c>
      <c r="F4902">
        <v>6.3</v>
      </c>
      <c r="G4902">
        <v>6.31</v>
      </c>
      <c r="H4902">
        <v>3.7</v>
      </c>
      <c r="I4902">
        <v>5.77</v>
      </c>
      <c r="J4902">
        <v>5.93</v>
      </c>
      <c r="K4902">
        <v>2.7</v>
      </c>
      <c r="V4902">
        <v>1</v>
      </c>
      <c r="X4902">
        <v>82</v>
      </c>
      <c r="Y4902">
        <v>60</v>
      </c>
      <c r="Z4902">
        <v>10</v>
      </c>
      <c r="AA4902">
        <f t="shared" si="1079"/>
        <v>153</v>
      </c>
      <c r="AB4902">
        <f t="shared" si="1084"/>
        <v>2.549566148827008E-5</v>
      </c>
      <c r="AC4902" s="175"/>
    </row>
    <row r="4903" spans="1:29">
      <c r="A4903" t="s">
        <v>11040</v>
      </c>
      <c r="B4903" t="s">
        <v>11041</v>
      </c>
      <c r="C4903">
        <v>4.0599999999999996</v>
      </c>
      <c r="D4903">
        <v>4.0599999999999996</v>
      </c>
      <c r="E4903">
        <v>3.07</v>
      </c>
      <c r="F4903">
        <v>6.3</v>
      </c>
      <c r="G4903">
        <v>6.31</v>
      </c>
      <c r="H4903">
        <v>3.66</v>
      </c>
      <c r="I4903">
        <v>5.71</v>
      </c>
      <c r="J4903">
        <v>5.9</v>
      </c>
      <c r="K4903">
        <v>2.7</v>
      </c>
      <c r="U4903">
        <v>1</v>
      </c>
      <c r="V4903">
        <v>1</v>
      </c>
      <c r="X4903">
        <v>84</v>
      </c>
      <c r="Y4903">
        <v>57</v>
      </c>
      <c r="Z4903">
        <v>19</v>
      </c>
      <c r="AA4903">
        <f t="shared" si="1079"/>
        <v>162</v>
      </c>
      <c r="AB4903">
        <f t="shared" si="1084"/>
        <v>2.6995406281697733E-5</v>
      </c>
      <c r="AC4903" s="175"/>
    </row>
    <row r="4904" spans="1:29">
      <c r="A4904" t="s">
        <v>11042</v>
      </c>
      <c r="B4904" t="s">
        <v>11043</v>
      </c>
      <c r="C4904">
        <v>4.0599999999999996</v>
      </c>
      <c r="D4904">
        <v>4.0599999999999996</v>
      </c>
      <c r="E4904">
        <v>3.06</v>
      </c>
      <c r="F4904">
        <v>6.29</v>
      </c>
      <c r="G4904">
        <v>6.31</v>
      </c>
      <c r="H4904">
        <v>3.63</v>
      </c>
      <c r="I4904">
        <v>5.71</v>
      </c>
      <c r="J4904">
        <v>5.9</v>
      </c>
      <c r="K4904">
        <v>2.7</v>
      </c>
      <c r="V4904">
        <v>2</v>
      </c>
      <c r="W4904">
        <v>1</v>
      </c>
      <c r="X4904">
        <v>116</v>
      </c>
      <c r="Y4904">
        <v>92</v>
      </c>
      <c r="Z4904">
        <v>45</v>
      </c>
      <c r="AA4904">
        <f t="shared" si="1079"/>
        <v>256</v>
      </c>
      <c r="AB4904">
        <f t="shared" si="1084"/>
        <v>4.2659407457497646E-5</v>
      </c>
      <c r="AC4904" s="175"/>
    </row>
    <row r="4905" spans="1:29">
      <c r="A4905" t="s">
        <v>11044</v>
      </c>
      <c r="B4905" t="s">
        <v>11045</v>
      </c>
      <c r="C4905">
        <v>4.0599999999999996</v>
      </c>
      <c r="D4905">
        <v>4.0599999999999996</v>
      </c>
      <c r="E4905">
        <v>3.14</v>
      </c>
      <c r="F4905">
        <v>6.31</v>
      </c>
      <c r="G4905">
        <v>6.32</v>
      </c>
      <c r="H4905">
        <v>3.69</v>
      </c>
      <c r="I4905">
        <v>5.93</v>
      </c>
      <c r="J4905">
        <v>6.01</v>
      </c>
      <c r="K4905">
        <v>2.7</v>
      </c>
      <c r="V4905">
        <v>2</v>
      </c>
      <c r="W4905">
        <v>2</v>
      </c>
      <c r="X4905">
        <v>186</v>
      </c>
      <c r="Y4905">
        <v>126</v>
      </c>
      <c r="Z4905">
        <v>142</v>
      </c>
      <c r="AA4905">
        <f t="shared" si="1079"/>
        <v>458</v>
      </c>
      <c r="AB4905">
        <f t="shared" si="1084"/>
        <v>7.6320346154429394E-5</v>
      </c>
      <c r="AC4905" s="175">
        <f t="shared" ref="AC4905:AC4965" si="1089">SUM(AB4905:AB4908)/4</f>
        <v>8.2236006172949565E-5</v>
      </c>
    </row>
    <row r="4906" spans="1:29">
      <c r="A4906" t="s">
        <v>11046</v>
      </c>
      <c r="B4906" t="s">
        <v>11047</v>
      </c>
      <c r="C4906">
        <v>4.0599999999999996</v>
      </c>
      <c r="D4906">
        <v>4.0599999999999996</v>
      </c>
      <c r="E4906">
        <v>3.29</v>
      </c>
      <c r="F4906">
        <v>6.32</v>
      </c>
      <c r="G4906">
        <v>6.32</v>
      </c>
      <c r="H4906">
        <v>3.85</v>
      </c>
      <c r="I4906">
        <v>6.08</v>
      </c>
      <c r="J4906">
        <v>6.09</v>
      </c>
      <c r="K4906">
        <v>2.7</v>
      </c>
      <c r="V4906">
        <v>2</v>
      </c>
      <c r="W4906">
        <v>4</v>
      </c>
      <c r="X4906">
        <v>211</v>
      </c>
      <c r="Y4906">
        <v>107</v>
      </c>
      <c r="Z4906">
        <v>222</v>
      </c>
      <c r="AA4906">
        <f t="shared" si="1079"/>
        <v>546</v>
      </c>
      <c r="AB4906">
        <f t="shared" si="1084"/>
        <v>9.0984517467944208E-5</v>
      </c>
      <c r="AC4906" s="175"/>
    </row>
    <row r="4907" spans="1:29">
      <c r="A4907" t="s">
        <v>11048</v>
      </c>
      <c r="B4907" t="s">
        <v>11049</v>
      </c>
      <c r="C4907">
        <v>4.0599999999999996</v>
      </c>
      <c r="D4907">
        <v>4.0599999999999996</v>
      </c>
      <c r="E4907">
        <v>3.44</v>
      </c>
      <c r="F4907">
        <v>6.32</v>
      </c>
      <c r="G4907">
        <v>6.32</v>
      </c>
      <c r="H4907">
        <v>4.03</v>
      </c>
      <c r="I4907">
        <v>6.09</v>
      </c>
      <c r="J4907">
        <v>6.09</v>
      </c>
      <c r="K4907">
        <v>2.7</v>
      </c>
      <c r="U4907">
        <v>1</v>
      </c>
      <c r="V4907">
        <v>2</v>
      </c>
      <c r="W4907">
        <v>3</v>
      </c>
      <c r="X4907">
        <v>209</v>
      </c>
      <c r="Y4907">
        <v>135</v>
      </c>
      <c r="Z4907">
        <v>192</v>
      </c>
      <c r="AA4907">
        <f t="shared" si="1079"/>
        <v>542</v>
      </c>
      <c r="AB4907">
        <f t="shared" si="1084"/>
        <v>9.0317964226420804E-5</v>
      </c>
      <c r="AC4907" s="175"/>
    </row>
    <row r="4908" spans="1:29">
      <c r="A4908" t="s">
        <v>11050</v>
      </c>
      <c r="B4908" t="s">
        <v>11051</v>
      </c>
      <c r="C4908">
        <v>4.0599999999999996</v>
      </c>
      <c r="D4908">
        <v>4.0599999999999996</v>
      </c>
      <c r="E4908">
        <v>3.57</v>
      </c>
      <c r="F4908">
        <v>6.32</v>
      </c>
      <c r="G4908">
        <v>6.32</v>
      </c>
      <c r="H4908">
        <v>4.26</v>
      </c>
      <c r="I4908">
        <v>6.09</v>
      </c>
      <c r="J4908">
        <v>6.09</v>
      </c>
      <c r="K4908">
        <v>2.7</v>
      </c>
      <c r="U4908">
        <v>1</v>
      </c>
      <c r="V4908">
        <v>2</v>
      </c>
      <c r="W4908">
        <v>2</v>
      </c>
      <c r="X4908">
        <v>158</v>
      </c>
      <c r="Y4908">
        <v>120</v>
      </c>
      <c r="Z4908">
        <v>145</v>
      </c>
      <c r="AA4908">
        <f t="shared" si="1079"/>
        <v>428</v>
      </c>
      <c r="AB4908">
        <f t="shared" si="1084"/>
        <v>7.1321196843003882E-5</v>
      </c>
      <c r="AC4908" s="175"/>
    </row>
    <row r="4909" spans="1:29">
      <c r="A4909" t="s">
        <v>11052</v>
      </c>
      <c r="B4909" t="s">
        <v>11053</v>
      </c>
      <c r="C4909">
        <v>4.0599999999999996</v>
      </c>
      <c r="D4909">
        <v>4.0599999999999996</v>
      </c>
      <c r="E4909">
        <v>3.69</v>
      </c>
      <c r="F4909">
        <v>6.32</v>
      </c>
      <c r="G4909">
        <v>6.32</v>
      </c>
      <c r="H4909">
        <v>4.4800000000000004</v>
      </c>
      <c r="I4909">
        <v>6.09</v>
      </c>
      <c r="J4909">
        <v>6.09</v>
      </c>
      <c r="K4909">
        <v>2.7</v>
      </c>
      <c r="U4909">
        <v>1</v>
      </c>
      <c r="V4909">
        <v>2</v>
      </c>
      <c r="W4909">
        <v>2</v>
      </c>
      <c r="X4909">
        <v>146</v>
      </c>
      <c r="Y4909">
        <v>122</v>
      </c>
      <c r="Z4909">
        <v>139</v>
      </c>
      <c r="AA4909">
        <f t="shared" si="1079"/>
        <v>412</v>
      </c>
      <c r="AB4909">
        <f t="shared" si="1084"/>
        <v>6.8654983876910279E-5</v>
      </c>
      <c r="AC4909" s="175">
        <f t="shared" ref="AC4909" si="1090">SUM(AB4909:AB4912)/4</f>
        <v>6.4530685694984239E-5</v>
      </c>
    </row>
    <row r="4910" spans="1:29">
      <c r="A4910" t="s">
        <v>11054</v>
      </c>
      <c r="B4910" t="s">
        <v>11055</v>
      </c>
      <c r="C4910">
        <v>4.0599999999999996</v>
      </c>
      <c r="D4910">
        <v>4.0599999999999996</v>
      </c>
      <c r="E4910">
        <v>3.8</v>
      </c>
      <c r="F4910">
        <v>6.32</v>
      </c>
      <c r="G4910">
        <v>6.32</v>
      </c>
      <c r="H4910">
        <v>4.67</v>
      </c>
      <c r="I4910">
        <v>6.09</v>
      </c>
      <c r="J4910">
        <v>6.09</v>
      </c>
      <c r="K4910">
        <v>2.7</v>
      </c>
      <c r="U4910">
        <v>1</v>
      </c>
      <c r="V4910">
        <v>2</v>
      </c>
      <c r="W4910">
        <v>2</v>
      </c>
      <c r="X4910">
        <v>144</v>
      </c>
      <c r="Y4910">
        <v>116</v>
      </c>
      <c r="Z4910">
        <v>126</v>
      </c>
      <c r="AA4910">
        <f t="shared" si="1079"/>
        <v>391</v>
      </c>
      <c r="AB4910">
        <f t="shared" si="1084"/>
        <v>6.515557935891243E-5</v>
      </c>
      <c r="AC4910" s="175"/>
    </row>
    <row r="4911" spans="1:29">
      <c r="A4911" t="s">
        <v>11056</v>
      </c>
      <c r="B4911" t="s">
        <v>11057</v>
      </c>
      <c r="C4911">
        <v>4.0599999999999996</v>
      </c>
      <c r="D4911">
        <v>4.0599999999999996</v>
      </c>
      <c r="E4911">
        <v>3.87</v>
      </c>
      <c r="F4911">
        <v>6.32</v>
      </c>
      <c r="G4911">
        <v>6.32</v>
      </c>
      <c r="H4911">
        <v>4.84</v>
      </c>
      <c r="I4911">
        <v>6.09</v>
      </c>
      <c r="J4911">
        <v>6.09</v>
      </c>
      <c r="K4911">
        <v>2.7</v>
      </c>
      <c r="U4911">
        <v>1</v>
      </c>
      <c r="V4911">
        <v>2</v>
      </c>
      <c r="W4911">
        <v>2</v>
      </c>
      <c r="X4911">
        <v>133</v>
      </c>
      <c r="Y4911">
        <v>113</v>
      </c>
      <c r="Z4911">
        <v>128</v>
      </c>
      <c r="AA4911">
        <f t="shared" si="1079"/>
        <v>379</v>
      </c>
      <c r="AB4911">
        <f t="shared" si="1084"/>
        <v>6.3155919634342217E-5</v>
      </c>
      <c r="AC4911" s="175"/>
    </row>
    <row r="4912" spans="1:29">
      <c r="A4912" t="s">
        <v>11058</v>
      </c>
      <c r="B4912" t="s">
        <v>11059</v>
      </c>
      <c r="C4912">
        <v>4.0599999999999996</v>
      </c>
      <c r="D4912">
        <v>4.0599999999999996</v>
      </c>
      <c r="E4912">
        <v>3.92</v>
      </c>
      <c r="F4912">
        <v>6.32</v>
      </c>
      <c r="G4912">
        <v>6.32</v>
      </c>
      <c r="H4912">
        <v>4.9800000000000004</v>
      </c>
      <c r="I4912">
        <v>6.09</v>
      </c>
      <c r="J4912">
        <v>6.09</v>
      </c>
      <c r="K4912">
        <v>2.7</v>
      </c>
      <c r="U4912">
        <v>1</v>
      </c>
      <c r="V4912">
        <v>2</v>
      </c>
      <c r="W4912">
        <v>2</v>
      </c>
      <c r="X4912">
        <v>126</v>
      </c>
      <c r="Y4912">
        <v>113</v>
      </c>
      <c r="Z4912">
        <v>123</v>
      </c>
      <c r="AA4912">
        <f t="shared" si="1079"/>
        <v>367</v>
      </c>
      <c r="AB4912">
        <f t="shared" si="1084"/>
        <v>6.1156259909772017E-5</v>
      </c>
      <c r="AC4912" s="175"/>
    </row>
    <row r="4913" spans="1:29">
      <c r="A4913" t="s">
        <v>11060</v>
      </c>
      <c r="B4913" t="s">
        <v>11061</v>
      </c>
      <c r="C4913">
        <v>4.0599999999999996</v>
      </c>
      <c r="D4913">
        <v>4.0599999999999996</v>
      </c>
      <c r="E4913">
        <v>3.95</v>
      </c>
      <c r="F4913">
        <v>6.32</v>
      </c>
      <c r="G4913">
        <v>6.32</v>
      </c>
      <c r="H4913">
        <v>5.09</v>
      </c>
      <c r="I4913">
        <v>6.09</v>
      </c>
      <c r="J4913">
        <v>6.09</v>
      </c>
      <c r="K4913">
        <v>2.7</v>
      </c>
      <c r="U4913">
        <v>1</v>
      </c>
      <c r="V4913">
        <v>2</v>
      </c>
      <c r="W4913">
        <v>2</v>
      </c>
      <c r="X4913">
        <v>101</v>
      </c>
      <c r="Y4913">
        <v>104</v>
      </c>
      <c r="Z4913">
        <v>99</v>
      </c>
      <c r="AA4913">
        <f t="shared" si="1079"/>
        <v>309</v>
      </c>
      <c r="AB4913">
        <f t="shared" si="1084"/>
        <v>5.1491237907682709E-5</v>
      </c>
      <c r="AC4913" s="175">
        <f t="shared" ref="AC4913:AC4973" si="1091">SUM(AB4913:AB4916)/4</f>
        <v>4.8033492967280067E-5</v>
      </c>
    </row>
    <row r="4914" spans="1:29">
      <c r="A4914" t="s">
        <v>11062</v>
      </c>
      <c r="B4914" t="s">
        <v>11063</v>
      </c>
      <c r="C4914">
        <v>4.0599999999999996</v>
      </c>
      <c r="D4914">
        <v>4.0599999999999996</v>
      </c>
      <c r="E4914">
        <v>3.97</v>
      </c>
      <c r="F4914">
        <v>6.32</v>
      </c>
      <c r="G4914">
        <v>6.32</v>
      </c>
      <c r="H4914">
        <v>5.15</v>
      </c>
      <c r="I4914">
        <v>6.09</v>
      </c>
      <c r="J4914">
        <v>6.09</v>
      </c>
      <c r="K4914">
        <v>2.7</v>
      </c>
      <c r="U4914">
        <v>2</v>
      </c>
      <c r="V4914">
        <v>2</v>
      </c>
      <c r="W4914">
        <v>2</v>
      </c>
      <c r="X4914">
        <v>89</v>
      </c>
      <c r="Y4914">
        <v>106</v>
      </c>
      <c r="Z4914">
        <v>95</v>
      </c>
      <c r="AA4914">
        <f t="shared" si="1079"/>
        <v>296</v>
      </c>
      <c r="AB4914">
        <f t="shared" si="1084"/>
        <v>4.9324939872731655E-5</v>
      </c>
      <c r="AC4914" s="175"/>
    </row>
    <row r="4915" spans="1:29">
      <c r="A4915" t="s">
        <v>11064</v>
      </c>
      <c r="B4915" t="s">
        <v>11065</v>
      </c>
      <c r="C4915">
        <v>4.0599999999999996</v>
      </c>
      <c r="D4915">
        <v>4.0599999999999996</v>
      </c>
      <c r="E4915">
        <v>3.98</v>
      </c>
      <c r="F4915">
        <v>6.32</v>
      </c>
      <c r="G4915">
        <v>6.32</v>
      </c>
      <c r="H4915">
        <v>5.16</v>
      </c>
      <c r="I4915">
        <v>6.09</v>
      </c>
      <c r="J4915">
        <v>6.09</v>
      </c>
      <c r="K4915">
        <v>2.7</v>
      </c>
      <c r="U4915">
        <v>2</v>
      </c>
      <c r="V4915">
        <v>2</v>
      </c>
      <c r="W4915">
        <v>1</v>
      </c>
      <c r="X4915">
        <v>86</v>
      </c>
      <c r="Y4915">
        <v>97</v>
      </c>
      <c r="Z4915">
        <v>85</v>
      </c>
      <c r="AA4915">
        <f t="shared" si="1079"/>
        <v>273</v>
      </c>
      <c r="AB4915">
        <f t="shared" si="1084"/>
        <v>4.5492258733972104E-5</v>
      </c>
      <c r="AC4915" s="175"/>
    </row>
    <row r="4916" spans="1:29">
      <c r="A4916" t="s">
        <v>11066</v>
      </c>
      <c r="B4916" t="s">
        <v>11067</v>
      </c>
      <c r="C4916">
        <v>4.0599999999999996</v>
      </c>
      <c r="D4916">
        <v>4.0599999999999996</v>
      </c>
      <c r="E4916">
        <v>3.97</v>
      </c>
      <c r="F4916">
        <v>6.32</v>
      </c>
      <c r="G4916">
        <v>6.32</v>
      </c>
      <c r="H4916">
        <v>5.13</v>
      </c>
      <c r="I4916">
        <v>6.09</v>
      </c>
      <c r="J4916">
        <v>6.09</v>
      </c>
      <c r="K4916">
        <v>2.7</v>
      </c>
      <c r="U4916">
        <v>2</v>
      </c>
      <c r="V4916">
        <v>2</v>
      </c>
      <c r="W4916">
        <v>2</v>
      </c>
      <c r="X4916">
        <v>74</v>
      </c>
      <c r="Y4916">
        <v>95</v>
      </c>
      <c r="Z4916">
        <v>100</v>
      </c>
      <c r="AA4916">
        <f t="shared" si="1079"/>
        <v>275</v>
      </c>
      <c r="AB4916">
        <f t="shared" si="1084"/>
        <v>4.5825535354733799E-5</v>
      </c>
      <c r="AC4916" s="175"/>
    </row>
    <row r="4917" spans="1:29">
      <c r="A4917" t="s">
        <v>11068</v>
      </c>
      <c r="B4917" t="s">
        <v>11069</v>
      </c>
      <c r="C4917">
        <v>4.0599999999999996</v>
      </c>
      <c r="D4917">
        <v>4.0599999999999996</v>
      </c>
      <c r="E4917">
        <v>3.95</v>
      </c>
      <c r="F4917">
        <v>6.32</v>
      </c>
      <c r="G4917">
        <v>6.32</v>
      </c>
      <c r="H4917">
        <v>5.05</v>
      </c>
      <c r="I4917">
        <v>6.09</v>
      </c>
      <c r="J4917">
        <v>6.09</v>
      </c>
      <c r="K4917">
        <v>2.7</v>
      </c>
      <c r="U4917">
        <v>2</v>
      </c>
      <c r="V4917">
        <v>2</v>
      </c>
      <c r="W4917">
        <v>2</v>
      </c>
      <c r="X4917">
        <v>79</v>
      </c>
      <c r="Y4917">
        <v>102</v>
      </c>
      <c r="Z4917">
        <v>118</v>
      </c>
      <c r="AA4917">
        <f t="shared" si="1079"/>
        <v>305</v>
      </c>
      <c r="AB4917">
        <f t="shared" si="1084"/>
        <v>5.0824684666159311E-5</v>
      </c>
      <c r="AC4917" s="175">
        <f t="shared" ref="AC4917:AC4977" si="1092">SUM(AB4917:AB4920)/4</f>
        <v>5.4074131718585892E-5</v>
      </c>
    </row>
    <row r="4918" spans="1:29">
      <c r="A4918" t="s">
        <v>11070</v>
      </c>
      <c r="B4918" t="s">
        <v>11071</v>
      </c>
      <c r="C4918">
        <v>4.0599999999999996</v>
      </c>
      <c r="D4918">
        <v>4.0599999999999996</v>
      </c>
      <c r="E4918">
        <v>3.88</v>
      </c>
      <c r="F4918">
        <v>6.32</v>
      </c>
      <c r="G4918">
        <v>6.32</v>
      </c>
      <c r="H4918">
        <v>4.9400000000000004</v>
      </c>
      <c r="I4918">
        <v>6.09</v>
      </c>
      <c r="J4918">
        <v>6.09</v>
      </c>
      <c r="K4918">
        <v>2.7</v>
      </c>
      <c r="U4918">
        <v>1</v>
      </c>
      <c r="V4918">
        <v>2</v>
      </c>
      <c r="W4918">
        <v>2</v>
      </c>
      <c r="X4918">
        <v>83</v>
      </c>
      <c r="Y4918">
        <v>107</v>
      </c>
      <c r="Z4918">
        <v>114</v>
      </c>
      <c r="AA4918">
        <f t="shared" si="1079"/>
        <v>309</v>
      </c>
      <c r="AB4918">
        <f t="shared" si="1084"/>
        <v>5.1491237907682709E-5</v>
      </c>
      <c r="AC4918" s="175"/>
    </row>
    <row r="4919" spans="1:29">
      <c r="A4919" t="s">
        <v>11072</v>
      </c>
      <c r="B4919" t="s">
        <v>11073</v>
      </c>
      <c r="C4919">
        <v>4.0599999999999996</v>
      </c>
      <c r="D4919">
        <v>4.0599999999999996</v>
      </c>
      <c r="E4919">
        <v>3.7</v>
      </c>
      <c r="F4919">
        <v>6.32</v>
      </c>
      <c r="G4919">
        <v>6.32</v>
      </c>
      <c r="H4919">
        <v>4.8</v>
      </c>
      <c r="I4919">
        <v>6.09</v>
      </c>
      <c r="J4919">
        <v>6.09</v>
      </c>
      <c r="K4919">
        <v>2.7</v>
      </c>
      <c r="U4919">
        <v>1</v>
      </c>
      <c r="V4919">
        <v>2</v>
      </c>
      <c r="W4919">
        <v>2</v>
      </c>
      <c r="X4919">
        <v>97</v>
      </c>
      <c r="Y4919">
        <v>110</v>
      </c>
      <c r="Z4919">
        <v>120</v>
      </c>
      <c r="AA4919">
        <f t="shared" si="1079"/>
        <v>332</v>
      </c>
      <c r="AB4919">
        <f t="shared" si="1084"/>
        <v>5.5323919046442267E-5</v>
      </c>
      <c r="AC4919" s="175"/>
    </row>
    <row r="4920" spans="1:29">
      <c r="A4920" t="s">
        <v>11074</v>
      </c>
      <c r="B4920" t="s">
        <v>11075</v>
      </c>
      <c r="C4920">
        <v>4.0599999999999996</v>
      </c>
      <c r="D4920">
        <v>4.0599999999999996</v>
      </c>
      <c r="E4920">
        <v>3.54</v>
      </c>
      <c r="F4920">
        <v>6.32</v>
      </c>
      <c r="G4920">
        <v>6.32</v>
      </c>
      <c r="H4920">
        <v>4.54</v>
      </c>
      <c r="I4920">
        <v>6.09</v>
      </c>
      <c r="J4920">
        <v>6.09</v>
      </c>
      <c r="K4920">
        <v>2.7</v>
      </c>
      <c r="U4920">
        <v>2</v>
      </c>
      <c r="V4920">
        <v>2</v>
      </c>
      <c r="W4920">
        <v>2</v>
      </c>
      <c r="X4920">
        <v>101</v>
      </c>
      <c r="Y4920">
        <v>120</v>
      </c>
      <c r="Z4920">
        <v>125</v>
      </c>
      <c r="AA4920">
        <f t="shared" si="1079"/>
        <v>352</v>
      </c>
      <c r="AB4920">
        <f t="shared" si="1084"/>
        <v>5.8656685254059268E-5</v>
      </c>
      <c r="AC4920" s="175"/>
    </row>
    <row r="4921" spans="1:29">
      <c r="A4921" t="s">
        <v>11076</v>
      </c>
      <c r="B4921" t="s">
        <v>11077</v>
      </c>
      <c r="C4921">
        <v>4.0599999999999996</v>
      </c>
      <c r="D4921">
        <v>4.0599999999999996</v>
      </c>
      <c r="E4921">
        <v>3.45</v>
      </c>
      <c r="F4921">
        <v>6.32</v>
      </c>
      <c r="G4921">
        <v>6.32</v>
      </c>
      <c r="H4921">
        <v>4.37</v>
      </c>
      <c r="I4921">
        <v>6.09</v>
      </c>
      <c r="J4921">
        <v>6.09</v>
      </c>
      <c r="K4921">
        <v>2.7</v>
      </c>
      <c r="U4921">
        <v>1</v>
      </c>
      <c r="V4921">
        <v>2</v>
      </c>
      <c r="W4921">
        <v>2</v>
      </c>
      <c r="X4921">
        <v>93</v>
      </c>
      <c r="Y4921">
        <v>117</v>
      </c>
      <c r="Z4921">
        <v>107</v>
      </c>
      <c r="AA4921">
        <f t="shared" si="1079"/>
        <v>322</v>
      </c>
      <c r="AB4921">
        <f t="shared" si="1084"/>
        <v>5.3657535942633763E-5</v>
      </c>
      <c r="AC4921" s="175">
        <f t="shared" ref="AC4921" si="1093">SUM(AB4921:AB4924)/4</f>
        <v>3.7077024059739164E-5</v>
      </c>
    </row>
    <row r="4922" spans="1:29">
      <c r="A4922" t="s">
        <v>11078</v>
      </c>
      <c r="B4922" t="s">
        <v>11079</v>
      </c>
      <c r="C4922">
        <v>4.0599999999999996</v>
      </c>
      <c r="D4922">
        <v>4.0599999999999996</v>
      </c>
      <c r="E4922">
        <v>3.37</v>
      </c>
      <c r="F4922">
        <v>6.32</v>
      </c>
      <c r="G4922">
        <v>6.32</v>
      </c>
      <c r="H4922">
        <v>4.21</v>
      </c>
      <c r="I4922">
        <v>6.07</v>
      </c>
      <c r="J4922">
        <v>6.08</v>
      </c>
      <c r="K4922">
        <v>2.7</v>
      </c>
      <c r="U4922">
        <v>1</v>
      </c>
      <c r="V4922">
        <v>2</v>
      </c>
      <c r="W4922">
        <v>1</v>
      </c>
      <c r="X4922">
        <v>90</v>
      </c>
      <c r="Y4922">
        <v>106</v>
      </c>
      <c r="Z4922">
        <v>62</v>
      </c>
      <c r="AA4922">
        <f t="shared" si="1079"/>
        <v>262</v>
      </c>
      <c r="AB4922">
        <f t="shared" si="1084"/>
        <v>4.3659237319782752E-5</v>
      </c>
      <c r="AC4922" s="175"/>
    </row>
    <row r="4923" spans="1:29">
      <c r="A4923" t="s">
        <v>11080</v>
      </c>
      <c r="B4923" t="s">
        <v>11081</v>
      </c>
      <c r="C4923">
        <v>4.0599999999999996</v>
      </c>
      <c r="D4923">
        <v>4.0599999999999996</v>
      </c>
      <c r="E4923">
        <v>3.32</v>
      </c>
      <c r="F4923">
        <v>6.32</v>
      </c>
      <c r="G4923">
        <v>6.32</v>
      </c>
      <c r="H4923">
        <v>4.09</v>
      </c>
      <c r="I4923">
        <v>6.06</v>
      </c>
      <c r="J4923">
        <v>6.08</v>
      </c>
      <c r="K4923">
        <v>2.7</v>
      </c>
      <c r="U4923">
        <v>1</v>
      </c>
      <c r="V4923">
        <v>1</v>
      </c>
      <c r="X4923">
        <v>67</v>
      </c>
      <c r="Y4923">
        <v>79</v>
      </c>
      <c r="Z4923">
        <v>26</v>
      </c>
      <c r="AA4923">
        <f t="shared" si="1079"/>
        <v>174</v>
      </c>
      <c r="AB4923">
        <f t="shared" si="1084"/>
        <v>2.8995066006267932E-5</v>
      </c>
      <c r="AC4923" s="175"/>
    </row>
    <row r="4924" spans="1:29">
      <c r="A4924" t="s">
        <v>11082</v>
      </c>
      <c r="B4924" t="s">
        <v>11083</v>
      </c>
      <c r="C4924">
        <v>4.0599999999999996</v>
      </c>
      <c r="D4924">
        <v>4.0599999999999996</v>
      </c>
      <c r="E4924">
        <v>3.27</v>
      </c>
      <c r="F4924">
        <v>6.31</v>
      </c>
      <c r="G4924">
        <v>6.32</v>
      </c>
      <c r="H4924">
        <v>4.03</v>
      </c>
      <c r="I4924">
        <v>6.01</v>
      </c>
      <c r="J4924">
        <v>6.05</v>
      </c>
      <c r="K4924">
        <v>2.7</v>
      </c>
      <c r="V4924">
        <v>1</v>
      </c>
      <c r="X4924">
        <v>63</v>
      </c>
      <c r="Y4924">
        <v>58</v>
      </c>
      <c r="Z4924">
        <v>10</v>
      </c>
      <c r="AA4924">
        <f t="shared" si="1079"/>
        <v>132</v>
      </c>
      <c r="AB4924">
        <f t="shared" si="1084"/>
        <v>2.1996256970272224E-5</v>
      </c>
      <c r="AC4924" s="175"/>
    </row>
    <row r="4925" spans="1:29">
      <c r="A4925" t="s">
        <v>11084</v>
      </c>
      <c r="B4925" t="s">
        <v>11085</v>
      </c>
      <c r="C4925">
        <v>4.0599999999999996</v>
      </c>
      <c r="D4925">
        <v>4.0599999999999996</v>
      </c>
      <c r="E4925">
        <v>3.23</v>
      </c>
      <c r="F4925">
        <v>6.31</v>
      </c>
      <c r="G4925">
        <v>6.32</v>
      </c>
      <c r="H4925">
        <v>3.95</v>
      </c>
      <c r="I4925">
        <v>5.97</v>
      </c>
      <c r="J4925">
        <v>6.03</v>
      </c>
      <c r="K4925">
        <v>2.7</v>
      </c>
      <c r="V4925">
        <v>1</v>
      </c>
      <c r="X4925">
        <v>79</v>
      </c>
      <c r="Y4925">
        <v>60</v>
      </c>
      <c r="Z4925">
        <v>12</v>
      </c>
      <c r="AA4925">
        <f t="shared" si="1079"/>
        <v>152</v>
      </c>
      <c r="AB4925">
        <f t="shared" si="1084"/>
        <v>2.5329023177889229E-5</v>
      </c>
      <c r="AC4925" s="175">
        <f t="shared" ref="AC4925" si="1094">SUM(AB4925:AB4928)/4</f>
        <v>2.974493840298176E-5</v>
      </c>
    </row>
    <row r="4926" spans="1:29">
      <c r="A4926" t="s">
        <v>11086</v>
      </c>
      <c r="B4926" t="s">
        <v>11087</v>
      </c>
      <c r="C4926">
        <v>4.0599999999999996</v>
      </c>
      <c r="D4926">
        <v>4.0599999999999996</v>
      </c>
      <c r="E4926">
        <v>3.19</v>
      </c>
      <c r="F4926">
        <v>6.31</v>
      </c>
      <c r="G4926">
        <v>6.32</v>
      </c>
      <c r="H4926">
        <v>3.89</v>
      </c>
      <c r="I4926">
        <v>5.93</v>
      </c>
      <c r="J4926">
        <v>6.01</v>
      </c>
      <c r="K4926">
        <v>2.7</v>
      </c>
      <c r="V4926">
        <v>1</v>
      </c>
      <c r="X4926">
        <v>82</v>
      </c>
      <c r="Y4926">
        <v>58</v>
      </c>
      <c r="Z4926">
        <v>10</v>
      </c>
      <c r="AA4926">
        <f t="shared" si="1079"/>
        <v>151</v>
      </c>
      <c r="AB4926">
        <f t="shared" si="1084"/>
        <v>2.5162384867508377E-5</v>
      </c>
      <c r="AC4926" s="175"/>
    </row>
    <row r="4927" spans="1:29">
      <c r="A4927" t="s">
        <v>11088</v>
      </c>
      <c r="B4927" t="s">
        <v>11089</v>
      </c>
      <c r="C4927">
        <v>4.0599999999999996</v>
      </c>
      <c r="D4927">
        <v>4.0599999999999996</v>
      </c>
      <c r="E4927">
        <v>3.16</v>
      </c>
      <c r="F4927">
        <v>6.3</v>
      </c>
      <c r="G4927">
        <v>6.31</v>
      </c>
      <c r="H4927">
        <v>3.85</v>
      </c>
      <c r="I4927">
        <v>5.88</v>
      </c>
      <c r="J4927">
        <v>5.99</v>
      </c>
      <c r="K4927">
        <v>2.7</v>
      </c>
      <c r="V4927">
        <v>1</v>
      </c>
      <c r="X4927">
        <v>84</v>
      </c>
      <c r="Y4927">
        <v>56</v>
      </c>
      <c r="Z4927">
        <v>19</v>
      </c>
      <c r="AA4927">
        <f t="shared" si="1079"/>
        <v>160</v>
      </c>
      <c r="AB4927">
        <f t="shared" si="1084"/>
        <v>2.666212966093603E-5</v>
      </c>
      <c r="AC4927" s="175"/>
    </row>
    <row r="4928" spans="1:29">
      <c r="A4928" t="s">
        <v>11090</v>
      </c>
      <c r="B4928" t="s">
        <v>11091</v>
      </c>
      <c r="C4928">
        <v>4.0599999999999996</v>
      </c>
      <c r="D4928">
        <v>4.0599999999999996</v>
      </c>
      <c r="E4928">
        <v>3.14</v>
      </c>
      <c r="F4928">
        <v>6.3</v>
      </c>
      <c r="G4928">
        <v>6.31</v>
      </c>
      <c r="H4928">
        <v>3.79</v>
      </c>
      <c r="I4928">
        <v>5.87</v>
      </c>
      <c r="J4928">
        <v>5.98</v>
      </c>
      <c r="K4928">
        <v>2.7</v>
      </c>
      <c r="V4928">
        <v>1</v>
      </c>
      <c r="X4928">
        <v>116</v>
      </c>
      <c r="Y4928">
        <v>90</v>
      </c>
      <c r="Z4928">
        <v>44</v>
      </c>
      <c r="AA4928">
        <f t="shared" si="1079"/>
        <v>251</v>
      </c>
      <c r="AB4928">
        <f t="shared" si="1084"/>
        <v>4.1826215905593401E-5</v>
      </c>
      <c r="AC4928" s="175"/>
    </row>
    <row r="4929" spans="1:29">
      <c r="A4929" t="s">
        <v>11092</v>
      </c>
      <c r="B4929" t="s">
        <v>11093</v>
      </c>
      <c r="C4929">
        <v>4.0599999999999996</v>
      </c>
      <c r="D4929">
        <v>4.0599999999999996</v>
      </c>
      <c r="E4929">
        <v>3.2</v>
      </c>
      <c r="F4929">
        <v>6.31</v>
      </c>
      <c r="G4929">
        <v>6.32</v>
      </c>
      <c r="H4929">
        <v>3.82</v>
      </c>
      <c r="I4929">
        <v>6.01</v>
      </c>
      <c r="J4929">
        <v>6.05</v>
      </c>
      <c r="K4929">
        <v>2.7</v>
      </c>
      <c r="V4929">
        <v>1</v>
      </c>
      <c r="W4929">
        <v>1</v>
      </c>
      <c r="X4929">
        <v>187</v>
      </c>
      <c r="Y4929">
        <v>122</v>
      </c>
      <c r="Z4929">
        <v>137</v>
      </c>
      <c r="AA4929">
        <f t="shared" si="1079"/>
        <v>448</v>
      </c>
      <c r="AB4929">
        <f t="shared" si="1084"/>
        <v>7.465396305062089E-5</v>
      </c>
      <c r="AC4929" s="175">
        <f t="shared" ref="AC4929" si="1095">SUM(AB4929:AB4932)/4</f>
        <v>8.0236346448379366E-5</v>
      </c>
    </row>
    <row r="4930" spans="1:29">
      <c r="A4930" t="s">
        <v>11094</v>
      </c>
      <c r="B4930" t="s">
        <v>11095</v>
      </c>
      <c r="C4930">
        <v>4.0599999999999996</v>
      </c>
      <c r="D4930">
        <v>4.0599999999999996</v>
      </c>
      <c r="E4930">
        <v>3.34</v>
      </c>
      <c r="F4930">
        <v>6.32</v>
      </c>
      <c r="G4930">
        <v>6.32</v>
      </c>
      <c r="H4930">
        <v>3.96</v>
      </c>
      <c r="I4930">
        <v>6.08</v>
      </c>
      <c r="J4930">
        <v>6.09</v>
      </c>
      <c r="K4930">
        <v>2.7</v>
      </c>
      <c r="V4930">
        <v>1</v>
      </c>
      <c r="W4930">
        <v>2</v>
      </c>
      <c r="X4930">
        <v>211</v>
      </c>
      <c r="Y4930">
        <v>104</v>
      </c>
      <c r="Z4930">
        <v>215</v>
      </c>
      <c r="AA4930">
        <f t="shared" si="1079"/>
        <v>533</v>
      </c>
      <c r="AB4930">
        <f t="shared" si="1084"/>
        <v>8.8818219432993154E-5</v>
      </c>
      <c r="AC4930" s="175"/>
    </row>
    <row r="4931" spans="1:29">
      <c r="A4931" t="s">
        <v>11096</v>
      </c>
      <c r="B4931" t="s">
        <v>11097</v>
      </c>
      <c r="C4931">
        <v>4.0599999999999996</v>
      </c>
      <c r="D4931">
        <v>4.0599999999999996</v>
      </c>
      <c r="E4931">
        <v>3.5</v>
      </c>
      <c r="F4931">
        <v>6.32</v>
      </c>
      <c r="G4931">
        <v>6.32</v>
      </c>
      <c r="H4931">
        <v>4.1399999999999997</v>
      </c>
      <c r="I4931">
        <v>6.09</v>
      </c>
      <c r="J4931">
        <v>6.09</v>
      </c>
      <c r="K4931">
        <v>2.7</v>
      </c>
      <c r="V4931">
        <v>1</v>
      </c>
      <c r="W4931">
        <v>2</v>
      </c>
      <c r="X4931">
        <v>209</v>
      </c>
      <c r="Y4931">
        <v>131</v>
      </c>
      <c r="Z4931">
        <v>185</v>
      </c>
      <c r="AA4931">
        <f t="shared" si="1079"/>
        <v>528</v>
      </c>
      <c r="AB4931">
        <f t="shared" si="1084"/>
        <v>8.7985027881088895E-5</v>
      </c>
      <c r="AC4931" s="175"/>
    </row>
    <row r="4932" spans="1:29">
      <c r="A4932" t="s">
        <v>11098</v>
      </c>
      <c r="B4932" t="s">
        <v>11099</v>
      </c>
      <c r="C4932">
        <v>4.0599999999999996</v>
      </c>
      <c r="D4932">
        <v>4.0599999999999996</v>
      </c>
      <c r="E4932">
        <v>3.66</v>
      </c>
      <c r="F4932">
        <v>6.32</v>
      </c>
      <c r="G4932">
        <v>6.32</v>
      </c>
      <c r="H4932">
        <v>4.37</v>
      </c>
      <c r="I4932">
        <v>6.09</v>
      </c>
      <c r="J4932">
        <v>6.09</v>
      </c>
      <c r="K4932">
        <v>2.7</v>
      </c>
      <c r="V4932">
        <v>1</v>
      </c>
      <c r="W4932">
        <v>1</v>
      </c>
      <c r="X4932">
        <v>158</v>
      </c>
      <c r="Y4932">
        <v>117</v>
      </c>
      <c r="Z4932">
        <v>140</v>
      </c>
      <c r="AA4932">
        <f t="shared" si="1079"/>
        <v>417</v>
      </c>
      <c r="AB4932">
        <f t="shared" si="1084"/>
        <v>6.9488175428814524E-5</v>
      </c>
      <c r="AC4932" s="175"/>
    </row>
    <row r="4933" spans="1:29">
      <c r="A4933" t="s">
        <v>11100</v>
      </c>
      <c r="B4933" t="s">
        <v>11101</v>
      </c>
      <c r="C4933">
        <v>4.0599999999999996</v>
      </c>
      <c r="D4933">
        <v>4.0599999999999996</v>
      </c>
      <c r="E4933">
        <v>3.79</v>
      </c>
      <c r="F4933">
        <v>6.32</v>
      </c>
      <c r="G4933">
        <v>6.32</v>
      </c>
      <c r="H4933">
        <v>4.63</v>
      </c>
      <c r="I4933">
        <v>6.09</v>
      </c>
      <c r="J4933">
        <v>6.09</v>
      </c>
      <c r="K4933">
        <v>2.7</v>
      </c>
      <c r="V4933">
        <v>1</v>
      </c>
      <c r="W4933">
        <v>1</v>
      </c>
      <c r="X4933">
        <v>147</v>
      </c>
      <c r="Y4933">
        <v>119</v>
      </c>
      <c r="Z4933">
        <v>134</v>
      </c>
      <c r="AA4933">
        <f t="shared" si="1079"/>
        <v>402</v>
      </c>
      <c r="AB4933">
        <f t="shared" si="1084"/>
        <v>6.6988600773101775E-5</v>
      </c>
      <c r="AC4933" s="175">
        <f t="shared" si="1080"/>
        <v>6.2864302591175735E-5</v>
      </c>
    </row>
    <row r="4934" spans="1:29">
      <c r="A4934" t="s">
        <v>11102</v>
      </c>
      <c r="B4934" t="s">
        <v>11103</v>
      </c>
      <c r="C4934">
        <v>4.0599999999999996</v>
      </c>
      <c r="D4934">
        <v>4.0599999999999996</v>
      </c>
      <c r="E4934">
        <v>3.9</v>
      </c>
      <c r="F4934">
        <v>6.32</v>
      </c>
      <c r="G4934">
        <v>6.32</v>
      </c>
      <c r="H4934">
        <v>4.8600000000000003</v>
      </c>
      <c r="I4934">
        <v>6.09</v>
      </c>
      <c r="J4934">
        <v>6.09</v>
      </c>
      <c r="K4934">
        <v>2.7</v>
      </c>
      <c r="U4934">
        <v>1</v>
      </c>
      <c r="V4934">
        <v>1</v>
      </c>
      <c r="W4934">
        <v>1</v>
      </c>
      <c r="X4934">
        <v>144</v>
      </c>
      <c r="Y4934">
        <v>113</v>
      </c>
      <c r="Z4934">
        <v>122</v>
      </c>
      <c r="AA4934">
        <f t="shared" ref="AA4934:AA4997" si="1096">SUM(U4934:Z4934)</f>
        <v>382</v>
      </c>
      <c r="AB4934">
        <f t="shared" si="1084"/>
        <v>6.3655834565484767E-5</v>
      </c>
      <c r="AC4934" s="175"/>
    </row>
    <row r="4935" spans="1:29">
      <c r="A4935" t="s">
        <v>11104</v>
      </c>
      <c r="B4935" t="s">
        <v>11105</v>
      </c>
      <c r="C4935">
        <v>4.0599999999999996</v>
      </c>
      <c r="D4935">
        <v>4.0599999999999996</v>
      </c>
      <c r="E4935">
        <v>3.96</v>
      </c>
      <c r="F4935">
        <v>6.32</v>
      </c>
      <c r="G4935">
        <v>6.32</v>
      </c>
      <c r="H4935">
        <v>5.04</v>
      </c>
      <c r="I4935">
        <v>6.09</v>
      </c>
      <c r="J4935">
        <v>6.09</v>
      </c>
      <c r="K4935">
        <v>2.7</v>
      </c>
      <c r="V4935">
        <v>1</v>
      </c>
      <c r="W4935">
        <v>1</v>
      </c>
      <c r="X4935">
        <v>133</v>
      </c>
      <c r="Y4935">
        <v>109</v>
      </c>
      <c r="Z4935">
        <v>124</v>
      </c>
      <c r="AA4935">
        <f t="shared" si="1096"/>
        <v>368</v>
      </c>
      <c r="AB4935">
        <f t="shared" si="1084"/>
        <v>6.1322898220152872E-5</v>
      </c>
      <c r="AC4935" s="175"/>
    </row>
    <row r="4936" spans="1:29">
      <c r="A4936" t="s">
        <v>11106</v>
      </c>
      <c r="B4936" t="s">
        <v>11107</v>
      </c>
      <c r="C4936">
        <v>4.0599999999999996</v>
      </c>
      <c r="D4936">
        <v>4.0599999999999996</v>
      </c>
      <c r="E4936">
        <v>3.99</v>
      </c>
      <c r="F4936">
        <v>6.32</v>
      </c>
      <c r="G4936">
        <v>6.32</v>
      </c>
      <c r="H4936">
        <v>5.19</v>
      </c>
      <c r="I4936">
        <v>6.09</v>
      </c>
      <c r="J4936">
        <v>6.09</v>
      </c>
      <c r="K4936">
        <v>2.7</v>
      </c>
      <c r="V4936">
        <v>1</v>
      </c>
      <c r="W4936">
        <v>1</v>
      </c>
      <c r="X4936">
        <v>126</v>
      </c>
      <c r="Y4936">
        <v>110</v>
      </c>
      <c r="Z4936">
        <v>119</v>
      </c>
      <c r="AA4936">
        <f t="shared" si="1096"/>
        <v>357</v>
      </c>
      <c r="AB4936">
        <f t="shared" si="1084"/>
        <v>5.948987680596352E-5</v>
      </c>
      <c r="AC4936" s="175"/>
    </row>
    <row r="4937" spans="1:29">
      <c r="A4937" t="s">
        <v>11108</v>
      </c>
      <c r="B4937" t="s">
        <v>11109</v>
      </c>
      <c r="C4937">
        <v>4.0599999999999996</v>
      </c>
      <c r="D4937">
        <v>4.0599999999999996</v>
      </c>
      <c r="E4937">
        <v>4</v>
      </c>
      <c r="F4937">
        <v>6.32</v>
      </c>
      <c r="G4937">
        <v>6.32</v>
      </c>
      <c r="H4937">
        <v>5.29</v>
      </c>
      <c r="I4937">
        <v>6.09</v>
      </c>
      <c r="J4937">
        <v>6.09</v>
      </c>
      <c r="K4937">
        <v>2.7</v>
      </c>
      <c r="V4937">
        <v>1</v>
      </c>
      <c r="W4937">
        <v>1</v>
      </c>
      <c r="X4937">
        <v>101</v>
      </c>
      <c r="Y4937">
        <v>101</v>
      </c>
      <c r="Z4937">
        <v>96</v>
      </c>
      <c r="AA4937">
        <f t="shared" si="1096"/>
        <v>300</v>
      </c>
      <c r="AB4937">
        <f t="shared" si="1084"/>
        <v>4.9991493114255059E-5</v>
      </c>
      <c r="AC4937" s="175">
        <f t="shared" si="1081"/>
        <v>4.6575407751447631E-5</v>
      </c>
    </row>
    <row r="4938" spans="1:29">
      <c r="A4938" t="s">
        <v>11110</v>
      </c>
      <c r="B4938" t="s">
        <v>11111</v>
      </c>
      <c r="C4938">
        <v>4.0599999999999996</v>
      </c>
      <c r="D4938">
        <v>4.0599999999999996</v>
      </c>
      <c r="E4938">
        <v>4.01</v>
      </c>
      <c r="F4938">
        <v>6.32</v>
      </c>
      <c r="G4938">
        <v>6.32</v>
      </c>
      <c r="H4938">
        <v>5.34</v>
      </c>
      <c r="I4938">
        <v>6.09</v>
      </c>
      <c r="J4938">
        <v>6.09</v>
      </c>
      <c r="K4938">
        <v>2.7</v>
      </c>
      <c r="U4938">
        <v>1</v>
      </c>
      <c r="V4938">
        <v>1</v>
      </c>
      <c r="W4938">
        <v>1</v>
      </c>
      <c r="X4938">
        <v>89</v>
      </c>
      <c r="Y4938">
        <v>103</v>
      </c>
      <c r="Z4938">
        <v>92</v>
      </c>
      <c r="AA4938">
        <f t="shared" si="1096"/>
        <v>287</v>
      </c>
      <c r="AB4938">
        <f t="shared" si="1084"/>
        <v>4.7825195079304006E-5</v>
      </c>
      <c r="AC4938" s="175"/>
    </row>
    <row r="4939" spans="1:29">
      <c r="A4939" t="s">
        <v>11112</v>
      </c>
      <c r="B4939" t="s">
        <v>11113</v>
      </c>
      <c r="C4939">
        <v>4.0599999999999996</v>
      </c>
      <c r="D4939">
        <v>4.0599999999999996</v>
      </c>
      <c r="E4939">
        <v>4</v>
      </c>
      <c r="F4939">
        <v>6.32</v>
      </c>
      <c r="G4939">
        <v>6.32</v>
      </c>
      <c r="H4939">
        <v>5.33</v>
      </c>
      <c r="I4939">
        <v>6.09</v>
      </c>
      <c r="J4939">
        <v>6.09</v>
      </c>
      <c r="K4939">
        <v>2.7</v>
      </c>
      <c r="U4939">
        <v>1</v>
      </c>
      <c r="V4939">
        <v>1</v>
      </c>
      <c r="W4939">
        <v>1</v>
      </c>
      <c r="X4939">
        <v>86</v>
      </c>
      <c r="Y4939">
        <v>94</v>
      </c>
      <c r="Z4939">
        <v>82</v>
      </c>
      <c r="AA4939">
        <f t="shared" si="1096"/>
        <v>265</v>
      </c>
      <c r="AB4939">
        <f t="shared" si="1084"/>
        <v>4.4159152250925302E-5</v>
      </c>
      <c r="AC4939" s="175"/>
    </row>
    <row r="4940" spans="1:29">
      <c r="A4940" t="s">
        <v>11114</v>
      </c>
      <c r="B4940" t="s">
        <v>11115</v>
      </c>
      <c r="C4940">
        <v>4.0599999999999996</v>
      </c>
      <c r="D4940">
        <v>4.0599999999999996</v>
      </c>
      <c r="E4940">
        <v>3.99</v>
      </c>
      <c r="F4940">
        <v>6.32</v>
      </c>
      <c r="G4940">
        <v>6.32</v>
      </c>
      <c r="H4940">
        <v>5.27</v>
      </c>
      <c r="I4940">
        <v>6.09</v>
      </c>
      <c r="J4940">
        <v>6.09</v>
      </c>
      <c r="K4940">
        <v>2.7</v>
      </c>
      <c r="U4940">
        <v>1</v>
      </c>
      <c r="V4940">
        <v>1</v>
      </c>
      <c r="W4940">
        <v>1</v>
      </c>
      <c r="X4940">
        <v>74</v>
      </c>
      <c r="Y4940">
        <v>92</v>
      </c>
      <c r="Z4940">
        <v>97</v>
      </c>
      <c r="AA4940">
        <f t="shared" si="1096"/>
        <v>266</v>
      </c>
      <c r="AB4940">
        <f t="shared" si="1084"/>
        <v>4.432579056130615E-5</v>
      </c>
      <c r="AC4940" s="175"/>
    </row>
    <row r="4941" spans="1:29">
      <c r="A4941" t="s">
        <v>11116</v>
      </c>
      <c r="B4941" t="s">
        <v>11117</v>
      </c>
      <c r="C4941">
        <v>4.0599999999999996</v>
      </c>
      <c r="D4941">
        <v>4.0599999999999996</v>
      </c>
      <c r="E4941">
        <v>3.96</v>
      </c>
      <c r="F4941">
        <v>6.32</v>
      </c>
      <c r="G4941">
        <v>6.32</v>
      </c>
      <c r="H4941">
        <v>5.16</v>
      </c>
      <c r="I4941">
        <v>6.09</v>
      </c>
      <c r="J4941">
        <v>6.09</v>
      </c>
      <c r="K4941">
        <v>2.7</v>
      </c>
      <c r="U4941">
        <v>1</v>
      </c>
      <c r="V4941">
        <v>1</v>
      </c>
      <c r="W4941">
        <v>1</v>
      </c>
      <c r="X4941">
        <v>79</v>
      </c>
      <c r="Y4941">
        <v>99</v>
      </c>
      <c r="Z4941">
        <v>114</v>
      </c>
      <c r="AA4941">
        <f t="shared" si="1096"/>
        <v>295</v>
      </c>
      <c r="AB4941">
        <f t="shared" si="1084"/>
        <v>4.9158301562350807E-5</v>
      </c>
      <c r="AC4941" s="175">
        <f t="shared" si="1082"/>
        <v>5.2407748614777381E-5</v>
      </c>
    </row>
    <row r="4942" spans="1:29">
      <c r="A4942" t="s">
        <v>11118</v>
      </c>
      <c r="B4942" t="s">
        <v>11119</v>
      </c>
      <c r="C4942">
        <v>4.0599999999999996</v>
      </c>
      <c r="D4942">
        <v>4.0599999999999996</v>
      </c>
      <c r="E4942">
        <v>3.88</v>
      </c>
      <c r="F4942">
        <v>6.32</v>
      </c>
      <c r="G4942">
        <v>6.32</v>
      </c>
      <c r="H4942">
        <v>5.04</v>
      </c>
      <c r="I4942">
        <v>6.09</v>
      </c>
      <c r="J4942">
        <v>6.09</v>
      </c>
      <c r="K4942">
        <v>2.7</v>
      </c>
      <c r="V4942">
        <v>1</v>
      </c>
      <c r="W4942">
        <v>1</v>
      </c>
      <c r="X4942">
        <v>83</v>
      </c>
      <c r="Y4942">
        <v>104</v>
      </c>
      <c r="Z4942">
        <v>110</v>
      </c>
      <c r="AA4942">
        <f t="shared" si="1096"/>
        <v>299</v>
      </c>
      <c r="AB4942">
        <f t="shared" si="1084"/>
        <v>4.9824854803874205E-5</v>
      </c>
      <c r="AC4942" s="175"/>
    </row>
    <row r="4943" spans="1:29">
      <c r="A4943" t="s">
        <v>11120</v>
      </c>
      <c r="B4943" t="s">
        <v>11121</v>
      </c>
      <c r="C4943">
        <v>4.0599999999999996</v>
      </c>
      <c r="D4943">
        <v>4.0599999999999996</v>
      </c>
      <c r="E4943">
        <v>3.74</v>
      </c>
      <c r="F4943">
        <v>6.32</v>
      </c>
      <c r="G4943">
        <v>6.32</v>
      </c>
      <c r="H4943">
        <v>4.91</v>
      </c>
      <c r="I4943">
        <v>6.09</v>
      </c>
      <c r="J4943">
        <v>6.09</v>
      </c>
      <c r="K4943">
        <v>2.7</v>
      </c>
      <c r="U4943">
        <v>1</v>
      </c>
      <c r="V4943">
        <v>1</v>
      </c>
      <c r="W4943">
        <v>1</v>
      </c>
      <c r="X4943">
        <v>97</v>
      </c>
      <c r="Y4943">
        <v>107</v>
      </c>
      <c r="Z4943">
        <v>116</v>
      </c>
      <c r="AA4943">
        <f t="shared" si="1096"/>
        <v>323</v>
      </c>
      <c r="AB4943">
        <f t="shared" si="1084"/>
        <v>5.3824174253014611E-5</v>
      </c>
      <c r="AC4943" s="175"/>
    </row>
    <row r="4944" spans="1:29">
      <c r="A4944" t="s">
        <v>11122</v>
      </c>
      <c r="B4944" t="s">
        <v>11123</v>
      </c>
      <c r="C4944">
        <v>4.0599999999999996</v>
      </c>
      <c r="D4944">
        <v>4.0599999999999996</v>
      </c>
      <c r="E4944">
        <v>3.6</v>
      </c>
      <c r="F4944">
        <v>6.32</v>
      </c>
      <c r="G4944">
        <v>6.32</v>
      </c>
      <c r="H4944">
        <v>4.71</v>
      </c>
      <c r="I4944">
        <v>6.08</v>
      </c>
      <c r="J4944">
        <v>6.08</v>
      </c>
      <c r="K4944">
        <v>2.7</v>
      </c>
      <c r="U4944">
        <v>1</v>
      </c>
      <c r="V4944">
        <v>1</v>
      </c>
      <c r="W4944">
        <v>1</v>
      </c>
      <c r="X4944">
        <v>101</v>
      </c>
      <c r="Y4944">
        <v>117</v>
      </c>
      <c r="Z4944">
        <v>120</v>
      </c>
      <c r="AA4944">
        <f t="shared" si="1096"/>
        <v>341</v>
      </c>
      <c r="AB4944">
        <f t="shared" si="1084"/>
        <v>5.6823663839869916E-5</v>
      </c>
      <c r="AC4944" s="175"/>
    </row>
    <row r="4945" spans="1:29">
      <c r="A4945" t="s">
        <v>11124</v>
      </c>
      <c r="B4945" t="s">
        <v>11125</v>
      </c>
      <c r="C4945">
        <v>4.0599999999999996</v>
      </c>
      <c r="D4945">
        <v>4.0599999999999996</v>
      </c>
      <c r="E4945">
        <v>3.52</v>
      </c>
      <c r="F4945">
        <v>6.32</v>
      </c>
      <c r="G4945">
        <v>6.32</v>
      </c>
      <c r="H4945">
        <v>4.53</v>
      </c>
      <c r="I4945">
        <v>6.07</v>
      </c>
      <c r="J4945">
        <v>6.08</v>
      </c>
      <c r="K4945">
        <v>2.7</v>
      </c>
      <c r="U4945">
        <v>1</v>
      </c>
      <c r="V4945">
        <v>1</v>
      </c>
      <c r="W4945">
        <v>1</v>
      </c>
      <c r="X4945">
        <v>93</v>
      </c>
      <c r="Y4945">
        <v>113</v>
      </c>
      <c r="Z4945">
        <v>103</v>
      </c>
      <c r="AA4945">
        <f t="shared" si="1096"/>
        <v>312</v>
      </c>
      <c r="AB4945">
        <f t="shared" si="1084"/>
        <v>5.1991152838825259E-5</v>
      </c>
      <c r="AC4945" s="175">
        <f t="shared" si="1083"/>
        <v>3.6493789973406193E-5</v>
      </c>
    </row>
    <row r="4946" spans="1:29">
      <c r="A4946" t="s">
        <v>11126</v>
      </c>
      <c r="B4946" t="s">
        <v>11127</v>
      </c>
      <c r="C4946">
        <v>4.0599999999999996</v>
      </c>
      <c r="D4946">
        <v>4.0599999999999996</v>
      </c>
      <c r="E4946">
        <v>3.45</v>
      </c>
      <c r="F4946">
        <v>6.32</v>
      </c>
      <c r="G4946">
        <v>6.32</v>
      </c>
      <c r="H4946">
        <v>4.3899999999999997</v>
      </c>
      <c r="I4946">
        <v>6.05</v>
      </c>
      <c r="J4946">
        <v>6.07</v>
      </c>
      <c r="K4946">
        <v>2.7</v>
      </c>
      <c r="V4946">
        <v>1</v>
      </c>
      <c r="W4946">
        <v>1</v>
      </c>
      <c r="X4946">
        <v>90</v>
      </c>
      <c r="Y4946">
        <v>103</v>
      </c>
      <c r="Z4946">
        <v>60</v>
      </c>
      <c r="AA4946">
        <f t="shared" si="1096"/>
        <v>255</v>
      </c>
      <c r="AB4946">
        <f t="shared" si="1084"/>
        <v>4.2492769147116798E-5</v>
      </c>
      <c r="AC4946" s="175"/>
    </row>
    <row r="4947" spans="1:29">
      <c r="A4947" t="s">
        <v>11128</v>
      </c>
      <c r="B4947" t="s">
        <v>11129</v>
      </c>
      <c r="C4947">
        <v>4.0599999999999996</v>
      </c>
      <c r="D4947">
        <v>4.0599999999999996</v>
      </c>
      <c r="E4947">
        <v>3.39</v>
      </c>
      <c r="F4947">
        <v>6.32</v>
      </c>
      <c r="G4947">
        <v>6.32</v>
      </c>
      <c r="H4947">
        <v>4.28</v>
      </c>
      <c r="I4947">
        <v>6.03</v>
      </c>
      <c r="J4947">
        <v>6.06</v>
      </c>
      <c r="K4947">
        <v>2.7</v>
      </c>
      <c r="V4947">
        <v>1</v>
      </c>
      <c r="X4947">
        <v>68</v>
      </c>
      <c r="Y4947">
        <v>77</v>
      </c>
      <c r="Z4947">
        <v>25</v>
      </c>
      <c r="AA4947">
        <f t="shared" si="1096"/>
        <v>171</v>
      </c>
      <c r="AB4947">
        <f t="shared" si="1084"/>
        <v>2.8495151075125382E-5</v>
      </c>
      <c r="AC4947" s="175"/>
    </row>
    <row r="4948" spans="1:29">
      <c r="A4948" t="s">
        <v>11130</v>
      </c>
      <c r="B4948" t="s">
        <v>11131</v>
      </c>
      <c r="C4948">
        <v>4.0599999999999996</v>
      </c>
      <c r="D4948">
        <v>4.0599999999999996</v>
      </c>
      <c r="E4948">
        <v>3.32</v>
      </c>
      <c r="F4948">
        <v>6.31</v>
      </c>
      <c r="G4948">
        <v>6.32</v>
      </c>
      <c r="H4948">
        <v>4.18</v>
      </c>
      <c r="I4948">
        <v>6</v>
      </c>
      <c r="J4948">
        <v>6.05</v>
      </c>
      <c r="K4948">
        <v>2.7</v>
      </c>
      <c r="V4948">
        <v>1</v>
      </c>
      <c r="X4948">
        <v>69</v>
      </c>
      <c r="Y4948">
        <v>58</v>
      </c>
      <c r="Z4948">
        <v>10</v>
      </c>
      <c r="AA4948">
        <f t="shared" si="1096"/>
        <v>138</v>
      </c>
      <c r="AB4948">
        <f t="shared" si="1084"/>
        <v>2.2996086832557327E-5</v>
      </c>
      <c r="AC4948" s="175"/>
    </row>
    <row r="4949" spans="1:29">
      <c r="A4949" t="s">
        <v>11132</v>
      </c>
      <c r="B4949" t="s">
        <v>11133</v>
      </c>
      <c r="C4949">
        <v>4.0599999999999996</v>
      </c>
      <c r="D4949">
        <v>4.0599999999999996</v>
      </c>
      <c r="E4949">
        <v>3.26</v>
      </c>
      <c r="F4949">
        <v>6.31</v>
      </c>
      <c r="G4949">
        <v>6.32</v>
      </c>
      <c r="H4949">
        <v>4.07</v>
      </c>
      <c r="I4949">
        <v>5.95</v>
      </c>
      <c r="J4949">
        <v>6.02</v>
      </c>
      <c r="K4949">
        <v>2.7</v>
      </c>
      <c r="V4949">
        <v>1</v>
      </c>
      <c r="X4949">
        <v>79</v>
      </c>
      <c r="Y4949">
        <v>60</v>
      </c>
      <c r="Z4949">
        <v>12</v>
      </c>
      <c r="AA4949">
        <f t="shared" si="1096"/>
        <v>152</v>
      </c>
      <c r="AB4949">
        <f t="shared" si="1084"/>
        <v>2.5329023177889229E-5</v>
      </c>
      <c r="AC4949" s="175">
        <f t="shared" si="1085"/>
        <v>2.9036725583863146E-5</v>
      </c>
    </row>
    <row r="4950" spans="1:29">
      <c r="A4950" t="s">
        <v>11134</v>
      </c>
      <c r="B4950" t="s">
        <v>11135</v>
      </c>
      <c r="C4950">
        <v>4.0599999999999996</v>
      </c>
      <c r="D4950">
        <v>4.0599999999999996</v>
      </c>
      <c r="E4950">
        <v>3.22</v>
      </c>
      <c r="F4950">
        <v>6.31</v>
      </c>
      <c r="G4950">
        <v>6.32</v>
      </c>
      <c r="H4950">
        <v>4</v>
      </c>
      <c r="I4950">
        <v>5.9</v>
      </c>
      <c r="J4950">
        <v>6</v>
      </c>
      <c r="K4950">
        <v>2.7</v>
      </c>
      <c r="V4950">
        <v>1</v>
      </c>
      <c r="X4950">
        <v>81</v>
      </c>
      <c r="Y4950">
        <v>58</v>
      </c>
      <c r="Z4950">
        <v>10</v>
      </c>
      <c r="AA4950">
        <f t="shared" si="1096"/>
        <v>150</v>
      </c>
      <c r="AB4950">
        <f t="shared" ref="AB4950:AB5013" si="1097">AA4950/$AD$4</f>
        <v>2.499574655712753E-5</v>
      </c>
      <c r="AC4950" s="175"/>
    </row>
    <row r="4951" spans="1:29">
      <c r="A4951" t="s">
        <v>11136</v>
      </c>
      <c r="B4951" t="s">
        <v>11137</v>
      </c>
      <c r="C4951">
        <v>4.0599999999999996</v>
      </c>
      <c r="D4951">
        <v>4.0599999999999996</v>
      </c>
      <c r="E4951">
        <v>3.18</v>
      </c>
      <c r="F4951">
        <v>6.31</v>
      </c>
      <c r="G4951">
        <v>6.32</v>
      </c>
      <c r="H4951">
        <v>3.93</v>
      </c>
      <c r="I4951">
        <v>5.83</v>
      </c>
      <c r="J4951">
        <v>5.96</v>
      </c>
      <c r="K4951">
        <v>2.7</v>
      </c>
      <c r="V4951">
        <v>1</v>
      </c>
      <c r="X4951">
        <v>81</v>
      </c>
      <c r="Y4951">
        <v>56</v>
      </c>
      <c r="Z4951">
        <v>18</v>
      </c>
      <c r="AA4951">
        <f t="shared" si="1096"/>
        <v>156</v>
      </c>
      <c r="AB4951">
        <f t="shared" si="1097"/>
        <v>2.5995576419412629E-5</v>
      </c>
      <c r="AC4951" s="175"/>
    </row>
    <row r="4952" spans="1:29">
      <c r="A4952" t="s">
        <v>11138</v>
      </c>
      <c r="B4952" t="s">
        <v>11139</v>
      </c>
      <c r="C4952">
        <v>4.0599999999999996</v>
      </c>
      <c r="D4952">
        <v>4.0599999999999996</v>
      </c>
      <c r="E4952">
        <v>3.15</v>
      </c>
      <c r="F4952">
        <v>6.31</v>
      </c>
      <c r="G4952">
        <v>6.32</v>
      </c>
      <c r="H4952">
        <v>3.87</v>
      </c>
      <c r="I4952">
        <v>5.81</v>
      </c>
      <c r="J4952">
        <v>5.95</v>
      </c>
      <c r="K4952">
        <v>2.7</v>
      </c>
      <c r="V4952">
        <v>1</v>
      </c>
      <c r="X4952">
        <v>105</v>
      </c>
      <c r="Y4952">
        <v>89</v>
      </c>
      <c r="Z4952">
        <v>44</v>
      </c>
      <c r="AA4952">
        <f t="shared" si="1096"/>
        <v>239</v>
      </c>
      <c r="AB4952">
        <f t="shared" si="1097"/>
        <v>3.9826556181023194E-5</v>
      </c>
      <c r="AC4952" s="175"/>
    </row>
    <row r="4953" spans="1:29">
      <c r="A4953" t="s">
        <v>11140</v>
      </c>
      <c r="B4953" t="s">
        <v>11141</v>
      </c>
      <c r="C4953">
        <v>4.0599999999999996</v>
      </c>
      <c r="D4953">
        <v>4.0599999999999996</v>
      </c>
      <c r="E4953">
        <v>3.2</v>
      </c>
      <c r="F4953">
        <v>6.31</v>
      </c>
      <c r="G4953">
        <v>6.32</v>
      </c>
      <c r="H4953">
        <v>3.88</v>
      </c>
      <c r="I4953">
        <v>5.96</v>
      </c>
      <c r="J4953">
        <v>6.03</v>
      </c>
      <c r="K4953">
        <v>2.7</v>
      </c>
      <c r="V4953">
        <v>1</v>
      </c>
      <c r="W4953">
        <v>1</v>
      </c>
      <c r="X4953">
        <v>172</v>
      </c>
      <c r="Y4953">
        <v>122</v>
      </c>
      <c r="Z4953">
        <v>137</v>
      </c>
      <c r="AA4953">
        <f t="shared" si="1096"/>
        <v>433</v>
      </c>
      <c r="AB4953">
        <f t="shared" si="1097"/>
        <v>7.2154388394908128E-5</v>
      </c>
      <c r="AC4953" s="175">
        <f t="shared" si="1086"/>
        <v>7.8528303766975648E-5</v>
      </c>
    </row>
    <row r="4954" spans="1:29">
      <c r="A4954" t="s">
        <v>11142</v>
      </c>
      <c r="B4954" t="s">
        <v>11143</v>
      </c>
      <c r="C4954">
        <v>4.0599999999999996</v>
      </c>
      <c r="D4954">
        <v>4.0599999999999996</v>
      </c>
      <c r="E4954">
        <v>3.31</v>
      </c>
      <c r="F4954">
        <v>6.32</v>
      </c>
      <c r="G4954">
        <v>6.32</v>
      </c>
      <c r="H4954">
        <v>4</v>
      </c>
      <c r="I4954">
        <v>6.08</v>
      </c>
      <c r="J4954">
        <v>6.09</v>
      </c>
      <c r="K4954">
        <v>2.7</v>
      </c>
      <c r="V4954">
        <v>1</v>
      </c>
      <c r="W4954">
        <v>2</v>
      </c>
      <c r="X4954">
        <v>190</v>
      </c>
      <c r="Y4954">
        <v>104</v>
      </c>
      <c r="Z4954">
        <v>214</v>
      </c>
      <c r="AA4954">
        <f t="shared" si="1096"/>
        <v>511</v>
      </c>
      <c r="AB4954">
        <f t="shared" si="1097"/>
        <v>8.5152176604614451E-5</v>
      </c>
      <c r="AC4954" s="175"/>
    </row>
    <row r="4955" spans="1:29">
      <c r="A4955" t="s">
        <v>11144</v>
      </c>
      <c r="B4955" t="s">
        <v>11145</v>
      </c>
      <c r="C4955">
        <v>4.0599999999999996</v>
      </c>
      <c r="D4955">
        <v>4.0599999999999996</v>
      </c>
      <c r="E4955">
        <v>3.45</v>
      </c>
      <c r="F4955">
        <v>6.32</v>
      </c>
      <c r="G4955">
        <v>6.32</v>
      </c>
      <c r="H4955">
        <v>4.18</v>
      </c>
      <c r="I4955">
        <v>6.09</v>
      </c>
      <c r="J4955">
        <v>6.09</v>
      </c>
      <c r="K4955">
        <v>2.7</v>
      </c>
      <c r="V4955">
        <v>1</v>
      </c>
      <c r="W4955">
        <v>2</v>
      </c>
      <c r="X4955">
        <v>203</v>
      </c>
      <c r="Y4955">
        <v>131</v>
      </c>
      <c r="Z4955">
        <v>185</v>
      </c>
      <c r="AA4955">
        <f t="shared" si="1096"/>
        <v>522</v>
      </c>
      <c r="AB4955">
        <f t="shared" si="1097"/>
        <v>8.6985198018803796E-5</v>
      </c>
      <c r="AC4955" s="175"/>
    </row>
    <row r="4956" spans="1:29">
      <c r="A4956" t="s">
        <v>11146</v>
      </c>
      <c r="B4956" t="s">
        <v>11147</v>
      </c>
      <c r="C4956">
        <v>4.0599999999999996</v>
      </c>
      <c r="D4956">
        <v>4.0599999999999996</v>
      </c>
      <c r="E4956">
        <v>3.58</v>
      </c>
      <c r="F4956">
        <v>6.32</v>
      </c>
      <c r="G4956">
        <v>6.32</v>
      </c>
      <c r="H4956">
        <v>4.3899999999999997</v>
      </c>
      <c r="I4956">
        <v>6.09</v>
      </c>
      <c r="J4956">
        <v>6.09</v>
      </c>
      <c r="K4956">
        <v>2.7</v>
      </c>
      <c r="V4956">
        <v>1</v>
      </c>
      <c r="W4956">
        <v>1</v>
      </c>
      <c r="X4956">
        <v>160</v>
      </c>
      <c r="Y4956">
        <v>117</v>
      </c>
      <c r="Z4956">
        <v>140</v>
      </c>
      <c r="AA4956">
        <f t="shared" si="1096"/>
        <v>419</v>
      </c>
      <c r="AB4956">
        <f t="shared" si="1097"/>
        <v>6.9821452049576233E-5</v>
      </c>
      <c r="AC4956" s="175"/>
    </row>
    <row r="4957" spans="1:29">
      <c r="A4957" t="s">
        <v>11148</v>
      </c>
      <c r="B4957" t="s">
        <v>11149</v>
      </c>
      <c r="C4957">
        <v>4.0599999999999996</v>
      </c>
      <c r="D4957">
        <v>4.0599999999999996</v>
      </c>
      <c r="E4957">
        <v>3.68</v>
      </c>
      <c r="F4957">
        <v>6.32</v>
      </c>
      <c r="G4957">
        <v>6.32</v>
      </c>
      <c r="H4957">
        <v>4.5999999999999996</v>
      </c>
      <c r="I4957">
        <v>6.09</v>
      </c>
      <c r="J4957">
        <v>6.09</v>
      </c>
      <c r="K4957">
        <v>2.7</v>
      </c>
      <c r="V4957">
        <v>1</v>
      </c>
      <c r="W4957">
        <v>1</v>
      </c>
      <c r="X4957">
        <v>148</v>
      </c>
      <c r="Y4957">
        <v>119</v>
      </c>
      <c r="Z4957">
        <v>134</v>
      </c>
      <c r="AA4957">
        <f t="shared" si="1096"/>
        <v>403</v>
      </c>
      <c r="AB4957">
        <f t="shared" si="1097"/>
        <v>6.7155239083482629E-5</v>
      </c>
      <c r="AC4957" s="175">
        <f t="shared" si="1087"/>
        <v>6.2239408927247544E-5</v>
      </c>
    </row>
    <row r="4958" spans="1:29">
      <c r="A4958" t="s">
        <v>11150</v>
      </c>
      <c r="B4958" t="s">
        <v>11151</v>
      </c>
      <c r="C4958">
        <v>4.0599999999999996</v>
      </c>
      <c r="D4958">
        <v>4.0599999999999996</v>
      </c>
      <c r="E4958">
        <v>3.78</v>
      </c>
      <c r="F4958">
        <v>6.32</v>
      </c>
      <c r="G4958">
        <v>6.32</v>
      </c>
      <c r="H4958">
        <v>4.8099999999999996</v>
      </c>
      <c r="I4958">
        <v>6.09</v>
      </c>
      <c r="J4958">
        <v>6.09</v>
      </c>
      <c r="K4958">
        <v>2.7</v>
      </c>
      <c r="U4958">
        <v>1</v>
      </c>
      <c r="V4958">
        <v>1</v>
      </c>
      <c r="W4958">
        <v>1</v>
      </c>
      <c r="X4958">
        <v>138</v>
      </c>
      <c r="Y4958">
        <v>113</v>
      </c>
      <c r="Z4958">
        <v>122</v>
      </c>
      <c r="AA4958">
        <f t="shared" si="1096"/>
        <v>376</v>
      </c>
      <c r="AB4958">
        <f t="shared" si="1097"/>
        <v>6.2656004703199667E-5</v>
      </c>
      <c r="AC4958" s="175"/>
    </row>
    <row r="4959" spans="1:29">
      <c r="A4959" t="s">
        <v>11152</v>
      </c>
      <c r="B4959" t="s">
        <v>11153</v>
      </c>
      <c r="C4959">
        <v>4.0599999999999996</v>
      </c>
      <c r="D4959">
        <v>4.0599999999999996</v>
      </c>
      <c r="E4959">
        <v>3.84</v>
      </c>
      <c r="F4959">
        <v>6.32</v>
      </c>
      <c r="G4959">
        <v>6.32</v>
      </c>
      <c r="H4959">
        <v>4.97</v>
      </c>
      <c r="I4959">
        <v>6.09</v>
      </c>
      <c r="J4959">
        <v>6.09</v>
      </c>
      <c r="K4959">
        <v>2.7</v>
      </c>
      <c r="U4959">
        <v>1</v>
      </c>
      <c r="V4959">
        <v>1</v>
      </c>
      <c r="W4959">
        <v>1</v>
      </c>
      <c r="X4959">
        <v>127</v>
      </c>
      <c r="Y4959">
        <v>109</v>
      </c>
      <c r="Z4959">
        <v>124</v>
      </c>
      <c r="AA4959">
        <f t="shared" si="1096"/>
        <v>363</v>
      </c>
      <c r="AB4959">
        <f t="shared" si="1097"/>
        <v>6.048970666824862E-5</v>
      </c>
      <c r="AC4959" s="175"/>
    </row>
    <row r="4960" spans="1:29">
      <c r="A4960" t="s">
        <v>11154</v>
      </c>
      <c r="B4960" t="s">
        <v>11155</v>
      </c>
      <c r="C4960">
        <v>4.0599999999999996</v>
      </c>
      <c r="D4960">
        <v>4.0599999999999996</v>
      </c>
      <c r="E4960">
        <v>3.87</v>
      </c>
      <c r="F4960">
        <v>6.32</v>
      </c>
      <c r="G4960">
        <v>6.32</v>
      </c>
      <c r="H4960">
        <v>5.1100000000000003</v>
      </c>
      <c r="I4960">
        <v>6.09</v>
      </c>
      <c r="J4960">
        <v>6.09</v>
      </c>
      <c r="K4960">
        <v>2.7</v>
      </c>
      <c r="V4960">
        <v>1</v>
      </c>
      <c r="W4960">
        <v>1</v>
      </c>
      <c r="X4960">
        <v>121</v>
      </c>
      <c r="Y4960">
        <v>110</v>
      </c>
      <c r="Z4960">
        <v>119</v>
      </c>
      <c r="AA4960">
        <f t="shared" si="1096"/>
        <v>352</v>
      </c>
      <c r="AB4960">
        <f t="shared" si="1097"/>
        <v>5.8656685254059268E-5</v>
      </c>
      <c r="AC4960" s="175"/>
    </row>
    <row r="4961" spans="1:29">
      <c r="A4961" t="s">
        <v>11156</v>
      </c>
      <c r="B4961" t="s">
        <v>11157</v>
      </c>
      <c r="C4961">
        <v>4.0599999999999996</v>
      </c>
      <c r="D4961">
        <v>4.0599999999999996</v>
      </c>
      <c r="E4961">
        <v>3.9</v>
      </c>
      <c r="F4961">
        <v>6.32</v>
      </c>
      <c r="G4961">
        <v>6.32</v>
      </c>
      <c r="H4961">
        <v>5.19</v>
      </c>
      <c r="I4961">
        <v>6.09</v>
      </c>
      <c r="J4961">
        <v>6.09</v>
      </c>
      <c r="K4961">
        <v>2.7</v>
      </c>
      <c r="V4961">
        <v>1</v>
      </c>
      <c r="W4961">
        <v>1</v>
      </c>
      <c r="X4961">
        <v>104</v>
      </c>
      <c r="Y4961">
        <v>101</v>
      </c>
      <c r="Z4961">
        <v>96</v>
      </c>
      <c r="AA4961">
        <f t="shared" si="1096"/>
        <v>303</v>
      </c>
      <c r="AB4961">
        <f t="shared" si="1097"/>
        <v>5.0491408045397609E-5</v>
      </c>
      <c r="AC4961" s="175">
        <f t="shared" si="1088"/>
        <v>4.6200471553090715E-5</v>
      </c>
    </row>
    <row r="4962" spans="1:29">
      <c r="A4962" t="s">
        <v>11158</v>
      </c>
      <c r="B4962" t="s">
        <v>11159</v>
      </c>
      <c r="C4962">
        <v>4.0599999999999996</v>
      </c>
      <c r="D4962">
        <v>4.0599999999999996</v>
      </c>
      <c r="E4962">
        <v>3.9</v>
      </c>
      <c r="F4962">
        <v>6.32</v>
      </c>
      <c r="G4962">
        <v>6.32</v>
      </c>
      <c r="H4962">
        <v>5.22</v>
      </c>
      <c r="I4962">
        <v>6.09</v>
      </c>
      <c r="J4962">
        <v>6.09</v>
      </c>
      <c r="K4962">
        <v>2.7</v>
      </c>
      <c r="U4962">
        <v>1</v>
      </c>
      <c r="V4962">
        <v>1</v>
      </c>
      <c r="W4962">
        <v>1</v>
      </c>
      <c r="X4962">
        <v>85</v>
      </c>
      <c r="Y4962">
        <v>103</v>
      </c>
      <c r="Z4962">
        <v>92</v>
      </c>
      <c r="AA4962">
        <f t="shared" si="1096"/>
        <v>283</v>
      </c>
      <c r="AB4962">
        <f t="shared" si="1097"/>
        <v>4.7158641837780601E-5</v>
      </c>
      <c r="AC4962" s="175"/>
    </row>
    <row r="4963" spans="1:29">
      <c r="A4963" t="s">
        <v>11160</v>
      </c>
      <c r="B4963" t="s">
        <v>11161</v>
      </c>
      <c r="C4963">
        <v>4.0599999999999996</v>
      </c>
      <c r="D4963">
        <v>4.0599999999999996</v>
      </c>
      <c r="E4963">
        <v>3.88</v>
      </c>
      <c r="F4963">
        <v>6.32</v>
      </c>
      <c r="G4963">
        <v>6.32</v>
      </c>
      <c r="H4963">
        <v>5.19</v>
      </c>
      <c r="I4963">
        <v>6.09</v>
      </c>
      <c r="J4963">
        <v>6.09</v>
      </c>
      <c r="K4963">
        <v>2.7</v>
      </c>
      <c r="U4963">
        <v>1</v>
      </c>
      <c r="V4963">
        <v>1</v>
      </c>
      <c r="W4963">
        <v>1</v>
      </c>
      <c r="X4963">
        <v>82</v>
      </c>
      <c r="Y4963">
        <v>94</v>
      </c>
      <c r="Z4963">
        <v>82</v>
      </c>
      <c r="AA4963">
        <f t="shared" si="1096"/>
        <v>261</v>
      </c>
      <c r="AB4963">
        <f t="shared" si="1097"/>
        <v>4.3492599009401898E-5</v>
      </c>
      <c r="AC4963" s="175"/>
    </row>
    <row r="4964" spans="1:29">
      <c r="A4964" t="s">
        <v>11162</v>
      </c>
      <c r="B4964" t="s">
        <v>11163</v>
      </c>
      <c r="C4964">
        <v>4.0599999999999996</v>
      </c>
      <c r="D4964">
        <v>4.0599999999999996</v>
      </c>
      <c r="E4964">
        <v>3.83</v>
      </c>
      <c r="F4964">
        <v>6.32</v>
      </c>
      <c r="G4964">
        <v>6.32</v>
      </c>
      <c r="H4964">
        <v>5.1100000000000003</v>
      </c>
      <c r="I4964">
        <v>6.09</v>
      </c>
      <c r="J4964">
        <v>6.09</v>
      </c>
      <c r="K4964">
        <v>2.7</v>
      </c>
      <c r="U4964">
        <v>1</v>
      </c>
      <c r="V4964">
        <v>1</v>
      </c>
      <c r="W4964">
        <v>1</v>
      </c>
      <c r="X4964">
        <v>70</v>
      </c>
      <c r="Y4964">
        <v>92</v>
      </c>
      <c r="Z4964">
        <v>97</v>
      </c>
      <c r="AA4964">
        <f t="shared" si="1096"/>
        <v>262</v>
      </c>
      <c r="AB4964">
        <f t="shared" si="1097"/>
        <v>4.3659237319782752E-5</v>
      </c>
      <c r="AC4964" s="175"/>
    </row>
    <row r="4965" spans="1:29">
      <c r="A4965" t="s">
        <v>11164</v>
      </c>
      <c r="B4965" t="s">
        <v>11165</v>
      </c>
      <c r="C4965">
        <v>4.0599999999999996</v>
      </c>
      <c r="D4965">
        <v>4.0599999999999996</v>
      </c>
      <c r="E4965">
        <v>3.76</v>
      </c>
      <c r="F4965">
        <v>6.32</v>
      </c>
      <c r="G4965">
        <v>6.32</v>
      </c>
      <c r="H4965">
        <v>5</v>
      </c>
      <c r="I4965">
        <v>6.09</v>
      </c>
      <c r="J4965">
        <v>6.09</v>
      </c>
      <c r="K4965">
        <v>2.7</v>
      </c>
      <c r="U4965">
        <v>1</v>
      </c>
      <c r="V4965">
        <v>1</v>
      </c>
      <c r="W4965">
        <v>1</v>
      </c>
      <c r="X4965">
        <v>80</v>
      </c>
      <c r="Y4965">
        <v>99</v>
      </c>
      <c r="Z4965">
        <v>114</v>
      </c>
      <c r="AA4965">
        <f t="shared" si="1096"/>
        <v>296</v>
      </c>
      <c r="AB4965">
        <f t="shared" si="1097"/>
        <v>4.9324939872731655E-5</v>
      </c>
      <c r="AC4965" s="175">
        <f t="shared" si="1089"/>
        <v>5.3032642278705579E-5</v>
      </c>
    </row>
    <row r="4966" spans="1:29">
      <c r="A4966" t="s">
        <v>11166</v>
      </c>
      <c r="B4966" t="s">
        <v>11167</v>
      </c>
      <c r="C4966">
        <v>4.0599999999999996</v>
      </c>
      <c r="D4966">
        <v>4.0599999999999996</v>
      </c>
      <c r="E4966">
        <v>3.66</v>
      </c>
      <c r="F4966">
        <v>6.32</v>
      </c>
      <c r="G4966">
        <v>6.32</v>
      </c>
      <c r="H4966">
        <v>4.8600000000000003</v>
      </c>
      <c r="I4966">
        <v>6.09</v>
      </c>
      <c r="J4966">
        <v>6.09</v>
      </c>
      <c r="K4966">
        <v>2.7</v>
      </c>
      <c r="V4966">
        <v>1</v>
      </c>
      <c r="W4966">
        <v>1</v>
      </c>
      <c r="X4966">
        <v>86</v>
      </c>
      <c r="Y4966">
        <v>104</v>
      </c>
      <c r="Z4966">
        <v>110</v>
      </c>
      <c r="AA4966">
        <f t="shared" si="1096"/>
        <v>302</v>
      </c>
      <c r="AB4966">
        <f t="shared" si="1097"/>
        <v>5.0324769735016755E-5</v>
      </c>
      <c r="AC4966" s="175"/>
    </row>
    <row r="4967" spans="1:29">
      <c r="A4967" t="s">
        <v>11168</v>
      </c>
      <c r="B4967" t="s">
        <v>11169</v>
      </c>
      <c r="C4967">
        <v>4.0599999999999996</v>
      </c>
      <c r="D4967">
        <v>4.0599999999999996</v>
      </c>
      <c r="E4967">
        <v>3.56</v>
      </c>
      <c r="F4967">
        <v>6.32</v>
      </c>
      <c r="G4967">
        <v>6.32</v>
      </c>
      <c r="H4967">
        <v>4.6900000000000004</v>
      </c>
      <c r="I4967">
        <v>6.08</v>
      </c>
      <c r="J4967">
        <v>6.09</v>
      </c>
      <c r="K4967">
        <v>2.7</v>
      </c>
      <c r="V4967">
        <v>1</v>
      </c>
      <c r="W4967">
        <v>1</v>
      </c>
      <c r="X4967">
        <v>105</v>
      </c>
      <c r="Y4967">
        <v>107</v>
      </c>
      <c r="Z4967">
        <v>116</v>
      </c>
      <c r="AA4967">
        <f t="shared" si="1096"/>
        <v>330</v>
      </c>
      <c r="AB4967">
        <f t="shared" si="1097"/>
        <v>5.4990642425680565E-5</v>
      </c>
      <c r="AC4967" s="175"/>
    </row>
    <row r="4968" spans="1:29">
      <c r="A4968" t="s">
        <v>11170</v>
      </c>
      <c r="B4968" t="s">
        <v>11171</v>
      </c>
      <c r="C4968">
        <v>4.0599999999999996</v>
      </c>
      <c r="D4968">
        <v>4.0599999999999996</v>
      </c>
      <c r="E4968">
        <v>3.47</v>
      </c>
      <c r="F4968">
        <v>6.32</v>
      </c>
      <c r="G4968">
        <v>6.32</v>
      </c>
      <c r="H4968">
        <v>4.4800000000000004</v>
      </c>
      <c r="I4968">
        <v>6.07</v>
      </c>
      <c r="J4968">
        <v>6.08</v>
      </c>
      <c r="K4968">
        <v>2.7</v>
      </c>
      <c r="U4968">
        <v>1</v>
      </c>
      <c r="V4968">
        <v>1</v>
      </c>
      <c r="W4968">
        <v>1</v>
      </c>
      <c r="X4968">
        <v>105</v>
      </c>
      <c r="Y4968">
        <v>117</v>
      </c>
      <c r="Z4968">
        <v>120</v>
      </c>
      <c r="AA4968">
        <f t="shared" si="1096"/>
        <v>345</v>
      </c>
      <c r="AB4968">
        <f t="shared" si="1097"/>
        <v>5.7490217081393314E-5</v>
      </c>
      <c r="AC4968" s="175"/>
    </row>
    <row r="4969" spans="1:29">
      <c r="A4969" t="s">
        <v>11172</v>
      </c>
      <c r="B4969" t="s">
        <v>11173</v>
      </c>
      <c r="C4969">
        <v>4.0599999999999996</v>
      </c>
      <c r="D4969">
        <v>4.0599999999999996</v>
      </c>
      <c r="E4969">
        <v>3.4</v>
      </c>
      <c r="F4969">
        <v>6.31</v>
      </c>
      <c r="G4969">
        <v>6.32</v>
      </c>
      <c r="H4969">
        <v>4.34</v>
      </c>
      <c r="I4969">
        <v>6.06</v>
      </c>
      <c r="J4969">
        <v>6.08</v>
      </c>
      <c r="K4969">
        <v>2.7</v>
      </c>
      <c r="V4969">
        <v>1</v>
      </c>
      <c r="W4969">
        <v>1</v>
      </c>
      <c r="X4969">
        <v>100</v>
      </c>
      <c r="Y4969">
        <v>113</v>
      </c>
      <c r="Z4969">
        <v>103</v>
      </c>
      <c r="AA4969">
        <f t="shared" si="1096"/>
        <v>318</v>
      </c>
      <c r="AB4969">
        <f t="shared" si="1097"/>
        <v>5.2990982701110359E-5</v>
      </c>
      <c r="AC4969" s="175">
        <f t="shared" ref="AC4969" si="1098">SUM(AB4969:AB4972)/4</f>
        <v>3.7493619835691293E-5</v>
      </c>
    </row>
    <row r="4970" spans="1:29">
      <c r="A4970" t="s">
        <v>11174</v>
      </c>
      <c r="B4970" t="s">
        <v>11175</v>
      </c>
      <c r="C4970">
        <v>4.0599999999999996</v>
      </c>
      <c r="D4970">
        <v>4.0599999999999996</v>
      </c>
      <c r="E4970">
        <v>3.34</v>
      </c>
      <c r="F4970">
        <v>6.31</v>
      </c>
      <c r="G4970">
        <v>6.32</v>
      </c>
      <c r="H4970">
        <v>4.25</v>
      </c>
      <c r="I4970">
        <v>6.04</v>
      </c>
      <c r="J4970">
        <v>6.06</v>
      </c>
      <c r="K4970">
        <v>2.7</v>
      </c>
      <c r="V4970">
        <v>1</v>
      </c>
      <c r="W4970">
        <v>1</v>
      </c>
      <c r="X4970">
        <v>90</v>
      </c>
      <c r="Y4970">
        <v>103</v>
      </c>
      <c r="Z4970">
        <v>60</v>
      </c>
      <c r="AA4970">
        <f t="shared" si="1096"/>
        <v>255</v>
      </c>
      <c r="AB4970">
        <f t="shared" si="1097"/>
        <v>4.2492769147116798E-5</v>
      </c>
      <c r="AC4970" s="175"/>
    </row>
    <row r="4971" spans="1:29">
      <c r="A4971" t="s">
        <v>11176</v>
      </c>
      <c r="B4971" t="s">
        <v>11177</v>
      </c>
      <c r="C4971">
        <v>4.0599999999999996</v>
      </c>
      <c r="D4971">
        <v>4.0599999999999996</v>
      </c>
      <c r="E4971">
        <v>3.29</v>
      </c>
      <c r="F4971">
        <v>6.31</v>
      </c>
      <c r="G4971">
        <v>6.32</v>
      </c>
      <c r="H4971">
        <v>4.16</v>
      </c>
      <c r="I4971">
        <v>6</v>
      </c>
      <c r="J4971">
        <v>6.05</v>
      </c>
      <c r="K4971">
        <v>2.7</v>
      </c>
      <c r="V4971">
        <v>1</v>
      </c>
      <c r="X4971">
        <v>67</v>
      </c>
      <c r="Y4971">
        <v>77</v>
      </c>
      <c r="Z4971">
        <v>25</v>
      </c>
      <c r="AA4971">
        <f t="shared" si="1096"/>
        <v>170</v>
      </c>
      <c r="AB4971">
        <f t="shared" si="1097"/>
        <v>2.8328512764744531E-5</v>
      </c>
      <c r="AC4971" s="175"/>
    </row>
    <row r="4972" spans="1:29">
      <c r="A4972" t="s">
        <v>11178</v>
      </c>
      <c r="B4972" t="s">
        <v>11179</v>
      </c>
      <c r="C4972">
        <v>4.0599999999999996</v>
      </c>
      <c r="D4972">
        <v>4.0599999999999996</v>
      </c>
      <c r="E4972">
        <v>3.24</v>
      </c>
      <c r="F4972">
        <v>6.31</v>
      </c>
      <c r="G4972">
        <v>6.32</v>
      </c>
      <c r="H4972">
        <v>4.08</v>
      </c>
      <c r="I4972">
        <v>6</v>
      </c>
      <c r="J4972">
        <v>6.05</v>
      </c>
      <c r="K4972">
        <v>2.7</v>
      </c>
      <c r="V4972">
        <v>1</v>
      </c>
      <c r="X4972">
        <v>85</v>
      </c>
      <c r="Y4972">
        <v>60</v>
      </c>
      <c r="Z4972">
        <v>11</v>
      </c>
      <c r="AA4972">
        <f t="shared" si="1096"/>
        <v>157</v>
      </c>
      <c r="AB4972">
        <f t="shared" si="1097"/>
        <v>2.6162214729793481E-5</v>
      </c>
      <c r="AC4972" s="175"/>
    </row>
    <row r="4973" spans="1:29">
      <c r="A4973" t="s">
        <v>11180</v>
      </c>
      <c r="B4973" t="s">
        <v>11181</v>
      </c>
      <c r="C4973">
        <v>4.0599999999999996</v>
      </c>
      <c r="D4973">
        <v>4.0599999999999996</v>
      </c>
      <c r="E4973">
        <v>3.2</v>
      </c>
      <c r="F4973">
        <v>6.31</v>
      </c>
      <c r="G4973">
        <v>6.32</v>
      </c>
      <c r="H4973">
        <v>4</v>
      </c>
      <c r="I4973">
        <v>5.97</v>
      </c>
      <c r="J4973">
        <v>6.03</v>
      </c>
      <c r="K4973">
        <v>2.7</v>
      </c>
      <c r="V4973">
        <v>1</v>
      </c>
      <c r="X4973">
        <v>84</v>
      </c>
      <c r="Y4973">
        <v>62</v>
      </c>
      <c r="Z4973">
        <v>13</v>
      </c>
      <c r="AA4973">
        <f t="shared" si="1096"/>
        <v>160</v>
      </c>
      <c r="AB4973">
        <f t="shared" si="1097"/>
        <v>2.666212966093603E-5</v>
      </c>
      <c r="AC4973" s="175">
        <f t="shared" si="1091"/>
        <v>2.9078385161458359E-5</v>
      </c>
    </row>
    <row r="4974" spans="1:29">
      <c r="A4974" t="s">
        <v>11182</v>
      </c>
      <c r="B4974" t="s">
        <v>11183</v>
      </c>
      <c r="C4974">
        <v>4.0599999999999996</v>
      </c>
      <c r="D4974">
        <v>4.0599999999999996</v>
      </c>
      <c r="E4974">
        <v>3.16</v>
      </c>
      <c r="F4974">
        <v>6.31</v>
      </c>
      <c r="G4974">
        <v>6.32</v>
      </c>
      <c r="H4974">
        <v>3.92</v>
      </c>
      <c r="I4974">
        <v>5.91</v>
      </c>
      <c r="J4974">
        <v>6</v>
      </c>
      <c r="K4974">
        <v>2.7</v>
      </c>
      <c r="U4974">
        <v>2</v>
      </c>
      <c r="V4974">
        <v>1</v>
      </c>
      <c r="X4974">
        <v>65</v>
      </c>
      <c r="Y4974">
        <v>60</v>
      </c>
      <c r="Z4974">
        <v>10</v>
      </c>
      <c r="AA4974">
        <f t="shared" si="1096"/>
        <v>138</v>
      </c>
      <c r="AB4974">
        <f t="shared" si="1097"/>
        <v>2.2996086832557327E-5</v>
      </c>
      <c r="AC4974" s="175"/>
    </row>
    <row r="4975" spans="1:29">
      <c r="A4975" t="s">
        <v>11184</v>
      </c>
      <c r="B4975" t="s">
        <v>11185</v>
      </c>
      <c r="C4975">
        <v>4.0599999999999996</v>
      </c>
      <c r="D4975">
        <v>4.0599999999999996</v>
      </c>
      <c r="E4975">
        <v>3.12</v>
      </c>
      <c r="F4975">
        <v>6.3</v>
      </c>
      <c r="G4975">
        <v>6.31</v>
      </c>
      <c r="H4975">
        <v>3.87</v>
      </c>
      <c r="I4975">
        <v>5.86</v>
      </c>
      <c r="J4975">
        <v>5.98</v>
      </c>
      <c r="K4975">
        <v>2.7</v>
      </c>
      <c r="V4975">
        <v>1</v>
      </c>
      <c r="X4975">
        <v>81</v>
      </c>
      <c r="Y4975">
        <v>58</v>
      </c>
      <c r="Z4975">
        <v>19</v>
      </c>
      <c r="AA4975">
        <f t="shared" si="1096"/>
        <v>159</v>
      </c>
      <c r="AB4975">
        <f t="shared" si="1097"/>
        <v>2.6495491350555179E-5</v>
      </c>
      <c r="AC4975" s="175"/>
    </row>
    <row r="4976" spans="1:29">
      <c r="A4976" t="s">
        <v>11186</v>
      </c>
      <c r="B4976" t="s">
        <v>11187</v>
      </c>
      <c r="C4976">
        <v>4.0599999999999996</v>
      </c>
      <c r="D4976">
        <v>4.0599999999999996</v>
      </c>
      <c r="E4976">
        <v>3.1</v>
      </c>
      <c r="F4976">
        <v>6.3</v>
      </c>
      <c r="G4976">
        <v>6.31</v>
      </c>
      <c r="H4976">
        <v>3.82</v>
      </c>
      <c r="I4976">
        <v>5.83</v>
      </c>
      <c r="J4976">
        <v>5.96</v>
      </c>
      <c r="K4976">
        <v>2.7</v>
      </c>
      <c r="V4976">
        <v>2</v>
      </c>
      <c r="W4976">
        <v>1</v>
      </c>
      <c r="X4976">
        <v>100</v>
      </c>
      <c r="Y4976">
        <v>93</v>
      </c>
      <c r="Z4976">
        <v>45</v>
      </c>
      <c r="AA4976">
        <f t="shared" si="1096"/>
        <v>241</v>
      </c>
      <c r="AB4976">
        <f t="shared" si="1097"/>
        <v>4.0159832801784897E-5</v>
      </c>
      <c r="AC4976" s="175"/>
    </row>
    <row r="4977" spans="1:29">
      <c r="A4977" t="s">
        <v>11188</v>
      </c>
      <c r="B4977" t="s">
        <v>11189</v>
      </c>
      <c r="C4977">
        <v>4.0599999999999996</v>
      </c>
      <c r="D4977">
        <v>4.0599999999999996</v>
      </c>
      <c r="E4977">
        <v>3.13</v>
      </c>
      <c r="F4977">
        <v>6.3</v>
      </c>
      <c r="G4977">
        <v>6.31</v>
      </c>
      <c r="H4977">
        <v>3.81</v>
      </c>
      <c r="I4977">
        <v>5.9</v>
      </c>
      <c r="J4977">
        <v>5.99</v>
      </c>
      <c r="K4977">
        <v>2.7</v>
      </c>
      <c r="V4977">
        <v>2</v>
      </c>
      <c r="W4977">
        <v>3</v>
      </c>
      <c r="X4977">
        <v>120</v>
      </c>
      <c r="Y4977">
        <v>126</v>
      </c>
      <c r="Z4977">
        <v>143</v>
      </c>
      <c r="AA4977">
        <f t="shared" si="1096"/>
        <v>394</v>
      </c>
      <c r="AB4977">
        <f t="shared" si="1097"/>
        <v>6.565549429005498E-5</v>
      </c>
      <c r="AC4977" s="175">
        <f t="shared" si="1092"/>
        <v>7.7403495171904921E-5</v>
      </c>
    </row>
    <row r="4978" spans="1:29">
      <c r="A4978" t="s">
        <v>11190</v>
      </c>
      <c r="B4978" t="s">
        <v>11191</v>
      </c>
      <c r="C4978">
        <v>4.0599999999999996</v>
      </c>
      <c r="D4978">
        <v>4.0599999999999996</v>
      </c>
      <c r="E4978">
        <v>3.19</v>
      </c>
      <c r="F4978">
        <v>6.31</v>
      </c>
      <c r="G4978">
        <v>6.32</v>
      </c>
      <c r="H4978">
        <v>3.89</v>
      </c>
      <c r="I4978">
        <v>6.01</v>
      </c>
      <c r="J4978">
        <v>6.05</v>
      </c>
      <c r="K4978">
        <v>2.7</v>
      </c>
      <c r="V4978">
        <v>2</v>
      </c>
      <c r="W4978">
        <v>4</v>
      </c>
      <c r="X4978">
        <v>181</v>
      </c>
      <c r="Y4978">
        <v>107</v>
      </c>
      <c r="Z4978">
        <v>224</v>
      </c>
      <c r="AA4978">
        <f t="shared" si="1096"/>
        <v>518</v>
      </c>
      <c r="AB4978">
        <f t="shared" si="1097"/>
        <v>8.6318644777280405E-5</v>
      </c>
      <c r="AC4978" s="175"/>
    </row>
    <row r="4979" spans="1:29">
      <c r="A4979" t="s">
        <v>11192</v>
      </c>
      <c r="B4979" t="s">
        <v>11193</v>
      </c>
      <c r="C4979">
        <v>4.0599999999999996</v>
      </c>
      <c r="D4979">
        <v>4.0599999999999996</v>
      </c>
      <c r="E4979">
        <v>3.25</v>
      </c>
      <c r="F4979">
        <v>6.32</v>
      </c>
      <c r="G4979">
        <v>6.32</v>
      </c>
      <c r="H4979">
        <v>3.99</v>
      </c>
      <c r="I4979">
        <v>6.06</v>
      </c>
      <c r="J4979">
        <v>6.08</v>
      </c>
      <c r="K4979">
        <v>2.7</v>
      </c>
      <c r="V4979">
        <v>3</v>
      </c>
      <c r="W4979">
        <v>4</v>
      </c>
      <c r="X4979">
        <v>192</v>
      </c>
      <c r="Y4979">
        <v>135</v>
      </c>
      <c r="Z4979">
        <v>193</v>
      </c>
      <c r="AA4979">
        <f t="shared" si="1096"/>
        <v>527</v>
      </c>
      <c r="AB4979">
        <f t="shared" si="1097"/>
        <v>8.7818389570708055E-5</v>
      </c>
      <c r="AC4979" s="175"/>
    </row>
    <row r="4980" spans="1:29">
      <c r="A4980" t="s">
        <v>11194</v>
      </c>
      <c r="B4980" t="s">
        <v>11195</v>
      </c>
      <c r="C4980">
        <v>4.0599999999999996</v>
      </c>
      <c r="D4980">
        <v>4.0599999999999996</v>
      </c>
      <c r="E4980">
        <v>3.32</v>
      </c>
      <c r="F4980">
        <v>6.32</v>
      </c>
      <c r="G4980">
        <v>6.32</v>
      </c>
      <c r="H4980">
        <v>4.1100000000000003</v>
      </c>
      <c r="I4980">
        <v>6.08</v>
      </c>
      <c r="J4980">
        <v>6.08</v>
      </c>
      <c r="K4980">
        <v>2.7</v>
      </c>
      <c r="U4980">
        <v>4</v>
      </c>
      <c r="V4980">
        <v>2</v>
      </c>
      <c r="W4980">
        <v>3</v>
      </c>
      <c r="X4980">
        <v>143</v>
      </c>
      <c r="Y4980">
        <v>121</v>
      </c>
      <c r="Z4980">
        <v>146</v>
      </c>
      <c r="AA4980">
        <f t="shared" si="1096"/>
        <v>419</v>
      </c>
      <c r="AB4980">
        <f t="shared" si="1097"/>
        <v>6.9821452049576233E-5</v>
      </c>
      <c r="AC4980" s="175"/>
    </row>
    <row r="4981" spans="1:29">
      <c r="A4981" t="s">
        <v>11196</v>
      </c>
      <c r="B4981" t="s">
        <v>11197</v>
      </c>
      <c r="C4981">
        <v>4.0599999999999996</v>
      </c>
      <c r="D4981">
        <v>4.0599999999999996</v>
      </c>
      <c r="E4981">
        <v>3.38</v>
      </c>
      <c r="F4981">
        <v>6.32</v>
      </c>
      <c r="G4981">
        <v>6.32</v>
      </c>
      <c r="H4981">
        <v>4.25</v>
      </c>
      <c r="I4981">
        <v>6.08</v>
      </c>
      <c r="J4981">
        <v>6.09</v>
      </c>
      <c r="K4981">
        <v>2.7</v>
      </c>
      <c r="U4981">
        <v>2</v>
      </c>
      <c r="V4981">
        <v>2</v>
      </c>
      <c r="W4981">
        <v>3</v>
      </c>
      <c r="X4981">
        <v>124</v>
      </c>
      <c r="Y4981">
        <v>123</v>
      </c>
      <c r="Z4981">
        <v>140</v>
      </c>
      <c r="AA4981">
        <f t="shared" si="1096"/>
        <v>394</v>
      </c>
      <c r="AB4981">
        <f t="shared" si="1097"/>
        <v>6.565549429005498E-5</v>
      </c>
      <c r="AC4981" s="175">
        <f t="shared" ref="AC4981" si="1099">SUM(AB4981:AB4984)/4</f>
        <v>6.1781153573700208E-5</v>
      </c>
    </row>
    <row r="4982" spans="1:29">
      <c r="A4982" t="s">
        <v>11198</v>
      </c>
      <c r="B4982" t="s">
        <v>11199</v>
      </c>
      <c r="C4982">
        <v>4.0599999999999996</v>
      </c>
      <c r="D4982">
        <v>4.0599999999999996</v>
      </c>
      <c r="E4982">
        <v>3.42</v>
      </c>
      <c r="F4982">
        <v>6.32</v>
      </c>
      <c r="G4982">
        <v>6.32</v>
      </c>
      <c r="H4982">
        <v>4.3899999999999997</v>
      </c>
      <c r="I4982">
        <v>6.09</v>
      </c>
      <c r="J4982">
        <v>6.09</v>
      </c>
      <c r="K4982">
        <v>2.7</v>
      </c>
      <c r="V4982">
        <v>2</v>
      </c>
      <c r="W4982">
        <v>2</v>
      </c>
      <c r="X4982">
        <v>144</v>
      </c>
      <c r="Y4982">
        <v>116</v>
      </c>
      <c r="Z4982">
        <v>127</v>
      </c>
      <c r="AA4982">
        <f t="shared" si="1096"/>
        <v>391</v>
      </c>
      <c r="AB4982">
        <f t="shared" si="1097"/>
        <v>6.515557935891243E-5</v>
      </c>
      <c r="AC4982" s="175"/>
    </row>
    <row r="4983" spans="1:29">
      <c r="A4983" t="s">
        <v>11200</v>
      </c>
      <c r="B4983" t="s">
        <v>11201</v>
      </c>
      <c r="C4983">
        <v>4.0599999999999996</v>
      </c>
      <c r="D4983">
        <v>4.0599999999999996</v>
      </c>
      <c r="E4983">
        <v>3.46</v>
      </c>
      <c r="F4983">
        <v>6.32</v>
      </c>
      <c r="G4983">
        <v>6.32</v>
      </c>
      <c r="H4983">
        <v>4.5199999999999996</v>
      </c>
      <c r="I4983">
        <v>6.08</v>
      </c>
      <c r="J4983">
        <v>6.09</v>
      </c>
      <c r="K4983">
        <v>2.7</v>
      </c>
      <c r="U4983">
        <v>1</v>
      </c>
      <c r="V4983">
        <v>2</v>
      </c>
      <c r="W4983">
        <v>2</v>
      </c>
      <c r="X4983">
        <v>105</v>
      </c>
      <c r="Y4983">
        <v>113</v>
      </c>
      <c r="Z4983">
        <v>129</v>
      </c>
      <c r="AA4983">
        <f t="shared" si="1096"/>
        <v>352</v>
      </c>
      <c r="AB4983">
        <f t="shared" si="1097"/>
        <v>5.8656685254059268E-5</v>
      </c>
      <c r="AC4983" s="175"/>
    </row>
    <row r="4984" spans="1:29">
      <c r="A4984" t="s">
        <v>11202</v>
      </c>
      <c r="B4984" t="s">
        <v>11203</v>
      </c>
      <c r="C4984">
        <v>4.0599999999999996</v>
      </c>
      <c r="D4984">
        <v>4.0599999999999996</v>
      </c>
      <c r="E4984">
        <v>3.49</v>
      </c>
      <c r="F4984">
        <v>6.32</v>
      </c>
      <c r="G4984">
        <v>6.32</v>
      </c>
      <c r="H4984">
        <v>4.5999999999999996</v>
      </c>
      <c r="I4984">
        <v>6.08</v>
      </c>
      <c r="J4984">
        <v>6.09</v>
      </c>
      <c r="K4984">
        <v>2.7</v>
      </c>
      <c r="U4984">
        <v>2</v>
      </c>
      <c r="V4984">
        <v>2</v>
      </c>
      <c r="W4984">
        <v>2</v>
      </c>
      <c r="X4984">
        <v>102</v>
      </c>
      <c r="Y4984">
        <v>114</v>
      </c>
      <c r="Z4984">
        <v>124</v>
      </c>
      <c r="AA4984">
        <f t="shared" si="1096"/>
        <v>346</v>
      </c>
      <c r="AB4984">
        <f t="shared" si="1097"/>
        <v>5.7656855391774168E-5</v>
      </c>
      <c r="AC4984" s="175"/>
    </row>
    <row r="4985" spans="1:29">
      <c r="A4985" t="s">
        <v>11204</v>
      </c>
      <c r="B4985" t="s">
        <v>11205</v>
      </c>
      <c r="C4985">
        <v>4.0599999999999996</v>
      </c>
      <c r="D4985">
        <v>4.0599999999999996</v>
      </c>
      <c r="E4985">
        <v>3.5</v>
      </c>
      <c r="F4985">
        <v>6.32</v>
      </c>
      <c r="G4985">
        <v>6.32</v>
      </c>
      <c r="H4985">
        <v>4.6399999999999997</v>
      </c>
      <c r="I4985">
        <v>6.08</v>
      </c>
      <c r="J4985">
        <v>6.09</v>
      </c>
      <c r="K4985">
        <v>2.7</v>
      </c>
      <c r="U4985">
        <v>4</v>
      </c>
      <c r="V4985">
        <v>2</v>
      </c>
      <c r="W4985">
        <v>2</v>
      </c>
      <c r="X4985">
        <v>83</v>
      </c>
      <c r="Y4985">
        <v>104</v>
      </c>
      <c r="Z4985">
        <v>100</v>
      </c>
      <c r="AA4985">
        <f t="shared" si="1096"/>
        <v>295</v>
      </c>
      <c r="AB4985">
        <f t="shared" si="1097"/>
        <v>4.9158301562350807E-5</v>
      </c>
      <c r="AC4985" s="175">
        <f t="shared" ref="AC4985" si="1100">SUM(AB4985:AB4988)/4</f>
        <v>5.0199791002231121E-5</v>
      </c>
    </row>
    <row r="4986" spans="1:29">
      <c r="A4986" t="s">
        <v>11206</v>
      </c>
      <c r="B4986" t="s">
        <v>11207</v>
      </c>
      <c r="C4986">
        <v>4.0599999999999996</v>
      </c>
      <c r="D4986">
        <v>4.0599999999999996</v>
      </c>
      <c r="E4986">
        <v>3.49</v>
      </c>
      <c r="F4986">
        <v>6.32</v>
      </c>
      <c r="G4986">
        <v>6.32</v>
      </c>
      <c r="H4986">
        <v>4.6399999999999997</v>
      </c>
      <c r="I4986">
        <v>6.08</v>
      </c>
      <c r="J4986">
        <v>6.09</v>
      </c>
      <c r="K4986">
        <v>2.7</v>
      </c>
      <c r="V4986">
        <v>2</v>
      </c>
      <c r="W4986">
        <v>2</v>
      </c>
      <c r="X4986">
        <v>117</v>
      </c>
      <c r="Y4986">
        <v>107</v>
      </c>
      <c r="Z4986">
        <v>96</v>
      </c>
      <c r="AA4986">
        <f t="shared" si="1096"/>
        <v>324</v>
      </c>
      <c r="AB4986">
        <f t="shared" si="1097"/>
        <v>5.3990812563395465E-5</v>
      </c>
      <c r="AC4986" s="175"/>
    </row>
    <row r="4987" spans="1:29">
      <c r="A4987" t="s">
        <v>11208</v>
      </c>
      <c r="B4987" t="s">
        <v>11209</v>
      </c>
      <c r="C4987">
        <v>4.0599999999999996</v>
      </c>
      <c r="D4987">
        <v>4.0599999999999996</v>
      </c>
      <c r="E4987">
        <v>3.47</v>
      </c>
      <c r="F4987">
        <v>6.32</v>
      </c>
      <c r="G4987">
        <v>6.32</v>
      </c>
      <c r="H4987">
        <v>4.5999999999999996</v>
      </c>
      <c r="I4987">
        <v>6.08</v>
      </c>
      <c r="J4987">
        <v>6.08</v>
      </c>
      <c r="K4987">
        <v>2.7</v>
      </c>
      <c r="V4987">
        <v>2</v>
      </c>
      <c r="W4987">
        <v>2</v>
      </c>
      <c r="X4987">
        <v>106</v>
      </c>
      <c r="Y4987">
        <v>97</v>
      </c>
      <c r="Z4987">
        <v>86</v>
      </c>
      <c r="AA4987">
        <f t="shared" si="1096"/>
        <v>293</v>
      </c>
      <c r="AB4987">
        <f t="shared" si="1097"/>
        <v>4.8825024941589105E-5</v>
      </c>
      <c r="AC4987" s="175"/>
    </row>
    <row r="4988" spans="1:29">
      <c r="A4988" t="s">
        <v>11210</v>
      </c>
      <c r="B4988" t="s">
        <v>11211</v>
      </c>
      <c r="C4988">
        <v>4.0599999999999996</v>
      </c>
      <c r="D4988">
        <v>4.0599999999999996</v>
      </c>
      <c r="E4988">
        <v>3.44</v>
      </c>
      <c r="F4988">
        <v>6.32</v>
      </c>
      <c r="G4988">
        <v>6.32</v>
      </c>
      <c r="H4988">
        <v>4.54</v>
      </c>
      <c r="I4988">
        <v>6.07</v>
      </c>
      <c r="J4988">
        <v>6.08</v>
      </c>
      <c r="K4988">
        <v>2.7</v>
      </c>
      <c r="U4988">
        <v>1</v>
      </c>
      <c r="V4988">
        <v>2</v>
      </c>
      <c r="W4988">
        <v>2</v>
      </c>
      <c r="X4988">
        <v>92</v>
      </c>
      <c r="Y4988">
        <v>95</v>
      </c>
      <c r="Z4988">
        <v>101</v>
      </c>
      <c r="AA4988">
        <f t="shared" si="1096"/>
        <v>293</v>
      </c>
      <c r="AB4988">
        <f t="shared" si="1097"/>
        <v>4.8825024941589105E-5</v>
      </c>
      <c r="AC4988" s="175"/>
    </row>
    <row r="4989" spans="1:29">
      <c r="A4989" t="s">
        <v>11212</v>
      </c>
      <c r="B4989" t="s">
        <v>11213</v>
      </c>
      <c r="C4989">
        <v>4.0599999999999996</v>
      </c>
      <c r="D4989">
        <v>4.0599999999999996</v>
      </c>
      <c r="E4989">
        <v>3.39</v>
      </c>
      <c r="F4989">
        <v>6.32</v>
      </c>
      <c r="G4989">
        <v>6.32</v>
      </c>
      <c r="H4989">
        <v>4.46</v>
      </c>
      <c r="I4989">
        <v>6.07</v>
      </c>
      <c r="J4989">
        <v>6.08</v>
      </c>
      <c r="K4989">
        <v>2.7</v>
      </c>
      <c r="U4989">
        <v>3</v>
      </c>
      <c r="V4989">
        <v>2</v>
      </c>
      <c r="W4989">
        <v>2</v>
      </c>
      <c r="X4989">
        <v>72</v>
      </c>
      <c r="Y4989">
        <v>102</v>
      </c>
      <c r="Z4989">
        <v>119</v>
      </c>
      <c r="AA4989">
        <f t="shared" si="1096"/>
        <v>300</v>
      </c>
      <c r="AB4989">
        <f t="shared" si="1097"/>
        <v>4.9991493114255059E-5</v>
      </c>
      <c r="AC4989" s="175">
        <f t="shared" ref="AC4989" si="1101">SUM(AB4989:AB4992)/4</f>
        <v>5.2366089037182175E-5</v>
      </c>
    </row>
    <row r="4990" spans="1:29">
      <c r="A4990" t="s">
        <v>11214</v>
      </c>
      <c r="B4990" t="s">
        <v>11215</v>
      </c>
      <c r="C4990">
        <v>4.0599999999999996</v>
      </c>
      <c r="D4990">
        <v>4.0599999999999996</v>
      </c>
      <c r="E4990">
        <v>3.34</v>
      </c>
      <c r="F4990">
        <v>6.32</v>
      </c>
      <c r="G4990">
        <v>6.32</v>
      </c>
      <c r="H4990">
        <v>4.37</v>
      </c>
      <c r="I4990">
        <v>6.04</v>
      </c>
      <c r="J4990">
        <v>6.06</v>
      </c>
      <c r="K4990">
        <v>2.7</v>
      </c>
      <c r="U4990">
        <v>1</v>
      </c>
      <c r="V4990">
        <v>2</v>
      </c>
      <c r="W4990">
        <v>2</v>
      </c>
      <c r="X4990">
        <v>77</v>
      </c>
      <c r="Y4990">
        <v>108</v>
      </c>
      <c r="Z4990">
        <v>115</v>
      </c>
      <c r="AA4990">
        <f t="shared" si="1096"/>
        <v>305</v>
      </c>
      <c r="AB4990">
        <f t="shared" si="1097"/>
        <v>5.0824684666159311E-5</v>
      </c>
      <c r="AC4990" s="175"/>
    </row>
    <row r="4991" spans="1:29">
      <c r="A4991" t="s">
        <v>11216</v>
      </c>
      <c r="B4991" t="s">
        <v>11217</v>
      </c>
      <c r="C4991">
        <v>4.0599999999999996</v>
      </c>
      <c r="D4991">
        <v>4.0599999999999996</v>
      </c>
      <c r="E4991">
        <v>3.27</v>
      </c>
      <c r="F4991">
        <v>6.31</v>
      </c>
      <c r="G4991">
        <v>6.32</v>
      </c>
      <c r="H4991">
        <v>4.24</v>
      </c>
      <c r="I4991">
        <v>6.02</v>
      </c>
      <c r="J4991">
        <v>6.05</v>
      </c>
      <c r="K4991">
        <v>2.7</v>
      </c>
      <c r="U4991">
        <v>3</v>
      </c>
      <c r="V4991">
        <v>2</v>
      </c>
      <c r="W4991">
        <v>2</v>
      </c>
      <c r="X4991">
        <v>81</v>
      </c>
      <c r="Y4991">
        <v>111</v>
      </c>
      <c r="Z4991">
        <v>121</v>
      </c>
      <c r="AA4991">
        <f t="shared" si="1096"/>
        <v>320</v>
      </c>
      <c r="AB4991">
        <f t="shared" si="1097"/>
        <v>5.3324259321872061E-5</v>
      </c>
      <c r="AC4991" s="175"/>
    </row>
    <row r="4992" spans="1:29">
      <c r="A4992" t="s">
        <v>11218</v>
      </c>
      <c r="B4992" t="s">
        <v>11219</v>
      </c>
      <c r="C4992">
        <v>4.0599999999999996</v>
      </c>
      <c r="D4992">
        <v>4.0599999999999996</v>
      </c>
      <c r="E4992">
        <v>3.22</v>
      </c>
      <c r="F4992">
        <v>6.31</v>
      </c>
      <c r="G4992">
        <v>6.32</v>
      </c>
      <c r="H4992">
        <v>4.0999999999999996</v>
      </c>
      <c r="I4992">
        <v>5.98</v>
      </c>
      <c r="J4992">
        <v>6.04</v>
      </c>
      <c r="K4992">
        <v>2.7</v>
      </c>
      <c r="U4992">
        <v>3</v>
      </c>
      <c r="V4992">
        <v>2</v>
      </c>
      <c r="W4992">
        <v>2</v>
      </c>
      <c r="X4992">
        <v>79</v>
      </c>
      <c r="Y4992">
        <v>121</v>
      </c>
      <c r="Z4992">
        <v>125</v>
      </c>
      <c r="AA4992">
        <f t="shared" si="1096"/>
        <v>332</v>
      </c>
      <c r="AB4992">
        <f t="shared" si="1097"/>
        <v>5.5323919046442267E-5</v>
      </c>
      <c r="AC4992" s="175"/>
    </row>
    <row r="4993" spans="1:29">
      <c r="A4993" t="s">
        <v>11220</v>
      </c>
      <c r="B4993" t="s">
        <v>11221</v>
      </c>
      <c r="C4993">
        <v>4.0599999999999996</v>
      </c>
      <c r="D4993">
        <v>4.0599999999999996</v>
      </c>
      <c r="E4993">
        <v>3.18</v>
      </c>
      <c r="F4993">
        <v>6.31</v>
      </c>
      <c r="G4993">
        <v>6.32</v>
      </c>
      <c r="H4993">
        <v>4.01</v>
      </c>
      <c r="I4993">
        <v>5.94</v>
      </c>
      <c r="J4993">
        <v>6.02</v>
      </c>
      <c r="K4993">
        <v>2.7</v>
      </c>
      <c r="U4993">
        <v>2</v>
      </c>
      <c r="V4993">
        <v>2</v>
      </c>
      <c r="W4993">
        <v>2</v>
      </c>
      <c r="X4993">
        <v>89</v>
      </c>
      <c r="Y4993">
        <v>117</v>
      </c>
      <c r="Z4993">
        <v>107</v>
      </c>
      <c r="AA4993">
        <f t="shared" si="1096"/>
        <v>319</v>
      </c>
      <c r="AB4993">
        <f t="shared" si="1097"/>
        <v>5.3157621011491213E-5</v>
      </c>
      <c r="AC4993" s="175">
        <f t="shared" ref="AC4993" si="1102">SUM(AB4993:AB4996)/4</f>
        <v>3.7118683637334384E-5</v>
      </c>
    </row>
    <row r="4994" spans="1:29">
      <c r="A4994" t="s">
        <v>11222</v>
      </c>
      <c r="B4994" t="s">
        <v>11223</v>
      </c>
      <c r="C4994">
        <v>4.0599999999999996</v>
      </c>
      <c r="D4994">
        <v>4.0599999999999996</v>
      </c>
      <c r="E4994">
        <v>3.14</v>
      </c>
      <c r="F4994">
        <v>6.31</v>
      </c>
      <c r="G4994">
        <v>6.32</v>
      </c>
      <c r="H4994">
        <v>3.96</v>
      </c>
      <c r="I4994">
        <v>5.9</v>
      </c>
      <c r="J4994">
        <v>6</v>
      </c>
      <c r="K4994">
        <v>2.7</v>
      </c>
      <c r="U4994">
        <v>2</v>
      </c>
      <c r="V4994">
        <v>2</v>
      </c>
      <c r="W4994">
        <v>1</v>
      </c>
      <c r="X4994">
        <v>80</v>
      </c>
      <c r="Y4994">
        <v>106</v>
      </c>
      <c r="Z4994">
        <v>62</v>
      </c>
      <c r="AA4994">
        <f t="shared" si="1096"/>
        <v>253</v>
      </c>
      <c r="AB4994">
        <f t="shared" si="1097"/>
        <v>4.2159492526355096E-5</v>
      </c>
      <c r="AC4994" s="175"/>
    </row>
    <row r="4995" spans="1:29">
      <c r="A4995" t="s">
        <v>11224</v>
      </c>
      <c r="B4995" t="s">
        <v>11225</v>
      </c>
      <c r="C4995">
        <v>4.0599999999999996</v>
      </c>
      <c r="D4995">
        <v>4.0599999999999996</v>
      </c>
      <c r="E4995">
        <v>3.11</v>
      </c>
      <c r="F4995">
        <v>6.3</v>
      </c>
      <c r="G4995">
        <v>6.32</v>
      </c>
      <c r="H4995">
        <v>3.9</v>
      </c>
      <c r="I4995">
        <v>5.85</v>
      </c>
      <c r="J4995">
        <v>5.97</v>
      </c>
      <c r="K4995">
        <v>2.7</v>
      </c>
      <c r="U4995">
        <v>2</v>
      </c>
      <c r="V4995">
        <v>2</v>
      </c>
      <c r="X4995">
        <v>59</v>
      </c>
      <c r="Y4995">
        <v>79</v>
      </c>
      <c r="Z4995">
        <v>26</v>
      </c>
      <c r="AA4995">
        <f t="shared" si="1096"/>
        <v>168</v>
      </c>
      <c r="AB4995">
        <f t="shared" si="1097"/>
        <v>2.7995236143982832E-5</v>
      </c>
      <c r="AC4995" s="175"/>
    </row>
    <row r="4996" spans="1:29">
      <c r="A4996" t="s">
        <v>11226</v>
      </c>
      <c r="B4996" t="s">
        <v>11227</v>
      </c>
      <c r="C4996">
        <v>4.0599999999999996</v>
      </c>
      <c r="D4996">
        <v>4.0599999999999996</v>
      </c>
      <c r="E4996">
        <v>3.08</v>
      </c>
      <c r="F4996">
        <v>6.29</v>
      </c>
      <c r="G4996">
        <v>6.31</v>
      </c>
      <c r="H4996">
        <v>3.85</v>
      </c>
      <c r="I4996">
        <v>5.77</v>
      </c>
      <c r="J4996">
        <v>5.93</v>
      </c>
      <c r="K4996">
        <v>2.7</v>
      </c>
      <c r="U4996">
        <v>1</v>
      </c>
      <c r="V4996">
        <v>2</v>
      </c>
      <c r="W4996">
        <v>1</v>
      </c>
      <c r="X4996">
        <v>74</v>
      </c>
      <c r="Y4996">
        <v>62</v>
      </c>
      <c r="Z4996">
        <v>11</v>
      </c>
      <c r="AA4996">
        <f t="shared" si="1096"/>
        <v>151</v>
      </c>
      <c r="AB4996">
        <f t="shared" si="1097"/>
        <v>2.5162384867508377E-5</v>
      </c>
      <c r="AC4996" s="175"/>
    </row>
    <row r="4997" spans="1:29">
      <c r="A4997" t="s">
        <v>11228</v>
      </c>
      <c r="B4997" t="s">
        <v>11229</v>
      </c>
      <c r="C4997">
        <v>4.0599999999999996</v>
      </c>
      <c r="D4997">
        <v>4.0599999999999996</v>
      </c>
      <c r="E4997">
        <v>3.06</v>
      </c>
      <c r="F4997">
        <v>6.29</v>
      </c>
      <c r="G4997">
        <v>6.31</v>
      </c>
      <c r="H4997">
        <v>3.8</v>
      </c>
      <c r="I4997">
        <v>5.73</v>
      </c>
      <c r="J4997">
        <v>5.91</v>
      </c>
      <c r="K4997">
        <v>2.7</v>
      </c>
      <c r="V4997">
        <v>2</v>
      </c>
      <c r="W4997">
        <v>1</v>
      </c>
      <c r="X4997">
        <v>94</v>
      </c>
      <c r="Y4997">
        <v>64</v>
      </c>
      <c r="Z4997">
        <v>13</v>
      </c>
      <c r="AA4997">
        <f t="shared" si="1096"/>
        <v>174</v>
      </c>
      <c r="AB4997">
        <f t="shared" si="1097"/>
        <v>2.8995066006267932E-5</v>
      </c>
      <c r="AC4997" s="175">
        <f t="shared" ref="AC4997" si="1103">SUM(AB4997:AB5000)/4</f>
        <v>3.8201832654809904E-5</v>
      </c>
    </row>
    <row r="4998" spans="1:29">
      <c r="A4998" t="s">
        <v>11230</v>
      </c>
      <c r="B4998" t="s">
        <v>11231</v>
      </c>
      <c r="C4998">
        <v>4.0599999999999996</v>
      </c>
      <c r="D4998">
        <v>4.0599999999999996</v>
      </c>
      <c r="E4998">
        <v>3.05</v>
      </c>
      <c r="F4998">
        <v>6.29</v>
      </c>
      <c r="G4998">
        <v>6.31</v>
      </c>
      <c r="H4998">
        <v>3.77</v>
      </c>
      <c r="I4998">
        <v>5.69</v>
      </c>
      <c r="J4998">
        <v>5.89</v>
      </c>
      <c r="K4998">
        <v>2.7</v>
      </c>
      <c r="U4998">
        <v>1</v>
      </c>
      <c r="V4998">
        <v>2</v>
      </c>
      <c r="W4998">
        <v>1</v>
      </c>
      <c r="X4998">
        <v>106</v>
      </c>
      <c r="Y4998">
        <v>62</v>
      </c>
      <c r="Z4998">
        <v>11</v>
      </c>
      <c r="AA4998">
        <f t="shared" ref="AA4998:AA5061" si="1104">SUM(U4998:Z4998)</f>
        <v>183</v>
      </c>
      <c r="AB4998">
        <f t="shared" si="1097"/>
        <v>3.0494810799695585E-5</v>
      </c>
      <c r="AC4998" s="175"/>
    </row>
    <row r="4999" spans="1:29">
      <c r="A4999" t="s">
        <v>11232</v>
      </c>
      <c r="B4999" t="s">
        <v>11233</v>
      </c>
      <c r="C4999">
        <v>4.0599999999999996</v>
      </c>
      <c r="D4999">
        <v>4.0599999999999996</v>
      </c>
      <c r="E4999">
        <v>3.03</v>
      </c>
      <c r="F4999">
        <v>6.29</v>
      </c>
      <c r="G4999">
        <v>6.31</v>
      </c>
      <c r="H4999">
        <v>3.75</v>
      </c>
      <c r="I4999">
        <v>5.68</v>
      </c>
      <c r="J4999">
        <v>5.88</v>
      </c>
      <c r="K4999">
        <v>2.7</v>
      </c>
      <c r="V4999">
        <v>2</v>
      </c>
      <c r="W4999">
        <v>1</v>
      </c>
      <c r="X4999">
        <v>147</v>
      </c>
      <c r="Y4999">
        <v>60</v>
      </c>
      <c r="Z4999">
        <v>20</v>
      </c>
      <c r="AA4999">
        <f t="shared" si="1104"/>
        <v>230</v>
      </c>
      <c r="AB4999">
        <f t="shared" si="1097"/>
        <v>3.8326811387595545E-5</v>
      </c>
      <c r="AC4999" s="175"/>
    </row>
    <row r="5000" spans="1:29">
      <c r="A5000" t="s">
        <v>11234</v>
      </c>
      <c r="B5000" t="s">
        <v>11235</v>
      </c>
      <c r="C5000">
        <v>4.0599999999999996</v>
      </c>
      <c r="D5000">
        <v>4.0599999999999996</v>
      </c>
      <c r="E5000">
        <v>3.03</v>
      </c>
      <c r="F5000">
        <v>6.29</v>
      </c>
      <c r="G5000">
        <v>6.31</v>
      </c>
      <c r="H5000">
        <v>3.74</v>
      </c>
      <c r="I5000">
        <v>5.68</v>
      </c>
      <c r="J5000">
        <v>5.88</v>
      </c>
      <c r="K5000">
        <v>2.7</v>
      </c>
      <c r="V5000">
        <v>4</v>
      </c>
      <c r="W5000">
        <v>2</v>
      </c>
      <c r="X5000">
        <v>181</v>
      </c>
      <c r="Y5000">
        <v>96</v>
      </c>
      <c r="Z5000">
        <v>47</v>
      </c>
      <c r="AA5000">
        <f t="shared" si="1104"/>
        <v>330</v>
      </c>
      <c r="AB5000">
        <f t="shared" si="1097"/>
        <v>5.4990642425680565E-5</v>
      </c>
      <c r="AC5000" s="175"/>
    </row>
    <row r="5001" spans="1:29">
      <c r="A5001" t="s">
        <v>11236</v>
      </c>
      <c r="B5001" t="s">
        <v>11237</v>
      </c>
      <c r="C5001">
        <v>4.0599999999999996</v>
      </c>
      <c r="D5001">
        <v>4.0599999999999996</v>
      </c>
      <c r="E5001">
        <v>3.04</v>
      </c>
      <c r="F5001">
        <v>6.3</v>
      </c>
      <c r="G5001">
        <v>6.31</v>
      </c>
      <c r="H5001">
        <v>3.74</v>
      </c>
      <c r="I5001">
        <v>5.71</v>
      </c>
      <c r="J5001">
        <v>5.9</v>
      </c>
      <c r="K5001">
        <v>2.7</v>
      </c>
      <c r="U5001">
        <v>1</v>
      </c>
      <c r="V5001">
        <v>6</v>
      </c>
      <c r="W5001">
        <v>6</v>
      </c>
      <c r="X5001">
        <v>193</v>
      </c>
      <c r="Y5001">
        <v>131</v>
      </c>
      <c r="Z5001">
        <v>149</v>
      </c>
      <c r="AA5001">
        <f t="shared" si="1104"/>
        <v>486</v>
      </c>
      <c r="AB5001">
        <f t="shared" si="1097"/>
        <v>8.0986218845093198E-5</v>
      </c>
      <c r="AC5001" s="175">
        <f t="shared" ref="AC5001" si="1105">SUM(AB5001:AB5004)/4</f>
        <v>7.9694771939641603E-5</v>
      </c>
    </row>
    <row r="5002" spans="1:29">
      <c r="A5002" t="s">
        <v>11238</v>
      </c>
      <c r="B5002" t="s">
        <v>11239</v>
      </c>
      <c r="C5002">
        <v>4.0599999999999996</v>
      </c>
      <c r="D5002">
        <v>4.0599999999999996</v>
      </c>
      <c r="E5002">
        <v>3.08</v>
      </c>
      <c r="F5002">
        <v>6.3</v>
      </c>
      <c r="G5002">
        <v>6.31</v>
      </c>
      <c r="H5002">
        <v>3.78</v>
      </c>
      <c r="I5002">
        <v>5.79</v>
      </c>
      <c r="J5002">
        <v>5.94</v>
      </c>
      <c r="K5002">
        <v>2.7</v>
      </c>
      <c r="U5002">
        <v>2</v>
      </c>
      <c r="V5002">
        <v>6</v>
      </c>
      <c r="W5002">
        <v>8</v>
      </c>
      <c r="X5002">
        <v>139</v>
      </c>
      <c r="Y5002">
        <v>111</v>
      </c>
      <c r="Z5002">
        <v>232</v>
      </c>
      <c r="AA5002">
        <f t="shared" si="1104"/>
        <v>498</v>
      </c>
      <c r="AB5002">
        <f t="shared" si="1097"/>
        <v>8.2985878569663397E-5</v>
      </c>
      <c r="AC5002" s="175"/>
    </row>
    <row r="5003" spans="1:29">
      <c r="A5003" t="s">
        <v>11240</v>
      </c>
      <c r="B5003" t="s">
        <v>11241</v>
      </c>
      <c r="C5003">
        <v>4.0599999999999996</v>
      </c>
      <c r="D5003">
        <v>4.0599999999999996</v>
      </c>
      <c r="E5003">
        <v>3.13</v>
      </c>
      <c r="F5003">
        <v>6.31</v>
      </c>
      <c r="G5003">
        <v>6.32</v>
      </c>
      <c r="H5003">
        <v>3.85</v>
      </c>
      <c r="I5003">
        <v>5.86</v>
      </c>
      <c r="J5003">
        <v>5.98</v>
      </c>
      <c r="K5003">
        <v>2.7</v>
      </c>
      <c r="U5003">
        <v>1</v>
      </c>
      <c r="V5003">
        <v>6</v>
      </c>
      <c r="W5003">
        <v>7</v>
      </c>
      <c r="X5003">
        <v>169</v>
      </c>
      <c r="Y5003">
        <v>140</v>
      </c>
      <c r="Z5003">
        <v>200</v>
      </c>
      <c r="AA5003">
        <f t="shared" si="1104"/>
        <v>523</v>
      </c>
      <c r="AB5003">
        <f t="shared" si="1097"/>
        <v>8.715183632918465E-5</v>
      </c>
      <c r="AC5003" s="175"/>
    </row>
    <row r="5004" spans="1:29">
      <c r="A5004" t="s">
        <v>11242</v>
      </c>
      <c r="B5004" t="s">
        <v>11243</v>
      </c>
      <c r="C5004">
        <v>4.0599999999999996</v>
      </c>
      <c r="D5004">
        <v>4.0599999999999996</v>
      </c>
      <c r="E5004">
        <v>3.17</v>
      </c>
      <c r="F5004">
        <v>6.31</v>
      </c>
      <c r="G5004">
        <v>6.32</v>
      </c>
      <c r="H5004">
        <v>3.93</v>
      </c>
      <c r="I5004">
        <v>5.89</v>
      </c>
      <c r="J5004">
        <v>5.99</v>
      </c>
      <c r="K5004">
        <v>2.7</v>
      </c>
      <c r="U5004">
        <v>3</v>
      </c>
      <c r="V5004">
        <v>5</v>
      </c>
      <c r="W5004">
        <v>6</v>
      </c>
      <c r="X5004">
        <v>115</v>
      </c>
      <c r="Y5004">
        <v>125</v>
      </c>
      <c r="Z5004">
        <v>152</v>
      </c>
      <c r="AA5004">
        <f t="shared" si="1104"/>
        <v>406</v>
      </c>
      <c r="AB5004">
        <f t="shared" si="1097"/>
        <v>6.7655154014625179E-5</v>
      </c>
      <c r="AC5004" s="175"/>
    </row>
    <row r="5005" spans="1:29">
      <c r="A5005" t="s">
        <v>11244</v>
      </c>
      <c r="B5005" t="s">
        <v>11245</v>
      </c>
      <c r="C5005">
        <v>4.0599999999999996</v>
      </c>
      <c r="D5005">
        <v>4.0599999999999996</v>
      </c>
      <c r="E5005">
        <v>3.22</v>
      </c>
      <c r="F5005">
        <v>6.31</v>
      </c>
      <c r="G5005">
        <v>6.32</v>
      </c>
      <c r="H5005">
        <v>4.01</v>
      </c>
      <c r="I5005">
        <v>5.93</v>
      </c>
      <c r="J5005">
        <v>6.01</v>
      </c>
      <c r="K5005">
        <v>2.7</v>
      </c>
      <c r="U5005">
        <v>4</v>
      </c>
      <c r="V5005">
        <v>5</v>
      </c>
      <c r="W5005">
        <v>6</v>
      </c>
      <c r="X5005">
        <v>100</v>
      </c>
      <c r="Y5005">
        <v>127</v>
      </c>
      <c r="Z5005">
        <v>145</v>
      </c>
      <c r="AA5005">
        <f t="shared" si="1104"/>
        <v>387</v>
      </c>
      <c r="AB5005">
        <f t="shared" si="1097"/>
        <v>6.4489026117389025E-5</v>
      </c>
      <c r="AC5005" s="175">
        <f t="shared" ref="AC5005" si="1106">SUM(AB5005:AB5008)/4</f>
        <v>6.0864642866605529E-5</v>
      </c>
    </row>
    <row r="5006" spans="1:29">
      <c r="A5006" t="s">
        <v>11246</v>
      </c>
      <c r="B5006" t="s">
        <v>11247</v>
      </c>
      <c r="C5006">
        <v>4.0599999999999996</v>
      </c>
      <c r="D5006">
        <v>4.0599999999999996</v>
      </c>
      <c r="E5006">
        <v>3.28</v>
      </c>
      <c r="F5006">
        <v>6.31</v>
      </c>
      <c r="G5006">
        <v>6.32</v>
      </c>
      <c r="H5006">
        <v>4.13</v>
      </c>
      <c r="I5006">
        <v>5.96</v>
      </c>
      <c r="J5006">
        <v>6.02</v>
      </c>
      <c r="K5006">
        <v>2.7</v>
      </c>
      <c r="U5006">
        <v>3</v>
      </c>
      <c r="V5006">
        <v>5</v>
      </c>
      <c r="W5006">
        <v>5</v>
      </c>
      <c r="X5006">
        <v>105</v>
      </c>
      <c r="Y5006">
        <v>120</v>
      </c>
      <c r="Z5006">
        <v>132</v>
      </c>
      <c r="AA5006">
        <f t="shared" si="1104"/>
        <v>370</v>
      </c>
      <c r="AB5006">
        <f t="shared" si="1097"/>
        <v>6.1656174840914567E-5</v>
      </c>
      <c r="AC5006" s="175"/>
    </row>
    <row r="5007" spans="1:29">
      <c r="A5007" t="s">
        <v>11248</v>
      </c>
      <c r="B5007" t="s">
        <v>11249</v>
      </c>
      <c r="C5007">
        <v>4.0599999999999996</v>
      </c>
      <c r="D5007">
        <v>4.0599999999999996</v>
      </c>
      <c r="E5007">
        <v>3.31</v>
      </c>
      <c r="F5007">
        <v>6.31</v>
      </c>
      <c r="G5007">
        <v>6.32</v>
      </c>
      <c r="H5007">
        <v>4.2300000000000004</v>
      </c>
      <c r="I5007">
        <v>5.98</v>
      </c>
      <c r="J5007">
        <v>6.03</v>
      </c>
      <c r="K5007">
        <v>2.7</v>
      </c>
      <c r="U5007">
        <v>3</v>
      </c>
      <c r="V5007">
        <v>5</v>
      </c>
      <c r="W5007">
        <v>5</v>
      </c>
      <c r="X5007">
        <v>90</v>
      </c>
      <c r="Y5007">
        <v>117</v>
      </c>
      <c r="Z5007">
        <v>134</v>
      </c>
      <c r="AA5007">
        <f t="shared" si="1104"/>
        <v>354</v>
      </c>
      <c r="AB5007">
        <f t="shared" si="1097"/>
        <v>5.898996187482097E-5</v>
      </c>
      <c r="AC5007" s="175"/>
    </row>
    <row r="5008" spans="1:29">
      <c r="A5008" t="s">
        <v>11250</v>
      </c>
      <c r="B5008" t="s">
        <v>11251</v>
      </c>
      <c r="C5008">
        <v>4.0599999999999996</v>
      </c>
      <c r="D5008">
        <v>4.0599999999999996</v>
      </c>
      <c r="E5008">
        <v>3.33</v>
      </c>
      <c r="F5008">
        <v>6.31</v>
      </c>
      <c r="G5008">
        <v>6.32</v>
      </c>
      <c r="H5008">
        <v>4.3</v>
      </c>
      <c r="I5008">
        <v>5.98</v>
      </c>
      <c r="J5008">
        <v>6.04</v>
      </c>
      <c r="K5008">
        <v>2.7</v>
      </c>
      <c r="U5008">
        <v>3</v>
      </c>
      <c r="V5008">
        <v>5</v>
      </c>
      <c r="W5008">
        <v>5</v>
      </c>
      <c r="X5008">
        <v>91</v>
      </c>
      <c r="Y5008">
        <v>117</v>
      </c>
      <c r="Z5008">
        <v>129</v>
      </c>
      <c r="AA5008">
        <f t="shared" si="1104"/>
        <v>350</v>
      </c>
      <c r="AB5008">
        <f t="shared" si="1097"/>
        <v>5.8323408633297566E-5</v>
      </c>
      <c r="AC5008" s="175"/>
    </row>
    <row r="5009" spans="1:29">
      <c r="A5009" t="s">
        <v>11252</v>
      </c>
      <c r="B5009" t="s">
        <v>11253</v>
      </c>
      <c r="C5009">
        <v>4.0599999999999996</v>
      </c>
      <c r="D5009">
        <v>4.0599999999999996</v>
      </c>
      <c r="E5009">
        <v>3.36</v>
      </c>
      <c r="F5009">
        <v>6.31</v>
      </c>
      <c r="G5009">
        <v>6.32</v>
      </c>
      <c r="H5009">
        <v>4.3600000000000003</v>
      </c>
      <c r="I5009">
        <v>5.97</v>
      </c>
      <c r="J5009">
        <v>6.03</v>
      </c>
      <c r="K5009">
        <v>2.7</v>
      </c>
      <c r="U5009">
        <v>4</v>
      </c>
      <c r="V5009">
        <v>4</v>
      </c>
      <c r="W5009">
        <v>4</v>
      </c>
      <c r="X5009">
        <v>81</v>
      </c>
      <c r="Y5009">
        <v>108</v>
      </c>
      <c r="Z5009">
        <v>104</v>
      </c>
      <c r="AA5009">
        <f t="shared" si="1104"/>
        <v>305</v>
      </c>
      <c r="AB5009">
        <f t="shared" si="1097"/>
        <v>5.0824684666159311E-5</v>
      </c>
      <c r="AC5009" s="175">
        <f t="shared" ref="AC5009" si="1107">SUM(AB5009:AB5012)/4</f>
        <v>4.8366769588041769E-5</v>
      </c>
    </row>
    <row r="5010" spans="1:29">
      <c r="A5010" t="s">
        <v>11254</v>
      </c>
      <c r="B5010" t="s">
        <v>11255</v>
      </c>
      <c r="C5010">
        <v>4.0599999999999996</v>
      </c>
      <c r="D5010">
        <v>4.0599999999999996</v>
      </c>
      <c r="E5010">
        <v>3.35</v>
      </c>
      <c r="F5010">
        <v>6.31</v>
      </c>
      <c r="G5010">
        <v>6.32</v>
      </c>
      <c r="H5010">
        <v>4.3899999999999997</v>
      </c>
      <c r="I5010">
        <v>5.97</v>
      </c>
      <c r="J5010">
        <v>6.03</v>
      </c>
      <c r="K5010">
        <v>2.7</v>
      </c>
      <c r="U5010">
        <v>4</v>
      </c>
      <c r="V5010">
        <v>4</v>
      </c>
      <c r="W5010">
        <v>4</v>
      </c>
      <c r="X5010">
        <v>74</v>
      </c>
      <c r="Y5010">
        <v>110</v>
      </c>
      <c r="Z5010">
        <v>100</v>
      </c>
      <c r="AA5010">
        <f t="shared" si="1104"/>
        <v>296</v>
      </c>
      <c r="AB5010">
        <f t="shared" si="1097"/>
        <v>4.9324939872731655E-5</v>
      </c>
      <c r="AC5010" s="175"/>
    </row>
    <row r="5011" spans="1:29">
      <c r="A5011" t="s">
        <v>11256</v>
      </c>
      <c r="B5011" t="s">
        <v>11257</v>
      </c>
      <c r="C5011">
        <v>4.0599999999999996</v>
      </c>
      <c r="D5011">
        <v>4.0599999999999996</v>
      </c>
      <c r="E5011">
        <v>3.34</v>
      </c>
      <c r="F5011">
        <v>6.31</v>
      </c>
      <c r="G5011">
        <v>6.32</v>
      </c>
      <c r="H5011">
        <v>4.37</v>
      </c>
      <c r="I5011">
        <v>5.94</v>
      </c>
      <c r="J5011">
        <v>6.02</v>
      </c>
      <c r="K5011">
        <v>2.7</v>
      </c>
      <c r="U5011">
        <v>5</v>
      </c>
      <c r="V5011">
        <v>4</v>
      </c>
      <c r="W5011">
        <v>3</v>
      </c>
      <c r="X5011">
        <v>73</v>
      </c>
      <c r="Y5011">
        <v>100</v>
      </c>
      <c r="Z5011">
        <v>89</v>
      </c>
      <c r="AA5011">
        <f t="shared" si="1104"/>
        <v>274</v>
      </c>
      <c r="AB5011">
        <f t="shared" si="1097"/>
        <v>4.5658897044352952E-5</v>
      </c>
      <c r="AC5011" s="175"/>
    </row>
    <row r="5012" spans="1:29">
      <c r="A5012" t="s">
        <v>11258</v>
      </c>
      <c r="B5012" t="s">
        <v>11259</v>
      </c>
      <c r="C5012">
        <v>4.0599999999999996</v>
      </c>
      <c r="D5012">
        <v>4.0599999999999996</v>
      </c>
      <c r="E5012">
        <v>3.31</v>
      </c>
      <c r="F5012">
        <v>6.31</v>
      </c>
      <c r="G5012">
        <v>6.32</v>
      </c>
      <c r="H5012">
        <v>4.32</v>
      </c>
      <c r="I5012">
        <v>5.92</v>
      </c>
      <c r="J5012">
        <v>6.01</v>
      </c>
      <c r="K5012">
        <v>2.7</v>
      </c>
      <c r="U5012">
        <v>5</v>
      </c>
      <c r="V5012">
        <v>4</v>
      </c>
      <c r="W5012">
        <v>4</v>
      </c>
      <c r="X5012">
        <v>69</v>
      </c>
      <c r="Y5012">
        <v>99</v>
      </c>
      <c r="Z5012">
        <v>105</v>
      </c>
      <c r="AA5012">
        <f t="shared" si="1104"/>
        <v>286</v>
      </c>
      <c r="AB5012">
        <f t="shared" si="1097"/>
        <v>4.7658556768923158E-5</v>
      </c>
      <c r="AC5012" s="175"/>
    </row>
    <row r="5013" spans="1:29">
      <c r="A5013" t="s">
        <v>11260</v>
      </c>
      <c r="B5013" t="s">
        <v>11261</v>
      </c>
      <c r="C5013">
        <v>4.0599999999999996</v>
      </c>
      <c r="D5013">
        <v>4.0599999999999996</v>
      </c>
      <c r="E5013">
        <v>3.28</v>
      </c>
      <c r="F5013">
        <v>6.31</v>
      </c>
      <c r="G5013">
        <v>6.32</v>
      </c>
      <c r="H5013">
        <v>4.25</v>
      </c>
      <c r="I5013">
        <v>5.91</v>
      </c>
      <c r="J5013">
        <v>6</v>
      </c>
      <c r="K5013">
        <v>2.7</v>
      </c>
      <c r="U5013">
        <v>6</v>
      </c>
      <c r="V5013">
        <v>4</v>
      </c>
      <c r="W5013">
        <v>4</v>
      </c>
      <c r="X5013">
        <v>71</v>
      </c>
      <c r="Y5013">
        <v>106</v>
      </c>
      <c r="Z5013">
        <v>123</v>
      </c>
      <c r="AA5013">
        <f t="shared" si="1104"/>
        <v>314</v>
      </c>
      <c r="AB5013">
        <f t="shared" si="1097"/>
        <v>5.2324429459586961E-5</v>
      </c>
      <c r="AC5013" s="175">
        <f t="shared" ref="AC5013" si="1108">SUM(AB5013:AB5016)/4</f>
        <v>5.6115451020751299E-5</v>
      </c>
    </row>
    <row r="5014" spans="1:29">
      <c r="A5014" t="s">
        <v>11262</v>
      </c>
      <c r="B5014" t="s">
        <v>11263</v>
      </c>
      <c r="C5014">
        <v>4.0599999999999996</v>
      </c>
      <c r="D5014">
        <v>4.0599999999999996</v>
      </c>
      <c r="E5014">
        <v>3.24</v>
      </c>
      <c r="F5014">
        <v>6.31</v>
      </c>
      <c r="G5014">
        <v>6.31</v>
      </c>
      <c r="H5014">
        <v>4.17</v>
      </c>
      <c r="I5014">
        <v>5.87</v>
      </c>
      <c r="J5014">
        <v>5.98</v>
      </c>
      <c r="K5014">
        <v>2.7</v>
      </c>
      <c r="U5014">
        <v>4</v>
      </c>
      <c r="V5014">
        <v>5</v>
      </c>
      <c r="W5014">
        <v>5</v>
      </c>
      <c r="X5014">
        <v>82</v>
      </c>
      <c r="Y5014">
        <v>111</v>
      </c>
      <c r="Z5014">
        <v>119</v>
      </c>
      <c r="AA5014">
        <f t="shared" si="1104"/>
        <v>326</v>
      </c>
      <c r="AB5014">
        <f t="shared" ref="AB5014:AB5077" si="1109">AA5014/$AD$4</f>
        <v>5.432408918415716E-5</v>
      </c>
      <c r="AC5014" s="175"/>
    </row>
    <row r="5015" spans="1:29">
      <c r="A5015" t="s">
        <v>11264</v>
      </c>
      <c r="B5015" t="s">
        <v>11265</v>
      </c>
      <c r="C5015">
        <v>4.0599999999999996</v>
      </c>
      <c r="D5015">
        <v>4.0599999999999996</v>
      </c>
      <c r="E5015">
        <v>3.2</v>
      </c>
      <c r="F5015">
        <v>6.3</v>
      </c>
      <c r="G5015">
        <v>6.31</v>
      </c>
      <c r="H5015">
        <v>4.07</v>
      </c>
      <c r="I5015">
        <v>5.83</v>
      </c>
      <c r="J5015">
        <v>5.96</v>
      </c>
      <c r="K5015">
        <v>2.7</v>
      </c>
      <c r="U5015">
        <v>3</v>
      </c>
      <c r="V5015">
        <v>5</v>
      </c>
      <c r="W5015">
        <v>5</v>
      </c>
      <c r="X5015">
        <v>92</v>
      </c>
      <c r="Y5015">
        <v>114</v>
      </c>
      <c r="Z5015">
        <v>126</v>
      </c>
      <c r="AA5015">
        <f t="shared" si="1104"/>
        <v>345</v>
      </c>
      <c r="AB5015">
        <f t="shared" si="1109"/>
        <v>5.7490217081393314E-5</v>
      </c>
      <c r="AC5015" s="175"/>
    </row>
    <row r="5016" spans="1:29">
      <c r="A5016" t="s">
        <v>11266</v>
      </c>
      <c r="B5016" t="s">
        <v>11267</v>
      </c>
      <c r="C5016">
        <v>4.0599999999999996</v>
      </c>
      <c r="D5016">
        <v>4.0599999999999996</v>
      </c>
      <c r="E5016">
        <v>3.15</v>
      </c>
      <c r="F5016">
        <v>6.3</v>
      </c>
      <c r="G5016">
        <v>6.31</v>
      </c>
      <c r="H5016">
        <v>3.97</v>
      </c>
      <c r="I5016">
        <v>5.81</v>
      </c>
      <c r="J5016">
        <v>5.95</v>
      </c>
      <c r="K5016">
        <v>2.7</v>
      </c>
      <c r="U5016">
        <v>5</v>
      </c>
      <c r="V5016">
        <v>5</v>
      </c>
      <c r="W5016">
        <v>5</v>
      </c>
      <c r="X5016">
        <v>92</v>
      </c>
      <c r="Y5016">
        <v>125</v>
      </c>
      <c r="Z5016">
        <v>130</v>
      </c>
      <c r="AA5016">
        <f t="shared" si="1104"/>
        <v>362</v>
      </c>
      <c r="AB5016">
        <f t="shared" si="1109"/>
        <v>6.0323068357867772E-5</v>
      </c>
      <c r="AC5016" s="175"/>
    </row>
    <row r="5017" spans="1:29">
      <c r="A5017" t="s">
        <v>11268</v>
      </c>
      <c r="B5017" t="s">
        <v>11269</v>
      </c>
      <c r="C5017">
        <v>4.0599999999999996</v>
      </c>
      <c r="D5017">
        <v>4.0599999999999996</v>
      </c>
      <c r="E5017">
        <v>3.13</v>
      </c>
      <c r="F5017">
        <v>6.3</v>
      </c>
      <c r="G5017">
        <v>6.31</v>
      </c>
      <c r="H5017">
        <v>3.91</v>
      </c>
      <c r="I5017">
        <v>5.77</v>
      </c>
      <c r="J5017">
        <v>5.93</v>
      </c>
      <c r="K5017">
        <v>2.7</v>
      </c>
      <c r="U5017">
        <v>4</v>
      </c>
      <c r="V5017">
        <v>5</v>
      </c>
      <c r="W5017">
        <v>4</v>
      </c>
      <c r="X5017">
        <v>104</v>
      </c>
      <c r="Y5017">
        <v>121</v>
      </c>
      <c r="Z5017">
        <v>111</v>
      </c>
      <c r="AA5017">
        <f t="shared" si="1104"/>
        <v>349</v>
      </c>
      <c r="AB5017">
        <f t="shared" si="1109"/>
        <v>5.8156770322916718E-5</v>
      </c>
      <c r="AC5017" s="175">
        <f t="shared" ref="AC5017" si="1110">SUM(AB5017:AB5020)/4</f>
        <v>4.0326471112165744E-5</v>
      </c>
    </row>
    <row r="5018" spans="1:29">
      <c r="A5018" t="s">
        <v>11270</v>
      </c>
      <c r="B5018" t="s">
        <v>11271</v>
      </c>
      <c r="C5018">
        <v>4.0599999999999996</v>
      </c>
      <c r="D5018">
        <v>4.0599999999999996</v>
      </c>
      <c r="E5018">
        <v>3.1</v>
      </c>
      <c r="F5018">
        <v>6.3</v>
      </c>
      <c r="G5018">
        <v>6.31</v>
      </c>
      <c r="H5018">
        <v>3.86</v>
      </c>
      <c r="I5018">
        <v>5.73</v>
      </c>
      <c r="J5018">
        <v>5.91</v>
      </c>
      <c r="K5018">
        <v>2.7</v>
      </c>
      <c r="U5018">
        <v>3</v>
      </c>
      <c r="V5018">
        <v>4</v>
      </c>
      <c r="W5018">
        <v>3</v>
      </c>
      <c r="X5018">
        <v>91</v>
      </c>
      <c r="Y5018">
        <v>110</v>
      </c>
      <c r="Z5018">
        <v>65</v>
      </c>
      <c r="AA5018">
        <f t="shared" si="1104"/>
        <v>276</v>
      </c>
      <c r="AB5018">
        <f t="shared" si="1109"/>
        <v>4.5992173665114654E-5</v>
      </c>
      <c r="AC5018" s="175"/>
    </row>
    <row r="5019" spans="1:29">
      <c r="A5019" t="s">
        <v>11272</v>
      </c>
      <c r="B5019" t="s">
        <v>11273</v>
      </c>
      <c r="C5019">
        <v>4.0599999999999996</v>
      </c>
      <c r="D5019">
        <v>4.0599999999999996</v>
      </c>
      <c r="E5019">
        <v>3.08</v>
      </c>
      <c r="F5019">
        <v>6.3</v>
      </c>
      <c r="G5019">
        <v>6.31</v>
      </c>
      <c r="H5019">
        <v>3.83</v>
      </c>
      <c r="I5019">
        <v>5.7</v>
      </c>
      <c r="J5019">
        <v>5.9</v>
      </c>
      <c r="K5019">
        <v>2.7</v>
      </c>
      <c r="U5019">
        <v>2</v>
      </c>
      <c r="V5019">
        <v>3</v>
      </c>
      <c r="W5019">
        <v>1</v>
      </c>
      <c r="X5019">
        <v>77</v>
      </c>
      <c r="Y5019">
        <v>82</v>
      </c>
      <c r="Z5019">
        <v>27</v>
      </c>
      <c r="AA5019">
        <f t="shared" si="1104"/>
        <v>192</v>
      </c>
      <c r="AB5019">
        <f t="shared" si="1109"/>
        <v>3.1994555593123238E-5</v>
      </c>
      <c r="AC5019" s="175"/>
    </row>
    <row r="5020" spans="1:29">
      <c r="A5020" t="s">
        <v>11274</v>
      </c>
      <c r="B5020" t="s">
        <v>11275</v>
      </c>
      <c r="C5020">
        <v>4.0599999999999996</v>
      </c>
      <c r="D5020">
        <v>4.0599999999999996</v>
      </c>
      <c r="E5020">
        <v>3.06</v>
      </c>
      <c r="F5020">
        <v>6.29</v>
      </c>
      <c r="G5020">
        <v>6.31</v>
      </c>
      <c r="H5020">
        <v>3.79</v>
      </c>
      <c r="I5020">
        <v>5.66</v>
      </c>
      <c r="J5020">
        <v>5.87</v>
      </c>
      <c r="K5020">
        <v>2.7</v>
      </c>
      <c r="U5020">
        <v>4</v>
      </c>
      <c r="V5020">
        <v>3</v>
      </c>
      <c r="W5020">
        <v>2</v>
      </c>
      <c r="X5020">
        <v>68</v>
      </c>
      <c r="Y5020">
        <v>63</v>
      </c>
      <c r="Z5020">
        <v>11</v>
      </c>
      <c r="AA5020">
        <f t="shared" si="1104"/>
        <v>151</v>
      </c>
      <c r="AB5020">
        <f t="shared" si="1109"/>
        <v>2.5162384867508377E-5</v>
      </c>
      <c r="AC5020" s="175"/>
    </row>
    <row r="5021" spans="1:29">
      <c r="A5021" t="s">
        <v>11276</v>
      </c>
      <c r="B5021" t="s">
        <v>11277</v>
      </c>
      <c r="C5021">
        <v>4.0599999999999996</v>
      </c>
      <c r="D5021">
        <v>4.0599999999999996</v>
      </c>
      <c r="E5021">
        <v>3.05</v>
      </c>
      <c r="F5021">
        <v>6.29</v>
      </c>
      <c r="G5021">
        <v>6.31</v>
      </c>
      <c r="H5021">
        <v>3.76</v>
      </c>
      <c r="I5021">
        <v>5.63</v>
      </c>
      <c r="J5021">
        <v>5.86</v>
      </c>
      <c r="K5021">
        <v>2.7</v>
      </c>
      <c r="U5021">
        <v>3</v>
      </c>
      <c r="V5021">
        <v>3</v>
      </c>
      <c r="W5021">
        <v>2</v>
      </c>
      <c r="X5021">
        <v>85</v>
      </c>
      <c r="Y5021">
        <v>65</v>
      </c>
      <c r="Z5021">
        <v>14</v>
      </c>
      <c r="AA5021">
        <f t="shared" si="1104"/>
        <v>172</v>
      </c>
      <c r="AB5021">
        <f t="shared" si="1109"/>
        <v>2.8661789385506233E-5</v>
      </c>
      <c r="AC5021" s="175">
        <f t="shared" ref="AC5021" si="1111">SUM(AB5021:AB5024)/4</f>
        <v>3.3286002498574826E-5</v>
      </c>
    </row>
    <row r="5022" spans="1:29">
      <c r="A5022" t="s">
        <v>11278</v>
      </c>
      <c r="B5022" t="s">
        <v>11279</v>
      </c>
      <c r="C5022">
        <v>4.0599999999999996</v>
      </c>
      <c r="D5022">
        <v>4.0599999999999996</v>
      </c>
      <c r="E5022">
        <v>3.03</v>
      </c>
      <c r="F5022">
        <v>6.27</v>
      </c>
      <c r="G5022">
        <v>6.31</v>
      </c>
      <c r="H5022">
        <v>3.73</v>
      </c>
      <c r="I5022">
        <v>5.58</v>
      </c>
      <c r="J5022">
        <v>5.84</v>
      </c>
      <c r="K5022">
        <v>2.7</v>
      </c>
      <c r="U5022">
        <v>2</v>
      </c>
      <c r="V5022">
        <v>3</v>
      </c>
      <c r="W5022">
        <v>2</v>
      </c>
      <c r="X5022">
        <v>88</v>
      </c>
      <c r="Y5022">
        <v>63</v>
      </c>
      <c r="Z5022">
        <v>11</v>
      </c>
      <c r="AA5022">
        <f t="shared" si="1104"/>
        <v>169</v>
      </c>
      <c r="AB5022">
        <f t="shared" si="1109"/>
        <v>2.8161874454363683E-5</v>
      </c>
      <c r="AC5022" s="175"/>
    </row>
    <row r="5023" spans="1:29">
      <c r="A5023" t="s">
        <v>11280</v>
      </c>
      <c r="B5023" t="s">
        <v>11281</v>
      </c>
      <c r="C5023">
        <v>4.0599999999999996</v>
      </c>
      <c r="D5023">
        <v>4.0599999999999996</v>
      </c>
      <c r="E5023">
        <v>3.02</v>
      </c>
      <c r="F5023">
        <v>6.26</v>
      </c>
      <c r="G5023">
        <v>6.31</v>
      </c>
      <c r="H5023">
        <v>3.71</v>
      </c>
      <c r="I5023">
        <v>5.53</v>
      </c>
      <c r="J5023">
        <v>5.81</v>
      </c>
      <c r="K5023">
        <v>2.7</v>
      </c>
      <c r="U5023">
        <v>3</v>
      </c>
      <c r="V5023">
        <v>3</v>
      </c>
      <c r="W5023">
        <v>3</v>
      </c>
      <c r="X5023">
        <v>90</v>
      </c>
      <c r="Y5023">
        <v>61</v>
      </c>
      <c r="Z5023">
        <v>20</v>
      </c>
      <c r="AA5023">
        <f t="shared" si="1104"/>
        <v>180</v>
      </c>
      <c r="AB5023">
        <f t="shared" si="1109"/>
        <v>2.9994895868553035E-5</v>
      </c>
      <c r="AC5023" s="175"/>
    </row>
    <row r="5024" spans="1:29">
      <c r="A5024" t="s">
        <v>11282</v>
      </c>
      <c r="B5024" t="s">
        <v>11283</v>
      </c>
      <c r="C5024">
        <v>4.0599999999999996</v>
      </c>
      <c r="D5024">
        <v>4.0599999999999996</v>
      </c>
      <c r="E5024">
        <v>3.01</v>
      </c>
      <c r="F5024">
        <v>6.26</v>
      </c>
      <c r="G5024">
        <v>6.31</v>
      </c>
      <c r="H5024">
        <v>3.68</v>
      </c>
      <c r="I5024">
        <v>5.52</v>
      </c>
      <c r="J5024">
        <v>5.8</v>
      </c>
      <c r="K5024">
        <v>2.7</v>
      </c>
      <c r="U5024">
        <v>3</v>
      </c>
      <c r="V5024">
        <v>6</v>
      </c>
      <c r="W5024">
        <v>4</v>
      </c>
      <c r="X5024">
        <v>120</v>
      </c>
      <c r="Y5024">
        <v>97</v>
      </c>
      <c r="Z5024">
        <v>48</v>
      </c>
      <c r="AA5024">
        <f t="shared" si="1104"/>
        <v>278</v>
      </c>
      <c r="AB5024">
        <f t="shared" si="1109"/>
        <v>4.6325450285876356E-5</v>
      </c>
      <c r="AC5024" s="175"/>
    </row>
    <row r="5025" spans="1:29">
      <c r="A5025" t="s">
        <v>11284</v>
      </c>
      <c r="B5025" t="s">
        <v>11285</v>
      </c>
      <c r="C5025">
        <v>4.0599999999999996</v>
      </c>
      <c r="D5025">
        <v>4.0599999999999996</v>
      </c>
      <c r="E5025">
        <v>3.01</v>
      </c>
      <c r="F5025">
        <v>6.26</v>
      </c>
      <c r="G5025">
        <v>6.31</v>
      </c>
      <c r="H5025">
        <v>3.66</v>
      </c>
      <c r="I5025">
        <v>5.55</v>
      </c>
      <c r="J5025">
        <v>5.82</v>
      </c>
      <c r="K5025">
        <v>2.7</v>
      </c>
      <c r="V5025">
        <v>9</v>
      </c>
      <c r="W5025">
        <v>10</v>
      </c>
      <c r="X5025">
        <v>194</v>
      </c>
      <c r="Y5025">
        <v>133</v>
      </c>
      <c r="Z5025">
        <v>152</v>
      </c>
      <c r="AA5025">
        <f t="shared" si="1104"/>
        <v>498</v>
      </c>
      <c r="AB5025">
        <f t="shared" si="1109"/>
        <v>8.2985878569663397E-5</v>
      </c>
      <c r="AC5025" s="175">
        <f t="shared" ref="AC5025" si="1112">SUM(AB5025:AB5028)/4</f>
        <v>8.8484942812231459E-5</v>
      </c>
    </row>
    <row r="5026" spans="1:29">
      <c r="A5026" t="s">
        <v>11286</v>
      </c>
      <c r="B5026" t="s">
        <v>11287</v>
      </c>
      <c r="C5026">
        <v>4.0599999999999996</v>
      </c>
      <c r="D5026">
        <v>4.0599999999999996</v>
      </c>
      <c r="E5026">
        <v>3.05</v>
      </c>
      <c r="F5026">
        <v>6.28</v>
      </c>
      <c r="G5026">
        <v>6.31</v>
      </c>
      <c r="H5026">
        <v>3.69</v>
      </c>
      <c r="I5026">
        <v>5.61</v>
      </c>
      <c r="J5026">
        <v>5.85</v>
      </c>
      <c r="K5026">
        <v>2.7</v>
      </c>
      <c r="U5026">
        <v>2</v>
      </c>
      <c r="V5026">
        <v>10</v>
      </c>
      <c r="W5026">
        <v>11</v>
      </c>
      <c r="X5026">
        <v>214</v>
      </c>
      <c r="Y5026">
        <v>113</v>
      </c>
      <c r="Z5026">
        <v>237</v>
      </c>
      <c r="AA5026">
        <f t="shared" si="1104"/>
        <v>587</v>
      </c>
      <c r="AB5026">
        <f t="shared" si="1109"/>
        <v>9.7816688193559065E-5</v>
      </c>
      <c r="AC5026" s="175"/>
    </row>
    <row r="5027" spans="1:29">
      <c r="A5027" t="s">
        <v>11288</v>
      </c>
      <c r="B5027" t="s">
        <v>11289</v>
      </c>
      <c r="C5027">
        <v>4.0599999999999996</v>
      </c>
      <c r="D5027">
        <v>4.0599999999999996</v>
      </c>
      <c r="E5027">
        <v>3.09</v>
      </c>
      <c r="F5027">
        <v>6.29</v>
      </c>
      <c r="G5027">
        <v>6.31</v>
      </c>
      <c r="H5027">
        <v>3.75</v>
      </c>
      <c r="I5027">
        <v>5.7</v>
      </c>
      <c r="J5027">
        <v>5.9</v>
      </c>
      <c r="K5027">
        <v>2.7</v>
      </c>
      <c r="U5027">
        <v>4</v>
      </c>
      <c r="V5027">
        <v>9</v>
      </c>
      <c r="W5027">
        <v>11</v>
      </c>
      <c r="X5027">
        <v>214</v>
      </c>
      <c r="Y5027">
        <v>142</v>
      </c>
      <c r="Z5027">
        <v>204</v>
      </c>
      <c r="AA5027">
        <f t="shared" si="1104"/>
        <v>584</v>
      </c>
      <c r="AB5027">
        <f t="shared" si="1109"/>
        <v>9.7316773262416515E-5</v>
      </c>
      <c r="AC5027" s="175"/>
    </row>
    <row r="5028" spans="1:29">
      <c r="A5028" t="s">
        <v>11290</v>
      </c>
      <c r="B5028" t="s">
        <v>11291</v>
      </c>
      <c r="C5028">
        <v>4.0599999999999996</v>
      </c>
      <c r="D5028">
        <v>4.0599999999999996</v>
      </c>
      <c r="E5028">
        <v>3.14</v>
      </c>
      <c r="F5028">
        <v>6.3</v>
      </c>
      <c r="G5028">
        <v>6.31</v>
      </c>
      <c r="H5028">
        <v>3.83</v>
      </c>
      <c r="I5028">
        <v>5.78</v>
      </c>
      <c r="J5028">
        <v>5.94</v>
      </c>
      <c r="K5028">
        <v>2.7</v>
      </c>
      <c r="U5028">
        <v>5</v>
      </c>
      <c r="V5028">
        <v>8</v>
      </c>
      <c r="W5028">
        <v>9</v>
      </c>
      <c r="X5028">
        <v>151</v>
      </c>
      <c r="Y5028">
        <v>127</v>
      </c>
      <c r="Z5028">
        <v>155</v>
      </c>
      <c r="AA5028">
        <f t="shared" si="1104"/>
        <v>455</v>
      </c>
      <c r="AB5028">
        <f t="shared" si="1109"/>
        <v>7.5820431223286831E-5</v>
      </c>
      <c r="AC5028" s="175"/>
    </row>
    <row r="5029" spans="1:29">
      <c r="A5029" t="s">
        <v>11292</v>
      </c>
      <c r="B5029" t="s">
        <v>11293</v>
      </c>
      <c r="C5029">
        <v>4.0599999999999996</v>
      </c>
      <c r="D5029">
        <v>4.0599999999999996</v>
      </c>
      <c r="E5029">
        <v>3.19</v>
      </c>
      <c r="F5029">
        <v>6.3</v>
      </c>
      <c r="G5029">
        <v>6.31</v>
      </c>
      <c r="H5029">
        <v>3.93</v>
      </c>
      <c r="I5029">
        <v>5.86</v>
      </c>
      <c r="J5029">
        <v>5.98</v>
      </c>
      <c r="K5029">
        <v>2.7</v>
      </c>
      <c r="U5029">
        <v>5</v>
      </c>
      <c r="V5029">
        <v>8</v>
      </c>
      <c r="W5029">
        <v>9</v>
      </c>
      <c r="X5029">
        <v>140</v>
      </c>
      <c r="Y5029">
        <v>129</v>
      </c>
      <c r="Z5029">
        <v>148</v>
      </c>
      <c r="AA5029">
        <f t="shared" si="1104"/>
        <v>439</v>
      </c>
      <c r="AB5029">
        <f t="shared" si="1109"/>
        <v>7.3154218257193241E-5</v>
      </c>
      <c r="AC5029" s="175">
        <f t="shared" ref="AC5029" si="1113">SUM(AB5029:AB5032)/4</f>
        <v>6.8446685988934211E-5</v>
      </c>
    </row>
    <row r="5030" spans="1:29">
      <c r="A5030" t="s">
        <v>11294</v>
      </c>
      <c r="B5030" t="s">
        <v>11295</v>
      </c>
      <c r="C5030">
        <v>4.0599999999999996</v>
      </c>
      <c r="D5030">
        <v>4.0599999999999996</v>
      </c>
      <c r="E5030">
        <v>3.22</v>
      </c>
      <c r="F5030">
        <v>6.3</v>
      </c>
      <c r="G5030">
        <v>6.32</v>
      </c>
      <c r="H5030">
        <v>4</v>
      </c>
      <c r="I5030">
        <v>5.92</v>
      </c>
      <c r="J5030">
        <v>6.01</v>
      </c>
      <c r="K5030">
        <v>2.7</v>
      </c>
      <c r="U5030">
        <v>5</v>
      </c>
      <c r="V5030">
        <v>7</v>
      </c>
      <c r="W5030">
        <v>7</v>
      </c>
      <c r="X5030">
        <v>137</v>
      </c>
      <c r="Y5030">
        <v>122</v>
      </c>
      <c r="Z5030">
        <v>135</v>
      </c>
      <c r="AA5030">
        <f t="shared" si="1104"/>
        <v>413</v>
      </c>
      <c r="AB5030">
        <f t="shared" si="1109"/>
        <v>6.8821622187291133E-5</v>
      </c>
      <c r="AC5030" s="175"/>
    </row>
    <row r="5031" spans="1:29">
      <c r="A5031" t="s">
        <v>11296</v>
      </c>
      <c r="B5031" t="s">
        <v>11297</v>
      </c>
      <c r="C5031">
        <v>4.0599999999999996</v>
      </c>
      <c r="D5031">
        <v>4.0599999999999996</v>
      </c>
      <c r="E5031">
        <v>3.27</v>
      </c>
      <c r="F5031">
        <v>6.31</v>
      </c>
      <c r="G5031">
        <v>6.32</v>
      </c>
      <c r="H5031">
        <v>4.1399999999999997</v>
      </c>
      <c r="I5031">
        <v>5.98</v>
      </c>
      <c r="J5031">
        <v>6.04</v>
      </c>
      <c r="K5031">
        <v>2.7</v>
      </c>
      <c r="U5031">
        <v>4</v>
      </c>
      <c r="V5031">
        <v>7</v>
      </c>
      <c r="W5031">
        <v>7</v>
      </c>
      <c r="X5031">
        <v>128</v>
      </c>
      <c r="Y5031">
        <v>119</v>
      </c>
      <c r="Z5031">
        <v>137</v>
      </c>
      <c r="AA5031">
        <f t="shared" si="1104"/>
        <v>402</v>
      </c>
      <c r="AB5031">
        <f t="shared" si="1109"/>
        <v>6.6988600773101775E-5</v>
      </c>
      <c r="AC5031" s="175"/>
    </row>
    <row r="5032" spans="1:29">
      <c r="A5032" t="s">
        <v>11298</v>
      </c>
      <c r="B5032" t="s">
        <v>11299</v>
      </c>
      <c r="C5032">
        <v>4.0599999999999996</v>
      </c>
      <c r="D5032">
        <v>4.0599999999999996</v>
      </c>
      <c r="E5032">
        <v>3.31</v>
      </c>
      <c r="F5032">
        <v>6.31</v>
      </c>
      <c r="G5032">
        <v>6.32</v>
      </c>
      <c r="H5032">
        <v>4.25</v>
      </c>
      <c r="I5032">
        <v>6.01</v>
      </c>
      <c r="J5032">
        <v>6.05</v>
      </c>
      <c r="K5032">
        <v>2.7</v>
      </c>
      <c r="U5032">
        <v>4</v>
      </c>
      <c r="V5032">
        <v>7</v>
      </c>
      <c r="W5032">
        <v>6</v>
      </c>
      <c r="X5032">
        <v>121</v>
      </c>
      <c r="Y5032">
        <v>119</v>
      </c>
      <c r="Z5032">
        <v>132</v>
      </c>
      <c r="AA5032">
        <f t="shared" si="1104"/>
        <v>389</v>
      </c>
      <c r="AB5032">
        <f t="shared" si="1109"/>
        <v>6.4822302738150721E-5</v>
      </c>
      <c r="AC5032" s="175"/>
    </row>
    <row r="5033" spans="1:29">
      <c r="A5033" t="s">
        <v>11300</v>
      </c>
      <c r="B5033" t="s">
        <v>11301</v>
      </c>
      <c r="C5033">
        <v>4.0599999999999996</v>
      </c>
      <c r="D5033">
        <v>4.0599999999999996</v>
      </c>
      <c r="E5033">
        <v>3.34</v>
      </c>
      <c r="F5033">
        <v>6.32</v>
      </c>
      <c r="G5033">
        <v>6.32</v>
      </c>
      <c r="H5033">
        <v>4.32</v>
      </c>
      <c r="I5033">
        <v>6.04</v>
      </c>
      <c r="J5033">
        <v>6.06</v>
      </c>
      <c r="K5033">
        <v>2.7</v>
      </c>
      <c r="U5033">
        <v>5</v>
      </c>
      <c r="V5033">
        <v>6</v>
      </c>
      <c r="W5033">
        <v>6</v>
      </c>
      <c r="X5033">
        <v>97</v>
      </c>
      <c r="Y5033">
        <v>110</v>
      </c>
      <c r="Z5033">
        <v>106</v>
      </c>
      <c r="AA5033">
        <f t="shared" si="1104"/>
        <v>330</v>
      </c>
      <c r="AB5033">
        <f t="shared" si="1109"/>
        <v>5.4990642425680565E-5</v>
      </c>
      <c r="AC5033" s="175">
        <f t="shared" ref="AC5033" si="1114">SUM(AB5033:AB5036)/4</f>
        <v>5.2241110304396534E-5</v>
      </c>
    </row>
    <row r="5034" spans="1:29">
      <c r="A5034" t="s">
        <v>11302</v>
      </c>
      <c r="B5034" t="s">
        <v>11303</v>
      </c>
      <c r="C5034">
        <v>4.0599999999999996</v>
      </c>
      <c r="D5034">
        <v>4.0599999999999996</v>
      </c>
      <c r="E5034">
        <v>3.37</v>
      </c>
      <c r="F5034">
        <v>6.32</v>
      </c>
      <c r="G5034">
        <v>6.32</v>
      </c>
      <c r="H5034">
        <v>4.3499999999999996</v>
      </c>
      <c r="I5034">
        <v>6.05</v>
      </c>
      <c r="J5034">
        <v>6.07</v>
      </c>
      <c r="K5034">
        <v>2.7</v>
      </c>
      <c r="U5034">
        <v>6</v>
      </c>
      <c r="V5034">
        <v>6</v>
      </c>
      <c r="W5034">
        <v>5</v>
      </c>
      <c r="X5034">
        <v>91</v>
      </c>
      <c r="Y5034">
        <v>112</v>
      </c>
      <c r="Z5034">
        <v>102</v>
      </c>
      <c r="AA5034">
        <f t="shared" si="1104"/>
        <v>322</v>
      </c>
      <c r="AB5034">
        <f t="shared" si="1109"/>
        <v>5.3657535942633763E-5</v>
      </c>
      <c r="AC5034" s="175"/>
    </row>
    <row r="5035" spans="1:29">
      <c r="A5035" t="s">
        <v>11304</v>
      </c>
      <c r="B5035" t="s">
        <v>11305</v>
      </c>
      <c r="C5035">
        <v>4.0599999999999996</v>
      </c>
      <c r="D5035">
        <v>4.0599999999999996</v>
      </c>
      <c r="E5035">
        <v>3.38</v>
      </c>
      <c r="F5035">
        <v>6.32</v>
      </c>
      <c r="G5035">
        <v>6.32</v>
      </c>
      <c r="H5035">
        <v>4.34</v>
      </c>
      <c r="I5035">
        <v>6.06</v>
      </c>
      <c r="J5035">
        <v>6.08</v>
      </c>
      <c r="K5035">
        <v>2.7</v>
      </c>
      <c r="U5035">
        <v>4</v>
      </c>
      <c r="V5035">
        <v>6</v>
      </c>
      <c r="W5035">
        <v>5</v>
      </c>
      <c r="X5035">
        <v>89</v>
      </c>
      <c r="Y5035">
        <v>102</v>
      </c>
      <c r="Z5035">
        <v>91</v>
      </c>
      <c r="AA5035">
        <f t="shared" si="1104"/>
        <v>297</v>
      </c>
      <c r="AB5035">
        <f t="shared" si="1109"/>
        <v>4.949157818311251E-5</v>
      </c>
      <c r="AC5035" s="175"/>
    </row>
    <row r="5036" spans="1:29">
      <c r="A5036" t="s">
        <v>11306</v>
      </c>
      <c r="B5036" t="s">
        <v>11307</v>
      </c>
      <c r="C5036">
        <v>4.0599999999999996</v>
      </c>
      <c r="D5036">
        <v>4.0599999999999996</v>
      </c>
      <c r="E5036">
        <v>3.37</v>
      </c>
      <c r="F5036">
        <v>6.32</v>
      </c>
      <c r="G5036">
        <v>6.32</v>
      </c>
      <c r="H5036">
        <v>4.3</v>
      </c>
      <c r="I5036">
        <v>6.06</v>
      </c>
      <c r="J5036">
        <v>6.08</v>
      </c>
      <c r="K5036">
        <v>2.7</v>
      </c>
      <c r="U5036">
        <v>5</v>
      </c>
      <c r="V5036">
        <v>6</v>
      </c>
      <c r="W5036">
        <v>6</v>
      </c>
      <c r="X5036">
        <v>81</v>
      </c>
      <c r="Y5036">
        <v>100</v>
      </c>
      <c r="Z5036">
        <v>107</v>
      </c>
      <c r="AA5036">
        <f t="shared" si="1104"/>
        <v>305</v>
      </c>
      <c r="AB5036">
        <f t="shared" si="1109"/>
        <v>5.0824684666159311E-5</v>
      </c>
      <c r="AC5036" s="175"/>
    </row>
    <row r="5037" spans="1:29">
      <c r="A5037" t="s">
        <v>11308</v>
      </c>
      <c r="B5037" t="s">
        <v>11309</v>
      </c>
      <c r="C5037">
        <v>4.0599999999999996</v>
      </c>
      <c r="D5037">
        <v>4.0599999999999996</v>
      </c>
      <c r="E5037">
        <v>3.35</v>
      </c>
      <c r="F5037">
        <v>6.32</v>
      </c>
      <c r="G5037">
        <v>6.32</v>
      </c>
      <c r="H5037">
        <v>4.25</v>
      </c>
      <c r="I5037">
        <v>6.06</v>
      </c>
      <c r="J5037">
        <v>6.08</v>
      </c>
      <c r="K5037">
        <v>2.7</v>
      </c>
      <c r="U5037">
        <v>5</v>
      </c>
      <c r="V5037">
        <v>6</v>
      </c>
      <c r="W5037">
        <v>6</v>
      </c>
      <c r="X5037">
        <v>84</v>
      </c>
      <c r="Y5037">
        <v>108</v>
      </c>
      <c r="Z5037">
        <v>126</v>
      </c>
      <c r="AA5037">
        <f t="shared" si="1104"/>
        <v>335</v>
      </c>
      <c r="AB5037">
        <f t="shared" si="1109"/>
        <v>5.5823833977584817E-5</v>
      </c>
      <c r="AC5037" s="175">
        <f t="shared" ref="AC5037" si="1115">SUM(AB5037:AB5040)/4</f>
        <v>5.9656515116344368E-5</v>
      </c>
    </row>
    <row r="5038" spans="1:29">
      <c r="A5038" t="s">
        <v>11310</v>
      </c>
      <c r="B5038" t="s">
        <v>11311</v>
      </c>
      <c r="C5038">
        <v>4.0599999999999996</v>
      </c>
      <c r="D5038">
        <v>4.0599999999999996</v>
      </c>
      <c r="E5038">
        <v>3.32</v>
      </c>
      <c r="F5038">
        <v>6.32</v>
      </c>
      <c r="G5038">
        <v>6.32</v>
      </c>
      <c r="H5038">
        <v>4.18</v>
      </c>
      <c r="I5038">
        <v>6.05</v>
      </c>
      <c r="J5038">
        <v>6.07</v>
      </c>
      <c r="K5038">
        <v>2.7</v>
      </c>
      <c r="U5038">
        <v>5</v>
      </c>
      <c r="V5038">
        <v>7</v>
      </c>
      <c r="W5038">
        <v>6</v>
      </c>
      <c r="X5038">
        <v>87</v>
      </c>
      <c r="Y5038">
        <v>113</v>
      </c>
      <c r="Z5038">
        <v>122</v>
      </c>
      <c r="AA5038">
        <f t="shared" si="1104"/>
        <v>340</v>
      </c>
      <c r="AB5038">
        <f t="shared" si="1109"/>
        <v>5.6657025529489062E-5</v>
      </c>
      <c r="AC5038" s="175"/>
    </row>
    <row r="5039" spans="1:29">
      <c r="A5039" t="s">
        <v>11312</v>
      </c>
      <c r="B5039" t="s">
        <v>11313</v>
      </c>
      <c r="C5039">
        <v>4.0599999999999996</v>
      </c>
      <c r="D5039">
        <v>4.0599999999999996</v>
      </c>
      <c r="E5039">
        <v>3.25</v>
      </c>
      <c r="F5039">
        <v>6.31</v>
      </c>
      <c r="G5039">
        <v>6.32</v>
      </c>
      <c r="H5039">
        <v>4.09</v>
      </c>
      <c r="I5039">
        <v>6.02</v>
      </c>
      <c r="J5039">
        <v>6.06</v>
      </c>
      <c r="K5039">
        <v>2.7</v>
      </c>
      <c r="U5039">
        <v>5</v>
      </c>
      <c r="V5039">
        <v>7</v>
      </c>
      <c r="W5039">
        <v>7</v>
      </c>
      <c r="X5039">
        <v>103</v>
      </c>
      <c r="Y5039">
        <v>116</v>
      </c>
      <c r="Z5039">
        <v>128</v>
      </c>
      <c r="AA5039">
        <f t="shared" si="1104"/>
        <v>366</v>
      </c>
      <c r="AB5039">
        <f t="shared" si="1109"/>
        <v>6.098962159939117E-5</v>
      </c>
      <c r="AC5039" s="175"/>
    </row>
    <row r="5040" spans="1:29">
      <c r="A5040" t="s">
        <v>11314</v>
      </c>
      <c r="B5040" t="s">
        <v>11315</v>
      </c>
      <c r="C5040">
        <v>4.0599999999999996</v>
      </c>
      <c r="D5040">
        <v>4.0599999999999996</v>
      </c>
      <c r="E5040">
        <v>3.19</v>
      </c>
      <c r="F5040">
        <v>6.31</v>
      </c>
      <c r="G5040">
        <v>6.32</v>
      </c>
      <c r="H5040">
        <v>3.96</v>
      </c>
      <c r="I5040">
        <v>5.97</v>
      </c>
      <c r="J5040">
        <v>6.03</v>
      </c>
      <c r="K5040">
        <v>2.7</v>
      </c>
      <c r="U5040">
        <v>5</v>
      </c>
      <c r="V5040">
        <v>8</v>
      </c>
      <c r="W5040">
        <v>7</v>
      </c>
      <c r="X5040">
        <v>111</v>
      </c>
      <c r="Y5040">
        <v>127</v>
      </c>
      <c r="Z5040">
        <v>133</v>
      </c>
      <c r="AA5040">
        <f t="shared" si="1104"/>
        <v>391</v>
      </c>
      <c r="AB5040">
        <f t="shared" si="1109"/>
        <v>6.515557935891243E-5</v>
      </c>
      <c r="AC5040" s="175"/>
    </row>
    <row r="5041" spans="1:29">
      <c r="A5041" t="s">
        <v>11316</v>
      </c>
      <c r="B5041" t="s">
        <v>11317</v>
      </c>
      <c r="C5041">
        <v>4.0599999999999996</v>
      </c>
      <c r="D5041">
        <v>4.0599999999999996</v>
      </c>
      <c r="E5041">
        <v>3.13</v>
      </c>
      <c r="F5041">
        <v>6.3</v>
      </c>
      <c r="G5041">
        <v>6.31</v>
      </c>
      <c r="H5041">
        <v>3.85</v>
      </c>
      <c r="I5041">
        <v>5.89</v>
      </c>
      <c r="J5041">
        <v>5.99</v>
      </c>
      <c r="K5041">
        <v>2.7</v>
      </c>
      <c r="U5041">
        <v>5</v>
      </c>
      <c r="V5041">
        <v>8</v>
      </c>
      <c r="W5041">
        <v>6</v>
      </c>
      <c r="X5041">
        <v>102</v>
      </c>
      <c r="Y5041">
        <v>123</v>
      </c>
      <c r="Z5041">
        <v>114</v>
      </c>
      <c r="AA5041">
        <f t="shared" si="1104"/>
        <v>358</v>
      </c>
      <c r="AB5041">
        <f t="shared" si="1109"/>
        <v>5.9656515116344368E-5</v>
      </c>
      <c r="AC5041" s="175">
        <f t="shared" ref="AC5041" si="1116">SUM(AB5041:AB5044)/4</f>
        <v>4.1159662664069996E-5</v>
      </c>
    </row>
    <row r="5042" spans="1:29">
      <c r="A5042" t="s">
        <v>11318</v>
      </c>
      <c r="B5042" t="s">
        <v>11319</v>
      </c>
      <c r="C5042">
        <v>4.0599999999999996</v>
      </c>
      <c r="D5042">
        <v>4.0599999999999996</v>
      </c>
      <c r="E5042">
        <v>3.08</v>
      </c>
      <c r="F5042">
        <v>6.3</v>
      </c>
      <c r="G5042">
        <v>6.31</v>
      </c>
      <c r="H5042">
        <v>3.76</v>
      </c>
      <c r="I5042">
        <v>5.8</v>
      </c>
      <c r="J5042">
        <v>5.95</v>
      </c>
      <c r="K5042">
        <v>2.7</v>
      </c>
      <c r="U5042">
        <v>4</v>
      </c>
      <c r="V5042">
        <v>6</v>
      </c>
      <c r="W5042">
        <v>5</v>
      </c>
      <c r="X5042">
        <v>98</v>
      </c>
      <c r="Y5042">
        <v>112</v>
      </c>
      <c r="Z5042">
        <v>66</v>
      </c>
      <c r="AA5042">
        <f t="shared" si="1104"/>
        <v>291</v>
      </c>
      <c r="AB5042">
        <f t="shared" si="1109"/>
        <v>4.8491748320827403E-5</v>
      </c>
      <c r="AC5042" s="175"/>
    </row>
    <row r="5043" spans="1:29">
      <c r="A5043" t="s">
        <v>11320</v>
      </c>
      <c r="B5043" t="s">
        <v>11321</v>
      </c>
      <c r="C5043">
        <v>4.0599999999999996</v>
      </c>
      <c r="D5043">
        <v>4.0599999999999996</v>
      </c>
      <c r="E5043">
        <v>3.06</v>
      </c>
      <c r="F5043">
        <v>6.3</v>
      </c>
      <c r="G5043">
        <v>6.31</v>
      </c>
      <c r="H5043">
        <v>3.71</v>
      </c>
      <c r="I5043">
        <v>5.75</v>
      </c>
      <c r="J5043">
        <v>5.92</v>
      </c>
      <c r="K5043">
        <v>2.7</v>
      </c>
      <c r="U5043">
        <v>4</v>
      </c>
      <c r="V5043">
        <v>5</v>
      </c>
      <c r="W5043">
        <v>2</v>
      </c>
      <c r="X5043">
        <v>74</v>
      </c>
      <c r="Y5043">
        <v>83</v>
      </c>
      <c r="Z5043">
        <v>27</v>
      </c>
      <c r="AA5043">
        <f t="shared" si="1104"/>
        <v>195</v>
      </c>
      <c r="AB5043">
        <f t="shared" si="1109"/>
        <v>3.2494470524265788E-5</v>
      </c>
      <c r="AC5043" s="175"/>
    </row>
    <row r="5044" spans="1:29">
      <c r="A5044" t="s">
        <v>11322</v>
      </c>
      <c r="B5044" t="s">
        <v>11323</v>
      </c>
      <c r="C5044">
        <v>4.0599999999999996</v>
      </c>
      <c r="D5044">
        <v>4.0599999999999996</v>
      </c>
      <c r="E5044">
        <v>3.04</v>
      </c>
      <c r="F5044">
        <v>6.3</v>
      </c>
      <c r="G5044">
        <v>6.31</v>
      </c>
      <c r="H5044">
        <v>3.66</v>
      </c>
      <c r="I5044">
        <v>5.7</v>
      </c>
      <c r="J5044">
        <v>5.89</v>
      </c>
      <c r="K5044">
        <v>2.7</v>
      </c>
      <c r="U5044">
        <v>2</v>
      </c>
      <c r="V5044">
        <v>3</v>
      </c>
      <c r="W5044">
        <v>1</v>
      </c>
      <c r="X5044">
        <v>64</v>
      </c>
      <c r="Y5044">
        <v>63</v>
      </c>
      <c r="Z5044">
        <v>11</v>
      </c>
      <c r="AA5044">
        <f t="shared" si="1104"/>
        <v>144</v>
      </c>
      <c r="AB5044">
        <f t="shared" si="1109"/>
        <v>2.3995916694842427E-5</v>
      </c>
      <c r="AC5044" s="175"/>
    </row>
    <row r="5045" spans="1:29">
      <c r="A5045" t="s">
        <v>11324</v>
      </c>
      <c r="B5045" t="s">
        <v>11325</v>
      </c>
      <c r="C5045">
        <v>4.0599999999999996</v>
      </c>
      <c r="D5045">
        <v>4.0599999999999996</v>
      </c>
      <c r="E5045">
        <v>3.02</v>
      </c>
      <c r="F5045">
        <v>6.29</v>
      </c>
      <c r="G5045">
        <v>6.31</v>
      </c>
      <c r="H5045">
        <v>3.63</v>
      </c>
      <c r="I5045">
        <v>5.66</v>
      </c>
      <c r="J5045">
        <v>5.87</v>
      </c>
      <c r="K5045">
        <v>2.7</v>
      </c>
      <c r="U5045">
        <v>3</v>
      </c>
      <c r="V5045">
        <v>3</v>
      </c>
      <c r="W5045">
        <v>1</v>
      </c>
      <c r="X5045">
        <v>81</v>
      </c>
      <c r="Y5045">
        <v>65</v>
      </c>
      <c r="Z5045">
        <v>14</v>
      </c>
      <c r="AA5045">
        <f t="shared" si="1104"/>
        <v>167</v>
      </c>
      <c r="AB5045">
        <f t="shared" si="1109"/>
        <v>2.7828597833601981E-5</v>
      </c>
      <c r="AC5045" s="175">
        <f t="shared" ref="AC5045:AC5105" si="1117">SUM(AB5045:AB5048)/4</f>
        <v>3.2494470524265788E-5</v>
      </c>
    </row>
    <row r="5046" spans="1:29">
      <c r="A5046" t="s">
        <v>11326</v>
      </c>
      <c r="B5046" t="s">
        <v>11327</v>
      </c>
      <c r="C5046">
        <v>4.0599999999999996</v>
      </c>
      <c r="D5046">
        <v>4.0599999999999996</v>
      </c>
      <c r="E5046">
        <v>2.99</v>
      </c>
      <c r="F5046">
        <v>6.28</v>
      </c>
      <c r="G5046">
        <v>6.31</v>
      </c>
      <c r="H5046">
        <v>3.6</v>
      </c>
      <c r="I5046">
        <v>5.58</v>
      </c>
      <c r="J5046">
        <v>5.84</v>
      </c>
      <c r="K5046">
        <v>2.7</v>
      </c>
      <c r="U5046">
        <v>2</v>
      </c>
      <c r="V5046">
        <v>3</v>
      </c>
      <c r="W5046">
        <v>1</v>
      </c>
      <c r="X5046">
        <v>84</v>
      </c>
      <c r="Y5046">
        <v>63</v>
      </c>
      <c r="Z5046">
        <v>11</v>
      </c>
      <c r="AA5046">
        <f t="shared" si="1104"/>
        <v>164</v>
      </c>
      <c r="AB5046">
        <f t="shared" si="1109"/>
        <v>2.7328682902459431E-5</v>
      </c>
      <c r="AC5046" s="175"/>
    </row>
    <row r="5047" spans="1:29">
      <c r="A5047" t="s">
        <v>11328</v>
      </c>
      <c r="B5047" t="s">
        <v>11329</v>
      </c>
      <c r="C5047">
        <v>4.0599999999999996</v>
      </c>
      <c r="D5047">
        <v>4.0599999999999996</v>
      </c>
      <c r="E5047">
        <v>2.97</v>
      </c>
      <c r="F5047">
        <v>6.26</v>
      </c>
      <c r="G5047">
        <v>6.31</v>
      </c>
      <c r="H5047">
        <v>3.57</v>
      </c>
      <c r="I5047">
        <v>5.54</v>
      </c>
      <c r="J5047">
        <v>5.81</v>
      </c>
      <c r="K5047">
        <v>2.7</v>
      </c>
      <c r="U5047">
        <v>3</v>
      </c>
      <c r="V5047">
        <v>3</v>
      </c>
      <c r="W5047">
        <v>2</v>
      </c>
      <c r="X5047">
        <v>86</v>
      </c>
      <c r="Y5047">
        <v>61</v>
      </c>
      <c r="Z5047">
        <v>20</v>
      </c>
      <c r="AA5047">
        <f t="shared" si="1104"/>
        <v>175</v>
      </c>
      <c r="AB5047">
        <f t="shared" si="1109"/>
        <v>2.9161704316648783E-5</v>
      </c>
      <c r="AC5047" s="175"/>
    </row>
    <row r="5048" spans="1:29">
      <c r="A5048" t="s">
        <v>11330</v>
      </c>
      <c r="B5048" t="s">
        <v>11331</v>
      </c>
      <c r="C5048">
        <v>4.0599999999999996</v>
      </c>
      <c r="D5048">
        <v>4.0599999999999996</v>
      </c>
      <c r="E5048">
        <v>2.96</v>
      </c>
      <c r="F5048">
        <v>6.25</v>
      </c>
      <c r="G5048">
        <v>6.31</v>
      </c>
      <c r="H5048">
        <v>3.54</v>
      </c>
      <c r="I5048">
        <v>5.51</v>
      </c>
      <c r="J5048">
        <v>5.8</v>
      </c>
      <c r="K5048">
        <v>2.7</v>
      </c>
      <c r="U5048">
        <v>2</v>
      </c>
      <c r="V5048">
        <v>5</v>
      </c>
      <c r="W5048">
        <v>4</v>
      </c>
      <c r="X5048">
        <v>118</v>
      </c>
      <c r="Y5048">
        <v>97</v>
      </c>
      <c r="Z5048">
        <v>48</v>
      </c>
      <c r="AA5048">
        <f t="shared" si="1104"/>
        <v>274</v>
      </c>
      <c r="AB5048">
        <f t="shared" si="1109"/>
        <v>4.5658897044352952E-5</v>
      </c>
      <c r="AC5048" s="175"/>
    </row>
    <row r="5049" spans="1:29">
      <c r="A5049" t="s">
        <v>11332</v>
      </c>
      <c r="B5049" t="s">
        <v>11333</v>
      </c>
      <c r="C5049">
        <v>4.0599999999999996</v>
      </c>
      <c r="D5049">
        <v>4.0599999999999996</v>
      </c>
      <c r="E5049">
        <v>2.99</v>
      </c>
      <c r="F5049">
        <v>6.28</v>
      </c>
      <c r="G5049">
        <v>6.31</v>
      </c>
      <c r="H5049">
        <v>3.53</v>
      </c>
      <c r="I5049">
        <v>5.6</v>
      </c>
      <c r="J5049">
        <v>5.84</v>
      </c>
      <c r="K5049">
        <v>2.7</v>
      </c>
      <c r="V5049">
        <v>8</v>
      </c>
      <c r="W5049">
        <v>8</v>
      </c>
      <c r="X5049">
        <v>191</v>
      </c>
      <c r="Y5049">
        <v>133</v>
      </c>
      <c r="Z5049">
        <v>152</v>
      </c>
      <c r="AA5049">
        <f t="shared" si="1104"/>
        <v>492</v>
      </c>
      <c r="AB5049">
        <f t="shared" si="1109"/>
        <v>8.1986048707378297E-5</v>
      </c>
      <c r="AC5049" s="175">
        <f t="shared" ref="AC5049:AC5109" si="1118">SUM(AB5049:AB5052)/4</f>
        <v>8.8401623657041018E-5</v>
      </c>
    </row>
    <row r="5050" spans="1:29">
      <c r="A5050" t="s">
        <v>11334</v>
      </c>
      <c r="B5050" t="s">
        <v>11335</v>
      </c>
      <c r="C5050">
        <v>4.0599999999999996</v>
      </c>
      <c r="D5050">
        <v>4.0599999999999996</v>
      </c>
      <c r="E5050">
        <v>3.07</v>
      </c>
      <c r="F5050">
        <v>6.31</v>
      </c>
      <c r="G5050">
        <v>6.32</v>
      </c>
      <c r="H5050">
        <v>3.62</v>
      </c>
      <c r="I5050">
        <v>5.82</v>
      </c>
      <c r="J5050">
        <v>5.96</v>
      </c>
      <c r="K5050">
        <v>2.7</v>
      </c>
      <c r="U5050">
        <v>2</v>
      </c>
      <c r="V5050">
        <v>8</v>
      </c>
      <c r="W5050">
        <v>11</v>
      </c>
      <c r="X5050">
        <v>216</v>
      </c>
      <c r="Y5050">
        <v>112</v>
      </c>
      <c r="Z5050">
        <v>237</v>
      </c>
      <c r="AA5050">
        <f t="shared" si="1104"/>
        <v>586</v>
      </c>
      <c r="AB5050">
        <f t="shared" si="1109"/>
        <v>9.7650049883178211E-5</v>
      </c>
      <c r="AC5050" s="175"/>
    </row>
    <row r="5051" spans="1:29">
      <c r="A5051" t="s">
        <v>11336</v>
      </c>
      <c r="B5051" t="s">
        <v>11337</v>
      </c>
      <c r="C5051">
        <v>4.0599999999999996</v>
      </c>
      <c r="D5051">
        <v>4.0599999999999996</v>
      </c>
      <c r="E5051">
        <v>3.16</v>
      </c>
      <c r="F5051">
        <v>6.31</v>
      </c>
      <c r="G5051">
        <v>6.32</v>
      </c>
      <c r="H5051">
        <v>3.75</v>
      </c>
      <c r="I5051">
        <v>6</v>
      </c>
      <c r="J5051">
        <v>6.05</v>
      </c>
      <c r="K5051">
        <v>2.7</v>
      </c>
      <c r="U5051">
        <v>3</v>
      </c>
      <c r="V5051">
        <v>8</v>
      </c>
      <c r="W5051">
        <v>10</v>
      </c>
      <c r="X5051">
        <v>214</v>
      </c>
      <c r="Y5051">
        <v>142</v>
      </c>
      <c r="Z5051">
        <v>204</v>
      </c>
      <c r="AA5051">
        <f t="shared" si="1104"/>
        <v>581</v>
      </c>
      <c r="AB5051">
        <f t="shared" si="1109"/>
        <v>9.6816858331273965E-5</v>
      </c>
      <c r="AC5051" s="175"/>
    </row>
    <row r="5052" spans="1:29">
      <c r="A5052" t="s">
        <v>11338</v>
      </c>
      <c r="B5052" t="s">
        <v>11339</v>
      </c>
      <c r="C5052">
        <v>4.0599999999999996</v>
      </c>
      <c r="D5052">
        <v>4.0599999999999996</v>
      </c>
      <c r="E5052">
        <v>3.26</v>
      </c>
      <c r="F5052">
        <v>6.32</v>
      </c>
      <c r="G5052">
        <v>6.32</v>
      </c>
      <c r="H5052">
        <v>3.91</v>
      </c>
      <c r="I5052">
        <v>6.06</v>
      </c>
      <c r="J5052">
        <v>6.08</v>
      </c>
      <c r="K5052">
        <v>2.7</v>
      </c>
      <c r="U5052">
        <v>4</v>
      </c>
      <c r="V5052">
        <v>7</v>
      </c>
      <c r="W5052">
        <v>8</v>
      </c>
      <c r="X5052">
        <v>162</v>
      </c>
      <c r="Y5052">
        <v>127</v>
      </c>
      <c r="Z5052">
        <v>155</v>
      </c>
      <c r="AA5052">
        <f t="shared" si="1104"/>
        <v>463</v>
      </c>
      <c r="AB5052">
        <f t="shared" si="1109"/>
        <v>7.715353770633364E-5</v>
      </c>
      <c r="AC5052" s="175"/>
    </row>
    <row r="5053" spans="1:29">
      <c r="A5053" t="s">
        <v>11340</v>
      </c>
      <c r="B5053" t="s">
        <v>11341</v>
      </c>
      <c r="C5053">
        <v>4.0599999999999996</v>
      </c>
      <c r="D5053">
        <v>4.0599999999999996</v>
      </c>
      <c r="E5053">
        <v>3.34</v>
      </c>
      <c r="F5053">
        <v>6.32</v>
      </c>
      <c r="G5053">
        <v>6.32</v>
      </c>
      <c r="H5053">
        <v>4.07</v>
      </c>
      <c r="I5053">
        <v>6.08</v>
      </c>
      <c r="J5053">
        <v>6.09</v>
      </c>
      <c r="K5053">
        <v>2.7</v>
      </c>
      <c r="U5053">
        <v>4</v>
      </c>
      <c r="V5053">
        <v>7</v>
      </c>
      <c r="W5053">
        <v>8</v>
      </c>
      <c r="X5053">
        <v>150</v>
      </c>
      <c r="Y5053">
        <v>129</v>
      </c>
      <c r="Z5053">
        <v>148</v>
      </c>
      <c r="AA5053">
        <f t="shared" si="1104"/>
        <v>446</v>
      </c>
      <c r="AB5053">
        <f t="shared" si="1109"/>
        <v>7.4320686429859182E-5</v>
      </c>
      <c r="AC5053" s="175">
        <f t="shared" ref="AC5053:AC5113" si="1119">SUM(AB5053:AB5056)/4</f>
        <v>6.9488175428814524E-5</v>
      </c>
    </row>
    <row r="5054" spans="1:29">
      <c r="A5054" t="s">
        <v>11342</v>
      </c>
      <c r="B5054" t="s">
        <v>11343</v>
      </c>
      <c r="C5054">
        <v>4.0599999999999996</v>
      </c>
      <c r="D5054">
        <v>4.0599999999999996</v>
      </c>
      <c r="E5054">
        <v>3.41</v>
      </c>
      <c r="F5054">
        <v>6.32</v>
      </c>
      <c r="G5054">
        <v>6.32</v>
      </c>
      <c r="H5054">
        <v>4.21</v>
      </c>
      <c r="I5054">
        <v>6.08</v>
      </c>
      <c r="J5054">
        <v>6.09</v>
      </c>
      <c r="K5054">
        <v>2.7</v>
      </c>
      <c r="U5054">
        <v>4</v>
      </c>
      <c r="V5054">
        <v>7</v>
      </c>
      <c r="W5054">
        <v>7</v>
      </c>
      <c r="X5054">
        <v>147</v>
      </c>
      <c r="Y5054">
        <v>122</v>
      </c>
      <c r="Z5054">
        <v>134</v>
      </c>
      <c r="AA5054">
        <f t="shared" si="1104"/>
        <v>421</v>
      </c>
      <c r="AB5054">
        <f t="shared" si="1109"/>
        <v>7.0154728670337928E-5</v>
      </c>
      <c r="AC5054" s="175"/>
    </row>
    <row r="5055" spans="1:29">
      <c r="A5055" t="s">
        <v>11344</v>
      </c>
      <c r="B5055" t="s">
        <v>11345</v>
      </c>
      <c r="C5055">
        <v>4.0599999999999996</v>
      </c>
      <c r="D5055">
        <v>4.0599999999999996</v>
      </c>
      <c r="E5055">
        <v>3.46</v>
      </c>
      <c r="F5055">
        <v>6.32</v>
      </c>
      <c r="G5055">
        <v>6.32</v>
      </c>
      <c r="H5055">
        <v>4.34</v>
      </c>
      <c r="I5055">
        <v>6.09</v>
      </c>
      <c r="J5055">
        <v>6.09</v>
      </c>
      <c r="K5055">
        <v>2.7</v>
      </c>
      <c r="U5055">
        <v>3</v>
      </c>
      <c r="V5055">
        <v>6</v>
      </c>
      <c r="W5055">
        <v>6</v>
      </c>
      <c r="X5055">
        <v>137</v>
      </c>
      <c r="Y5055">
        <v>119</v>
      </c>
      <c r="Z5055">
        <v>136</v>
      </c>
      <c r="AA5055">
        <f t="shared" si="1104"/>
        <v>407</v>
      </c>
      <c r="AB5055">
        <f t="shared" si="1109"/>
        <v>6.7821792325006033E-5</v>
      </c>
      <c r="AC5055" s="175"/>
    </row>
    <row r="5056" spans="1:29">
      <c r="A5056" t="s">
        <v>11346</v>
      </c>
      <c r="B5056" t="s">
        <v>11347</v>
      </c>
      <c r="C5056">
        <v>4.0599999999999996</v>
      </c>
      <c r="D5056">
        <v>4.0599999999999996</v>
      </c>
      <c r="E5056">
        <v>3.5</v>
      </c>
      <c r="F5056">
        <v>6.32</v>
      </c>
      <c r="G5056">
        <v>6.32</v>
      </c>
      <c r="H5056">
        <v>4.4400000000000004</v>
      </c>
      <c r="I5056">
        <v>6.09</v>
      </c>
      <c r="J5056">
        <v>6.09</v>
      </c>
      <c r="K5056">
        <v>2.7</v>
      </c>
      <c r="U5056">
        <v>3</v>
      </c>
      <c r="V5056">
        <v>6</v>
      </c>
      <c r="W5056">
        <v>6</v>
      </c>
      <c r="X5056">
        <v>129</v>
      </c>
      <c r="Y5056">
        <v>119</v>
      </c>
      <c r="Z5056">
        <v>131</v>
      </c>
      <c r="AA5056">
        <f t="shared" si="1104"/>
        <v>394</v>
      </c>
      <c r="AB5056">
        <f t="shared" si="1109"/>
        <v>6.565549429005498E-5</v>
      </c>
      <c r="AC5056" s="175"/>
    </row>
    <row r="5057" spans="1:29">
      <c r="A5057" t="s">
        <v>11348</v>
      </c>
      <c r="B5057" t="s">
        <v>11349</v>
      </c>
      <c r="C5057">
        <v>4.0599999999999996</v>
      </c>
      <c r="D5057">
        <v>4.0599999999999996</v>
      </c>
      <c r="E5057">
        <v>3.53</v>
      </c>
      <c r="F5057">
        <v>6.32</v>
      </c>
      <c r="G5057">
        <v>6.32</v>
      </c>
      <c r="H5057">
        <v>4.5</v>
      </c>
      <c r="I5057">
        <v>6.09</v>
      </c>
      <c r="J5057">
        <v>6.09</v>
      </c>
      <c r="K5057">
        <v>2.7</v>
      </c>
      <c r="U5057">
        <v>4</v>
      </c>
      <c r="V5057">
        <v>6</v>
      </c>
      <c r="W5057">
        <v>5</v>
      </c>
      <c r="X5057">
        <v>103</v>
      </c>
      <c r="Y5057">
        <v>109</v>
      </c>
      <c r="Z5057">
        <v>106</v>
      </c>
      <c r="AA5057">
        <f t="shared" si="1104"/>
        <v>333</v>
      </c>
      <c r="AB5057">
        <f t="shared" si="1109"/>
        <v>5.5490557356823115E-5</v>
      </c>
      <c r="AC5057" s="175">
        <f t="shared" ref="AC5057:AC5117" si="1120">SUM(AB5057:AB5060)/4</f>
        <v>5.2032812416420472E-5</v>
      </c>
    </row>
    <row r="5058" spans="1:29">
      <c r="A5058" t="s">
        <v>11350</v>
      </c>
      <c r="B5058" t="s">
        <v>11351</v>
      </c>
      <c r="C5058">
        <v>4.0599999999999996</v>
      </c>
      <c r="D5058">
        <v>4.0599999999999996</v>
      </c>
      <c r="E5058">
        <v>3.54</v>
      </c>
      <c r="F5058">
        <v>6.32</v>
      </c>
      <c r="G5058">
        <v>6.32</v>
      </c>
      <c r="H5058">
        <v>4.5199999999999996</v>
      </c>
      <c r="I5058">
        <v>6.09</v>
      </c>
      <c r="J5058">
        <v>6.09</v>
      </c>
      <c r="K5058">
        <v>2.7</v>
      </c>
      <c r="U5058">
        <v>5</v>
      </c>
      <c r="V5058">
        <v>6</v>
      </c>
      <c r="W5058">
        <v>5</v>
      </c>
      <c r="X5058">
        <v>92</v>
      </c>
      <c r="Y5058">
        <v>112</v>
      </c>
      <c r="Z5058">
        <v>102</v>
      </c>
      <c r="AA5058">
        <f t="shared" si="1104"/>
        <v>322</v>
      </c>
      <c r="AB5058">
        <f t="shared" si="1109"/>
        <v>5.3657535942633763E-5</v>
      </c>
      <c r="AC5058" s="175"/>
    </row>
    <row r="5059" spans="1:29">
      <c r="A5059" t="s">
        <v>11352</v>
      </c>
      <c r="B5059" t="s">
        <v>11353</v>
      </c>
      <c r="C5059">
        <v>4.0599999999999996</v>
      </c>
      <c r="D5059">
        <v>4.0599999999999996</v>
      </c>
      <c r="E5059">
        <v>3.54</v>
      </c>
      <c r="F5059">
        <v>6.32</v>
      </c>
      <c r="G5059">
        <v>6.32</v>
      </c>
      <c r="H5059">
        <v>4.51</v>
      </c>
      <c r="I5059">
        <v>6.09</v>
      </c>
      <c r="J5059">
        <v>6.09</v>
      </c>
      <c r="K5059">
        <v>2.7</v>
      </c>
      <c r="U5059">
        <v>5</v>
      </c>
      <c r="V5059">
        <v>5</v>
      </c>
      <c r="W5059">
        <v>5</v>
      </c>
      <c r="X5059">
        <v>88</v>
      </c>
      <c r="Y5059">
        <v>102</v>
      </c>
      <c r="Z5059">
        <v>91</v>
      </c>
      <c r="AA5059">
        <f t="shared" si="1104"/>
        <v>296</v>
      </c>
      <c r="AB5059">
        <f t="shared" si="1109"/>
        <v>4.9324939872731655E-5</v>
      </c>
      <c r="AC5059" s="175"/>
    </row>
    <row r="5060" spans="1:29">
      <c r="A5060" t="s">
        <v>11354</v>
      </c>
      <c r="B5060" t="s">
        <v>11355</v>
      </c>
      <c r="C5060">
        <v>4.0599999999999996</v>
      </c>
      <c r="D5060">
        <v>4.0599999999999996</v>
      </c>
      <c r="E5060">
        <v>3.52</v>
      </c>
      <c r="F5060">
        <v>6.32</v>
      </c>
      <c r="G5060">
        <v>6.32</v>
      </c>
      <c r="H5060">
        <v>4.4800000000000004</v>
      </c>
      <c r="I5060">
        <v>6.09</v>
      </c>
      <c r="J5060">
        <v>6.09</v>
      </c>
      <c r="K5060">
        <v>2.7</v>
      </c>
      <c r="U5060">
        <v>5</v>
      </c>
      <c r="V5060">
        <v>5</v>
      </c>
      <c r="W5060">
        <v>5</v>
      </c>
      <c r="X5060">
        <v>76</v>
      </c>
      <c r="Y5060">
        <v>100</v>
      </c>
      <c r="Z5060">
        <v>107</v>
      </c>
      <c r="AA5060">
        <f t="shared" si="1104"/>
        <v>298</v>
      </c>
      <c r="AB5060">
        <f t="shared" si="1109"/>
        <v>4.9658216493493357E-5</v>
      </c>
      <c r="AC5060" s="175"/>
    </row>
    <row r="5061" spans="1:29">
      <c r="A5061" t="s">
        <v>11356</v>
      </c>
      <c r="B5061" t="s">
        <v>11357</v>
      </c>
      <c r="C5061">
        <v>4.0599999999999996</v>
      </c>
      <c r="D5061">
        <v>4.0599999999999996</v>
      </c>
      <c r="E5061">
        <v>3.49</v>
      </c>
      <c r="F5061">
        <v>6.32</v>
      </c>
      <c r="G5061">
        <v>6.32</v>
      </c>
      <c r="H5061">
        <v>4.42</v>
      </c>
      <c r="I5061">
        <v>6.09</v>
      </c>
      <c r="J5061">
        <v>6.09</v>
      </c>
      <c r="K5061">
        <v>2.7</v>
      </c>
      <c r="U5061">
        <v>5</v>
      </c>
      <c r="V5061">
        <v>6</v>
      </c>
      <c r="W5061">
        <v>6</v>
      </c>
      <c r="X5061">
        <v>81</v>
      </c>
      <c r="Y5061">
        <v>107</v>
      </c>
      <c r="Z5061">
        <v>126</v>
      </c>
      <c r="AA5061">
        <f t="shared" si="1104"/>
        <v>331</v>
      </c>
      <c r="AB5061">
        <f t="shared" si="1109"/>
        <v>5.5157280736061412E-5</v>
      </c>
      <c r="AC5061" s="175">
        <f t="shared" ref="AC5061:AC5121" si="1121">SUM(AB5061:AB5064)/4</f>
        <v>5.8823323564440123E-5</v>
      </c>
    </row>
    <row r="5062" spans="1:29">
      <c r="A5062" t="s">
        <v>11358</v>
      </c>
      <c r="B5062" t="s">
        <v>11359</v>
      </c>
      <c r="C5062">
        <v>4.0599999999999996</v>
      </c>
      <c r="D5062">
        <v>4.0599999999999996</v>
      </c>
      <c r="E5062">
        <v>3.42</v>
      </c>
      <c r="F5062">
        <v>6.32</v>
      </c>
      <c r="G5062">
        <v>6.32</v>
      </c>
      <c r="H5062">
        <v>4.33</v>
      </c>
      <c r="I5062">
        <v>6.09</v>
      </c>
      <c r="J5062">
        <v>6.09</v>
      </c>
      <c r="K5062">
        <v>2.7</v>
      </c>
      <c r="U5062">
        <v>4</v>
      </c>
      <c r="V5062">
        <v>6</v>
      </c>
      <c r="W5062">
        <v>6</v>
      </c>
      <c r="X5062">
        <v>85</v>
      </c>
      <c r="Y5062">
        <v>113</v>
      </c>
      <c r="Z5062">
        <v>122</v>
      </c>
      <c r="AA5062">
        <f t="shared" ref="AA5062:AA5125" si="1122">SUM(U5062:Z5062)</f>
        <v>336</v>
      </c>
      <c r="AB5062">
        <f t="shared" si="1109"/>
        <v>5.5990472287965664E-5</v>
      </c>
      <c r="AC5062" s="175"/>
    </row>
    <row r="5063" spans="1:29">
      <c r="A5063" t="s">
        <v>11360</v>
      </c>
      <c r="B5063" t="s">
        <v>11361</v>
      </c>
      <c r="C5063">
        <v>4.0599999999999996</v>
      </c>
      <c r="D5063">
        <v>4.0599999999999996</v>
      </c>
      <c r="E5063">
        <v>3.32</v>
      </c>
      <c r="F5063">
        <v>6.32</v>
      </c>
      <c r="G5063">
        <v>6.32</v>
      </c>
      <c r="H5063">
        <v>4.22</v>
      </c>
      <c r="I5063">
        <v>6.08</v>
      </c>
      <c r="J5063">
        <v>6.08</v>
      </c>
      <c r="K5063">
        <v>2.7</v>
      </c>
      <c r="U5063">
        <v>4</v>
      </c>
      <c r="V5063">
        <v>7</v>
      </c>
      <c r="W5063">
        <v>7</v>
      </c>
      <c r="X5063">
        <v>100</v>
      </c>
      <c r="Y5063">
        <v>116</v>
      </c>
      <c r="Z5063">
        <v>128</v>
      </c>
      <c r="AA5063">
        <f t="shared" si="1122"/>
        <v>362</v>
      </c>
      <c r="AB5063">
        <f t="shared" si="1109"/>
        <v>6.0323068357867772E-5</v>
      </c>
      <c r="AC5063" s="175"/>
    </row>
    <row r="5064" spans="1:29">
      <c r="A5064" t="s">
        <v>11362</v>
      </c>
      <c r="B5064" t="s">
        <v>11363</v>
      </c>
      <c r="C5064">
        <v>4.0599999999999996</v>
      </c>
      <c r="D5064">
        <v>4.0599999999999996</v>
      </c>
      <c r="E5064">
        <v>3.24</v>
      </c>
      <c r="F5064">
        <v>6.32</v>
      </c>
      <c r="G5064">
        <v>6.32</v>
      </c>
      <c r="H5064">
        <v>4.07</v>
      </c>
      <c r="I5064">
        <v>6.05</v>
      </c>
      <c r="J5064">
        <v>6.07</v>
      </c>
      <c r="K5064">
        <v>2.7</v>
      </c>
      <c r="U5064">
        <v>5</v>
      </c>
      <c r="V5064">
        <v>7</v>
      </c>
      <c r="W5064">
        <v>7</v>
      </c>
      <c r="X5064">
        <v>104</v>
      </c>
      <c r="Y5064">
        <v>127</v>
      </c>
      <c r="Z5064">
        <v>133</v>
      </c>
      <c r="AA5064">
        <f t="shared" si="1122"/>
        <v>383</v>
      </c>
      <c r="AB5064">
        <f t="shared" si="1109"/>
        <v>6.3822472875865621E-5</v>
      </c>
      <c r="AC5064" s="175"/>
    </row>
    <row r="5065" spans="1:29">
      <c r="A5065" t="s">
        <v>11364</v>
      </c>
      <c r="B5065" t="s">
        <v>11365</v>
      </c>
      <c r="C5065">
        <v>4.0599999999999996</v>
      </c>
      <c r="D5065">
        <v>4.0599999999999996</v>
      </c>
      <c r="E5065">
        <v>3.19</v>
      </c>
      <c r="F5065">
        <v>6.31</v>
      </c>
      <c r="G5065">
        <v>6.32</v>
      </c>
      <c r="H5065">
        <v>3.97</v>
      </c>
      <c r="I5065">
        <v>6</v>
      </c>
      <c r="J5065">
        <v>6.04</v>
      </c>
      <c r="K5065">
        <v>2.7</v>
      </c>
      <c r="U5065">
        <v>5</v>
      </c>
      <c r="V5065">
        <v>7</v>
      </c>
      <c r="W5065">
        <v>6</v>
      </c>
      <c r="X5065">
        <v>95</v>
      </c>
      <c r="Y5065">
        <v>123</v>
      </c>
      <c r="Z5065">
        <v>113</v>
      </c>
      <c r="AA5065">
        <f t="shared" si="1122"/>
        <v>349</v>
      </c>
      <c r="AB5065">
        <f t="shared" si="1109"/>
        <v>5.8156770322916718E-5</v>
      </c>
      <c r="AC5065" s="175">
        <f t="shared" ref="AC5065:AC5125" si="1123">SUM(AB5065:AB5068)/4</f>
        <v>4.0534769000141806E-5</v>
      </c>
    </row>
    <row r="5066" spans="1:29">
      <c r="A5066" t="s">
        <v>11366</v>
      </c>
      <c r="B5066" t="s">
        <v>11367</v>
      </c>
      <c r="C5066">
        <v>4.0599999999999996</v>
      </c>
      <c r="D5066">
        <v>4.0599999999999996</v>
      </c>
      <c r="E5066">
        <v>3.13</v>
      </c>
      <c r="F5066">
        <v>6.31</v>
      </c>
      <c r="G5066">
        <v>6.32</v>
      </c>
      <c r="H5066">
        <v>3.87</v>
      </c>
      <c r="I5066">
        <v>5.94</v>
      </c>
      <c r="J5066">
        <v>6.02</v>
      </c>
      <c r="K5066">
        <v>2.7</v>
      </c>
      <c r="U5066">
        <v>4</v>
      </c>
      <c r="V5066">
        <v>6</v>
      </c>
      <c r="W5066">
        <v>4</v>
      </c>
      <c r="X5066">
        <v>92</v>
      </c>
      <c r="Y5066">
        <v>112</v>
      </c>
      <c r="Z5066">
        <v>66</v>
      </c>
      <c r="AA5066">
        <f t="shared" si="1122"/>
        <v>284</v>
      </c>
      <c r="AB5066">
        <f t="shared" si="1109"/>
        <v>4.7325280148161456E-5</v>
      </c>
      <c r="AC5066" s="175"/>
    </row>
    <row r="5067" spans="1:29">
      <c r="A5067" t="s">
        <v>11368</v>
      </c>
      <c r="B5067" t="s">
        <v>11369</v>
      </c>
      <c r="C5067">
        <v>4.0599999999999996</v>
      </c>
      <c r="D5067">
        <v>4.0599999999999996</v>
      </c>
      <c r="E5067">
        <v>3.09</v>
      </c>
      <c r="F5067">
        <v>6.31</v>
      </c>
      <c r="G5067">
        <v>6.32</v>
      </c>
      <c r="H5067">
        <v>3.81</v>
      </c>
      <c r="I5067">
        <v>5.87</v>
      </c>
      <c r="J5067">
        <v>5.98</v>
      </c>
      <c r="K5067">
        <v>2.7</v>
      </c>
      <c r="U5067">
        <v>4</v>
      </c>
      <c r="V5067">
        <v>4</v>
      </c>
      <c r="W5067">
        <v>2</v>
      </c>
      <c r="X5067">
        <v>69</v>
      </c>
      <c r="Y5067">
        <v>83</v>
      </c>
      <c r="Z5067">
        <v>27</v>
      </c>
      <c r="AA5067">
        <f t="shared" si="1122"/>
        <v>189</v>
      </c>
      <c r="AB5067">
        <f t="shared" si="1109"/>
        <v>3.1494640661980688E-5</v>
      </c>
      <c r="AC5067" s="175"/>
    </row>
    <row r="5068" spans="1:29">
      <c r="A5068" t="s">
        <v>11370</v>
      </c>
      <c r="B5068" t="s">
        <v>11371</v>
      </c>
      <c r="C5068">
        <v>4.0599999999999996</v>
      </c>
      <c r="D5068">
        <v>4.0599999999999996</v>
      </c>
      <c r="E5068">
        <v>3.06</v>
      </c>
      <c r="F5068">
        <v>6.31</v>
      </c>
      <c r="G5068">
        <v>6.31</v>
      </c>
      <c r="H5068">
        <v>3.76</v>
      </c>
      <c r="I5068">
        <v>5.8</v>
      </c>
      <c r="J5068">
        <v>5.94</v>
      </c>
      <c r="K5068">
        <v>2.7</v>
      </c>
      <c r="U5068">
        <v>4</v>
      </c>
      <c r="V5068">
        <v>4</v>
      </c>
      <c r="W5068">
        <v>3</v>
      </c>
      <c r="X5068">
        <v>64</v>
      </c>
      <c r="Y5068">
        <v>64</v>
      </c>
      <c r="Z5068">
        <v>12</v>
      </c>
      <c r="AA5068">
        <f t="shared" si="1122"/>
        <v>151</v>
      </c>
      <c r="AB5068">
        <f t="shared" si="1109"/>
        <v>2.5162384867508377E-5</v>
      </c>
      <c r="AC5068" s="175"/>
    </row>
    <row r="5069" spans="1:29">
      <c r="A5069" t="s">
        <v>11372</v>
      </c>
      <c r="B5069" t="s">
        <v>11373</v>
      </c>
      <c r="C5069">
        <v>4.0599999999999996</v>
      </c>
      <c r="D5069">
        <v>4.0599999999999996</v>
      </c>
      <c r="E5069">
        <v>3.03</v>
      </c>
      <c r="F5069">
        <v>6.3</v>
      </c>
      <c r="G5069">
        <v>6.31</v>
      </c>
      <c r="H5069">
        <v>3.69</v>
      </c>
      <c r="I5069">
        <v>5.71</v>
      </c>
      <c r="J5069">
        <v>5.9</v>
      </c>
      <c r="K5069">
        <v>2.7</v>
      </c>
      <c r="U5069">
        <v>4</v>
      </c>
      <c r="V5069">
        <v>4</v>
      </c>
      <c r="W5069">
        <v>3</v>
      </c>
      <c r="X5069">
        <v>81</v>
      </c>
      <c r="Y5069">
        <v>66</v>
      </c>
      <c r="Z5069">
        <v>14</v>
      </c>
      <c r="AA5069">
        <f t="shared" si="1122"/>
        <v>172</v>
      </c>
      <c r="AB5069">
        <f t="shared" si="1109"/>
        <v>2.8661789385506233E-5</v>
      </c>
      <c r="AC5069" s="175">
        <f t="shared" ref="AC5069:AC5129" si="1124">SUM(AB5069:AB5072)/4</f>
        <v>3.3577619541741315E-5</v>
      </c>
    </row>
    <row r="5070" spans="1:29">
      <c r="A5070" t="s">
        <v>11374</v>
      </c>
      <c r="B5070" t="s">
        <v>11375</v>
      </c>
      <c r="C5070">
        <v>4.0599999999999996</v>
      </c>
      <c r="D5070">
        <v>4.0599999999999996</v>
      </c>
      <c r="E5070">
        <v>3.01</v>
      </c>
      <c r="F5070">
        <v>6.3</v>
      </c>
      <c r="G5070">
        <v>6.31</v>
      </c>
      <c r="H5070">
        <v>3.66</v>
      </c>
      <c r="I5070">
        <v>5.65</v>
      </c>
      <c r="J5070">
        <v>5.87</v>
      </c>
      <c r="K5070">
        <v>2.7</v>
      </c>
      <c r="U5070">
        <v>3</v>
      </c>
      <c r="V5070">
        <v>3</v>
      </c>
      <c r="W5070">
        <v>3</v>
      </c>
      <c r="X5070">
        <v>84</v>
      </c>
      <c r="Y5070">
        <v>64</v>
      </c>
      <c r="Z5070">
        <v>11</v>
      </c>
      <c r="AA5070">
        <f t="shared" si="1122"/>
        <v>168</v>
      </c>
      <c r="AB5070">
        <f t="shared" si="1109"/>
        <v>2.7995236143982832E-5</v>
      </c>
      <c r="AC5070" s="175"/>
    </row>
    <row r="5071" spans="1:29">
      <c r="A5071" t="s">
        <v>11376</v>
      </c>
      <c r="B5071" t="s">
        <v>11377</v>
      </c>
      <c r="C5071">
        <v>4.0599999999999996</v>
      </c>
      <c r="D5071">
        <v>4.0599999999999996</v>
      </c>
      <c r="E5071">
        <v>3</v>
      </c>
      <c r="F5071">
        <v>6.3</v>
      </c>
      <c r="G5071">
        <v>6.31</v>
      </c>
      <c r="H5071">
        <v>3.64</v>
      </c>
      <c r="I5071">
        <v>5.61</v>
      </c>
      <c r="J5071">
        <v>5.85</v>
      </c>
      <c r="K5071">
        <v>2.7</v>
      </c>
      <c r="U5071">
        <v>5</v>
      </c>
      <c r="V5071">
        <v>4</v>
      </c>
      <c r="W5071">
        <v>4</v>
      </c>
      <c r="X5071">
        <v>86</v>
      </c>
      <c r="Y5071">
        <v>62</v>
      </c>
      <c r="Z5071">
        <v>21</v>
      </c>
      <c r="AA5071">
        <f t="shared" si="1122"/>
        <v>182</v>
      </c>
      <c r="AB5071">
        <f t="shared" si="1109"/>
        <v>3.0328172489314734E-5</v>
      </c>
      <c r="AC5071" s="175"/>
    </row>
    <row r="5072" spans="1:29">
      <c r="A5072" t="s">
        <v>11378</v>
      </c>
      <c r="B5072" t="s">
        <v>11379</v>
      </c>
      <c r="C5072">
        <v>4.0599999999999996</v>
      </c>
      <c r="D5072">
        <v>4.0599999999999996</v>
      </c>
      <c r="E5072">
        <v>2.99</v>
      </c>
      <c r="F5072">
        <v>6.3</v>
      </c>
      <c r="G5072">
        <v>6.31</v>
      </c>
      <c r="H5072">
        <v>3.62</v>
      </c>
      <c r="I5072">
        <v>5.58</v>
      </c>
      <c r="J5072">
        <v>5.84</v>
      </c>
      <c r="K5072">
        <v>2.7</v>
      </c>
      <c r="U5072">
        <v>4</v>
      </c>
      <c r="V5072">
        <v>7</v>
      </c>
      <c r="W5072">
        <v>7</v>
      </c>
      <c r="X5072">
        <v>118</v>
      </c>
      <c r="Y5072">
        <v>99</v>
      </c>
      <c r="Z5072">
        <v>49</v>
      </c>
      <c r="AA5072">
        <f t="shared" si="1122"/>
        <v>284</v>
      </c>
      <c r="AB5072">
        <f t="shared" si="1109"/>
        <v>4.7325280148161456E-5</v>
      </c>
      <c r="AC5072" s="175"/>
    </row>
    <row r="5073" spans="1:29">
      <c r="A5073" t="s">
        <v>11380</v>
      </c>
      <c r="B5073" t="s">
        <v>11381</v>
      </c>
      <c r="C5073">
        <v>4.0599999999999996</v>
      </c>
      <c r="D5073">
        <v>4.0599999999999996</v>
      </c>
      <c r="E5073">
        <v>3</v>
      </c>
      <c r="F5073">
        <v>6.3</v>
      </c>
      <c r="G5073">
        <v>6.31</v>
      </c>
      <c r="H5073">
        <v>3.62</v>
      </c>
      <c r="I5073">
        <v>5.63</v>
      </c>
      <c r="J5073">
        <v>5.86</v>
      </c>
      <c r="K5073">
        <v>2.7</v>
      </c>
      <c r="V5073">
        <v>12</v>
      </c>
      <c r="W5073">
        <v>13</v>
      </c>
      <c r="X5073">
        <v>190</v>
      </c>
      <c r="Y5073">
        <v>135</v>
      </c>
      <c r="Z5073">
        <v>155</v>
      </c>
      <c r="AA5073">
        <f t="shared" si="1122"/>
        <v>505</v>
      </c>
      <c r="AB5073">
        <f t="shared" si="1109"/>
        <v>8.4152346742329351E-5</v>
      </c>
      <c r="AC5073" s="175">
        <f t="shared" ref="AC5073:AC5133" si="1125">SUM(AB5073:AB5076)/4</f>
        <v>9.0817879157563354E-5</v>
      </c>
    </row>
    <row r="5074" spans="1:29">
      <c r="A5074" t="s">
        <v>11382</v>
      </c>
      <c r="B5074" t="s">
        <v>11383</v>
      </c>
      <c r="C5074">
        <v>4.0599999999999996</v>
      </c>
      <c r="D5074">
        <v>4.0599999999999996</v>
      </c>
      <c r="E5074">
        <v>3.04</v>
      </c>
      <c r="F5074">
        <v>6.3</v>
      </c>
      <c r="G5074">
        <v>6.31</v>
      </c>
      <c r="H5074">
        <v>3.66</v>
      </c>
      <c r="I5074">
        <v>5.71</v>
      </c>
      <c r="J5074">
        <v>5.9</v>
      </c>
      <c r="K5074">
        <v>2.7</v>
      </c>
      <c r="U5074">
        <v>2</v>
      </c>
      <c r="V5074">
        <v>15</v>
      </c>
      <c r="W5074">
        <v>13</v>
      </c>
      <c r="X5074">
        <v>215</v>
      </c>
      <c r="Y5074">
        <v>114</v>
      </c>
      <c r="Z5074">
        <v>242</v>
      </c>
      <c r="AA5074">
        <f t="shared" si="1122"/>
        <v>601</v>
      </c>
      <c r="AB5074">
        <f t="shared" si="1109"/>
        <v>1.0014962453889096E-4</v>
      </c>
      <c r="AC5074" s="175"/>
    </row>
    <row r="5075" spans="1:29">
      <c r="A5075" t="s">
        <v>11384</v>
      </c>
      <c r="B5075" t="s">
        <v>11385</v>
      </c>
      <c r="C5075">
        <v>4.0599999999999996</v>
      </c>
      <c r="D5075">
        <v>4.0599999999999996</v>
      </c>
      <c r="E5075">
        <v>3.07</v>
      </c>
      <c r="F5075">
        <v>6.3</v>
      </c>
      <c r="G5075">
        <v>6.31</v>
      </c>
      <c r="H5075">
        <v>3.72</v>
      </c>
      <c r="I5075">
        <v>5.79</v>
      </c>
      <c r="J5075">
        <v>5.94</v>
      </c>
      <c r="K5075">
        <v>2.7</v>
      </c>
      <c r="U5075">
        <v>5</v>
      </c>
      <c r="V5075">
        <v>12</v>
      </c>
      <c r="W5075">
        <v>13</v>
      </c>
      <c r="X5075">
        <v>214</v>
      </c>
      <c r="Y5075">
        <v>144</v>
      </c>
      <c r="Z5075">
        <v>208</v>
      </c>
      <c r="AA5075">
        <f t="shared" si="1122"/>
        <v>596</v>
      </c>
      <c r="AB5075">
        <f t="shared" si="1109"/>
        <v>9.9316432986986715E-5</v>
      </c>
      <c r="AC5075" s="175"/>
    </row>
    <row r="5076" spans="1:29">
      <c r="A5076" t="s">
        <v>11386</v>
      </c>
      <c r="B5076" t="s">
        <v>11387</v>
      </c>
      <c r="C5076">
        <v>4.0599999999999996</v>
      </c>
      <c r="D5076">
        <v>4.0599999999999996</v>
      </c>
      <c r="E5076">
        <v>3.12</v>
      </c>
      <c r="F5076">
        <v>6.3</v>
      </c>
      <c r="G5076">
        <v>6.31</v>
      </c>
      <c r="H5076">
        <v>3.81</v>
      </c>
      <c r="I5076">
        <v>5.85</v>
      </c>
      <c r="J5076">
        <v>5.97</v>
      </c>
      <c r="K5076">
        <v>2.7</v>
      </c>
      <c r="U5076">
        <v>8</v>
      </c>
      <c r="V5076">
        <v>11</v>
      </c>
      <c r="W5076">
        <v>11</v>
      </c>
      <c r="X5076">
        <v>161</v>
      </c>
      <c r="Y5076">
        <v>129</v>
      </c>
      <c r="Z5076">
        <v>158</v>
      </c>
      <c r="AA5076">
        <f t="shared" si="1122"/>
        <v>478</v>
      </c>
      <c r="AB5076">
        <f t="shared" si="1109"/>
        <v>7.9653112362046389E-5</v>
      </c>
      <c r="AC5076" s="175"/>
    </row>
    <row r="5077" spans="1:29">
      <c r="A5077" t="s">
        <v>11388</v>
      </c>
      <c r="B5077" t="s">
        <v>11389</v>
      </c>
      <c r="C5077">
        <v>4.0599999999999996</v>
      </c>
      <c r="D5077">
        <v>4.0599999999999996</v>
      </c>
      <c r="E5077">
        <v>3.15</v>
      </c>
      <c r="F5077">
        <v>6.31</v>
      </c>
      <c r="G5077">
        <v>6.32</v>
      </c>
      <c r="H5077">
        <v>3.9</v>
      </c>
      <c r="I5077">
        <v>5.91</v>
      </c>
      <c r="J5077">
        <v>6</v>
      </c>
      <c r="K5077">
        <v>2.7</v>
      </c>
      <c r="U5077">
        <v>7</v>
      </c>
      <c r="V5077">
        <v>10</v>
      </c>
      <c r="W5077">
        <v>11</v>
      </c>
      <c r="X5077">
        <v>150</v>
      </c>
      <c r="Y5077">
        <v>131</v>
      </c>
      <c r="Z5077">
        <v>151</v>
      </c>
      <c r="AA5077">
        <f t="shared" si="1122"/>
        <v>460</v>
      </c>
      <c r="AB5077">
        <f t="shared" si="1109"/>
        <v>7.665362277519109E-5</v>
      </c>
      <c r="AC5077" s="175">
        <f t="shared" ref="AC5077:AC5137" si="1126">SUM(AB5077:AB5080)/4</f>
        <v>7.140451599819431E-5</v>
      </c>
    </row>
    <row r="5078" spans="1:29">
      <c r="A5078" t="s">
        <v>11390</v>
      </c>
      <c r="B5078" t="s">
        <v>11391</v>
      </c>
      <c r="C5078">
        <v>4.0599999999999996</v>
      </c>
      <c r="D5078">
        <v>4.0599999999999996</v>
      </c>
      <c r="E5078">
        <v>3.19</v>
      </c>
      <c r="F5078">
        <v>6.31</v>
      </c>
      <c r="G5078">
        <v>6.32</v>
      </c>
      <c r="H5078">
        <v>3.99</v>
      </c>
      <c r="I5078">
        <v>5.97</v>
      </c>
      <c r="J5078">
        <v>6.03</v>
      </c>
      <c r="K5078">
        <v>2.7</v>
      </c>
      <c r="U5078">
        <v>6</v>
      </c>
      <c r="V5078">
        <v>9</v>
      </c>
      <c r="W5078">
        <v>9</v>
      </c>
      <c r="X5078">
        <v>147</v>
      </c>
      <c r="Y5078">
        <v>124</v>
      </c>
      <c r="Z5078">
        <v>137</v>
      </c>
      <c r="AA5078">
        <f t="shared" si="1122"/>
        <v>432</v>
      </c>
      <c r="AB5078">
        <f t="shared" ref="AB5078:AB5141" si="1127">AA5078/$AD$4</f>
        <v>7.1987750084527287E-5</v>
      </c>
      <c r="AC5078" s="175"/>
    </row>
    <row r="5079" spans="1:29">
      <c r="A5079" t="s">
        <v>11392</v>
      </c>
      <c r="B5079" t="s">
        <v>11393</v>
      </c>
      <c r="C5079">
        <v>4.0599999999999996</v>
      </c>
      <c r="D5079">
        <v>4.0599999999999996</v>
      </c>
      <c r="E5079">
        <v>3.22</v>
      </c>
      <c r="F5079">
        <v>6.31</v>
      </c>
      <c r="G5079">
        <v>6.32</v>
      </c>
      <c r="H5079">
        <v>4.09</v>
      </c>
      <c r="I5079">
        <v>5.99</v>
      </c>
      <c r="J5079">
        <v>6.04</v>
      </c>
      <c r="K5079">
        <v>2.7</v>
      </c>
      <c r="U5079">
        <v>4</v>
      </c>
      <c r="V5079">
        <v>9</v>
      </c>
      <c r="W5079">
        <v>8</v>
      </c>
      <c r="X5079">
        <v>136</v>
      </c>
      <c r="Y5079">
        <v>121</v>
      </c>
      <c r="Z5079">
        <v>139</v>
      </c>
      <c r="AA5079">
        <f t="shared" si="1122"/>
        <v>417</v>
      </c>
      <c r="AB5079">
        <f t="shared" si="1127"/>
        <v>6.9488175428814524E-5</v>
      </c>
      <c r="AC5079" s="175"/>
    </row>
    <row r="5080" spans="1:29">
      <c r="A5080" t="s">
        <v>11394</v>
      </c>
      <c r="B5080" t="s">
        <v>11395</v>
      </c>
      <c r="C5080">
        <v>4.0599999999999996</v>
      </c>
      <c r="D5080">
        <v>4.0599999999999996</v>
      </c>
      <c r="E5080">
        <v>3.24</v>
      </c>
      <c r="F5080">
        <v>6.31</v>
      </c>
      <c r="G5080">
        <v>6.32</v>
      </c>
      <c r="H5080">
        <v>4.16</v>
      </c>
      <c r="I5080">
        <v>6</v>
      </c>
      <c r="J5080">
        <v>6.05</v>
      </c>
      <c r="K5080">
        <v>2.7</v>
      </c>
      <c r="U5080">
        <v>5</v>
      </c>
      <c r="V5080">
        <v>9</v>
      </c>
      <c r="W5080">
        <v>7</v>
      </c>
      <c r="X5080">
        <v>129</v>
      </c>
      <c r="Y5080">
        <v>121</v>
      </c>
      <c r="Z5080">
        <v>134</v>
      </c>
      <c r="AA5080">
        <f t="shared" si="1122"/>
        <v>405</v>
      </c>
      <c r="AB5080">
        <f t="shared" si="1127"/>
        <v>6.7488515704244325E-5</v>
      </c>
      <c r="AC5080" s="175"/>
    </row>
    <row r="5081" spans="1:29">
      <c r="A5081" t="s">
        <v>11396</v>
      </c>
      <c r="B5081" t="s">
        <v>11397</v>
      </c>
      <c r="C5081">
        <v>4.0599999999999996</v>
      </c>
      <c r="D5081">
        <v>4.0599999999999996</v>
      </c>
      <c r="E5081">
        <v>3.25</v>
      </c>
      <c r="F5081">
        <v>6.31</v>
      </c>
      <c r="G5081">
        <v>6.32</v>
      </c>
      <c r="H5081">
        <v>4.2</v>
      </c>
      <c r="I5081">
        <v>6.01</v>
      </c>
      <c r="J5081">
        <v>6.05</v>
      </c>
      <c r="K5081">
        <v>2.7</v>
      </c>
      <c r="U5081">
        <v>6</v>
      </c>
      <c r="V5081">
        <v>8</v>
      </c>
      <c r="W5081">
        <v>7</v>
      </c>
      <c r="X5081">
        <v>103</v>
      </c>
      <c r="Y5081">
        <v>111</v>
      </c>
      <c r="Z5081">
        <v>108</v>
      </c>
      <c r="AA5081">
        <f t="shared" si="1122"/>
        <v>343</v>
      </c>
      <c r="AB5081">
        <f t="shared" si="1127"/>
        <v>5.7156940460631619E-5</v>
      </c>
      <c r="AC5081" s="175">
        <f t="shared" ref="AC5081" si="1128">SUM(AB5081:AB5084)/4</f>
        <v>5.3532557209848122E-5</v>
      </c>
    </row>
    <row r="5082" spans="1:29">
      <c r="A5082" t="s">
        <v>11398</v>
      </c>
      <c r="B5082" t="s">
        <v>11399</v>
      </c>
      <c r="C5082">
        <v>4.0599999999999996</v>
      </c>
      <c r="D5082">
        <v>4.0599999999999996</v>
      </c>
      <c r="E5082">
        <v>3.27</v>
      </c>
      <c r="F5082">
        <v>6.31</v>
      </c>
      <c r="G5082">
        <v>6.32</v>
      </c>
      <c r="H5082">
        <v>4.21</v>
      </c>
      <c r="I5082">
        <v>6.03</v>
      </c>
      <c r="J5082">
        <v>6.06</v>
      </c>
      <c r="K5082">
        <v>2.7</v>
      </c>
      <c r="U5082">
        <v>7</v>
      </c>
      <c r="V5082">
        <v>7</v>
      </c>
      <c r="W5082">
        <v>7</v>
      </c>
      <c r="X5082">
        <v>91</v>
      </c>
      <c r="Y5082">
        <v>114</v>
      </c>
      <c r="Z5082">
        <v>104</v>
      </c>
      <c r="AA5082">
        <f t="shared" si="1122"/>
        <v>330</v>
      </c>
      <c r="AB5082">
        <f t="shared" si="1127"/>
        <v>5.4990642425680565E-5</v>
      </c>
      <c r="AC5082" s="175"/>
    </row>
    <row r="5083" spans="1:29">
      <c r="A5083" t="s">
        <v>11400</v>
      </c>
      <c r="B5083" t="s">
        <v>11401</v>
      </c>
      <c r="C5083">
        <v>4.0599999999999996</v>
      </c>
      <c r="D5083">
        <v>4.0599999999999996</v>
      </c>
      <c r="E5083">
        <v>3.27</v>
      </c>
      <c r="F5083">
        <v>6.31</v>
      </c>
      <c r="G5083">
        <v>6.32</v>
      </c>
      <c r="H5083">
        <v>4.21</v>
      </c>
      <c r="I5083">
        <v>6.03</v>
      </c>
      <c r="J5083">
        <v>6.06</v>
      </c>
      <c r="K5083">
        <v>2.7</v>
      </c>
      <c r="U5083">
        <v>6</v>
      </c>
      <c r="V5083">
        <v>7</v>
      </c>
      <c r="W5083">
        <v>7</v>
      </c>
      <c r="X5083">
        <v>87</v>
      </c>
      <c r="Y5083">
        <v>103</v>
      </c>
      <c r="Z5083">
        <v>93</v>
      </c>
      <c r="AA5083">
        <f t="shared" si="1122"/>
        <v>303</v>
      </c>
      <c r="AB5083">
        <f t="shared" si="1127"/>
        <v>5.0491408045397609E-5</v>
      </c>
      <c r="AC5083" s="175"/>
    </row>
    <row r="5084" spans="1:29">
      <c r="A5084" t="s">
        <v>11402</v>
      </c>
      <c r="B5084" t="s">
        <v>11403</v>
      </c>
      <c r="C5084">
        <v>4.0599999999999996</v>
      </c>
      <c r="D5084">
        <v>4.0599999999999996</v>
      </c>
      <c r="E5084">
        <v>3.25</v>
      </c>
      <c r="F5084">
        <v>6.31</v>
      </c>
      <c r="G5084">
        <v>6.32</v>
      </c>
      <c r="H5084">
        <v>4.17</v>
      </c>
      <c r="I5084">
        <v>6.04</v>
      </c>
      <c r="J5084">
        <v>6.06</v>
      </c>
      <c r="K5084">
        <v>2.7</v>
      </c>
      <c r="U5084">
        <v>7</v>
      </c>
      <c r="V5084">
        <v>8</v>
      </c>
      <c r="W5084">
        <v>7</v>
      </c>
      <c r="X5084">
        <v>76</v>
      </c>
      <c r="Y5084">
        <v>102</v>
      </c>
      <c r="Z5084">
        <v>109</v>
      </c>
      <c r="AA5084">
        <f t="shared" si="1122"/>
        <v>309</v>
      </c>
      <c r="AB5084">
        <f t="shared" si="1127"/>
        <v>5.1491237907682709E-5</v>
      </c>
      <c r="AC5084" s="175"/>
    </row>
    <row r="5085" spans="1:29">
      <c r="A5085" t="s">
        <v>11404</v>
      </c>
      <c r="B5085" t="s">
        <v>11405</v>
      </c>
      <c r="C5085">
        <v>4.0599999999999996</v>
      </c>
      <c r="D5085">
        <v>4.0599999999999996</v>
      </c>
      <c r="E5085">
        <v>3.21</v>
      </c>
      <c r="F5085">
        <v>6.31</v>
      </c>
      <c r="G5085">
        <v>6.32</v>
      </c>
      <c r="H5085">
        <v>4.1100000000000003</v>
      </c>
      <c r="I5085">
        <v>6.03</v>
      </c>
      <c r="J5085">
        <v>6.06</v>
      </c>
      <c r="K5085">
        <v>2.7</v>
      </c>
      <c r="U5085">
        <v>7</v>
      </c>
      <c r="V5085">
        <v>8</v>
      </c>
      <c r="W5085">
        <v>7</v>
      </c>
      <c r="X5085">
        <v>81</v>
      </c>
      <c r="Y5085">
        <v>109</v>
      </c>
      <c r="Z5085">
        <v>128</v>
      </c>
      <c r="AA5085">
        <f t="shared" si="1122"/>
        <v>340</v>
      </c>
      <c r="AB5085">
        <f t="shared" si="1127"/>
        <v>5.6657025529489062E-5</v>
      </c>
      <c r="AC5085" s="175">
        <f t="shared" ref="AC5085:AC5145" si="1129">SUM(AB5085:AB5088)/4</f>
        <v>6.057302582343904E-5</v>
      </c>
    </row>
    <row r="5086" spans="1:29">
      <c r="A5086" t="s">
        <v>11406</v>
      </c>
      <c r="B5086" t="s">
        <v>11407</v>
      </c>
      <c r="C5086">
        <v>4.0599999999999996</v>
      </c>
      <c r="D5086">
        <v>4.0599999999999996</v>
      </c>
      <c r="E5086">
        <v>3.16</v>
      </c>
      <c r="F5086">
        <v>6.31</v>
      </c>
      <c r="G5086">
        <v>6.32</v>
      </c>
      <c r="H5086">
        <v>4.01</v>
      </c>
      <c r="I5086">
        <v>5.98</v>
      </c>
      <c r="J5086">
        <v>6.04</v>
      </c>
      <c r="K5086">
        <v>2.7</v>
      </c>
      <c r="U5086">
        <v>7</v>
      </c>
      <c r="V5086">
        <v>9</v>
      </c>
      <c r="W5086">
        <v>8</v>
      </c>
      <c r="X5086">
        <v>85</v>
      </c>
      <c r="Y5086">
        <v>115</v>
      </c>
      <c r="Z5086">
        <v>124</v>
      </c>
      <c r="AA5086">
        <f t="shared" si="1122"/>
        <v>348</v>
      </c>
      <c r="AB5086">
        <f t="shared" si="1127"/>
        <v>5.7990132012535864E-5</v>
      </c>
      <c r="AC5086" s="175"/>
    </row>
    <row r="5087" spans="1:29">
      <c r="A5087" t="s">
        <v>11408</v>
      </c>
      <c r="B5087" t="s">
        <v>11409</v>
      </c>
      <c r="C5087">
        <v>4.0599999999999996</v>
      </c>
      <c r="D5087">
        <v>4.0599999999999996</v>
      </c>
      <c r="E5087">
        <v>3.09</v>
      </c>
      <c r="F5087">
        <v>6.3</v>
      </c>
      <c r="G5087">
        <v>6.31</v>
      </c>
      <c r="H5087">
        <v>3.89</v>
      </c>
      <c r="I5087">
        <v>5.86</v>
      </c>
      <c r="J5087">
        <v>5.97</v>
      </c>
      <c r="K5087">
        <v>2.7</v>
      </c>
      <c r="U5087">
        <v>6</v>
      </c>
      <c r="V5087">
        <v>10</v>
      </c>
      <c r="W5087">
        <v>9</v>
      </c>
      <c r="X5087">
        <v>99</v>
      </c>
      <c r="Y5087">
        <v>118</v>
      </c>
      <c r="Z5087">
        <v>131</v>
      </c>
      <c r="AA5087">
        <f t="shared" si="1122"/>
        <v>373</v>
      </c>
      <c r="AB5087">
        <f t="shared" si="1127"/>
        <v>6.2156089772057117E-5</v>
      </c>
      <c r="AC5087" s="175"/>
    </row>
    <row r="5088" spans="1:29">
      <c r="A5088" t="s">
        <v>11410</v>
      </c>
      <c r="B5088" t="s">
        <v>11411</v>
      </c>
      <c r="C5088">
        <v>4.0599999999999996</v>
      </c>
      <c r="D5088">
        <v>4.0599999999999996</v>
      </c>
      <c r="E5088">
        <v>3.02</v>
      </c>
      <c r="F5088">
        <v>6.3</v>
      </c>
      <c r="G5088">
        <v>6.31</v>
      </c>
      <c r="H5088">
        <v>3.74</v>
      </c>
      <c r="I5088">
        <v>5.69</v>
      </c>
      <c r="J5088">
        <v>5.89</v>
      </c>
      <c r="K5088">
        <v>2.7</v>
      </c>
      <c r="U5088">
        <v>7</v>
      </c>
      <c r="V5088">
        <v>10</v>
      </c>
      <c r="W5088">
        <v>9</v>
      </c>
      <c r="X5088">
        <v>103</v>
      </c>
      <c r="Y5088">
        <v>129</v>
      </c>
      <c r="Z5088">
        <v>135</v>
      </c>
      <c r="AA5088">
        <f t="shared" si="1122"/>
        <v>393</v>
      </c>
      <c r="AB5088">
        <f t="shared" si="1127"/>
        <v>6.5488855979674125E-5</v>
      </c>
      <c r="AC5088" s="175"/>
    </row>
    <row r="5089" spans="1:29">
      <c r="A5089" t="s">
        <v>11412</v>
      </c>
      <c r="B5089" t="s">
        <v>11413</v>
      </c>
      <c r="C5089">
        <v>4.0599999999999996</v>
      </c>
      <c r="D5089">
        <v>4.0599999999999996</v>
      </c>
      <c r="E5089">
        <v>2.97</v>
      </c>
      <c r="F5089">
        <v>6.29</v>
      </c>
      <c r="G5089">
        <v>6.31</v>
      </c>
      <c r="H5089">
        <v>3.64</v>
      </c>
      <c r="I5089">
        <v>5.56</v>
      </c>
      <c r="J5089">
        <v>5.82</v>
      </c>
      <c r="K5089">
        <v>2.7</v>
      </c>
      <c r="U5089">
        <v>7</v>
      </c>
      <c r="V5089">
        <v>10</v>
      </c>
      <c r="W5089">
        <v>8</v>
      </c>
      <c r="X5089">
        <v>95</v>
      </c>
      <c r="Y5089">
        <v>125</v>
      </c>
      <c r="Z5089">
        <v>116</v>
      </c>
      <c r="AA5089">
        <f t="shared" si="1122"/>
        <v>361</v>
      </c>
      <c r="AB5089">
        <f t="shared" si="1127"/>
        <v>6.0156430047486918E-5</v>
      </c>
      <c r="AC5089" s="175">
        <f t="shared" ref="AC5089:AC5149" si="1130">SUM(AB5089:AB5092)/4</f>
        <v>4.1826215905593401E-5</v>
      </c>
    </row>
    <row r="5090" spans="1:29">
      <c r="A5090" t="s">
        <v>11414</v>
      </c>
      <c r="B5090" t="s">
        <v>11415</v>
      </c>
      <c r="C5090">
        <v>4.0599999999999996</v>
      </c>
      <c r="D5090">
        <v>4.0599999999999996</v>
      </c>
      <c r="E5090">
        <v>2.93</v>
      </c>
      <c r="F5090">
        <v>6.28</v>
      </c>
      <c r="G5090">
        <v>6.31</v>
      </c>
      <c r="H5090">
        <v>3.56</v>
      </c>
      <c r="I5090">
        <v>5.46</v>
      </c>
      <c r="J5090">
        <v>5.77</v>
      </c>
      <c r="K5090">
        <v>2.7</v>
      </c>
      <c r="U5090">
        <v>5</v>
      </c>
      <c r="V5090">
        <v>8</v>
      </c>
      <c r="W5090">
        <v>6</v>
      </c>
      <c r="X5090">
        <v>92</v>
      </c>
      <c r="Y5090">
        <v>114</v>
      </c>
      <c r="Z5090">
        <v>67</v>
      </c>
      <c r="AA5090">
        <f t="shared" si="1122"/>
        <v>292</v>
      </c>
      <c r="AB5090">
        <f t="shared" si="1127"/>
        <v>4.8658386631208258E-5</v>
      </c>
      <c r="AC5090" s="175"/>
    </row>
    <row r="5091" spans="1:29">
      <c r="A5091" t="s">
        <v>11416</v>
      </c>
      <c r="B5091" t="s">
        <v>11417</v>
      </c>
      <c r="C5091">
        <v>4.0599999999999996</v>
      </c>
      <c r="D5091">
        <v>4.0599999999999996</v>
      </c>
      <c r="E5091">
        <v>2.9</v>
      </c>
      <c r="F5091">
        <v>6.26</v>
      </c>
      <c r="G5091">
        <v>6.31</v>
      </c>
      <c r="H5091">
        <v>3.49</v>
      </c>
      <c r="I5091">
        <v>5.38</v>
      </c>
      <c r="J5091">
        <v>5.73</v>
      </c>
      <c r="K5091">
        <v>2.7</v>
      </c>
      <c r="U5091">
        <v>5</v>
      </c>
      <c r="V5091">
        <v>6</v>
      </c>
      <c r="W5091">
        <v>3</v>
      </c>
      <c r="X5091">
        <v>69</v>
      </c>
      <c r="Y5091">
        <v>85</v>
      </c>
      <c r="Z5091">
        <v>28</v>
      </c>
      <c r="AA5091">
        <f t="shared" si="1122"/>
        <v>196</v>
      </c>
      <c r="AB5091">
        <f t="shared" si="1127"/>
        <v>3.2661108834646635E-5</v>
      </c>
      <c r="AC5091" s="175"/>
    </row>
    <row r="5092" spans="1:29">
      <c r="A5092" t="s">
        <v>11418</v>
      </c>
      <c r="B5092" t="s">
        <v>11419</v>
      </c>
      <c r="C5092">
        <v>4.0599999999999996</v>
      </c>
      <c r="D5092">
        <v>4.0599999999999996</v>
      </c>
      <c r="E5092">
        <v>2.88</v>
      </c>
      <c r="F5092">
        <v>6.22</v>
      </c>
      <c r="G5092">
        <v>6.31</v>
      </c>
      <c r="H5092">
        <v>3.44</v>
      </c>
      <c r="I5092">
        <v>5.33</v>
      </c>
      <c r="J5092">
        <v>5.7</v>
      </c>
      <c r="K5092">
        <v>2.7</v>
      </c>
      <c r="U5092">
        <v>5</v>
      </c>
      <c r="V5092">
        <v>4</v>
      </c>
      <c r="W5092">
        <v>4</v>
      </c>
      <c r="X5092">
        <v>65</v>
      </c>
      <c r="Y5092">
        <v>65</v>
      </c>
      <c r="Z5092">
        <v>12</v>
      </c>
      <c r="AA5092">
        <f t="shared" si="1122"/>
        <v>155</v>
      </c>
      <c r="AB5092">
        <f t="shared" si="1127"/>
        <v>2.5828938109031778E-5</v>
      </c>
      <c r="AC5092" s="175"/>
    </row>
    <row r="5093" spans="1:29">
      <c r="A5093" t="s">
        <v>11420</v>
      </c>
      <c r="B5093" t="s">
        <v>11421</v>
      </c>
      <c r="C5093">
        <v>4.05</v>
      </c>
      <c r="D5093">
        <v>4.0599999999999996</v>
      </c>
      <c r="E5093">
        <v>2.86</v>
      </c>
      <c r="F5093">
        <v>6.16</v>
      </c>
      <c r="G5093">
        <v>6.3</v>
      </c>
      <c r="H5093">
        <v>3.41</v>
      </c>
      <c r="I5093">
        <v>5.27</v>
      </c>
      <c r="J5093">
        <v>5.67</v>
      </c>
      <c r="K5093">
        <v>2.7</v>
      </c>
      <c r="U5093">
        <v>5</v>
      </c>
      <c r="V5093">
        <v>4</v>
      </c>
      <c r="W5093">
        <v>4</v>
      </c>
      <c r="X5093">
        <v>82</v>
      </c>
      <c r="Y5093">
        <v>67</v>
      </c>
      <c r="Z5093">
        <v>14</v>
      </c>
      <c r="AA5093">
        <f t="shared" si="1122"/>
        <v>176</v>
      </c>
      <c r="AB5093">
        <f t="shared" si="1127"/>
        <v>2.9328342627029634E-5</v>
      </c>
      <c r="AC5093" s="175">
        <f t="shared" ref="AC5093:AC5153" si="1131">SUM(AB5093:AB5096)/4</f>
        <v>3.4535789826431201E-5</v>
      </c>
    </row>
    <row r="5094" spans="1:29">
      <c r="A5094" t="s">
        <v>11422</v>
      </c>
      <c r="B5094" t="s">
        <v>11423</v>
      </c>
      <c r="C5094">
        <v>4.04</v>
      </c>
      <c r="D5094">
        <v>4.0599999999999996</v>
      </c>
      <c r="E5094">
        <v>2.83</v>
      </c>
      <c r="F5094">
        <v>6.08</v>
      </c>
      <c r="G5094">
        <v>6.29</v>
      </c>
      <c r="H5094">
        <v>3.37</v>
      </c>
      <c r="I5094">
        <v>5.21</v>
      </c>
      <c r="J5094">
        <v>5.64</v>
      </c>
      <c r="K5094">
        <v>2.7</v>
      </c>
      <c r="U5094">
        <v>4</v>
      </c>
      <c r="V5094">
        <v>3</v>
      </c>
      <c r="W5094">
        <v>5</v>
      </c>
      <c r="X5094">
        <v>85</v>
      </c>
      <c r="Y5094">
        <v>65</v>
      </c>
      <c r="Z5094">
        <v>11</v>
      </c>
      <c r="AA5094">
        <f t="shared" si="1122"/>
        <v>173</v>
      </c>
      <c r="AB5094">
        <f t="shared" si="1127"/>
        <v>2.8828427695887084E-5</v>
      </c>
      <c r="AC5094" s="175"/>
    </row>
    <row r="5095" spans="1:29">
      <c r="A5095" t="s">
        <v>11424</v>
      </c>
      <c r="B5095" t="s">
        <v>11425</v>
      </c>
      <c r="C5095">
        <v>4.03</v>
      </c>
      <c r="D5095">
        <v>4.0599999999999996</v>
      </c>
      <c r="E5095">
        <v>2.82</v>
      </c>
      <c r="F5095">
        <v>6.02</v>
      </c>
      <c r="G5095">
        <v>6.29</v>
      </c>
      <c r="H5095">
        <v>3.34</v>
      </c>
      <c r="I5095">
        <v>5.17</v>
      </c>
      <c r="J5095">
        <v>5.62</v>
      </c>
      <c r="K5095">
        <v>2.7</v>
      </c>
      <c r="U5095">
        <v>7</v>
      </c>
      <c r="V5095">
        <v>5</v>
      </c>
      <c r="W5095">
        <v>6</v>
      </c>
      <c r="X5095">
        <v>87</v>
      </c>
      <c r="Y5095">
        <v>62</v>
      </c>
      <c r="Z5095">
        <v>21</v>
      </c>
      <c r="AA5095">
        <f t="shared" si="1122"/>
        <v>188</v>
      </c>
      <c r="AB5095">
        <f t="shared" si="1127"/>
        <v>3.1328002351599833E-5</v>
      </c>
      <c r="AC5095" s="175"/>
    </row>
    <row r="5096" spans="1:29">
      <c r="A5096" t="s">
        <v>11426</v>
      </c>
      <c r="B5096" t="s">
        <v>11427</v>
      </c>
      <c r="C5096">
        <v>4.03</v>
      </c>
      <c r="D5096">
        <v>4.0599999999999996</v>
      </c>
      <c r="E5096">
        <v>2.81</v>
      </c>
      <c r="F5096">
        <v>5.96</v>
      </c>
      <c r="G5096">
        <v>6.27</v>
      </c>
      <c r="H5096">
        <v>3.31</v>
      </c>
      <c r="I5096">
        <v>5.15</v>
      </c>
      <c r="J5096">
        <v>5.61</v>
      </c>
      <c r="K5096">
        <v>2.7</v>
      </c>
      <c r="U5096">
        <v>5</v>
      </c>
      <c r="V5096">
        <v>8</v>
      </c>
      <c r="W5096">
        <v>10</v>
      </c>
      <c r="X5096">
        <v>119</v>
      </c>
      <c r="Y5096">
        <v>100</v>
      </c>
      <c r="Z5096">
        <v>50</v>
      </c>
      <c r="AA5096">
        <f t="shared" si="1122"/>
        <v>292</v>
      </c>
      <c r="AB5096">
        <f t="shared" si="1127"/>
        <v>4.8658386631208258E-5</v>
      </c>
      <c r="AC5096" s="175"/>
    </row>
    <row r="5097" spans="1:29">
      <c r="A5097" t="s">
        <v>11428</v>
      </c>
      <c r="B5097" t="s">
        <v>11429</v>
      </c>
      <c r="C5097">
        <v>4.05</v>
      </c>
      <c r="D5097">
        <v>4.0599999999999996</v>
      </c>
      <c r="E5097">
        <v>2.84</v>
      </c>
      <c r="F5097">
        <v>6.02</v>
      </c>
      <c r="G5097">
        <v>6.28</v>
      </c>
      <c r="H5097">
        <v>3.28</v>
      </c>
      <c r="I5097">
        <v>5.23</v>
      </c>
      <c r="J5097">
        <v>5.65</v>
      </c>
      <c r="K5097">
        <v>2.7</v>
      </c>
      <c r="V5097">
        <v>14</v>
      </c>
      <c r="W5097">
        <v>16</v>
      </c>
      <c r="X5097">
        <v>193</v>
      </c>
      <c r="Y5097">
        <v>136</v>
      </c>
      <c r="Z5097">
        <v>157</v>
      </c>
      <c r="AA5097">
        <f t="shared" si="1122"/>
        <v>516</v>
      </c>
      <c r="AB5097">
        <f t="shared" si="1127"/>
        <v>8.5985368156518696E-5</v>
      </c>
      <c r="AC5097" s="175">
        <f t="shared" ref="AC5097:AC5157" si="1132">SUM(AB5097:AB5100)/4</f>
        <v>9.285919845972878E-5</v>
      </c>
    </row>
    <row r="5098" spans="1:29">
      <c r="A5098" t="s">
        <v>11430</v>
      </c>
      <c r="B5098" t="s">
        <v>11431</v>
      </c>
      <c r="C5098">
        <v>4.0599999999999996</v>
      </c>
      <c r="D5098">
        <v>4.0599999999999996</v>
      </c>
      <c r="E5098">
        <v>2.92</v>
      </c>
      <c r="F5098">
        <v>6.24</v>
      </c>
      <c r="G5098">
        <v>6.31</v>
      </c>
      <c r="H5098">
        <v>3.38</v>
      </c>
      <c r="I5098">
        <v>5.45</v>
      </c>
      <c r="J5098">
        <v>5.77</v>
      </c>
      <c r="K5098">
        <v>2.7</v>
      </c>
      <c r="U5098">
        <v>2</v>
      </c>
      <c r="V5098">
        <v>21</v>
      </c>
      <c r="W5098">
        <v>14</v>
      </c>
      <c r="X5098">
        <v>218</v>
      </c>
      <c r="Y5098">
        <v>116</v>
      </c>
      <c r="Z5098">
        <v>245</v>
      </c>
      <c r="AA5098">
        <f t="shared" si="1122"/>
        <v>616</v>
      </c>
      <c r="AB5098">
        <f t="shared" si="1127"/>
        <v>1.0264919919460372E-4</v>
      </c>
      <c r="AC5098" s="175"/>
    </row>
    <row r="5099" spans="1:29">
      <c r="A5099" t="s">
        <v>11432</v>
      </c>
      <c r="B5099" t="s">
        <v>11433</v>
      </c>
      <c r="C5099">
        <v>4.0599999999999996</v>
      </c>
      <c r="D5099">
        <v>4.0599999999999996</v>
      </c>
      <c r="E5099">
        <v>3.02</v>
      </c>
      <c r="F5099">
        <v>6.3</v>
      </c>
      <c r="G5099">
        <v>6.31</v>
      </c>
      <c r="H5099">
        <v>3.52</v>
      </c>
      <c r="I5099">
        <v>5.7</v>
      </c>
      <c r="J5099">
        <v>5.9</v>
      </c>
      <c r="K5099">
        <v>2.7</v>
      </c>
      <c r="U5099">
        <v>6</v>
      </c>
      <c r="V5099">
        <v>14</v>
      </c>
      <c r="W5099">
        <v>15</v>
      </c>
      <c r="X5099">
        <v>216</v>
      </c>
      <c r="Y5099">
        <v>146</v>
      </c>
      <c r="Z5099">
        <v>211</v>
      </c>
      <c r="AA5099">
        <f t="shared" si="1122"/>
        <v>608</v>
      </c>
      <c r="AB5099">
        <f t="shared" si="1127"/>
        <v>1.0131609271155691E-4</v>
      </c>
      <c r="AC5099" s="175"/>
    </row>
    <row r="5100" spans="1:29">
      <c r="A5100" t="s">
        <v>11434</v>
      </c>
      <c r="B5100" t="s">
        <v>11435</v>
      </c>
      <c r="C5100">
        <v>4.0599999999999996</v>
      </c>
      <c r="D5100">
        <v>4.0599999999999996</v>
      </c>
      <c r="E5100">
        <v>3.1</v>
      </c>
      <c r="F5100">
        <v>6.31</v>
      </c>
      <c r="G5100">
        <v>6.32</v>
      </c>
      <c r="H5100">
        <v>3.7</v>
      </c>
      <c r="I5100">
        <v>5.93</v>
      </c>
      <c r="J5100">
        <v>6.01</v>
      </c>
      <c r="K5100">
        <v>2.7</v>
      </c>
      <c r="U5100">
        <v>10</v>
      </c>
      <c r="V5100">
        <v>13</v>
      </c>
      <c r="W5100">
        <v>13</v>
      </c>
      <c r="X5100">
        <v>163</v>
      </c>
      <c r="Y5100">
        <v>130</v>
      </c>
      <c r="Z5100">
        <v>160</v>
      </c>
      <c r="AA5100">
        <f t="shared" si="1122"/>
        <v>489</v>
      </c>
      <c r="AB5100">
        <f t="shared" si="1127"/>
        <v>8.1486133776235747E-5</v>
      </c>
      <c r="AC5100" s="175"/>
    </row>
    <row r="5101" spans="1:29">
      <c r="A5101" t="s">
        <v>11436</v>
      </c>
      <c r="B5101" t="s">
        <v>11437</v>
      </c>
      <c r="C5101">
        <v>4.0599999999999996</v>
      </c>
      <c r="D5101">
        <v>4.0599999999999996</v>
      </c>
      <c r="E5101">
        <v>3.18</v>
      </c>
      <c r="F5101">
        <v>6.32</v>
      </c>
      <c r="G5101">
        <v>6.32</v>
      </c>
      <c r="H5101">
        <v>3.87</v>
      </c>
      <c r="I5101">
        <v>6.05</v>
      </c>
      <c r="J5101">
        <v>6.07</v>
      </c>
      <c r="K5101">
        <v>2.7</v>
      </c>
      <c r="U5101">
        <v>9</v>
      </c>
      <c r="V5101">
        <v>12</v>
      </c>
      <c r="W5101">
        <v>14</v>
      </c>
      <c r="X5101">
        <v>151</v>
      </c>
      <c r="Y5101">
        <v>132</v>
      </c>
      <c r="Z5101">
        <v>153</v>
      </c>
      <c r="AA5101">
        <f t="shared" si="1122"/>
        <v>471</v>
      </c>
      <c r="AB5101">
        <f t="shared" si="1127"/>
        <v>7.8486644189380435E-5</v>
      </c>
      <c r="AC5101" s="175">
        <f t="shared" ref="AC5101" si="1133">SUM(AB5101:AB5104)/4</f>
        <v>7.2779282058836318E-5</v>
      </c>
    </row>
    <row r="5102" spans="1:29">
      <c r="A5102" t="s">
        <v>11438</v>
      </c>
      <c r="B5102" t="s">
        <v>11439</v>
      </c>
      <c r="C5102">
        <v>4.0599999999999996</v>
      </c>
      <c r="D5102">
        <v>4.0599999999999996</v>
      </c>
      <c r="E5102">
        <v>3.23</v>
      </c>
      <c r="F5102">
        <v>6.32</v>
      </c>
      <c r="G5102">
        <v>6.32</v>
      </c>
      <c r="H5102">
        <v>3.97</v>
      </c>
      <c r="I5102">
        <v>6.08</v>
      </c>
      <c r="J5102">
        <v>6.08</v>
      </c>
      <c r="K5102">
        <v>2.7</v>
      </c>
      <c r="U5102">
        <v>7</v>
      </c>
      <c r="V5102">
        <v>11</v>
      </c>
      <c r="W5102">
        <v>10</v>
      </c>
      <c r="X5102">
        <v>148</v>
      </c>
      <c r="Y5102">
        <v>126</v>
      </c>
      <c r="Z5102">
        <v>139</v>
      </c>
      <c r="AA5102">
        <f t="shared" si="1122"/>
        <v>441</v>
      </c>
      <c r="AB5102">
        <f t="shared" si="1127"/>
        <v>7.3487494877954936E-5</v>
      </c>
      <c r="AC5102" s="175"/>
    </row>
    <row r="5103" spans="1:29">
      <c r="A5103" t="s">
        <v>11440</v>
      </c>
      <c r="B5103" t="s">
        <v>11441</v>
      </c>
      <c r="C5103">
        <v>4.0599999999999996</v>
      </c>
      <c r="D5103">
        <v>4.0599999999999996</v>
      </c>
      <c r="E5103">
        <v>3.27</v>
      </c>
      <c r="F5103">
        <v>6.32</v>
      </c>
      <c r="G5103">
        <v>6.32</v>
      </c>
      <c r="H5103">
        <v>4.09</v>
      </c>
      <c r="I5103">
        <v>6.08</v>
      </c>
      <c r="J5103">
        <v>6.09</v>
      </c>
      <c r="K5103">
        <v>2.7</v>
      </c>
      <c r="U5103">
        <v>4</v>
      </c>
      <c r="V5103">
        <v>10</v>
      </c>
      <c r="W5103">
        <v>9</v>
      </c>
      <c r="X5103">
        <v>138</v>
      </c>
      <c r="Y5103">
        <v>122</v>
      </c>
      <c r="Z5103">
        <v>141</v>
      </c>
      <c r="AA5103">
        <f t="shared" si="1122"/>
        <v>424</v>
      </c>
      <c r="AB5103">
        <f t="shared" si="1127"/>
        <v>7.0654643601480478E-5</v>
      </c>
      <c r="AC5103" s="175"/>
    </row>
    <row r="5104" spans="1:29">
      <c r="A5104" t="s">
        <v>11442</v>
      </c>
      <c r="B5104" t="s">
        <v>11443</v>
      </c>
      <c r="C5104">
        <v>4.0599999999999996</v>
      </c>
      <c r="D5104">
        <v>4.0599999999999996</v>
      </c>
      <c r="E5104">
        <v>3.3</v>
      </c>
      <c r="F5104">
        <v>6.32</v>
      </c>
      <c r="G5104">
        <v>6.32</v>
      </c>
      <c r="H5104">
        <v>4.17</v>
      </c>
      <c r="I5104">
        <v>6.09</v>
      </c>
      <c r="J5104">
        <v>6.09</v>
      </c>
      <c r="K5104">
        <v>2.7</v>
      </c>
      <c r="U5104">
        <v>6</v>
      </c>
      <c r="V5104">
        <v>10</v>
      </c>
      <c r="W5104">
        <v>7</v>
      </c>
      <c r="X5104">
        <v>130</v>
      </c>
      <c r="Y5104">
        <v>122</v>
      </c>
      <c r="Z5104">
        <v>136</v>
      </c>
      <c r="AA5104">
        <f t="shared" si="1122"/>
        <v>411</v>
      </c>
      <c r="AB5104">
        <f t="shared" si="1127"/>
        <v>6.8488345566529424E-5</v>
      </c>
      <c r="AC5104" s="175"/>
    </row>
    <row r="5105" spans="1:29">
      <c r="A5105" t="s">
        <v>11444</v>
      </c>
      <c r="B5105" t="s">
        <v>11445</v>
      </c>
      <c r="C5105">
        <v>4.0599999999999996</v>
      </c>
      <c r="D5105">
        <v>4.0599999999999996</v>
      </c>
      <c r="E5105">
        <v>3.32</v>
      </c>
      <c r="F5105">
        <v>6.32</v>
      </c>
      <c r="G5105">
        <v>6.32</v>
      </c>
      <c r="H5105">
        <v>4.21</v>
      </c>
      <c r="I5105">
        <v>6.09</v>
      </c>
      <c r="J5105">
        <v>6.09</v>
      </c>
      <c r="K5105">
        <v>2.7</v>
      </c>
      <c r="U5105">
        <v>8</v>
      </c>
      <c r="V5105">
        <v>9</v>
      </c>
      <c r="W5105">
        <v>8</v>
      </c>
      <c r="X5105">
        <v>104</v>
      </c>
      <c r="Y5105">
        <v>112</v>
      </c>
      <c r="Z5105">
        <v>109</v>
      </c>
      <c r="AA5105">
        <f t="shared" si="1122"/>
        <v>350</v>
      </c>
      <c r="AB5105">
        <f t="shared" si="1127"/>
        <v>5.8323408633297566E-5</v>
      </c>
      <c r="AC5105" s="175">
        <f t="shared" si="1117"/>
        <v>5.4782344537704503E-5</v>
      </c>
    </row>
    <row r="5106" spans="1:29">
      <c r="A5106" t="s">
        <v>11446</v>
      </c>
      <c r="B5106" t="s">
        <v>11447</v>
      </c>
      <c r="C5106">
        <v>4.0599999999999996</v>
      </c>
      <c r="D5106">
        <v>4.0599999999999996</v>
      </c>
      <c r="E5106">
        <v>3.33</v>
      </c>
      <c r="F5106">
        <v>6.32</v>
      </c>
      <c r="G5106">
        <v>6.32</v>
      </c>
      <c r="H5106">
        <v>4.2300000000000004</v>
      </c>
      <c r="I5106">
        <v>6.09</v>
      </c>
      <c r="J5106">
        <v>6.09</v>
      </c>
      <c r="K5106">
        <v>2.7</v>
      </c>
      <c r="U5106">
        <v>9</v>
      </c>
      <c r="V5106">
        <v>8</v>
      </c>
      <c r="W5106">
        <v>7</v>
      </c>
      <c r="X5106">
        <v>92</v>
      </c>
      <c r="Y5106">
        <v>115</v>
      </c>
      <c r="Z5106">
        <v>105</v>
      </c>
      <c r="AA5106">
        <f t="shared" si="1122"/>
        <v>336</v>
      </c>
      <c r="AB5106">
        <f t="shared" si="1127"/>
        <v>5.5990472287965664E-5</v>
      </c>
      <c r="AC5106" s="175"/>
    </row>
    <row r="5107" spans="1:29">
      <c r="A5107" t="s">
        <v>11448</v>
      </c>
      <c r="B5107" t="s">
        <v>11449</v>
      </c>
      <c r="C5107">
        <v>4.0599999999999996</v>
      </c>
      <c r="D5107">
        <v>4.0599999999999996</v>
      </c>
      <c r="E5107">
        <v>3.33</v>
      </c>
      <c r="F5107">
        <v>6.32</v>
      </c>
      <c r="G5107">
        <v>6.32</v>
      </c>
      <c r="H5107">
        <v>4.22</v>
      </c>
      <c r="I5107">
        <v>6.09</v>
      </c>
      <c r="J5107">
        <v>6.09</v>
      </c>
      <c r="K5107">
        <v>2.7</v>
      </c>
      <c r="U5107">
        <v>8</v>
      </c>
      <c r="V5107">
        <v>9</v>
      </c>
      <c r="W5107">
        <v>8</v>
      </c>
      <c r="X5107">
        <v>89</v>
      </c>
      <c r="Y5107">
        <v>105</v>
      </c>
      <c r="Z5107">
        <v>94</v>
      </c>
      <c r="AA5107">
        <f t="shared" si="1122"/>
        <v>313</v>
      </c>
      <c r="AB5107">
        <f t="shared" si="1127"/>
        <v>5.2157791149206113E-5</v>
      </c>
      <c r="AC5107" s="175"/>
    </row>
    <row r="5108" spans="1:29">
      <c r="A5108" t="s">
        <v>11450</v>
      </c>
      <c r="B5108" t="s">
        <v>11451</v>
      </c>
      <c r="C5108">
        <v>4.0599999999999996</v>
      </c>
      <c r="D5108">
        <v>4.0599999999999996</v>
      </c>
      <c r="E5108">
        <v>3.33</v>
      </c>
      <c r="F5108">
        <v>6.32</v>
      </c>
      <c r="G5108">
        <v>6.32</v>
      </c>
      <c r="H5108">
        <v>4.18</v>
      </c>
      <c r="I5108">
        <v>6.09</v>
      </c>
      <c r="J5108">
        <v>6.09</v>
      </c>
      <c r="K5108">
        <v>2.7</v>
      </c>
      <c r="U5108">
        <v>9</v>
      </c>
      <c r="V5108">
        <v>9</v>
      </c>
      <c r="W5108">
        <v>8</v>
      </c>
      <c r="X5108">
        <v>77</v>
      </c>
      <c r="Y5108">
        <v>103</v>
      </c>
      <c r="Z5108">
        <v>110</v>
      </c>
      <c r="AA5108">
        <f t="shared" si="1122"/>
        <v>316</v>
      </c>
      <c r="AB5108">
        <f t="shared" si="1127"/>
        <v>5.2657706080348663E-5</v>
      </c>
      <c r="AC5108" s="175"/>
    </row>
    <row r="5109" spans="1:29">
      <c r="A5109" t="s">
        <v>11452</v>
      </c>
      <c r="B5109" t="s">
        <v>11453</v>
      </c>
      <c r="C5109">
        <v>4.0599999999999996</v>
      </c>
      <c r="D5109">
        <v>4.0599999999999996</v>
      </c>
      <c r="E5109">
        <v>3.31</v>
      </c>
      <c r="F5109">
        <v>6.32</v>
      </c>
      <c r="G5109">
        <v>6.32</v>
      </c>
      <c r="H5109">
        <v>4.13</v>
      </c>
      <c r="I5109">
        <v>6.08</v>
      </c>
      <c r="J5109">
        <v>6.09</v>
      </c>
      <c r="K5109">
        <v>2.7</v>
      </c>
      <c r="U5109">
        <v>9</v>
      </c>
      <c r="V5109">
        <v>9</v>
      </c>
      <c r="W5109">
        <v>7</v>
      </c>
      <c r="X5109">
        <v>82</v>
      </c>
      <c r="Y5109">
        <v>110</v>
      </c>
      <c r="Z5109">
        <v>130</v>
      </c>
      <c r="AA5109">
        <f t="shared" si="1122"/>
        <v>347</v>
      </c>
      <c r="AB5109">
        <f t="shared" si="1127"/>
        <v>5.7823493702155016E-5</v>
      </c>
      <c r="AC5109" s="175">
        <f t="shared" si="1118"/>
        <v>6.2031111039271476E-5</v>
      </c>
    </row>
    <row r="5110" spans="1:29">
      <c r="A5110" t="s">
        <v>11454</v>
      </c>
      <c r="B5110" t="s">
        <v>11455</v>
      </c>
      <c r="C5110">
        <v>4.0599999999999996</v>
      </c>
      <c r="D5110">
        <v>4.0599999999999996</v>
      </c>
      <c r="E5110">
        <v>3.26</v>
      </c>
      <c r="F5110">
        <v>6.32</v>
      </c>
      <c r="G5110">
        <v>6.32</v>
      </c>
      <c r="H5110">
        <v>4.0599999999999996</v>
      </c>
      <c r="I5110">
        <v>6.08</v>
      </c>
      <c r="J5110">
        <v>6.08</v>
      </c>
      <c r="K5110">
        <v>2.7</v>
      </c>
      <c r="U5110">
        <v>9</v>
      </c>
      <c r="V5110">
        <v>11</v>
      </c>
      <c r="W5110">
        <v>9</v>
      </c>
      <c r="X5110">
        <v>86</v>
      </c>
      <c r="Y5110">
        <v>116</v>
      </c>
      <c r="Z5110">
        <v>126</v>
      </c>
      <c r="AA5110">
        <f t="shared" si="1122"/>
        <v>357</v>
      </c>
      <c r="AB5110">
        <f t="shared" si="1127"/>
        <v>5.948987680596352E-5</v>
      </c>
      <c r="AC5110" s="175"/>
    </row>
    <row r="5111" spans="1:29">
      <c r="A5111" t="s">
        <v>11456</v>
      </c>
      <c r="B5111" t="s">
        <v>11457</v>
      </c>
      <c r="C5111">
        <v>4.0599999999999996</v>
      </c>
      <c r="D5111">
        <v>4.0599999999999996</v>
      </c>
      <c r="E5111">
        <v>3.16</v>
      </c>
      <c r="F5111">
        <v>6.32</v>
      </c>
      <c r="G5111">
        <v>6.32</v>
      </c>
      <c r="H5111">
        <v>3.95</v>
      </c>
      <c r="I5111">
        <v>6.01</v>
      </c>
      <c r="J5111">
        <v>6.05</v>
      </c>
      <c r="K5111">
        <v>2.7</v>
      </c>
      <c r="U5111">
        <v>8</v>
      </c>
      <c r="V5111">
        <v>12</v>
      </c>
      <c r="W5111">
        <v>11</v>
      </c>
      <c r="X5111">
        <v>100</v>
      </c>
      <c r="Y5111">
        <v>120</v>
      </c>
      <c r="Z5111">
        <v>132</v>
      </c>
      <c r="AA5111">
        <f t="shared" si="1122"/>
        <v>383</v>
      </c>
      <c r="AB5111">
        <f t="shared" si="1127"/>
        <v>6.3822472875865621E-5</v>
      </c>
      <c r="AC5111" s="175"/>
    </row>
    <row r="5112" spans="1:29">
      <c r="A5112" t="s">
        <v>11458</v>
      </c>
      <c r="B5112" t="s">
        <v>11459</v>
      </c>
      <c r="C5112">
        <v>4.0599999999999996</v>
      </c>
      <c r="D5112">
        <v>4.0599999999999996</v>
      </c>
      <c r="E5112">
        <v>3.08</v>
      </c>
      <c r="F5112">
        <v>6.31</v>
      </c>
      <c r="G5112">
        <v>6.32</v>
      </c>
      <c r="H5112">
        <v>3.79</v>
      </c>
      <c r="I5112">
        <v>5.86</v>
      </c>
      <c r="J5112">
        <v>5.98</v>
      </c>
      <c r="K5112">
        <v>2.7</v>
      </c>
      <c r="U5112">
        <v>8</v>
      </c>
      <c r="V5112">
        <v>12</v>
      </c>
      <c r="W5112">
        <v>11</v>
      </c>
      <c r="X5112">
        <v>104</v>
      </c>
      <c r="Y5112">
        <v>130</v>
      </c>
      <c r="Z5112">
        <v>137</v>
      </c>
      <c r="AA5112">
        <f t="shared" si="1122"/>
        <v>402</v>
      </c>
      <c r="AB5112">
        <f t="shared" si="1127"/>
        <v>6.6988600773101775E-5</v>
      </c>
      <c r="AC5112" s="175"/>
    </row>
    <row r="5113" spans="1:29">
      <c r="A5113" t="s">
        <v>11460</v>
      </c>
      <c r="B5113" t="s">
        <v>11461</v>
      </c>
      <c r="C5113">
        <v>4.0599999999999996</v>
      </c>
      <c r="D5113">
        <v>4.0599999999999996</v>
      </c>
      <c r="E5113">
        <v>3.03</v>
      </c>
      <c r="F5113">
        <v>6.31</v>
      </c>
      <c r="G5113">
        <v>6.32</v>
      </c>
      <c r="H5113">
        <v>3.68</v>
      </c>
      <c r="I5113">
        <v>5.73</v>
      </c>
      <c r="J5113">
        <v>5.91</v>
      </c>
      <c r="K5113">
        <v>2.7</v>
      </c>
      <c r="U5113">
        <v>9</v>
      </c>
      <c r="V5113">
        <v>12</v>
      </c>
      <c r="W5113">
        <v>9</v>
      </c>
      <c r="X5113">
        <v>96</v>
      </c>
      <c r="Y5113">
        <v>126</v>
      </c>
      <c r="Z5113">
        <v>117</v>
      </c>
      <c r="AA5113">
        <f t="shared" si="1122"/>
        <v>369</v>
      </c>
      <c r="AB5113">
        <f t="shared" si="1127"/>
        <v>6.1489536530533726E-5</v>
      </c>
      <c r="AC5113" s="175">
        <f t="shared" si="1119"/>
        <v>4.2909364923068928E-5</v>
      </c>
    </row>
    <row r="5114" spans="1:29">
      <c r="A5114" t="s">
        <v>11462</v>
      </c>
      <c r="B5114" t="s">
        <v>11463</v>
      </c>
      <c r="C5114">
        <v>4.0599999999999996</v>
      </c>
      <c r="D5114">
        <v>4.0599999999999996</v>
      </c>
      <c r="E5114">
        <v>2.99</v>
      </c>
      <c r="F5114">
        <v>6.3</v>
      </c>
      <c r="G5114">
        <v>6.31</v>
      </c>
      <c r="H5114">
        <v>3.57</v>
      </c>
      <c r="I5114">
        <v>5.63</v>
      </c>
      <c r="J5114">
        <v>5.86</v>
      </c>
      <c r="K5114">
        <v>2.7</v>
      </c>
      <c r="U5114">
        <v>6</v>
      </c>
      <c r="V5114">
        <v>9</v>
      </c>
      <c r="W5114">
        <v>8</v>
      </c>
      <c r="X5114">
        <v>93</v>
      </c>
      <c r="Y5114">
        <v>115</v>
      </c>
      <c r="Z5114">
        <v>68</v>
      </c>
      <c r="AA5114">
        <f t="shared" si="1122"/>
        <v>299</v>
      </c>
      <c r="AB5114">
        <f t="shared" si="1127"/>
        <v>4.9824854803874205E-5</v>
      </c>
      <c r="AC5114" s="175"/>
    </row>
    <row r="5115" spans="1:29">
      <c r="A5115" t="s">
        <v>11464</v>
      </c>
      <c r="B5115" t="s">
        <v>11465</v>
      </c>
      <c r="C5115">
        <v>4.0599999999999996</v>
      </c>
      <c r="D5115">
        <v>4.0599999999999996</v>
      </c>
      <c r="E5115">
        <v>2.95</v>
      </c>
      <c r="F5115">
        <v>6.29</v>
      </c>
      <c r="G5115">
        <v>6.31</v>
      </c>
      <c r="H5115">
        <v>3.49</v>
      </c>
      <c r="I5115">
        <v>5.54</v>
      </c>
      <c r="J5115">
        <v>5.81</v>
      </c>
      <c r="K5115">
        <v>2.7</v>
      </c>
      <c r="U5115">
        <v>6</v>
      </c>
      <c r="V5115">
        <v>6</v>
      </c>
      <c r="W5115">
        <v>5</v>
      </c>
      <c r="X5115">
        <v>70</v>
      </c>
      <c r="Y5115">
        <v>86</v>
      </c>
      <c r="Z5115">
        <v>28</v>
      </c>
      <c r="AA5115">
        <f t="shared" si="1122"/>
        <v>201</v>
      </c>
      <c r="AB5115">
        <f t="shared" si="1127"/>
        <v>3.3494300386550887E-5</v>
      </c>
      <c r="AC5115" s="175"/>
    </row>
    <row r="5116" spans="1:29">
      <c r="A5116" t="s">
        <v>11466</v>
      </c>
      <c r="B5116" t="s">
        <v>11467</v>
      </c>
      <c r="C5116">
        <v>4.0599999999999996</v>
      </c>
      <c r="D5116">
        <v>4.0599999999999996</v>
      </c>
      <c r="E5116">
        <v>2.92</v>
      </c>
      <c r="F5116">
        <v>6.25</v>
      </c>
      <c r="G5116">
        <v>6.31</v>
      </c>
      <c r="H5116">
        <v>3.43</v>
      </c>
      <c r="I5116">
        <v>5.45</v>
      </c>
      <c r="J5116">
        <v>5.77</v>
      </c>
      <c r="K5116">
        <v>2.7</v>
      </c>
      <c r="U5116">
        <v>4</v>
      </c>
      <c r="V5116">
        <v>4</v>
      </c>
      <c r="W5116">
        <v>5</v>
      </c>
      <c r="X5116">
        <v>71</v>
      </c>
      <c r="Y5116">
        <v>65</v>
      </c>
      <c r="Z5116">
        <v>12</v>
      </c>
      <c r="AA5116">
        <f t="shared" si="1122"/>
        <v>161</v>
      </c>
      <c r="AB5116">
        <f t="shared" si="1127"/>
        <v>2.6828767971316881E-5</v>
      </c>
      <c r="AC5116" s="175"/>
    </row>
    <row r="5117" spans="1:29">
      <c r="A5117" t="s">
        <v>11468</v>
      </c>
      <c r="B5117" t="s">
        <v>11469</v>
      </c>
      <c r="C5117">
        <v>4.0599999999999996</v>
      </c>
      <c r="D5117">
        <v>4.0599999999999996</v>
      </c>
      <c r="E5117">
        <v>2.9</v>
      </c>
      <c r="F5117">
        <v>6.21</v>
      </c>
      <c r="G5117">
        <v>6.3</v>
      </c>
      <c r="H5117">
        <v>3.4</v>
      </c>
      <c r="I5117">
        <v>5.38</v>
      </c>
      <c r="J5117">
        <v>5.73</v>
      </c>
      <c r="K5117">
        <v>2.7</v>
      </c>
      <c r="U5117">
        <v>4</v>
      </c>
      <c r="V5117">
        <v>4</v>
      </c>
      <c r="W5117">
        <v>5</v>
      </c>
      <c r="X5117">
        <v>82</v>
      </c>
      <c r="Y5117">
        <v>67</v>
      </c>
      <c r="Z5117">
        <v>14</v>
      </c>
      <c r="AA5117">
        <f t="shared" si="1122"/>
        <v>176</v>
      </c>
      <c r="AB5117">
        <f t="shared" si="1127"/>
        <v>2.9328342627029634E-5</v>
      </c>
      <c r="AC5117" s="175">
        <f t="shared" si="1120"/>
        <v>3.4327491938455139E-5</v>
      </c>
    </row>
    <row r="5118" spans="1:29">
      <c r="A5118" t="s">
        <v>11470</v>
      </c>
      <c r="B5118" t="s">
        <v>11471</v>
      </c>
      <c r="C5118">
        <v>4.0599999999999996</v>
      </c>
      <c r="D5118">
        <v>4.0599999999999996</v>
      </c>
      <c r="E5118">
        <v>2.88</v>
      </c>
      <c r="F5118">
        <v>6.19</v>
      </c>
      <c r="G5118">
        <v>6.3</v>
      </c>
      <c r="H5118">
        <v>3.37</v>
      </c>
      <c r="I5118">
        <v>5.34</v>
      </c>
      <c r="J5118">
        <v>5.71</v>
      </c>
      <c r="K5118">
        <v>2.7</v>
      </c>
      <c r="U5118">
        <v>3</v>
      </c>
      <c r="V5118">
        <v>3</v>
      </c>
      <c r="W5118">
        <v>6</v>
      </c>
      <c r="X5118">
        <v>84</v>
      </c>
      <c r="Y5118">
        <v>65</v>
      </c>
      <c r="Z5118">
        <v>12</v>
      </c>
      <c r="AA5118">
        <f t="shared" si="1122"/>
        <v>173</v>
      </c>
      <c r="AB5118">
        <f t="shared" si="1127"/>
        <v>2.8828427695887084E-5</v>
      </c>
      <c r="AC5118" s="175"/>
    </row>
    <row r="5119" spans="1:29">
      <c r="A5119" t="s">
        <v>11472</v>
      </c>
      <c r="B5119" t="s">
        <v>11473</v>
      </c>
      <c r="C5119">
        <v>4.0599999999999996</v>
      </c>
      <c r="D5119">
        <v>4.0599999999999996</v>
      </c>
      <c r="E5119">
        <v>2.87</v>
      </c>
      <c r="F5119">
        <v>6.18</v>
      </c>
      <c r="G5119">
        <v>6.3</v>
      </c>
      <c r="H5119">
        <v>3.36</v>
      </c>
      <c r="I5119">
        <v>5.31</v>
      </c>
      <c r="J5119">
        <v>5.69</v>
      </c>
      <c r="K5119">
        <v>2.7</v>
      </c>
      <c r="U5119">
        <v>7</v>
      </c>
      <c r="V5119">
        <v>5</v>
      </c>
      <c r="W5119">
        <v>8</v>
      </c>
      <c r="X5119">
        <v>84</v>
      </c>
      <c r="Y5119">
        <v>63</v>
      </c>
      <c r="Z5119">
        <v>21</v>
      </c>
      <c r="AA5119">
        <f t="shared" si="1122"/>
        <v>188</v>
      </c>
      <c r="AB5119">
        <f t="shared" si="1127"/>
        <v>3.1328002351599833E-5</v>
      </c>
      <c r="AC5119" s="175"/>
    </row>
    <row r="5120" spans="1:29">
      <c r="A5120" t="s">
        <v>11474</v>
      </c>
      <c r="B5120" t="s">
        <v>11475</v>
      </c>
      <c r="C5120">
        <v>4.0599999999999996</v>
      </c>
      <c r="D5120">
        <v>4.0599999999999996</v>
      </c>
      <c r="E5120">
        <v>2.86</v>
      </c>
      <c r="F5120">
        <v>6.17</v>
      </c>
      <c r="G5120">
        <v>6.3</v>
      </c>
      <c r="H5120">
        <v>3.35</v>
      </c>
      <c r="I5120">
        <v>5.3</v>
      </c>
      <c r="J5120">
        <v>5.69</v>
      </c>
      <c r="K5120">
        <v>2.7</v>
      </c>
      <c r="U5120">
        <v>7</v>
      </c>
      <c r="V5120">
        <v>9</v>
      </c>
      <c r="W5120">
        <v>12</v>
      </c>
      <c r="X5120">
        <v>109</v>
      </c>
      <c r="Y5120">
        <v>100</v>
      </c>
      <c r="Z5120">
        <v>50</v>
      </c>
      <c r="AA5120">
        <f t="shared" si="1122"/>
        <v>287</v>
      </c>
      <c r="AB5120">
        <f t="shared" si="1127"/>
        <v>4.7825195079304006E-5</v>
      </c>
      <c r="AC5120" s="175"/>
    </row>
    <row r="5121" spans="1:29">
      <c r="A5121" t="s">
        <v>11476</v>
      </c>
      <c r="B5121" t="s">
        <v>11477</v>
      </c>
      <c r="C5121">
        <v>4.0599999999999996</v>
      </c>
      <c r="D5121">
        <v>4.0599999999999996</v>
      </c>
      <c r="E5121">
        <v>2.89</v>
      </c>
      <c r="F5121">
        <v>6.2</v>
      </c>
      <c r="G5121">
        <v>6.31</v>
      </c>
      <c r="H5121">
        <v>3.34</v>
      </c>
      <c r="I5121">
        <v>5.37</v>
      </c>
      <c r="J5121">
        <v>5.72</v>
      </c>
      <c r="K5121">
        <v>2.7</v>
      </c>
      <c r="V5121">
        <v>16</v>
      </c>
      <c r="W5121">
        <v>19</v>
      </c>
      <c r="X5121">
        <v>178</v>
      </c>
      <c r="Y5121">
        <v>137</v>
      </c>
      <c r="Z5121">
        <v>158</v>
      </c>
      <c r="AA5121">
        <f t="shared" si="1122"/>
        <v>508</v>
      </c>
      <c r="AB5121">
        <f t="shared" si="1127"/>
        <v>8.4652261673471901E-5</v>
      </c>
      <c r="AC5121" s="175">
        <f t="shared" si="1121"/>
        <v>9.2442602683776644E-5</v>
      </c>
    </row>
    <row r="5122" spans="1:29">
      <c r="A5122" t="s">
        <v>11478</v>
      </c>
      <c r="B5122" t="s">
        <v>11479</v>
      </c>
      <c r="C5122">
        <v>4.0599999999999996</v>
      </c>
      <c r="D5122">
        <v>4.0599999999999996</v>
      </c>
      <c r="E5122">
        <v>2.96</v>
      </c>
      <c r="F5122">
        <v>6.29</v>
      </c>
      <c r="G5122">
        <v>6.31</v>
      </c>
      <c r="H5122">
        <v>3.42</v>
      </c>
      <c r="I5122">
        <v>5.57</v>
      </c>
      <c r="J5122">
        <v>5.83</v>
      </c>
      <c r="K5122">
        <v>2.7</v>
      </c>
      <c r="U5122">
        <v>3</v>
      </c>
      <c r="V5122">
        <v>26</v>
      </c>
      <c r="W5122">
        <v>14</v>
      </c>
      <c r="X5122">
        <v>197</v>
      </c>
      <c r="Y5122">
        <v>116</v>
      </c>
      <c r="Z5122">
        <v>246</v>
      </c>
      <c r="AA5122">
        <f t="shared" si="1122"/>
        <v>602</v>
      </c>
      <c r="AB5122">
        <f t="shared" si="1127"/>
        <v>1.0031626284927181E-4</v>
      </c>
      <c r="AC5122" s="175"/>
    </row>
    <row r="5123" spans="1:29">
      <c r="A5123" t="s">
        <v>11480</v>
      </c>
      <c r="B5123" t="s">
        <v>11481</v>
      </c>
      <c r="C5123">
        <v>4.0599999999999996</v>
      </c>
      <c r="D5123">
        <v>4.0599999999999996</v>
      </c>
      <c r="E5123">
        <v>3.06</v>
      </c>
      <c r="F5123">
        <v>6.31</v>
      </c>
      <c r="G5123">
        <v>6.31</v>
      </c>
      <c r="H5123">
        <v>3.57</v>
      </c>
      <c r="I5123">
        <v>5.81</v>
      </c>
      <c r="J5123">
        <v>5.95</v>
      </c>
      <c r="K5123">
        <v>2.7</v>
      </c>
      <c r="U5123">
        <v>8</v>
      </c>
      <c r="V5123">
        <v>16</v>
      </c>
      <c r="W5123">
        <v>16</v>
      </c>
      <c r="X5123">
        <v>210</v>
      </c>
      <c r="Y5123">
        <v>147</v>
      </c>
      <c r="Z5123">
        <v>212</v>
      </c>
      <c r="AA5123">
        <f t="shared" si="1122"/>
        <v>609</v>
      </c>
      <c r="AB5123">
        <f t="shared" si="1127"/>
        <v>1.0148273102193777E-4</v>
      </c>
      <c r="AC5123" s="175"/>
    </row>
    <row r="5124" spans="1:29">
      <c r="A5124" t="s">
        <v>11482</v>
      </c>
      <c r="B5124" t="s">
        <v>11483</v>
      </c>
      <c r="C5124">
        <v>4.0599999999999996</v>
      </c>
      <c r="D5124">
        <v>4.0599999999999996</v>
      </c>
      <c r="E5124">
        <v>3.15</v>
      </c>
      <c r="F5124">
        <v>6.31</v>
      </c>
      <c r="G5124">
        <v>6.32</v>
      </c>
      <c r="H5124">
        <v>3.74</v>
      </c>
      <c r="I5124">
        <v>6.01</v>
      </c>
      <c r="J5124">
        <v>6.05</v>
      </c>
      <c r="K5124">
        <v>2.7</v>
      </c>
      <c r="U5124">
        <v>13</v>
      </c>
      <c r="V5124">
        <v>15</v>
      </c>
      <c r="W5124">
        <v>15</v>
      </c>
      <c r="X5124">
        <v>165</v>
      </c>
      <c r="Y5124">
        <v>131</v>
      </c>
      <c r="Z5124">
        <v>161</v>
      </c>
      <c r="AA5124">
        <f t="shared" si="1122"/>
        <v>500</v>
      </c>
      <c r="AB5124">
        <f t="shared" si="1127"/>
        <v>8.3319155190425092E-5</v>
      </c>
      <c r="AC5124" s="175"/>
    </row>
    <row r="5125" spans="1:29">
      <c r="A5125" t="s">
        <v>11484</v>
      </c>
      <c r="B5125" t="s">
        <v>11485</v>
      </c>
      <c r="C5125">
        <v>4.0599999999999996</v>
      </c>
      <c r="D5125">
        <v>4.0599999999999996</v>
      </c>
      <c r="E5125">
        <v>3.21</v>
      </c>
      <c r="F5125">
        <v>6.31</v>
      </c>
      <c r="G5125">
        <v>6.32</v>
      </c>
      <c r="H5125">
        <v>3.9</v>
      </c>
      <c r="I5125">
        <v>6.06</v>
      </c>
      <c r="J5125">
        <v>6.07</v>
      </c>
      <c r="K5125">
        <v>2.7</v>
      </c>
      <c r="U5125">
        <v>10</v>
      </c>
      <c r="V5125">
        <v>14</v>
      </c>
      <c r="W5125">
        <v>15</v>
      </c>
      <c r="X5125">
        <v>153</v>
      </c>
      <c r="Y5125">
        <v>133</v>
      </c>
      <c r="Z5125">
        <v>154</v>
      </c>
      <c r="AA5125">
        <f t="shared" si="1122"/>
        <v>479</v>
      </c>
      <c r="AB5125">
        <f t="shared" si="1127"/>
        <v>7.9819750672427243E-5</v>
      </c>
      <c r="AC5125" s="175">
        <f t="shared" si="1123"/>
        <v>7.2945920369217173E-5</v>
      </c>
    </row>
    <row r="5126" spans="1:29">
      <c r="A5126" t="s">
        <v>11486</v>
      </c>
      <c r="B5126" t="s">
        <v>11487</v>
      </c>
      <c r="C5126">
        <v>4.0599999999999996</v>
      </c>
      <c r="D5126">
        <v>4.0599999999999996</v>
      </c>
      <c r="E5126">
        <v>3.26</v>
      </c>
      <c r="F5126">
        <v>6.31</v>
      </c>
      <c r="G5126">
        <v>6.32</v>
      </c>
      <c r="H5126">
        <v>4.0199999999999996</v>
      </c>
      <c r="I5126">
        <v>6.07</v>
      </c>
      <c r="J5126">
        <v>6.08</v>
      </c>
      <c r="K5126">
        <v>2.7</v>
      </c>
      <c r="U5126">
        <v>9</v>
      </c>
      <c r="V5126">
        <v>12</v>
      </c>
      <c r="W5126">
        <v>11</v>
      </c>
      <c r="X5126">
        <v>143</v>
      </c>
      <c r="Y5126">
        <v>126</v>
      </c>
      <c r="Z5126">
        <v>140</v>
      </c>
      <c r="AA5126">
        <f t="shared" ref="AA5126:AA5189" si="1134">SUM(U5126:Z5126)</f>
        <v>441</v>
      </c>
      <c r="AB5126">
        <f t="shared" si="1127"/>
        <v>7.3487494877954936E-5</v>
      </c>
      <c r="AC5126" s="175"/>
    </row>
    <row r="5127" spans="1:29">
      <c r="A5127" t="s">
        <v>11488</v>
      </c>
      <c r="B5127" t="s">
        <v>11489</v>
      </c>
      <c r="C5127">
        <v>4.0599999999999996</v>
      </c>
      <c r="D5127">
        <v>4.0599999999999996</v>
      </c>
      <c r="E5127">
        <v>3.29</v>
      </c>
      <c r="F5127">
        <v>6.32</v>
      </c>
      <c r="G5127">
        <v>6.32</v>
      </c>
      <c r="H5127">
        <v>4.13</v>
      </c>
      <c r="I5127">
        <v>6.07</v>
      </c>
      <c r="J5127">
        <v>6.08</v>
      </c>
      <c r="K5127">
        <v>2.7</v>
      </c>
      <c r="U5127">
        <v>5</v>
      </c>
      <c r="V5127">
        <v>11</v>
      </c>
      <c r="W5127">
        <v>9</v>
      </c>
      <c r="X5127">
        <v>131</v>
      </c>
      <c r="Y5127">
        <v>123</v>
      </c>
      <c r="Z5127">
        <v>142</v>
      </c>
      <c r="AA5127">
        <f t="shared" si="1134"/>
        <v>421</v>
      </c>
      <c r="AB5127">
        <f t="shared" si="1127"/>
        <v>7.0154728670337928E-5</v>
      </c>
      <c r="AC5127" s="175"/>
    </row>
    <row r="5128" spans="1:29">
      <c r="A5128" t="s">
        <v>11490</v>
      </c>
      <c r="B5128" t="s">
        <v>11491</v>
      </c>
      <c r="C5128">
        <v>4.0599999999999996</v>
      </c>
      <c r="D5128">
        <v>4.0599999999999996</v>
      </c>
      <c r="E5128">
        <v>3.3</v>
      </c>
      <c r="F5128">
        <v>6.31</v>
      </c>
      <c r="G5128">
        <v>6.32</v>
      </c>
      <c r="H5128">
        <v>4.21</v>
      </c>
      <c r="I5128">
        <v>6.07</v>
      </c>
      <c r="J5128">
        <v>6.08</v>
      </c>
      <c r="K5128">
        <v>2.7</v>
      </c>
      <c r="U5128">
        <v>7</v>
      </c>
      <c r="V5128">
        <v>11</v>
      </c>
      <c r="W5128">
        <v>7</v>
      </c>
      <c r="X5128">
        <v>125</v>
      </c>
      <c r="Y5128">
        <v>123</v>
      </c>
      <c r="Z5128">
        <v>137</v>
      </c>
      <c r="AA5128">
        <f t="shared" si="1134"/>
        <v>410</v>
      </c>
      <c r="AB5128">
        <f t="shared" si="1127"/>
        <v>6.8321707256148583E-5</v>
      </c>
      <c r="AC5128" s="175"/>
    </row>
    <row r="5129" spans="1:29">
      <c r="A5129" t="s">
        <v>11492</v>
      </c>
      <c r="B5129" t="s">
        <v>11493</v>
      </c>
      <c r="C5129">
        <v>4.0599999999999996</v>
      </c>
      <c r="D5129">
        <v>4.0599999999999996</v>
      </c>
      <c r="E5129">
        <v>3.31</v>
      </c>
      <c r="F5129">
        <v>6.31</v>
      </c>
      <c r="G5129">
        <v>6.32</v>
      </c>
      <c r="H5129">
        <v>4.25</v>
      </c>
      <c r="I5129">
        <v>6.06</v>
      </c>
      <c r="J5129">
        <v>6.08</v>
      </c>
      <c r="K5129">
        <v>2.7</v>
      </c>
      <c r="U5129">
        <v>8</v>
      </c>
      <c r="V5129">
        <v>10</v>
      </c>
      <c r="W5129">
        <v>9</v>
      </c>
      <c r="X5129">
        <v>107</v>
      </c>
      <c r="Y5129">
        <v>113</v>
      </c>
      <c r="Z5129">
        <v>110</v>
      </c>
      <c r="AA5129">
        <f t="shared" si="1134"/>
        <v>357</v>
      </c>
      <c r="AB5129">
        <f t="shared" si="1127"/>
        <v>5.948987680596352E-5</v>
      </c>
      <c r="AC5129" s="175">
        <f t="shared" si="1124"/>
        <v>5.5073961580870992E-5</v>
      </c>
    </row>
    <row r="5130" spans="1:29">
      <c r="A5130" t="s">
        <v>11494</v>
      </c>
      <c r="B5130" t="s">
        <v>11495</v>
      </c>
      <c r="C5130">
        <v>4.0599999999999996</v>
      </c>
      <c r="D5130">
        <v>4.0599999999999996</v>
      </c>
      <c r="E5130">
        <v>3.3</v>
      </c>
      <c r="F5130">
        <v>6.31</v>
      </c>
      <c r="G5130">
        <v>6.32</v>
      </c>
      <c r="H5130">
        <v>4.26</v>
      </c>
      <c r="I5130">
        <v>6.05</v>
      </c>
      <c r="J5130">
        <v>6.07</v>
      </c>
      <c r="K5130">
        <v>2.7</v>
      </c>
      <c r="U5130">
        <v>10</v>
      </c>
      <c r="V5130">
        <v>9</v>
      </c>
      <c r="W5130">
        <v>8</v>
      </c>
      <c r="X5130">
        <v>88</v>
      </c>
      <c r="Y5130">
        <v>116</v>
      </c>
      <c r="Z5130">
        <v>106</v>
      </c>
      <c r="AA5130">
        <f t="shared" si="1134"/>
        <v>337</v>
      </c>
      <c r="AB5130">
        <f t="shared" si="1127"/>
        <v>5.6157110598346512E-5</v>
      </c>
      <c r="AC5130" s="175"/>
    </row>
    <row r="5131" spans="1:29">
      <c r="A5131" t="s">
        <v>11496</v>
      </c>
      <c r="B5131" t="s">
        <v>11497</v>
      </c>
      <c r="C5131">
        <v>4.0599999999999996</v>
      </c>
      <c r="D5131">
        <v>4.0599999999999996</v>
      </c>
      <c r="E5131">
        <v>3.27</v>
      </c>
      <c r="F5131">
        <v>6.31</v>
      </c>
      <c r="G5131">
        <v>6.32</v>
      </c>
      <c r="H5131">
        <v>4.2300000000000004</v>
      </c>
      <c r="I5131">
        <v>6.05</v>
      </c>
      <c r="J5131">
        <v>6.07</v>
      </c>
      <c r="K5131">
        <v>2.7</v>
      </c>
      <c r="U5131">
        <v>9</v>
      </c>
      <c r="V5131">
        <v>9</v>
      </c>
      <c r="W5131">
        <v>9</v>
      </c>
      <c r="X5131">
        <v>85</v>
      </c>
      <c r="Y5131">
        <v>105</v>
      </c>
      <c r="Z5131">
        <v>94</v>
      </c>
      <c r="AA5131">
        <f t="shared" si="1134"/>
        <v>311</v>
      </c>
      <c r="AB5131">
        <f t="shared" si="1127"/>
        <v>5.1824514528444411E-5</v>
      </c>
      <c r="AC5131" s="175"/>
    </row>
    <row r="5132" spans="1:29">
      <c r="A5132" t="s">
        <v>11498</v>
      </c>
      <c r="B5132" t="s">
        <v>11499</v>
      </c>
      <c r="C5132">
        <v>4.0599999999999996</v>
      </c>
      <c r="D5132">
        <v>4.0599999999999996</v>
      </c>
      <c r="E5132">
        <v>3.24</v>
      </c>
      <c r="F5132">
        <v>6.31</v>
      </c>
      <c r="G5132">
        <v>6.32</v>
      </c>
      <c r="H5132">
        <v>4.16</v>
      </c>
      <c r="I5132">
        <v>6.05</v>
      </c>
      <c r="J5132">
        <v>6.07</v>
      </c>
      <c r="K5132">
        <v>2.7</v>
      </c>
      <c r="U5132">
        <v>11</v>
      </c>
      <c r="V5132">
        <v>10</v>
      </c>
      <c r="W5132">
        <v>9</v>
      </c>
      <c r="X5132">
        <v>72</v>
      </c>
      <c r="Y5132">
        <v>104</v>
      </c>
      <c r="Z5132">
        <v>111</v>
      </c>
      <c r="AA5132">
        <f t="shared" si="1134"/>
        <v>317</v>
      </c>
      <c r="AB5132">
        <f t="shared" si="1127"/>
        <v>5.2824344390729511E-5</v>
      </c>
      <c r="AC5132" s="175"/>
    </row>
    <row r="5133" spans="1:29">
      <c r="A5133" t="s">
        <v>11500</v>
      </c>
      <c r="B5133" t="s">
        <v>11501</v>
      </c>
      <c r="C5133">
        <v>4.0599999999999996</v>
      </c>
      <c r="D5133">
        <v>4.0599999999999996</v>
      </c>
      <c r="E5133">
        <v>3.21</v>
      </c>
      <c r="F5133">
        <v>6.3</v>
      </c>
      <c r="G5133">
        <v>6.31</v>
      </c>
      <c r="H5133">
        <v>4.08</v>
      </c>
      <c r="I5133">
        <v>6.03</v>
      </c>
      <c r="J5133">
        <v>6.06</v>
      </c>
      <c r="K5133">
        <v>2.7</v>
      </c>
      <c r="U5133">
        <v>9</v>
      </c>
      <c r="V5133">
        <v>10</v>
      </c>
      <c r="W5133">
        <v>7</v>
      </c>
      <c r="X5133">
        <v>83</v>
      </c>
      <c r="Y5133">
        <v>111</v>
      </c>
      <c r="Z5133">
        <v>131</v>
      </c>
      <c r="AA5133">
        <f t="shared" si="1134"/>
        <v>351</v>
      </c>
      <c r="AB5133">
        <f t="shared" si="1127"/>
        <v>5.849004694367842E-5</v>
      </c>
      <c r="AC5133" s="175">
        <f t="shared" si="1125"/>
        <v>6.3405877099913499E-5</v>
      </c>
    </row>
    <row r="5134" spans="1:29">
      <c r="A5134" t="s">
        <v>11502</v>
      </c>
      <c r="B5134" t="s">
        <v>11503</v>
      </c>
      <c r="C5134">
        <v>4.0599999999999996</v>
      </c>
      <c r="D5134">
        <v>4.0599999999999996</v>
      </c>
      <c r="E5134">
        <v>3.15</v>
      </c>
      <c r="F5134">
        <v>6.3</v>
      </c>
      <c r="G5134">
        <v>6.31</v>
      </c>
      <c r="H5134">
        <v>3.98</v>
      </c>
      <c r="I5134">
        <v>5.98</v>
      </c>
      <c r="J5134">
        <v>6.04</v>
      </c>
      <c r="K5134">
        <v>2.7</v>
      </c>
      <c r="U5134">
        <v>10</v>
      </c>
      <c r="V5134">
        <v>12</v>
      </c>
      <c r="W5134">
        <v>10</v>
      </c>
      <c r="X5134">
        <v>89</v>
      </c>
      <c r="Y5134">
        <v>117</v>
      </c>
      <c r="Z5134">
        <v>126</v>
      </c>
      <c r="AA5134">
        <f t="shared" si="1134"/>
        <v>364</v>
      </c>
      <c r="AB5134">
        <f t="shared" si="1127"/>
        <v>6.0656344978629468E-5</v>
      </c>
      <c r="AC5134" s="175"/>
    </row>
    <row r="5135" spans="1:29">
      <c r="A5135" t="s">
        <v>11504</v>
      </c>
      <c r="B5135" t="s">
        <v>11505</v>
      </c>
      <c r="C5135">
        <v>4.0599999999999996</v>
      </c>
      <c r="D5135">
        <v>4.0599999999999996</v>
      </c>
      <c r="E5135">
        <v>3.08</v>
      </c>
      <c r="F5135">
        <v>6.3</v>
      </c>
      <c r="G5135">
        <v>6.31</v>
      </c>
      <c r="H5135">
        <v>3.87</v>
      </c>
      <c r="I5135">
        <v>5.84</v>
      </c>
      <c r="J5135">
        <v>5.97</v>
      </c>
      <c r="K5135">
        <v>2.7</v>
      </c>
      <c r="U5135">
        <v>7</v>
      </c>
      <c r="V5135">
        <v>14</v>
      </c>
      <c r="W5135">
        <v>13</v>
      </c>
      <c r="X5135">
        <v>109</v>
      </c>
      <c r="Y5135">
        <v>120</v>
      </c>
      <c r="Z5135">
        <v>133</v>
      </c>
      <c r="AA5135">
        <f t="shared" si="1134"/>
        <v>396</v>
      </c>
      <c r="AB5135">
        <f t="shared" si="1127"/>
        <v>6.5988770910816675E-5</v>
      </c>
      <c r="AC5135" s="175"/>
    </row>
    <row r="5136" spans="1:29">
      <c r="A5136" t="s">
        <v>11506</v>
      </c>
      <c r="B5136" t="s">
        <v>11507</v>
      </c>
      <c r="C5136">
        <v>4.0599999999999996</v>
      </c>
      <c r="D5136">
        <v>4.0599999999999996</v>
      </c>
      <c r="E5136">
        <v>3.03</v>
      </c>
      <c r="F5136">
        <v>6.3</v>
      </c>
      <c r="G5136">
        <v>6.31</v>
      </c>
      <c r="H5136">
        <v>3.77</v>
      </c>
      <c r="I5136">
        <v>5.71</v>
      </c>
      <c r="J5136">
        <v>5.9</v>
      </c>
      <c r="K5136">
        <v>2.7</v>
      </c>
      <c r="U5136">
        <v>8</v>
      </c>
      <c r="V5136">
        <v>14</v>
      </c>
      <c r="W5136">
        <v>12</v>
      </c>
      <c r="X5136">
        <v>108</v>
      </c>
      <c r="Y5136">
        <v>131</v>
      </c>
      <c r="Z5136">
        <v>138</v>
      </c>
      <c r="AA5136">
        <f t="shared" si="1134"/>
        <v>411</v>
      </c>
      <c r="AB5136">
        <f t="shared" si="1127"/>
        <v>6.8488345566529424E-5</v>
      </c>
      <c r="AC5136" s="175"/>
    </row>
    <row r="5137" spans="1:29">
      <c r="A5137" t="s">
        <v>11508</v>
      </c>
      <c r="B5137" t="s">
        <v>11509</v>
      </c>
      <c r="C5137">
        <v>4.0599999999999996</v>
      </c>
      <c r="D5137">
        <v>4.0599999999999996</v>
      </c>
      <c r="E5137">
        <v>2.99</v>
      </c>
      <c r="F5137">
        <v>6.29</v>
      </c>
      <c r="G5137">
        <v>6.31</v>
      </c>
      <c r="H5137">
        <v>3.67</v>
      </c>
      <c r="I5137">
        <v>5.61</v>
      </c>
      <c r="J5137">
        <v>5.85</v>
      </c>
      <c r="K5137">
        <v>2.7</v>
      </c>
      <c r="U5137">
        <v>9</v>
      </c>
      <c r="V5137">
        <v>14</v>
      </c>
      <c r="W5137">
        <v>10</v>
      </c>
      <c r="X5137">
        <v>104</v>
      </c>
      <c r="Y5137">
        <v>127</v>
      </c>
      <c r="Z5137">
        <v>118</v>
      </c>
      <c r="AA5137">
        <f t="shared" si="1134"/>
        <v>382</v>
      </c>
      <c r="AB5137">
        <f t="shared" si="1127"/>
        <v>6.3655834565484767E-5</v>
      </c>
      <c r="AC5137" s="175">
        <f t="shared" si="1126"/>
        <v>4.4284130983710936E-5</v>
      </c>
    </row>
    <row r="5138" spans="1:29">
      <c r="A5138" t="s">
        <v>11510</v>
      </c>
      <c r="B5138" t="s">
        <v>11511</v>
      </c>
      <c r="C5138">
        <v>4.0599999999999996</v>
      </c>
      <c r="D5138">
        <v>4.0599999999999996</v>
      </c>
      <c r="E5138">
        <v>2.96</v>
      </c>
      <c r="F5138">
        <v>6.29</v>
      </c>
      <c r="G5138">
        <v>6.31</v>
      </c>
      <c r="H5138">
        <v>3.6</v>
      </c>
      <c r="I5138">
        <v>5.53</v>
      </c>
      <c r="J5138">
        <v>5.81</v>
      </c>
      <c r="K5138">
        <v>2.7</v>
      </c>
      <c r="U5138">
        <v>7</v>
      </c>
      <c r="V5138">
        <v>10</v>
      </c>
      <c r="W5138">
        <v>10</v>
      </c>
      <c r="X5138">
        <v>93</v>
      </c>
      <c r="Y5138">
        <v>115</v>
      </c>
      <c r="Z5138">
        <v>69</v>
      </c>
      <c r="AA5138">
        <f t="shared" si="1134"/>
        <v>304</v>
      </c>
      <c r="AB5138">
        <f t="shared" si="1127"/>
        <v>5.0658046355778457E-5</v>
      </c>
      <c r="AC5138" s="175"/>
    </row>
    <row r="5139" spans="1:29">
      <c r="A5139" t="s">
        <v>11512</v>
      </c>
      <c r="B5139" t="s">
        <v>11513</v>
      </c>
      <c r="C5139">
        <v>4.0599999999999996</v>
      </c>
      <c r="D5139">
        <v>4.0599999999999996</v>
      </c>
      <c r="E5139">
        <v>2.94</v>
      </c>
      <c r="F5139">
        <v>6.28</v>
      </c>
      <c r="G5139">
        <v>6.31</v>
      </c>
      <c r="H5139">
        <v>3.57</v>
      </c>
      <c r="I5139">
        <v>5.48</v>
      </c>
      <c r="J5139">
        <v>5.78</v>
      </c>
      <c r="K5139">
        <v>2.7</v>
      </c>
      <c r="U5139">
        <v>6</v>
      </c>
      <c r="V5139">
        <v>7</v>
      </c>
      <c r="W5139">
        <v>5</v>
      </c>
      <c r="X5139">
        <v>69</v>
      </c>
      <c r="Y5139">
        <v>86</v>
      </c>
      <c r="Z5139">
        <v>28</v>
      </c>
      <c r="AA5139">
        <f t="shared" si="1134"/>
        <v>201</v>
      </c>
      <c r="AB5139">
        <f t="shared" si="1127"/>
        <v>3.3494300386550887E-5</v>
      </c>
      <c r="AC5139" s="175"/>
    </row>
    <row r="5140" spans="1:29">
      <c r="A5140" t="s">
        <v>11514</v>
      </c>
      <c r="B5140" t="s">
        <v>11515</v>
      </c>
      <c r="C5140">
        <v>4.05</v>
      </c>
      <c r="D5140">
        <v>4.0599999999999996</v>
      </c>
      <c r="E5140">
        <v>2.91</v>
      </c>
      <c r="F5140">
        <v>6.25</v>
      </c>
      <c r="G5140">
        <v>6.3</v>
      </c>
      <c r="H5140">
        <v>3.52</v>
      </c>
      <c r="I5140">
        <v>5.41</v>
      </c>
      <c r="J5140">
        <v>5.75</v>
      </c>
      <c r="K5140">
        <v>2.7</v>
      </c>
      <c r="U5140">
        <v>1</v>
      </c>
      <c r="V5140">
        <v>5</v>
      </c>
      <c r="W5140">
        <v>5</v>
      </c>
      <c r="X5140">
        <v>87</v>
      </c>
      <c r="Y5140">
        <v>66</v>
      </c>
      <c r="Z5140">
        <v>12</v>
      </c>
      <c r="AA5140">
        <f t="shared" si="1134"/>
        <v>176</v>
      </c>
      <c r="AB5140">
        <f t="shared" si="1127"/>
        <v>2.9328342627029634E-5</v>
      </c>
      <c r="AC5140" s="175"/>
    </row>
    <row r="5141" spans="1:29">
      <c r="A5141" t="s">
        <v>11516</v>
      </c>
      <c r="B5141" t="s">
        <v>11517</v>
      </c>
      <c r="C5141">
        <v>4.05</v>
      </c>
      <c r="D5141">
        <v>4.0599999999999996</v>
      </c>
      <c r="E5141">
        <v>2.9</v>
      </c>
      <c r="F5141">
        <v>6.23</v>
      </c>
      <c r="G5141">
        <v>6.3</v>
      </c>
      <c r="H5141">
        <v>3.49</v>
      </c>
      <c r="I5141">
        <v>5.37</v>
      </c>
      <c r="J5141">
        <v>5.72</v>
      </c>
      <c r="K5141">
        <v>2.7</v>
      </c>
      <c r="U5141">
        <v>1</v>
      </c>
      <c r="V5141">
        <v>5</v>
      </c>
      <c r="W5141">
        <v>6</v>
      </c>
      <c r="X5141">
        <v>87</v>
      </c>
      <c r="Y5141">
        <v>68</v>
      </c>
      <c r="Z5141">
        <v>14</v>
      </c>
      <c r="AA5141">
        <f t="shared" si="1134"/>
        <v>181</v>
      </c>
      <c r="AB5141">
        <f t="shared" si="1127"/>
        <v>3.0161534178933886E-5</v>
      </c>
      <c r="AC5141" s="175">
        <f t="shared" ref="AC5141" si="1135">SUM(AB5141:AB5144)/4</f>
        <v>3.3994215317693437E-5</v>
      </c>
    </row>
    <row r="5142" spans="1:29">
      <c r="A5142" t="s">
        <v>11518</v>
      </c>
      <c r="B5142" t="s">
        <v>11519</v>
      </c>
      <c r="C5142">
        <v>4.05</v>
      </c>
      <c r="D5142">
        <v>4.0599999999999996</v>
      </c>
      <c r="E5142">
        <v>2.88</v>
      </c>
      <c r="F5142">
        <v>6.22</v>
      </c>
      <c r="G5142">
        <v>6.3</v>
      </c>
      <c r="H5142">
        <v>3.46</v>
      </c>
      <c r="I5142">
        <v>5.33</v>
      </c>
      <c r="J5142">
        <v>5.7</v>
      </c>
      <c r="K5142">
        <v>2.7</v>
      </c>
      <c r="U5142">
        <v>8</v>
      </c>
      <c r="V5142">
        <v>4</v>
      </c>
      <c r="W5142">
        <v>7</v>
      </c>
      <c r="X5142">
        <v>66</v>
      </c>
      <c r="Y5142">
        <v>66</v>
      </c>
      <c r="Z5142">
        <v>12</v>
      </c>
      <c r="AA5142">
        <f t="shared" si="1134"/>
        <v>163</v>
      </c>
      <c r="AB5142">
        <f t="shared" ref="AB5142:AB5205" si="1136">AA5142/$AD$4</f>
        <v>2.716204459207858E-5</v>
      </c>
      <c r="AC5142" s="175"/>
    </row>
    <row r="5143" spans="1:29">
      <c r="A5143" t="s">
        <v>11520</v>
      </c>
      <c r="B5143" t="s">
        <v>11521</v>
      </c>
      <c r="C5143">
        <v>4.05</v>
      </c>
      <c r="D5143">
        <v>4.0599999999999996</v>
      </c>
      <c r="E5143">
        <v>2.87</v>
      </c>
      <c r="F5143">
        <v>6.2</v>
      </c>
      <c r="G5143">
        <v>6.3</v>
      </c>
      <c r="H5143">
        <v>3.44</v>
      </c>
      <c r="I5143">
        <v>5.31</v>
      </c>
      <c r="J5143">
        <v>5.69</v>
      </c>
      <c r="K5143">
        <v>2.7</v>
      </c>
      <c r="U5143">
        <v>5</v>
      </c>
      <c r="V5143">
        <v>6</v>
      </c>
      <c r="W5143">
        <v>9</v>
      </c>
      <c r="X5143">
        <v>83</v>
      </c>
      <c r="Y5143">
        <v>63</v>
      </c>
      <c r="Z5143">
        <v>21</v>
      </c>
      <c r="AA5143">
        <f t="shared" si="1134"/>
        <v>187</v>
      </c>
      <c r="AB5143">
        <f t="shared" si="1136"/>
        <v>3.1161364041218986E-5</v>
      </c>
      <c r="AC5143" s="175"/>
    </row>
    <row r="5144" spans="1:29">
      <c r="A5144" t="s">
        <v>11522</v>
      </c>
      <c r="B5144" t="s">
        <v>11523</v>
      </c>
      <c r="C5144">
        <v>4.05</v>
      </c>
      <c r="D5144">
        <v>4.0599999999999996</v>
      </c>
      <c r="E5144">
        <v>2.86</v>
      </c>
      <c r="F5144">
        <v>6.19</v>
      </c>
      <c r="G5144">
        <v>6.3</v>
      </c>
      <c r="H5144">
        <v>3.42</v>
      </c>
      <c r="I5144">
        <v>5.3</v>
      </c>
      <c r="J5144">
        <v>5.69</v>
      </c>
      <c r="K5144">
        <v>2.7</v>
      </c>
      <c r="U5144">
        <v>7</v>
      </c>
      <c r="V5144">
        <v>11</v>
      </c>
      <c r="W5144">
        <v>13</v>
      </c>
      <c r="X5144">
        <v>102</v>
      </c>
      <c r="Y5144">
        <v>101</v>
      </c>
      <c r="Z5144">
        <v>51</v>
      </c>
      <c r="AA5144">
        <f t="shared" si="1134"/>
        <v>285</v>
      </c>
      <c r="AB5144">
        <f t="shared" si="1136"/>
        <v>4.7491918458542303E-5</v>
      </c>
      <c r="AC5144" s="175"/>
    </row>
    <row r="5145" spans="1:29">
      <c r="A5145" t="s">
        <v>11524</v>
      </c>
      <c r="B5145" t="s">
        <v>11525</v>
      </c>
      <c r="C5145">
        <v>4.0599999999999996</v>
      </c>
      <c r="D5145">
        <v>4.0599999999999996</v>
      </c>
      <c r="E5145">
        <v>2.88</v>
      </c>
      <c r="F5145">
        <v>6.21</v>
      </c>
      <c r="G5145">
        <v>6.3</v>
      </c>
      <c r="H5145">
        <v>3.41</v>
      </c>
      <c r="I5145">
        <v>5.34</v>
      </c>
      <c r="J5145">
        <v>5.71</v>
      </c>
      <c r="K5145">
        <v>2.7</v>
      </c>
      <c r="U5145">
        <v>7</v>
      </c>
      <c r="V5145">
        <v>19</v>
      </c>
      <c r="W5145">
        <v>22</v>
      </c>
      <c r="X5145">
        <v>123</v>
      </c>
      <c r="Y5145">
        <v>138</v>
      </c>
      <c r="Z5145">
        <v>159</v>
      </c>
      <c r="AA5145">
        <f t="shared" si="1134"/>
        <v>468</v>
      </c>
      <c r="AB5145">
        <f t="shared" si="1136"/>
        <v>7.7986729258237885E-5</v>
      </c>
      <c r="AC5145" s="175">
        <f t="shared" si="1129"/>
        <v>9.0109666338444736E-5</v>
      </c>
    </row>
    <row r="5146" spans="1:29">
      <c r="A5146" t="s">
        <v>11526</v>
      </c>
      <c r="B5146" t="s">
        <v>11527</v>
      </c>
      <c r="C5146">
        <v>4.0599999999999996</v>
      </c>
      <c r="D5146">
        <v>4.0599999999999996</v>
      </c>
      <c r="E5146">
        <v>2.92</v>
      </c>
      <c r="F5146">
        <v>6.26</v>
      </c>
      <c r="G5146">
        <v>6.3</v>
      </c>
      <c r="H5146">
        <v>3.46</v>
      </c>
      <c r="I5146">
        <v>5.45</v>
      </c>
      <c r="J5146">
        <v>5.77</v>
      </c>
      <c r="K5146">
        <v>2.7</v>
      </c>
      <c r="U5146">
        <v>3</v>
      </c>
      <c r="V5146">
        <v>30</v>
      </c>
      <c r="W5146">
        <v>17</v>
      </c>
      <c r="X5146">
        <v>186</v>
      </c>
      <c r="Y5146">
        <v>117</v>
      </c>
      <c r="Z5146">
        <v>249</v>
      </c>
      <c r="AA5146">
        <f t="shared" si="1134"/>
        <v>602</v>
      </c>
      <c r="AB5146">
        <f t="shared" si="1136"/>
        <v>1.0031626284927181E-4</v>
      </c>
      <c r="AC5146" s="175"/>
    </row>
    <row r="5147" spans="1:29">
      <c r="A5147" t="s">
        <v>11528</v>
      </c>
      <c r="B5147" t="s">
        <v>11529</v>
      </c>
      <c r="C5147">
        <v>4.0599999999999996</v>
      </c>
      <c r="D5147">
        <v>4.0599999999999996</v>
      </c>
      <c r="E5147">
        <v>2.98</v>
      </c>
      <c r="F5147">
        <v>6.28</v>
      </c>
      <c r="G5147">
        <v>6.31</v>
      </c>
      <c r="H5147">
        <v>3.54</v>
      </c>
      <c r="I5147">
        <v>5.59</v>
      </c>
      <c r="J5147">
        <v>5.84</v>
      </c>
      <c r="K5147">
        <v>2.7</v>
      </c>
      <c r="U5147">
        <v>4</v>
      </c>
      <c r="V5147">
        <v>19</v>
      </c>
      <c r="W5147">
        <v>19</v>
      </c>
      <c r="X5147">
        <v>197</v>
      </c>
      <c r="Y5147">
        <v>148</v>
      </c>
      <c r="Z5147">
        <v>214</v>
      </c>
      <c r="AA5147">
        <f t="shared" si="1134"/>
        <v>601</v>
      </c>
      <c r="AB5147">
        <f t="shared" si="1136"/>
        <v>1.0014962453889096E-4</v>
      </c>
      <c r="AC5147" s="175"/>
    </row>
    <row r="5148" spans="1:29">
      <c r="A5148" t="s">
        <v>11530</v>
      </c>
      <c r="B5148" t="s">
        <v>11531</v>
      </c>
      <c r="C5148">
        <v>4.0599999999999996</v>
      </c>
      <c r="D5148">
        <v>4.0599999999999996</v>
      </c>
      <c r="E5148">
        <v>3.03</v>
      </c>
      <c r="F5148">
        <v>6.3</v>
      </c>
      <c r="G5148">
        <v>6.31</v>
      </c>
      <c r="H5148">
        <v>3.63</v>
      </c>
      <c r="I5148">
        <v>5.74</v>
      </c>
      <c r="J5148">
        <v>5.91</v>
      </c>
      <c r="K5148">
        <v>2.7</v>
      </c>
      <c r="U5148">
        <v>15</v>
      </c>
      <c r="V5148">
        <v>18</v>
      </c>
      <c r="W5148">
        <v>17</v>
      </c>
      <c r="X5148">
        <v>147</v>
      </c>
      <c r="Y5148">
        <v>132</v>
      </c>
      <c r="Z5148">
        <v>163</v>
      </c>
      <c r="AA5148">
        <f t="shared" si="1134"/>
        <v>492</v>
      </c>
      <c r="AB5148">
        <f t="shared" si="1136"/>
        <v>8.1986048707378297E-5</v>
      </c>
      <c r="AC5148" s="175"/>
    </row>
    <row r="5149" spans="1:29">
      <c r="A5149" t="s">
        <v>11532</v>
      </c>
      <c r="B5149" t="s">
        <v>11533</v>
      </c>
      <c r="C5149">
        <v>4.0599999999999996</v>
      </c>
      <c r="D5149">
        <v>4.0599999999999996</v>
      </c>
      <c r="E5149">
        <v>3.08</v>
      </c>
      <c r="F5149">
        <v>6.31</v>
      </c>
      <c r="G5149">
        <v>6.32</v>
      </c>
      <c r="H5149">
        <v>3.73</v>
      </c>
      <c r="I5149">
        <v>5.85</v>
      </c>
      <c r="J5149">
        <v>5.97</v>
      </c>
      <c r="K5149">
        <v>2.7</v>
      </c>
      <c r="U5149">
        <v>15</v>
      </c>
      <c r="V5149">
        <v>16</v>
      </c>
      <c r="W5149">
        <v>18</v>
      </c>
      <c r="X5149">
        <v>128</v>
      </c>
      <c r="Y5149">
        <v>134</v>
      </c>
      <c r="Z5149">
        <v>156</v>
      </c>
      <c r="AA5149">
        <f t="shared" si="1134"/>
        <v>467</v>
      </c>
      <c r="AB5149">
        <f t="shared" si="1136"/>
        <v>7.7820090947857044E-5</v>
      </c>
      <c r="AC5149" s="175">
        <f t="shared" si="1130"/>
        <v>7.2071069239717714E-5</v>
      </c>
    </row>
    <row r="5150" spans="1:29">
      <c r="A5150" t="s">
        <v>11534</v>
      </c>
      <c r="B5150" t="s">
        <v>11535</v>
      </c>
      <c r="C5150">
        <v>4.0599999999999996</v>
      </c>
      <c r="D5150">
        <v>4.0599999999999996</v>
      </c>
      <c r="E5150">
        <v>3.12</v>
      </c>
      <c r="F5150">
        <v>6.31</v>
      </c>
      <c r="G5150">
        <v>6.32</v>
      </c>
      <c r="H5150">
        <v>3.81</v>
      </c>
      <c r="I5150">
        <v>5.92</v>
      </c>
      <c r="J5150">
        <v>6.01</v>
      </c>
      <c r="K5150">
        <v>2.7</v>
      </c>
      <c r="U5150">
        <v>6</v>
      </c>
      <c r="V5150">
        <v>15</v>
      </c>
      <c r="W5150">
        <v>14</v>
      </c>
      <c r="X5150">
        <v>148</v>
      </c>
      <c r="Y5150">
        <v>127</v>
      </c>
      <c r="Z5150">
        <v>141</v>
      </c>
      <c r="AA5150">
        <f t="shared" si="1134"/>
        <v>451</v>
      </c>
      <c r="AB5150">
        <f t="shared" si="1136"/>
        <v>7.515387798176344E-5</v>
      </c>
      <c r="AC5150" s="175"/>
    </row>
    <row r="5151" spans="1:29">
      <c r="A5151" t="s">
        <v>11536</v>
      </c>
      <c r="B5151" t="s">
        <v>11537</v>
      </c>
      <c r="C5151">
        <v>4.0599999999999996</v>
      </c>
      <c r="D5151">
        <v>4.0599999999999996</v>
      </c>
      <c r="E5151">
        <v>3.16</v>
      </c>
      <c r="F5151">
        <v>6.31</v>
      </c>
      <c r="G5151">
        <v>6.32</v>
      </c>
      <c r="H5151">
        <v>3.93</v>
      </c>
      <c r="I5151">
        <v>5.99</v>
      </c>
      <c r="J5151">
        <v>6.04</v>
      </c>
      <c r="K5151">
        <v>2.7</v>
      </c>
      <c r="U5151">
        <v>12</v>
      </c>
      <c r="V5151">
        <v>14</v>
      </c>
      <c r="W5151">
        <v>11</v>
      </c>
      <c r="X5151">
        <v>107</v>
      </c>
      <c r="Y5151">
        <v>124</v>
      </c>
      <c r="Z5151">
        <v>143</v>
      </c>
      <c r="AA5151">
        <f t="shared" si="1134"/>
        <v>411</v>
      </c>
      <c r="AB5151">
        <f t="shared" si="1136"/>
        <v>6.8488345566529424E-5</v>
      </c>
      <c r="AC5151" s="175"/>
    </row>
    <row r="5152" spans="1:29">
      <c r="A5152" t="s">
        <v>11538</v>
      </c>
      <c r="B5152" t="s">
        <v>11539</v>
      </c>
      <c r="C5152">
        <v>4.0599999999999996</v>
      </c>
      <c r="D5152">
        <v>4.0599999999999996</v>
      </c>
      <c r="E5152">
        <v>3.19</v>
      </c>
      <c r="F5152">
        <v>6.32</v>
      </c>
      <c r="G5152">
        <v>6.32</v>
      </c>
      <c r="H5152">
        <v>4.01</v>
      </c>
      <c r="I5152">
        <v>6.02</v>
      </c>
      <c r="J5152">
        <v>6.06</v>
      </c>
      <c r="K5152">
        <v>2.7</v>
      </c>
      <c r="U5152">
        <v>12</v>
      </c>
      <c r="V5152">
        <v>13</v>
      </c>
      <c r="W5152">
        <v>9</v>
      </c>
      <c r="X5152">
        <v>105</v>
      </c>
      <c r="Y5152">
        <v>124</v>
      </c>
      <c r="Z5152">
        <v>138</v>
      </c>
      <c r="AA5152">
        <f t="shared" si="1134"/>
        <v>401</v>
      </c>
      <c r="AB5152">
        <f t="shared" si="1136"/>
        <v>6.682196246272092E-5</v>
      </c>
      <c r="AC5152" s="175"/>
    </row>
    <row r="5153" spans="1:29">
      <c r="A5153" t="s">
        <v>11540</v>
      </c>
      <c r="B5153" t="s">
        <v>11541</v>
      </c>
      <c r="C5153">
        <v>4.0599999999999996</v>
      </c>
      <c r="D5153">
        <v>4.0599999999999996</v>
      </c>
      <c r="E5153">
        <v>3.22</v>
      </c>
      <c r="F5153">
        <v>6.32</v>
      </c>
      <c r="G5153">
        <v>6.32</v>
      </c>
      <c r="H5153">
        <v>4.07</v>
      </c>
      <c r="I5153">
        <v>6.04</v>
      </c>
      <c r="J5153">
        <v>6.06</v>
      </c>
      <c r="K5153">
        <v>2.7</v>
      </c>
      <c r="U5153">
        <v>13</v>
      </c>
      <c r="V5153">
        <v>12</v>
      </c>
      <c r="W5153">
        <v>10</v>
      </c>
      <c r="X5153">
        <v>85</v>
      </c>
      <c r="Y5153">
        <v>114</v>
      </c>
      <c r="Z5153">
        <v>111</v>
      </c>
      <c r="AA5153">
        <f t="shared" si="1134"/>
        <v>345</v>
      </c>
      <c r="AB5153">
        <f t="shared" si="1136"/>
        <v>5.7490217081393314E-5</v>
      </c>
      <c r="AC5153" s="175">
        <f t="shared" si="1131"/>
        <v>5.7573536236583748E-5</v>
      </c>
    </row>
    <row r="5154" spans="1:29">
      <c r="A5154" t="s">
        <v>11542</v>
      </c>
      <c r="B5154" t="s">
        <v>11543</v>
      </c>
      <c r="C5154">
        <v>4.0599999999999996</v>
      </c>
      <c r="D5154">
        <v>4.0599999999999996</v>
      </c>
      <c r="E5154">
        <v>3.24</v>
      </c>
      <c r="F5154">
        <v>6.31</v>
      </c>
      <c r="G5154">
        <v>6.32</v>
      </c>
      <c r="H5154">
        <v>4.09</v>
      </c>
      <c r="I5154">
        <v>6.04</v>
      </c>
      <c r="J5154">
        <v>6.07</v>
      </c>
      <c r="K5154">
        <v>2.7</v>
      </c>
      <c r="U5154">
        <v>1</v>
      </c>
      <c r="V5154">
        <v>11</v>
      </c>
      <c r="W5154">
        <v>10</v>
      </c>
      <c r="X5154">
        <v>120</v>
      </c>
      <c r="Y5154">
        <v>117</v>
      </c>
      <c r="Z5154">
        <v>107</v>
      </c>
      <c r="AA5154">
        <f t="shared" si="1134"/>
        <v>366</v>
      </c>
      <c r="AB5154">
        <f t="shared" si="1136"/>
        <v>6.098962159939117E-5</v>
      </c>
      <c r="AC5154" s="175"/>
    </row>
    <row r="5155" spans="1:29">
      <c r="A5155" t="s">
        <v>11544</v>
      </c>
      <c r="B5155" t="s">
        <v>11545</v>
      </c>
      <c r="C5155">
        <v>4.0599999999999996</v>
      </c>
      <c r="D5155">
        <v>4.0599999999999996</v>
      </c>
      <c r="E5155">
        <v>3.24</v>
      </c>
      <c r="F5155">
        <v>6.32</v>
      </c>
      <c r="G5155">
        <v>6.32</v>
      </c>
      <c r="H5155">
        <v>4.09</v>
      </c>
      <c r="I5155">
        <v>6.04</v>
      </c>
      <c r="J5155">
        <v>6.06</v>
      </c>
      <c r="K5155">
        <v>2.7</v>
      </c>
      <c r="U5155">
        <v>2</v>
      </c>
      <c r="V5155">
        <v>11</v>
      </c>
      <c r="W5155">
        <v>10</v>
      </c>
      <c r="X5155">
        <v>109</v>
      </c>
      <c r="Y5155">
        <v>106</v>
      </c>
      <c r="Z5155">
        <v>95</v>
      </c>
      <c r="AA5155">
        <f t="shared" si="1134"/>
        <v>333</v>
      </c>
      <c r="AB5155">
        <f t="shared" si="1136"/>
        <v>5.5490557356823115E-5</v>
      </c>
      <c r="AC5155" s="175"/>
    </row>
    <row r="5156" spans="1:29">
      <c r="A5156" t="s">
        <v>11546</v>
      </c>
      <c r="B5156" t="s">
        <v>11547</v>
      </c>
      <c r="C5156">
        <v>4.0599999999999996</v>
      </c>
      <c r="D5156">
        <v>4.0599999999999996</v>
      </c>
      <c r="E5156">
        <v>3.23</v>
      </c>
      <c r="F5156">
        <v>6.31</v>
      </c>
      <c r="G5156">
        <v>6.32</v>
      </c>
      <c r="H5156">
        <v>4.0599999999999996</v>
      </c>
      <c r="I5156">
        <v>6.03</v>
      </c>
      <c r="J5156">
        <v>6.06</v>
      </c>
      <c r="K5156">
        <v>2.7</v>
      </c>
      <c r="U5156">
        <v>6</v>
      </c>
      <c r="V5156">
        <v>12</v>
      </c>
      <c r="W5156">
        <v>10</v>
      </c>
      <c r="X5156">
        <v>94</v>
      </c>
      <c r="Y5156">
        <v>104</v>
      </c>
      <c r="Z5156">
        <v>112</v>
      </c>
      <c r="AA5156">
        <f t="shared" si="1134"/>
        <v>338</v>
      </c>
      <c r="AB5156">
        <f t="shared" si="1136"/>
        <v>5.6323748908727367E-5</v>
      </c>
      <c r="AC5156" s="175"/>
    </row>
    <row r="5157" spans="1:29">
      <c r="A5157" t="s">
        <v>11548</v>
      </c>
      <c r="B5157" t="s">
        <v>11549</v>
      </c>
      <c r="C5157">
        <v>4.0599999999999996</v>
      </c>
      <c r="D5157">
        <v>4.0599999999999996</v>
      </c>
      <c r="E5157">
        <v>3.21</v>
      </c>
      <c r="F5157">
        <v>6.31</v>
      </c>
      <c r="G5157">
        <v>6.32</v>
      </c>
      <c r="H5157">
        <v>4.01</v>
      </c>
      <c r="I5157">
        <v>6.02</v>
      </c>
      <c r="J5157">
        <v>6.06</v>
      </c>
      <c r="K5157">
        <v>2.7</v>
      </c>
      <c r="U5157">
        <v>13</v>
      </c>
      <c r="V5157">
        <v>12</v>
      </c>
      <c r="W5157">
        <v>9</v>
      </c>
      <c r="X5157">
        <v>74</v>
      </c>
      <c r="Y5157">
        <v>112</v>
      </c>
      <c r="Z5157">
        <v>132</v>
      </c>
      <c r="AA5157">
        <f t="shared" si="1134"/>
        <v>352</v>
      </c>
      <c r="AB5157">
        <f t="shared" si="1136"/>
        <v>5.8656685254059268E-5</v>
      </c>
      <c r="AC5157" s="175">
        <f t="shared" si="1132"/>
        <v>6.203111103927149E-5</v>
      </c>
    </row>
    <row r="5158" spans="1:29">
      <c r="A5158" t="s">
        <v>11550</v>
      </c>
      <c r="B5158" t="s">
        <v>11551</v>
      </c>
      <c r="C5158">
        <v>4.0599999999999996</v>
      </c>
      <c r="D5158">
        <v>4.0599999999999996</v>
      </c>
      <c r="E5158">
        <v>3.17</v>
      </c>
      <c r="F5158">
        <v>6.31</v>
      </c>
      <c r="G5158">
        <v>6.32</v>
      </c>
      <c r="H5158">
        <v>3.93</v>
      </c>
      <c r="I5158">
        <v>5.98</v>
      </c>
      <c r="J5158">
        <v>6.04</v>
      </c>
      <c r="K5158">
        <v>2.7</v>
      </c>
      <c r="U5158">
        <v>10</v>
      </c>
      <c r="V5158">
        <v>14</v>
      </c>
      <c r="W5158">
        <v>12</v>
      </c>
      <c r="X5158">
        <v>79</v>
      </c>
      <c r="Y5158">
        <v>118</v>
      </c>
      <c r="Z5158">
        <v>128</v>
      </c>
      <c r="AA5158">
        <f t="shared" si="1134"/>
        <v>361</v>
      </c>
      <c r="AB5158">
        <f t="shared" si="1136"/>
        <v>6.0156430047486918E-5</v>
      </c>
      <c r="AC5158" s="175"/>
    </row>
    <row r="5159" spans="1:29">
      <c r="A5159" t="s">
        <v>11552</v>
      </c>
      <c r="B5159" t="s">
        <v>11553</v>
      </c>
      <c r="C5159">
        <v>4.0599999999999996</v>
      </c>
      <c r="D5159">
        <v>4.0599999999999996</v>
      </c>
      <c r="E5159">
        <v>3.09</v>
      </c>
      <c r="F5159">
        <v>6.3</v>
      </c>
      <c r="G5159">
        <v>6.31</v>
      </c>
      <c r="H5159">
        <v>3.83</v>
      </c>
      <c r="I5159">
        <v>5.85</v>
      </c>
      <c r="J5159">
        <v>5.97</v>
      </c>
      <c r="K5159">
        <v>2.7</v>
      </c>
      <c r="U5159">
        <v>11</v>
      </c>
      <c r="V5159">
        <v>16</v>
      </c>
      <c r="W5159">
        <v>15</v>
      </c>
      <c r="X5159">
        <v>83</v>
      </c>
      <c r="Y5159">
        <v>121</v>
      </c>
      <c r="Z5159">
        <v>135</v>
      </c>
      <c r="AA5159">
        <f t="shared" si="1134"/>
        <v>381</v>
      </c>
      <c r="AB5159">
        <f t="shared" si="1136"/>
        <v>6.3489196255103926E-5</v>
      </c>
      <c r="AC5159" s="175"/>
    </row>
    <row r="5160" spans="1:29">
      <c r="A5160" t="s">
        <v>11554</v>
      </c>
      <c r="B5160" t="s">
        <v>11555</v>
      </c>
      <c r="C5160">
        <v>4.0599999999999996</v>
      </c>
      <c r="D5160">
        <v>4.0599999999999996</v>
      </c>
      <c r="E5160">
        <v>3.02</v>
      </c>
      <c r="F5160">
        <v>6.29</v>
      </c>
      <c r="G5160">
        <v>6.31</v>
      </c>
      <c r="H5160">
        <v>3.7</v>
      </c>
      <c r="I5160">
        <v>5.69</v>
      </c>
      <c r="J5160">
        <v>5.89</v>
      </c>
      <c r="K5160">
        <v>2.7</v>
      </c>
      <c r="U5160">
        <v>11</v>
      </c>
      <c r="V5160">
        <v>16</v>
      </c>
      <c r="W5160">
        <v>15</v>
      </c>
      <c r="X5160">
        <v>82</v>
      </c>
      <c r="Y5160">
        <v>132</v>
      </c>
      <c r="Z5160">
        <v>139</v>
      </c>
      <c r="AA5160">
        <f t="shared" si="1134"/>
        <v>395</v>
      </c>
      <c r="AB5160">
        <f t="shared" si="1136"/>
        <v>6.5822132600435821E-5</v>
      </c>
      <c r="AC5160" s="175"/>
    </row>
    <row r="5161" spans="1:29">
      <c r="A5161" t="s">
        <v>11556</v>
      </c>
      <c r="B5161" t="s">
        <v>11557</v>
      </c>
      <c r="C5161">
        <v>4.0599999999999996</v>
      </c>
      <c r="D5161">
        <v>4.0599999999999996</v>
      </c>
      <c r="E5161">
        <v>2.98</v>
      </c>
      <c r="F5161">
        <v>6.28</v>
      </c>
      <c r="G5161">
        <v>6.31</v>
      </c>
      <c r="H5161">
        <v>3.61</v>
      </c>
      <c r="I5161">
        <v>5.57</v>
      </c>
      <c r="J5161">
        <v>5.83</v>
      </c>
      <c r="K5161">
        <v>2.7</v>
      </c>
      <c r="U5161">
        <v>10</v>
      </c>
      <c r="V5161">
        <v>17</v>
      </c>
      <c r="W5161">
        <v>12</v>
      </c>
      <c r="X5161">
        <v>91</v>
      </c>
      <c r="Y5161">
        <v>128</v>
      </c>
      <c r="Z5161">
        <v>119</v>
      </c>
      <c r="AA5161">
        <f t="shared" si="1134"/>
        <v>377</v>
      </c>
      <c r="AB5161">
        <f t="shared" si="1136"/>
        <v>6.2822643013580521E-5</v>
      </c>
      <c r="AC5161" s="175">
        <f t="shared" ref="AC5161" si="1137">SUM(AB5161:AB5164)/4</f>
        <v>4.3367620276616264E-5</v>
      </c>
    </row>
    <row r="5162" spans="1:29">
      <c r="A5162" t="s">
        <v>11558</v>
      </c>
      <c r="B5162" t="s">
        <v>11559</v>
      </c>
      <c r="C5162">
        <v>4.0599999999999996</v>
      </c>
      <c r="D5162">
        <v>4.0599999999999996</v>
      </c>
      <c r="E5162">
        <v>2.93</v>
      </c>
      <c r="F5162">
        <v>6.26</v>
      </c>
      <c r="G5162">
        <v>6.3</v>
      </c>
      <c r="H5162">
        <v>3.53</v>
      </c>
      <c r="I5162">
        <v>5.46</v>
      </c>
      <c r="J5162">
        <v>5.77</v>
      </c>
      <c r="K5162">
        <v>2.7</v>
      </c>
      <c r="U5162">
        <v>8</v>
      </c>
      <c r="V5162">
        <v>12</v>
      </c>
      <c r="W5162">
        <v>11</v>
      </c>
      <c r="X5162">
        <v>82</v>
      </c>
      <c r="Y5162">
        <v>116</v>
      </c>
      <c r="Z5162">
        <v>69</v>
      </c>
      <c r="AA5162">
        <f t="shared" si="1134"/>
        <v>298</v>
      </c>
      <c r="AB5162">
        <f t="shared" si="1136"/>
        <v>4.9658216493493357E-5</v>
      </c>
      <c r="AC5162" s="175"/>
    </row>
    <row r="5163" spans="1:29">
      <c r="A5163" t="s">
        <v>11560</v>
      </c>
      <c r="B5163" t="s">
        <v>11561</v>
      </c>
      <c r="C5163">
        <v>4.0599999999999996</v>
      </c>
      <c r="D5163">
        <v>4.0599999999999996</v>
      </c>
      <c r="E5163">
        <v>2.9</v>
      </c>
      <c r="F5163">
        <v>6.24</v>
      </c>
      <c r="G5163">
        <v>6.3</v>
      </c>
      <c r="H5163">
        <v>3.47</v>
      </c>
      <c r="I5163">
        <v>5.39</v>
      </c>
      <c r="J5163">
        <v>5.73</v>
      </c>
      <c r="K5163">
        <v>2.7</v>
      </c>
      <c r="U5163">
        <v>9</v>
      </c>
      <c r="V5163">
        <v>8</v>
      </c>
      <c r="W5163">
        <v>6</v>
      </c>
      <c r="X5163">
        <v>61</v>
      </c>
      <c r="Y5163">
        <v>87</v>
      </c>
      <c r="Z5163">
        <v>29</v>
      </c>
      <c r="AA5163">
        <f t="shared" si="1134"/>
        <v>200</v>
      </c>
      <c r="AB5163">
        <f t="shared" si="1136"/>
        <v>3.332766207617004E-5</v>
      </c>
      <c r="AC5163" s="175"/>
    </row>
    <row r="5164" spans="1:29">
      <c r="A5164" t="s">
        <v>11562</v>
      </c>
      <c r="B5164" t="s">
        <v>11563</v>
      </c>
      <c r="C5164">
        <v>4.05</v>
      </c>
      <c r="D5164">
        <v>4.0599999999999996</v>
      </c>
      <c r="E5164">
        <v>2.87</v>
      </c>
      <c r="F5164">
        <v>6.18</v>
      </c>
      <c r="G5164">
        <v>6.29</v>
      </c>
      <c r="H5164">
        <v>3.41</v>
      </c>
      <c r="I5164">
        <v>5.3</v>
      </c>
      <c r="J5164">
        <v>5.69</v>
      </c>
      <c r="K5164">
        <v>2.7</v>
      </c>
      <c r="U5164">
        <v>4</v>
      </c>
      <c r="V5164">
        <v>5</v>
      </c>
      <c r="W5164">
        <v>5</v>
      </c>
      <c r="X5164">
        <v>75</v>
      </c>
      <c r="Y5164">
        <v>65</v>
      </c>
      <c r="Z5164">
        <v>12</v>
      </c>
      <c r="AA5164">
        <f t="shared" si="1134"/>
        <v>166</v>
      </c>
      <c r="AB5164">
        <f t="shared" si="1136"/>
        <v>2.7661959523221133E-5</v>
      </c>
      <c r="AC5164" s="175"/>
    </row>
    <row r="5165" spans="1:29">
      <c r="A5165" t="s">
        <v>11564</v>
      </c>
      <c r="B5165" t="s">
        <v>11565</v>
      </c>
      <c r="C5165">
        <v>4.04</v>
      </c>
      <c r="D5165">
        <v>4.0599999999999996</v>
      </c>
      <c r="E5165">
        <v>2.84</v>
      </c>
      <c r="F5165">
        <v>6.1</v>
      </c>
      <c r="G5165">
        <v>6.28</v>
      </c>
      <c r="H5165">
        <v>3.36</v>
      </c>
      <c r="I5165">
        <v>5.23</v>
      </c>
      <c r="J5165">
        <v>5.65</v>
      </c>
      <c r="K5165">
        <v>2.7</v>
      </c>
      <c r="U5165">
        <v>2</v>
      </c>
      <c r="V5165">
        <v>4</v>
      </c>
      <c r="W5165">
        <v>5</v>
      </c>
      <c r="X5165">
        <v>96</v>
      </c>
      <c r="Y5165">
        <v>68</v>
      </c>
      <c r="Z5165">
        <v>14</v>
      </c>
      <c r="AA5165">
        <f t="shared" si="1134"/>
        <v>189</v>
      </c>
      <c r="AB5165">
        <f t="shared" si="1136"/>
        <v>3.1494640661980688E-5</v>
      </c>
      <c r="AC5165" s="175">
        <f t="shared" ref="AC5165:AC5225" si="1138">SUM(AB5165:AB5168)/4</f>
        <v>4.1284641396855637E-5</v>
      </c>
    </row>
    <row r="5166" spans="1:29">
      <c r="A5166" t="s">
        <v>11566</v>
      </c>
      <c r="B5166" t="s">
        <v>11567</v>
      </c>
      <c r="C5166">
        <v>4.03</v>
      </c>
      <c r="D5166">
        <v>4.0599999999999996</v>
      </c>
      <c r="E5166">
        <v>2.82</v>
      </c>
      <c r="F5166">
        <v>6.01</v>
      </c>
      <c r="G5166">
        <v>6.28</v>
      </c>
      <c r="H5166">
        <v>3.31</v>
      </c>
      <c r="I5166">
        <v>5.17</v>
      </c>
      <c r="J5166">
        <v>5.62</v>
      </c>
      <c r="K5166">
        <v>2.7</v>
      </c>
      <c r="U5166">
        <v>3</v>
      </c>
      <c r="V5166">
        <v>3</v>
      </c>
      <c r="W5166">
        <v>6</v>
      </c>
      <c r="X5166">
        <v>108</v>
      </c>
      <c r="Y5166">
        <v>65</v>
      </c>
      <c r="Z5166">
        <v>12</v>
      </c>
      <c r="AA5166">
        <f t="shared" si="1134"/>
        <v>197</v>
      </c>
      <c r="AB5166">
        <f t="shared" si="1136"/>
        <v>3.282774714502749E-5</v>
      </c>
      <c r="AC5166" s="175"/>
    </row>
    <row r="5167" spans="1:29">
      <c r="A5167" t="s">
        <v>11568</v>
      </c>
      <c r="B5167" t="s">
        <v>11569</v>
      </c>
      <c r="C5167">
        <v>4.0199999999999996</v>
      </c>
      <c r="D5167">
        <v>4.0599999999999996</v>
      </c>
      <c r="E5167">
        <v>2.81</v>
      </c>
      <c r="F5167">
        <v>5.95</v>
      </c>
      <c r="G5167">
        <v>6.26</v>
      </c>
      <c r="H5167">
        <v>3.28</v>
      </c>
      <c r="I5167">
        <v>5.14</v>
      </c>
      <c r="J5167">
        <v>5.6</v>
      </c>
      <c r="K5167">
        <v>2.7</v>
      </c>
      <c r="V5167">
        <v>5</v>
      </c>
      <c r="W5167">
        <v>8</v>
      </c>
      <c r="X5167">
        <v>150</v>
      </c>
      <c r="Y5167">
        <v>63</v>
      </c>
      <c r="Z5167">
        <v>21</v>
      </c>
      <c r="AA5167">
        <f t="shared" si="1134"/>
        <v>247</v>
      </c>
      <c r="AB5167">
        <f t="shared" si="1136"/>
        <v>4.1159662664069996E-5</v>
      </c>
      <c r="AC5167" s="175"/>
    </row>
    <row r="5168" spans="1:29">
      <c r="A5168" t="s">
        <v>11570</v>
      </c>
      <c r="B5168" t="s">
        <v>11571</v>
      </c>
      <c r="C5168">
        <v>4.0199999999999996</v>
      </c>
      <c r="D5168">
        <v>4.0599999999999996</v>
      </c>
      <c r="E5168">
        <v>2.8</v>
      </c>
      <c r="F5168">
        <v>5.9</v>
      </c>
      <c r="G5168">
        <v>6.25</v>
      </c>
      <c r="H5168">
        <v>3.26</v>
      </c>
      <c r="I5168">
        <v>5.12</v>
      </c>
      <c r="J5168">
        <v>5.59</v>
      </c>
      <c r="K5168">
        <v>2.7</v>
      </c>
      <c r="U5168">
        <v>1</v>
      </c>
      <c r="V5168">
        <v>10</v>
      </c>
      <c r="W5168">
        <v>12</v>
      </c>
      <c r="X5168">
        <v>184</v>
      </c>
      <c r="Y5168">
        <v>101</v>
      </c>
      <c r="Z5168">
        <v>50</v>
      </c>
      <c r="AA5168">
        <f t="shared" si="1134"/>
        <v>358</v>
      </c>
      <c r="AB5168">
        <f t="shared" si="1136"/>
        <v>5.9656515116344368E-5</v>
      </c>
      <c r="AC5168" s="175"/>
    </row>
    <row r="5169" spans="1:29">
      <c r="A5169" t="s">
        <v>11572</v>
      </c>
      <c r="B5169" t="s">
        <v>11573</v>
      </c>
      <c r="C5169">
        <v>4.04</v>
      </c>
      <c r="D5169">
        <v>4.0599999999999996</v>
      </c>
      <c r="E5169">
        <v>2.83</v>
      </c>
      <c r="F5169">
        <v>5.96</v>
      </c>
      <c r="G5169">
        <v>6.27</v>
      </c>
      <c r="H5169">
        <v>3.25</v>
      </c>
      <c r="I5169">
        <v>5.2</v>
      </c>
      <c r="J5169">
        <v>5.64</v>
      </c>
      <c r="K5169">
        <v>2.7</v>
      </c>
      <c r="U5169">
        <v>7</v>
      </c>
      <c r="V5169">
        <v>17</v>
      </c>
      <c r="W5169">
        <v>20</v>
      </c>
      <c r="X5169">
        <v>196</v>
      </c>
      <c r="Y5169">
        <v>137</v>
      </c>
      <c r="Z5169">
        <v>158</v>
      </c>
      <c r="AA5169">
        <f t="shared" si="1134"/>
        <v>535</v>
      </c>
      <c r="AB5169">
        <f t="shared" si="1136"/>
        <v>8.915149605375485E-5</v>
      </c>
      <c r="AC5169" s="175">
        <f t="shared" ref="AC5169:AC5229" si="1139">SUM(AB5169:AB5172)/4</f>
        <v>8.7985027881088909E-5</v>
      </c>
    </row>
    <row r="5170" spans="1:29">
      <c r="A5170" t="s">
        <v>11574</v>
      </c>
      <c r="B5170" t="s">
        <v>11575</v>
      </c>
      <c r="C5170">
        <v>4.0599999999999996</v>
      </c>
      <c r="D5170">
        <v>4.0599999999999996</v>
      </c>
      <c r="E5170">
        <v>2.91</v>
      </c>
      <c r="F5170">
        <v>6.22</v>
      </c>
      <c r="G5170">
        <v>6.3</v>
      </c>
      <c r="H5170">
        <v>3.34</v>
      </c>
      <c r="I5170">
        <v>5.43</v>
      </c>
      <c r="J5170">
        <v>5.76</v>
      </c>
      <c r="K5170">
        <v>2.7</v>
      </c>
      <c r="U5170">
        <v>9</v>
      </c>
      <c r="V5170">
        <v>27</v>
      </c>
      <c r="W5170">
        <v>15</v>
      </c>
      <c r="X5170">
        <v>141</v>
      </c>
      <c r="Y5170">
        <v>117</v>
      </c>
      <c r="Z5170">
        <v>247</v>
      </c>
      <c r="AA5170">
        <f t="shared" si="1134"/>
        <v>556</v>
      </c>
      <c r="AB5170">
        <f t="shared" si="1136"/>
        <v>9.2650900571752712E-5</v>
      </c>
      <c r="AC5170" s="175"/>
    </row>
    <row r="5171" spans="1:29">
      <c r="A5171" t="s">
        <v>11576</v>
      </c>
      <c r="B5171" t="s">
        <v>11577</v>
      </c>
      <c r="C5171">
        <v>4.0599999999999996</v>
      </c>
      <c r="D5171">
        <v>4.0599999999999996</v>
      </c>
      <c r="E5171">
        <v>3.01</v>
      </c>
      <c r="F5171">
        <v>6.29</v>
      </c>
      <c r="G5171">
        <v>6.31</v>
      </c>
      <c r="H5171">
        <v>3.48</v>
      </c>
      <c r="I5171">
        <v>5.67</v>
      </c>
      <c r="J5171">
        <v>5.88</v>
      </c>
      <c r="K5171">
        <v>2.7</v>
      </c>
      <c r="U5171">
        <v>5</v>
      </c>
      <c r="V5171">
        <v>17</v>
      </c>
      <c r="W5171">
        <v>17</v>
      </c>
      <c r="X5171">
        <v>172</v>
      </c>
      <c r="Y5171">
        <v>147</v>
      </c>
      <c r="Z5171">
        <v>213</v>
      </c>
      <c r="AA5171">
        <f t="shared" si="1134"/>
        <v>571</v>
      </c>
      <c r="AB5171">
        <f t="shared" si="1136"/>
        <v>9.5150475227465461E-5</v>
      </c>
      <c r="AC5171" s="175"/>
    </row>
    <row r="5172" spans="1:29">
      <c r="A5172" t="s">
        <v>11578</v>
      </c>
      <c r="B5172" t="s">
        <v>11579</v>
      </c>
      <c r="C5172">
        <v>4.0599999999999996</v>
      </c>
      <c r="D5172">
        <v>4.0599999999999996</v>
      </c>
      <c r="E5172">
        <v>3.1</v>
      </c>
      <c r="F5172">
        <v>6.31</v>
      </c>
      <c r="G5172">
        <v>6.31</v>
      </c>
      <c r="H5172">
        <v>3.67</v>
      </c>
      <c r="I5172">
        <v>5.9</v>
      </c>
      <c r="J5172">
        <v>6</v>
      </c>
      <c r="K5172">
        <v>2.7</v>
      </c>
      <c r="U5172">
        <v>9</v>
      </c>
      <c r="V5172">
        <v>16</v>
      </c>
      <c r="W5172">
        <v>15</v>
      </c>
      <c r="X5172">
        <v>117</v>
      </c>
      <c r="Y5172">
        <v>131</v>
      </c>
      <c r="Z5172">
        <v>162</v>
      </c>
      <c r="AA5172">
        <f t="shared" si="1134"/>
        <v>450</v>
      </c>
      <c r="AB5172">
        <f t="shared" si="1136"/>
        <v>7.4987239671382586E-5</v>
      </c>
      <c r="AC5172" s="175"/>
    </row>
    <row r="5173" spans="1:29">
      <c r="A5173" t="s">
        <v>11580</v>
      </c>
      <c r="B5173" t="s">
        <v>11581</v>
      </c>
      <c r="C5173">
        <v>4.0599999999999996</v>
      </c>
      <c r="D5173">
        <v>4.0599999999999996</v>
      </c>
      <c r="E5173">
        <v>3.18</v>
      </c>
      <c r="F5173">
        <v>6.32</v>
      </c>
      <c r="G5173">
        <v>6.32</v>
      </c>
      <c r="H5173">
        <v>3.84</v>
      </c>
      <c r="I5173">
        <v>6.03</v>
      </c>
      <c r="J5173">
        <v>6.06</v>
      </c>
      <c r="K5173">
        <v>2.7</v>
      </c>
      <c r="U5173">
        <v>11</v>
      </c>
      <c r="V5173">
        <v>14</v>
      </c>
      <c r="W5173">
        <v>16</v>
      </c>
      <c r="X5173">
        <v>102</v>
      </c>
      <c r="Y5173">
        <v>133</v>
      </c>
      <c r="Z5173">
        <v>154</v>
      </c>
      <c r="AA5173">
        <f t="shared" si="1134"/>
        <v>430</v>
      </c>
      <c r="AB5173">
        <f t="shared" si="1136"/>
        <v>7.1654473463765578E-5</v>
      </c>
      <c r="AC5173" s="175">
        <f t="shared" ref="AC5173:AC5233" si="1140">SUM(AB5173:AB5176)/4</f>
        <v>6.6738643307530507E-5</v>
      </c>
    </row>
    <row r="5174" spans="1:29">
      <c r="A5174" t="s">
        <v>11582</v>
      </c>
      <c r="B5174" t="s">
        <v>11583</v>
      </c>
      <c r="C5174">
        <v>4.0599999999999996</v>
      </c>
      <c r="D5174">
        <v>4.0599999999999996</v>
      </c>
      <c r="E5174">
        <v>3.24</v>
      </c>
      <c r="F5174">
        <v>6.32</v>
      </c>
      <c r="G5174">
        <v>6.32</v>
      </c>
      <c r="H5174">
        <v>3.96</v>
      </c>
      <c r="I5174">
        <v>6.07</v>
      </c>
      <c r="J5174">
        <v>6.08</v>
      </c>
      <c r="K5174">
        <v>2.7</v>
      </c>
      <c r="U5174">
        <v>8</v>
      </c>
      <c r="V5174">
        <v>13</v>
      </c>
      <c r="W5174">
        <v>12</v>
      </c>
      <c r="X5174">
        <v>106</v>
      </c>
      <c r="Y5174">
        <v>127</v>
      </c>
      <c r="Z5174">
        <v>140</v>
      </c>
      <c r="AA5174">
        <f t="shared" si="1134"/>
        <v>406</v>
      </c>
      <c r="AB5174">
        <f t="shared" si="1136"/>
        <v>6.7655154014625179E-5</v>
      </c>
      <c r="AC5174" s="175"/>
    </row>
    <row r="5175" spans="1:29">
      <c r="A5175" t="s">
        <v>11584</v>
      </c>
      <c r="B5175" t="s">
        <v>11585</v>
      </c>
      <c r="C5175">
        <v>4.0599999999999996</v>
      </c>
      <c r="D5175">
        <v>4.0599999999999996</v>
      </c>
      <c r="E5175">
        <v>3.28</v>
      </c>
      <c r="F5175">
        <v>6.32</v>
      </c>
      <c r="G5175">
        <v>6.32</v>
      </c>
      <c r="H5175">
        <v>4.07</v>
      </c>
      <c r="I5175">
        <v>6.08</v>
      </c>
      <c r="J5175">
        <v>6.09</v>
      </c>
      <c r="K5175">
        <v>2.7</v>
      </c>
      <c r="U5175">
        <v>8</v>
      </c>
      <c r="V5175">
        <v>12</v>
      </c>
      <c r="W5175">
        <v>10</v>
      </c>
      <c r="X5175">
        <v>91</v>
      </c>
      <c r="Y5175">
        <v>123</v>
      </c>
      <c r="Z5175">
        <v>142</v>
      </c>
      <c r="AA5175">
        <f t="shared" si="1134"/>
        <v>386</v>
      </c>
      <c r="AB5175">
        <f t="shared" si="1136"/>
        <v>6.4322387807008171E-5</v>
      </c>
      <c r="AC5175" s="175"/>
    </row>
    <row r="5176" spans="1:29">
      <c r="A5176" t="s">
        <v>11586</v>
      </c>
      <c r="B5176" t="s">
        <v>11587</v>
      </c>
      <c r="C5176">
        <v>4.0599999999999996</v>
      </c>
      <c r="D5176">
        <v>4.0599999999999996</v>
      </c>
      <c r="E5176">
        <v>3.33</v>
      </c>
      <c r="F5176">
        <v>6.32</v>
      </c>
      <c r="G5176">
        <v>6.32</v>
      </c>
      <c r="H5176">
        <v>4.1500000000000004</v>
      </c>
      <c r="I5176">
        <v>6.09</v>
      </c>
      <c r="J5176">
        <v>6.09</v>
      </c>
      <c r="K5176">
        <v>2.7</v>
      </c>
      <c r="U5176">
        <v>7</v>
      </c>
      <c r="V5176">
        <v>12</v>
      </c>
      <c r="W5176">
        <v>8</v>
      </c>
      <c r="X5176">
        <v>93</v>
      </c>
      <c r="Y5176">
        <v>123</v>
      </c>
      <c r="Z5176">
        <v>137</v>
      </c>
      <c r="AA5176">
        <f t="shared" si="1134"/>
        <v>380</v>
      </c>
      <c r="AB5176">
        <f t="shared" si="1136"/>
        <v>6.3322557944723071E-5</v>
      </c>
      <c r="AC5176" s="175"/>
    </row>
    <row r="5177" spans="1:29">
      <c r="A5177" t="s">
        <v>11588</v>
      </c>
      <c r="B5177" t="s">
        <v>11589</v>
      </c>
      <c r="C5177">
        <v>4.0599999999999996</v>
      </c>
      <c r="D5177">
        <v>4.0599999999999996</v>
      </c>
      <c r="E5177">
        <v>3.37</v>
      </c>
      <c r="F5177">
        <v>6.32</v>
      </c>
      <c r="G5177">
        <v>6.32</v>
      </c>
      <c r="H5177">
        <v>4.21</v>
      </c>
      <c r="I5177">
        <v>6.09</v>
      </c>
      <c r="J5177">
        <v>6.09</v>
      </c>
      <c r="K5177">
        <v>2.7</v>
      </c>
      <c r="U5177">
        <v>9</v>
      </c>
      <c r="V5177">
        <v>10</v>
      </c>
      <c r="W5177">
        <v>9</v>
      </c>
      <c r="X5177">
        <v>82</v>
      </c>
      <c r="Y5177">
        <v>113</v>
      </c>
      <c r="Z5177">
        <v>111</v>
      </c>
      <c r="AA5177">
        <f t="shared" si="1134"/>
        <v>334</v>
      </c>
      <c r="AB5177">
        <f t="shared" si="1136"/>
        <v>5.5657195667203962E-5</v>
      </c>
      <c r="AC5177" s="175">
        <f t="shared" ref="AC5177:AC5237" si="1141">SUM(AB5177:AB5180)/4</f>
        <v>5.3157621011491206E-5</v>
      </c>
    </row>
    <row r="5178" spans="1:29">
      <c r="A5178" t="s">
        <v>11590</v>
      </c>
      <c r="B5178" t="s">
        <v>11591</v>
      </c>
      <c r="C5178">
        <v>4.0599999999999996</v>
      </c>
      <c r="D5178">
        <v>4.0599999999999996</v>
      </c>
      <c r="E5178">
        <v>3.4</v>
      </c>
      <c r="F5178">
        <v>6.32</v>
      </c>
      <c r="G5178">
        <v>6.32</v>
      </c>
      <c r="H5178">
        <v>4.24</v>
      </c>
      <c r="I5178">
        <v>6.09</v>
      </c>
      <c r="J5178">
        <v>6.09</v>
      </c>
      <c r="K5178">
        <v>2.7</v>
      </c>
      <c r="U5178">
        <v>10</v>
      </c>
      <c r="V5178">
        <v>9</v>
      </c>
      <c r="W5178">
        <v>9</v>
      </c>
      <c r="X5178">
        <v>75</v>
      </c>
      <c r="Y5178">
        <v>116</v>
      </c>
      <c r="Z5178">
        <v>106</v>
      </c>
      <c r="AA5178">
        <f t="shared" si="1134"/>
        <v>325</v>
      </c>
      <c r="AB5178">
        <f t="shared" si="1136"/>
        <v>5.4157450873776313E-5</v>
      </c>
      <c r="AC5178" s="175"/>
    </row>
    <row r="5179" spans="1:29">
      <c r="A5179" t="s">
        <v>11592</v>
      </c>
      <c r="B5179" t="s">
        <v>11593</v>
      </c>
      <c r="C5179">
        <v>4.0599999999999996</v>
      </c>
      <c r="D5179">
        <v>4.0599999999999996</v>
      </c>
      <c r="E5179">
        <v>3.42</v>
      </c>
      <c r="F5179">
        <v>6.32</v>
      </c>
      <c r="G5179">
        <v>6.32</v>
      </c>
      <c r="H5179">
        <v>4.25</v>
      </c>
      <c r="I5179">
        <v>6.09</v>
      </c>
      <c r="J5179">
        <v>6.09</v>
      </c>
      <c r="K5179">
        <v>2.7</v>
      </c>
      <c r="U5179">
        <v>9</v>
      </c>
      <c r="V5179">
        <v>10</v>
      </c>
      <c r="W5179">
        <v>9</v>
      </c>
      <c r="X5179">
        <v>74</v>
      </c>
      <c r="Y5179">
        <v>105</v>
      </c>
      <c r="Z5179">
        <v>95</v>
      </c>
      <c r="AA5179">
        <f t="shared" si="1134"/>
        <v>302</v>
      </c>
      <c r="AB5179">
        <f t="shared" si="1136"/>
        <v>5.0324769735016755E-5</v>
      </c>
      <c r="AC5179" s="175"/>
    </row>
    <row r="5180" spans="1:29">
      <c r="A5180" t="s">
        <v>11594</v>
      </c>
      <c r="B5180" t="s">
        <v>11595</v>
      </c>
      <c r="C5180">
        <v>4.0599999999999996</v>
      </c>
      <c r="D5180">
        <v>4.0599999999999996</v>
      </c>
      <c r="E5180">
        <v>3.42</v>
      </c>
      <c r="F5180">
        <v>6.32</v>
      </c>
      <c r="G5180">
        <v>6.32</v>
      </c>
      <c r="H5180">
        <v>4.22</v>
      </c>
      <c r="I5180">
        <v>6.09</v>
      </c>
      <c r="J5180">
        <v>6.09</v>
      </c>
      <c r="K5180">
        <v>2.7</v>
      </c>
      <c r="U5180">
        <v>10</v>
      </c>
      <c r="V5180">
        <v>11</v>
      </c>
      <c r="W5180">
        <v>9</v>
      </c>
      <c r="X5180">
        <v>70</v>
      </c>
      <c r="Y5180">
        <v>104</v>
      </c>
      <c r="Z5180">
        <v>111</v>
      </c>
      <c r="AA5180">
        <f t="shared" si="1134"/>
        <v>315</v>
      </c>
      <c r="AB5180">
        <f t="shared" si="1136"/>
        <v>5.2491067769967809E-5</v>
      </c>
      <c r="AC5180" s="175"/>
    </row>
    <row r="5181" spans="1:29">
      <c r="A5181" t="s">
        <v>11596</v>
      </c>
      <c r="B5181" t="s">
        <v>11597</v>
      </c>
      <c r="C5181">
        <v>4.0599999999999996</v>
      </c>
      <c r="D5181">
        <v>4.0599999999999996</v>
      </c>
      <c r="E5181">
        <v>3.4</v>
      </c>
      <c r="F5181">
        <v>6.32</v>
      </c>
      <c r="G5181">
        <v>6.32</v>
      </c>
      <c r="H5181">
        <v>4.17</v>
      </c>
      <c r="I5181">
        <v>6.09</v>
      </c>
      <c r="J5181">
        <v>6.09</v>
      </c>
      <c r="K5181">
        <v>2.7</v>
      </c>
      <c r="U5181">
        <v>12</v>
      </c>
      <c r="V5181">
        <v>11</v>
      </c>
      <c r="W5181">
        <v>8</v>
      </c>
      <c r="X5181">
        <v>72</v>
      </c>
      <c r="Y5181">
        <v>111</v>
      </c>
      <c r="Z5181">
        <v>131</v>
      </c>
      <c r="AA5181">
        <f t="shared" si="1134"/>
        <v>345</v>
      </c>
      <c r="AB5181">
        <f t="shared" si="1136"/>
        <v>5.7490217081393314E-5</v>
      </c>
      <c r="AC5181" s="175">
        <f t="shared" ref="AC5181:AC5241" si="1142">SUM(AB5181:AB5184)/4</f>
        <v>6.1906132306485849E-5</v>
      </c>
    </row>
    <row r="5182" spans="1:29">
      <c r="A5182" t="s">
        <v>11598</v>
      </c>
      <c r="B5182" t="s">
        <v>11599</v>
      </c>
      <c r="C5182">
        <v>4.0599999999999996</v>
      </c>
      <c r="D5182">
        <v>4.0599999999999996</v>
      </c>
      <c r="E5182">
        <v>3.34</v>
      </c>
      <c r="F5182">
        <v>6.32</v>
      </c>
      <c r="G5182">
        <v>6.32</v>
      </c>
      <c r="H5182">
        <v>4.0999999999999996</v>
      </c>
      <c r="I5182">
        <v>6.08</v>
      </c>
      <c r="J5182">
        <v>6.08</v>
      </c>
      <c r="K5182">
        <v>2.7</v>
      </c>
      <c r="U5182">
        <v>9</v>
      </c>
      <c r="V5182">
        <v>13</v>
      </c>
      <c r="W5182">
        <v>11</v>
      </c>
      <c r="X5182">
        <v>83</v>
      </c>
      <c r="Y5182">
        <v>117</v>
      </c>
      <c r="Z5182">
        <v>127</v>
      </c>
      <c r="AA5182">
        <f t="shared" si="1134"/>
        <v>360</v>
      </c>
      <c r="AB5182">
        <f t="shared" si="1136"/>
        <v>5.998979173710607E-5</v>
      </c>
      <c r="AC5182" s="175"/>
    </row>
    <row r="5183" spans="1:29">
      <c r="A5183" t="s">
        <v>11600</v>
      </c>
      <c r="B5183" t="s">
        <v>11601</v>
      </c>
      <c r="C5183">
        <v>4.0599999999999996</v>
      </c>
      <c r="D5183">
        <v>4.0599999999999996</v>
      </c>
      <c r="E5183">
        <v>3.21</v>
      </c>
      <c r="F5183">
        <v>6.31</v>
      </c>
      <c r="G5183">
        <v>6.32</v>
      </c>
      <c r="H5183">
        <v>3.98</v>
      </c>
      <c r="I5183">
        <v>6.02</v>
      </c>
      <c r="J5183">
        <v>6.06</v>
      </c>
      <c r="K5183">
        <v>2.7</v>
      </c>
      <c r="U5183">
        <v>6</v>
      </c>
      <c r="V5183">
        <v>15</v>
      </c>
      <c r="W5183">
        <v>13</v>
      </c>
      <c r="X5183">
        <v>93</v>
      </c>
      <c r="Y5183">
        <v>120</v>
      </c>
      <c r="Z5183">
        <v>134</v>
      </c>
      <c r="AA5183">
        <f t="shared" si="1134"/>
        <v>381</v>
      </c>
      <c r="AB5183">
        <f t="shared" si="1136"/>
        <v>6.3489196255103926E-5</v>
      </c>
      <c r="AC5183" s="175"/>
    </row>
    <row r="5184" spans="1:29">
      <c r="A5184" t="s">
        <v>11602</v>
      </c>
      <c r="B5184" t="s">
        <v>11603</v>
      </c>
      <c r="C5184">
        <v>4.0599999999999996</v>
      </c>
      <c r="D5184">
        <v>4.0599999999999996</v>
      </c>
      <c r="E5184">
        <v>3.12</v>
      </c>
      <c r="F5184">
        <v>6.3</v>
      </c>
      <c r="G5184">
        <v>6.31</v>
      </c>
      <c r="H5184">
        <v>3.81</v>
      </c>
      <c r="I5184">
        <v>5.88</v>
      </c>
      <c r="J5184">
        <v>5.99</v>
      </c>
      <c r="K5184">
        <v>2.7</v>
      </c>
      <c r="U5184">
        <v>11</v>
      </c>
      <c r="V5184">
        <v>14</v>
      </c>
      <c r="W5184">
        <v>13</v>
      </c>
      <c r="X5184">
        <v>93</v>
      </c>
      <c r="Y5184">
        <v>131</v>
      </c>
      <c r="Z5184">
        <v>138</v>
      </c>
      <c r="AA5184">
        <f t="shared" si="1134"/>
        <v>400</v>
      </c>
      <c r="AB5184">
        <f t="shared" si="1136"/>
        <v>6.6655324152340079E-5</v>
      </c>
      <c r="AC5184" s="175"/>
    </row>
    <row r="5185" spans="1:29">
      <c r="A5185" t="s">
        <v>11604</v>
      </c>
      <c r="B5185" t="s">
        <v>11605</v>
      </c>
      <c r="C5185">
        <v>4.0599999999999996</v>
      </c>
      <c r="D5185">
        <v>4.0599999999999996</v>
      </c>
      <c r="E5185">
        <v>3.06</v>
      </c>
      <c r="F5185">
        <v>6.29</v>
      </c>
      <c r="G5185">
        <v>6.31</v>
      </c>
      <c r="H5185">
        <v>3.69</v>
      </c>
      <c r="I5185">
        <v>5.75</v>
      </c>
      <c r="J5185">
        <v>5.92</v>
      </c>
      <c r="K5185">
        <v>2.7</v>
      </c>
      <c r="U5185">
        <v>10</v>
      </c>
      <c r="V5185">
        <v>15</v>
      </c>
      <c r="W5185">
        <v>11</v>
      </c>
      <c r="X5185">
        <v>106</v>
      </c>
      <c r="Y5185">
        <v>127</v>
      </c>
      <c r="Z5185">
        <v>118</v>
      </c>
      <c r="AA5185">
        <f t="shared" si="1134"/>
        <v>387</v>
      </c>
      <c r="AB5185">
        <f t="shared" si="1136"/>
        <v>6.4489026117389025E-5</v>
      </c>
      <c r="AC5185" s="175">
        <f t="shared" ref="AC5185:AC5245" si="1143">SUM(AB5185:AB5188)/4</f>
        <v>4.4117492673330089E-5</v>
      </c>
    </row>
    <row r="5186" spans="1:29">
      <c r="A5186" t="s">
        <v>11606</v>
      </c>
      <c r="B5186" t="s">
        <v>11607</v>
      </c>
      <c r="C5186">
        <v>4.0599999999999996</v>
      </c>
      <c r="D5186">
        <v>4.0599999999999996</v>
      </c>
      <c r="E5186">
        <v>3.02</v>
      </c>
      <c r="F5186">
        <v>6.27</v>
      </c>
      <c r="G5186">
        <v>6.3</v>
      </c>
      <c r="H5186">
        <v>3.59</v>
      </c>
      <c r="I5186">
        <v>5.66</v>
      </c>
      <c r="J5186">
        <v>5.88</v>
      </c>
      <c r="K5186">
        <v>2.7</v>
      </c>
      <c r="U5186">
        <v>7</v>
      </c>
      <c r="V5186">
        <v>11</v>
      </c>
      <c r="W5186">
        <v>10</v>
      </c>
      <c r="X5186">
        <v>92</v>
      </c>
      <c r="Y5186">
        <v>116</v>
      </c>
      <c r="Z5186">
        <v>69</v>
      </c>
      <c r="AA5186">
        <f t="shared" si="1134"/>
        <v>305</v>
      </c>
      <c r="AB5186">
        <f t="shared" si="1136"/>
        <v>5.0824684666159311E-5</v>
      </c>
      <c r="AC5186" s="175"/>
    </row>
    <row r="5187" spans="1:29">
      <c r="A5187" t="s">
        <v>11608</v>
      </c>
      <c r="B5187" t="s">
        <v>11609</v>
      </c>
      <c r="C5187">
        <v>4.0599999999999996</v>
      </c>
      <c r="D5187">
        <v>4.0599999999999996</v>
      </c>
      <c r="E5187">
        <v>2.99</v>
      </c>
      <c r="F5187">
        <v>6.25</v>
      </c>
      <c r="G5187">
        <v>6.3</v>
      </c>
      <c r="H5187">
        <v>3.53</v>
      </c>
      <c r="I5187">
        <v>5.59</v>
      </c>
      <c r="J5187">
        <v>5.84</v>
      </c>
      <c r="K5187">
        <v>2.7</v>
      </c>
      <c r="U5187">
        <v>6</v>
      </c>
      <c r="V5187">
        <v>7</v>
      </c>
      <c r="W5187">
        <v>6</v>
      </c>
      <c r="X5187">
        <v>78</v>
      </c>
      <c r="Y5187">
        <v>86</v>
      </c>
      <c r="Z5187">
        <v>28</v>
      </c>
      <c r="AA5187">
        <f t="shared" si="1134"/>
        <v>211</v>
      </c>
      <c r="AB5187">
        <f t="shared" si="1136"/>
        <v>3.5160683490359391E-5</v>
      </c>
      <c r="AC5187" s="175"/>
    </row>
    <row r="5188" spans="1:29">
      <c r="A5188" t="s">
        <v>11610</v>
      </c>
      <c r="B5188" t="s">
        <v>11611</v>
      </c>
      <c r="C5188">
        <v>4.05</v>
      </c>
      <c r="D5188">
        <v>4.0599999999999996</v>
      </c>
      <c r="E5188">
        <v>2.97</v>
      </c>
      <c r="F5188">
        <v>6.22</v>
      </c>
      <c r="G5188">
        <v>6.3</v>
      </c>
      <c r="H5188">
        <v>3.49</v>
      </c>
      <c r="I5188">
        <v>5.51</v>
      </c>
      <c r="J5188">
        <v>5.8</v>
      </c>
      <c r="K5188">
        <v>2.7</v>
      </c>
      <c r="U5188">
        <v>5</v>
      </c>
      <c r="V5188">
        <v>4</v>
      </c>
      <c r="W5188">
        <v>3</v>
      </c>
      <c r="X5188">
        <v>68</v>
      </c>
      <c r="Y5188">
        <v>64</v>
      </c>
      <c r="Z5188">
        <v>12</v>
      </c>
      <c r="AA5188">
        <f t="shared" si="1134"/>
        <v>156</v>
      </c>
      <c r="AB5188">
        <f t="shared" si="1136"/>
        <v>2.5995576419412629E-5</v>
      </c>
      <c r="AC5188" s="175"/>
    </row>
    <row r="5189" spans="1:29">
      <c r="A5189" t="s">
        <v>11612</v>
      </c>
      <c r="B5189" t="s">
        <v>11613</v>
      </c>
      <c r="C5189">
        <v>4.05</v>
      </c>
      <c r="D5189">
        <v>4.0599999999999996</v>
      </c>
      <c r="E5189">
        <v>2.97</v>
      </c>
      <c r="F5189">
        <v>6.2</v>
      </c>
      <c r="G5189">
        <v>6.29</v>
      </c>
      <c r="H5189">
        <v>3.47</v>
      </c>
      <c r="I5189">
        <v>5.49</v>
      </c>
      <c r="J5189">
        <v>5.79</v>
      </c>
      <c r="K5189">
        <v>2.7</v>
      </c>
      <c r="U5189">
        <v>4</v>
      </c>
      <c r="V5189">
        <v>3</v>
      </c>
      <c r="W5189">
        <v>4</v>
      </c>
      <c r="X5189">
        <v>86</v>
      </c>
      <c r="Y5189">
        <v>67</v>
      </c>
      <c r="Z5189">
        <v>14</v>
      </c>
      <c r="AA5189">
        <f t="shared" si="1134"/>
        <v>178</v>
      </c>
      <c r="AB5189">
        <f t="shared" si="1136"/>
        <v>2.9661619247791333E-5</v>
      </c>
      <c r="AC5189" s="175">
        <f t="shared" ref="AC5189:AC5249" si="1144">SUM(AB5189:AB5192)/4</f>
        <v>3.4660768559216842E-5</v>
      </c>
    </row>
    <row r="5190" spans="1:29">
      <c r="A5190" t="s">
        <v>11614</v>
      </c>
      <c r="B5190" t="s">
        <v>11615</v>
      </c>
      <c r="C5190">
        <v>4.05</v>
      </c>
      <c r="D5190">
        <v>4.0599999999999996</v>
      </c>
      <c r="E5190">
        <v>2.96</v>
      </c>
      <c r="F5190">
        <v>6.16</v>
      </c>
      <c r="G5190">
        <v>6.29</v>
      </c>
      <c r="H5190">
        <v>3.46</v>
      </c>
      <c r="I5190">
        <v>5.46</v>
      </c>
      <c r="J5190">
        <v>5.77</v>
      </c>
      <c r="K5190">
        <v>2.7</v>
      </c>
      <c r="U5190">
        <v>3</v>
      </c>
      <c r="V5190">
        <v>3</v>
      </c>
      <c r="W5190">
        <v>4</v>
      </c>
      <c r="X5190">
        <v>89</v>
      </c>
      <c r="Y5190">
        <v>65</v>
      </c>
      <c r="Z5190">
        <v>11</v>
      </c>
      <c r="AA5190">
        <f t="shared" ref="AA5190:AA5253" si="1145">SUM(U5190:Z5190)</f>
        <v>175</v>
      </c>
      <c r="AB5190">
        <f t="shared" si="1136"/>
        <v>2.9161704316648783E-5</v>
      </c>
      <c r="AC5190" s="175"/>
    </row>
    <row r="5191" spans="1:29">
      <c r="A5191" t="s">
        <v>11616</v>
      </c>
      <c r="B5191" t="s">
        <v>11617</v>
      </c>
      <c r="C5191">
        <v>4.05</v>
      </c>
      <c r="D5191">
        <v>4.0599999999999996</v>
      </c>
      <c r="E5191">
        <v>2.95</v>
      </c>
      <c r="F5191">
        <v>6.15</v>
      </c>
      <c r="G5191">
        <v>6.29</v>
      </c>
      <c r="H5191">
        <v>3.45</v>
      </c>
      <c r="I5191">
        <v>5.43</v>
      </c>
      <c r="J5191">
        <v>5.76</v>
      </c>
      <c r="K5191">
        <v>2.7</v>
      </c>
      <c r="U5191">
        <v>5</v>
      </c>
      <c r="V5191">
        <v>4</v>
      </c>
      <c r="W5191">
        <v>6</v>
      </c>
      <c r="X5191">
        <v>91</v>
      </c>
      <c r="Y5191">
        <v>62</v>
      </c>
      <c r="Z5191">
        <v>21</v>
      </c>
      <c r="AA5191">
        <f t="shared" si="1145"/>
        <v>189</v>
      </c>
      <c r="AB5191">
        <f t="shared" si="1136"/>
        <v>3.1494640661980688E-5</v>
      </c>
      <c r="AC5191" s="175"/>
    </row>
    <row r="5192" spans="1:29">
      <c r="A5192" t="s">
        <v>11618</v>
      </c>
      <c r="B5192" t="s">
        <v>11619</v>
      </c>
      <c r="C5192">
        <v>4.05</v>
      </c>
      <c r="D5192">
        <v>4.0599999999999996</v>
      </c>
      <c r="E5192">
        <v>2.95</v>
      </c>
      <c r="F5192">
        <v>6.16</v>
      </c>
      <c r="G5192">
        <v>6.29</v>
      </c>
      <c r="H5192">
        <v>3.45</v>
      </c>
      <c r="I5192">
        <v>5.45</v>
      </c>
      <c r="J5192">
        <v>5.77</v>
      </c>
      <c r="K5192">
        <v>2.7</v>
      </c>
      <c r="U5192">
        <v>4</v>
      </c>
      <c r="V5192">
        <v>8</v>
      </c>
      <c r="W5192">
        <v>9</v>
      </c>
      <c r="X5192">
        <v>121</v>
      </c>
      <c r="Y5192">
        <v>99</v>
      </c>
      <c r="Z5192">
        <v>49</v>
      </c>
      <c r="AA5192">
        <f t="shared" si="1145"/>
        <v>290</v>
      </c>
      <c r="AB5192">
        <f t="shared" si="1136"/>
        <v>4.8325110010446555E-5</v>
      </c>
      <c r="AC5192" s="175"/>
    </row>
    <row r="5193" spans="1:29">
      <c r="A5193" t="s">
        <v>11620</v>
      </c>
      <c r="B5193" t="s">
        <v>11621</v>
      </c>
      <c r="C5193">
        <v>4.0599999999999996</v>
      </c>
      <c r="D5193">
        <v>4.0599999999999996</v>
      </c>
      <c r="E5193">
        <v>2.97</v>
      </c>
      <c r="F5193">
        <v>6.23</v>
      </c>
      <c r="G5193">
        <v>6.3</v>
      </c>
      <c r="H5193">
        <v>3.44</v>
      </c>
      <c r="I5193">
        <v>5.54</v>
      </c>
      <c r="J5193">
        <v>5.81</v>
      </c>
      <c r="K5193">
        <v>2.7</v>
      </c>
      <c r="V5193">
        <v>13</v>
      </c>
      <c r="W5193">
        <v>15</v>
      </c>
      <c r="X5193">
        <v>195</v>
      </c>
      <c r="Y5193">
        <v>136</v>
      </c>
      <c r="Z5193">
        <v>156</v>
      </c>
      <c r="AA5193">
        <f t="shared" si="1145"/>
        <v>515</v>
      </c>
      <c r="AB5193">
        <f t="shared" si="1136"/>
        <v>8.5818729846137855E-5</v>
      </c>
      <c r="AC5193" s="175">
        <f t="shared" ref="AC5193:AC5253" si="1146">SUM(AB5193:AB5196)/4</f>
        <v>9.1526091976681972E-5</v>
      </c>
    </row>
    <row r="5194" spans="1:29">
      <c r="A5194" t="s">
        <v>11622</v>
      </c>
      <c r="B5194" t="s">
        <v>11623</v>
      </c>
      <c r="C5194">
        <v>4.0599999999999996</v>
      </c>
      <c r="D5194">
        <v>4.0599999999999996</v>
      </c>
      <c r="E5194">
        <v>3.02</v>
      </c>
      <c r="F5194">
        <v>6.29</v>
      </c>
      <c r="G5194">
        <v>6.31</v>
      </c>
      <c r="H5194">
        <v>3.49</v>
      </c>
      <c r="I5194">
        <v>5.7</v>
      </c>
      <c r="J5194">
        <v>5.89</v>
      </c>
      <c r="K5194">
        <v>2.7</v>
      </c>
      <c r="U5194">
        <v>2</v>
      </c>
      <c r="V5194">
        <v>19</v>
      </c>
      <c r="W5194">
        <v>13</v>
      </c>
      <c r="X5194">
        <v>215</v>
      </c>
      <c r="Y5194">
        <v>115</v>
      </c>
      <c r="Z5194">
        <v>243</v>
      </c>
      <c r="AA5194">
        <f t="shared" si="1145"/>
        <v>607</v>
      </c>
      <c r="AB5194">
        <f t="shared" si="1136"/>
        <v>1.0114945440117607E-4</v>
      </c>
      <c r="AC5194" s="175"/>
    </row>
    <row r="5195" spans="1:29">
      <c r="A5195" t="s">
        <v>11624</v>
      </c>
      <c r="B5195" t="s">
        <v>11625</v>
      </c>
      <c r="C5195">
        <v>4.0599999999999996</v>
      </c>
      <c r="D5195">
        <v>4.0599999999999996</v>
      </c>
      <c r="E5195">
        <v>3.09</v>
      </c>
      <c r="F5195">
        <v>6.31</v>
      </c>
      <c r="G5195">
        <v>6.31</v>
      </c>
      <c r="H5195">
        <v>3.57</v>
      </c>
      <c r="I5195">
        <v>5.9</v>
      </c>
      <c r="J5195">
        <v>6</v>
      </c>
      <c r="K5195">
        <v>2.7</v>
      </c>
      <c r="U5195">
        <v>5</v>
      </c>
      <c r="V5195">
        <v>13</v>
      </c>
      <c r="W5195">
        <v>14</v>
      </c>
      <c r="X5195">
        <v>215</v>
      </c>
      <c r="Y5195">
        <v>145</v>
      </c>
      <c r="Z5195">
        <v>209</v>
      </c>
      <c r="AA5195">
        <f t="shared" si="1145"/>
        <v>601</v>
      </c>
      <c r="AB5195">
        <f t="shared" si="1136"/>
        <v>1.0014962453889096E-4</v>
      </c>
      <c r="AC5195" s="175"/>
    </row>
    <row r="5196" spans="1:29">
      <c r="A5196" t="s">
        <v>11626</v>
      </c>
      <c r="B5196" t="s">
        <v>11627</v>
      </c>
      <c r="C5196">
        <v>4.0599999999999996</v>
      </c>
      <c r="D5196">
        <v>4.0599999999999996</v>
      </c>
      <c r="E5196">
        <v>3.16</v>
      </c>
      <c r="F5196">
        <v>6.32</v>
      </c>
      <c r="G5196">
        <v>6.32</v>
      </c>
      <c r="H5196">
        <v>3.67</v>
      </c>
      <c r="I5196">
        <v>6.03</v>
      </c>
      <c r="J5196">
        <v>6.06</v>
      </c>
      <c r="K5196">
        <v>2.7</v>
      </c>
      <c r="U5196">
        <v>9</v>
      </c>
      <c r="V5196">
        <v>12</v>
      </c>
      <c r="W5196">
        <v>12</v>
      </c>
      <c r="X5196">
        <v>152</v>
      </c>
      <c r="Y5196">
        <v>130</v>
      </c>
      <c r="Z5196">
        <v>159</v>
      </c>
      <c r="AA5196">
        <f t="shared" si="1145"/>
        <v>474</v>
      </c>
      <c r="AB5196">
        <f t="shared" si="1136"/>
        <v>7.8986559120522985E-5</v>
      </c>
      <c r="AC5196" s="175"/>
    </row>
    <row r="5197" spans="1:29">
      <c r="A5197" t="s">
        <v>11628</v>
      </c>
      <c r="B5197" t="s">
        <v>11629</v>
      </c>
      <c r="C5197">
        <v>4.0599999999999996</v>
      </c>
      <c r="D5197">
        <v>4.0599999999999996</v>
      </c>
      <c r="E5197">
        <v>3.23</v>
      </c>
      <c r="F5197">
        <v>6.32</v>
      </c>
      <c r="G5197">
        <v>6.32</v>
      </c>
      <c r="H5197">
        <v>3.8</v>
      </c>
      <c r="I5197">
        <v>6.08</v>
      </c>
      <c r="J5197">
        <v>6.08</v>
      </c>
      <c r="K5197">
        <v>2.7</v>
      </c>
      <c r="U5197">
        <v>9</v>
      </c>
      <c r="V5197">
        <v>11</v>
      </c>
      <c r="W5197">
        <v>12</v>
      </c>
      <c r="X5197">
        <v>141</v>
      </c>
      <c r="Y5197">
        <v>132</v>
      </c>
      <c r="Z5197">
        <v>152</v>
      </c>
      <c r="AA5197">
        <f t="shared" si="1145"/>
        <v>457</v>
      </c>
      <c r="AB5197">
        <f t="shared" si="1136"/>
        <v>7.615370784404854E-5</v>
      </c>
      <c r="AC5197" s="175">
        <f t="shared" ref="AC5197:AC5257" si="1147">SUM(AB5197:AB5200)/4</f>
        <v>7.0696303179075692E-5</v>
      </c>
    </row>
    <row r="5198" spans="1:29">
      <c r="A5198" t="s">
        <v>11630</v>
      </c>
      <c r="B5198" t="s">
        <v>11631</v>
      </c>
      <c r="C5198">
        <v>4.0599999999999996</v>
      </c>
      <c r="D5198">
        <v>4.0599999999999996</v>
      </c>
      <c r="E5198">
        <v>3.29</v>
      </c>
      <c r="F5198">
        <v>6.32</v>
      </c>
      <c r="G5198">
        <v>6.32</v>
      </c>
      <c r="H5198">
        <v>3.96</v>
      </c>
      <c r="I5198">
        <v>6.09</v>
      </c>
      <c r="J5198">
        <v>6.09</v>
      </c>
      <c r="K5198">
        <v>2.7</v>
      </c>
      <c r="U5198">
        <v>7</v>
      </c>
      <c r="V5198">
        <v>10</v>
      </c>
      <c r="W5198">
        <v>10</v>
      </c>
      <c r="X5198">
        <v>138</v>
      </c>
      <c r="Y5198">
        <v>125</v>
      </c>
      <c r="Z5198">
        <v>138</v>
      </c>
      <c r="AA5198">
        <f t="shared" si="1145"/>
        <v>428</v>
      </c>
      <c r="AB5198">
        <f t="shared" si="1136"/>
        <v>7.1321196843003882E-5</v>
      </c>
      <c r="AC5198" s="175"/>
    </row>
    <row r="5199" spans="1:29">
      <c r="A5199" t="s">
        <v>11632</v>
      </c>
      <c r="B5199" t="s">
        <v>11633</v>
      </c>
      <c r="C5199">
        <v>4.0599999999999996</v>
      </c>
      <c r="D5199">
        <v>4.0599999999999996</v>
      </c>
      <c r="E5199">
        <v>3.35</v>
      </c>
      <c r="F5199">
        <v>6.32</v>
      </c>
      <c r="G5199">
        <v>6.32</v>
      </c>
      <c r="H5199">
        <v>4.1500000000000004</v>
      </c>
      <c r="I5199">
        <v>6.09</v>
      </c>
      <c r="J5199">
        <v>6.09</v>
      </c>
      <c r="K5199">
        <v>2.7</v>
      </c>
      <c r="U5199">
        <v>5</v>
      </c>
      <c r="V5199">
        <v>9</v>
      </c>
      <c r="W5199">
        <v>8</v>
      </c>
      <c r="X5199">
        <v>128</v>
      </c>
      <c r="Y5199">
        <v>121</v>
      </c>
      <c r="Z5199">
        <v>140</v>
      </c>
      <c r="AA5199">
        <f t="shared" si="1145"/>
        <v>411</v>
      </c>
      <c r="AB5199">
        <f t="shared" si="1136"/>
        <v>6.8488345566529424E-5</v>
      </c>
      <c r="AC5199" s="175"/>
    </row>
    <row r="5200" spans="1:29">
      <c r="A5200" t="s">
        <v>11634</v>
      </c>
      <c r="B5200" t="s">
        <v>11635</v>
      </c>
      <c r="C5200">
        <v>4.0599999999999996</v>
      </c>
      <c r="D5200">
        <v>4.0599999999999996</v>
      </c>
      <c r="E5200">
        <v>3.39</v>
      </c>
      <c r="F5200">
        <v>6.32</v>
      </c>
      <c r="G5200">
        <v>6.32</v>
      </c>
      <c r="H5200">
        <v>4.26</v>
      </c>
      <c r="I5200">
        <v>6.09</v>
      </c>
      <c r="J5200">
        <v>6.09</v>
      </c>
      <c r="K5200">
        <v>2.7</v>
      </c>
      <c r="U5200">
        <v>6</v>
      </c>
      <c r="V5200">
        <v>9</v>
      </c>
      <c r="W5200">
        <v>7</v>
      </c>
      <c r="X5200">
        <v>122</v>
      </c>
      <c r="Y5200">
        <v>122</v>
      </c>
      <c r="Z5200">
        <v>135</v>
      </c>
      <c r="AA5200">
        <f t="shared" si="1145"/>
        <v>401</v>
      </c>
      <c r="AB5200">
        <f t="shared" si="1136"/>
        <v>6.682196246272092E-5</v>
      </c>
      <c r="AC5200" s="175"/>
    </row>
    <row r="5201" spans="1:29">
      <c r="A5201" t="s">
        <v>11636</v>
      </c>
      <c r="B5201" t="s">
        <v>11637</v>
      </c>
      <c r="C5201">
        <v>4.0599999999999996</v>
      </c>
      <c r="D5201">
        <v>4.0599999999999996</v>
      </c>
      <c r="E5201">
        <v>3.42</v>
      </c>
      <c r="F5201">
        <v>6.32</v>
      </c>
      <c r="G5201">
        <v>6.32</v>
      </c>
      <c r="H5201">
        <v>4.33</v>
      </c>
      <c r="I5201">
        <v>6.09</v>
      </c>
      <c r="J5201">
        <v>6.09</v>
      </c>
      <c r="K5201">
        <v>2.7</v>
      </c>
      <c r="U5201">
        <v>8</v>
      </c>
      <c r="V5201">
        <v>8</v>
      </c>
      <c r="W5201">
        <v>7</v>
      </c>
      <c r="X5201">
        <v>98</v>
      </c>
      <c r="Y5201">
        <v>112</v>
      </c>
      <c r="Z5201">
        <v>109</v>
      </c>
      <c r="AA5201">
        <f t="shared" si="1145"/>
        <v>342</v>
      </c>
      <c r="AB5201">
        <f t="shared" si="1136"/>
        <v>5.6990302150250764E-5</v>
      </c>
      <c r="AC5201" s="175">
        <f t="shared" ref="AC5201" si="1148">SUM(AB5201:AB5204)/4</f>
        <v>5.4115791296181092E-5</v>
      </c>
    </row>
    <row r="5202" spans="1:29">
      <c r="A5202" t="s">
        <v>11638</v>
      </c>
      <c r="B5202" t="s">
        <v>11639</v>
      </c>
      <c r="C5202">
        <v>4.0599999999999996</v>
      </c>
      <c r="D5202">
        <v>4.0599999999999996</v>
      </c>
      <c r="E5202">
        <v>3.44</v>
      </c>
      <c r="F5202">
        <v>6.32</v>
      </c>
      <c r="G5202">
        <v>6.32</v>
      </c>
      <c r="H5202">
        <v>4.3600000000000003</v>
      </c>
      <c r="I5202">
        <v>6.09</v>
      </c>
      <c r="J5202">
        <v>6.09</v>
      </c>
      <c r="K5202">
        <v>2.7</v>
      </c>
      <c r="U5202">
        <v>9</v>
      </c>
      <c r="V5202">
        <v>7</v>
      </c>
      <c r="W5202">
        <v>7</v>
      </c>
      <c r="X5202">
        <v>92</v>
      </c>
      <c r="Y5202">
        <v>115</v>
      </c>
      <c r="Z5202">
        <v>104</v>
      </c>
      <c r="AA5202">
        <f t="shared" si="1145"/>
        <v>334</v>
      </c>
      <c r="AB5202">
        <f t="shared" si="1136"/>
        <v>5.5657195667203962E-5</v>
      </c>
      <c r="AC5202" s="175"/>
    </row>
    <row r="5203" spans="1:29">
      <c r="A5203" t="s">
        <v>11640</v>
      </c>
      <c r="B5203" t="s">
        <v>11641</v>
      </c>
      <c r="C5203">
        <v>4.0599999999999996</v>
      </c>
      <c r="D5203">
        <v>4.0599999999999996</v>
      </c>
      <c r="E5203">
        <v>3.44</v>
      </c>
      <c r="F5203">
        <v>6.32</v>
      </c>
      <c r="G5203">
        <v>6.32</v>
      </c>
      <c r="H5203">
        <v>4.34</v>
      </c>
      <c r="I5203">
        <v>6.09</v>
      </c>
      <c r="J5203">
        <v>6.09</v>
      </c>
      <c r="K5203">
        <v>2.7</v>
      </c>
      <c r="U5203">
        <v>6</v>
      </c>
      <c r="V5203">
        <v>8</v>
      </c>
      <c r="W5203">
        <v>7</v>
      </c>
      <c r="X5203">
        <v>90</v>
      </c>
      <c r="Y5203">
        <v>104</v>
      </c>
      <c r="Z5203">
        <v>93</v>
      </c>
      <c r="AA5203">
        <f t="shared" si="1145"/>
        <v>308</v>
      </c>
      <c r="AB5203">
        <f t="shared" si="1136"/>
        <v>5.1324599597301861E-5</v>
      </c>
      <c r="AC5203" s="175"/>
    </row>
    <row r="5204" spans="1:29">
      <c r="A5204" t="s">
        <v>11642</v>
      </c>
      <c r="B5204" t="s">
        <v>11643</v>
      </c>
      <c r="C5204">
        <v>4.0599999999999996</v>
      </c>
      <c r="D5204">
        <v>4.0599999999999996</v>
      </c>
      <c r="E5204">
        <v>3.43</v>
      </c>
      <c r="F5204">
        <v>6.32</v>
      </c>
      <c r="G5204">
        <v>6.32</v>
      </c>
      <c r="H5204">
        <v>4.29</v>
      </c>
      <c r="I5204">
        <v>6.09</v>
      </c>
      <c r="J5204">
        <v>6.09</v>
      </c>
      <c r="K5204">
        <v>2.7</v>
      </c>
      <c r="U5204">
        <v>7</v>
      </c>
      <c r="V5204">
        <v>8</v>
      </c>
      <c r="W5204">
        <v>7</v>
      </c>
      <c r="X5204">
        <v>81</v>
      </c>
      <c r="Y5204">
        <v>102</v>
      </c>
      <c r="Z5204">
        <v>110</v>
      </c>
      <c r="AA5204">
        <f t="shared" si="1145"/>
        <v>315</v>
      </c>
      <c r="AB5204">
        <f t="shared" si="1136"/>
        <v>5.2491067769967809E-5</v>
      </c>
      <c r="AC5204" s="175"/>
    </row>
    <row r="5205" spans="1:29">
      <c r="A5205" t="s">
        <v>11644</v>
      </c>
      <c r="B5205" t="s">
        <v>11645</v>
      </c>
      <c r="C5205">
        <v>4.0599999999999996</v>
      </c>
      <c r="D5205">
        <v>4.0599999999999996</v>
      </c>
      <c r="E5205">
        <v>3.39</v>
      </c>
      <c r="F5205">
        <v>6.32</v>
      </c>
      <c r="G5205">
        <v>6.32</v>
      </c>
      <c r="H5205">
        <v>4.2300000000000004</v>
      </c>
      <c r="I5205">
        <v>6.09</v>
      </c>
      <c r="J5205">
        <v>6.09</v>
      </c>
      <c r="K5205">
        <v>2.7</v>
      </c>
      <c r="U5205">
        <v>8</v>
      </c>
      <c r="V5205">
        <v>9</v>
      </c>
      <c r="W5205">
        <v>7</v>
      </c>
      <c r="X5205">
        <v>85</v>
      </c>
      <c r="Y5205">
        <v>110</v>
      </c>
      <c r="Z5205">
        <v>129</v>
      </c>
      <c r="AA5205">
        <f t="shared" si="1145"/>
        <v>348</v>
      </c>
      <c r="AB5205">
        <f t="shared" si="1136"/>
        <v>5.7990132012535864E-5</v>
      </c>
      <c r="AC5205" s="175">
        <f t="shared" ref="AC5205:AC5265" si="1149">SUM(AB5205:AB5208)/4</f>
        <v>6.2114430194461903E-5</v>
      </c>
    </row>
    <row r="5206" spans="1:29">
      <c r="A5206" t="s">
        <v>11646</v>
      </c>
      <c r="B5206" t="s">
        <v>11647</v>
      </c>
      <c r="C5206">
        <v>4.0599999999999996</v>
      </c>
      <c r="D5206">
        <v>4.0599999999999996</v>
      </c>
      <c r="E5206">
        <v>3.34</v>
      </c>
      <c r="F5206">
        <v>6.32</v>
      </c>
      <c r="G5206">
        <v>6.32</v>
      </c>
      <c r="H5206">
        <v>4.1500000000000004</v>
      </c>
      <c r="I5206">
        <v>6.09</v>
      </c>
      <c r="J5206">
        <v>6.09</v>
      </c>
      <c r="K5206">
        <v>2.7</v>
      </c>
      <c r="U5206">
        <v>8</v>
      </c>
      <c r="V5206">
        <v>10</v>
      </c>
      <c r="W5206">
        <v>8</v>
      </c>
      <c r="X5206">
        <v>88</v>
      </c>
      <c r="Y5206">
        <v>115</v>
      </c>
      <c r="Z5206">
        <v>125</v>
      </c>
      <c r="AA5206">
        <f t="shared" si="1145"/>
        <v>354</v>
      </c>
      <c r="AB5206">
        <f t="shared" ref="AB5206:AB5269" si="1150">AA5206/$AD$4</f>
        <v>5.898996187482097E-5</v>
      </c>
      <c r="AC5206" s="175"/>
    </row>
    <row r="5207" spans="1:29">
      <c r="A5207" t="s">
        <v>11648</v>
      </c>
      <c r="B5207" t="s">
        <v>11649</v>
      </c>
      <c r="C5207">
        <v>4.0599999999999996</v>
      </c>
      <c r="D5207">
        <v>4.0599999999999996</v>
      </c>
      <c r="E5207">
        <v>3.26</v>
      </c>
      <c r="F5207">
        <v>6.32</v>
      </c>
      <c r="G5207">
        <v>6.32</v>
      </c>
      <c r="H5207">
        <v>4.08</v>
      </c>
      <c r="I5207">
        <v>6.07</v>
      </c>
      <c r="J5207">
        <v>6.08</v>
      </c>
      <c r="K5207">
        <v>2.7</v>
      </c>
      <c r="U5207">
        <v>7</v>
      </c>
      <c r="V5207">
        <v>11</v>
      </c>
      <c r="W5207">
        <v>10</v>
      </c>
      <c r="X5207">
        <v>104</v>
      </c>
      <c r="Y5207">
        <v>119</v>
      </c>
      <c r="Z5207">
        <v>132</v>
      </c>
      <c r="AA5207">
        <f t="shared" si="1145"/>
        <v>383</v>
      </c>
      <c r="AB5207">
        <f t="shared" si="1150"/>
        <v>6.3822472875865621E-5</v>
      </c>
      <c r="AC5207" s="175"/>
    </row>
    <row r="5208" spans="1:29">
      <c r="A5208" t="s">
        <v>11650</v>
      </c>
      <c r="B5208" t="s">
        <v>11651</v>
      </c>
      <c r="C5208">
        <v>4.0599999999999996</v>
      </c>
      <c r="D5208">
        <v>4.0599999999999996</v>
      </c>
      <c r="E5208">
        <v>3.19</v>
      </c>
      <c r="F5208">
        <v>6.32</v>
      </c>
      <c r="G5208">
        <v>6.32</v>
      </c>
      <c r="H5208">
        <v>3.97</v>
      </c>
      <c r="I5208">
        <v>6.02</v>
      </c>
      <c r="J5208">
        <v>6.06</v>
      </c>
      <c r="K5208">
        <v>2.7</v>
      </c>
      <c r="U5208">
        <v>7</v>
      </c>
      <c r="V5208">
        <v>11</v>
      </c>
      <c r="W5208">
        <v>10</v>
      </c>
      <c r="X5208">
        <v>112</v>
      </c>
      <c r="Y5208">
        <v>130</v>
      </c>
      <c r="Z5208">
        <v>136</v>
      </c>
      <c r="AA5208">
        <f t="shared" si="1145"/>
        <v>406</v>
      </c>
      <c r="AB5208">
        <f t="shared" si="1150"/>
        <v>6.7655154014625179E-5</v>
      </c>
      <c r="AC5208" s="175"/>
    </row>
    <row r="5209" spans="1:29">
      <c r="A5209" t="s">
        <v>11652</v>
      </c>
      <c r="B5209" t="s">
        <v>11653</v>
      </c>
      <c r="C5209">
        <v>4.0599999999999996</v>
      </c>
      <c r="D5209">
        <v>4.0599999999999996</v>
      </c>
      <c r="E5209">
        <v>3.14</v>
      </c>
      <c r="F5209">
        <v>6.31</v>
      </c>
      <c r="G5209">
        <v>6.32</v>
      </c>
      <c r="H5209">
        <v>3.88</v>
      </c>
      <c r="I5209">
        <v>5.96</v>
      </c>
      <c r="J5209">
        <v>6.03</v>
      </c>
      <c r="K5209">
        <v>2.7</v>
      </c>
      <c r="U5209">
        <v>7</v>
      </c>
      <c r="V5209">
        <v>11</v>
      </c>
      <c r="W5209">
        <v>9</v>
      </c>
      <c r="X5209">
        <v>102</v>
      </c>
      <c r="Y5209">
        <v>126</v>
      </c>
      <c r="Z5209">
        <v>117</v>
      </c>
      <c r="AA5209">
        <f t="shared" si="1145"/>
        <v>372</v>
      </c>
      <c r="AB5209">
        <f t="shared" si="1150"/>
        <v>6.1989451461676276E-5</v>
      </c>
      <c r="AC5209" s="175">
        <f t="shared" ref="AC5209:AC5269" si="1151">SUM(AB5209:AB5212)/4</f>
        <v>4.28260457678785E-5</v>
      </c>
    </row>
    <row r="5210" spans="1:29">
      <c r="A5210" t="s">
        <v>11654</v>
      </c>
      <c r="B5210" t="s">
        <v>11655</v>
      </c>
      <c r="C5210">
        <v>4.0599999999999996</v>
      </c>
      <c r="D5210">
        <v>4.0599999999999996</v>
      </c>
      <c r="E5210">
        <v>3.11</v>
      </c>
      <c r="F5210">
        <v>6.31</v>
      </c>
      <c r="G5210">
        <v>6.32</v>
      </c>
      <c r="H5210">
        <v>3.78</v>
      </c>
      <c r="I5210">
        <v>5.9</v>
      </c>
      <c r="J5210">
        <v>6</v>
      </c>
      <c r="K5210">
        <v>2.7</v>
      </c>
      <c r="U5210">
        <v>5</v>
      </c>
      <c r="V5210">
        <v>8</v>
      </c>
      <c r="W5210">
        <v>7</v>
      </c>
      <c r="X5210">
        <v>99</v>
      </c>
      <c r="Y5210">
        <v>114</v>
      </c>
      <c r="Z5210">
        <v>68</v>
      </c>
      <c r="AA5210">
        <f t="shared" si="1145"/>
        <v>301</v>
      </c>
      <c r="AB5210">
        <f t="shared" si="1150"/>
        <v>5.0158131424635907E-5</v>
      </c>
      <c r="AC5210" s="175"/>
    </row>
    <row r="5211" spans="1:29">
      <c r="A5211" t="s">
        <v>11656</v>
      </c>
      <c r="B5211" t="s">
        <v>11657</v>
      </c>
      <c r="C5211">
        <v>4.0599999999999996</v>
      </c>
      <c r="D5211">
        <v>4.0599999999999996</v>
      </c>
      <c r="E5211">
        <v>3.08</v>
      </c>
      <c r="F5211">
        <v>6.31</v>
      </c>
      <c r="G5211">
        <v>6.31</v>
      </c>
      <c r="H5211">
        <v>3.73</v>
      </c>
      <c r="I5211">
        <v>5.84</v>
      </c>
      <c r="J5211">
        <v>5.97</v>
      </c>
      <c r="K5211">
        <v>2.7</v>
      </c>
      <c r="U5211">
        <v>6</v>
      </c>
      <c r="V5211">
        <v>6</v>
      </c>
      <c r="W5211">
        <v>4</v>
      </c>
      <c r="X5211">
        <v>74</v>
      </c>
      <c r="Y5211">
        <v>85</v>
      </c>
      <c r="Z5211">
        <v>28</v>
      </c>
      <c r="AA5211">
        <f t="shared" si="1145"/>
        <v>203</v>
      </c>
      <c r="AB5211">
        <f t="shared" si="1150"/>
        <v>3.382757700731259E-5</v>
      </c>
      <c r="AC5211" s="175"/>
    </row>
    <row r="5212" spans="1:29">
      <c r="A5212" t="s">
        <v>11658</v>
      </c>
      <c r="B5212" t="s">
        <v>11659</v>
      </c>
      <c r="C5212">
        <v>4.0599999999999996</v>
      </c>
      <c r="D5212">
        <v>4.0599999999999996</v>
      </c>
      <c r="E5212">
        <v>3.05</v>
      </c>
      <c r="F5212">
        <v>6.31</v>
      </c>
      <c r="G5212">
        <v>6.31</v>
      </c>
      <c r="H5212">
        <v>3.68</v>
      </c>
      <c r="I5212">
        <v>5.76</v>
      </c>
      <c r="J5212">
        <v>5.93</v>
      </c>
      <c r="K5212">
        <v>2.7</v>
      </c>
      <c r="U5212">
        <v>4</v>
      </c>
      <c r="V5212">
        <v>4</v>
      </c>
      <c r="W5212">
        <v>3</v>
      </c>
      <c r="X5212">
        <v>65</v>
      </c>
      <c r="Y5212">
        <v>64</v>
      </c>
      <c r="Z5212">
        <v>12</v>
      </c>
      <c r="AA5212">
        <f t="shared" si="1145"/>
        <v>152</v>
      </c>
      <c r="AB5212">
        <f t="shared" si="1150"/>
        <v>2.5329023177889229E-5</v>
      </c>
      <c r="AC5212" s="175"/>
    </row>
    <row r="5213" spans="1:29">
      <c r="A5213" t="s">
        <v>11660</v>
      </c>
      <c r="B5213" t="s">
        <v>11661</v>
      </c>
      <c r="C5213">
        <v>4.0599999999999996</v>
      </c>
      <c r="D5213">
        <v>4.0599999999999996</v>
      </c>
      <c r="E5213">
        <v>3.03</v>
      </c>
      <c r="F5213">
        <v>6.31</v>
      </c>
      <c r="G5213">
        <v>6.31</v>
      </c>
      <c r="H5213">
        <v>3.63</v>
      </c>
      <c r="I5213">
        <v>5.72</v>
      </c>
      <c r="J5213">
        <v>5.91</v>
      </c>
      <c r="K5213">
        <v>2.7</v>
      </c>
      <c r="U5213">
        <v>4</v>
      </c>
      <c r="V5213">
        <v>4</v>
      </c>
      <c r="W5213">
        <v>3</v>
      </c>
      <c r="X5213">
        <v>82</v>
      </c>
      <c r="Y5213">
        <v>66</v>
      </c>
      <c r="Z5213">
        <v>14</v>
      </c>
      <c r="AA5213">
        <f t="shared" si="1145"/>
        <v>173</v>
      </c>
      <c r="AB5213">
        <f t="shared" si="1150"/>
        <v>2.8828427695887084E-5</v>
      </c>
      <c r="AC5213" s="175">
        <f t="shared" ref="AC5213:AC5273" si="1152">SUM(AB5213:AB5216)/4</f>
        <v>3.3744257852122162E-5</v>
      </c>
    </row>
    <row r="5214" spans="1:29">
      <c r="A5214" t="s">
        <v>11662</v>
      </c>
      <c r="B5214" t="s">
        <v>11663</v>
      </c>
      <c r="C5214">
        <v>4.0599999999999996</v>
      </c>
      <c r="D5214">
        <v>4.0599999999999996</v>
      </c>
      <c r="E5214">
        <v>3.01</v>
      </c>
      <c r="F5214">
        <v>6.3</v>
      </c>
      <c r="G5214">
        <v>6.31</v>
      </c>
      <c r="H5214">
        <v>3.62</v>
      </c>
      <c r="I5214">
        <v>5.67</v>
      </c>
      <c r="J5214">
        <v>5.88</v>
      </c>
      <c r="K5214">
        <v>2.7</v>
      </c>
      <c r="U5214">
        <v>3</v>
      </c>
      <c r="V5214">
        <v>3</v>
      </c>
      <c r="W5214">
        <v>3</v>
      </c>
      <c r="X5214">
        <v>85</v>
      </c>
      <c r="Y5214">
        <v>64</v>
      </c>
      <c r="Z5214">
        <v>11</v>
      </c>
      <c r="AA5214">
        <f t="shared" si="1145"/>
        <v>169</v>
      </c>
      <c r="AB5214">
        <f t="shared" si="1150"/>
        <v>2.8161874454363683E-5</v>
      </c>
      <c r="AC5214" s="175"/>
    </row>
    <row r="5215" spans="1:29">
      <c r="A5215" t="s">
        <v>11664</v>
      </c>
      <c r="B5215" t="s">
        <v>11665</v>
      </c>
      <c r="C5215">
        <v>4.0599999999999996</v>
      </c>
      <c r="D5215">
        <v>4.0599999999999996</v>
      </c>
      <c r="E5215">
        <v>3</v>
      </c>
      <c r="F5215">
        <v>6.3</v>
      </c>
      <c r="G5215">
        <v>6.31</v>
      </c>
      <c r="H5215">
        <v>3.59</v>
      </c>
      <c r="I5215">
        <v>5.62</v>
      </c>
      <c r="J5215">
        <v>5.86</v>
      </c>
      <c r="K5215">
        <v>2.7</v>
      </c>
      <c r="U5215">
        <v>5</v>
      </c>
      <c r="V5215">
        <v>4</v>
      </c>
      <c r="W5215">
        <v>4</v>
      </c>
      <c r="X5215">
        <v>87</v>
      </c>
      <c r="Y5215">
        <v>62</v>
      </c>
      <c r="Z5215">
        <v>21</v>
      </c>
      <c r="AA5215">
        <f t="shared" si="1145"/>
        <v>183</v>
      </c>
      <c r="AB5215">
        <f t="shared" si="1150"/>
        <v>3.0494810799695585E-5</v>
      </c>
      <c r="AC5215" s="175"/>
    </row>
    <row r="5216" spans="1:29">
      <c r="A5216" t="s">
        <v>11666</v>
      </c>
      <c r="B5216" t="s">
        <v>11667</v>
      </c>
      <c r="C5216">
        <v>4.0599999999999996</v>
      </c>
      <c r="D5216">
        <v>4.0599999999999996</v>
      </c>
      <c r="E5216">
        <v>2.99</v>
      </c>
      <c r="F5216">
        <v>6.3</v>
      </c>
      <c r="G5216">
        <v>6.31</v>
      </c>
      <c r="H5216">
        <v>3.56</v>
      </c>
      <c r="I5216">
        <v>5.61</v>
      </c>
      <c r="J5216">
        <v>5.85</v>
      </c>
      <c r="K5216">
        <v>2.7</v>
      </c>
      <c r="U5216">
        <v>4</v>
      </c>
      <c r="V5216">
        <v>7</v>
      </c>
      <c r="W5216">
        <v>7</v>
      </c>
      <c r="X5216">
        <v>119</v>
      </c>
      <c r="Y5216">
        <v>99</v>
      </c>
      <c r="Z5216">
        <v>49</v>
      </c>
      <c r="AA5216">
        <f t="shared" si="1145"/>
        <v>285</v>
      </c>
      <c r="AB5216">
        <f t="shared" si="1150"/>
        <v>4.7491918458542303E-5</v>
      </c>
      <c r="AC5216" s="175"/>
    </row>
    <row r="5217" spans="1:29">
      <c r="A5217" t="s">
        <v>11668</v>
      </c>
      <c r="B5217" t="s">
        <v>11669</v>
      </c>
      <c r="C5217">
        <v>4.0599999999999996</v>
      </c>
      <c r="D5217">
        <v>4.0599999999999996</v>
      </c>
      <c r="E5217">
        <v>3</v>
      </c>
      <c r="F5217">
        <v>6.3</v>
      </c>
      <c r="G5217">
        <v>6.31</v>
      </c>
      <c r="H5217">
        <v>3.53</v>
      </c>
      <c r="I5217">
        <v>5.65</v>
      </c>
      <c r="J5217">
        <v>5.87</v>
      </c>
      <c r="K5217">
        <v>2.7</v>
      </c>
      <c r="U5217">
        <v>1</v>
      </c>
      <c r="V5217">
        <v>11</v>
      </c>
      <c r="W5217">
        <v>13</v>
      </c>
      <c r="X5217">
        <v>192</v>
      </c>
      <c r="Y5217">
        <v>135</v>
      </c>
      <c r="Z5217">
        <v>155</v>
      </c>
      <c r="AA5217">
        <f t="shared" si="1145"/>
        <v>507</v>
      </c>
      <c r="AB5217">
        <f t="shared" si="1150"/>
        <v>8.4485623363091047E-5</v>
      </c>
      <c r="AC5217" s="175">
        <f t="shared" ref="AC5217:AC5277" si="1153">SUM(AB5217:AB5220)/4</f>
        <v>9.1109496200729835E-5</v>
      </c>
    </row>
    <row r="5218" spans="1:29">
      <c r="A5218" t="s">
        <v>11670</v>
      </c>
      <c r="B5218" t="s">
        <v>11671</v>
      </c>
      <c r="C5218">
        <v>4.0599999999999996</v>
      </c>
      <c r="D5218">
        <v>4.0599999999999996</v>
      </c>
      <c r="E5218">
        <v>3.06</v>
      </c>
      <c r="F5218">
        <v>6.3</v>
      </c>
      <c r="G5218">
        <v>6.31</v>
      </c>
      <c r="H5218">
        <v>3.58</v>
      </c>
      <c r="I5218">
        <v>5.81</v>
      </c>
      <c r="J5218">
        <v>5.95</v>
      </c>
      <c r="K5218">
        <v>2.7</v>
      </c>
      <c r="U5218">
        <v>2</v>
      </c>
      <c r="V5218">
        <v>15</v>
      </c>
      <c r="W5218">
        <v>13</v>
      </c>
      <c r="X5218">
        <v>217</v>
      </c>
      <c r="Y5218">
        <v>114</v>
      </c>
      <c r="Z5218">
        <v>242</v>
      </c>
      <c r="AA5218">
        <f t="shared" si="1145"/>
        <v>603</v>
      </c>
      <c r="AB5218">
        <f t="shared" si="1150"/>
        <v>1.0048290115965267E-4</v>
      </c>
      <c r="AC5218" s="175"/>
    </row>
    <row r="5219" spans="1:29">
      <c r="A5219" t="s">
        <v>11672</v>
      </c>
      <c r="B5219" t="s">
        <v>11673</v>
      </c>
      <c r="C5219">
        <v>4.0599999999999996</v>
      </c>
      <c r="D5219">
        <v>4.0599999999999996</v>
      </c>
      <c r="E5219">
        <v>3.12</v>
      </c>
      <c r="F5219">
        <v>6.31</v>
      </c>
      <c r="G5219">
        <v>6.32</v>
      </c>
      <c r="H5219">
        <v>3.67</v>
      </c>
      <c r="I5219">
        <v>5.94</v>
      </c>
      <c r="J5219">
        <v>6.01</v>
      </c>
      <c r="K5219">
        <v>2.7</v>
      </c>
      <c r="U5219">
        <v>5</v>
      </c>
      <c r="V5219">
        <v>12</v>
      </c>
      <c r="W5219">
        <v>13</v>
      </c>
      <c r="X5219">
        <v>216</v>
      </c>
      <c r="Y5219">
        <v>144</v>
      </c>
      <c r="Z5219">
        <v>208</v>
      </c>
      <c r="AA5219">
        <f t="shared" si="1145"/>
        <v>598</v>
      </c>
      <c r="AB5219">
        <f t="shared" si="1150"/>
        <v>9.964970960774841E-5</v>
      </c>
      <c r="AC5219" s="175"/>
    </row>
    <row r="5220" spans="1:29">
      <c r="A5220" t="s">
        <v>11674</v>
      </c>
      <c r="B5220" t="s">
        <v>11675</v>
      </c>
      <c r="C5220">
        <v>4.0599999999999996</v>
      </c>
      <c r="D5220">
        <v>4.0599999999999996</v>
      </c>
      <c r="E5220">
        <v>3.18</v>
      </c>
      <c r="F5220">
        <v>6.31</v>
      </c>
      <c r="G5220">
        <v>6.32</v>
      </c>
      <c r="H5220">
        <v>3.76</v>
      </c>
      <c r="I5220">
        <v>6</v>
      </c>
      <c r="J5220">
        <v>6.05</v>
      </c>
      <c r="K5220">
        <v>2.7</v>
      </c>
      <c r="U5220">
        <v>8</v>
      </c>
      <c r="V5220">
        <v>11</v>
      </c>
      <c r="W5220">
        <v>11</v>
      </c>
      <c r="X5220">
        <v>162</v>
      </c>
      <c r="Y5220">
        <v>129</v>
      </c>
      <c r="Z5220">
        <v>158</v>
      </c>
      <c r="AA5220">
        <f t="shared" si="1145"/>
        <v>479</v>
      </c>
      <c r="AB5220">
        <f t="shared" si="1150"/>
        <v>7.9819750672427243E-5</v>
      </c>
      <c r="AC5220" s="175"/>
    </row>
    <row r="5221" spans="1:29">
      <c r="A5221" t="s">
        <v>11676</v>
      </c>
      <c r="B5221" t="s">
        <v>11677</v>
      </c>
      <c r="C5221">
        <v>4.0599999999999996</v>
      </c>
      <c r="D5221">
        <v>4.0599999999999996</v>
      </c>
      <c r="E5221">
        <v>3.23</v>
      </c>
      <c r="F5221">
        <v>6.32</v>
      </c>
      <c r="G5221">
        <v>6.32</v>
      </c>
      <c r="H5221">
        <v>3.88</v>
      </c>
      <c r="I5221">
        <v>6.04</v>
      </c>
      <c r="J5221">
        <v>6.07</v>
      </c>
      <c r="K5221">
        <v>2.7</v>
      </c>
      <c r="U5221">
        <v>7</v>
      </c>
      <c r="V5221">
        <v>10</v>
      </c>
      <c r="W5221">
        <v>11</v>
      </c>
      <c r="X5221">
        <v>151</v>
      </c>
      <c r="Y5221">
        <v>131</v>
      </c>
      <c r="Z5221">
        <v>151</v>
      </c>
      <c r="AA5221">
        <f t="shared" si="1145"/>
        <v>461</v>
      </c>
      <c r="AB5221">
        <f t="shared" si="1150"/>
        <v>7.6820261085571944E-5</v>
      </c>
      <c r="AC5221" s="175">
        <f t="shared" ref="AC5221" si="1154">SUM(AB5221:AB5224)/4</f>
        <v>7.1571154308575151E-5</v>
      </c>
    </row>
    <row r="5222" spans="1:29">
      <c r="A5222" t="s">
        <v>11678</v>
      </c>
      <c r="B5222" t="s">
        <v>11679</v>
      </c>
      <c r="C5222">
        <v>4.0599999999999996</v>
      </c>
      <c r="D5222">
        <v>4.0599999999999996</v>
      </c>
      <c r="E5222">
        <v>3.28</v>
      </c>
      <c r="F5222">
        <v>6.32</v>
      </c>
      <c r="G5222">
        <v>6.32</v>
      </c>
      <c r="H5222">
        <v>3.99</v>
      </c>
      <c r="I5222">
        <v>6.06</v>
      </c>
      <c r="J5222">
        <v>6.08</v>
      </c>
      <c r="K5222">
        <v>2.7</v>
      </c>
      <c r="U5222">
        <v>6</v>
      </c>
      <c r="V5222">
        <v>9</v>
      </c>
      <c r="W5222">
        <v>9</v>
      </c>
      <c r="X5222">
        <v>148</v>
      </c>
      <c r="Y5222">
        <v>124</v>
      </c>
      <c r="Z5222">
        <v>137</v>
      </c>
      <c r="AA5222">
        <f t="shared" si="1145"/>
        <v>433</v>
      </c>
      <c r="AB5222">
        <f t="shared" si="1150"/>
        <v>7.2154388394908128E-5</v>
      </c>
      <c r="AC5222" s="175"/>
    </row>
    <row r="5223" spans="1:29">
      <c r="A5223" t="s">
        <v>11680</v>
      </c>
      <c r="B5223" t="s">
        <v>11681</v>
      </c>
      <c r="C5223">
        <v>4.0599999999999996</v>
      </c>
      <c r="D5223">
        <v>4.0599999999999996</v>
      </c>
      <c r="E5223">
        <v>3.32</v>
      </c>
      <c r="F5223">
        <v>6.32</v>
      </c>
      <c r="G5223">
        <v>6.32</v>
      </c>
      <c r="H5223">
        <v>4.0999999999999996</v>
      </c>
      <c r="I5223">
        <v>6.08</v>
      </c>
      <c r="J5223">
        <v>6.08</v>
      </c>
      <c r="K5223">
        <v>2.7</v>
      </c>
      <c r="U5223">
        <v>4</v>
      </c>
      <c r="V5223">
        <v>9</v>
      </c>
      <c r="W5223">
        <v>8</v>
      </c>
      <c r="X5223">
        <v>137</v>
      </c>
      <c r="Y5223">
        <v>121</v>
      </c>
      <c r="Z5223">
        <v>139</v>
      </c>
      <c r="AA5223">
        <f t="shared" si="1145"/>
        <v>418</v>
      </c>
      <c r="AB5223">
        <f t="shared" si="1150"/>
        <v>6.9654813739195378E-5</v>
      </c>
      <c r="AC5223" s="175"/>
    </row>
    <row r="5224" spans="1:29">
      <c r="A5224" t="s">
        <v>11682</v>
      </c>
      <c r="B5224" t="s">
        <v>11683</v>
      </c>
      <c r="C5224">
        <v>4.0599999999999996</v>
      </c>
      <c r="D5224">
        <v>4.0599999999999996</v>
      </c>
      <c r="E5224">
        <v>3.34</v>
      </c>
      <c r="F5224">
        <v>6.32</v>
      </c>
      <c r="G5224">
        <v>6.32</v>
      </c>
      <c r="H5224">
        <v>4.18</v>
      </c>
      <c r="I5224">
        <v>6.09</v>
      </c>
      <c r="J5224">
        <v>6.09</v>
      </c>
      <c r="K5224">
        <v>2.7</v>
      </c>
      <c r="U5224">
        <v>5</v>
      </c>
      <c r="V5224">
        <v>9</v>
      </c>
      <c r="W5224">
        <v>7</v>
      </c>
      <c r="X5224">
        <v>130</v>
      </c>
      <c r="Y5224">
        <v>121</v>
      </c>
      <c r="Z5224">
        <v>134</v>
      </c>
      <c r="AA5224">
        <f t="shared" si="1145"/>
        <v>406</v>
      </c>
      <c r="AB5224">
        <f t="shared" si="1150"/>
        <v>6.7655154014625179E-5</v>
      </c>
      <c r="AC5224" s="175"/>
    </row>
    <row r="5225" spans="1:29">
      <c r="A5225" t="s">
        <v>11684</v>
      </c>
      <c r="B5225" t="s">
        <v>11685</v>
      </c>
      <c r="C5225">
        <v>4.0599999999999996</v>
      </c>
      <c r="D5225">
        <v>4.0599999999999996</v>
      </c>
      <c r="E5225">
        <v>3.36</v>
      </c>
      <c r="F5225">
        <v>6.32</v>
      </c>
      <c r="G5225">
        <v>6.32</v>
      </c>
      <c r="H5225">
        <v>4.22</v>
      </c>
      <c r="I5225">
        <v>6.09</v>
      </c>
      <c r="J5225">
        <v>6.09</v>
      </c>
      <c r="K5225">
        <v>2.7</v>
      </c>
      <c r="U5225">
        <v>6</v>
      </c>
      <c r="V5225">
        <v>8</v>
      </c>
      <c r="W5225">
        <v>7</v>
      </c>
      <c r="X5225">
        <v>104</v>
      </c>
      <c r="Y5225">
        <v>111</v>
      </c>
      <c r="Z5225">
        <v>108</v>
      </c>
      <c r="AA5225">
        <f t="shared" si="1145"/>
        <v>344</v>
      </c>
      <c r="AB5225">
        <f t="shared" si="1150"/>
        <v>5.7323578771012466E-5</v>
      </c>
      <c r="AC5225" s="175">
        <f t="shared" si="1138"/>
        <v>5.374085509782419E-5</v>
      </c>
    </row>
    <row r="5226" spans="1:29">
      <c r="A5226" t="s">
        <v>11686</v>
      </c>
      <c r="B5226" t="s">
        <v>11687</v>
      </c>
      <c r="C5226">
        <v>4.0599999999999996</v>
      </c>
      <c r="D5226">
        <v>4.0599999999999996</v>
      </c>
      <c r="E5226">
        <v>3.36</v>
      </c>
      <c r="F5226">
        <v>6.32</v>
      </c>
      <c r="G5226">
        <v>6.32</v>
      </c>
      <c r="H5226">
        <v>4.25</v>
      </c>
      <c r="I5226">
        <v>6.09</v>
      </c>
      <c r="J5226">
        <v>6.09</v>
      </c>
      <c r="K5226">
        <v>2.7</v>
      </c>
      <c r="U5226">
        <v>7</v>
      </c>
      <c r="V5226">
        <v>7</v>
      </c>
      <c r="W5226">
        <v>6</v>
      </c>
      <c r="X5226">
        <v>92</v>
      </c>
      <c r="Y5226">
        <v>114</v>
      </c>
      <c r="Z5226">
        <v>104</v>
      </c>
      <c r="AA5226">
        <f t="shared" si="1145"/>
        <v>330</v>
      </c>
      <c r="AB5226">
        <f t="shared" si="1150"/>
        <v>5.4990642425680565E-5</v>
      </c>
      <c r="AC5226" s="175"/>
    </row>
    <row r="5227" spans="1:29">
      <c r="A5227" t="s">
        <v>11688</v>
      </c>
      <c r="B5227" t="s">
        <v>11689</v>
      </c>
      <c r="C5227">
        <v>4.0599999999999996</v>
      </c>
      <c r="D5227">
        <v>4.0599999999999996</v>
      </c>
      <c r="E5227">
        <v>3.36</v>
      </c>
      <c r="F5227">
        <v>6.32</v>
      </c>
      <c r="G5227">
        <v>6.32</v>
      </c>
      <c r="H5227">
        <v>4.24</v>
      </c>
      <c r="I5227">
        <v>6.09</v>
      </c>
      <c r="J5227">
        <v>6.09</v>
      </c>
      <c r="K5227">
        <v>2.7</v>
      </c>
      <c r="U5227">
        <v>6</v>
      </c>
      <c r="V5227">
        <v>7</v>
      </c>
      <c r="W5227">
        <v>7</v>
      </c>
      <c r="X5227">
        <v>89</v>
      </c>
      <c r="Y5227">
        <v>104</v>
      </c>
      <c r="Z5227">
        <v>93</v>
      </c>
      <c r="AA5227">
        <f t="shared" si="1145"/>
        <v>306</v>
      </c>
      <c r="AB5227">
        <f t="shared" si="1150"/>
        <v>5.0991322976540159E-5</v>
      </c>
      <c r="AC5227" s="175"/>
    </row>
    <row r="5228" spans="1:29">
      <c r="A5228" t="s">
        <v>11690</v>
      </c>
      <c r="B5228" t="s">
        <v>11691</v>
      </c>
      <c r="C5228">
        <v>4.0599999999999996</v>
      </c>
      <c r="D5228">
        <v>4.0599999999999996</v>
      </c>
      <c r="E5228">
        <v>3.35</v>
      </c>
      <c r="F5228">
        <v>6.32</v>
      </c>
      <c r="G5228">
        <v>6.32</v>
      </c>
      <c r="H5228">
        <v>4.21</v>
      </c>
      <c r="I5228">
        <v>6.08</v>
      </c>
      <c r="J5228">
        <v>6.09</v>
      </c>
      <c r="K5228">
        <v>2.7</v>
      </c>
      <c r="U5228">
        <v>8</v>
      </c>
      <c r="V5228">
        <v>8</v>
      </c>
      <c r="W5228">
        <v>7</v>
      </c>
      <c r="X5228">
        <v>76</v>
      </c>
      <c r="Y5228">
        <v>102</v>
      </c>
      <c r="Z5228">
        <v>109</v>
      </c>
      <c r="AA5228">
        <f t="shared" si="1145"/>
        <v>310</v>
      </c>
      <c r="AB5228">
        <f t="shared" si="1150"/>
        <v>5.1657876218063557E-5</v>
      </c>
      <c r="AC5228" s="175"/>
    </row>
    <row r="5229" spans="1:29">
      <c r="A5229" t="s">
        <v>11692</v>
      </c>
      <c r="B5229" t="s">
        <v>11693</v>
      </c>
      <c r="C5229">
        <v>4.0599999999999996</v>
      </c>
      <c r="D5229">
        <v>4.0599999999999996</v>
      </c>
      <c r="E5229">
        <v>3.32</v>
      </c>
      <c r="F5229">
        <v>6.32</v>
      </c>
      <c r="G5229">
        <v>6.32</v>
      </c>
      <c r="H5229">
        <v>4.16</v>
      </c>
      <c r="I5229">
        <v>6.08</v>
      </c>
      <c r="J5229">
        <v>6.08</v>
      </c>
      <c r="K5229">
        <v>2.7</v>
      </c>
      <c r="U5229">
        <v>7</v>
      </c>
      <c r="V5229">
        <v>8</v>
      </c>
      <c r="W5229">
        <v>7</v>
      </c>
      <c r="X5229">
        <v>82</v>
      </c>
      <c r="Y5229">
        <v>109</v>
      </c>
      <c r="Z5229">
        <v>128</v>
      </c>
      <c r="AA5229">
        <f t="shared" si="1145"/>
        <v>341</v>
      </c>
      <c r="AB5229">
        <f t="shared" si="1150"/>
        <v>5.6823663839869916E-5</v>
      </c>
      <c r="AC5229" s="175">
        <f t="shared" si="1139"/>
        <v>6.0781323711415108E-5</v>
      </c>
    </row>
    <row r="5230" spans="1:29">
      <c r="A5230" t="s">
        <v>11694</v>
      </c>
      <c r="B5230" t="s">
        <v>11695</v>
      </c>
      <c r="C5230">
        <v>4.0599999999999996</v>
      </c>
      <c r="D5230">
        <v>4.0599999999999996</v>
      </c>
      <c r="E5230">
        <v>3.26</v>
      </c>
      <c r="F5230">
        <v>6.32</v>
      </c>
      <c r="G5230">
        <v>6.32</v>
      </c>
      <c r="H5230">
        <v>4.08</v>
      </c>
      <c r="I5230">
        <v>6.06</v>
      </c>
      <c r="J5230">
        <v>6.08</v>
      </c>
      <c r="K5230">
        <v>2.7</v>
      </c>
      <c r="U5230">
        <v>7</v>
      </c>
      <c r="V5230">
        <v>9</v>
      </c>
      <c r="W5230">
        <v>8</v>
      </c>
      <c r="X5230">
        <v>86</v>
      </c>
      <c r="Y5230">
        <v>115</v>
      </c>
      <c r="Z5230">
        <v>124</v>
      </c>
      <c r="AA5230">
        <f t="shared" si="1145"/>
        <v>349</v>
      </c>
      <c r="AB5230">
        <f t="shared" si="1150"/>
        <v>5.8156770322916718E-5</v>
      </c>
      <c r="AC5230" s="175"/>
    </row>
    <row r="5231" spans="1:29">
      <c r="A5231" t="s">
        <v>11696</v>
      </c>
      <c r="B5231" t="s">
        <v>11697</v>
      </c>
      <c r="C5231">
        <v>4.0599999999999996</v>
      </c>
      <c r="D5231">
        <v>4.0599999999999996</v>
      </c>
      <c r="E5231">
        <v>3.18</v>
      </c>
      <c r="F5231">
        <v>6.31</v>
      </c>
      <c r="G5231">
        <v>6.32</v>
      </c>
      <c r="H5231">
        <v>3.98</v>
      </c>
      <c r="I5231">
        <v>6.02</v>
      </c>
      <c r="J5231">
        <v>6.06</v>
      </c>
      <c r="K5231">
        <v>2.7</v>
      </c>
      <c r="U5231">
        <v>6</v>
      </c>
      <c r="V5231">
        <v>10</v>
      </c>
      <c r="W5231">
        <v>9</v>
      </c>
      <c r="X5231">
        <v>100</v>
      </c>
      <c r="Y5231">
        <v>118</v>
      </c>
      <c r="Z5231">
        <v>131</v>
      </c>
      <c r="AA5231">
        <f t="shared" si="1145"/>
        <v>374</v>
      </c>
      <c r="AB5231">
        <f t="shared" si="1150"/>
        <v>6.2322728082437972E-5</v>
      </c>
      <c r="AC5231" s="175"/>
    </row>
    <row r="5232" spans="1:29">
      <c r="A5232" t="s">
        <v>11698</v>
      </c>
      <c r="B5232" t="s">
        <v>11699</v>
      </c>
      <c r="C5232">
        <v>4.0599999999999996</v>
      </c>
      <c r="D5232">
        <v>4.0599999999999996</v>
      </c>
      <c r="E5232">
        <v>3.11</v>
      </c>
      <c r="F5232">
        <v>6.31</v>
      </c>
      <c r="G5232">
        <v>6.32</v>
      </c>
      <c r="H5232">
        <v>3.84</v>
      </c>
      <c r="I5232">
        <v>5.92</v>
      </c>
      <c r="J5232">
        <v>6.01</v>
      </c>
      <c r="K5232">
        <v>2.7</v>
      </c>
      <c r="U5232">
        <v>7</v>
      </c>
      <c r="V5232">
        <v>10</v>
      </c>
      <c r="W5232">
        <v>9</v>
      </c>
      <c r="X5232">
        <v>104</v>
      </c>
      <c r="Y5232">
        <v>129</v>
      </c>
      <c r="Z5232">
        <v>136</v>
      </c>
      <c r="AA5232">
        <f t="shared" si="1145"/>
        <v>395</v>
      </c>
      <c r="AB5232">
        <f t="shared" si="1150"/>
        <v>6.5822132600435821E-5</v>
      </c>
      <c r="AC5232" s="175"/>
    </row>
    <row r="5233" spans="1:29">
      <c r="A5233" t="s">
        <v>11700</v>
      </c>
      <c r="B5233" t="s">
        <v>11701</v>
      </c>
      <c r="C5233">
        <v>4.0599999999999996</v>
      </c>
      <c r="D5233">
        <v>4.0599999999999996</v>
      </c>
      <c r="E5233">
        <v>3.06</v>
      </c>
      <c r="F5233">
        <v>6.31</v>
      </c>
      <c r="G5233">
        <v>6.32</v>
      </c>
      <c r="H5233">
        <v>3.75</v>
      </c>
      <c r="I5233">
        <v>5.81</v>
      </c>
      <c r="J5233">
        <v>5.95</v>
      </c>
      <c r="K5233">
        <v>2.7</v>
      </c>
      <c r="U5233">
        <v>7</v>
      </c>
      <c r="V5233">
        <v>10</v>
      </c>
      <c r="W5233">
        <v>8</v>
      </c>
      <c r="X5233">
        <v>96</v>
      </c>
      <c r="Y5233">
        <v>125</v>
      </c>
      <c r="Z5233">
        <v>116</v>
      </c>
      <c r="AA5233">
        <f t="shared" si="1145"/>
        <v>362</v>
      </c>
      <c r="AB5233">
        <f t="shared" si="1150"/>
        <v>6.0323068357867772E-5</v>
      </c>
      <c r="AC5233" s="175">
        <f t="shared" si="1140"/>
        <v>4.1951194638379041E-5</v>
      </c>
    </row>
    <row r="5234" spans="1:29">
      <c r="A5234" t="s">
        <v>11702</v>
      </c>
      <c r="B5234" t="s">
        <v>11703</v>
      </c>
      <c r="C5234">
        <v>4.0599999999999996</v>
      </c>
      <c r="D5234">
        <v>4.0599999999999996</v>
      </c>
      <c r="E5234">
        <v>3.03</v>
      </c>
      <c r="F5234">
        <v>6.31</v>
      </c>
      <c r="G5234">
        <v>6.32</v>
      </c>
      <c r="H5234">
        <v>3.69</v>
      </c>
      <c r="I5234">
        <v>5.73</v>
      </c>
      <c r="J5234">
        <v>5.91</v>
      </c>
      <c r="K5234">
        <v>2.7</v>
      </c>
      <c r="U5234">
        <v>5</v>
      </c>
      <c r="V5234">
        <v>8</v>
      </c>
      <c r="W5234">
        <v>6</v>
      </c>
      <c r="X5234">
        <v>93</v>
      </c>
      <c r="Y5234">
        <v>114</v>
      </c>
      <c r="Z5234">
        <v>68</v>
      </c>
      <c r="AA5234">
        <f t="shared" si="1145"/>
        <v>294</v>
      </c>
      <c r="AB5234">
        <f t="shared" si="1150"/>
        <v>4.899166325196996E-5</v>
      </c>
      <c r="AC5234" s="175"/>
    </row>
    <row r="5235" spans="1:29">
      <c r="A5235" t="s">
        <v>11704</v>
      </c>
      <c r="B5235" t="s">
        <v>11705</v>
      </c>
      <c r="C5235">
        <v>4.0599999999999996</v>
      </c>
      <c r="D5235">
        <v>4.0599999999999996</v>
      </c>
      <c r="E5235">
        <v>3.01</v>
      </c>
      <c r="F5235">
        <v>6.31</v>
      </c>
      <c r="G5235">
        <v>6.32</v>
      </c>
      <c r="H5235">
        <v>3.65</v>
      </c>
      <c r="I5235">
        <v>5.67</v>
      </c>
      <c r="J5235">
        <v>5.88</v>
      </c>
      <c r="K5235">
        <v>2.7</v>
      </c>
      <c r="U5235">
        <v>5</v>
      </c>
      <c r="V5235">
        <v>6</v>
      </c>
      <c r="W5235">
        <v>3</v>
      </c>
      <c r="X5235">
        <v>70</v>
      </c>
      <c r="Y5235">
        <v>85</v>
      </c>
      <c r="Z5235">
        <v>28</v>
      </c>
      <c r="AA5235">
        <f t="shared" si="1145"/>
        <v>197</v>
      </c>
      <c r="AB5235">
        <f t="shared" si="1150"/>
        <v>3.282774714502749E-5</v>
      </c>
      <c r="AC5235" s="175"/>
    </row>
    <row r="5236" spans="1:29">
      <c r="A5236" t="s">
        <v>11706</v>
      </c>
      <c r="B5236" t="s">
        <v>11707</v>
      </c>
      <c r="C5236">
        <v>4.0599999999999996</v>
      </c>
      <c r="D5236">
        <v>4.0599999999999996</v>
      </c>
      <c r="E5236">
        <v>3</v>
      </c>
      <c r="F5236">
        <v>6.3</v>
      </c>
      <c r="G5236">
        <v>6.32</v>
      </c>
      <c r="H5236">
        <v>3.63</v>
      </c>
      <c r="I5236">
        <v>5.65</v>
      </c>
      <c r="J5236">
        <v>5.87</v>
      </c>
      <c r="K5236">
        <v>2.7</v>
      </c>
      <c r="U5236">
        <v>5</v>
      </c>
      <c r="V5236">
        <v>4</v>
      </c>
      <c r="W5236">
        <v>4</v>
      </c>
      <c r="X5236">
        <v>64</v>
      </c>
      <c r="Y5236">
        <v>65</v>
      </c>
      <c r="Z5236">
        <v>12</v>
      </c>
      <c r="AA5236">
        <f t="shared" si="1145"/>
        <v>154</v>
      </c>
      <c r="AB5236">
        <f t="shared" si="1150"/>
        <v>2.5662299798650931E-5</v>
      </c>
      <c r="AC5236" s="175"/>
    </row>
    <row r="5237" spans="1:29">
      <c r="A5237" t="s">
        <v>11708</v>
      </c>
      <c r="B5237" t="s">
        <v>11709</v>
      </c>
      <c r="C5237">
        <v>4.0599999999999996</v>
      </c>
      <c r="D5237">
        <v>4.0599999999999996</v>
      </c>
      <c r="E5237">
        <v>2.98</v>
      </c>
      <c r="F5237">
        <v>6.29</v>
      </c>
      <c r="G5237">
        <v>6.31</v>
      </c>
      <c r="H5237">
        <v>3.6</v>
      </c>
      <c r="I5237">
        <v>5.62</v>
      </c>
      <c r="J5237">
        <v>5.86</v>
      </c>
      <c r="K5237">
        <v>2.7</v>
      </c>
      <c r="U5237">
        <v>5</v>
      </c>
      <c r="V5237">
        <v>4</v>
      </c>
      <c r="W5237">
        <v>4</v>
      </c>
      <c r="X5237">
        <v>81</v>
      </c>
      <c r="Y5237">
        <v>67</v>
      </c>
      <c r="Z5237">
        <v>14</v>
      </c>
      <c r="AA5237">
        <f t="shared" si="1145"/>
        <v>175</v>
      </c>
      <c r="AB5237">
        <f t="shared" si="1150"/>
        <v>2.9161704316648783E-5</v>
      </c>
      <c r="AC5237" s="175">
        <f t="shared" si="1141"/>
        <v>3.4369151516050353E-5</v>
      </c>
    </row>
    <row r="5238" spans="1:29">
      <c r="A5238" t="s">
        <v>11710</v>
      </c>
      <c r="B5238" t="s">
        <v>11711</v>
      </c>
      <c r="C5238">
        <v>4.0599999999999996</v>
      </c>
      <c r="D5238">
        <v>4.0599999999999996</v>
      </c>
      <c r="E5238">
        <v>2.98</v>
      </c>
      <c r="F5238">
        <v>6.29</v>
      </c>
      <c r="G5238">
        <v>6.31</v>
      </c>
      <c r="H5238">
        <v>3.58</v>
      </c>
      <c r="I5238">
        <v>5.6</v>
      </c>
      <c r="J5238">
        <v>5.84</v>
      </c>
      <c r="K5238">
        <v>2.7</v>
      </c>
      <c r="U5238">
        <v>4</v>
      </c>
      <c r="V5238">
        <v>3</v>
      </c>
      <c r="W5238">
        <v>5</v>
      </c>
      <c r="X5238">
        <v>84</v>
      </c>
      <c r="Y5238">
        <v>65</v>
      </c>
      <c r="Z5238">
        <v>11</v>
      </c>
      <c r="AA5238">
        <f t="shared" si="1145"/>
        <v>172</v>
      </c>
      <c r="AB5238">
        <f t="shared" si="1150"/>
        <v>2.8661789385506233E-5</v>
      </c>
      <c r="AC5238" s="175"/>
    </row>
    <row r="5239" spans="1:29">
      <c r="A5239" t="s">
        <v>11712</v>
      </c>
      <c r="B5239" t="s">
        <v>11713</v>
      </c>
      <c r="C5239">
        <v>4.0599999999999996</v>
      </c>
      <c r="D5239">
        <v>4.0599999999999996</v>
      </c>
      <c r="E5239">
        <v>2.97</v>
      </c>
      <c r="F5239">
        <v>6.29</v>
      </c>
      <c r="G5239">
        <v>6.31</v>
      </c>
      <c r="H5239">
        <v>3.57</v>
      </c>
      <c r="I5239">
        <v>5.59</v>
      </c>
      <c r="J5239">
        <v>5.84</v>
      </c>
      <c r="K5239">
        <v>2.7</v>
      </c>
      <c r="U5239">
        <v>7</v>
      </c>
      <c r="V5239">
        <v>5</v>
      </c>
      <c r="W5239">
        <v>6</v>
      </c>
      <c r="X5239">
        <v>86</v>
      </c>
      <c r="Y5239">
        <v>62</v>
      </c>
      <c r="Z5239">
        <v>21</v>
      </c>
      <c r="AA5239">
        <f t="shared" si="1145"/>
        <v>187</v>
      </c>
      <c r="AB5239">
        <f t="shared" si="1150"/>
        <v>3.1161364041218986E-5</v>
      </c>
      <c r="AC5239" s="175"/>
    </row>
    <row r="5240" spans="1:29">
      <c r="A5240" t="s">
        <v>11714</v>
      </c>
      <c r="B5240" t="s">
        <v>11715</v>
      </c>
      <c r="C5240">
        <v>4.0599999999999996</v>
      </c>
      <c r="D5240">
        <v>4.0599999999999996</v>
      </c>
      <c r="E5240">
        <v>2.97</v>
      </c>
      <c r="F5240">
        <v>6.29</v>
      </c>
      <c r="G5240">
        <v>6.31</v>
      </c>
      <c r="H5240">
        <v>3.56</v>
      </c>
      <c r="I5240">
        <v>5.58</v>
      </c>
      <c r="J5240">
        <v>5.83</v>
      </c>
      <c r="K5240">
        <v>2.7</v>
      </c>
      <c r="U5240">
        <v>5</v>
      </c>
      <c r="V5240">
        <v>8</v>
      </c>
      <c r="W5240">
        <v>10</v>
      </c>
      <c r="X5240">
        <v>118</v>
      </c>
      <c r="Y5240">
        <v>100</v>
      </c>
      <c r="Z5240">
        <v>50</v>
      </c>
      <c r="AA5240">
        <f t="shared" si="1145"/>
        <v>291</v>
      </c>
      <c r="AB5240">
        <f t="shared" si="1150"/>
        <v>4.8491748320827403E-5</v>
      </c>
      <c r="AC5240" s="175"/>
    </row>
    <row r="5241" spans="1:29">
      <c r="A5241" t="s">
        <v>11716</v>
      </c>
      <c r="B5241" t="s">
        <v>11717</v>
      </c>
      <c r="C5241">
        <v>4.0599999999999996</v>
      </c>
      <c r="D5241">
        <v>4.0599999999999996</v>
      </c>
      <c r="E5241">
        <v>2.98</v>
      </c>
      <c r="F5241">
        <v>6.3</v>
      </c>
      <c r="G5241">
        <v>6.31</v>
      </c>
      <c r="H5241">
        <v>3.55</v>
      </c>
      <c r="I5241">
        <v>5.61</v>
      </c>
      <c r="J5241">
        <v>5.85</v>
      </c>
      <c r="K5241">
        <v>2.7</v>
      </c>
      <c r="U5241">
        <v>1</v>
      </c>
      <c r="V5241">
        <v>14</v>
      </c>
      <c r="W5241">
        <v>17</v>
      </c>
      <c r="X5241">
        <v>191</v>
      </c>
      <c r="Y5241">
        <v>136</v>
      </c>
      <c r="Z5241">
        <v>157</v>
      </c>
      <c r="AA5241">
        <f t="shared" si="1145"/>
        <v>516</v>
      </c>
      <c r="AB5241">
        <f t="shared" si="1150"/>
        <v>8.5985368156518696E-5</v>
      </c>
      <c r="AC5241" s="175">
        <f t="shared" si="1142"/>
        <v>9.2650900571752699E-5</v>
      </c>
    </row>
    <row r="5242" spans="1:29">
      <c r="A5242" t="s">
        <v>11718</v>
      </c>
      <c r="B5242" t="s">
        <v>11719</v>
      </c>
      <c r="C5242">
        <v>4.0599999999999996</v>
      </c>
      <c r="D5242">
        <v>4.0599999999999996</v>
      </c>
      <c r="E5242">
        <v>3.01</v>
      </c>
      <c r="F5242">
        <v>6.31</v>
      </c>
      <c r="G5242">
        <v>6.31</v>
      </c>
      <c r="H5242">
        <v>3.58</v>
      </c>
      <c r="I5242">
        <v>5.7</v>
      </c>
      <c r="J5242">
        <v>5.9</v>
      </c>
      <c r="K5242">
        <v>2.7</v>
      </c>
      <c r="U5242">
        <v>3</v>
      </c>
      <c r="V5242">
        <v>21</v>
      </c>
      <c r="W5242">
        <v>14</v>
      </c>
      <c r="X5242">
        <v>216</v>
      </c>
      <c r="Y5242">
        <v>116</v>
      </c>
      <c r="Z5242">
        <v>245</v>
      </c>
      <c r="AA5242">
        <f t="shared" si="1145"/>
        <v>615</v>
      </c>
      <c r="AB5242">
        <f t="shared" si="1150"/>
        <v>1.0248256088422287E-4</v>
      </c>
      <c r="AC5242" s="175"/>
    </row>
    <row r="5243" spans="1:29">
      <c r="A5243" t="s">
        <v>11720</v>
      </c>
      <c r="B5243" t="s">
        <v>11721</v>
      </c>
      <c r="C5243">
        <v>4.0599999999999996</v>
      </c>
      <c r="D5243">
        <v>4.0599999999999996</v>
      </c>
      <c r="E5243">
        <v>3.06</v>
      </c>
      <c r="F5243">
        <v>6.31</v>
      </c>
      <c r="G5243">
        <v>6.32</v>
      </c>
      <c r="H5243">
        <v>3.64</v>
      </c>
      <c r="I5243">
        <v>5.82</v>
      </c>
      <c r="J5243">
        <v>5.96</v>
      </c>
      <c r="K5243">
        <v>2.7</v>
      </c>
      <c r="U5243">
        <v>6</v>
      </c>
      <c r="V5243">
        <v>14</v>
      </c>
      <c r="W5243">
        <v>15</v>
      </c>
      <c r="X5243">
        <v>214</v>
      </c>
      <c r="Y5243">
        <v>146</v>
      </c>
      <c r="Z5243">
        <v>211</v>
      </c>
      <c r="AA5243">
        <f t="shared" si="1145"/>
        <v>606</v>
      </c>
      <c r="AB5243">
        <f t="shared" si="1150"/>
        <v>1.0098281609079522E-4</v>
      </c>
      <c r="AC5243" s="175"/>
    </row>
    <row r="5244" spans="1:29">
      <c r="A5244" t="s">
        <v>11722</v>
      </c>
      <c r="B5244" t="s">
        <v>11723</v>
      </c>
      <c r="C5244">
        <v>4.0599999999999996</v>
      </c>
      <c r="D5244">
        <v>4.0599999999999996</v>
      </c>
      <c r="E5244">
        <v>3.11</v>
      </c>
      <c r="F5244">
        <v>6.32</v>
      </c>
      <c r="G5244">
        <v>6.32</v>
      </c>
      <c r="H5244">
        <v>3.71</v>
      </c>
      <c r="I5244">
        <v>5.91</v>
      </c>
      <c r="J5244">
        <v>6</v>
      </c>
      <c r="K5244">
        <v>2.7</v>
      </c>
      <c r="U5244">
        <v>10</v>
      </c>
      <c r="V5244">
        <v>13</v>
      </c>
      <c r="W5244">
        <v>13</v>
      </c>
      <c r="X5244">
        <v>161</v>
      </c>
      <c r="Y5244">
        <v>130</v>
      </c>
      <c r="Z5244">
        <v>160</v>
      </c>
      <c r="AA5244">
        <f t="shared" si="1145"/>
        <v>487</v>
      </c>
      <c r="AB5244">
        <f t="shared" si="1150"/>
        <v>8.1152857155474038E-5</v>
      </c>
      <c r="AC5244" s="175"/>
    </row>
    <row r="5245" spans="1:29">
      <c r="A5245" t="s">
        <v>11724</v>
      </c>
      <c r="B5245" t="s">
        <v>11725</v>
      </c>
      <c r="C5245">
        <v>4.0599999999999996</v>
      </c>
      <c r="D5245">
        <v>4.0599999999999996</v>
      </c>
      <c r="E5245">
        <v>3.15</v>
      </c>
      <c r="F5245">
        <v>6.32</v>
      </c>
      <c r="G5245">
        <v>6.32</v>
      </c>
      <c r="H5245">
        <v>3.79</v>
      </c>
      <c r="I5245">
        <v>5.97</v>
      </c>
      <c r="J5245">
        <v>6.03</v>
      </c>
      <c r="K5245">
        <v>2.7</v>
      </c>
      <c r="U5245">
        <v>9</v>
      </c>
      <c r="V5245">
        <v>12</v>
      </c>
      <c r="W5245">
        <v>14</v>
      </c>
      <c r="X5245">
        <v>150</v>
      </c>
      <c r="Y5245">
        <v>132</v>
      </c>
      <c r="Z5245">
        <v>153</v>
      </c>
      <c r="AA5245">
        <f t="shared" si="1145"/>
        <v>470</v>
      </c>
      <c r="AB5245">
        <f t="shared" si="1150"/>
        <v>7.8320005878999594E-5</v>
      </c>
      <c r="AC5245" s="175">
        <f t="shared" si="1143"/>
        <v>7.2612643748455477E-5</v>
      </c>
    </row>
    <row r="5246" spans="1:29">
      <c r="A5246" t="s">
        <v>11726</v>
      </c>
      <c r="B5246" t="s">
        <v>11727</v>
      </c>
      <c r="C5246">
        <v>4.0599999999999996</v>
      </c>
      <c r="D5246">
        <v>4.0599999999999996</v>
      </c>
      <c r="E5246">
        <v>3.18</v>
      </c>
      <c r="F5246">
        <v>6.32</v>
      </c>
      <c r="G5246">
        <v>6.32</v>
      </c>
      <c r="H5246">
        <v>3.86</v>
      </c>
      <c r="I5246">
        <v>6.01</v>
      </c>
      <c r="J5246">
        <v>6.05</v>
      </c>
      <c r="K5246">
        <v>2.7</v>
      </c>
      <c r="U5246">
        <v>7</v>
      </c>
      <c r="V5246">
        <v>11</v>
      </c>
      <c r="W5246">
        <v>11</v>
      </c>
      <c r="X5246">
        <v>147</v>
      </c>
      <c r="Y5246">
        <v>126</v>
      </c>
      <c r="Z5246">
        <v>139</v>
      </c>
      <c r="AA5246">
        <f t="shared" si="1145"/>
        <v>441</v>
      </c>
      <c r="AB5246">
        <f t="shared" si="1150"/>
        <v>7.3487494877954936E-5</v>
      </c>
      <c r="AC5246" s="175"/>
    </row>
    <row r="5247" spans="1:29">
      <c r="A5247" t="s">
        <v>11728</v>
      </c>
      <c r="B5247" t="s">
        <v>11729</v>
      </c>
      <c r="C5247">
        <v>4.0599999999999996</v>
      </c>
      <c r="D5247">
        <v>4.0599999999999996</v>
      </c>
      <c r="E5247">
        <v>3.2</v>
      </c>
      <c r="F5247">
        <v>6.32</v>
      </c>
      <c r="G5247">
        <v>6.32</v>
      </c>
      <c r="H5247">
        <v>3.93</v>
      </c>
      <c r="I5247">
        <v>6.02</v>
      </c>
      <c r="J5247">
        <v>6.05</v>
      </c>
      <c r="K5247">
        <v>2.7</v>
      </c>
      <c r="U5247">
        <v>4</v>
      </c>
      <c r="V5247">
        <v>10</v>
      </c>
      <c r="W5247">
        <v>9</v>
      </c>
      <c r="X5247">
        <v>136</v>
      </c>
      <c r="Y5247">
        <v>122</v>
      </c>
      <c r="Z5247">
        <v>141</v>
      </c>
      <c r="AA5247">
        <f t="shared" si="1145"/>
        <v>422</v>
      </c>
      <c r="AB5247">
        <f t="shared" si="1150"/>
        <v>7.0321366980718783E-5</v>
      </c>
      <c r="AC5247" s="175"/>
    </row>
    <row r="5248" spans="1:29">
      <c r="A5248" t="s">
        <v>11730</v>
      </c>
      <c r="B5248" t="s">
        <v>11731</v>
      </c>
      <c r="C5248">
        <v>4.0599999999999996</v>
      </c>
      <c r="D5248">
        <v>4.0599999999999996</v>
      </c>
      <c r="E5248">
        <v>3.2</v>
      </c>
      <c r="F5248">
        <v>6.32</v>
      </c>
      <c r="G5248">
        <v>6.32</v>
      </c>
      <c r="H5248">
        <v>3.97</v>
      </c>
      <c r="I5248">
        <v>6</v>
      </c>
      <c r="J5248">
        <v>6.04</v>
      </c>
      <c r="K5248">
        <v>2.7</v>
      </c>
      <c r="U5248">
        <v>6</v>
      </c>
      <c r="V5248">
        <v>10</v>
      </c>
      <c r="W5248">
        <v>7</v>
      </c>
      <c r="X5248">
        <v>129</v>
      </c>
      <c r="Y5248">
        <v>122</v>
      </c>
      <c r="Z5248">
        <v>136</v>
      </c>
      <c r="AA5248">
        <f t="shared" si="1145"/>
        <v>410</v>
      </c>
      <c r="AB5248">
        <f t="shared" si="1150"/>
        <v>6.8321707256148583E-5</v>
      </c>
      <c r="AC5248" s="175"/>
    </row>
    <row r="5249" spans="1:29">
      <c r="A5249" t="s">
        <v>11732</v>
      </c>
      <c r="B5249" t="s">
        <v>11733</v>
      </c>
      <c r="C5249">
        <v>4.0599999999999996</v>
      </c>
      <c r="D5249">
        <v>4.0599999999999996</v>
      </c>
      <c r="E5249">
        <v>3.2</v>
      </c>
      <c r="F5249">
        <v>6.32</v>
      </c>
      <c r="G5249">
        <v>6.32</v>
      </c>
      <c r="H5249">
        <v>3.98</v>
      </c>
      <c r="I5249">
        <v>5.98</v>
      </c>
      <c r="J5249">
        <v>6.03</v>
      </c>
      <c r="K5249">
        <v>2.7</v>
      </c>
      <c r="U5249">
        <v>8</v>
      </c>
      <c r="V5249">
        <v>9</v>
      </c>
      <c r="W5249">
        <v>8</v>
      </c>
      <c r="X5249">
        <v>103</v>
      </c>
      <c r="Y5249">
        <v>112</v>
      </c>
      <c r="Z5249">
        <v>110</v>
      </c>
      <c r="AA5249">
        <f t="shared" si="1145"/>
        <v>350</v>
      </c>
      <c r="AB5249">
        <f t="shared" si="1150"/>
        <v>5.8323408633297566E-5</v>
      </c>
      <c r="AC5249" s="175">
        <f t="shared" si="1144"/>
        <v>5.4699025382514076E-5</v>
      </c>
    </row>
    <row r="5250" spans="1:29">
      <c r="A5250" t="s">
        <v>11734</v>
      </c>
      <c r="B5250" t="s">
        <v>11735</v>
      </c>
      <c r="C5250">
        <v>4.0599999999999996</v>
      </c>
      <c r="D5250">
        <v>4.0599999999999996</v>
      </c>
      <c r="E5250">
        <v>3.19</v>
      </c>
      <c r="F5250">
        <v>6.31</v>
      </c>
      <c r="G5250">
        <v>6.32</v>
      </c>
      <c r="H5250">
        <v>3.98</v>
      </c>
      <c r="I5250">
        <v>5.96</v>
      </c>
      <c r="J5250">
        <v>6.03</v>
      </c>
      <c r="K5250">
        <v>2.7</v>
      </c>
      <c r="U5250">
        <v>9</v>
      </c>
      <c r="V5250">
        <v>8</v>
      </c>
      <c r="W5250">
        <v>7</v>
      </c>
      <c r="X5250">
        <v>92</v>
      </c>
      <c r="Y5250">
        <v>115</v>
      </c>
      <c r="Z5250">
        <v>105</v>
      </c>
      <c r="AA5250">
        <f t="shared" si="1145"/>
        <v>336</v>
      </c>
      <c r="AB5250">
        <f t="shared" si="1150"/>
        <v>5.5990472287965664E-5</v>
      </c>
      <c r="AC5250" s="175"/>
    </row>
    <row r="5251" spans="1:29">
      <c r="A5251" t="s">
        <v>11736</v>
      </c>
      <c r="B5251" t="s">
        <v>11737</v>
      </c>
      <c r="C5251">
        <v>4.0599999999999996</v>
      </c>
      <c r="D5251">
        <v>4.0599999999999996</v>
      </c>
      <c r="E5251">
        <v>3.18</v>
      </c>
      <c r="F5251">
        <v>6.31</v>
      </c>
      <c r="G5251">
        <v>6.32</v>
      </c>
      <c r="H5251">
        <v>3.96</v>
      </c>
      <c r="I5251">
        <v>5.95</v>
      </c>
      <c r="J5251">
        <v>6.02</v>
      </c>
      <c r="K5251">
        <v>2.7</v>
      </c>
      <c r="U5251">
        <v>8</v>
      </c>
      <c r="V5251">
        <v>9</v>
      </c>
      <c r="W5251">
        <v>8</v>
      </c>
      <c r="X5251">
        <v>88</v>
      </c>
      <c r="Y5251">
        <v>105</v>
      </c>
      <c r="Z5251">
        <v>94</v>
      </c>
      <c r="AA5251">
        <f t="shared" si="1145"/>
        <v>312</v>
      </c>
      <c r="AB5251">
        <f t="shared" si="1150"/>
        <v>5.1991152838825259E-5</v>
      </c>
      <c r="AC5251" s="175"/>
    </row>
    <row r="5252" spans="1:29">
      <c r="A5252" t="s">
        <v>11738</v>
      </c>
      <c r="B5252" t="s">
        <v>11739</v>
      </c>
      <c r="C5252">
        <v>4.0599999999999996</v>
      </c>
      <c r="D5252">
        <v>4.0599999999999996</v>
      </c>
      <c r="E5252">
        <v>3.17</v>
      </c>
      <c r="F5252">
        <v>6.31</v>
      </c>
      <c r="G5252">
        <v>6.32</v>
      </c>
      <c r="H5252">
        <v>3.93</v>
      </c>
      <c r="I5252">
        <v>5.94</v>
      </c>
      <c r="J5252">
        <v>6.02</v>
      </c>
      <c r="K5252">
        <v>2.7</v>
      </c>
      <c r="U5252">
        <v>9</v>
      </c>
      <c r="V5252">
        <v>9</v>
      </c>
      <c r="W5252">
        <v>8</v>
      </c>
      <c r="X5252">
        <v>76</v>
      </c>
      <c r="Y5252">
        <v>103</v>
      </c>
      <c r="Z5252">
        <v>110</v>
      </c>
      <c r="AA5252">
        <f t="shared" si="1145"/>
        <v>315</v>
      </c>
      <c r="AB5252">
        <f t="shared" si="1150"/>
        <v>5.2491067769967809E-5</v>
      </c>
      <c r="AC5252" s="175"/>
    </row>
    <row r="5253" spans="1:29">
      <c r="A5253" t="s">
        <v>11740</v>
      </c>
      <c r="B5253" t="s">
        <v>11741</v>
      </c>
      <c r="C5253">
        <v>4.0599999999999996</v>
      </c>
      <c r="D5253">
        <v>4.0599999999999996</v>
      </c>
      <c r="E5253">
        <v>3.16</v>
      </c>
      <c r="F5253">
        <v>6.31</v>
      </c>
      <c r="G5253">
        <v>6.32</v>
      </c>
      <c r="H5253">
        <v>3.9</v>
      </c>
      <c r="I5253">
        <v>5.93</v>
      </c>
      <c r="J5253">
        <v>6.01</v>
      </c>
      <c r="K5253">
        <v>2.7</v>
      </c>
      <c r="U5253">
        <v>9</v>
      </c>
      <c r="V5253">
        <v>9</v>
      </c>
      <c r="W5253">
        <v>7</v>
      </c>
      <c r="X5253">
        <v>81</v>
      </c>
      <c r="Y5253">
        <v>110</v>
      </c>
      <c r="Z5253">
        <v>130</v>
      </c>
      <c r="AA5253">
        <f t="shared" si="1145"/>
        <v>346</v>
      </c>
      <c r="AB5253">
        <f t="shared" si="1150"/>
        <v>5.7656855391774168E-5</v>
      </c>
      <c r="AC5253" s="175">
        <f t="shared" si="1146"/>
        <v>6.1906132306485835E-5</v>
      </c>
    </row>
    <row r="5254" spans="1:29">
      <c r="A5254" t="s">
        <v>11742</v>
      </c>
      <c r="B5254" t="s">
        <v>11743</v>
      </c>
      <c r="C5254">
        <v>4.0599999999999996</v>
      </c>
      <c r="D5254">
        <v>4.0599999999999996</v>
      </c>
      <c r="E5254">
        <v>3.12</v>
      </c>
      <c r="F5254">
        <v>6.31</v>
      </c>
      <c r="G5254">
        <v>6.32</v>
      </c>
      <c r="H5254">
        <v>3.85</v>
      </c>
      <c r="I5254">
        <v>5.9</v>
      </c>
      <c r="J5254">
        <v>6</v>
      </c>
      <c r="K5254">
        <v>2.7</v>
      </c>
      <c r="U5254">
        <v>9</v>
      </c>
      <c r="V5254">
        <v>11</v>
      </c>
      <c r="W5254">
        <v>9</v>
      </c>
      <c r="X5254">
        <v>85</v>
      </c>
      <c r="Y5254">
        <v>116</v>
      </c>
      <c r="Z5254">
        <v>126</v>
      </c>
      <c r="AA5254">
        <f t="shared" ref="AA5254:AA5317" si="1155">SUM(U5254:Z5254)</f>
        <v>356</v>
      </c>
      <c r="AB5254">
        <f t="shared" si="1150"/>
        <v>5.9323238495582666E-5</v>
      </c>
      <c r="AC5254" s="175"/>
    </row>
    <row r="5255" spans="1:29">
      <c r="A5255" t="s">
        <v>11744</v>
      </c>
      <c r="B5255" t="s">
        <v>11745</v>
      </c>
      <c r="C5255">
        <v>4.0599999999999996</v>
      </c>
      <c r="D5255">
        <v>4.0599999999999996</v>
      </c>
      <c r="E5255">
        <v>3.07</v>
      </c>
      <c r="F5255">
        <v>6.31</v>
      </c>
      <c r="G5255">
        <v>6.32</v>
      </c>
      <c r="H5255">
        <v>3.77</v>
      </c>
      <c r="I5255">
        <v>5.81</v>
      </c>
      <c r="J5255">
        <v>5.95</v>
      </c>
      <c r="K5255">
        <v>2.7</v>
      </c>
      <c r="U5255">
        <v>8</v>
      </c>
      <c r="V5255">
        <v>12</v>
      </c>
      <c r="W5255">
        <v>11</v>
      </c>
      <c r="X5255">
        <v>99</v>
      </c>
      <c r="Y5255">
        <v>120</v>
      </c>
      <c r="Z5255">
        <v>132</v>
      </c>
      <c r="AA5255">
        <f t="shared" si="1155"/>
        <v>382</v>
      </c>
      <c r="AB5255">
        <f t="shared" si="1150"/>
        <v>6.3655834565484767E-5</v>
      </c>
      <c r="AC5255" s="175"/>
    </row>
    <row r="5256" spans="1:29">
      <c r="A5256" t="s">
        <v>11746</v>
      </c>
      <c r="B5256" t="s">
        <v>11747</v>
      </c>
      <c r="C5256">
        <v>4.0599999999999996</v>
      </c>
      <c r="D5256">
        <v>4.0599999999999996</v>
      </c>
      <c r="E5256">
        <v>3.01</v>
      </c>
      <c r="F5256">
        <v>6.31</v>
      </c>
      <c r="G5256">
        <v>6.32</v>
      </c>
      <c r="H5256">
        <v>3.67</v>
      </c>
      <c r="I5256">
        <v>5.69</v>
      </c>
      <c r="J5256">
        <v>5.89</v>
      </c>
      <c r="K5256">
        <v>2.7</v>
      </c>
      <c r="U5256">
        <v>8</v>
      </c>
      <c r="V5256">
        <v>12</v>
      </c>
      <c r="W5256">
        <v>11</v>
      </c>
      <c r="X5256">
        <v>104</v>
      </c>
      <c r="Y5256">
        <v>130</v>
      </c>
      <c r="Z5256">
        <v>137</v>
      </c>
      <c r="AA5256">
        <f t="shared" si="1155"/>
        <v>402</v>
      </c>
      <c r="AB5256">
        <f t="shared" si="1150"/>
        <v>6.6988600773101775E-5</v>
      </c>
      <c r="AC5256" s="175"/>
    </row>
    <row r="5257" spans="1:29">
      <c r="A5257" t="s">
        <v>11748</v>
      </c>
      <c r="B5257" t="s">
        <v>11749</v>
      </c>
      <c r="C5257">
        <v>4.0599999999999996</v>
      </c>
      <c r="D5257">
        <v>4.0599999999999996</v>
      </c>
      <c r="E5257">
        <v>2.98</v>
      </c>
      <c r="F5257">
        <v>6.31</v>
      </c>
      <c r="G5257">
        <v>6.32</v>
      </c>
      <c r="H5257">
        <v>3.59</v>
      </c>
      <c r="I5257">
        <v>5.6</v>
      </c>
      <c r="J5257">
        <v>5.84</v>
      </c>
      <c r="K5257">
        <v>2.7</v>
      </c>
      <c r="U5257">
        <v>9</v>
      </c>
      <c r="V5257">
        <v>12</v>
      </c>
      <c r="W5257">
        <v>9</v>
      </c>
      <c r="X5257">
        <v>95</v>
      </c>
      <c r="Y5257">
        <v>126</v>
      </c>
      <c r="Z5257">
        <v>117</v>
      </c>
      <c r="AA5257">
        <f t="shared" si="1155"/>
        <v>368</v>
      </c>
      <c r="AB5257">
        <f t="shared" si="1150"/>
        <v>6.1322898220152872E-5</v>
      </c>
      <c r="AC5257" s="175">
        <f t="shared" si="1147"/>
        <v>4.2576088302307219E-5</v>
      </c>
    </row>
    <row r="5258" spans="1:29">
      <c r="A5258" t="s">
        <v>11750</v>
      </c>
      <c r="B5258" t="s">
        <v>11751</v>
      </c>
      <c r="C5258">
        <v>4.0599999999999996</v>
      </c>
      <c r="D5258">
        <v>4.0599999999999996</v>
      </c>
      <c r="E5258">
        <v>2.95</v>
      </c>
      <c r="F5258">
        <v>6.31</v>
      </c>
      <c r="G5258">
        <v>6.32</v>
      </c>
      <c r="H5258">
        <v>3.54</v>
      </c>
      <c r="I5258">
        <v>5.52</v>
      </c>
      <c r="J5258">
        <v>5.8</v>
      </c>
      <c r="K5258">
        <v>2.7</v>
      </c>
      <c r="U5258">
        <v>6</v>
      </c>
      <c r="V5258">
        <v>9</v>
      </c>
      <c r="W5258">
        <v>8</v>
      </c>
      <c r="X5258">
        <v>92</v>
      </c>
      <c r="Y5258">
        <v>115</v>
      </c>
      <c r="Z5258">
        <v>68</v>
      </c>
      <c r="AA5258">
        <f t="shared" si="1155"/>
        <v>298</v>
      </c>
      <c r="AB5258">
        <f t="shared" si="1150"/>
        <v>4.9658216493493357E-5</v>
      </c>
      <c r="AC5258" s="175"/>
    </row>
    <row r="5259" spans="1:29">
      <c r="A5259" t="s">
        <v>11752</v>
      </c>
      <c r="B5259" t="s">
        <v>11753</v>
      </c>
      <c r="C5259">
        <v>4.0599999999999996</v>
      </c>
      <c r="D5259">
        <v>4.0599999999999996</v>
      </c>
      <c r="E5259">
        <v>2.93</v>
      </c>
      <c r="F5259">
        <v>6.3</v>
      </c>
      <c r="G5259">
        <v>6.32</v>
      </c>
      <c r="H5259">
        <v>3.5</v>
      </c>
      <c r="I5259">
        <v>5.48</v>
      </c>
      <c r="J5259">
        <v>5.78</v>
      </c>
      <c r="K5259">
        <v>2.7</v>
      </c>
      <c r="U5259">
        <v>6</v>
      </c>
      <c r="V5259">
        <v>7</v>
      </c>
      <c r="W5259">
        <v>5</v>
      </c>
      <c r="X5259">
        <v>69</v>
      </c>
      <c r="Y5259">
        <v>86</v>
      </c>
      <c r="Z5259">
        <v>28</v>
      </c>
      <c r="AA5259">
        <f t="shared" si="1155"/>
        <v>201</v>
      </c>
      <c r="AB5259">
        <f t="shared" si="1150"/>
        <v>3.3494300386550887E-5</v>
      </c>
      <c r="AC5259" s="175"/>
    </row>
    <row r="5260" spans="1:29">
      <c r="A5260" t="s">
        <v>11754</v>
      </c>
      <c r="B5260" t="s">
        <v>11755</v>
      </c>
      <c r="C5260">
        <v>4.0599999999999996</v>
      </c>
      <c r="D5260">
        <v>4.0599999999999996</v>
      </c>
      <c r="E5260">
        <v>2.91</v>
      </c>
      <c r="F5260">
        <v>6.29</v>
      </c>
      <c r="G5260">
        <v>6.31</v>
      </c>
      <c r="H5260">
        <v>3.47</v>
      </c>
      <c r="I5260">
        <v>5.42</v>
      </c>
      <c r="J5260">
        <v>5.75</v>
      </c>
      <c r="K5260">
        <v>2.7</v>
      </c>
      <c r="U5260">
        <v>5</v>
      </c>
      <c r="V5260">
        <v>4</v>
      </c>
      <c r="W5260">
        <v>4</v>
      </c>
      <c r="X5260">
        <v>65</v>
      </c>
      <c r="Y5260">
        <v>65</v>
      </c>
      <c r="Z5260">
        <v>12</v>
      </c>
      <c r="AA5260">
        <f t="shared" si="1155"/>
        <v>155</v>
      </c>
      <c r="AB5260">
        <f t="shared" si="1150"/>
        <v>2.5828938109031778E-5</v>
      </c>
      <c r="AC5260" s="175"/>
    </row>
    <row r="5261" spans="1:29">
      <c r="A5261" t="s">
        <v>11756</v>
      </c>
      <c r="B5261" t="s">
        <v>11757</v>
      </c>
      <c r="C5261">
        <v>4.0599999999999996</v>
      </c>
      <c r="D5261">
        <v>4.0599999999999996</v>
      </c>
      <c r="E5261">
        <v>2.9</v>
      </c>
      <c r="F5261">
        <v>6.27</v>
      </c>
      <c r="G5261">
        <v>6.31</v>
      </c>
      <c r="H5261">
        <v>3.44</v>
      </c>
      <c r="I5261">
        <v>5.39</v>
      </c>
      <c r="J5261">
        <v>5.73</v>
      </c>
      <c r="K5261">
        <v>2.7</v>
      </c>
      <c r="U5261">
        <v>5</v>
      </c>
      <c r="V5261">
        <v>4</v>
      </c>
      <c r="W5261">
        <v>4</v>
      </c>
      <c r="X5261">
        <v>82</v>
      </c>
      <c r="Y5261">
        <v>67</v>
      </c>
      <c r="Z5261">
        <v>14</v>
      </c>
      <c r="AA5261">
        <f t="shared" si="1155"/>
        <v>176</v>
      </c>
      <c r="AB5261">
        <f t="shared" si="1150"/>
        <v>2.9328342627029634E-5</v>
      </c>
      <c r="AC5261" s="175">
        <f t="shared" ref="AC5261" si="1156">SUM(AB5261:AB5264)/4</f>
        <v>3.4702428136812055E-5</v>
      </c>
    </row>
    <row r="5262" spans="1:29">
      <c r="A5262" t="s">
        <v>11758</v>
      </c>
      <c r="B5262" t="s">
        <v>11759</v>
      </c>
      <c r="C5262">
        <v>4.0599999999999996</v>
      </c>
      <c r="D5262">
        <v>4.0599999999999996</v>
      </c>
      <c r="E5262">
        <v>2.88</v>
      </c>
      <c r="F5262">
        <v>6.25</v>
      </c>
      <c r="G5262">
        <v>6.31</v>
      </c>
      <c r="H5262">
        <v>3.41</v>
      </c>
      <c r="I5262">
        <v>5.35</v>
      </c>
      <c r="J5262">
        <v>5.72</v>
      </c>
      <c r="K5262">
        <v>2.7</v>
      </c>
      <c r="U5262">
        <v>4</v>
      </c>
      <c r="V5262">
        <v>3</v>
      </c>
      <c r="W5262">
        <v>5</v>
      </c>
      <c r="X5262">
        <v>85</v>
      </c>
      <c r="Y5262">
        <v>65</v>
      </c>
      <c r="Z5262">
        <v>12</v>
      </c>
      <c r="AA5262">
        <f t="shared" si="1155"/>
        <v>174</v>
      </c>
      <c r="AB5262">
        <f t="shared" si="1150"/>
        <v>2.8995066006267932E-5</v>
      </c>
      <c r="AC5262" s="175"/>
    </row>
    <row r="5263" spans="1:29">
      <c r="A5263" t="s">
        <v>11760</v>
      </c>
      <c r="B5263" t="s">
        <v>11761</v>
      </c>
      <c r="C5263">
        <v>4.0599999999999996</v>
      </c>
      <c r="D5263">
        <v>4.0599999999999996</v>
      </c>
      <c r="E5263">
        <v>2.87</v>
      </c>
      <c r="F5263">
        <v>6.24</v>
      </c>
      <c r="G5263">
        <v>6.31</v>
      </c>
      <c r="H5263">
        <v>3.4</v>
      </c>
      <c r="I5263">
        <v>5.33</v>
      </c>
      <c r="J5263">
        <v>5.7</v>
      </c>
      <c r="K5263">
        <v>2.7</v>
      </c>
      <c r="U5263">
        <v>7</v>
      </c>
      <c r="V5263">
        <v>5</v>
      </c>
      <c r="W5263">
        <v>7</v>
      </c>
      <c r="X5263">
        <v>87</v>
      </c>
      <c r="Y5263">
        <v>62</v>
      </c>
      <c r="Z5263">
        <v>21</v>
      </c>
      <c r="AA5263">
        <f t="shared" si="1155"/>
        <v>189</v>
      </c>
      <c r="AB5263">
        <f t="shared" si="1150"/>
        <v>3.1494640661980688E-5</v>
      </c>
      <c r="AC5263" s="175"/>
    </row>
    <row r="5264" spans="1:29">
      <c r="A5264" t="s">
        <v>11762</v>
      </c>
      <c r="B5264" t="s">
        <v>11763</v>
      </c>
      <c r="C5264">
        <v>4.0599999999999996</v>
      </c>
      <c r="D5264">
        <v>4.0599999999999996</v>
      </c>
      <c r="E5264">
        <v>2.86</v>
      </c>
      <c r="F5264">
        <v>6.21</v>
      </c>
      <c r="G5264">
        <v>6.31</v>
      </c>
      <c r="H5264">
        <v>3.37</v>
      </c>
      <c r="I5264">
        <v>5.3</v>
      </c>
      <c r="J5264">
        <v>5.69</v>
      </c>
      <c r="K5264">
        <v>2.7</v>
      </c>
      <c r="U5264">
        <v>5</v>
      </c>
      <c r="V5264">
        <v>9</v>
      </c>
      <c r="W5264">
        <v>11</v>
      </c>
      <c r="X5264">
        <v>119</v>
      </c>
      <c r="Y5264">
        <v>100</v>
      </c>
      <c r="Z5264">
        <v>50</v>
      </c>
      <c r="AA5264">
        <f t="shared" si="1155"/>
        <v>294</v>
      </c>
      <c r="AB5264">
        <f t="shared" si="1150"/>
        <v>4.899166325196996E-5</v>
      </c>
      <c r="AC5264" s="175"/>
    </row>
    <row r="5265" spans="1:29">
      <c r="A5265" t="s">
        <v>11764</v>
      </c>
      <c r="B5265" t="s">
        <v>11765</v>
      </c>
      <c r="C5265">
        <v>4.0599999999999996</v>
      </c>
      <c r="D5265">
        <v>4.0599999999999996</v>
      </c>
      <c r="E5265">
        <v>2.88</v>
      </c>
      <c r="F5265">
        <v>6.24</v>
      </c>
      <c r="G5265">
        <v>6.31</v>
      </c>
      <c r="H5265">
        <v>3.37</v>
      </c>
      <c r="I5265">
        <v>5.36</v>
      </c>
      <c r="J5265">
        <v>5.72</v>
      </c>
      <c r="K5265">
        <v>2.7</v>
      </c>
      <c r="V5265">
        <v>15</v>
      </c>
      <c r="W5265">
        <v>18</v>
      </c>
      <c r="X5265">
        <v>193</v>
      </c>
      <c r="Y5265">
        <v>137</v>
      </c>
      <c r="Z5265">
        <v>157</v>
      </c>
      <c r="AA5265">
        <f t="shared" si="1155"/>
        <v>520</v>
      </c>
      <c r="AB5265">
        <f t="shared" si="1150"/>
        <v>8.66519213980421E-5</v>
      </c>
      <c r="AC5265" s="175">
        <f t="shared" si="1149"/>
        <v>9.340077296846653E-5</v>
      </c>
    </row>
    <row r="5266" spans="1:29">
      <c r="A5266" t="s">
        <v>11766</v>
      </c>
      <c r="B5266" t="s">
        <v>11767</v>
      </c>
      <c r="C5266">
        <v>4.0599999999999996</v>
      </c>
      <c r="D5266">
        <v>4.0599999999999996</v>
      </c>
      <c r="E5266">
        <v>2.95</v>
      </c>
      <c r="F5266">
        <v>6.3</v>
      </c>
      <c r="G5266">
        <v>6.31</v>
      </c>
      <c r="H5266">
        <v>3.42</v>
      </c>
      <c r="I5266">
        <v>5.53</v>
      </c>
      <c r="J5266">
        <v>5.81</v>
      </c>
      <c r="K5266">
        <v>2.7</v>
      </c>
      <c r="U5266">
        <v>2</v>
      </c>
      <c r="V5266">
        <v>24</v>
      </c>
      <c r="W5266">
        <v>14</v>
      </c>
      <c r="X5266">
        <v>218</v>
      </c>
      <c r="Y5266">
        <v>116</v>
      </c>
      <c r="Z5266">
        <v>245</v>
      </c>
      <c r="AA5266">
        <f t="shared" si="1155"/>
        <v>619</v>
      </c>
      <c r="AB5266">
        <f t="shared" si="1150"/>
        <v>1.0314911412574627E-4</v>
      </c>
      <c r="AC5266" s="175"/>
    </row>
    <row r="5267" spans="1:29">
      <c r="A5267" t="s">
        <v>11768</v>
      </c>
      <c r="B5267" t="s">
        <v>11769</v>
      </c>
      <c r="C5267">
        <v>4.0599999999999996</v>
      </c>
      <c r="D5267">
        <v>4.0599999999999996</v>
      </c>
      <c r="E5267">
        <v>3.02</v>
      </c>
      <c r="F5267">
        <v>6.31</v>
      </c>
      <c r="G5267">
        <v>6.32</v>
      </c>
      <c r="H5267">
        <v>3.51</v>
      </c>
      <c r="I5267">
        <v>5.72</v>
      </c>
      <c r="J5267">
        <v>5.9</v>
      </c>
      <c r="K5267">
        <v>2.7</v>
      </c>
      <c r="U5267">
        <v>6</v>
      </c>
      <c r="V5267">
        <v>15</v>
      </c>
      <c r="W5267">
        <v>15</v>
      </c>
      <c r="X5267">
        <v>216</v>
      </c>
      <c r="Y5267">
        <v>146</v>
      </c>
      <c r="Z5267">
        <v>211</v>
      </c>
      <c r="AA5267">
        <f t="shared" si="1155"/>
        <v>609</v>
      </c>
      <c r="AB5267">
        <f t="shared" si="1150"/>
        <v>1.0148273102193777E-4</v>
      </c>
      <c r="AC5267" s="175"/>
    </row>
    <row r="5268" spans="1:29">
      <c r="A5268" t="s">
        <v>11770</v>
      </c>
      <c r="B5268" t="s">
        <v>11771</v>
      </c>
      <c r="C5268">
        <v>4.0599999999999996</v>
      </c>
      <c r="D5268">
        <v>4.0599999999999996</v>
      </c>
      <c r="E5268">
        <v>3.09</v>
      </c>
      <c r="F5268">
        <v>6.31</v>
      </c>
      <c r="G5268">
        <v>6.32</v>
      </c>
      <c r="H5268">
        <v>3.64</v>
      </c>
      <c r="I5268">
        <v>5.89</v>
      </c>
      <c r="J5268">
        <v>5.99</v>
      </c>
      <c r="K5268">
        <v>2.7</v>
      </c>
      <c r="U5268">
        <v>11</v>
      </c>
      <c r="V5268">
        <v>14</v>
      </c>
      <c r="W5268">
        <v>14</v>
      </c>
      <c r="X5268">
        <v>163</v>
      </c>
      <c r="Y5268">
        <v>131</v>
      </c>
      <c r="Z5268">
        <v>161</v>
      </c>
      <c r="AA5268">
        <f t="shared" si="1155"/>
        <v>494</v>
      </c>
      <c r="AB5268">
        <f t="shared" si="1150"/>
        <v>8.2319325328139993E-5</v>
      </c>
      <c r="AC5268" s="175"/>
    </row>
    <row r="5269" spans="1:29">
      <c r="A5269" t="s">
        <v>11772</v>
      </c>
      <c r="B5269" t="s">
        <v>11773</v>
      </c>
      <c r="C5269">
        <v>4.0599999999999996</v>
      </c>
      <c r="D5269">
        <v>4.0599999999999996</v>
      </c>
      <c r="E5269">
        <v>3.16</v>
      </c>
      <c r="F5269">
        <v>6.32</v>
      </c>
      <c r="G5269">
        <v>6.32</v>
      </c>
      <c r="H5269">
        <v>3.78</v>
      </c>
      <c r="I5269">
        <v>6.02</v>
      </c>
      <c r="J5269">
        <v>6.05</v>
      </c>
      <c r="K5269">
        <v>2.7</v>
      </c>
      <c r="U5269">
        <v>9</v>
      </c>
      <c r="V5269">
        <v>13</v>
      </c>
      <c r="W5269">
        <v>14</v>
      </c>
      <c r="X5269">
        <v>151</v>
      </c>
      <c r="Y5269">
        <v>133</v>
      </c>
      <c r="Z5269">
        <v>153</v>
      </c>
      <c r="AA5269">
        <f t="shared" si="1155"/>
        <v>473</v>
      </c>
      <c r="AB5269">
        <f t="shared" si="1150"/>
        <v>7.8819920810142144E-5</v>
      </c>
      <c r="AC5269" s="175">
        <f t="shared" si="1151"/>
        <v>7.3112558679598027E-5</v>
      </c>
    </row>
    <row r="5270" spans="1:29">
      <c r="A5270" t="s">
        <v>11774</v>
      </c>
      <c r="B5270" t="s">
        <v>11775</v>
      </c>
      <c r="C5270">
        <v>4.0599999999999996</v>
      </c>
      <c r="D5270">
        <v>4.0599999999999996</v>
      </c>
      <c r="E5270">
        <v>3.23</v>
      </c>
      <c r="F5270">
        <v>6.32</v>
      </c>
      <c r="G5270">
        <v>6.32</v>
      </c>
      <c r="H5270">
        <v>3.88</v>
      </c>
      <c r="I5270">
        <v>6.07</v>
      </c>
      <c r="J5270">
        <v>6.08</v>
      </c>
      <c r="K5270">
        <v>2.7</v>
      </c>
      <c r="U5270">
        <v>7</v>
      </c>
      <c r="V5270">
        <v>12</v>
      </c>
      <c r="W5270">
        <v>11</v>
      </c>
      <c r="X5270">
        <v>148</v>
      </c>
      <c r="Y5270">
        <v>126</v>
      </c>
      <c r="Z5270">
        <v>139</v>
      </c>
      <c r="AA5270">
        <f t="shared" si="1155"/>
        <v>443</v>
      </c>
      <c r="AB5270">
        <f t="shared" ref="AB5270:AB5333" si="1157">AA5270/$AD$4</f>
        <v>7.3820771498716632E-5</v>
      </c>
      <c r="AC5270" s="175"/>
    </row>
    <row r="5271" spans="1:29">
      <c r="A5271" t="s">
        <v>11776</v>
      </c>
      <c r="B5271" t="s">
        <v>11777</v>
      </c>
      <c r="C5271">
        <v>4.0599999999999996</v>
      </c>
      <c r="D5271">
        <v>4.0599999999999996</v>
      </c>
      <c r="E5271">
        <v>3.27</v>
      </c>
      <c r="F5271">
        <v>6.32</v>
      </c>
      <c r="G5271">
        <v>6.32</v>
      </c>
      <c r="H5271">
        <v>3.98</v>
      </c>
      <c r="I5271">
        <v>6.08</v>
      </c>
      <c r="J5271">
        <v>6.09</v>
      </c>
      <c r="K5271">
        <v>2.7</v>
      </c>
      <c r="U5271">
        <v>4</v>
      </c>
      <c r="V5271">
        <v>11</v>
      </c>
      <c r="W5271">
        <v>9</v>
      </c>
      <c r="X5271">
        <v>138</v>
      </c>
      <c r="Y5271">
        <v>122</v>
      </c>
      <c r="Z5271">
        <v>141</v>
      </c>
      <c r="AA5271">
        <f t="shared" si="1155"/>
        <v>425</v>
      </c>
      <c r="AB5271">
        <f t="shared" si="1157"/>
        <v>7.0821281911861333E-5</v>
      </c>
      <c r="AC5271" s="175"/>
    </row>
    <row r="5272" spans="1:29">
      <c r="A5272" t="s">
        <v>11778</v>
      </c>
      <c r="B5272" t="s">
        <v>11779</v>
      </c>
      <c r="C5272">
        <v>4.0599999999999996</v>
      </c>
      <c r="D5272">
        <v>4.0599999999999996</v>
      </c>
      <c r="E5272">
        <v>3.31</v>
      </c>
      <c r="F5272">
        <v>6.32</v>
      </c>
      <c r="G5272">
        <v>6.32</v>
      </c>
      <c r="H5272">
        <v>4.0599999999999996</v>
      </c>
      <c r="I5272">
        <v>6.09</v>
      </c>
      <c r="J5272">
        <v>6.09</v>
      </c>
      <c r="K5272">
        <v>2.7</v>
      </c>
      <c r="U5272">
        <v>7</v>
      </c>
      <c r="V5272">
        <v>10</v>
      </c>
      <c r="W5272">
        <v>7</v>
      </c>
      <c r="X5272">
        <v>131</v>
      </c>
      <c r="Y5272">
        <v>123</v>
      </c>
      <c r="Z5272">
        <v>136</v>
      </c>
      <c r="AA5272">
        <f t="shared" si="1155"/>
        <v>414</v>
      </c>
      <c r="AB5272">
        <f t="shared" si="1157"/>
        <v>6.8988260497671974E-5</v>
      </c>
      <c r="AC5272" s="175"/>
    </row>
    <row r="5273" spans="1:29">
      <c r="A5273" t="s">
        <v>11780</v>
      </c>
      <c r="B5273" t="s">
        <v>11781</v>
      </c>
      <c r="C5273">
        <v>4.0599999999999996</v>
      </c>
      <c r="D5273">
        <v>4.0599999999999996</v>
      </c>
      <c r="E5273">
        <v>3.33</v>
      </c>
      <c r="F5273">
        <v>6.32</v>
      </c>
      <c r="G5273">
        <v>6.32</v>
      </c>
      <c r="H5273">
        <v>4.1100000000000003</v>
      </c>
      <c r="I5273">
        <v>6.09</v>
      </c>
      <c r="J5273">
        <v>6.09</v>
      </c>
      <c r="K5273">
        <v>2.7</v>
      </c>
      <c r="U5273">
        <v>9</v>
      </c>
      <c r="V5273">
        <v>9</v>
      </c>
      <c r="W5273">
        <v>8</v>
      </c>
      <c r="X5273">
        <v>104</v>
      </c>
      <c r="Y5273">
        <v>113</v>
      </c>
      <c r="Z5273">
        <v>110</v>
      </c>
      <c r="AA5273">
        <f t="shared" si="1155"/>
        <v>353</v>
      </c>
      <c r="AB5273">
        <f t="shared" si="1157"/>
        <v>5.8823323564440116E-5</v>
      </c>
      <c r="AC5273" s="175">
        <f t="shared" si="1152"/>
        <v>5.5157280736061419E-5</v>
      </c>
    </row>
    <row r="5274" spans="1:29">
      <c r="A5274" t="s">
        <v>11782</v>
      </c>
      <c r="B5274" t="s">
        <v>11783</v>
      </c>
      <c r="C5274">
        <v>4.0599999999999996</v>
      </c>
      <c r="D5274">
        <v>4.0599999999999996</v>
      </c>
      <c r="E5274">
        <v>3.35</v>
      </c>
      <c r="F5274">
        <v>6.32</v>
      </c>
      <c r="G5274">
        <v>6.32</v>
      </c>
      <c r="H5274">
        <v>4.1399999999999997</v>
      </c>
      <c r="I5274">
        <v>6.09</v>
      </c>
      <c r="J5274">
        <v>6.09</v>
      </c>
      <c r="K5274">
        <v>2.7</v>
      </c>
      <c r="U5274">
        <v>10</v>
      </c>
      <c r="V5274">
        <v>8</v>
      </c>
      <c r="W5274">
        <v>8</v>
      </c>
      <c r="X5274">
        <v>92</v>
      </c>
      <c r="Y5274">
        <v>116</v>
      </c>
      <c r="Z5274">
        <v>105</v>
      </c>
      <c r="AA5274">
        <f t="shared" si="1155"/>
        <v>339</v>
      </c>
      <c r="AB5274">
        <f t="shared" si="1157"/>
        <v>5.6490387219108214E-5</v>
      </c>
      <c r="AC5274" s="175"/>
    </row>
    <row r="5275" spans="1:29">
      <c r="A5275" t="s">
        <v>11784</v>
      </c>
      <c r="B5275" t="s">
        <v>11785</v>
      </c>
      <c r="C5275">
        <v>4.0599999999999996</v>
      </c>
      <c r="D5275">
        <v>4.0599999999999996</v>
      </c>
      <c r="E5275">
        <v>3.36</v>
      </c>
      <c r="F5275">
        <v>6.32</v>
      </c>
      <c r="G5275">
        <v>6.32</v>
      </c>
      <c r="H5275">
        <v>4.1500000000000004</v>
      </c>
      <c r="I5275">
        <v>6.09</v>
      </c>
      <c r="J5275">
        <v>6.09</v>
      </c>
      <c r="K5275">
        <v>2.7</v>
      </c>
      <c r="U5275">
        <v>8</v>
      </c>
      <c r="V5275">
        <v>9</v>
      </c>
      <c r="W5275">
        <v>8</v>
      </c>
      <c r="X5275">
        <v>89</v>
      </c>
      <c r="Y5275">
        <v>105</v>
      </c>
      <c r="Z5275">
        <v>94</v>
      </c>
      <c r="AA5275">
        <f t="shared" si="1155"/>
        <v>313</v>
      </c>
      <c r="AB5275">
        <f t="shared" si="1157"/>
        <v>5.2157791149206113E-5</v>
      </c>
      <c r="AC5275" s="175"/>
    </row>
    <row r="5276" spans="1:29">
      <c r="A5276" t="s">
        <v>11786</v>
      </c>
      <c r="B5276" t="s">
        <v>11787</v>
      </c>
      <c r="C5276">
        <v>4.0599999999999996</v>
      </c>
      <c r="D5276">
        <v>4.0599999999999996</v>
      </c>
      <c r="E5276">
        <v>3.35</v>
      </c>
      <c r="F5276">
        <v>6.32</v>
      </c>
      <c r="G5276">
        <v>6.32</v>
      </c>
      <c r="H5276">
        <v>4.13</v>
      </c>
      <c r="I5276">
        <v>6.09</v>
      </c>
      <c r="J5276">
        <v>6.09</v>
      </c>
      <c r="K5276">
        <v>2.7</v>
      </c>
      <c r="U5276">
        <v>10</v>
      </c>
      <c r="V5276">
        <v>10</v>
      </c>
      <c r="W5276">
        <v>8</v>
      </c>
      <c r="X5276">
        <v>77</v>
      </c>
      <c r="Y5276">
        <v>103</v>
      </c>
      <c r="Z5276">
        <v>111</v>
      </c>
      <c r="AA5276">
        <f t="shared" si="1155"/>
        <v>319</v>
      </c>
      <c r="AB5276">
        <f t="shared" si="1157"/>
        <v>5.3157621011491213E-5</v>
      </c>
      <c r="AC5276" s="175"/>
    </row>
    <row r="5277" spans="1:29">
      <c r="A5277" t="s">
        <v>11788</v>
      </c>
      <c r="B5277" t="s">
        <v>11789</v>
      </c>
      <c r="C5277">
        <v>4.0599999999999996</v>
      </c>
      <c r="D5277">
        <v>4.0599999999999996</v>
      </c>
      <c r="E5277">
        <v>3.33</v>
      </c>
      <c r="F5277">
        <v>6.32</v>
      </c>
      <c r="G5277">
        <v>6.32</v>
      </c>
      <c r="H5277">
        <v>4.08</v>
      </c>
      <c r="I5277">
        <v>6.08</v>
      </c>
      <c r="J5277">
        <v>6.09</v>
      </c>
      <c r="K5277">
        <v>2.7</v>
      </c>
      <c r="U5277">
        <v>9</v>
      </c>
      <c r="V5277">
        <v>10</v>
      </c>
      <c r="W5277">
        <v>7</v>
      </c>
      <c r="X5277">
        <v>82</v>
      </c>
      <c r="Y5277">
        <v>111</v>
      </c>
      <c r="Z5277">
        <v>130</v>
      </c>
      <c r="AA5277">
        <f t="shared" si="1155"/>
        <v>349</v>
      </c>
      <c r="AB5277">
        <f t="shared" si="1157"/>
        <v>5.8156770322916718E-5</v>
      </c>
      <c r="AC5277" s="175">
        <f t="shared" si="1153"/>
        <v>6.2489366392818826E-5</v>
      </c>
    </row>
    <row r="5278" spans="1:29">
      <c r="A5278" t="s">
        <v>11790</v>
      </c>
      <c r="B5278" t="s">
        <v>11791</v>
      </c>
      <c r="C5278">
        <v>4.0599999999999996</v>
      </c>
      <c r="D5278">
        <v>4.0599999999999996</v>
      </c>
      <c r="E5278">
        <v>3.28</v>
      </c>
      <c r="F5278">
        <v>6.32</v>
      </c>
      <c r="G5278">
        <v>6.32</v>
      </c>
      <c r="H5278">
        <v>4.01</v>
      </c>
      <c r="I5278">
        <v>6.07</v>
      </c>
      <c r="J5278">
        <v>6.08</v>
      </c>
      <c r="K5278">
        <v>2.7</v>
      </c>
      <c r="U5278">
        <v>9</v>
      </c>
      <c r="V5278">
        <v>11</v>
      </c>
      <c r="W5278">
        <v>9</v>
      </c>
      <c r="X5278">
        <v>86</v>
      </c>
      <c r="Y5278">
        <v>116</v>
      </c>
      <c r="Z5278">
        <v>126</v>
      </c>
      <c r="AA5278">
        <f t="shared" si="1155"/>
        <v>357</v>
      </c>
      <c r="AB5278">
        <f t="shared" si="1157"/>
        <v>5.948987680596352E-5</v>
      </c>
      <c r="AC5278" s="175"/>
    </row>
    <row r="5279" spans="1:29">
      <c r="A5279" t="s">
        <v>11792</v>
      </c>
      <c r="B5279" t="s">
        <v>11793</v>
      </c>
      <c r="C5279">
        <v>4.0599999999999996</v>
      </c>
      <c r="D5279">
        <v>4.0599999999999996</v>
      </c>
      <c r="E5279">
        <v>3.17</v>
      </c>
      <c r="F5279">
        <v>6.31</v>
      </c>
      <c r="G5279">
        <v>6.32</v>
      </c>
      <c r="H5279">
        <v>3.89</v>
      </c>
      <c r="I5279">
        <v>6.01</v>
      </c>
      <c r="J5279">
        <v>6.05</v>
      </c>
      <c r="K5279">
        <v>2.7</v>
      </c>
      <c r="U5279">
        <v>8</v>
      </c>
      <c r="V5279">
        <v>13</v>
      </c>
      <c r="W5279">
        <v>12</v>
      </c>
      <c r="X5279">
        <v>101</v>
      </c>
      <c r="Y5279">
        <v>120</v>
      </c>
      <c r="Z5279">
        <v>133</v>
      </c>
      <c r="AA5279">
        <f t="shared" si="1155"/>
        <v>387</v>
      </c>
      <c r="AB5279">
        <f t="shared" si="1157"/>
        <v>6.4489026117389025E-5</v>
      </c>
      <c r="AC5279" s="175"/>
    </row>
    <row r="5280" spans="1:29">
      <c r="A5280" t="s">
        <v>11794</v>
      </c>
      <c r="B5280" t="s">
        <v>11795</v>
      </c>
      <c r="C5280">
        <v>4.0599999999999996</v>
      </c>
      <c r="D5280">
        <v>4.0599999999999996</v>
      </c>
      <c r="E5280">
        <v>3.08</v>
      </c>
      <c r="F5280">
        <v>6.31</v>
      </c>
      <c r="G5280">
        <v>6.32</v>
      </c>
      <c r="H5280">
        <v>3.73</v>
      </c>
      <c r="I5280">
        <v>5.85</v>
      </c>
      <c r="J5280">
        <v>5.97</v>
      </c>
      <c r="K5280">
        <v>2.7</v>
      </c>
      <c r="U5280">
        <v>9</v>
      </c>
      <c r="V5280">
        <v>13</v>
      </c>
      <c r="W5280">
        <v>12</v>
      </c>
      <c r="X5280">
        <v>105</v>
      </c>
      <c r="Y5280">
        <v>131</v>
      </c>
      <c r="Z5280">
        <v>137</v>
      </c>
      <c r="AA5280">
        <f t="shared" si="1155"/>
        <v>407</v>
      </c>
      <c r="AB5280">
        <f t="shared" si="1157"/>
        <v>6.7821792325006033E-5</v>
      </c>
      <c r="AC5280" s="175"/>
    </row>
    <row r="5281" spans="1:29">
      <c r="A5281" t="s">
        <v>11796</v>
      </c>
      <c r="B5281" t="s">
        <v>11797</v>
      </c>
      <c r="C5281">
        <v>4.0599999999999996</v>
      </c>
      <c r="D5281">
        <v>4.0599999999999996</v>
      </c>
      <c r="E5281">
        <v>3.02</v>
      </c>
      <c r="F5281">
        <v>6.3</v>
      </c>
      <c r="G5281">
        <v>6.31</v>
      </c>
      <c r="H5281">
        <v>3.61</v>
      </c>
      <c r="I5281">
        <v>5.7</v>
      </c>
      <c r="J5281">
        <v>5.89</v>
      </c>
      <c r="K5281">
        <v>2.7</v>
      </c>
      <c r="U5281">
        <v>9</v>
      </c>
      <c r="V5281">
        <v>13</v>
      </c>
      <c r="W5281">
        <v>10</v>
      </c>
      <c r="X5281">
        <v>96</v>
      </c>
      <c r="Y5281">
        <v>127</v>
      </c>
      <c r="Z5281">
        <v>118</v>
      </c>
      <c r="AA5281">
        <f t="shared" si="1155"/>
        <v>373</v>
      </c>
      <c r="AB5281">
        <f t="shared" si="1157"/>
        <v>6.2156089772057117E-5</v>
      </c>
      <c r="AC5281" s="175">
        <f t="shared" ref="AC5281" si="1158">SUM(AB5281:AB5284)/4</f>
        <v>4.2951024500664134E-5</v>
      </c>
    </row>
    <row r="5282" spans="1:29">
      <c r="A5282" t="s">
        <v>11798</v>
      </c>
      <c r="B5282" t="s">
        <v>11799</v>
      </c>
      <c r="C5282">
        <v>4.0599999999999996</v>
      </c>
      <c r="D5282">
        <v>4.0599999999999996</v>
      </c>
      <c r="E5282">
        <v>2.96</v>
      </c>
      <c r="F5282">
        <v>6.3</v>
      </c>
      <c r="G5282">
        <v>6.31</v>
      </c>
      <c r="H5282">
        <v>3.53</v>
      </c>
      <c r="I5282">
        <v>5.56</v>
      </c>
      <c r="J5282">
        <v>5.83</v>
      </c>
      <c r="K5282">
        <v>2.7</v>
      </c>
      <c r="U5282">
        <v>6</v>
      </c>
      <c r="V5282">
        <v>9</v>
      </c>
      <c r="W5282">
        <v>9</v>
      </c>
      <c r="X5282">
        <v>93</v>
      </c>
      <c r="Y5282">
        <v>115</v>
      </c>
      <c r="Z5282">
        <v>68</v>
      </c>
      <c r="AA5282">
        <f t="shared" si="1155"/>
        <v>300</v>
      </c>
      <c r="AB5282">
        <f t="shared" si="1157"/>
        <v>4.9991493114255059E-5</v>
      </c>
      <c r="AC5282" s="175"/>
    </row>
    <row r="5283" spans="1:29">
      <c r="A5283" t="s">
        <v>11800</v>
      </c>
      <c r="B5283" t="s">
        <v>11801</v>
      </c>
      <c r="C5283">
        <v>4.0599999999999996</v>
      </c>
      <c r="D5283">
        <v>4.0599999999999996</v>
      </c>
      <c r="E5283">
        <v>2.94</v>
      </c>
      <c r="F5283">
        <v>6.28</v>
      </c>
      <c r="G5283">
        <v>6.31</v>
      </c>
      <c r="H5283">
        <v>3.47</v>
      </c>
      <c r="I5283">
        <v>5.49</v>
      </c>
      <c r="J5283">
        <v>5.79</v>
      </c>
      <c r="K5283">
        <v>2.7</v>
      </c>
      <c r="U5283">
        <v>6</v>
      </c>
      <c r="V5283">
        <v>7</v>
      </c>
      <c r="W5283">
        <v>5</v>
      </c>
      <c r="X5283">
        <v>70</v>
      </c>
      <c r="Y5283">
        <v>86</v>
      </c>
      <c r="Z5283">
        <v>28</v>
      </c>
      <c r="AA5283">
        <f t="shared" si="1155"/>
        <v>202</v>
      </c>
      <c r="AB5283">
        <f t="shared" si="1157"/>
        <v>3.3660938696931742E-5</v>
      </c>
      <c r="AC5283" s="175"/>
    </row>
    <row r="5284" spans="1:29">
      <c r="A5284" t="s">
        <v>11802</v>
      </c>
      <c r="B5284" t="s">
        <v>11803</v>
      </c>
      <c r="C5284">
        <v>4.0599999999999996</v>
      </c>
      <c r="D5284">
        <v>4.0599999999999996</v>
      </c>
      <c r="E5284">
        <v>2.9</v>
      </c>
      <c r="F5284">
        <v>6.21</v>
      </c>
      <c r="G5284">
        <v>6.31</v>
      </c>
      <c r="H5284">
        <v>3.41</v>
      </c>
      <c r="I5284">
        <v>5.39</v>
      </c>
      <c r="J5284">
        <v>5.74</v>
      </c>
      <c r="K5284">
        <v>2.7</v>
      </c>
      <c r="U5284">
        <v>2</v>
      </c>
      <c r="V5284">
        <v>4</v>
      </c>
      <c r="W5284">
        <v>3</v>
      </c>
      <c r="X5284">
        <v>71</v>
      </c>
      <c r="Y5284">
        <v>64</v>
      </c>
      <c r="Z5284">
        <v>12</v>
      </c>
      <c r="AA5284">
        <f t="shared" si="1155"/>
        <v>156</v>
      </c>
      <c r="AB5284">
        <f t="shared" si="1157"/>
        <v>2.5995576419412629E-5</v>
      </c>
      <c r="AC5284" s="175"/>
    </row>
    <row r="5285" spans="1:29">
      <c r="A5285" t="s">
        <v>11804</v>
      </c>
      <c r="B5285" t="s">
        <v>11805</v>
      </c>
      <c r="C5285">
        <v>4.05</v>
      </c>
      <c r="D5285">
        <v>4.0599999999999996</v>
      </c>
      <c r="E5285">
        <v>2.88</v>
      </c>
      <c r="F5285">
        <v>6.13</v>
      </c>
      <c r="G5285">
        <v>6.3</v>
      </c>
      <c r="H5285">
        <v>3.36</v>
      </c>
      <c r="I5285">
        <v>5.34</v>
      </c>
      <c r="J5285">
        <v>5.71</v>
      </c>
      <c r="K5285">
        <v>2.7</v>
      </c>
      <c r="U5285">
        <v>3</v>
      </c>
      <c r="V5285">
        <v>4</v>
      </c>
      <c r="W5285">
        <v>3</v>
      </c>
      <c r="X5285">
        <v>82</v>
      </c>
      <c r="Y5285">
        <v>66</v>
      </c>
      <c r="Z5285">
        <v>14</v>
      </c>
      <c r="AA5285">
        <f t="shared" si="1155"/>
        <v>172</v>
      </c>
      <c r="AB5285">
        <f t="shared" si="1157"/>
        <v>2.8661789385506233E-5</v>
      </c>
      <c r="AC5285" s="175">
        <f t="shared" ref="AC5285:AC5345" si="1159">SUM(AB5285:AB5288)/4</f>
        <v>3.3077704610598758E-5</v>
      </c>
    </row>
    <row r="5286" spans="1:29">
      <c r="A5286" t="s">
        <v>11806</v>
      </c>
      <c r="B5286" t="s">
        <v>11807</v>
      </c>
      <c r="C5286">
        <v>4.05</v>
      </c>
      <c r="D5286">
        <v>4.0599999999999996</v>
      </c>
      <c r="E5286">
        <v>2.86</v>
      </c>
      <c r="F5286">
        <v>6.07</v>
      </c>
      <c r="G5286">
        <v>6.29</v>
      </c>
      <c r="H5286">
        <v>3.32</v>
      </c>
      <c r="I5286">
        <v>5.29</v>
      </c>
      <c r="J5286">
        <v>5.68</v>
      </c>
      <c r="K5286">
        <v>2.7</v>
      </c>
      <c r="U5286">
        <v>3</v>
      </c>
      <c r="V5286">
        <v>3</v>
      </c>
      <c r="W5286">
        <v>3</v>
      </c>
      <c r="X5286">
        <v>84</v>
      </c>
      <c r="Y5286">
        <v>64</v>
      </c>
      <c r="Z5286">
        <v>11</v>
      </c>
      <c r="AA5286">
        <f t="shared" si="1155"/>
        <v>168</v>
      </c>
      <c r="AB5286">
        <f t="shared" si="1157"/>
        <v>2.7995236143982832E-5</v>
      </c>
      <c r="AC5286" s="175"/>
    </row>
    <row r="5287" spans="1:29">
      <c r="A5287" t="s">
        <v>11808</v>
      </c>
      <c r="B5287" t="s">
        <v>11809</v>
      </c>
      <c r="C5287">
        <v>4.03</v>
      </c>
      <c r="D5287">
        <v>4.0599999999999996</v>
      </c>
      <c r="E5287">
        <v>2.85</v>
      </c>
      <c r="F5287">
        <v>5.98</v>
      </c>
      <c r="G5287">
        <v>6.27</v>
      </c>
      <c r="H5287">
        <v>3.3</v>
      </c>
      <c r="I5287">
        <v>5.24</v>
      </c>
      <c r="J5287">
        <v>5.66</v>
      </c>
      <c r="K5287">
        <v>2.7</v>
      </c>
      <c r="U5287">
        <v>5</v>
      </c>
      <c r="V5287">
        <v>4</v>
      </c>
      <c r="W5287">
        <v>4</v>
      </c>
      <c r="X5287">
        <v>83</v>
      </c>
      <c r="Y5287">
        <v>62</v>
      </c>
      <c r="Z5287">
        <v>21</v>
      </c>
      <c r="AA5287">
        <f t="shared" si="1155"/>
        <v>179</v>
      </c>
      <c r="AB5287">
        <f t="shared" si="1157"/>
        <v>2.9828257558172184E-5</v>
      </c>
      <c r="AC5287" s="175"/>
    </row>
    <row r="5288" spans="1:29">
      <c r="A5288" t="s">
        <v>11810</v>
      </c>
      <c r="B5288" t="s">
        <v>11811</v>
      </c>
      <c r="C5288">
        <v>4.0199999999999996</v>
      </c>
      <c r="D5288">
        <v>4.0599999999999996</v>
      </c>
      <c r="E5288">
        <v>2.84</v>
      </c>
      <c r="F5288">
        <v>5.95</v>
      </c>
      <c r="G5288">
        <v>6.25</v>
      </c>
      <c r="H5288">
        <v>3.28</v>
      </c>
      <c r="I5288">
        <v>5.23</v>
      </c>
      <c r="J5288">
        <v>5.66</v>
      </c>
      <c r="K5288">
        <v>2.7</v>
      </c>
      <c r="U5288">
        <v>5</v>
      </c>
      <c r="V5288">
        <v>7</v>
      </c>
      <c r="W5288">
        <v>7</v>
      </c>
      <c r="X5288">
        <v>108</v>
      </c>
      <c r="Y5288">
        <v>99</v>
      </c>
      <c r="Z5288">
        <v>49</v>
      </c>
      <c r="AA5288">
        <f t="shared" si="1155"/>
        <v>275</v>
      </c>
      <c r="AB5288">
        <f t="shared" si="1157"/>
        <v>4.5825535354733799E-5</v>
      </c>
      <c r="AC5288" s="175"/>
    </row>
    <row r="5289" spans="1:29">
      <c r="A5289" t="s">
        <v>11812</v>
      </c>
      <c r="B5289" t="s">
        <v>11813</v>
      </c>
      <c r="C5289">
        <v>4.0599999999999996</v>
      </c>
      <c r="D5289">
        <v>4.0599999999999996</v>
      </c>
      <c r="E5289">
        <v>2.89</v>
      </c>
      <c r="F5289">
        <v>6.06</v>
      </c>
      <c r="G5289">
        <v>6.28</v>
      </c>
      <c r="H5289">
        <v>3.28</v>
      </c>
      <c r="I5289">
        <v>5.37</v>
      </c>
      <c r="J5289">
        <v>5.72</v>
      </c>
      <c r="K5289">
        <v>2.7</v>
      </c>
      <c r="U5289">
        <v>1</v>
      </c>
      <c r="V5289">
        <v>11</v>
      </c>
      <c r="W5289">
        <v>13</v>
      </c>
      <c r="X5289">
        <v>178</v>
      </c>
      <c r="Y5289">
        <v>135</v>
      </c>
      <c r="Z5289">
        <v>155</v>
      </c>
      <c r="AA5289">
        <f t="shared" si="1155"/>
        <v>493</v>
      </c>
      <c r="AB5289">
        <f t="shared" si="1157"/>
        <v>8.2152687017759138E-5</v>
      </c>
      <c r="AC5289" s="175">
        <f t="shared" ref="AC5289:AC5349" si="1160">SUM(AB5289:AB5292)/4</f>
        <v>8.9568091829706972E-5</v>
      </c>
    </row>
    <row r="5290" spans="1:29">
      <c r="A5290" t="s">
        <v>11814</v>
      </c>
      <c r="B5290" t="s">
        <v>11815</v>
      </c>
      <c r="C5290">
        <v>4.0599999999999996</v>
      </c>
      <c r="D5290">
        <v>4.0599999999999996</v>
      </c>
      <c r="E5290">
        <v>2.99</v>
      </c>
      <c r="F5290">
        <v>6.29</v>
      </c>
      <c r="G5290">
        <v>6.31</v>
      </c>
      <c r="H5290">
        <v>3.39</v>
      </c>
      <c r="I5290">
        <v>5.64</v>
      </c>
      <c r="J5290">
        <v>5.86</v>
      </c>
      <c r="K5290">
        <v>2.7</v>
      </c>
      <c r="U5290">
        <v>3</v>
      </c>
      <c r="V5290">
        <v>15</v>
      </c>
      <c r="W5290">
        <v>13</v>
      </c>
      <c r="X5290">
        <v>196</v>
      </c>
      <c r="Y5290">
        <v>114</v>
      </c>
      <c r="Z5290">
        <v>242</v>
      </c>
      <c r="AA5290">
        <f t="shared" si="1155"/>
        <v>583</v>
      </c>
      <c r="AB5290">
        <f t="shared" si="1157"/>
        <v>9.7150134952035661E-5</v>
      </c>
      <c r="AC5290" s="175"/>
    </row>
    <row r="5291" spans="1:29">
      <c r="A5291" t="s">
        <v>11816</v>
      </c>
      <c r="B5291" t="s">
        <v>11817</v>
      </c>
      <c r="C5291">
        <v>4.0599999999999996</v>
      </c>
      <c r="D5291">
        <v>4.0599999999999996</v>
      </c>
      <c r="E5291">
        <v>3.11</v>
      </c>
      <c r="F5291">
        <v>6.32</v>
      </c>
      <c r="G5291">
        <v>6.32</v>
      </c>
      <c r="H5291">
        <v>3.54</v>
      </c>
      <c r="I5291">
        <v>5.93</v>
      </c>
      <c r="J5291">
        <v>6.01</v>
      </c>
      <c r="K5291">
        <v>2.7</v>
      </c>
      <c r="U5291">
        <v>6</v>
      </c>
      <c r="V5291">
        <v>12</v>
      </c>
      <c r="W5291">
        <v>13</v>
      </c>
      <c r="X5291">
        <v>209</v>
      </c>
      <c r="Y5291">
        <v>144</v>
      </c>
      <c r="Z5291">
        <v>208</v>
      </c>
      <c r="AA5291">
        <f t="shared" si="1155"/>
        <v>592</v>
      </c>
      <c r="AB5291">
        <f t="shared" si="1157"/>
        <v>9.864987974546331E-5</v>
      </c>
      <c r="AC5291" s="175"/>
    </row>
    <row r="5292" spans="1:29">
      <c r="A5292" t="s">
        <v>11818</v>
      </c>
      <c r="B5292" t="s">
        <v>11819</v>
      </c>
      <c r="C5292">
        <v>4.0599999999999996</v>
      </c>
      <c r="D5292">
        <v>4.0599999999999996</v>
      </c>
      <c r="E5292">
        <v>3.21</v>
      </c>
      <c r="F5292">
        <v>6.32</v>
      </c>
      <c r="G5292">
        <v>6.32</v>
      </c>
      <c r="H5292">
        <v>3.7</v>
      </c>
      <c r="I5292">
        <v>6.04</v>
      </c>
      <c r="J5292">
        <v>6.07</v>
      </c>
      <c r="K5292">
        <v>2.7</v>
      </c>
      <c r="U5292">
        <v>8</v>
      </c>
      <c r="V5292">
        <v>11</v>
      </c>
      <c r="W5292">
        <v>11</v>
      </c>
      <c r="X5292">
        <v>165</v>
      </c>
      <c r="Y5292">
        <v>129</v>
      </c>
      <c r="Z5292">
        <v>158</v>
      </c>
      <c r="AA5292">
        <f t="shared" si="1155"/>
        <v>482</v>
      </c>
      <c r="AB5292">
        <f t="shared" si="1157"/>
        <v>8.0319665603569793E-5</v>
      </c>
      <c r="AC5292" s="175"/>
    </row>
    <row r="5293" spans="1:29">
      <c r="A5293" t="s">
        <v>11820</v>
      </c>
      <c r="B5293" t="s">
        <v>11821</v>
      </c>
      <c r="C5293">
        <v>4.0599999999999996</v>
      </c>
      <c r="D5293">
        <v>4.0599999999999996</v>
      </c>
      <c r="E5293">
        <v>3.29</v>
      </c>
      <c r="F5293">
        <v>6.32</v>
      </c>
      <c r="G5293">
        <v>6.32</v>
      </c>
      <c r="H5293">
        <v>3.86</v>
      </c>
      <c r="I5293">
        <v>6.08</v>
      </c>
      <c r="J5293">
        <v>6.09</v>
      </c>
      <c r="K5293">
        <v>2.7</v>
      </c>
      <c r="U5293">
        <v>7</v>
      </c>
      <c r="V5293">
        <v>10</v>
      </c>
      <c r="W5293">
        <v>11</v>
      </c>
      <c r="X5293">
        <v>152</v>
      </c>
      <c r="Y5293">
        <v>131</v>
      </c>
      <c r="Z5293">
        <v>151</v>
      </c>
      <c r="AA5293">
        <f t="shared" si="1155"/>
        <v>462</v>
      </c>
      <c r="AB5293">
        <f t="shared" si="1157"/>
        <v>7.6986899395952785E-5</v>
      </c>
      <c r="AC5293" s="175">
        <f t="shared" ref="AC5293:AC5353" si="1161">SUM(AB5293:AB5296)/4</f>
        <v>7.0821281911861333E-5</v>
      </c>
    </row>
    <row r="5294" spans="1:29">
      <c r="A5294" t="s">
        <v>11822</v>
      </c>
      <c r="B5294" t="s">
        <v>11823</v>
      </c>
      <c r="C5294">
        <v>4.0599999999999996</v>
      </c>
      <c r="D5294">
        <v>4.0599999999999996</v>
      </c>
      <c r="E5294">
        <v>3.38</v>
      </c>
      <c r="F5294">
        <v>6.32</v>
      </c>
      <c r="G5294">
        <v>6.32</v>
      </c>
      <c r="H5294">
        <v>3.97</v>
      </c>
      <c r="I5294">
        <v>6.09</v>
      </c>
      <c r="J5294">
        <v>6.09</v>
      </c>
      <c r="K5294">
        <v>2.7</v>
      </c>
      <c r="U5294">
        <v>7</v>
      </c>
      <c r="V5294">
        <v>9</v>
      </c>
      <c r="W5294">
        <v>9</v>
      </c>
      <c r="X5294">
        <v>142</v>
      </c>
      <c r="Y5294">
        <v>124</v>
      </c>
      <c r="Z5294">
        <v>137</v>
      </c>
      <c r="AA5294">
        <f t="shared" si="1155"/>
        <v>428</v>
      </c>
      <c r="AB5294">
        <f t="shared" si="1157"/>
        <v>7.1321196843003882E-5</v>
      </c>
      <c r="AC5294" s="175"/>
    </row>
    <row r="5295" spans="1:29">
      <c r="A5295" t="s">
        <v>11824</v>
      </c>
      <c r="B5295" t="s">
        <v>11825</v>
      </c>
      <c r="C5295">
        <v>4.0599999999999996</v>
      </c>
      <c r="D5295">
        <v>4.0599999999999996</v>
      </c>
      <c r="E5295">
        <v>3.44</v>
      </c>
      <c r="F5295">
        <v>6.32</v>
      </c>
      <c r="G5295">
        <v>6.32</v>
      </c>
      <c r="H5295">
        <v>4.0999999999999996</v>
      </c>
      <c r="I5295">
        <v>6.09</v>
      </c>
      <c r="J5295">
        <v>6.09</v>
      </c>
      <c r="K5295">
        <v>2.7</v>
      </c>
      <c r="U5295">
        <v>4</v>
      </c>
      <c r="V5295">
        <v>9</v>
      </c>
      <c r="W5295">
        <v>8</v>
      </c>
      <c r="X5295">
        <v>130</v>
      </c>
      <c r="Y5295">
        <v>121</v>
      </c>
      <c r="Z5295">
        <v>139</v>
      </c>
      <c r="AA5295">
        <f t="shared" si="1155"/>
        <v>411</v>
      </c>
      <c r="AB5295">
        <f t="shared" si="1157"/>
        <v>6.8488345566529424E-5</v>
      </c>
      <c r="AC5295" s="175"/>
    </row>
    <row r="5296" spans="1:29">
      <c r="A5296" t="s">
        <v>11826</v>
      </c>
      <c r="B5296" t="s">
        <v>11827</v>
      </c>
      <c r="C5296">
        <v>4.0599999999999996</v>
      </c>
      <c r="D5296">
        <v>4.0599999999999996</v>
      </c>
      <c r="E5296">
        <v>3.47</v>
      </c>
      <c r="F5296">
        <v>6.32</v>
      </c>
      <c r="G5296">
        <v>6.32</v>
      </c>
      <c r="H5296">
        <v>4.2</v>
      </c>
      <c r="I5296">
        <v>6.09</v>
      </c>
      <c r="J5296">
        <v>6.09</v>
      </c>
      <c r="K5296">
        <v>2.7</v>
      </c>
      <c r="U5296">
        <v>5</v>
      </c>
      <c r="V5296">
        <v>8</v>
      </c>
      <c r="W5296">
        <v>7</v>
      </c>
      <c r="X5296">
        <v>124</v>
      </c>
      <c r="Y5296">
        <v>121</v>
      </c>
      <c r="Z5296">
        <v>134</v>
      </c>
      <c r="AA5296">
        <f t="shared" si="1155"/>
        <v>399</v>
      </c>
      <c r="AB5296">
        <f t="shared" si="1157"/>
        <v>6.6488685841959225E-5</v>
      </c>
      <c r="AC5296" s="175"/>
    </row>
    <row r="5297" spans="1:29">
      <c r="A5297" t="s">
        <v>11828</v>
      </c>
      <c r="B5297" t="s">
        <v>11829</v>
      </c>
      <c r="C5297">
        <v>4.0599999999999996</v>
      </c>
      <c r="D5297">
        <v>4.0599999999999996</v>
      </c>
      <c r="E5297">
        <v>3.5</v>
      </c>
      <c r="F5297">
        <v>6.32</v>
      </c>
      <c r="G5297">
        <v>6.32</v>
      </c>
      <c r="H5297">
        <v>4.2699999999999996</v>
      </c>
      <c r="I5297">
        <v>6.09</v>
      </c>
      <c r="J5297">
        <v>6.09</v>
      </c>
      <c r="K5297">
        <v>2.7</v>
      </c>
      <c r="U5297">
        <v>6</v>
      </c>
      <c r="V5297">
        <v>8</v>
      </c>
      <c r="W5297">
        <v>7</v>
      </c>
      <c r="X5297">
        <v>107</v>
      </c>
      <c r="Y5297">
        <v>111</v>
      </c>
      <c r="Z5297">
        <v>108</v>
      </c>
      <c r="AA5297">
        <f t="shared" si="1155"/>
        <v>347</v>
      </c>
      <c r="AB5297">
        <f t="shared" si="1157"/>
        <v>5.7823493702155016E-5</v>
      </c>
      <c r="AC5297" s="175">
        <f t="shared" ref="AC5297:AC5357" si="1162">SUM(AB5297:AB5300)/4</f>
        <v>5.3324259321872061E-5</v>
      </c>
    </row>
    <row r="5298" spans="1:29">
      <c r="A5298" t="s">
        <v>11830</v>
      </c>
      <c r="B5298" t="s">
        <v>11831</v>
      </c>
      <c r="C5298">
        <v>4.0599999999999996</v>
      </c>
      <c r="D5298">
        <v>4.0599999999999996</v>
      </c>
      <c r="E5298">
        <v>3.52</v>
      </c>
      <c r="F5298">
        <v>6.32</v>
      </c>
      <c r="G5298">
        <v>6.32</v>
      </c>
      <c r="H5298">
        <v>4.3</v>
      </c>
      <c r="I5298">
        <v>6.09</v>
      </c>
      <c r="J5298">
        <v>6.09</v>
      </c>
      <c r="K5298">
        <v>2.7</v>
      </c>
      <c r="U5298">
        <v>7</v>
      </c>
      <c r="V5298">
        <v>7</v>
      </c>
      <c r="W5298">
        <v>6</v>
      </c>
      <c r="X5298">
        <v>88</v>
      </c>
      <c r="Y5298">
        <v>114</v>
      </c>
      <c r="Z5298">
        <v>104</v>
      </c>
      <c r="AA5298">
        <f t="shared" si="1155"/>
        <v>326</v>
      </c>
      <c r="AB5298">
        <f t="shared" si="1157"/>
        <v>5.432408918415716E-5</v>
      </c>
      <c r="AC5298" s="175"/>
    </row>
    <row r="5299" spans="1:29">
      <c r="A5299" t="s">
        <v>11832</v>
      </c>
      <c r="B5299" t="s">
        <v>11833</v>
      </c>
      <c r="C5299">
        <v>4.0599999999999996</v>
      </c>
      <c r="D5299">
        <v>4.0599999999999996</v>
      </c>
      <c r="E5299">
        <v>3.51</v>
      </c>
      <c r="F5299">
        <v>6.32</v>
      </c>
      <c r="G5299">
        <v>6.32</v>
      </c>
      <c r="H5299">
        <v>4.3099999999999996</v>
      </c>
      <c r="I5299">
        <v>6.09</v>
      </c>
      <c r="J5299">
        <v>6.09</v>
      </c>
      <c r="K5299">
        <v>2.7</v>
      </c>
      <c r="U5299">
        <v>7</v>
      </c>
      <c r="V5299">
        <v>7</v>
      </c>
      <c r="W5299">
        <v>6</v>
      </c>
      <c r="X5299">
        <v>84</v>
      </c>
      <c r="Y5299">
        <v>104</v>
      </c>
      <c r="Z5299">
        <v>93</v>
      </c>
      <c r="AA5299">
        <f t="shared" si="1155"/>
        <v>301</v>
      </c>
      <c r="AB5299">
        <f t="shared" si="1157"/>
        <v>5.0158131424635907E-5</v>
      </c>
      <c r="AC5299" s="175"/>
    </row>
    <row r="5300" spans="1:29">
      <c r="A5300" t="s">
        <v>11834</v>
      </c>
      <c r="B5300" t="s">
        <v>11835</v>
      </c>
      <c r="C5300">
        <v>4.0599999999999996</v>
      </c>
      <c r="D5300">
        <v>4.0599999999999996</v>
      </c>
      <c r="E5300">
        <v>3.48</v>
      </c>
      <c r="F5300">
        <v>6.32</v>
      </c>
      <c r="G5300">
        <v>6.32</v>
      </c>
      <c r="H5300">
        <v>4.2699999999999996</v>
      </c>
      <c r="I5300">
        <v>6.09</v>
      </c>
      <c r="J5300">
        <v>6.09</v>
      </c>
      <c r="K5300">
        <v>2.7</v>
      </c>
      <c r="U5300">
        <v>8</v>
      </c>
      <c r="V5300">
        <v>8</v>
      </c>
      <c r="W5300">
        <v>7</v>
      </c>
      <c r="X5300">
        <v>72</v>
      </c>
      <c r="Y5300">
        <v>102</v>
      </c>
      <c r="Z5300">
        <v>109</v>
      </c>
      <c r="AA5300">
        <f t="shared" si="1155"/>
        <v>306</v>
      </c>
      <c r="AB5300">
        <f t="shared" si="1157"/>
        <v>5.0991322976540159E-5</v>
      </c>
      <c r="AC5300" s="175"/>
    </row>
    <row r="5301" spans="1:29">
      <c r="A5301" t="s">
        <v>11836</v>
      </c>
      <c r="B5301" t="s">
        <v>11837</v>
      </c>
      <c r="C5301">
        <v>4.0599999999999996</v>
      </c>
      <c r="D5301">
        <v>4.0599999999999996</v>
      </c>
      <c r="E5301">
        <v>3.42</v>
      </c>
      <c r="F5301">
        <v>6.32</v>
      </c>
      <c r="G5301">
        <v>6.32</v>
      </c>
      <c r="H5301">
        <v>4.22</v>
      </c>
      <c r="I5301">
        <v>6.09</v>
      </c>
      <c r="J5301">
        <v>6.09</v>
      </c>
      <c r="K5301">
        <v>2.7</v>
      </c>
      <c r="U5301">
        <v>6</v>
      </c>
      <c r="V5301">
        <v>8</v>
      </c>
      <c r="W5301">
        <v>7</v>
      </c>
      <c r="X5301">
        <v>83</v>
      </c>
      <c r="Y5301">
        <v>109</v>
      </c>
      <c r="Z5301">
        <v>128</v>
      </c>
      <c r="AA5301">
        <f t="shared" si="1155"/>
        <v>341</v>
      </c>
      <c r="AB5301">
        <f t="shared" si="1157"/>
        <v>5.6823663839869916E-5</v>
      </c>
      <c r="AC5301" s="175">
        <f t="shared" ref="AC5301:AC5361" si="1163">SUM(AB5301:AB5304)/4</f>
        <v>6.1322898220152872E-5</v>
      </c>
    </row>
    <row r="5302" spans="1:29">
      <c r="A5302" t="s">
        <v>11838</v>
      </c>
      <c r="B5302" t="s">
        <v>11839</v>
      </c>
      <c r="C5302">
        <v>4.0599999999999996</v>
      </c>
      <c r="D5302">
        <v>4.0599999999999996</v>
      </c>
      <c r="E5302">
        <v>3.35</v>
      </c>
      <c r="F5302">
        <v>6.32</v>
      </c>
      <c r="G5302">
        <v>6.32</v>
      </c>
      <c r="H5302">
        <v>4.13</v>
      </c>
      <c r="I5302">
        <v>6.08</v>
      </c>
      <c r="J5302">
        <v>6.09</v>
      </c>
      <c r="K5302">
        <v>2.7</v>
      </c>
      <c r="U5302">
        <v>7</v>
      </c>
      <c r="V5302">
        <v>9</v>
      </c>
      <c r="W5302">
        <v>8</v>
      </c>
      <c r="X5302">
        <v>89</v>
      </c>
      <c r="Y5302">
        <v>115</v>
      </c>
      <c r="Z5302">
        <v>124</v>
      </c>
      <c r="AA5302">
        <f t="shared" si="1155"/>
        <v>352</v>
      </c>
      <c r="AB5302">
        <f t="shared" si="1157"/>
        <v>5.8656685254059268E-5</v>
      </c>
      <c r="AC5302" s="175"/>
    </row>
    <row r="5303" spans="1:29">
      <c r="A5303" t="s">
        <v>11840</v>
      </c>
      <c r="B5303" t="s">
        <v>11841</v>
      </c>
      <c r="C5303">
        <v>4.0599999999999996</v>
      </c>
      <c r="D5303">
        <v>4.0599999999999996</v>
      </c>
      <c r="E5303">
        <v>3.29</v>
      </c>
      <c r="F5303">
        <v>6.32</v>
      </c>
      <c r="G5303">
        <v>6.32</v>
      </c>
      <c r="H5303">
        <v>4.03</v>
      </c>
      <c r="I5303">
        <v>6.07</v>
      </c>
      <c r="J5303">
        <v>6.08</v>
      </c>
      <c r="K5303">
        <v>2.7</v>
      </c>
      <c r="U5303">
        <v>5</v>
      </c>
      <c r="V5303">
        <v>10</v>
      </c>
      <c r="W5303">
        <v>9</v>
      </c>
      <c r="X5303">
        <v>108</v>
      </c>
      <c r="Y5303">
        <v>118</v>
      </c>
      <c r="Z5303">
        <v>131</v>
      </c>
      <c r="AA5303">
        <f t="shared" si="1155"/>
        <v>381</v>
      </c>
      <c r="AB5303">
        <f t="shared" si="1157"/>
        <v>6.3489196255103926E-5</v>
      </c>
      <c r="AC5303" s="175"/>
    </row>
    <row r="5304" spans="1:29">
      <c r="A5304" t="s">
        <v>11842</v>
      </c>
      <c r="B5304" t="s">
        <v>11843</v>
      </c>
      <c r="C5304">
        <v>4.0599999999999996</v>
      </c>
      <c r="D5304">
        <v>4.0599999999999996</v>
      </c>
      <c r="E5304">
        <v>3.25</v>
      </c>
      <c r="F5304">
        <v>6.32</v>
      </c>
      <c r="G5304">
        <v>6.32</v>
      </c>
      <c r="H5304">
        <v>3.94</v>
      </c>
      <c r="I5304">
        <v>6.06</v>
      </c>
      <c r="J5304">
        <v>6.08</v>
      </c>
      <c r="K5304">
        <v>2.7</v>
      </c>
      <c r="U5304">
        <v>6</v>
      </c>
      <c r="V5304">
        <v>10</v>
      </c>
      <c r="W5304">
        <v>9</v>
      </c>
      <c r="X5304">
        <v>108</v>
      </c>
      <c r="Y5304">
        <v>129</v>
      </c>
      <c r="Z5304">
        <v>136</v>
      </c>
      <c r="AA5304">
        <f t="shared" si="1155"/>
        <v>398</v>
      </c>
      <c r="AB5304">
        <f t="shared" si="1157"/>
        <v>6.632204753157837E-5</v>
      </c>
      <c r="AC5304" s="175"/>
    </row>
    <row r="5305" spans="1:29">
      <c r="A5305" t="s">
        <v>11844</v>
      </c>
      <c r="B5305" t="s">
        <v>11845</v>
      </c>
      <c r="C5305">
        <v>4.0599999999999996</v>
      </c>
      <c r="D5305">
        <v>4.0599999999999996</v>
      </c>
      <c r="E5305">
        <v>3.22</v>
      </c>
      <c r="F5305">
        <v>6.32</v>
      </c>
      <c r="G5305">
        <v>6.32</v>
      </c>
      <c r="H5305">
        <v>3.9</v>
      </c>
      <c r="I5305">
        <v>6.06</v>
      </c>
      <c r="J5305">
        <v>6.08</v>
      </c>
      <c r="K5305">
        <v>2.7</v>
      </c>
      <c r="U5305">
        <v>6</v>
      </c>
      <c r="V5305">
        <v>10</v>
      </c>
      <c r="W5305">
        <v>8</v>
      </c>
      <c r="X5305">
        <v>103</v>
      </c>
      <c r="Y5305">
        <v>125</v>
      </c>
      <c r="Z5305">
        <v>116</v>
      </c>
      <c r="AA5305">
        <f t="shared" si="1155"/>
        <v>368</v>
      </c>
      <c r="AB5305">
        <f t="shared" si="1157"/>
        <v>6.1322898220152872E-5</v>
      </c>
      <c r="AC5305" s="175">
        <f t="shared" ref="AC5305:AC5365" si="1164">SUM(AB5305:AB5308)/4</f>
        <v>4.2701067035092859E-5</v>
      </c>
    </row>
    <row r="5306" spans="1:29">
      <c r="A5306" t="s">
        <v>11846</v>
      </c>
      <c r="B5306" t="s">
        <v>11847</v>
      </c>
      <c r="C5306">
        <v>4.0599999999999996</v>
      </c>
      <c r="D5306">
        <v>4.0599999999999996</v>
      </c>
      <c r="E5306">
        <v>3.2</v>
      </c>
      <c r="F5306">
        <v>6.32</v>
      </c>
      <c r="G5306">
        <v>6.32</v>
      </c>
      <c r="H5306">
        <v>3.88</v>
      </c>
      <c r="I5306">
        <v>6.06</v>
      </c>
      <c r="J5306">
        <v>6.07</v>
      </c>
      <c r="K5306">
        <v>2.7</v>
      </c>
      <c r="U5306">
        <v>5</v>
      </c>
      <c r="V5306">
        <v>8</v>
      </c>
      <c r="W5306">
        <v>6</v>
      </c>
      <c r="X5306">
        <v>93</v>
      </c>
      <c r="Y5306">
        <v>114</v>
      </c>
      <c r="Z5306">
        <v>67</v>
      </c>
      <c r="AA5306">
        <f t="shared" si="1155"/>
        <v>293</v>
      </c>
      <c r="AB5306">
        <f t="shared" si="1157"/>
        <v>4.8825024941589105E-5</v>
      </c>
      <c r="AC5306" s="175"/>
    </row>
    <row r="5307" spans="1:29">
      <c r="A5307" t="s">
        <v>11848</v>
      </c>
      <c r="B5307" t="s">
        <v>11849</v>
      </c>
      <c r="C5307">
        <v>4.0599999999999996</v>
      </c>
      <c r="D5307">
        <v>4.0599999999999996</v>
      </c>
      <c r="E5307">
        <v>3.17</v>
      </c>
      <c r="F5307">
        <v>6.32</v>
      </c>
      <c r="G5307">
        <v>6.32</v>
      </c>
      <c r="H5307">
        <v>3.85</v>
      </c>
      <c r="I5307">
        <v>6.04</v>
      </c>
      <c r="J5307">
        <v>6.07</v>
      </c>
      <c r="K5307">
        <v>2.7</v>
      </c>
      <c r="U5307">
        <v>5</v>
      </c>
      <c r="V5307">
        <v>6</v>
      </c>
      <c r="W5307">
        <v>3</v>
      </c>
      <c r="X5307">
        <v>69</v>
      </c>
      <c r="Y5307">
        <v>85</v>
      </c>
      <c r="Z5307">
        <v>28</v>
      </c>
      <c r="AA5307">
        <f t="shared" si="1155"/>
        <v>196</v>
      </c>
      <c r="AB5307">
        <f t="shared" si="1157"/>
        <v>3.2661108834646635E-5</v>
      </c>
      <c r="AC5307" s="175"/>
    </row>
    <row r="5308" spans="1:29">
      <c r="A5308" t="s">
        <v>11850</v>
      </c>
      <c r="B5308" t="s">
        <v>11851</v>
      </c>
      <c r="C5308">
        <v>4.0599999999999996</v>
      </c>
      <c r="D5308">
        <v>4.0599999999999996</v>
      </c>
      <c r="E5308">
        <v>3.15</v>
      </c>
      <c r="F5308">
        <v>6.31</v>
      </c>
      <c r="G5308">
        <v>6.32</v>
      </c>
      <c r="H5308">
        <v>3.83</v>
      </c>
      <c r="I5308">
        <v>6.01</v>
      </c>
      <c r="J5308">
        <v>6.05</v>
      </c>
      <c r="K5308">
        <v>2.7</v>
      </c>
      <c r="V5308">
        <v>4</v>
      </c>
      <c r="W5308">
        <v>2</v>
      </c>
      <c r="X5308">
        <v>86</v>
      </c>
      <c r="Y5308">
        <v>64</v>
      </c>
      <c r="Z5308">
        <v>12</v>
      </c>
      <c r="AA5308">
        <f t="shared" si="1155"/>
        <v>168</v>
      </c>
      <c r="AB5308">
        <f t="shared" si="1157"/>
        <v>2.7995236143982832E-5</v>
      </c>
      <c r="AC5308" s="175"/>
    </row>
    <row r="5309" spans="1:29">
      <c r="A5309" t="s">
        <v>11852</v>
      </c>
      <c r="B5309" t="s">
        <v>11853</v>
      </c>
      <c r="C5309">
        <v>4.0599999999999996</v>
      </c>
      <c r="D5309">
        <v>4.0599999999999996</v>
      </c>
      <c r="E5309">
        <v>3.13</v>
      </c>
      <c r="F5309">
        <v>6.31</v>
      </c>
      <c r="G5309">
        <v>6.32</v>
      </c>
      <c r="H5309">
        <v>3.8</v>
      </c>
      <c r="I5309">
        <v>5.99</v>
      </c>
      <c r="J5309">
        <v>6.04</v>
      </c>
      <c r="K5309">
        <v>2.7</v>
      </c>
      <c r="U5309">
        <v>1</v>
      </c>
      <c r="V5309">
        <v>4</v>
      </c>
      <c r="W5309">
        <v>2</v>
      </c>
      <c r="X5309">
        <v>86</v>
      </c>
      <c r="Y5309">
        <v>66</v>
      </c>
      <c r="Z5309">
        <v>14</v>
      </c>
      <c r="AA5309">
        <f t="shared" si="1155"/>
        <v>173</v>
      </c>
      <c r="AB5309">
        <f t="shared" si="1157"/>
        <v>2.8828427695887084E-5</v>
      </c>
      <c r="AC5309" s="175">
        <f t="shared" ref="AC5309:AC5369" si="1165">SUM(AB5309:AB5312)/4</f>
        <v>3.1619619394766329E-5</v>
      </c>
    </row>
    <row r="5310" spans="1:29">
      <c r="A5310" t="s">
        <v>11854</v>
      </c>
      <c r="B5310" t="s">
        <v>11855</v>
      </c>
      <c r="C5310">
        <v>4.0599999999999996</v>
      </c>
      <c r="D5310">
        <v>4.0599999999999996</v>
      </c>
      <c r="E5310">
        <v>3.12</v>
      </c>
      <c r="F5310">
        <v>6.32</v>
      </c>
      <c r="G5310">
        <v>6.32</v>
      </c>
      <c r="H5310">
        <v>3.78</v>
      </c>
      <c r="I5310">
        <v>5.97</v>
      </c>
      <c r="J5310">
        <v>6.03</v>
      </c>
      <c r="K5310">
        <v>2.7</v>
      </c>
      <c r="U5310">
        <v>5</v>
      </c>
      <c r="V5310">
        <v>3</v>
      </c>
      <c r="W5310">
        <v>2</v>
      </c>
      <c r="X5310">
        <v>66</v>
      </c>
      <c r="Y5310">
        <v>64</v>
      </c>
      <c r="Z5310">
        <v>11</v>
      </c>
      <c r="AA5310">
        <f t="shared" si="1155"/>
        <v>151</v>
      </c>
      <c r="AB5310">
        <f t="shared" si="1157"/>
        <v>2.5162384867508377E-5</v>
      </c>
      <c r="AC5310" s="175"/>
    </row>
    <row r="5311" spans="1:29">
      <c r="A5311" t="s">
        <v>11856</v>
      </c>
      <c r="B5311" t="s">
        <v>11857</v>
      </c>
      <c r="C5311">
        <v>4.0599999999999996</v>
      </c>
      <c r="D5311">
        <v>4.0599999999999996</v>
      </c>
      <c r="E5311">
        <v>3.12</v>
      </c>
      <c r="F5311">
        <v>6.31</v>
      </c>
      <c r="G5311">
        <v>6.32</v>
      </c>
      <c r="H5311">
        <v>3.77</v>
      </c>
      <c r="I5311">
        <v>5.94</v>
      </c>
      <c r="J5311">
        <v>6.02</v>
      </c>
      <c r="K5311">
        <v>2.7</v>
      </c>
      <c r="U5311">
        <v>2</v>
      </c>
      <c r="V5311">
        <v>4</v>
      </c>
      <c r="W5311">
        <v>3</v>
      </c>
      <c r="X5311">
        <v>82</v>
      </c>
      <c r="Y5311">
        <v>61</v>
      </c>
      <c r="Z5311">
        <v>21</v>
      </c>
      <c r="AA5311">
        <f t="shared" si="1155"/>
        <v>173</v>
      </c>
      <c r="AB5311">
        <f t="shared" si="1157"/>
        <v>2.8828427695887084E-5</v>
      </c>
      <c r="AC5311" s="175"/>
    </row>
    <row r="5312" spans="1:29">
      <c r="A5312" t="s">
        <v>11858</v>
      </c>
      <c r="B5312" t="s">
        <v>11859</v>
      </c>
      <c r="C5312">
        <v>4.0599999999999996</v>
      </c>
      <c r="D5312">
        <v>4.0599999999999996</v>
      </c>
      <c r="E5312">
        <v>3.1</v>
      </c>
      <c r="F5312">
        <v>6.31</v>
      </c>
      <c r="G5312">
        <v>6.32</v>
      </c>
      <c r="H5312">
        <v>3.75</v>
      </c>
      <c r="I5312">
        <v>5.91</v>
      </c>
      <c r="J5312">
        <v>6</v>
      </c>
      <c r="K5312">
        <v>2.7</v>
      </c>
      <c r="U5312">
        <v>2</v>
      </c>
      <c r="V5312">
        <v>6</v>
      </c>
      <c r="W5312">
        <v>5</v>
      </c>
      <c r="X5312">
        <v>102</v>
      </c>
      <c r="Y5312">
        <v>98</v>
      </c>
      <c r="Z5312">
        <v>49</v>
      </c>
      <c r="AA5312">
        <f t="shared" si="1155"/>
        <v>262</v>
      </c>
      <c r="AB5312">
        <f t="shared" si="1157"/>
        <v>4.3659237319782752E-5</v>
      </c>
      <c r="AC5312" s="175"/>
    </row>
    <row r="5313" spans="1:29">
      <c r="A5313" t="s">
        <v>11860</v>
      </c>
      <c r="B5313" t="s">
        <v>11861</v>
      </c>
      <c r="C5313">
        <v>4.0599999999999996</v>
      </c>
      <c r="D5313">
        <v>4.0599999999999996</v>
      </c>
      <c r="E5313">
        <v>3.11</v>
      </c>
      <c r="F5313">
        <v>6.31</v>
      </c>
      <c r="G5313">
        <v>6.32</v>
      </c>
      <c r="H5313">
        <v>3.73</v>
      </c>
      <c r="I5313">
        <v>5.92</v>
      </c>
      <c r="J5313">
        <v>6.01</v>
      </c>
      <c r="K5313">
        <v>2.7</v>
      </c>
      <c r="U5313">
        <v>1</v>
      </c>
      <c r="V5313">
        <v>10</v>
      </c>
      <c r="W5313">
        <v>11</v>
      </c>
      <c r="X5313">
        <v>122</v>
      </c>
      <c r="Y5313">
        <v>134</v>
      </c>
      <c r="Z5313">
        <v>154</v>
      </c>
      <c r="AA5313">
        <f t="shared" si="1155"/>
        <v>432</v>
      </c>
      <c r="AB5313">
        <f t="shared" si="1157"/>
        <v>7.1987750084527287E-5</v>
      </c>
      <c r="AC5313" s="175">
        <f t="shared" ref="AC5313:AC5373" si="1166">SUM(AB5313:AB5316)/4</f>
        <v>8.4318985052710206E-5</v>
      </c>
    </row>
    <row r="5314" spans="1:29">
      <c r="A5314" t="s">
        <v>11862</v>
      </c>
      <c r="B5314" t="s">
        <v>11863</v>
      </c>
      <c r="C5314">
        <v>4.0599999999999996</v>
      </c>
      <c r="D5314">
        <v>4.0599999999999996</v>
      </c>
      <c r="E5314">
        <v>3.14</v>
      </c>
      <c r="F5314">
        <v>6.32</v>
      </c>
      <c r="G5314">
        <v>6.32</v>
      </c>
      <c r="H5314">
        <v>3.74</v>
      </c>
      <c r="I5314">
        <v>5.97</v>
      </c>
      <c r="J5314">
        <v>6.03</v>
      </c>
      <c r="K5314">
        <v>2.7</v>
      </c>
      <c r="V5314">
        <v>12</v>
      </c>
      <c r="W5314">
        <v>12</v>
      </c>
      <c r="X5314">
        <v>184</v>
      </c>
      <c r="Y5314">
        <v>114</v>
      </c>
      <c r="Z5314">
        <v>240</v>
      </c>
      <c r="AA5314">
        <f t="shared" si="1155"/>
        <v>562</v>
      </c>
      <c r="AB5314">
        <f t="shared" si="1157"/>
        <v>9.3650730434037812E-5</v>
      </c>
      <c r="AC5314" s="175"/>
    </row>
    <row r="5315" spans="1:29">
      <c r="A5315" t="s">
        <v>11864</v>
      </c>
      <c r="B5315" t="s">
        <v>11865</v>
      </c>
      <c r="C5315">
        <v>4.0599999999999996</v>
      </c>
      <c r="D5315">
        <v>4.0599999999999996</v>
      </c>
      <c r="E5315">
        <v>3.17</v>
      </c>
      <c r="F5315">
        <v>6.32</v>
      </c>
      <c r="G5315">
        <v>6.32</v>
      </c>
      <c r="H5315">
        <v>3.77</v>
      </c>
      <c r="I5315">
        <v>6.01</v>
      </c>
      <c r="J5315">
        <v>6.05</v>
      </c>
      <c r="K5315">
        <v>2.7</v>
      </c>
      <c r="U5315">
        <v>1</v>
      </c>
      <c r="V5315">
        <v>10</v>
      </c>
      <c r="W5315">
        <v>12</v>
      </c>
      <c r="X5315">
        <v>196</v>
      </c>
      <c r="Y5315">
        <v>144</v>
      </c>
      <c r="Z5315">
        <v>207</v>
      </c>
      <c r="AA5315">
        <f t="shared" si="1155"/>
        <v>570</v>
      </c>
      <c r="AB5315">
        <f t="shared" si="1157"/>
        <v>9.4983836917084607E-5</v>
      </c>
      <c r="AC5315" s="175"/>
    </row>
    <row r="5316" spans="1:29">
      <c r="A5316" t="s">
        <v>11866</v>
      </c>
      <c r="B5316" t="s">
        <v>11867</v>
      </c>
      <c r="C5316">
        <v>4.0599999999999996</v>
      </c>
      <c r="D5316">
        <v>4.0599999999999996</v>
      </c>
      <c r="E5316">
        <v>3.2</v>
      </c>
      <c r="F5316">
        <v>6.32</v>
      </c>
      <c r="G5316">
        <v>6.32</v>
      </c>
      <c r="H5316">
        <v>3.81</v>
      </c>
      <c r="I5316">
        <v>6.02</v>
      </c>
      <c r="J5316">
        <v>6.06</v>
      </c>
      <c r="K5316">
        <v>2.7</v>
      </c>
      <c r="U5316">
        <v>10</v>
      </c>
      <c r="V5316">
        <v>9</v>
      </c>
      <c r="W5316">
        <v>10</v>
      </c>
      <c r="X5316">
        <v>146</v>
      </c>
      <c r="Y5316">
        <v>128</v>
      </c>
      <c r="Z5316">
        <v>157</v>
      </c>
      <c r="AA5316">
        <f t="shared" si="1155"/>
        <v>460</v>
      </c>
      <c r="AB5316">
        <f t="shared" si="1157"/>
        <v>7.665362277519109E-5</v>
      </c>
      <c r="AC5316" s="175"/>
    </row>
    <row r="5317" spans="1:29">
      <c r="A5317" t="s">
        <v>11868</v>
      </c>
      <c r="B5317" t="s">
        <v>11869</v>
      </c>
      <c r="C5317">
        <v>4.0599999999999996</v>
      </c>
      <c r="D5317">
        <v>4.0599999999999996</v>
      </c>
      <c r="E5317">
        <v>3.22</v>
      </c>
      <c r="F5317">
        <v>6.32</v>
      </c>
      <c r="G5317">
        <v>6.32</v>
      </c>
      <c r="H5317">
        <v>3.88</v>
      </c>
      <c r="I5317">
        <v>6.02</v>
      </c>
      <c r="J5317">
        <v>6.06</v>
      </c>
      <c r="K5317">
        <v>2.7</v>
      </c>
      <c r="U5317">
        <v>8</v>
      </c>
      <c r="V5317">
        <v>9</v>
      </c>
      <c r="W5317">
        <v>10</v>
      </c>
      <c r="X5317">
        <v>127</v>
      </c>
      <c r="Y5317">
        <v>130</v>
      </c>
      <c r="Z5317">
        <v>150</v>
      </c>
      <c r="AA5317">
        <f t="shared" si="1155"/>
        <v>434</v>
      </c>
      <c r="AB5317">
        <f t="shared" si="1157"/>
        <v>7.2321026705288982E-5</v>
      </c>
      <c r="AC5317" s="175">
        <f t="shared" ref="AC5317:AC5377" si="1167">SUM(AB5317:AB5320)/4</f>
        <v>6.7613494437029965E-5</v>
      </c>
    </row>
    <row r="5318" spans="1:29">
      <c r="A5318" t="s">
        <v>11870</v>
      </c>
      <c r="B5318" t="s">
        <v>11871</v>
      </c>
      <c r="C5318">
        <v>4.0599999999999996</v>
      </c>
      <c r="D5318">
        <v>4.0599999999999996</v>
      </c>
      <c r="E5318">
        <v>3.24</v>
      </c>
      <c r="F5318">
        <v>6.32</v>
      </c>
      <c r="G5318">
        <v>6.32</v>
      </c>
      <c r="H5318">
        <v>3.94</v>
      </c>
      <c r="I5318">
        <v>6.04</v>
      </c>
      <c r="J5318">
        <v>6.07</v>
      </c>
      <c r="K5318">
        <v>2.7</v>
      </c>
      <c r="U5318">
        <v>3</v>
      </c>
      <c r="V5318">
        <v>8</v>
      </c>
      <c r="W5318">
        <v>8</v>
      </c>
      <c r="X5318">
        <v>146</v>
      </c>
      <c r="Y5318">
        <v>124</v>
      </c>
      <c r="Z5318">
        <v>136</v>
      </c>
      <c r="AA5318">
        <f t="shared" ref="AA5318:AA5381" si="1168">SUM(U5318:Z5318)</f>
        <v>425</v>
      </c>
      <c r="AB5318">
        <f t="shared" si="1157"/>
        <v>7.0821281911861333E-5</v>
      </c>
      <c r="AC5318" s="175"/>
    </row>
    <row r="5319" spans="1:29">
      <c r="A5319" t="s">
        <v>11872</v>
      </c>
      <c r="B5319" t="s">
        <v>11873</v>
      </c>
      <c r="C5319">
        <v>4.0599999999999996</v>
      </c>
      <c r="D5319">
        <v>4.0599999999999996</v>
      </c>
      <c r="E5319">
        <v>3.26</v>
      </c>
      <c r="F5319">
        <v>6.32</v>
      </c>
      <c r="G5319">
        <v>6.32</v>
      </c>
      <c r="H5319">
        <v>4.0199999999999996</v>
      </c>
      <c r="I5319">
        <v>6.05</v>
      </c>
      <c r="J5319">
        <v>6.07</v>
      </c>
      <c r="K5319">
        <v>2.7</v>
      </c>
      <c r="U5319">
        <v>5</v>
      </c>
      <c r="V5319">
        <v>8</v>
      </c>
      <c r="W5319">
        <v>7</v>
      </c>
      <c r="X5319">
        <v>106</v>
      </c>
      <c r="Y5319">
        <v>120</v>
      </c>
      <c r="Z5319">
        <v>139</v>
      </c>
      <c r="AA5319">
        <f t="shared" si="1168"/>
        <v>385</v>
      </c>
      <c r="AB5319">
        <f t="shared" si="1157"/>
        <v>6.415574949662733E-5</v>
      </c>
      <c r="AC5319" s="175"/>
    </row>
    <row r="5320" spans="1:29">
      <c r="A5320" t="s">
        <v>11874</v>
      </c>
      <c r="B5320" t="s">
        <v>11875</v>
      </c>
      <c r="C5320">
        <v>4.0599999999999996</v>
      </c>
      <c r="D5320">
        <v>4.0599999999999996</v>
      </c>
      <c r="E5320">
        <v>3.28</v>
      </c>
      <c r="F5320">
        <v>6.32</v>
      </c>
      <c r="G5320">
        <v>6.32</v>
      </c>
      <c r="H5320">
        <v>4.08</v>
      </c>
      <c r="I5320">
        <v>6.05</v>
      </c>
      <c r="J5320">
        <v>6.07</v>
      </c>
      <c r="K5320">
        <v>2.7</v>
      </c>
      <c r="U5320">
        <v>6</v>
      </c>
      <c r="V5320">
        <v>8</v>
      </c>
      <c r="W5320">
        <v>7</v>
      </c>
      <c r="X5320">
        <v>104</v>
      </c>
      <c r="Y5320">
        <v>121</v>
      </c>
      <c r="Z5320">
        <v>133</v>
      </c>
      <c r="AA5320">
        <f t="shared" si="1168"/>
        <v>379</v>
      </c>
      <c r="AB5320">
        <f t="shared" si="1157"/>
        <v>6.3155919634342217E-5</v>
      </c>
      <c r="AC5320" s="175"/>
    </row>
    <row r="5321" spans="1:29">
      <c r="A5321" t="s">
        <v>11876</v>
      </c>
      <c r="B5321" t="s">
        <v>11877</v>
      </c>
      <c r="C5321">
        <v>4.0599999999999996</v>
      </c>
      <c r="D5321">
        <v>4.0599999999999996</v>
      </c>
      <c r="E5321">
        <v>3.31</v>
      </c>
      <c r="F5321">
        <v>6.32</v>
      </c>
      <c r="G5321">
        <v>6.32</v>
      </c>
      <c r="H5321">
        <v>4.13</v>
      </c>
      <c r="I5321">
        <v>6.06</v>
      </c>
      <c r="J5321">
        <v>6.08</v>
      </c>
      <c r="K5321">
        <v>2.7</v>
      </c>
      <c r="U5321">
        <v>9</v>
      </c>
      <c r="V5321">
        <v>7</v>
      </c>
      <c r="W5321">
        <v>6</v>
      </c>
      <c r="X5321">
        <v>84</v>
      </c>
      <c r="Y5321">
        <v>111</v>
      </c>
      <c r="Z5321">
        <v>108</v>
      </c>
      <c r="AA5321">
        <f t="shared" si="1168"/>
        <v>325</v>
      </c>
      <c r="AB5321">
        <f t="shared" si="1157"/>
        <v>5.4157450873776313E-5</v>
      </c>
      <c r="AC5321" s="175">
        <f t="shared" ref="AC5321" si="1169">SUM(AB5321:AB5324)/4</f>
        <v>5.4532387072133229E-5</v>
      </c>
    </row>
    <row r="5322" spans="1:29">
      <c r="A5322" t="s">
        <v>11878</v>
      </c>
      <c r="B5322" t="s">
        <v>11879</v>
      </c>
      <c r="C5322">
        <v>4.0599999999999996</v>
      </c>
      <c r="D5322">
        <v>4.0599999999999996</v>
      </c>
      <c r="E5322">
        <v>3.33</v>
      </c>
      <c r="F5322">
        <v>6.32</v>
      </c>
      <c r="G5322">
        <v>6.32</v>
      </c>
      <c r="H5322">
        <v>4.16</v>
      </c>
      <c r="I5322">
        <v>6.07</v>
      </c>
      <c r="J5322">
        <v>6.08</v>
      </c>
      <c r="K5322">
        <v>2.7</v>
      </c>
      <c r="V5322">
        <v>7</v>
      </c>
      <c r="W5322">
        <v>6</v>
      </c>
      <c r="X5322">
        <v>119</v>
      </c>
      <c r="Y5322">
        <v>114</v>
      </c>
      <c r="Z5322">
        <v>103</v>
      </c>
      <c r="AA5322">
        <f t="shared" si="1168"/>
        <v>349</v>
      </c>
      <c r="AB5322">
        <f t="shared" si="1157"/>
        <v>5.8156770322916718E-5</v>
      </c>
      <c r="AC5322" s="175"/>
    </row>
    <row r="5323" spans="1:29">
      <c r="A5323" t="s">
        <v>11880</v>
      </c>
      <c r="B5323" t="s">
        <v>11881</v>
      </c>
      <c r="C5323">
        <v>4.0599999999999996</v>
      </c>
      <c r="D5323">
        <v>4.0599999999999996</v>
      </c>
      <c r="E5323">
        <v>3.35</v>
      </c>
      <c r="F5323">
        <v>6.32</v>
      </c>
      <c r="G5323">
        <v>6.32</v>
      </c>
      <c r="H5323">
        <v>4.17</v>
      </c>
      <c r="I5323">
        <v>6.07</v>
      </c>
      <c r="J5323">
        <v>6.08</v>
      </c>
      <c r="K5323">
        <v>2.7</v>
      </c>
      <c r="V5323">
        <v>7</v>
      </c>
      <c r="W5323">
        <v>6</v>
      </c>
      <c r="X5323">
        <v>108</v>
      </c>
      <c r="Y5323">
        <v>103</v>
      </c>
      <c r="Z5323">
        <v>92</v>
      </c>
      <c r="AA5323">
        <f t="shared" si="1168"/>
        <v>316</v>
      </c>
      <c r="AB5323">
        <f t="shared" si="1157"/>
        <v>5.2657706080348663E-5</v>
      </c>
      <c r="AC5323" s="175"/>
    </row>
    <row r="5324" spans="1:29">
      <c r="A5324" t="s">
        <v>11882</v>
      </c>
      <c r="B5324" t="s">
        <v>11883</v>
      </c>
      <c r="C5324">
        <v>4.0599999999999996</v>
      </c>
      <c r="D5324">
        <v>4.0599999999999996</v>
      </c>
      <c r="E5324">
        <v>3.35</v>
      </c>
      <c r="F5324">
        <v>6.32</v>
      </c>
      <c r="G5324">
        <v>6.32</v>
      </c>
      <c r="H5324">
        <v>4.1500000000000004</v>
      </c>
      <c r="I5324">
        <v>6.08</v>
      </c>
      <c r="J5324">
        <v>6.08</v>
      </c>
      <c r="K5324">
        <v>2.7</v>
      </c>
      <c r="U5324">
        <v>4</v>
      </c>
      <c r="V5324">
        <v>7</v>
      </c>
      <c r="W5324">
        <v>6</v>
      </c>
      <c r="X5324">
        <v>93</v>
      </c>
      <c r="Y5324">
        <v>101</v>
      </c>
      <c r="Z5324">
        <v>108</v>
      </c>
      <c r="AA5324">
        <f t="shared" si="1168"/>
        <v>319</v>
      </c>
      <c r="AB5324">
        <f t="shared" si="1157"/>
        <v>5.3157621011491213E-5</v>
      </c>
      <c r="AC5324" s="175"/>
    </row>
    <row r="5325" spans="1:29">
      <c r="A5325" t="s">
        <v>11884</v>
      </c>
      <c r="B5325" t="s">
        <v>11885</v>
      </c>
      <c r="C5325">
        <v>4.0599999999999996</v>
      </c>
      <c r="D5325">
        <v>4.0599999999999996</v>
      </c>
      <c r="E5325">
        <v>3.33</v>
      </c>
      <c r="F5325">
        <v>6.32</v>
      </c>
      <c r="G5325">
        <v>6.32</v>
      </c>
      <c r="H5325">
        <v>4.1100000000000003</v>
      </c>
      <c r="I5325">
        <v>6.08</v>
      </c>
      <c r="J5325">
        <v>6.08</v>
      </c>
      <c r="K5325">
        <v>2.7</v>
      </c>
      <c r="U5325">
        <v>8</v>
      </c>
      <c r="V5325">
        <v>7</v>
      </c>
      <c r="W5325">
        <v>6</v>
      </c>
      <c r="X5325">
        <v>73</v>
      </c>
      <c r="Y5325">
        <v>109</v>
      </c>
      <c r="Z5325">
        <v>128</v>
      </c>
      <c r="AA5325">
        <f t="shared" si="1168"/>
        <v>331</v>
      </c>
      <c r="AB5325">
        <f t="shared" si="1157"/>
        <v>5.5157280736061412E-5</v>
      </c>
      <c r="AC5325" s="175">
        <f t="shared" ref="AC5325:AC5385" si="1170">SUM(AB5325:AB5328)/4</f>
        <v>5.7906812857345443E-5</v>
      </c>
    </row>
    <row r="5326" spans="1:29">
      <c r="A5326" t="s">
        <v>11886</v>
      </c>
      <c r="B5326" t="s">
        <v>11887</v>
      </c>
      <c r="C5326">
        <v>4.0599999999999996</v>
      </c>
      <c r="D5326">
        <v>4.0599999999999996</v>
      </c>
      <c r="E5326">
        <v>3.29</v>
      </c>
      <c r="F5326">
        <v>6.32</v>
      </c>
      <c r="G5326">
        <v>6.32</v>
      </c>
      <c r="H5326">
        <v>4.04</v>
      </c>
      <c r="I5326">
        <v>6.07</v>
      </c>
      <c r="J5326">
        <v>6.08</v>
      </c>
      <c r="K5326">
        <v>2.7</v>
      </c>
      <c r="U5326">
        <v>5</v>
      </c>
      <c r="V5326">
        <v>8</v>
      </c>
      <c r="W5326">
        <v>7</v>
      </c>
      <c r="X5326">
        <v>79</v>
      </c>
      <c r="Y5326">
        <v>114</v>
      </c>
      <c r="Z5326">
        <v>123</v>
      </c>
      <c r="AA5326">
        <f t="shared" si="1168"/>
        <v>336</v>
      </c>
      <c r="AB5326">
        <f t="shared" si="1157"/>
        <v>5.5990472287965664E-5</v>
      </c>
      <c r="AC5326" s="175"/>
    </row>
    <row r="5327" spans="1:29">
      <c r="A5327" t="s">
        <v>11888</v>
      </c>
      <c r="B5327" t="s">
        <v>11889</v>
      </c>
      <c r="C5327">
        <v>4.0599999999999996</v>
      </c>
      <c r="D5327">
        <v>4.0599999999999996</v>
      </c>
      <c r="E5327">
        <v>3.21</v>
      </c>
      <c r="F5327">
        <v>6.32</v>
      </c>
      <c r="G5327">
        <v>6.32</v>
      </c>
      <c r="H5327">
        <v>3.94</v>
      </c>
      <c r="I5327">
        <v>6.03</v>
      </c>
      <c r="J5327">
        <v>6.06</v>
      </c>
      <c r="K5327">
        <v>2.7</v>
      </c>
      <c r="U5327">
        <v>7</v>
      </c>
      <c r="V5327">
        <v>9</v>
      </c>
      <c r="W5327">
        <v>8</v>
      </c>
      <c r="X5327">
        <v>83</v>
      </c>
      <c r="Y5327">
        <v>118</v>
      </c>
      <c r="Z5327">
        <v>130</v>
      </c>
      <c r="AA5327">
        <f t="shared" si="1168"/>
        <v>355</v>
      </c>
      <c r="AB5327">
        <f t="shared" si="1157"/>
        <v>5.9156600185201818E-5</v>
      </c>
      <c r="AC5327" s="175"/>
    </row>
    <row r="5328" spans="1:29">
      <c r="A5328" t="s">
        <v>11890</v>
      </c>
      <c r="B5328" t="s">
        <v>11891</v>
      </c>
      <c r="C5328">
        <v>4.0599999999999996</v>
      </c>
      <c r="D5328">
        <v>4.0599999999999996</v>
      </c>
      <c r="E5328">
        <v>3.14</v>
      </c>
      <c r="F5328">
        <v>6.32</v>
      </c>
      <c r="G5328">
        <v>6.32</v>
      </c>
      <c r="H5328">
        <v>3.81</v>
      </c>
      <c r="I5328">
        <v>5.96</v>
      </c>
      <c r="J5328">
        <v>6.03</v>
      </c>
      <c r="K5328">
        <v>2.7</v>
      </c>
      <c r="U5328">
        <v>7</v>
      </c>
      <c r="V5328">
        <v>9</v>
      </c>
      <c r="W5328">
        <v>8</v>
      </c>
      <c r="X5328">
        <v>81</v>
      </c>
      <c r="Y5328">
        <v>128</v>
      </c>
      <c r="Z5328">
        <v>135</v>
      </c>
      <c r="AA5328">
        <f t="shared" si="1168"/>
        <v>368</v>
      </c>
      <c r="AB5328">
        <f t="shared" si="1157"/>
        <v>6.1322898220152872E-5</v>
      </c>
      <c r="AC5328" s="175"/>
    </row>
    <row r="5329" spans="1:29">
      <c r="A5329" t="s">
        <v>11892</v>
      </c>
      <c r="B5329" t="s">
        <v>11893</v>
      </c>
      <c r="C5329">
        <v>4.0599999999999996</v>
      </c>
      <c r="D5329">
        <v>4.0599999999999996</v>
      </c>
      <c r="E5329">
        <v>3.09</v>
      </c>
      <c r="F5329">
        <v>6.31</v>
      </c>
      <c r="G5329">
        <v>6.32</v>
      </c>
      <c r="H5329">
        <v>3.73</v>
      </c>
      <c r="I5329">
        <v>5.88</v>
      </c>
      <c r="J5329">
        <v>5.98</v>
      </c>
      <c r="K5329">
        <v>2.7</v>
      </c>
      <c r="U5329">
        <v>6</v>
      </c>
      <c r="V5329">
        <v>9</v>
      </c>
      <c r="W5329">
        <v>7</v>
      </c>
      <c r="X5329">
        <v>91</v>
      </c>
      <c r="Y5329">
        <v>124</v>
      </c>
      <c r="Z5329">
        <v>115</v>
      </c>
      <c r="AA5329">
        <f t="shared" si="1168"/>
        <v>352</v>
      </c>
      <c r="AB5329">
        <f t="shared" si="1157"/>
        <v>5.8656685254059268E-5</v>
      </c>
      <c r="AC5329" s="175">
        <f t="shared" ref="AC5329:AC5389" si="1171">SUM(AB5329:AB5332)/4</f>
        <v>4.070140731052266E-5</v>
      </c>
    </row>
    <row r="5330" spans="1:29">
      <c r="A5330" t="s">
        <v>11894</v>
      </c>
      <c r="B5330" t="s">
        <v>11895</v>
      </c>
      <c r="C5330">
        <v>4.0599999999999996</v>
      </c>
      <c r="D5330">
        <v>4.0599999999999996</v>
      </c>
      <c r="E5330">
        <v>3.05</v>
      </c>
      <c r="F5330">
        <v>6.31</v>
      </c>
      <c r="G5330">
        <v>6.32</v>
      </c>
      <c r="H5330">
        <v>3.65</v>
      </c>
      <c r="I5330">
        <v>5.78</v>
      </c>
      <c r="J5330">
        <v>5.94</v>
      </c>
      <c r="K5330">
        <v>2.7</v>
      </c>
      <c r="U5330">
        <v>5</v>
      </c>
      <c r="V5330">
        <v>7</v>
      </c>
      <c r="W5330">
        <v>5</v>
      </c>
      <c r="X5330">
        <v>82</v>
      </c>
      <c r="Y5330">
        <v>113</v>
      </c>
      <c r="Z5330">
        <v>67</v>
      </c>
      <c r="AA5330">
        <f t="shared" si="1168"/>
        <v>279</v>
      </c>
      <c r="AB5330">
        <f t="shared" si="1157"/>
        <v>4.6492088596257204E-5</v>
      </c>
      <c r="AC5330" s="175"/>
    </row>
    <row r="5331" spans="1:29">
      <c r="A5331" t="s">
        <v>11896</v>
      </c>
      <c r="B5331" t="s">
        <v>11897</v>
      </c>
      <c r="C5331">
        <v>4.0599999999999996</v>
      </c>
      <c r="D5331">
        <v>4.0599999999999996</v>
      </c>
      <c r="E5331">
        <v>3.02</v>
      </c>
      <c r="F5331">
        <v>6.31</v>
      </c>
      <c r="G5331">
        <v>6.32</v>
      </c>
      <c r="H5331">
        <v>3.59</v>
      </c>
      <c r="I5331">
        <v>5.7</v>
      </c>
      <c r="J5331">
        <v>5.9</v>
      </c>
      <c r="K5331">
        <v>2.7</v>
      </c>
      <c r="U5331">
        <v>6</v>
      </c>
      <c r="V5331">
        <v>5</v>
      </c>
      <c r="W5331">
        <v>3</v>
      </c>
      <c r="X5331">
        <v>60</v>
      </c>
      <c r="Y5331">
        <v>84</v>
      </c>
      <c r="Z5331">
        <v>28</v>
      </c>
      <c r="AA5331">
        <f t="shared" si="1168"/>
        <v>186</v>
      </c>
      <c r="AB5331">
        <f t="shared" si="1157"/>
        <v>3.0994725730838138E-5</v>
      </c>
      <c r="AC5331" s="175"/>
    </row>
    <row r="5332" spans="1:29">
      <c r="A5332" t="s">
        <v>11898</v>
      </c>
      <c r="B5332" t="s">
        <v>11899</v>
      </c>
      <c r="C5332">
        <v>4.0599999999999996</v>
      </c>
      <c r="D5332">
        <v>4.0599999999999996</v>
      </c>
      <c r="E5332">
        <v>2.99</v>
      </c>
      <c r="F5332">
        <v>6.31</v>
      </c>
      <c r="G5332">
        <v>6.32</v>
      </c>
      <c r="H5332">
        <v>3.55</v>
      </c>
      <c r="I5332">
        <v>5.62</v>
      </c>
      <c r="J5332">
        <v>5.86</v>
      </c>
      <c r="K5332">
        <v>2.7</v>
      </c>
      <c r="U5332">
        <v>3</v>
      </c>
      <c r="V5332">
        <v>4</v>
      </c>
      <c r="W5332">
        <v>3</v>
      </c>
      <c r="X5332">
        <v>74</v>
      </c>
      <c r="Y5332">
        <v>64</v>
      </c>
      <c r="Z5332">
        <v>12</v>
      </c>
      <c r="AA5332">
        <f t="shared" si="1168"/>
        <v>160</v>
      </c>
      <c r="AB5332">
        <f t="shared" si="1157"/>
        <v>2.666212966093603E-5</v>
      </c>
      <c r="AC5332" s="175"/>
    </row>
    <row r="5333" spans="1:29">
      <c r="A5333" t="s">
        <v>11900</v>
      </c>
      <c r="B5333" t="s">
        <v>11901</v>
      </c>
      <c r="C5333">
        <v>4.0599999999999996</v>
      </c>
      <c r="D5333">
        <v>4.0599999999999996</v>
      </c>
      <c r="E5333">
        <v>2.96</v>
      </c>
      <c r="F5333">
        <v>6.3</v>
      </c>
      <c r="G5333">
        <v>6.32</v>
      </c>
      <c r="H5333">
        <v>3.49</v>
      </c>
      <c r="I5333">
        <v>5.54</v>
      </c>
      <c r="J5333">
        <v>5.81</v>
      </c>
      <c r="K5333">
        <v>2.7</v>
      </c>
      <c r="U5333">
        <v>1</v>
      </c>
      <c r="V5333">
        <v>3</v>
      </c>
      <c r="W5333">
        <v>3</v>
      </c>
      <c r="X5333">
        <v>95</v>
      </c>
      <c r="Y5333">
        <v>66</v>
      </c>
      <c r="Z5333">
        <v>14</v>
      </c>
      <c r="AA5333">
        <f t="shared" si="1168"/>
        <v>182</v>
      </c>
      <c r="AB5333">
        <f t="shared" si="1157"/>
        <v>3.0328172489314734E-5</v>
      </c>
      <c r="AC5333" s="175">
        <f t="shared" ref="AC5333" si="1172">SUM(AB5333:AB5336)/4</f>
        <v>3.9909875336213615E-5</v>
      </c>
    </row>
    <row r="5334" spans="1:29">
      <c r="A5334" t="s">
        <v>11902</v>
      </c>
      <c r="B5334" t="s">
        <v>11903</v>
      </c>
      <c r="C5334">
        <v>4.0599999999999996</v>
      </c>
      <c r="D5334">
        <v>4.0599999999999996</v>
      </c>
      <c r="E5334">
        <v>2.93</v>
      </c>
      <c r="F5334">
        <v>6.27</v>
      </c>
      <c r="G5334">
        <v>6.32</v>
      </c>
      <c r="H5334">
        <v>3.45</v>
      </c>
      <c r="I5334">
        <v>5.46</v>
      </c>
      <c r="J5334">
        <v>5.77</v>
      </c>
      <c r="K5334">
        <v>2.7</v>
      </c>
      <c r="U5334">
        <v>2</v>
      </c>
      <c r="V5334">
        <v>3</v>
      </c>
      <c r="W5334">
        <v>3</v>
      </c>
      <c r="X5334">
        <v>107</v>
      </c>
      <c r="Y5334">
        <v>64</v>
      </c>
      <c r="Z5334">
        <v>11</v>
      </c>
      <c r="AA5334">
        <f t="shared" si="1168"/>
        <v>190</v>
      </c>
      <c r="AB5334">
        <f t="shared" ref="AB5334:AB5397" si="1173">AA5334/$AD$4</f>
        <v>3.1661278972361536E-5</v>
      </c>
      <c r="AC5334" s="175"/>
    </row>
    <row r="5335" spans="1:29">
      <c r="A5335" t="s">
        <v>11904</v>
      </c>
      <c r="B5335" t="s">
        <v>11905</v>
      </c>
      <c r="C5335">
        <v>4.0599999999999996</v>
      </c>
      <c r="D5335">
        <v>4.0599999999999996</v>
      </c>
      <c r="E5335">
        <v>2.91</v>
      </c>
      <c r="F5335">
        <v>6.23</v>
      </c>
      <c r="G5335">
        <v>6.32</v>
      </c>
      <c r="H5335">
        <v>3.42</v>
      </c>
      <c r="I5335">
        <v>5.41</v>
      </c>
      <c r="J5335">
        <v>5.74</v>
      </c>
      <c r="K5335">
        <v>2.7</v>
      </c>
      <c r="V5335">
        <v>4</v>
      </c>
      <c r="W5335">
        <v>5</v>
      </c>
      <c r="X5335">
        <v>149</v>
      </c>
      <c r="Y5335">
        <v>62</v>
      </c>
      <c r="Z5335">
        <v>21</v>
      </c>
      <c r="AA5335">
        <f t="shared" si="1168"/>
        <v>241</v>
      </c>
      <c r="AB5335">
        <f t="shared" si="1173"/>
        <v>4.0159832801784897E-5</v>
      </c>
      <c r="AC5335" s="175"/>
    </row>
    <row r="5336" spans="1:29">
      <c r="A5336" t="s">
        <v>11906</v>
      </c>
      <c r="B5336" t="s">
        <v>11907</v>
      </c>
      <c r="C5336">
        <v>4.0599999999999996</v>
      </c>
      <c r="D5336">
        <v>4.0599999999999996</v>
      </c>
      <c r="E5336">
        <v>2.89</v>
      </c>
      <c r="F5336">
        <v>6.18</v>
      </c>
      <c r="G5336">
        <v>6.31</v>
      </c>
      <c r="H5336">
        <v>3.39</v>
      </c>
      <c r="I5336">
        <v>5.34</v>
      </c>
      <c r="J5336">
        <v>5.71</v>
      </c>
      <c r="K5336">
        <v>2.7</v>
      </c>
      <c r="V5336">
        <v>7</v>
      </c>
      <c r="W5336">
        <v>7</v>
      </c>
      <c r="X5336">
        <v>183</v>
      </c>
      <c r="Y5336">
        <v>99</v>
      </c>
      <c r="Z5336">
        <v>49</v>
      </c>
      <c r="AA5336">
        <f t="shared" si="1168"/>
        <v>345</v>
      </c>
      <c r="AB5336">
        <f t="shared" si="1173"/>
        <v>5.7490217081393314E-5</v>
      </c>
      <c r="AC5336" s="175"/>
    </row>
    <row r="5337" spans="1:29">
      <c r="A5337" t="s">
        <v>11908</v>
      </c>
      <c r="B5337" t="s">
        <v>11909</v>
      </c>
      <c r="C5337">
        <v>4.0599999999999996</v>
      </c>
      <c r="D5337">
        <v>4.0599999999999996</v>
      </c>
      <c r="E5337">
        <v>2.9</v>
      </c>
      <c r="F5337">
        <v>6.17</v>
      </c>
      <c r="G5337">
        <v>6.31</v>
      </c>
      <c r="H5337">
        <v>3.37</v>
      </c>
      <c r="I5337">
        <v>5.37</v>
      </c>
      <c r="J5337">
        <v>5.72</v>
      </c>
      <c r="K5337">
        <v>2.7</v>
      </c>
      <c r="U5337">
        <v>3</v>
      </c>
      <c r="V5337">
        <v>12</v>
      </c>
      <c r="W5337">
        <v>13</v>
      </c>
      <c r="X5337">
        <v>195</v>
      </c>
      <c r="Y5337">
        <v>135</v>
      </c>
      <c r="Z5337">
        <v>155</v>
      </c>
      <c r="AA5337">
        <f t="shared" si="1168"/>
        <v>513</v>
      </c>
      <c r="AB5337">
        <f t="shared" si="1173"/>
        <v>8.5485453225376146E-5</v>
      </c>
      <c r="AC5337" s="175">
        <f t="shared" ref="AC5337" si="1174">SUM(AB5337:AB5340)/4</f>
        <v>8.4443963785495833E-5</v>
      </c>
    </row>
    <row r="5338" spans="1:29">
      <c r="A5338" t="s">
        <v>11910</v>
      </c>
      <c r="B5338" t="s">
        <v>11911</v>
      </c>
      <c r="C5338">
        <v>4.0599999999999996</v>
      </c>
      <c r="D5338">
        <v>4.0599999999999996</v>
      </c>
      <c r="E5338">
        <v>2.99</v>
      </c>
      <c r="F5338">
        <v>6.3</v>
      </c>
      <c r="G5338">
        <v>6.32</v>
      </c>
      <c r="H5338">
        <v>3.47</v>
      </c>
      <c r="I5338">
        <v>5.61</v>
      </c>
      <c r="J5338">
        <v>5.85</v>
      </c>
      <c r="K5338">
        <v>2.7</v>
      </c>
      <c r="U5338">
        <v>5</v>
      </c>
      <c r="V5338">
        <v>16</v>
      </c>
      <c r="W5338">
        <v>13</v>
      </c>
      <c r="X5338">
        <v>141</v>
      </c>
      <c r="Y5338">
        <v>114</v>
      </c>
      <c r="Z5338">
        <v>242</v>
      </c>
      <c r="AA5338">
        <f t="shared" si="1168"/>
        <v>531</v>
      </c>
      <c r="AB5338">
        <f t="shared" si="1173"/>
        <v>8.8484942812231445E-5</v>
      </c>
      <c r="AC5338" s="175"/>
    </row>
    <row r="5339" spans="1:29">
      <c r="A5339" t="s">
        <v>11912</v>
      </c>
      <c r="B5339" t="s">
        <v>11913</v>
      </c>
      <c r="C5339">
        <v>4.0599999999999996</v>
      </c>
      <c r="D5339">
        <v>4.0599999999999996</v>
      </c>
      <c r="E5339">
        <v>3.09</v>
      </c>
      <c r="F5339">
        <v>6.32</v>
      </c>
      <c r="G5339">
        <v>6.32</v>
      </c>
      <c r="H5339">
        <v>3.6</v>
      </c>
      <c r="I5339">
        <v>5.86</v>
      </c>
      <c r="J5339">
        <v>5.98</v>
      </c>
      <c r="K5339">
        <v>2.7</v>
      </c>
      <c r="U5339">
        <v>3</v>
      </c>
      <c r="V5339">
        <v>12</v>
      </c>
      <c r="W5339">
        <v>13</v>
      </c>
      <c r="X5339">
        <v>171</v>
      </c>
      <c r="Y5339">
        <v>144</v>
      </c>
      <c r="Z5339">
        <v>208</v>
      </c>
      <c r="AA5339">
        <f t="shared" si="1168"/>
        <v>551</v>
      </c>
      <c r="AB5339">
        <f t="shared" si="1173"/>
        <v>9.1817709019848453E-5</v>
      </c>
      <c r="AC5339" s="175"/>
    </row>
    <row r="5340" spans="1:29">
      <c r="A5340" t="s">
        <v>11914</v>
      </c>
      <c r="B5340" t="s">
        <v>11915</v>
      </c>
      <c r="C5340">
        <v>4.0599999999999996</v>
      </c>
      <c r="D5340">
        <v>4.0599999999999996</v>
      </c>
      <c r="E5340">
        <v>3.18</v>
      </c>
      <c r="F5340">
        <v>6.32</v>
      </c>
      <c r="G5340">
        <v>6.32</v>
      </c>
      <c r="H5340">
        <v>3.77</v>
      </c>
      <c r="I5340">
        <v>6.03</v>
      </c>
      <c r="J5340">
        <v>6.06</v>
      </c>
      <c r="K5340">
        <v>2.7</v>
      </c>
      <c r="U5340">
        <v>6</v>
      </c>
      <c r="V5340">
        <v>11</v>
      </c>
      <c r="W5340">
        <v>11</v>
      </c>
      <c r="X5340">
        <v>117</v>
      </c>
      <c r="Y5340">
        <v>129</v>
      </c>
      <c r="Z5340">
        <v>158</v>
      </c>
      <c r="AA5340">
        <f t="shared" si="1168"/>
        <v>432</v>
      </c>
      <c r="AB5340">
        <f t="shared" si="1173"/>
        <v>7.1987750084527287E-5</v>
      </c>
      <c r="AC5340" s="175"/>
    </row>
    <row r="5341" spans="1:29">
      <c r="A5341" t="s">
        <v>11916</v>
      </c>
      <c r="B5341" t="s">
        <v>11917</v>
      </c>
      <c r="C5341">
        <v>4.0599999999999996</v>
      </c>
      <c r="D5341">
        <v>4.0599999999999996</v>
      </c>
      <c r="E5341">
        <v>3.25</v>
      </c>
      <c r="F5341">
        <v>6.32</v>
      </c>
      <c r="G5341">
        <v>6.32</v>
      </c>
      <c r="H5341">
        <v>3.92</v>
      </c>
      <c r="I5341">
        <v>6.08</v>
      </c>
      <c r="J5341">
        <v>6.08</v>
      </c>
      <c r="K5341">
        <v>2.7</v>
      </c>
      <c r="U5341">
        <v>8</v>
      </c>
      <c r="V5341">
        <v>10</v>
      </c>
      <c r="W5341">
        <v>11</v>
      </c>
      <c r="X5341">
        <v>101</v>
      </c>
      <c r="Y5341">
        <v>131</v>
      </c>
      <c r="Z5341">
        <v>151</v>
      </c>
      <c r="AA5341">
        <f t="shared" si="1168"/>
        <v>412</v>
      </c>
      <c r="AB5341">
        <f t="shared" si="1173"/>
        <v>6.8654983876910279E-5</v>
      </c>
      <c r="AC5341" s="175">
        <f t="shared" ref="AC5341" si="1175">SUM(AB5341:AB5344)/4</f>
        <v>6.4239068651817757E-5</v>
      </c>
    </row>
    <row r="5342" spans="1:29">
      <c r="A5342" t="s">
        <v>11918</v>
      </c>
      <c r="B5342" t="s">
        <v>11919</v>
      </c>
      <c r="C5342">
        <v>4.0599999999999996</v>
      </c>
      <c r="D5342">
        <v>4.0599999999999996</v>
      </c>
      <c r="E5342">
        <v>3.3</v>
      </c>
      <c r="F5342">
        <v>6.32</v>
      </c>
      <c r="G5342">
        <v>6.32</v>
      </c>
      <c r="H5342">
        <v>4.0199999999999996</v>
      </c>
      <c r="I5342">
        <v>6.08</v>
      </c>
      <c r="J5342">
        <v>6.09</v>
      </c>
      <c r="K5342">
        <v>2.7</v>
      </c>
      <c r="U5342">
        <v>5</v>
      </c>
      <c r="V5342">
        <v>9</v>
      </c>
      <c r="W5342">
        <v>9</v>
      </c>
      <c r="X5342">
        <v>106</v>
      </c>
      <c r="Y5342">
        <v>124</v>
      </c>
      <c r="Z5342">
        <v>137</v>
      </c>
      <c r="AA5342">
        <f t="shared" si="1168"/>
        <v>390</v>
      </c>
      <c r="AB5342">
        <f t="shared" si="1173"/>
        <v>6.4988941048531575E-5</v>
      </c>
      <c r="AC5342" s="175"/>
    </row>
    <row r="5343" spans="1:29">
      <c r="A5343" t="s">
        <v>11920</v>
      </c>
      <c r="B5343" t="s">
        <v>11921</v>
      </c>
      <c r="C5343">
        <v>4.0599999999999996</v>
      </c>
      <c r="D5343">
        <v>4.0599999999999996</v>
      </c>
      <c r="E5343">
        <v>3.35</v>
      </c>
      <c r="F5343">
        <v>6.32</v>
      </c>
      <c r="G5343">
        <v>6.32</v>
      </c>
      <c r="H5343">
        <v>4.13</v>
      </c>
      <c r="I5343">
        <v>6.08</v>
      </c>
      <c r="J5343">
        <v>6.09</v>
      </c>
      <c r="K5343">
        <v>2.7</v>
      </c>
      <c r="U5343">
        <v>6</v>
      </c>
      <c r="V5343">
        <v>9</v>
      </c>
      <c r="W5343">
        <v>8</v>
      </c>
      <c r="X5343">
        <v>91</v>
      </c>
      <c r="Y5343">
        <v>121</v>
      </c>
      <c r="Z5343">
        <v>139</v>
      </c>
      <c r="AA5343">
        <f t="shared" si="1168"/>
        <v>374</v>
      </c>
      <c r="AB5343">
        <f t="shared" si="1173"/>
        <v>6.2322728082437972E-5</v>
      </c>
      <c r="AC5343" s="175"/>
    </row>
    <row r="5344" spans="1:29">
      <c r="A5344" t="s">
        <v>11922</v>
      </c>
      <c r="B5344" t="s">
        <v>11923</v>
      </c>
      <c r="C5344">
        <v>4.0599999999999996</v>
      </c>
      <c r="D5344">
        <v>4.0599999999999996</v>
      </c>
      <c r="E5344">
        <v>3.38</v>
      </c>
      <c r="F5344">
        <v>6.32</v>
      </c>
      <c r="G5344">
        <v>6.32</v>
      </c>
      <c r="H5344">
        <v>4.21</v>
      </c>
      <c r="I5344">
        <v>6.09</v>
      </c>
      <c r="J5344">
        <v>6.09</v>
      </c>
      <c r="K5344">
        <v>2.7</v>
      </c>
      <c r="U5344">
        <v>5</v>
      </c>
      <c r="V5344">
        <v>8</v>
      </c>
      <c r="W5344">
        <v>6</v>
      </c>
      <c r="X5344">
        <v>92</v>
      </c>
      <c r="Y5344">
        <v>121</v>
      </c>
      <c r="Z5344">
        <v>134</v>
      </c>
      <c r="AA5344">
        <f t="shared" si="1168"/>
        <v>366</v>
      </c>
      <c r="AB5344">
        <f t="shared" si="1173"/>
        <v>6.098962159939117E-5</v>
      </c>
      <c r="AC5344" s="175"/>
    </row>
    <row r="5345" spans="1:29">
      <c r="A5345" t="s">
        <v>11924</v>
      </c>
      <c r="B5345" t="s">
        <v>11925</v>
      </c>
      <c r="C5345">
        <v>4.0599999999999996</v>
      </c>
      <c r="D5345">
        <v>4.0599999999999996</v>
      </c>
      <c r="E5345">
        <v>3.4</v>
      </c>
      <c r="F5345">
        <v>6.32</v>
      </c>
      <c r="G5345">
        <v>6.32</v>
      </c>
      <c r="H5345">
        <v>4.2699999999999996</v>
      </c>
      <c r="I5345">
        <v>6.08</v>
      </c>
      <c r="J5345">
        <v>6.09</v>
      </c>
      <c r="K5345">
        <v>2.7</v>
      </c>
      <c r="U5345">
        <v>7</v>
      </c>
      <c r="V5345">
        <v>8</v>
      </c>
      <c r="W5345">
        <v>7</v>
      </c>
      <c r="X5345">
        <v>82</v>
      </c>
      <c r="Y5345">
        <v>111</v>
      </c>
      <c r="Z5345">
        <v>108</v>
      </c>
      <c r="AA5345">
        <f t="shared" si="1168"/>
        <v>323</v>
      </c>
      <c r="AB5345">
        <f t="shared" si="1173"/>
        <v>5.3824174253014611E-5</v>
      </c>
      <c r="AC5345" s="175">
        <f t="shared" si="1159"/>
        <v>5.1241280442111434E-5</v>
      </c>
    </row>
    <row r="5346" spans="1:29">
      <c r="A5346" t="s">
        <v>11926</v>
      </c>
      <c r="B5346" t="s">
        <v>11927</v>
      </c>
      <c r="C5346">
        <v>4.0599999999999996</v>
      </c>
      <c r="D5346">
        <v>4.0599999999999996</v>
      </c>
      <c r="E5346">
        <v>3.4</v>
      </c>
      <c r="F5346">
        <v>6.32</v>
      </c>
      <c r="G5346">
        <v>6.32</v>
      </c>
      <c r="H5346">
        <v>4.28</v>
      </c>
      <c r="I5346">
        <v>6.07</v>
      </c>
      <c r="J5346">
        <v>6.08</v>
      </c>
      <c r="K5346">
        <v>2.7</v>
      </c>
      <c r="U5346">
        <v>7</v>
      </c>
      <c r="V5346">
        <v>7</v>
      </c>
      <c r="W5346">
        <v>6</v>
      </c>
      <c r="X5346">
        <v>75</v>
      </c>
      <c r="Y5346">
        <v>114</v>
      </c>
      <c r="Z5346">
        <v>104</v>
      </c>
      <c r="AA5346">
        <f t="shared" si="1168"/>
        <v>313</v>
      </c>
      <c r="AB5346">
        <f t="shared" si="1173"/>
        <v>5.2157791149206113E-5</v>
      </c>
      <c r="AC5346" s="175"/>
    </row>
    <row r="5347" spans="1:29">
      <c r="A5347" t="s">
        <v>11928</v>
      </c>
      <c r="B5347" t="s">
        <v>11929</v>
      </c>
      <c r="C5347">
        <v>4.0599999999999996</v>
      </c>
      <c r="D5347">
        <v>4.0599999999999996</v>
      </c>
      <c r="E5347">
        <v>3.37</v>
      </c>
      <c r="F5347">
        <v>6.32</v>
      </c>
      <c r="G5347">
        <v>6.32</v>
      </c>
      <c r="H5347">
        <v>4.25</v>
      </c>
      <c r="I5347">
        <v>6.05</v>
      </c>
      <c r="J5347">
        <v>6.07</v>
      </c>
      <c r="K5347">
        <v>2.7</v>
      </c>
      <c r="U5347">
        <v>7</v>
      </c>
      <c r="V5347">
        <v>7</v>
      </c>
      <c r="W5347">
        <v>7</v>
      </c>
      <c r="X5347">
        <v>74</v>
      </c>
      <c r="Y5347">
        <v>104</v>
      </c>
      <c r="Z5347">
        <v>93</v>
      </c>
      <c r="AA5347">
        <f t="shared" si="1168"/>
        <v>292</v>
      </c>
      <c r="AB5347">
        <f t="shared" si="1173"/>
        <v>4.8658386631208258E-5</v>
      </c>
      <c r="AC5347" s="175"/>
    </row>
    <row r="5348" spans="1:29">
      <c r="A5348" t="s">
        <v>11930</v>
      </c>
      <c r="B5348" t="s">
        <v>11931</v>
      </c>
      <c r="C5348">
        <v>4.0599999999999996</v>
      </c>
      <c r="D5348">
        <v>4.0599999999999996</v>
      </c>
      <c r="E5348">
        <v>3.33</v>
      </c>
      <c r="F5348">
        <v>6.32</v>
      </c>
      <c r="G5348">
        <v>6.32</v>
      </c>
      <c r="H5348">
        <v>4.2</v>
      </c>
      <c r="I5348">
        <v>6.02</v>
      </c>
      <c r="J5348">
        <v>6.06</v>
      </c>
      <c r="K5348">
        <v>2.7</v>
      </c>
      <c r="U5348">
        <v>7</v>
      </c>
      <c r="V5348">
        <v>8</v>
      </c>
      <c r="W5348">
        <v>7</v>
      </c>
      <c r="X5348">
        <v>69</v>
      </c>
      <c r="Y5348">
        <v>102</v>
      </c>
      <c r="Z5348">
        <v>109</v>
      </c>
      <c r="AA5348">
        <f t="shared" si="1168"/>
        <v>302</v>
      </c>
      <c r="AB5348">
        <f t="shared" si="1173"/>
        <v>5.0324769735016755E-5</v>
      </c>
      <c r="AC5348" s="175"/>
    </row>
    <row r="5349" spans="1:29">
      <c r="A5349" t="s">
        <v>11932</v>
      </c>
      <c r="B5349" t="s">
        <v>11933</v>
      </c>
      <c r="C5349">
        <v>4.0599999999999996</v>
      </c>
      <c r="D5349">
        <v>4.0599999999999996</v>
      </c>
      <c r="E5349">
        <v>3.27</v>
      </c>
      <c r="F5349">
        <v>6.32</v>
      </c>
      <c r="G5349">
        <v>6.32</v>
      </c>
      <c r="H5349">
        <v>4.1100000000000003</v>
      </c>
      <c r="I5349">
        <v>5.98</v>
      </c>
      <c r="J5349">
        <v>6.04</v>
      </c>
      <c r="K5349">
        <v>2.7</v>
      </c>
      <c r="U5349">
        <v>9</v>
      </c>
      <c r="V5349">
        <v>8</v>
      </c>
      <c r="W5349">
        <v>6</v>
      </c>
      <c r="X5349">
        <v>72</v>
      </c>
      <c r="Y5349">
        <v>109</v>
      </c>
      <c r="Z5349">
        <v>128</v>
      </c>
      <c r="AA5349">
        <f t="shared" si="1168"/>
        <v>332</v>
      </c>
      <c r="AB5349">
        <f t="shared" si="1173"/>
        <v>5.5323919046442267E-5</v>
      </c>
      <c r="AC5349" s="175">
        <f t="shared" si="1160"/>
        <v>5.9531536383558727E-5</v>
      </c>
    </row>
    <row r="5350" spans="1:29">
      <c r="A5350" t="s">
        <v>11934</v>
      </c>
      <c r="B5350" t="s">
        <v>11935</v>
      </c>
      <c r="C5350">
        <v>4.0599999999999996</v>
      </c>
      <c r="D5350">
        <v>4.0599999999999996</v>
      </c>
      <c r="E5350">
        <v>3.19</v>
      </c>
      <c r="F5350">
        <v>6.32</v>
      </c>
      <c r="G5350">
        <v>6.32</v>
      </c>
      <c r="H5350">
        <v>4.01</v>
      </c>
      <c r="I5350">
        <v>5.91</v>
      </c>
      <c r="J5350">
        <v>6</v>
      </c>
      <c r="K5350">
        <v>2.7</v>
      </c>
      <c r="U5350">
        <v>7</v>
      </c>
      <c r="V5350">
        <v>9</v>
      </c>
      <c r="W5350">
        <v>8</v>
      </c>
      <c r="X5350">
        <v>83</v>
      </c>
      <c r="Y5350">
        <v>115</v>
      </c>
      <c r="Z5350">
        <v>124</v>
      </c>
      <c r="AA5350">
        <f t="shared" si="1168"/>
        <v>346</v>
      </c>
      <c r="AB5350">
        <f t="shared" si="1173"/>
        <v>5.7656855391774168E-5</v>
      </c>
      <c r="AC5350" s="175"/>
    </row>
    <row r="5351" spans="1:29">
      <c r="A5351" t="s">
        <v>11936</v>
      </c>
      <c r="B5351" t="s">
        <v>11937</v>
      </c>
      <c r="C5351">
        <v>4.0599999999999996</v>
      </c>
      <c r="D5351">
        <v>4.0599999999999996</v>
      </c>
      <c r="E5351">
        <v>3.1</v>
      </c>
      <c r="F5351">
        <v>6.32</v>
      </c>
      <c r="G5351">
        <v>6.32</v>
      </c>
      <c r="H5351">
        <v>3.89</v>
      </c>
      <c r="I5351">
        <v>5.79</v>
      </c>
      <c r="J5351">
        <v>5.94</v>
      </c>
      <c r="K5351">
        <v>2.7</v>
      </c>
      <c r="U5351">
        <v>5</v>
      </c>
      <c r="V5351">
        <v>10</v>
      </c>
      <c r="W5351">
        <v>9</v>
      </c>
      <c r="X5351">
        <v>93</v>
      </c>
      <c r="Y5351">
        <v>118</v>
      </c>
      <c r="Z5351">
        <v>131</v>
      </c>
      <c r="AA5351">
        <f t="shared" si="1168"/>
        <v>366</v>
      </c>
      <c r="AB5351">
        <f t="shared" si="1173"/>
        <v>6.098962159939117E-5</v>
      </c>
      <c r="AC5351" s="175"/>
    </row>
    <row r="5352" spans="1:29">
      <c r="A5352" t="s">
        <v>11938</v>
      </c>
      <c r="B5352" t="s">
        <v>11939</v>
      </c>
      <c r="C5352">
        <v>4.0599999999999996</v>
      </c>
      <c r="D5352">
        <v>4.0599999999999996</v>
      </c>
      <c r="E5352">
        <v>3.05</v>
      </c>
      <c r="F5352">
        <v>6.32</v>
      </c>
      <c r="G5352">
        <v>6.32</v>
      </c>
      <c r="H5352">
        <v>3.78</v>
      </c>
      <c r="I5352">
        <v>5.7</v>
      </c>
      <c r="J5352">
        <v>5.9</v>
      </c>
      <c r="K5352">
        <v>2.7</v>
      </c>
      <c r="U5352">
        <v>8</v>
      </c>
      <c r="V5352">
        <v>10</v>
      </c>
      <c r="W5352">
        <v>9</v>
      </c>
      <c r="X5352">
        <v>93</v>
      </c>
      <c r="Y5352">
        <v>129</v>
      </c>
      <c r="Z5352">
        <v>136</v>
      </c>
      <c r="AA5352">
        <f t="shared" si="1168"/>
        <v>385</v>
      </c>
      <c r="AB5352">
        <f t="shared" si="1173"/>
        <v>6.415574949662733E-5</v>
      </c>
      <c r="AC5352" s="175"/>
    </row>
    <row r="5353" spans="1:29">
      <c r="A5353" t="s">
        <v>11940</v>
      </c>
      <c r="B5353" t="s">
        <v>11941</v>
      </c>
      <c r="C5353">
        <v>4.0599999999999996</v>
      </c>
      <c r="D5353">
        <v>4.0599999999999996</v>
      </c>
      <c r="E5353">
        <v>3.01</v>
      </c>
      <c r="F5353">
        <v>6.31</v>
      </c>
      <c r="G5353">
        <v>6.32</v>
      </c>
      <c r="H5353">
        <v>3.72</v>
      </c>
      <c r="I5353">
        <v>5.62</v>
      </c>
      <c r="J5353">
        <v>5.86</v>
      </c>
      <c r="K5353">
        <v>2.7</v>
      </c>
      <c r="U5353">
        <v>7</v>
      </c>
      <c r="V5353">
        <v>10</v>
      </c>
      <c r="W5353">
        <v>8</v>
      </c>
      <c r="X5353">
        <v>106</v>
      </c>
      <c r="Y5353">
        <v>125</v>
      </c>
      <c r="Z5353">
        <v>116</v>
      </c>
      <c r="AA5353">
        <f t="shared" si="1168"/>
        <v>372</v>
      </c>
      <c r="AB5353">
        <f t="shared" si="1173"/>
        <v>6.1989451461676276E-5</v>
      </c>
      <c r="AC5353" s="175">
        <f t="shared" si="1161"/>
        <v>4.3034343655854562E-5</v>
      </c>
    </row>
    <row r="5354" spans="1:29">
      <c r="A5354" t="s">
        <v>11942</v>
      </c>
      <c r="B5354" t="s">
        <v>11943</v>
      </c>
      <c r="C5354">
        <v>4.0599999999999996</v>
      </c>
      <c r="D5354">
        <v>4.0599999999999996</v>
      </c>
      <c r="E5354">
        <v>2.99</v>
      </c>
      <c r="F5354">
        <v>6.3</v>
      </c>
      <c r="G5354">
        <v>6.32</v>
      </c>
      <c r="H5354">
        <v>3.67</v>
      </c>
      <c r="I5354">
        <v>5.56</v>
      </c>
      <c r="J5354">
        <v>5.82</v>
      </c>
      <c r="K5354">
        <v>2.7</v>
      </c>
      <c r="U5354">
        <v>5</v>
      </c>
      <c r="V5354">
        <v>8</v>
      </c>
      <c r="W5354">
        <v>7</v>
      </c>
      <c r="X5354">
        <v>92</v>
      </c>
      <c r="Y5354">
        <v>114</v>
      </c>
      <c r="Z5354">
        <v>67</v>
      </c>
      <c r="AA5354">
        <f t="shared" si="1168"/>
        <v>293</v>
      </c>
      <c r="AB5354">
        <f t="shared" si="1173"/>
        <v>4.8825024941589105E-5</v>
      </c>
      <c r="AC5354" s="175"/>
    </row>
    <row r="5355" spans="1:29">
      <c r="A5355" t="s">
        <v>11944</v>
      </c>
      <c r="B5355" t="s">
        <v>11945</v>
      </c>
      <c r="C5355">
        <v>4.0599999999999996</v>
      </c>
      <c r="D5355">
        <v>4.0599999999999996</v>
      </c>
      <c r="E5355">
        <v>2.96</v>
      </c>
      <c r="F5355">
        <v>6.28</v>
      </c>
      <c r="G5355">
        <v>6.32</v>
      </c>
      <c r="H5355">
        <v>3.62</v>
      </c>
      <c r="I5355">
        <v>5.49</v>
      </c>
      <c r="J5355">
        <v>5.79</v>
      </c>
      <c r="K5355">
        <v>2.7</v>
      </c>
      <c r="U5355">
        <v>4</v>
      </c>
      <c r="V5355">
        <v>6</v>
      </c>
      <c r="W5355">
        <v>3</v>
      </c>
      <c r="X5355">
        <v>78</v>
      </c>
      <c r="Y5355">
        <v>85</v>
      </c>
      <c r="Z5355">
        <v>28</v>
      </c>
      <c r="AA5355">
        <f t="shared" si="1168"/>
        <v>204</v>
      </c>
      <c r="AB5355">
        <f t="shared" si="1173"/>
        <v>3.3994215317693437E-5</v>
      </c>
      <c r="AC5355" s="175"/>
    </row>
    <row r="5356" spans="1:29">
      <c r="A5356" t="s">
        <v>11946</v>
      </c>
      <c r="B5356" t="s">
        <v>11947</v>
      </c>
      <c r="C5356">
        <v>4.0599999999999996</v>
      </c>
      <c r="D5356">
        <v>4.0599999999999996</v>
      </c>
      <c r="E5356">
        <v>2.93</v>
      </c>
      <c r="F5356">
        <v>6.25</v>
      </c>
      <c r="G5356">
        <v>6.32</v>
      </c>
      <c r="H5356">
        <v>3.57</v>
      </c>
      <c r="I5356">
        <v>5.43</v>
      </c>
      <c r="J5356">
        <v>5.76</v>
      </c>
      <c r="K5356">
        <v>2.7</v>
      </c>
      <c r="U5356">
        <v>8</v>
      </c>
      <c r="V5356">
        <v>6</v>
      </c>
      <c r="W5356">
        <v>5</v>
      </c>
      <c r="X5356">
        <v>68</v>
      </c>
      <c r="Y5356">
        <v>65</v>
      </c>
      <c r="Z5356">
        <v>12</v>
      </c>
      <c r="AA5356">
        <f t="shared" si="1168"/>
        <v>164</v>
      </c>
      <c r="AB5356">
        <f t="shared" si="1173"/>
        <v>2.7328682902459431E-5</v>
      </c>
      <c r="AC5356" s="175"/>
    </row>
    <row r="5357" spans="1:29">
      <c r="A5357" t="s">
        <v>11948</v>
      </c>
      <c r="B5357" t="s">
        <v>11949</v>
      </c>
      <c r="C5357">
        <v>4.05</v>
      </c>
      <c r="D5357">
        <v>4.0599999999999996</v>
      </c>
      <c r="E5357">
        <v>2.91</v>
      </c>
      <c r="F5357">
        <v>6.22</v>
      </c>
      <c r="G5357">
        <v>6.31</v>
      </c>
      <c r="H5357">
        <v>3.53</v>
      </c>
      <c r="I5357">
        <v>5.36</v>
      </c>
      <c r="J5357">
        <v>5.72</v>
      </c>
      <c r="K5357">
        <v>2.7</v>
      </c>
      <c r="U5357">
        <v>6</v>
      </c>
      <c r="V5357">
        <v>5</v>
      </c>
      <c r="W5357">
        <v>5</v>
      </c>
      <c r="X5357">
        <v>86</v>
      </c>
      <c r="Y5357">
        <v>68</v>
      </c>
      <c r="Z5357">
        <v>14</v>
      </c>
      <c r="AA5357">
        <f t="shared" si="1168"/>
        <v>184</v>
      </c>
      <c r="AB5357">
        <f t="shared" si="1173"/>
        <v>3.0661449110076436E-5</v>
      </c>
      <c r="AC5357" s="175">
        <f t="shared" si="1162"/>
        <v>3.6118853775049277E-5</v>
      </c>
    </row>
    <row r="5358" spans="1:29">
      <c r="A5358" t="s">
        <v>11950</v>
      </c>
      <c r="B5358" t="s">
        <v>11951</v>
      </c>
      <c r="C5358">
        <v>4.05</v>
      </c>
      <c r="D5358">
        <v>4.0599999999999996</v>
      </c>
      <c r="E5358">
        <v>2.89</v>
      </c>
      <c r="F5358">
        <v>6.19</v>
      </c>
      <c r="G5358">
        <v>6.31</v>
      </c>
      <c r="H5358">
        <v>3.48</v>
      </c>
      <c r="I5358">
        <v>5.3</v>
      </c>
      <c r="J5358">
        <v>5.69</v>
      </c>
      <c r="K5358">
        <v>2.7</v>
      </c>
      <c r="U5358">
        <v>5</v>
      </c>
      <c r="V5358">
        <v>4</v>
      </c>
      <c r="W5358">
        <v>6</v>
      </c>
      <c r="X5358">
        <v>89</v>
      </c>
      <c r="Y5358">
        <v>66</v>
      </c>
      <c r="Z5358">
        <v>12</v>
      </c>
      <c r="AA5358">
        <f t="shared" si="1168"/>
        <v>182</v>
      </c>
      <c r="AB5358">
        <f t="shared" si="1173"/>
        <v>3.0328172489314734E-5</v>
      </c>
      <c r="AC5358" s="175"/>
    </row>
    <row r="5359" spans="1:29">
      <c r="A5359" t="s">
        <v>11952</v>
      </c>
      <c r="B5359" t="s">
        <v>11953</v>
      </c>
      <c r="C5359">
        <v>4.05</v>
      </c>
      <c r="D5359">
        <v>4.0599999999999996</v>
      </c>
      <c r="E5359">
        <v>2.87</v>
      </c>
      <c r="F5359">
        <v>6.17</v>
      </c>
      <c r="G5359">
        <v>6.31</v>
      </c>
      <c r="H5359">
        <v>3.45</v>
      </c>
      <c r="I5359">
        <v>5.27</v>
      </c>
      <c r="J5359">
        <v>5.67</v>
      </c>
      <c r="K5359">
        <v>2.7</v>
      </c>
      <c r="U5359">
        <v>8</v>
      </c>
      <c r="V5359">
        <v>6</v>
      </c>
      <c r="W5359">
        <v>8</v>
      </c>
      <c r="X5359">
        <v>91</v>
      </c>
      <c r="Y5359">
        <v>63</v>
      </c>
      <c r="Z5359">
        <v>21</v>
      </c>
      <c r="AA5359">
        <f t="shared" si="1168"/>
        <v>197</v>
      </c>
      <c r="AB5359">
        <f t="shared" si="1173"/>
        <v>3.282774714502749E-5</v>
      </c>
      <c r="AC5359" s="175"/>
    </row>
    <row r="5360" spans="1:29">
      <c r="A5360" t="s">
        <v>11954</v>
      </c>
      <c r="B5360" t="s">
        <v>11955</v>
      </c>
      <c r="C5360">
        <v>4.04</v>
      </c>
      <c r="D5360">
        <v>4.0599999999999996</v>
      </c>
      <c r="E5360">
        <v>2.85</v>
      </c>
      <c r="F5360">
        <v>6.14</v>
      </c>
      <c r="G5360">
        <v>6.31</v>
      </c>
      <c r="H5360">
        <v>3.42</v>
      </c>
      <c r="I5360">
        <v>5.23</v>
      </c>
      <c r="J5360">
        <v>5.65</v>
      </c>
      <c r="K5360">
        <v>2.7</v>
      </c>
      <c r="U5360">
        <v>7</v>
      </c>
      <c r="V5360">
        <v>11</v>
      </c>
      <c r="W5360">
        <v>13</v>
      </c>
      <c r="X5360">
        <v>121</v>
      </c>
      <c r="Y5360">
        <v>101</v>
      </c>
      <c r="Z5360">
        <v>51</v>
      </c>
      <c r="AA5360">
        <f t="shared" si="1168"/>
        <v>304</v>
      </c>
      <c r="AB5360">
        <f t="shared" si="1173"/>
        <v>5.0658046355778457E-5</v>
      </c>
      <c r="AC5360" s="175"/>
    </row>
    <row r="5361" spans="1:29">
      <c r="A5361" t="s">
        <v>11956</v>
      </c>
      <c r="B5361" t="s">
        <v>11957</v>
      </c>
      <c r="C5361">
        <v>4.05</v>
      </c>
      <c r="D5361">
        <v>4.0599999999999996</v>
      </c>
      <c r="E5361">
        <v>2.85</v>
      </c>
      <c r="F5361">
        <v>6.13</v>
      </c>
      <c r="G5361">
        <v>6.31</v>
      </c>
      <c r="H5361">
        <v>3.39</v>
      </c>
      <c r="I5361">
        <v>5.24</v>
      </c>
      <c r="J5361">
        <v>5.66</v>
      </c>
      <c r="K5361">
        <v>2.7</v>
      </c>
      <c r="V5361">
        <v>19</v>
      </c>
      <c r="W5361">
        <v>22</v>
      </c>
      <c r="X5361">
        <v>197</v>
      </c>
      <c r="Y5361">
        <v>138</v>
      </c>
      <c r="Z5361">
        <v>159</v>
      </c>
      <c r="AA5361">
        <f t="shared" si="1168"/>
        <v>535</v>
      </c>
      <c r="AB5361">
        <f t="shared" si="1173"/>
        <v>8.915149605375485E-5</v>
      </c>
      <c r="AC5361" s="175">
        <f t="shared" si="1163"/>
        <v>9.5525411425822384E-5</v>
      </c>
    </row>
    <row r="5362" spans="1:29">
      <c r="A5362" t="s">
        <v>11958</v>
      </c>
      <c r="B5362" t="s">
        <v>11959</v>
      </c>
      <c r="C5362">
        <v>4.0599999999999996</v>
      </c>
      <c r="D5362">
        <v>4.0599999999999996</v>
      </c>
      <c r="E5362">
        <v>2.9</v>
      </c>
      <c r="F5362">
        <v>6.22</v>
      </c>
      <c r="G5362">
        <v>6.31</v>
      </c>
      <c r="H5362">
        <v>3.43</v>
      </c>
      <c r="I5362">
        <v>5.35</v>
      </c>
      <c r="J5362">
        <v>5.72</v>
      </c>
      <c r="K5362">
        <v>2.7</v>
      </c>
      <c r="U5362">
        <v>6</v>
      </c>
      <c r="V5362">
        <v>28</v>
      </c>
      <c r="W5362">
        <v>18</v>
      </c>
      <c r="X5362">
        <v>216</v>
      </c>
      <c r="Y5362">
        <v>117</v>
      </c>
      <c r="Z5362">
        <v>249</v>
      </c>
      <c r="AA5362">
        <f t="shared" si="1168"/>
        <v>634</v>
      </c>
      <c r="AB5362">
        <f t="shared" si="1173"/>
        <v>1.0564868878145902E-4</v>
      </c>
      <c r="AC5362" s="175"/>
    </row>
    <row r="5363" spans="1:29">
      <c r="A5363" t="s">
        <v>11960</v>
      </c>
      <c r="B5363" t="s">
        <v>11961</v>
      </c>
      <c r="C5363">
        <v>4.0599999999999996</v>
      </c>
      <c r="D5363">
        <v>4.0599999999999996</v>
      </c>
      <c r="E5363">
        <v>2.95</v>
      </c>
      <c r="F5363">
        <v>6.29</v>
      </c>
      <c r="G5363">
        <v>6.32</v>
      </c>
      <c r="H5363">
        <v>3.5</v>
      </c>
      <c r="I5363">
        <v>5.51</v>
      </c>
      <c r="J5363">
        <v>5.8</v>
      </c>
      <c r="K5363">
        <v>2.7</v>
      </c>
      <c r="U5363">
        <v>10</v>
      </c>
      <c r="V5363">
        <v>19</v>
      </c>
      <c r="W5363">
        <v>19</v>
      </c>
      <c r="X5363">
        <v>216</v>
      </c>
      <c r="Y5363">
        <v>148</v>
      </c>
      <c r="Z5363">
        <v>214</v>
      </c>
      <c r="AA5363">
        <f t="shared" si="1168"/>
        <v>626</v>
      </c>
      <c r="AB5363">
        <f t="shared" si="1173"/>
        <v>1.0431558229841223E-4</v>
      </c>
      <c r="AC5363" s="175"/>
    </row>
    <row r="5364" spans="1:29">
      <c r="A5364" t="s">
        <v>11962</v>
      </c>
      <c r="B5364" t="s">
        <v>11963</v>
      </c>
      <c r="C5364">
        <v>4.0599999999999996</v>
      </c>
      <c r="D5364">
        <v>4.0599999999999996</v>
      </c>
      <c r="E5364">
        <v>3.01</v>
      </c>
      <c r="F5364">
        <v>6.31</v>
      </c>
      <c r="G5364">
        <v>6.32</v>
      </c>
      <c r="H5364">
        <v>3.59</v>
      </c>
      <c r="I5364">
        <v>5.66</v>
      </c>
      <c r="J5364">
        <v>5.88</v>
      </c>
      <c r="K5364">
        <v>2.7</v>
      </c>
      <c r="U5364">
        <v>15</v>
      </c>
      <c r="V5364">
        <v>18</v>
      </c>
      <c r="W5364">
        <v>17</v>
      </c>
      <c r="X5364">
        <v>153</v>
      </c>
      <c r="Y5364">
        <v>132</v>
      </c>
      <c r="Z5364">
        <v>163</v>
      </c>
      <c r="AA5364">
        <f t="shared" si="1168"/>
        <v>498</v>
      </c>
      <c r="AB5364">
        <f t="shared" si="1173"/>
        <v>8.2985878569663397E-5</v>
      </c>
      <c r="AC5364" s="175"/>
    </row>
    <row r="5365" spans="1:29">
      <c r="A5365" t="s">
        <v>11964</v>
      </c>
      <c r="B5365" t="s">
        <v>11965</v>
      </c>
      <c r="C5365">
        <v>4.0599999999999996</v>
      </c>
      <c r="D5365">
        <v>4.0599999999999996</v>
      </c>
      <c r="E5365">
        <v>3.07</v>
      </c>
      <c r="F5365">
        <v>6.31</v>
      </c>
      <c r="G5365">
        <v>6.32</v>
      </c>
      <c r="H5365">
        <v>3.7</v>
      </c>
      <c r="I5365">
        <v>5.78</v>
      </c>
      <c r="J5365">
        <v>5.94</v>
      </c>
      <c r="K5365">
        <v>2.7</v>
      </c>
      <c r="U5365">
        <v>13</v>
      </c>
      <c r="V5365">
        <v>16</v>
      </c>
      <c r="W5365">
        <v>18</v>
      </c>
      <c r="X5365">
        <v>141</v>
      </c>
      <c r="Y5365">
        <v>134</v>
      </c>
      <c r="Z5365">
        <v>155</v>
      </c>
      <c r="AA5365">
        <f t="shared" si="1168"/>
        <v>477</v>
      </c>
      <c r="AB5365">
        <f t="shared" si="1173"/>
        <v>7.9486474051665548E-5</v>
      </c>
      <c r="AC5365" s="175">
        <f t="shared" si="1164"/>
        <v>7.3570814033145364E-5</v>
      </c>
    </row>
    <row r="5366" spans="1:29">
      <c r="A5366" t="s">
        <v>11966</v>
      </c>
      <c r="B5366" t="s">
        <v>11967</v>
      </c>
      <c r="C5366">
        <v>4.0599999999999996</v>
      </c>
      <c r="D5366">
        <v>4.0599999999999996</v>
      </c>
      <c r="E5366">
        <v>3.1</v>
      </c>
      <c r="F5366">
        <v>6.31</v>
      </c>
      <c r="G5366">
        <v>6.32</v>
      </c>
      <c r="H5366">
        <v>3.78</v>
      </c>
      <c r="I5366">
        <v>5.82</v>
      </c>
      <c r="J5366">
        <v>5.96</v>
      </c>
      <c r="K5366">
        <v>2.7</v>
      </c>
      <c r="U5366">
        <v>10</v>
      </c>
      <c r="V5366">
        <v>15</v>
      </c>
      <c r="W5366">
        <v>14</v>
      </c>
      <c r="X5366">
        <v>138</v>
      </c>
      <c r="Y5366">
        <v>127</v>
      </c>
      <c r="Z5366">
        <v>141</v>
      </c>
      <c r="AA5366">
        <f t="shared" si="1168"/>
        <v>445</v>
      </c>
      <c r="AB5366">
        <f t="shared" si="1173"/>
        <v>7.4154048119478341E-5</v>
      </c>
      <c r="AC5366" s="175"/>
    </row>
    <row r="5367" spans="1:29">
      <c r="A5367" t="s">
        <v>11968</v>
      </c>
      <c r="B5367" t="s">
        <v>11969</v>
      </c>
      <c r="C5367">
        <v>4.0599999999999996</v>
      </c>
      <c r="D5367">
        <v>4.0599999999999996</v>
      </c>
      <c r="E5367">
        <v>3.12</v>
      </c>
      <c r="F5367">
        <v>6.31</v>
      </c>
      <c r="G5367">
        <v>6.32</v>
      </c>
      <c r="H5367">
        <v>3.86</v>
      </c>
      <c r="I5367">
        <v>5.85</v>
      </c>
      <c r="J5367">
        <v>5.97</v>
      </c>
      <c r="K5367">
        <v>2.7</v>
      </c>
      <c r="U5367">
        <v>8</v>
      </c>
      <c r="V5367">
        <v>14</v>
      </c>
      <c r="W5367">
        <v>11</v>
      </c>
      <c r="X5367">
        <v>129</v>
      </c>
      <c r="Y5367">
        <v>123</v>
      </c>
      <c r="Z5367">
        <v>143</v>
      </c>
      <c r="AA5367">
        <f t="shared" si="1168"/>
        <v>428</v>
      </c>
      <c r="AB5367">
        <f t="shared" si="1173"/>
        <v>7.1321196843003882E-5</v>
      </c>
      <c r="AC5367" s="175"/>
    </row>
    <row r="5368" spans="1:29">
      <c r="A5368" t="s">
        <v>11970</v>
      </c>
      <c r="B5368" t="s">
        <v>11971</v>
      </c>
      <c r="C5368">
        <v>4.0599999999999996</v>
      </c>
      <c r="D5368">
        <v>4.0599999999999996</v>
      </c>
      <c r="E5368">
        <v>3.14</v>
      </c>
      <c r="F5368">
        <v>6.31</v>
      </c>
      <c r="G5368">
        <v>6.32</v>
      </c>
      <c r="H5368">
        <v>3.91</v>
      </c>
      <c r="I5368">
        <v>5.87</v>
      </c>
      <c r="J5368">
        <v>5.98</v>
      </c>
      <c r="K5368">
        <v>2.7</v>
      </c>
      <c r="U5368">
        <v>9</v>
      </c>
      <c r="V5368">
        <v>13</v>
      </c>
      <c r="W5368">
        <v>9</v>
      </c>
      <c r="X5368">
        <v>123</v>
      </c>
      <c r="Y5368">
        <v>124</v>
      </c>
      <c r="Z5368">
        <v>138</v>
      </c>
      <c r="AA5368">
        <f t="shared" si="1168"/>
        <v>416</v>
      </c>
      <c r="AB5368">
        <f t="shared" si="1173"/>
        <v>6.9321537118433683E-5</v>
      </c>
      <c r="AC5368" s="175"/>
    </row>
    <row r="5369" spans="1:29">
      <c r="A5369" t="s">
        <v>11972</v>
      </c>
      <c r="B5369" t="s">
        <v>11973</v>
      </c>
      <c r="C5369">
        <v>4.0599999999999996</v>
      </c>
      <c r="D5369">
        <v>4.0599999999999996</v>
      </c>
      <c r="E5369">
        <v>3.16</v>
      </c>
      <c r="F5369">
        <v>6.31</v>
      </c>
      <c r="G5369">
        <v>6.32</v>
      </c>
      <c r="H5369">
        <v>3.92</v>
      </c>
      <c r="I5369">
        <v>5.89</v>
      </c>
      <c r="J5369">
        <v>5.99</v>
      </c>
      <c r="K5369">
        <v>2.7</v>
      </c>
      <c r="U5369">
        <v>11</v>
      </c>
      <c r="V5369">
        <v>12</v>
      </c>
      <c r="W5369">
        <v>10</v>
      </c>
      <c r="X5369">
        <v>99</v>
      </c>
      <c r="Y5369">
        <v>114</v>
      </c>
      <c r="Z5369">
        <v>111</v>
      </c>
      <c r="AA5369">
        <f t="shared" si="1168"/>
        <v>357</v>
      </c>
      <c r="AB5369">
        <f t="shared" si="1173"/>
        <v>5.948987680596352E-5</v>
      </c>
      <c r="AC5369" s="175">
        <f t="shared" si="1165"/>
        <v>5.6698685107084282E-5</v>
      </c>
    </row>
    <row r="5370" spans="1:29">
      <c r="A5370" t="s">
        <v>11974</v>
      </c>
      <c r="B5370" t="s">
        <v>11975</v>
      </c>
      <c r="C5370">
        <v>4.0599999999999996</v>
      </c>
      <c r="D5370">
        <v>4.0599999999999996</v>
      </c>
      <c r="E5370">
        <v>3.14</v>
      </c>
      <c r="F5370">
        <v>6.31</v>
      </c>
      <c r="G5370">
        <v>6.32</v>
      </c>
      <c r="H5370">
        <v>3.92</v>
      </c>
      <c r="I5370">
        <v>5.88</v>
      </c>
      <c r="J5370">
        <v>5.99</v>
      </c>
      <c r="K5370">
        <v>2.7</v>
      </c>
      <c r="U5370">
        <v>12</v>
      </c>
      <c r="V5370">
        <v>11</v>
      </c>
      <c r="W5370">
        <v>10</v>
      </c>
      <c r="X5370">
        <v>92</v>
      </c>
      <c r="Y5370">
        <v>117</v>
      </c>
      <c r="Z5370">
        <v>107</v>
      </c>
      <c r="AA5370">
        <f t="shared" si="1168"/>
        <v>349</v>
      </c>
      <c r="AB5370">
        <f t="shared" si="1173"/>
        <v>5.8156770322916718E-5</v>
      </c>
      <c r="AC5370" s="175"/>
    </row>
    <row r="5371" spans="1:29">
      <c r="A5371" t="s">
        <v>11976</v>
      </c>
      <c r="B5371" t="s">
        <v>11977</v>
      </c>
      <c r="C5371">
        <v>4.0599999999999996</v>
      </c>
      <c r="D5371">
        <v>4.0599999999999996</v>
      </c>
      <c r="E5371">
        <v>3.12</v>
      </c>
      <c r="F5371">
        <v>6.31</v>
      </c>
      <c r="G5371">
        <v>6.32</v>
      </c>
      <c r="H5371">
        <v>3.9</v>
      </c>
      <c r="I5371">
        <v>5.83</v>
      </c>
      <c r="J5371">
        <v>5.96</v>
      </c>
      <c r="K5371">
        <v>2.7</v>
      </c>
      <c r="U5371">
        <v>9</v>
      </c>
      <c r="V5371">
        <v>12</v>
      </c>
      <c r="W5371">
        <v>10</v>
      </c>
      <c r="X5371">
        <v>91</v>
      </c>
      <c r="Y5371">
        <v>106</v>
      </c>
      <c r="Z5371">
        <v>95</v>
      </c>
      <c r="AA5371">
        <f t="shared" si="1168"/>
        <v>323</v>
      </c>
      <c r="AB5371">
        <f t="shared" si="1173"/>
        <v>5.3824174253014611E-5</v>
      </c>
      <c r="AC5371" s="175"/>
    </row>
    <row r="5372" spans="1:29">
      <c r="A5372" t="s">
        <v>11978</v>
      </c>
      <c r="B5372" t="s">
        <v>11979</v>
      </c>
      <c r="C5372">
        <v>4.0599999999999996</v>
      </c>
      <c r="D5372">
        <v>4.0599999999999996</v>
      </c>
      <c r="E5372">
        <v>3.1</v>
      </c>
      <c r="F5372">
        <v>6.31</v>
      </c>
      <c r="G5372">
        <v>6.32</v>
      </c>
      <c r="H5372">
        <v>3.87</v>
      </c>
      <c r="I5372">
        <v>5.79</v>
      </c>
      <c r="J5372">
        <v>5.94</v>
      </c>
      <c r="K5372">
        <v>2.7</v>
      </c>
      <c r="U5372">
        <v>11</v>
      </c>
      <c r="V5372">
        <v>13</v>
      </c>
      <c r="W5372">
        <v>10</v>
      </c>
      <c r="X5372">
        <v>82</v>
      </c>
      <c r="Y5372">
        <v>104</v>
      </c>
      <c r="Z5372">
        <v>112</v>
      </c>
      <c r="AA5372">
        <f t="shared" si="1168"/>
        <v>332</v>
      </c>
      <c r="AB5372">
        <f t="shared" si="1173"/>
        <v>5.5323919046442267E-5</v>
      </c>
      <c r="AC5372" s="175"/>
    </row>
    <row r="5373" spans="1:29">
      <c r="A5373" t="s">
        <v>11980</v>
      </c>
      <c r="B5373" t="s">
        <v>11981</v>
      </c>
      <c r="C5373">
        <v>4.0599999999999996</v>
      </c>
      <c r="D5373">
        <v>4.0599999999999996</v>
      </c>
      <c r="E5373">
        <v>3.06</v>
      </c>
      <c r="F5373">
        <v>6.31</v>
      </c>
      <c r="G5373">
        <v>6.32</v>
      </c>
      <c r="H5373">
        <v>3.82</v>
      </c>
      <c r="I5373">
        <v>5.7</v>
      </c>
      <c r="J5373">
        <v>5.9</v>
      </c>
      <c r="K5373">
        <v>2.7</v>
      </c>
      <c r="U5373">
        <v>11</v>
      </c>
      <c r="V5373">
        <v>13</v>
      </c>
      <c r="W5373">
        <v>9</v>
      </c>
      <c r="X5373">
        <v>85</v>
      </c>
      <c r="Y5373">
        <v>112</v>
      </c>
      <c r="Z5373">
        <v>132</v>
      </c>
      <c r="AA5373">
        <f t="shared" si="1168"/>
        <v>362</v>
      </c>
      <c r="AB5373">
        <f t="shared" si="1173"/>
        <v>6.0323068357867772E-5</v>
      </c>
      <c r="AC5373" s="175">
        <f t="shared" si="1166"/>
        <v>6.4947281470936362E-5</v>
      </c>
    </row>
    <row r="5374" spans="1:29">
      <c r="A5374" t="s">
        <v>11982</v>
      </c>
      <c r="B5374" t="s">
        <v>11983</v>
      </c>
      <c r="C5374">
        <v>4.0599999999999996</v>
      </c>
      <c r="D5374">
        <v>4.0599999999999996</v>
      </c>
      <c r="E5374">
        <v>3.01</v>
      </c>
      <c r="F5374">
        <v>6.31</v>
      </c>
      <c r="G5374">
        <v>6.32</v>
      </c>
      <c r="H5374">
        <v>3.73</v>
      </c>
      <c r="I5374">
        <v>5.6</v>
      </c>
      <c r="J5374">
        <v>5.85</v>
      </c>
      <c r="K5374">
        <v>2.7</v>
      </c>
      <c r="U5374">
        <v>12</v>
      </c>
      <c r="V5374">
        <v>14</v>
      </c>
      <c r="W5374">
        <v>12</v>
      </c>
      <c r="X5374">
        <v>88</v>
      </c>
      <c r="Y5374">
        <v>118</v>
      </c>
      <c r="Z5374">
        <v>128</v>
      </c>
      <c r="AA5374">
        <f t="shared" si="1168"/>
        <v>372</v>
      </c>
      <c r="AB5374">
        <f t="shared" si="1173"/>
        <v>6.1989451461676276E-5</v>
      </c>
      <c r="AC5374" s="175"/>
    </row>
    <row r="5375" spans="1:29">
      <c r="A5375" t="s">
        <v>11984</v>
      </c>
      <c r="B5375" t="s">
        <v>11985</v>
      </c>
      <c r="C5375">
        <v>4.0599999999999996</v>
      </c>
      <c r="D5375">
        <v>4.0599999999999996</v>
      </c>
      <c r="E5375">
        <v>2.95</v>
      </c>
      <c r="F5375">
        <v>6.29</v>
      </c>
      <c r="G5375">
        <v>6.32</v>
      </c>
      <c r="H5375">
        <v>3.62</v>
      </c>
      <c r="I5375">
        <v>5.46</v>
      </c>
      <c r="J5375">
        <v>5.77</v>
      </c>
      <c r="K5375">
        <v>2.7</v>
      </c>
      <c r="U5375">
        <v>10</v>
      </c>
      <c r="V5375">
        <v>16</v>
      </c>
      <c r="W5375">
        <v>15</v>
      </c>
      <c r="X5375">
        <v>104</v>
      </c>
      <c r="Y5375">
        <v>121</v>
      </c>
      <c r="Z5375">
        <v>134</v>
      </c>
      <c r="AA5375">
        <f t="shared" si="1168"/>
        <v>400</v>
      </c>
      <c r="AB5375">
        <f t="shared" si="1173"/>
        <v>6.6655324152340079E-5</v>
      </c>
      <c r="AC5375" s="175"/>
    </row>
    <row r="5376" spans="1:29">
      <c r="A5376" t="s">
        <v>11986</v>
      </c>
      <c r="B5376" t="s">
        <v>11987</v>
      </c>
      <c r="C5376">
        <v>4.0599999999999996</v>
      </c>
      <c r="D5376">
        <v>4.0599999999999996</v>
      </c>
      <c r="E5376">
        <v>2.91</v>
      </c>
      <c r="F5376">
        <v>6.26</v>
      </c>
      <c r="G5376">
        <v>6.32</v>
      </c>
      <c r="H5376">
        <v>3.52</v>
      </c>
      <c r="I5376">
        <v>5.37</v>
      </c>
      <c r="J5376">
        <v>5.73</v>
      </c>
      <c r="K5376">
        <v>2.7</v>
      </c>
      <c r="U5376">
        <v>10</v>
      </c>
      <c r="V5376">
        <v>16</v>
      </c>
      <c r="W5376">
        <v>15</v>
      </c>
      <c r="X5376">
        <v>113</v>
      </c>
      <c r="Y5376">
        <v>132</v>
      </c>
      <c r="Z5376">
        <v>139</v>
      </c>
      <c r="AA5376">
        <f t="shared" si="1168"/>
        <v>425</v>
      </c>
      <c r="AB5376">
        <f t="shared" si="1173"/>
        <v>7.0821281911861333E-5</v>
      </c>
      <c r="AC5376" s="175"/>
    </row>
    <row r="5377" spans="1:29">
      <c r="A5377" t="s">
        <v>11988</v>
      </c>
      <c r="B5377" t="s">
        <v>11989</v>
      </c>
      <c r="C5377">
        <v>4.0599999999999996</v>
      </c>
      <c r="D5377">
        <v>4.0599999999999996</v>
      </c>
      <c r="E5377">
        <v>2.88</v>
      </c>
      <c r="F5377">
        <v>6.23</v>
      </c>
      <c r="G5377">
        <v>6.31</v>
      </c>
      <c r="H5377">
        <v>3.46</v>
      </c>
      <c r="I5377">
        <v>5.3</v>
      </c>
      <c r="J5377">
        <v>5.69</v>
      </c>
      <c r="K5377">
        <v>2.7</v>
      </c>
      <c r="U5377">
        <v>11</v>
      </c>
      <c r="V5377">
        <v>17</v>
      </c>
      <c r="W5377">
        <v>12</v>
      </c>
      <c r="X5377">
        <v>103</v>
      </c>
      <c r="Y5377">
        <v>128</v>
      </c>
      <c r="Z5377">
        <v>119</v>
      </c>
      <c r="AA5377">
        <f t="shared" si="1168"/>
        <v>390</v>
      </c>
      <c r="AB5377">
        <f t="shared" si="1173"/>
        <v>6.4988941048531575E-5</v>
      </c>
      <c r="AC5377" s="175">
        <f t="shared" si="1167"/>
        <v>4.5533918311567318E-5</v>
      </c>
    </row>
    <row r="5378" spans="1:29">
      <c r="A5378" t="s">
        <v>11990</v>
      </c>
      <c r="B5378" t="s">
        <v>11991</v>
      </c>
      <c r="C5378">
        <v>4.05</v>
      </c>
      <c r="D5378">
        <v>4.0599999999999996</v>
      </c>
      <c r="E5378">
        <v>2.86</v>
      </c>
      <c r="F5378">
        <v>6.17</v>
      </c>
      <c r="G5378">
        <v>6.31</v>
      </c>
      <c r="H5378">
        <v>3.42</v>
      </c>
      <c r="I5378">
        <v>5.24</v>
      </c>
      <c r="J5378">
        <v>5.66</v>
      </c>
      <c r="K5378">
        <v>2.7</v>
      </c>
      <c r="U5378">
        <v>8</v>
      </c>
      <c r="V5378">
        <v>12</v>
      </c>
      <c r="W5378">
        <v>11</v>
      </c>
      <c r="X5378">
        <v>99</v>
      </c>
      <c r="Y5378">
        <v>116</v>
      </c>
      <c r="Z5378">
        <v>69</v>
      </c>
      <c r="AA5378">
        <f t="shared" si="1168"/>
        <v>315</v>
      </c>
      <c r="AB5378">
        <f t="shared" si="1173"/>
        <v>5.2491067769967809E-5</v>
      </c>
      <c r="AC5378" s="175"/>
    </row>
    <row r="5379" spans="1:29">
      <c r="A5379" t="s">
        <v>11992</v>
      </c>
      <c r="B5379" t="s">
        <v>11993</v>
      </c>
      <c r="C5379">
        <v>4.04</v>
      </c>
      <c r="D5379">
        <v>4.0599999999999996</v>
      </c>
      <c r="E5379">
        <v>2.84</v>
      </c>
      <c r="F5379">
        <v>6.13</v>
      </c>
      <c r="G5379">
        <v>6.31</v>
      </c>
      <c r="H5379">
        <v>3.39</v>
      </c>
      <c r="I5379">
        <v>5.21</v>
      </c>
      <c r="J5379">
        <v>5.64</v>
      </c>
      <c r="K5379">
        <v>2.7</v>
      </c>
      <c r="U5379">
        <v>8</v>
      </c>
      <c r="V5379">
        <v>9</v>
      </c>
      <c r="W5379">
        <v>6</v>
      </c>
      <c r="X5379">
        <v>75</v>
      </c>
      <c r="Y5379">
        <v>87</v>
      </c>
      <c r="Z5379">
        <v>29</v>
      </c>
      <c r="AA5379">
        <f t="shared" si="1168"/>
        <v>214</v>
      </c>
      <c r="AB5379">
        <f t="shared" si="1173"/>
        <v>3.5660598421501941E-5</v>
      </c>
      <c r="AC5379" s="175"/>
    </row>
    <row r="5380" spans="1:29">
      <c r="A5380" t="s">
        <v>11994</v>
      </c>
      <c r="B5380" t="s">
        <v>11995</v>
      </c>
      <c r="C5380">
        <v>4.03</v>
      </c>
      <c r="D5380">
        <v>4.0599999999999996</v>
      </c>
      <c r="E5380">
        <v>2.83</v>
      </c>
      <c r="F5380">
        <v>6.07</v>
      </c>
      <c r="G5380">
        <v>6.31</v>
      </c>
      <c r="H5380">
        <v>3.37</v>
      </c>
      <c r="I5380">
        <v>5.17</v>
      </c>
      <c r="J5380">
        <v>5.62</v>
      </c>
      <c r="K5380">
        <v>2.7</v>
      </c>
      <c r="U5380">
        <v>10</v>
      </c>
      <c r="V5380">
        <v>11</v>
      </c>
      <c r="W5380">
        <v>8</v>
      </c>
      <c r="X5380">
        <v>66</v>
      </c>
      <c r="Y5380">
        <v>67</v>
      </c>
      <c r="Z5380">
        <v>12</v>
      </c>
      <c r="AA5380">
        <f t="shared" si="1168"/>
        <v>174</v>
      </c>
      <c r="AB5380">
        <f t="shared" si="1173"/>
        <v>2.8995066006267932E-5</v>
      </c>
      <c r="AC5380" s="175"/>
    </row>
    <row r="5381" spans="1:29">
      <c r="A5381" t="s">
        <v>11996</v>
      </c>
      <c r="B5381" t="s">
        <v>11997</v>
      </c>
      <c r="C5381">
        <v>4.0199999999999996</v>
      </c>
      <c r="D5381">
        <v>4.0599999999999996</v>
      </c>
      <c r="E5381">
        <v>2.81</v>
      </c>
      <c r="F5381">
        <v>6.01</v>
      </c>
      <c r="G5381">
        <v>6.3</v>
      </c>
      <c r="H5381">
        <v>3.34</v>
      </c>
      <c r="I5381">
        <v>5.13</v>
      </c>
      <c r="J5381">
        <v>5.6</v>
      </c>
      <c r="K5381">
        <v>2.7</v>
      </c>
      <c r="U5381">
        <v>10</v>
      </c>
      <c r="V5381">
        <v>10</v>
      </c>
      <c r="W5381">
        <v>8</v>
      </c>
      <c r="X5381">
        <v>83</v>
      </c>
      <c r="Y5381">
        <v>69</v>
      </c>
      <c r="Z5381">
        <v>15</v>
      </c>
      <c r="AA5381">
        <f t="shared" si="1168"/>
        <v>195</v>
      </c>
      <c r="AB5381">
        <f t="shared" si="1173"/>
        <v>3.2494470524265788E-5</v>
      </c>
      <c r="AC5381" s="175">
        <f t="shared" ref="AC5381" si="1176">SUM(AB5381:AB5384)/4</f>
        <v>3.857676885316682E-5</v>
      </c>
    </row>
    <row r="5382" spans="1:29">
      <c r="A5382" t="s">
        <v>11998</v>
      </c>
      <c r="B5382" t="s">
        <v>11999</v>
      </c>
      <c r="C5382">
        <v>4.01</v>
      </c>
      <c r="D5382">
        <v>4.0599999999999996</v>
      </c>
      <c r="E5382">
        <v>2.8</v>
      </c>
      <c r="F5382">
        <v>5.94</v>
      </c>
      <c r="G5382">
        <v>6.28</v>
      </c>
      <c r="H5382">
        <v>3.32</v>
      </c>
      <c r="I5382">
        <v>5.09</v>
      </c>
      <c r="J5382">
        <v>5.58</v>
      </c>
      <c r="K5382">
        <v>2.7</v>
      </c>
      <c r="U5382">
        <v>10</v>
      </c>
      <c r="V5382">
        <v>9</v>
      </c>
      <c r="W5382">
        <v>9</v>
      </c>
      <c r="X5382">
        <v>86</v>
      </c>
      <c r="Y5382">
        <v>67</v>
      </c>
      <c r="Z5382">
        <v>12</v>
      </c>
      <c r="AA5382">
        <f t="shared" ref="AA5382:AA5445" si="1177">SUM(U5382:Z5382)</f>
        <v>193</v>
      </c>
      <c r="AB5382">
        <f t="shared" si="1173"/>
        <v>3.2161193903504085E-5</v>
      </c>
      <c r="AC5382" s="175"/>
    </row>
    <row r="5383" spans="1:29">
      <c r="A5383" t="s">
        <v>12000</v>
      </c>
      <c r="B5383" t="s">
        <v>12001</v>
      </c>
      <c r="C5383">
        <v>4</v>
      </c>
      <c r="D5383">
        <v>4.0599999999999996</v>
      </c>
      <c r="E5383">
        <v>2.79</v>
      </c>
      <c r="F5383">
        <v>5.93</v>
      </c>
      <c r="G5383">
        <v>6.28</v>
      </c>
      <c r="H5383">
        <v>3.3</v>
      </c>
      <c r="I5383">
        <v>5.09</v>
      </c>
      <c r="J5383">
        <v>5.58</v>
      </c>
      <c r="K5383">
        <v>2.7</v>
      </c>
      <c r="U5383">
        <v>14</v>
      </c>
      <c r="V5383">
        <v>11</v>
      </c>
      <c r="W5383">
        <v>12</v>
      </c>
      <c r="X5383">
        <v>88</v>
      </c>
      <c r="Y5383">
        <v>65</v>
      </c>
      <c r="Z5383">
        <v>22</v>
      </c>
      <c r="AA5383">
        <f t="shared" si="1177"/>
        <v>212</v>
      </c>
      <c r="AB5383">
        <f t="shared" si="1173"/>
        <v>3.5327321800740239E-5</v>
      </c>
      <c r="AC5383" s="175"/>
    </row>
    <row r="5384" spans="1:29">
      <c r="A5384" t="s">
        <v>12002</v>
      </c>
      <c r="B5384" t="s">
        <v>12003</v>
      </c>
      <c r="C5384">
        <v>4</v>
      </c>
      <c r="D5384">
        <v>4.0599999999999996</v>
      </c>
      <c r="E5384">
        <v>2.78</v>
      </c>
      <c r="F5384">
        <v>5.89</v>
      </c>
      <c r="G5384">
        <v>6.26</v>
      </c>
      <c r="H5384">
        <v>3.29</v>
      </c>
      <c r="I5384">
        <v>5.0599999999999996</v>
      </c>
      <c r="J5384">
        <v>5.56</v>
      </c>
      <c r="K5384">
        <v>2.7</v>
      </c>
      <c r="U5384">
        <v>13</v>
      </c>
      <c r="V5384">
        <v>19</v>
      </c>
      <c r="W5384">
        <v>18</v>
      </c>
      <c r="X5384">
        <v>121</v>
      </c>
      <c r="Y5384">
        <v>103</v>
      </c>
      <c r="Z5384">
        <v>52</v>
      </c>
      <c r="AA5384">
        <f t="shared" si="1177"/>
        <v>326</v>
      </c>
      <c r="AB5384">
        <f t="shared" si="1173"/>
        <v>5.432408918415716E-5</v>
      </c>
      <c r="AC5384" s="175"/>
    </row>
    <row r="5385" spans="1:29">
      <c r="A5385" t="s">
        <v>12004</v>
      </c>
      <c r="B5385" t="s">
        <v>12005</v>
      </c>
      <c r="C5385">
        <v>4.01</v>
      </c>
      <c r="D5385">
        <v>4.0599999999999996</v>
      </c>
      <c r="E5385">
        <v>2.79</v>
      </c>
      <c r="F5385">
        <v>5.87</v>
      </c>
      <c r="G5385">
        <v>6.26</v>
      </c>
      <c r="H5385">
        <v>3.27</v>
      </c>
      <c r="I5385">
        <v>5.08</v>
      </c>
      <c r="J5385">
        <v>5.57</v>
      </c>
      <c r="K5385">
        <v>2.7</v>
      </c>
      <c r="U5385">
        <v>2</v>
      </c>
      <c r="V5385">
        <v>32</v>
      </c>
      <c r="W5385">
        <v>32</v>
      </c>
      <c r="X5385">
        <v>195</v>
      </c>
      <c r="Y5385">
        <v>141</v>
      </c>
      <c r="Z5385">
        <v>163</v>
      </c>
      <c r="AA5385">
        <f t="shared" si="1177"/>
        <v>565</v>
      </c>
      <c r="AB5385">
        <f t="shared" si="1173"/>
        <v>9.4150645365180362E-5</v>
      </c>
      <c r="AC5385" s="175">
        <f t="shared" si="1170"/>
        <v>1.0264919919460372E-4</v>
      </c>
    </row>
    <row r="5386" spans="1:29">
      <c r="A5386" t="s">
        <v>12006</v>
      </c>
      <c r="B5386" t="s">
        <v>12007</v>
      </c>
      <c r="C5386">
        <v>4.04</v>
      </c>
      <c r="D5386">
        <v>4.0599999999999996</v>
      </c>
      <c r="E5386">
        <v>2.82</v>
      </c>
      <c r="F5386">
        <v>6.01</v>
      </c>
      <c r="G5386">
        <v>6.3</v>
      </c>
      <c r="H5386">
        <v>3.31</v>
      </c>
      <c r="I5386">
        <v>5.17</v>
      </c>
      <c r="J5386">
        <v>5.62</v>
      </c>
      <c r="K5386">
        <v>2.7</v>
      </c>
      <c r="U5386">
        <v>13</v>
      </c>
      <c r="V5386">
        <v>45</v>
      </c>
      <c r="W5386">
        <v>29</v>
      </c>
      <c r="X5386">
        <v>220</v>
      </c>
      <c r="Y5386">
        <v>120</v>
      </c>
      <c r="Z5386">
        <v>255</v>
      </c>
      <c r="AA5386">
        <f t="shared" si="1177"/>
        <v>682</v>
      </c>
      <c r="AB5386">
        <f t="shared" si="1173"/>
        <v>1.1364732767973983E-4</v>
      </c>
      <c r="AC5386" s="175"/>
    </row>
    <row r="5387" spans="1:29">
      <c r="A5387" t="s">
        <v>12008</v>
      </c>
      <c r="B5387" t="s">
        <v>12009</v>
      </c>
      <c r="C5387">
        <v>4.0599999999999996</v>
      </c>
      <c r="D5387">
        <v>4.0599999999999996</v>
      </c>
      <c r="E5387">
        <v>2.87</v>
      </c>
      <c r="F5387">
        <v>6.18</v>
      </c>
      <c r="G5387">
        <v>6.31</v>
      </c>
      <c r="H5387">
        <v>3.38</v>
      </c>
      <c r="I5387">
        <v>5.29</v>
      </c>
      <c r="J5387">
        <v>5.68</v>
      </c>
      <c r="K5387">
        <v>2.7</v>
      </c>
      <c r="U5387">
        <v>18</v>
      </c>
      <c r="V5387">
        <v>32</v>
      </c>
      <c r="W5387">
        <v>30</v>
      </c>
      <c r="X5387">
        <v>219</v>
      </c>
      <c r="Y5387">
        <v>151</v>
      </c>
      <c r="Z5387">
        <v>220</v>
      </c>
      <c r="AA5387">
        <f t="shared" si="1177"/>
        <v>670</v>
      </c>
      <c r="AB5387">
        <f t="shared" si="1173"/>
        <v>1.1164766795516963E-4</v>
      </c>
      <c r="AC5387" s="175"/>
    </row>
    <row r="5388" spans="1:29">
      <c r="A5388" t="s">
        <v>12010</v>
      </c>
      <c r="B5388" t="s">
        <v>12011</v>
      </c>
      <c r="C5388">
        <v>4.0599999999999996</v>
      </c>
      <c r="D5388">
        <v>4.0599999999999996</v>
      </c>
      <c r="E5388">
        <v>2.92</v>
      </c>
      <c r="F5388">
        <v>6.26</v>
      </c>
      <c r="G5388">
        <v>6.31</v>
      </c>
      <c r="H5388">
        <v>3.45</v>
      </c>
      <c r="I5388">
        <v>5.41</v>
      </c>
      <c r="J5388">
        <v>5.75</v>
      </c>
      <c r="K5388">
        <v>2.7</v>
      </c>
      <c r="U5388">
        <v>23</v>
      </c>
      <c r="V5388">
        <v>30</v>
      </c>
      <c r="W5388">
        <v>27</v>
      </c>
      <c r="X5388">
        <v>165</v>
      </c>
      <c r="Y5388">
        <v>135</v>
      </c>
      <c r="Z5388">
        <v>167</v>
      </c>
      <c r="AA5388">
        <f t="shared" si="1177"/>
        <v>547</v>
      </c>
      <c r="AB5388">
        <f t="shared" si="1173"/>
        <v>9.1151155778325049E-5</v>
      </c>
      <c r="AC5388" s="175"/>
    </row>
    <row r="5389" spans="1:29">
      <c r="A5389" t="s">
        <v>12012</v>
      </c>
      <c r="B5389" t="s">
        <v>12013</v>
      </c>
      <c r="C5389">
        <v>4.0599999999999996</v>
      </c>
      <c r="D5389">
        <v>4.0599999999999996</v>
      </c>
      <c r="E5389">
        <v>2.96</v>
      </c>
      <c r="F5389">
        <v>6.29</v>
      </c>
      <c r="G5389">
        <v>6.31</v>
      </c>
      <c r="H5389">
        <v>3.54</v>
      </c>
      <c r="I5389">
        <v>5.53</v>
      </c>
      <c r="J5389">
        <v>5.81</v>
      </c>
      <c r="K5389">
        <v>2.7</v>
      </c>
      <c r="U5389">
        <v>20</v>
      </c>
      <c r="V5389">
        <v>28</v>
      </c>
      <c r="W5389">
        <v>27</v>
      </c>
      <c r="X5389">
        <v>153</v>
      </c>
      <c r="Y5389">
        <v>137</v>
      </c>
      <c r="Z5389">
        <v>160</v>
      </c>
      <c r="AA5389">
        <f t="shared" si="1177"/>
        <v>525</v>
      </c>
      <c r="AB5389">
        <f t="shared" si="1173"/>
        <v>8.7485112949946346E-5</v>
      </c>
      <c r="AC5389" s="175">
        <f t="shared" si="1171"/>
        <v>8.0569623069141061E-5</v>
      </c>
    </row>
    <row r="5390" spans="1:29">
      <c r="A5390" t="s">
        <v>12014</v>
      </c>
      <c r="B5390" t="s">
        <v>12015</v>
      </c>
      <c r="C5390">
        <v>4.0599999999999996</v>
      </c>
      <c r="D5390">
        <v>4.0599999999999996</v>
      </c>
      <c r="E5390">
        <v>3</v>
      </c>
      <c r="F5390">
        <v>6.3</v>
      </c>
      <c r="G5390">
        <v>6.31</v>
      </c>
      <c r="H5390">
        <v>3.62</v>
      </c>
      <c r="I5390">
        <v>5.63</v>
      </c>
      <c r="J5390">
        <v>5.86</v>
      </c>
      <c r="K5390">
        <v>2.7</v>
      </c>
      <c r="U5390">
        <v>16</v>
      </c>
      <c r="V5390">
        <v>26</v>
      </c>
      <c r="W5390">
        <v>21</v>
      </c>
      <c r="X5390">
        <v>150</v>
      </c>
      <c r="Y5390">
        <v>130</v>
      </c>
      <c r="Z5390">
        <v>145</v>
      </c>
      <c r="AA5390">
        <f t="shared" si="1177"/>
        <v>488</v>
      </c>
      <c r="AB5390">
        <f t="shared" si="1173"/>
        <v>8.1319495465854893E-5</v>
      </c>
      <c r="AC5390" s="175"/>
    </row>
    <row r="5391" spans="1:29">
      <c r="A5391" t="s">
        <v>12016</v>
      </c>
      <c r="B5391" t="s">
        <v>12017</v>
      </c>
      <c r="C5391">
        <v>4.0599999999999996</v>
      </c>
      <c r="D5391">
        <v>4.0599999999999996</v>
      </c>
      <c r="E5391">
        <v>3.03</v>
      </c>
      <c r="F5391">
        <v>6.31</v>
      </c>
      <c r="G5391">
        <v>6.32</v>
      </c>
      <c r="H5391">
        <v>3.71</v>
      </c>
      <c r="I5391">
        <v>5.69</v>
      </c>
      <c r="J5391">
        <v>5.89</v>
      </c>
      <c r="K5391">
        <v>2.7</v>
      </c>
      <c r="U5391">
        <v>13</v>
      </c>
      <c r="V5391">
        <v>24</v>
      </c>
      <c r="W5391">
        <v>18</v>
      </c>
      <c r="X5391">
        <v>139</v>
      </c>
      <c r="Y5391">
        <v>126</v>
      </c>
      <c r="Z5391">
        <v>147</v>
      </c>
      <c r="AA5391">
        <f t="shared" si="1177"/>
        <v>467</v>
      </c>
      <c r="AB5391">
        <f t="shared" si="1173"/>
        <v>7.7820090947857044E-5</v>
      </c>
      <c r="AC5391" s="175"/>
    </row>
    <row r="5392" spans="1:29">
      <c r="A5392" t="s">
        <v>12018</v>
      </c>
      <c r="B5392" t="s">
        <v>12019</v>
      </c>
      <c r="C5392">
        <v>4.0599999999999996</v>
      </c>
      <c r="D5392">
        <v>4.0599999999999996</v>
      </c>
      <c r="E5392">
        <v>3.05</v>
      </c>
      <c r="F5392">
        <v>6.31</v>
      </c>
      <c r="G5392">
        <v>6.32</v>
      </c>
      <c r="H5392">
        <v>3.78</v>
      </c>
      <c r="I5392">
        <v>5.76</v>
      </c>
      <c r="J5392">
        <v>5.92</v>
      </c>
      <c r="K5392">
        <v>2.7</v>
      </c>
      <c r="U5392">
        <v>15</v>
      </c>
      <c r="V5392">
        <v>23</v>
      </c>
      <c r="W5392">
        <v>15</v>
      </c>
      <c r="X5392">
        <v>132</v>
      </c>
      <c r="Y5392">
        <v>127</v>
      </c>
      <c r="Z5392">
        <v>142</v>
      </c>
      <c r="AA5392">
        <f t="shared" si="1177"/>
        <v>454</v>
      </c>
      <c r="AB5392">
        <f t="shared" si="1173"/>
        <v>7.565379291290599E-5</v>
      </c>
      <c r="AC5392" s="175"/>
    </row>
    <row r="5393" spans="1:29">
      <c r="A5393" t="s">
        <v>12020</v>
      </c>
      <c r="B5393" t="s">
        <v>12021</v>
      </c>
      <c r="C5393">
        <v>4.0599999999999996</v>
      </c>
      <c r="D5393">
        <v>4.0599999999999996</v>
      </c>
      <c r="E5393">
        <v>3.07</v>
      </c>
      <c r="F5393">
        <v>6.31</v>
      </c>
      <c r="G5393">
        <v>6.32</v>
      </c>
      <c r="H5393">
        <v>3.83</v>
      </c>
      <c r="I5393">
        <v>5.8</v>
      </c>
      <c r="J5393">
        <v>5.95</v>
      </c>
      <c r="K5393">
        <v>2.7</v>
      </c>
      <c r="U5393">
        <v>17</v>
      </c>
      <c r="V5393">
        <v>21</v>
      </c>
      <c r="W5393">
        <v>16</v>
      </c>
      <c r="X5393">
        <v>105</v>
      </c>
      <c r="Y5393">
        <v>117</v>
      </c>
      <c r="Z5393">
        <v>114</v>
      </c>
      <c r="AA5393">
        <f t="shared" si="1177"/>
        <v>390</v>
      </c>
      <c r="AB5393">
        <f t="shared" si="1173"/>
        <v>6.4988941048531575E-5</v>
      </c>
      <c r="AC5393" s="175">
        <f t="shared" ref="AC5393" si="1178">SUM(AB5393:AB5396)/4</f>
        <v>6.1239579064962445E-5</v>
      </c>
    </row>
    <row r="5394" spans="1:29">
      <c r="A5394" t="s">
        <v>12022</v>
      </c>
      <c r="B5394" t="s">
        <v>12023</v>
      </c>
      <c r="C5394">
        <v>4.0599999999999996</v>
      </c>
      <c r="D5394">
        <v>4.0599999999999996</v>
      </c>
      <c r="E5394">
        <v>3.08</v>
      </c>
      <c r="F5394">
        <v>6.31</v>
      </c>
      <c r="G5394">
        <v>6.32</v>
      </c>
      <c r="H5394">
        <v>3.84</v>
      </c>
      <c r="I5394">
        <v>5.82</v>
      </c>
      <c r="J5394">
        <v>5.96</v>
      </c>
      <c r="K5394">
        <v>2.7</v>
      </c>
      <c r="U5394">
        <v>18</v>
      </c>
      <c r="V5394">
        <v>20</v>
      </c>
      <c r="W5394">
        <v>16</v>
      </c>
      <c r="X5394">
        <v>93</v>
      </c>
      <c r="Y5394">
        <v>120</v>
      </c>
      <c r="Z5394">
        <v>110</v>
      </c>
      <c r="AA5394">
        <f t="shared" si="1177"/>
        <v>377</v>
      </c>
      <c r="AB5394">
        <f t="shared" si="1173"/>
        <v>6.2822643013580521E-5</v>
      </c>
      <c r="AC5394" s="175"/>
    </row>
    <row r="5395" spans="1:29">
      <c r="A5395" t="s">
        <v>12024</v>
      </c>
      <c r="B5395" t="s">
        <v>12025</v>
      </c>
      <c r="C5395">
        <v>4.0599999999999996</v>
      </c>
      <c r="D5395">
        <v>4.0599999999999996</v>
      </c>
      <c r="E5395">
        <v>3.06</v>
      </c>
      <c r="F5395">
        <v>6.3</v>
      </c>
      <c r="G5395">
        <v>6.31</v>
      </c>
      <c r="H5395">
        <v>3.82</v>
      </c>
      <c r="I5395">
        <v>5.76</v>
      </c>
      <c r="J5395">
        <v>5.93</v>
      </c>
      <c r="K5395">
        <v>2.7</v>
      </c>
      <c r="U5395">
        <v>15</v>
      </c>
      <c r="V5395">
        <v>21</v>
      </c>
      <c r="W5395">
        <v>16</v>
      </c>
      <c r="X5395">
        <v>90</v>
      </c>
      <c r="Y5395">
        <v>108</v>
      </c>
      <c r="Z5395">
        <v>98</v>
      </c>
      <c r="AA5395">
        <f t="shared" si="1177"/>
        <v>348</v>
      </c>
      <c r="AB5395">
        <f t="shared" si="1173"/>
        <v>5.7990132012535864E-5</v>
      </c>
      <c r="AC5395" s="175"/>
    </row>
    <row r="5396" spans="1:29">
      <c r="A5396" t="s">
        <v>12026</v>
      </c>
      <c r="B5396" t="s">
        <v>12027</v>
      </c>
      <c r="C5396">
        <v>4.0599999999999996</v>
      </c>
      <c r="D5396">
        <v>4.0599999999999996</v>
      </c>
      <c r="E5396">
        <v>3.03</v>
      </c>
      <c r="F5396">
        <v>6.3</v>
      </c>
      <c r="G5396">
        <v>6.31</v>
      </c>
      <c r="H5396">
        <v>3.78</v>
      </c>
      <c r="I5396">
        <v>5.69</v>
      </c>
      <c r="J5396">
        <v>5.89</v>
      </c>
      <c r="K5396">
        <v>2.7</v>
      </c>
      <c r="U5396">
        <v>17</v>
      </c>
      <c r="V5396">
        <v>22</v>
      </c>
      <c r="W5396">
        <v>17</v>
      </c>
      <c r="X5396">
        <v>77</v>
      </c>
      <c r="Y5396">
        <v>107</v>
      </c>
      <c r="Z5396">
        <v>115</v>
      </c>
      <c r="AA5396">
        <f t="shared" si="1177"/>
        <v>355</v>
      </c>
      <c r="AB5396">
        <f t="shared" si="1173"/>
        <v>5.9156600185201818E-5</v>
      </c>
      <c r="AC5396" s="175"/>
    </row>
    <row r="5397" spans="1:29">
      <c r="A5397" t="s">
        <v>12028</v>
      </c>
      <c r="B5397" t="s">
        <v>12029</v>
      </c>
      <c r="C5397">
        <v>4.0599999999999996</v>
      </c>
      <c r="D5397">
        <v>4.0599999999999996</v>
      </c>
      <c r="E5397">
        <v>3</v>
      </c>
      <c r="F5397">
        <v>6.29</v>
      </c>
      <c r="G5397">
        <v>6.31</v>
      </c>
      <c r="H5397">
        <v>3.71</v>
      </c>
      <c r="I5397">
        <v>5.6</v>
      </c>
      <c r="J5397">
        <v>5.85</v>
      </c>
      <c r="K5397">
        <v>2.7</v>
      </c>
      <c r="U5397">
        <v>17</v>
      </c>
      <c r="V5397">
        <v>22</v>
      </c>
      <c r="W5397">
        <v>16</v>
      </c>
      <c r="X5397">
        <v>83</v>
      </c>
      <c r="Y5397">
        <v>114</v>
      </c>
      <c r="Z5397">
        <v>135</v>
      </c>
      <c r="AA5397">
        <f t="shared" si="1177"/>
        <v>387</v>
      </c>
      <c r="AB5397">
        <f t="shared" si="1173"/>
        <v>6.4489026117389025E-5</v>
      </c>
      <c r="AC5397" s="175">
        <f t="shared" ref="AC5397" si="1179">SUM(AB5397:AB5400)/4</f>
        <v>6.9529835006409751E-5</v>
      </c>
    </row>
    <row r="5398" spans="1:29">
      <c r="A5398" t="s">
        <v>12030</v>
      </c>
      <c r="B5398" t="s">
        <v>12031</v>
      </c>
      <c r="C5398">
        <v>4.0599999999999996</v>
      </c>
      <c r="D5398">
        <v>4.0599999999999996</v>
      </c>
      <c r="E5398">
        <v>2.95</v>
      </c>
      <c r="F5398">
        <v>6.28</v>
      </c>
      <c r="G5398">
        <v>6.31</v>
      </c>
      <c r="H5398">
        <v>3.61</v>
      </c>
      <c r="I5398">
        <v>5.5</v>
      </c>
      <c r="J5398">
        <v>5.79</v>
      </c>
      <c r="K5398">
        <v>2.7</v>
      </c>
      <c r="U5398">
        <v>17</v>
      </c>
      <c r="V5398">
        <v>25</v>
      </c>
      <c r="W5398">
        <v>19</v>
      </c>
      <c r="X5398">
        <v>87</v>
      </c>
      <c r="Y5398">
        <v>120</v>
      </c>
      <c r="Z5398">
        <v>131</v>
      </c>
      <c r="AA5398">
        <f t="shared" si="1177"/>
        <v>399</v>
      </c>
      <c r="AB5398">
        <f t="shared" ref="AB5398:AB5461" si="1180">AA5398/$AD$4</f>
        <v>6.6488685841959225E-5</v>
      </c>
      <c r="AC5398" s="175"/>
    </row>
    <row r="5399" spans="1:29">
      <c r="A5399" t="s">
        <v>12032</v>
      </c>
      <c r="B5399" t="s">
        <v>12033</v>
      </c>
      <c r="C5399">
        <v>4.05</v>
      </c>
      <c r="D5399">
        <v>4.0599999999999996</v>
      </c>
      <c r="E5399">
        <v>2.89</v>
      </c>
      <c r="F5399">
        <v>6.23</v>
      </c>
      <c r="G5399">
        <v>6.31</v>
      </c>
      <c r="H5399">
        <v>3.49</v>
      </c>
      <c r="I5399">
        <v>5.33</v>
      </c>
      <c r="J5399">
        <v>5.71</v>
      </c>
      <c r="K5399">
        <v>2.7</v>
      </c>
      <c r="U5399">
        <v>16</v>
      </c>
      <c r="V5399">
        <v>28</v>
      </c>
      <c r="W5399">
        <v>24</v>
      </c>
      <c r="X5399">
        <v>102</v>
      </c>
      <c r="Y5399">
        <v>124</v>
      </c>
      <c r="Z5399">
        <v>138</v>
      </c>
      <c r="AA5399">
        <f t="shared" si="1177"/>
        <v>432</v>
      </c>
      <c r="AB5399">
        <f t="shared" si="1180"/>
        <v>7.1987750084527287E-5</v>
      </c>
      <c r="AC5399" s="175"/>
    </row>
    <row r="5400" spans="1:29">
      <c r="A5400" t="s">
        <v>12034</v>
      </c>
      <c r="B5400" t="s">
        <v>12035</v>
      </c>
      <c r="C5400">
        <v>4.04</v>
      </c>
      <c r="D5400">
        <v>4.0599999999999996</v>
      </c>
      <c r="E5400">
        <v>2.83</v>
      </c>
      <c r="F5400">
        <v>6.08</v>
      </c>
      <c r="G5400">
        <v>6.3</v>
      </c>
      <c r="H5400">
        <v>3.37</v>
      </c>
      <c r="I5400">
        <v>5.2</v>
      </c>
      <c r="J5400">
        <v>5.64</v>
      </c>
      <c r="K5400">
        <v>2.7</v>
      </c>
      <c r="U5400">
        <v>16</v>
      </c>
      <c r="V5400">
        <v>28</v>
      </c>
      <c r="W5400">
        <v>23</v>
      </c>
      <c r="X5400">
        <v>106</v>
      </c>
      <c r="Y5400">
        <v>135</v>
      </c>
      <c r="Z5400">
        <v>143</v>
      </c>
      <c r="AA5400">
        <f t="shared" si="1177"/>
        <v>451</v>
      </c>
      <c r="AB5400">
        <f t="shared" si="1180"/>
        <v>7.515387798176344E-5</v>
      </c>
      <c r="AC5400" s="175"/>
    </row>
    <row r="5401" spans="1:29">
      <c r="A5401" t="s">
        <v>12036</v>
      </c>
      <c r="B5401" t="s">
        <v>12037</v>
      </c>
      <c r="C5401">
        <v>4.03</v>
      </c>
      <c r="D5401">
        <v>4.0599999999999996</v>
      </c>
      <c r="E5401">
        <v>2.8</v>
      </c>
      <c r="F5401">
        <v>5.95</v>
      </c>
      <c r="G5401">
        <v>6.29</v>
      </c>
      <c r="H5401">
        <v>3.3</v>
      </c>
      <c r="I5401">
        <v>5.12</v>
      </c>
      <c r="J5401">
        <v>5.59</v>
      </c>
      <c r="K5401">
        <v>2.7</v>
      </c>
      <c r="U5401">
        <v>17</v>
      </c>
      <c r="V5401">
        <v>28</v>
      </c>
      <c r="W5401">
        <v>20</v>
      </c>
      <c r="X5401">
        <v>97</v>
      </c>
      <c r="Y5401">
        <v>131</v>
      </c>
      <c r="Z5401">
        <v>122</v>
      </c>
      <c r="AA5401">
        <f t="shared" si="1177"/>
        <v>415</v>
      </c>
      <c r="AB5401">
        <f t="shared" si="1180"/>
        <v>6.9154898808052829E-5</v>
      </c>
      <c r="AC5401" s="175">
        <f t="shared" ref="AC5401" si="1181">SUM(AB5401:AB5404)/4</f>
        <v>4.8075152544875281E-5</v>
      </c>
    </row>
    <row r="5402" spans="1:29">
      <c r="A5402" t="s">
        <v>12038</v>
      </c>
      <c r="B5402" t="s">
        <v>12039</v>
      </c>
      <c r="C5402">
        <v>3.99</v>
      </c>
      <c r="D5402">
        <v>4.0599999999999996</v>
      </c>
      <c r="E5402">
        <v>2.77</v>
      </c>
      <c r="F5402">
        <v>5.83</v>
      </c>
      <c r="G5402">
        <v>6.26</v>
      </c>
      <c r="H5402">
        <v>3.26</v>
      </c>
      <c r="I5402">
        <v>5.05</v>
      </c>
      <c r="J5402">
        <v>5.55</v>
      </c>
      <c r="K5402">
        <v>2.7</v>
      </c>
      <c r="U5402">
        <v>13</v>
      </c>
      <c r="V5402">
        <v>22</v>
      </c>
      <c r="W5402">
        <v>16</v>
      </c>
      <c r="X5402">
        <v>94</v>
      </c>
      <c r="Y5402">
        <v>119</v>
      </c>
      <c r="Z5402">
        <v>71</v>
      </c>
      <c r="AA5402">
        <f t="shared" si="1177"/>
        <v>335</v>
      </c>
      <c r="AB5402">
        <f t="shared" si="1180"/>
        <v>5.5823833977584817E-5</v>
      </c>
      <c r="AC5402" s="175"/>
    </row>
    <row r="5403" spans="1:29">
      <c r="A5403" t="s">
        <v>12040</v>
      </c>
      <c r="B5403" t="s">
        <v>12041</v>
      </c>
      <c r="C5403">
        <v>3.95</v>
      </c>
      <c r="D5403">
        <v>4.0599999999999996</v>
      </c>
      <c r="E5403">
        <v>2.75</v>
      </c>
      <c r="F5403">
        <v>5.72</v>
      </c>
      <c r="G5403">
        <v>6.23</v>
      </c>
      <c r="H5403">
        <v>3.22</v>
      </c>
      <c r="I5403">
        <v>4.99</v>
      </c>
      <c r="J5403">
        <v>5.52</v>
      </c>
      <c r="K5403">
        <v>2.7</v>
      </c>
      <c r="U5403">
        <v>12</v>
      </c>
      <c r="V5403">
        <v>15</v>
      </c>
      <c r="W5403">
        <v>9</v>
      </c>
      <c r="X5403">
        <v>71</v>
      </c>
      <c r="Y5403">
        <v>89</v>
      </c>
      <c r="Z5403">
        <v>29</v>
      </c>
      <c r="AA5403">
        <f t="shared" si="1177"/>
        <v>225</v>
      </c>
      <c r="AB5403">
        <f t="shared" si="1180"/>
        <v>3.7493619835691293E-5</v>
      </c>
      <c r="AC5403" s="175"/>
    </row>
    <row r="5404" spans="1:29">
      <c r="A5404" t="s">
        <v>12042</v>
      </c>
      <c r="B5404" t="s">
        <v>12043</v>
      </c>
      <c r="C5404">
        <v>3.91</v>
      </c>
      <c r="D5404">
        <v>4.0599999999999996</v>
      </c>
      <c r="E5404">
        <v>2.73</v>
      </c>
      <c r="F5404">
        <v>5.59</v>
      </c>
      <c r="G5404">
        <v>6.16</v>
      </c>
      <c r="H5404">
        <v>3.17</v>
      </c>
      <c r="I5404">
        <v>4.9400000000000004</v>
      </c>
      <c r="J5404">
        <v>5.5</v>
      </c>
      <c r="K5404">
        <v>2.7</v>
      </c>
      <c r="U5404">
        <v>12</v>
      </c>
      <c r="V5404">
        <v>13</v>
      </c>
      <c r="W5404">
        <v>9</v>
      </c>
      <c r="X5404">
        <v>65</v>
      </c>
      <c r="Y5404">
        <v>68</v>
      </c>
      <c r="Z5404">
        <v>12</v>
      </c>
      <c r="AA5404">
        <f t="shared" si="1177"/>
        <v>179</v>
      </c>
      <c r="AB5404">
        <f t="shared" si="1180"/>
        <v>2.9828257558172184E-5</v>
      </c>
      <c r="AC5404" s="175"/>
    </row>
    <row r="5405" spans="1:29">
      <c r="A5405" t="s">
        <v>12044</v>
      </c>
      <c r="B5405" t="s">
        <v>12045</v>
      </c>
      <c r="C5405">
        <v>3.85</v>
      </c>
      <c r="D5405">
        <v>4.05</v>
      </c>
      <c r="E5405">
        <v>2.71</v>
      </c>
      <c r="F5405">
        <v>5.45</v>
      </c>
      <c r="G5405">
        <v>6.07</v>
      </c>
      <c r="H5405">
        <v>3.13</v>
      </c>
      <c r="I5405">
        <v>4.87</v>
      </c>
      <c r="J5405">
        <v>5.46</v>
      </c>
      <c r="K5405">
        <v>2.7</v>
      </c>
      <c r="U5405">
        <v>12</v>
      </c>
      <c r="V5405">
        <v>12</v>
      </c>
      <c r="W5405">
        <v>9</v>
      </c>
      <c r="X5405">
        <v>82</v>
      </c>
      <c r="Y5405">
        <v>70</v>
      </c>
      <c r="Z5405">
        <v>15</v>
      </c>
      <c r="AA5405">
        <f t="shared" si="1177"/>
        <v>200</v>
      </c>
      <c r="AB5405">
        <f t="shared" si="1180"/>
        <v>3.332766207617004E-5</v>
      </c>
      <c r="AC5405" s="175">
        <f t="shared" ref="AC5405" si="1182">SUM(AB5405:AB5408)/4</f>
        <v>3.9743237025832767E-5</v>
      </c>
    </row>
    <row r="5406" spans="1:29">
      <c r="A5406" t="s">
        <v>12046</v>
      </c>
      <c r="B5406" t="s">
        <v>12047</v>
      </c>
      <c r="C5406">
        <v>3.79</v>
      </c>
      <c r="D5406">
        <v>4.04</v>
      </c>
      <c r="E5406">
        <v>2.68</v>
      </c>
      <c r="F5406">
        <v>5.33</v>
      </c>
      <c r="G5406">
        <v>5.98</v>
      </c>
      <c r="H5406">
        <v>3.09</v>
      </c>
      <c r="I5406">
        <v>4.8099999999999996</v>
      </c>
      <c r="J5406">
        <v>5.43</v>
      </c>
      <c r="K5406">
        <v>2.7</v>
      </c>
      <c r="U5406">
        <v>12</v>
      </c>
      <c r="V5406">
        <v>11</v>
      </c>
      <c r="W5406">
        <v>11</v>
      </c>
      <c r="X5406">
        <v>85</v>
      </c>
      <c r="Y5406">
        <v>68</v>
      </c>
      <c r="Z5406">
        <v>12</v>
      </c>
      <c r="AA5406">
        <f t="shared" si="1177"/>
        <v>199</v>
      </c>
      <c r="AB5406">
        <f t="shared" si="1180"/>
        <v>3.3161023765789185E-5</v>
      </c>
      <c r="AC5406" s="175"/>
    </row>
    <row r="5407" spans="1:29">
      <c r="A5407" t="s">
        <v>12048</v>
      </c>
      <c r="B5407" t="s">
        <v>12049</v>
      </c>
      <c r="C5407">
        <v>3.76</v>
      </c>
      <c r="D5407">
        <v>4.03</v>
      </c>
      <c r="E5407">
        <v>2.67</v>
      </c>
      <c r="F5407">
        <v>5.28</v>
      </c>
      <c r="G5407">
        <v>5.95</v>
      </c>
      <c r="H5407">
        <v>3.07</v>
      </c>
      <c r="I5407">
        <v>4.78</v>
      </c>
      <c r="J5407">
        <v>5.41</v>
      </c>
      <c r="K5407">
        <v>2.7</v>
      </c>
      <c r="U5407">
        <v>16</v>
      </c>
      <c r="V5407">
        <v>14</v>
      </c>
      <c r="W5407">
        <v>14</v>
      </c>
      <c r="X5407">
        <v>87</v>
      </c>
      <c r="Y5407">
        <v>65</v>
      </c>
      <c r="Z5407">
        <v>22</v>
      </c>
      <c r="AA5407">
        <f t="shared" si="1177"/>
        <v>218</v>
      </c>
      <c r="AB5407">
        <f t="shared" si="1180"/>
        <v>3.6327151663025339E-5</v>
      </c>
      <c r="AC5407" s="175"/>
    </row>
    <row r="5408" spans="1:29">
      <c r="A5408" t="s">
        <v>12050</v>
      </c>
      <c r="B5408" t="s">
        <v>12051</v>
      </c>
      <c r="C5408">
        <v>3.73</v>
      </c>
      <c r="D5408">
        <v>4.0199999999999996</v>
      </c>
      <c r="E5408">
        <v>2.66</v>
      </c>
      <c r="F5408">
        <v>5.22</v>
      </c>
      <c r="G5408">
        <v>5.9</v>
      </c>
      <c r="H5408">
        <v>3.04</v>
      </c>
      <c r="I5408">
        <v>4.76</v>
      </c>
      <c r="J5408">
        <v>5.4</v>
      </c>
      <c r="K5408">
        <v>2.7</v>
      </c>
      <c r="U5408">
        <v>16</v>
      </c>
      <c r="V5408">
        <v>24</v>
      </c>
      <c r="W5408">
        <v>21</v>
      </c>
      <c r="X5408">
        <v>120</v>
      </c>
      <c r="Y5408">
        <v>104</v>
      </c>
      <c r="Z5408">
        <v>52</v>
      </c>
      <c r="AA5408">
        <f t="shared" si="1177"/>
        <v>337</v>
      </c>
      <c r="AB5408">
        <f t="shared" si="1180"/>
        <v>5.6157110598346512E-5</v>
      </c>
      <c r="AC5408" s="175"/>
    </row>
    <row r="5409" spans="1:29">
      <c r="A5409" t="s">
        <v>12052</v>
      </c>
      <c r="B5409" t="s">
        <v>12053</v>
      </c>
      <c r="C5409">
        <v>3.76</v>
      </c>
      <c r="D5409">
        <v>4.04</v>
      </c>
      <c r="E5409">
        <v>2.67</v>
      </c>
      <c r="F5409">
        <v>5.2</v>
      </c>
      <c r="G5409">
        <v>5.86</v>
      </c>
      <c r="H5409">
        <v>3.01</v>
      </c>
      <c r="I5409">
        <v>4.78</v>
      </c>
      <c r="J5409">
        <v>5.41</v>
      </c>
      <c r="K5409">
        <v>2.7</v>
      </c>
      <c r="U5409">
        <v>4</v>
      </c>
      <c r="V5409">
        <v>39</v>
      </c>
      <c r="W5409">
        <v>36</v>
      </c>
      <c r="X5409">
        <v>194</v>
      </c>
      <c r="Y5409">
        <v>143</v>
      </c>
      <c r="Z5409">
        <v>165</v>
      </c>
      <c r="AA5409">
        <f t="shared" si="1177"/>
        <v>581</v>
      </c>
      <c r="AB5409">
        <f t="shared" si="1180"/>
        <v>9.6816858331273965E-5</v>
      </c>
      <c r="AC5409" s="175">
        <f t="shared" ref="AC5409" si="1183">SUM(AB5409:AB5412)/4</f>
        <v>1.0564868878145902E-4</v>
      </c>
    </row>
    <row r="5410" spans="1:29">
      <c r="A5410" t="s">
        <v>12054</v>
      </c>
      <c r="B5410" t="s">
        <v>12055</v>
      </c>
      <c r="C5410">
        <v>3.95</v>
      </c>
      <c r="D5410">
        <v>4.0599999999999996</v>
      </c>
      <c r="E5410">
        <v>2.74</v>
      </c>
      <c r="F5410">
        <v>5.51</v>
      </c>
      <c r="G5410">
        <v>6.07</v>
      </c>
      <c r="H5410">
        <v>3.08</v>
      </c>
      <c r="I5410">
        <v>4.9800000000000004</v>
      </c>
      <c r="J5410">
        <v>5.52</v>
      </c>
      <c r="K5410">
        <v>2.7</v>
      </c>
      <c r="U5410">
        <v>17</v>
      </c>
      <c r="V5410">
        <v>53</v>
      </c>
      <c r="W5410">
        <v>34</v>
      </c>
      <c r="X5410">
        <v>219</v>
      </c>
      <c r="Y5410">
        <v>121</v>
      </c>
      <c r="Z5410">
        <v>258</v>
      </c>
      <c r="AA5410">
        <f t="shared" si="1177"/>
        <v>702</v>
      </c>
      <c r="AB5410">
        <f t="shared" si="1180"/>
        <v>1.1698009388735684E-4</v>
      </c>
      <c r="AC5410" s="175"/>
    </row>
    <row r="5411" spans="1:29">
      <c r="A5411" t="s">
        <v>12056</v>
      </c>
      <c r="B5411" t="s">
        <v>12057</v>
      </c>
      <c r="C5411">
        <v>4.05</v>
      </c>
      <c r="D5411">
        <v>4.0599999999999996</v>
      </c>
      <c r="E5411">
        <v>2.83</v>
      </c>
      <c r="F5411">
        <v>5.92</v>
      </c>
      <c r="G5411">
        <v>6.27</v>
      </c>
      <c r="H5411">
        <v>3.21</v>
      </c>
      <c r="I5411">
        <v>5.2</v>
      </c>
      <c r="J5411">
        <v>5.63</v>
      </c>
      <c r="K5411">
        <v>2.7</v>
      </c>
      <c r="U5411">
        <v>22</v>
      </c>
      <c r="V5411">
        <v>40</v>
      </c>
      <c r="W5411">
        <v>36</v>
      </c>
      <c r="X5411">
        <v>217</v>
      </c>
      <c r="Y5411">
        <v>152</v>
      </c>
      <c r="Z5411">
        <v>222</v>
      </c>
      <c r="AA5411">
        <f t="shared" si="1177"/>
        <v>689</v>
      </c>
      <c r="AB5411">
        <f t="shared" si="1180"/>
        <v>1.1481379585240579E-4</v>
      </c>
      <c r="AC5411" s="175"/>
    </row>
    <row r="5412" spans="1:29">
      <c r="A5412" t="s">
        <v>12058</v>
      </c>
      <c r="B5412" t="s">
        <v>12059</v>
      </c>
      <c r="C5412">
        <v>4.0599999999999996</v>
      </c>
      <c r="D5412">
        <v>4.0599999999999996</v>
      </c>
      <c r="E5412">
        <v>2.91</v>
      </c>
      <c r="F5412">
        <v>6.23</v>
      </c>
      <c r="G5412">
        <v>6.3</v>
      </c>
      <c r="H5412">
        <v>3.35</v>
      </c>
      <c r="I5412">
        <v>5.41</v>
      </c>
      <c r="J5412">
        <v>5.74</v>
      </c>
      <c r="K5412">
        <v>2.7</v>
      </c>
      <c r="U5412">
        <v>27</v>
      </c>
      <c r="V5412">
        <v>37</v>
      </c>
      <c r="W5412">
        <v>31</v>
      </c>
      <c r="X5412">
        <v>164</v>
      </c>
      <c r="Y5412">
        <v>136</v>
      </c>
      <c r="Z5412">
        <v>169</v>
      </c>
      <c r="AA5412">
        <f t="shared" si="1177"/>
        <v>564</v>
      </c>
      <c r="AB5412">
        <f t="shared" si="1180"/>
        <v>9.3984007054799507E-5</v>
      </c>
      <c r="AC5412" s="175"/>
    </row>
    <row r="5413" spans="1:29">
      <c r="A5413" t="s">
        <v>12060</v>
      </c>
      <c r="B5413" t="s">
        <v>12061</v>
      </c>
      <c r="C5413">
        <v>4.0599999999999996</v>
      </c>
      <c r="D5413">
        <v>4.0599999999999996</v>
      </c>
      <c r="E5413">
        <v>2.97</v>
      </c>
      <c r="F5413">
        <v>6.29</v>
      </c>
      <c r="G5413">
        <v>6.31</v>
      </c>
      <c r="H5413">
        <v>3.49</v>
      </c>
      <c r="I5413">
        <v>5.59</v>
      </c>
      <c r="J5413">
        <v>5.84</v>
      </c>
      <c r="K5413">
        <v>2.7</v>
      </c>
      <c r="U5413">
        <v>24</v>
      </c>
      <c r="V5413">
        <v>34</v>
      </c>
      <c r="W5413">
        <v>31</v>
      </c>
      <c r="X5413">
        <v>152</v>
      </c>
      <c r="Y5413">
        <v>138</v>
      </c>
      <c r="Z5413">
        <v>161</v>
      </c>
      <c r="AA5413">
        <f t="shared" si="1177"/>
        <v>540</v>
      </c>
      <c r="AB5413">
        <f t="shared" si="1180"/>
        <v>8.9984687605659108E-5</v>
      </c>
      <c r="AC5413" s="175">
        <f t="shared" ref="AC5413" si="1184">SUM(AB5413:AB5416)/4</f>
        <v>8.2819240259282543E-5</v>
      </c>
    </row>
    <row r="5414" spans="1:29">
      <c r="A5414" t="s">
        <v>12062</v>
      </c>
      <c r="B5414" t="s">
        <v>12063</v>
      </c>
      <c r="C5414">
        <v>4.0599999999999996</v>
      </c>
      <c r="D5414">
        <v>4.0599999999999996</v>
      </c>
      <c r="E5414">
        <v>3.03</v>
      </c>
      <c r="F5414">
        <v>6.3</v>
      </c>
      <c r="G5414">
        <v>6.31</v>
      </c>
      <c r="H5414">
        <v>3.6</v>
      </c>
      <c r="I5414">
        <v>5.73</v>
      </c>
      <c r="J5414">
        <v>5.91</v>
      </c>
      <c r="K5414">
        <v>2.7</v>
      </c>
      <c r="U5414">
        <v>19</v>
      </c>
      <c r="V5414">
        <v>32</v>
      </c>
      <c r="W5414">
        <v>25</v>
      </c>
      <c r="X5414">
        <v>149</v>
      </c>
      <c r="Y5414">
        <v>131</v>
      </c>
      <c r="Z5414">
        <v>146</v>
      </c>
      <c r="AA5414">
        <f t="shared" si="1177"/>
        <v>502</v>
      </c>
      <c r="AB5414">
        <f t="shared" si="1180"/>
        <v>8.3652431811186801E-5</v>
      </c>
      <c r="AC5414" s="175"/>
    </row>
    <row r="5415" spans="1:29">
      <c r="A5415" t="s">
        <v>12064</v>
      </c>
      <c r="B5415" t="s">
        <v>12065</v>
      </c>
      <c r="C5415">
        <v>4.0599999999999996</v>
      </c>
      <c r="D5415">
        <v>4.0599999999999996</v>
      </c>
      <c r="E5415">
        <v>3.07</v>
      </c>
      <c r="F5415">
        <v>6.31</v>
      </c>
      <c r="G5415">
        <v>6.31</v>
      </c>
      <c r="H5415">
        <v>3.7</v>
      </c>
      <c r="I5415">
        <v>5.84</v>
      </c>
      <c r="J5415">
        <v>5.96</v>
      </c>
      <c r="K5415">
        <v>2.7</v>
      </c>
      <c r="U5415">
        <v>15</v>
      </c>
      <c r="V5415">
        <v>30</v>
      </c>
      <c r="W5415">
        <v>21</v>
      </c>
      <c r="X5415">
        <v>138</v>
      </c>
      <c r="Y5415">
        <v>127</v>
      </c>
      <c r="Z5415">
        <v>149</v>
      </c>
      <c r="AA5415">
        <f t="shared" si="1177"/>
        <v>480</v>
      </c>
      <c r="AB5415">
        <f t="shared" si="1180"/>
        <v>7.9986388982808098E-5</v>
      </c>
      <c r="AC5415" s="175"/>
    </row>
    <row r="5416" spans="1:29">
      <c r="A5416" t="s">
        <v>12066</v>
      </c>
      <c r="B5416" t="s">
        <v>12067</v>
      </c>
      <c r="C5416">
        <v>4.0599999999999996</v>
      </c>
      <c r="D5416">
        <v>4.0599999999999996</v>
      </c>
      <c r="E5416">
        <v>3.11</v>
      </c>
      <c r="F5416">
        <v>6.31</v>
      </c>
      <c r="G5416">
        <v>6.32</v>
      </c>
      <c r="H5416">
        <v>3.77</v>
      </c>
      <c r="I5416">
        <v>5.93</v>
      </c>
      <c r="J5416">
        <v>6.01</v>
      </c>
      <c r="K5416">
        <v>2.7</v>
      </c>
      <c r="U5416">
        <v>17</v>
      </c>
      <c r="V5416">
        <v>29</v>
      </c>
      <c r="W5416">
        <v>18</v>
      </c>
      <c r="X5416">
        <v>131</v>
      </c>
      <c r="Y5416">
        <v>128</v>
      </c>
      <c r="Z5416">
        <v>143</v>
      </c>
      <c r="AA5416">
        <f t="shared" si="1177"/>
        <v>466</v>
      </c>
      <c r="AB5416">
        <f t="shared" si="1180"/>
        <v>7.765345263747619E-5</v>
      </c>
      <c r="AC5416" s="175"/>
    </row>
    <row r="5417" spans="1:29">
      <c r="A5417" t="s">
        <v>12068</v>
      </c>
      <c r="B5417" t="s">
        <v>12069</v>
      </c>
      <c r="C5417">
        <v>4.0599999999999996</v>
      </c>
      <c r="D5417">
        <v>4.0599999999999996</v>
      </c>
      <c r="E5417">
        <v>3.15</v>
      </c>
      <c r="F5417">
        <v>6.31</v>
      </c>
      <c r="G5417">
        <v>6.32</v>
      </c>
      <c r="H5417">
        <v>3.83</v>
      </c>
      <c r="I5417">
        <v>5.99</v>
      </c>
      <c r="J5417">
        <v>6.04</v>
      </c>
      <c r="K5417">
        <v>2.7</v>
      </c>
      <c r="U5417">
        <v>19</v>
      </c>
      <c r="V5417">
        <v>27</v>
      </c>
      <c r="W5417">
        <v>20</v>
      </c>
      <c r="X5417">
        <v>105</v>
      </c>
      <c r="Y5417">
        <v>118</v>
      </c>
      <c r="Z5417">
        <v>115</v>
      </c>
      <c r="AA5417">
        <f t="shared" si="1177"/>
        <v>404</v>
      </c>
      <c r="AB5417">
        <f t="shared" si="1180"/>
        <v>6.7321877393863484E-5</v>
      </c>
      <c r="AC5417" s="175">
        <f t="shared" ref="AC5417" si="1185">SUM(AB5417:AB5420)/4</f>
        <v>6.3447536677508712E-5</v>
      </c>
    </row>
    <row r="5418" spans="1:29">
      <c r="A5418" t="s">
        <v>12070</v>
      </c>
      <c r="B5418" t="s">
        <v>12071</v>
      </c>
      <c r="C5418">
        <v>4.0599999999999996</v>
      </c>
      <c r="D5418">
        <v>4.0599999999999996</v>
      </c>
      <c r="E5418">
        <v>3.17</v>
      </c>
      <c r="F5418">
        <v>6.31</v>
      </c>
      <c r="G5418">
        <v>6.32</v>
      </c>
      <c r="H5418">
        <v>3.85</v>
      </c>
      <c r="I5418">
        <v>6.02</v>
      </c>
      <c r="J5418">
        <v>6.05</v>
      </c>
      <c r="K5418">
        <v>2.7</v>
      </c>
      <c r="U5418">
        <v>20</v>
      </c>
      <c r="V5418">
        <v>25</v>
      </c>
      <c r="W5418">
        <v>19</v>
      </c>
      <c r="X5418">
        <v>93</v>
      </c>
      <c r="Y5418">
        <v>121</v>
      </c>
      <c r="Z5418">
        <v>111</v>
      </c>
      <c r="AA5418">
        <f t="shared" si="1177"/>
        <v>389</v>
      </c>
      <c r="AB5418">
        <f t="shared" si="1180"/>
        <v>6.4822302738150721E-5</v>
      </c>
      <c r="AC5418" s="175"/>
    </row>
    <row r="5419" spans="1:29">
      <c r="A5419" t="s">
        <v>12072</v>
      </c>
      <c r="B5419" t="s">
        <v>12073</v>
      </c>
      <c r="C5419">
        <v>4.0599999999999996</v>
      </c>
      <c r="D5419">
        <v>4.0599999999999996</v>
      </c>
      <c r="E5419">
        <v>3.19</v>
      </c>
      <c r="F5419">
        <v>6.31</v>
      </c>
      <c r="G5419">
        <v>6.32</v>
      </c>
      <c r="H5419">
        <v>3.84</v>
      </c>
      <c r="I5419">
        <v>6.03</v>
      </c>
      <c r="J5419">
        <v>6.06</v>
      </c>
      <c r="K5419">
        <v>2.7</v>
      </c>
      <c r="U5419">
        <v>18</v>
      </c>
      <c r="V5419">
        <v>26</v>
      </c>
      <c r="W5419">
        <v>20</v>
      </c>
      <c r="X5419">
        <v>89</v>
      </c>
      <c r="Y5419">
        <v>109</v>
      </c>
      <c r="Z5419">
        <v>99</v>
      </c>
      <c r="AA5419">
        <f t="shared" si="1177"/>
        <v>361</v>
      </c>
      <c r="AB5419">
        <f t="shared" si="1180"/>
        <v>6.0156430047486918E-5</v>
      </c>
      <c r="AC5419" s="175"/>
    </row>
    <row r="5420" spans="1:29">
      <c r="A5420" t="s">
        <v>12074</v>
      </c>
      <c r="B5420" t="s">
        <v>12075</v>
      </c>
      <c r="C5420">
        <v>4.0599999999999996</v>
      </c>
      <c r="D5420">
        <v>4.0599999999999996</v>
      </c>
      <c r="E5420">
        <v>3.18</v>
      </c>
      <c r="F5420">
        <v>6.31</v>
      </c>
      <c r="G5420">
        <v>6.32</v>
      </c>
      <c r="H5420">
        <v>3.81</v>
      </c>
      <c r="I5420">
        <v>6.02</v>
      </c>
      <c r="J5420">
        <v>6.06</v>
      </c>
      <c r="K5420">
        <v>2.7</v>
      </c>
      <c r="U5420">
        <v>20</v>
      </c>
      <c r="V5420">
        <v>27</v>
      </c>
      <c r="W5420">
        <v>21</v>
      </c>
      <c r="X5420">
        <v>77</v>
      </c>
      <c r="Y5420">
        <v>108</v>
      </c>
      <c r="Z5420">
        <v>116</v>
      </c>
      <c r="AA5420">
        <f t="shared" si="1177"/>
        <v>369</v>
      </c>
      <c r="AB5420">
        <f t="shared" si="1180"/>
        <v>6.1489536530533726E-5</v>
      </c>
      <c r="AC5420" s="175"/>
    </row>
    <row r="5421" spans="1:29">
      <c r="A5421" t="s">
        <v>12076</v>
      </c>
      <c r="B5421" t="s">
        <v>12077</v>
      </c>
      <c r="C5421">
        <v>4.0599999999999996</v>
      </c>
      <c r="D5421">
        <v>4.0599999999999996</v>
      </c>
      <c r="E5421">
        <v>3.16</v>
      </c>
      <c r="F5421">
        <v>6.31</v>
      </c>
      <c r="G5421">
        <v>6.32</v>
      </c>
      <c r="H5421">
        <v>3.77</v>
      </c>
      <c r="I5421">
        <v>6</v>
      </c>
      <c r="J5421">
        <v>6.05</v>
      </c>
      <c r="K5421">
        <v>2.7</v>
      </c>
      <c r="U5421">
        <v>19</v>
      </c>
      <c r="V5421">
        <v>28</v>
      </c>
      <c r="W5421">
        <v>20</v>
      </c>
      <c r="X5421">
        <v>82</v>
      </c>
      <c r="Y5421">
        <v>115</v>
      </c>
      <c r="Z5421">
        <v>137</v>
      </c>
      <c r="AA5421">
        <f t="shared" si="1177"/>
        <v>401</v>
      </c>
      <c r="AB5421">
        <f t="shared" si="1180"/>
        <v>6.682196246272092E-5</v>
      </c>
      <c r="AC5421" s="175">
        <f t="shared" ref="AC5421" si="1186">SUM(AB5421:AB5424)/4</f>
        <v>7.1987750084527287E-5</v>
      </c>
    </row>
    <row r="5422" spans="1:29">
      <c r="A5422" t="s">
        <v>12078</v>
      </c>
      <c r="B5422" t="s">
        <v>12079</v>
      </c>
      <c r="C5422">
        <v>4.0599999999999996</v>
      </c>
      <c r="D5422">
        <v>4.0599999999999996</v>
      </c>
      <c r="E5422">
        <v>3.1</v>
      </c>
      <c r="F5422">
        <v>6.3</v>
      </c>
      <c r="G5422">
        <v>6.31</v>
      </c>
      <c r="H5422">
        <v>3.71</v>
      </c>
      <c r="I5422">
        <v>5.9</v>
      </c>
      <c r="J5422">
        <v>5.99</v>
      </c>
      <c r="K5422">
        <v>2.7</v>
      </c>
      <c r="U5422">
        <v>19</v>
      </c>
      <c r="V5422">
        <v>31</v>
      </c>
      <c r="W5422">
        <v>24</v>
      </c>
      <c r="X5422">
        <v>86</v>
      </c>
      <c r="Y5422">
        <v>121</v>
      </c>
      <c r="Z5422">
        <v>132</v>
      </c>
      <c r="AA5422">
        <f t="shared" si="1177"/>
        <v>413</v>
      </c>
      <c r="AB5422">
        <f t="shared" si="1180"/>
        <v>6.8821622187291133E-5</v>
      </c>
      <c r="AC5422" s="175"/>
    </row>
    <row r="5423" spans="1:29">
      <c r="A5423" t="s">
        <v>12080</v>
      </c>
      <c r="B5423" t="s">
        <v>12081</v>
      </c>
      <c r="C5423">
        <v>4.0599999999999996</v>
      </c>
      <c r="D5423">
        <v>4.0599999999999996</v>
      </c>
      <c r="E5423">
        <v>2.98</v>
      </c>
      <c r="F5423">
        <v>6.27</v>
      </c>
      <c r="G5423">
        <v>6.31</v>
      </c>
      <c r="H5423">
        <v>3.56</v>
      </c>
      <c r="I5423">
        <v>5.6</v>
      </c>
      <c r="J5423">
        <v>5.85</v>
      </c>
      <c r="K5423">
        <v>2.7</v>
      </c>
      <c r="U5423">
        <v>18</v>
      </c>
      <c r="V5423">
        <v>35</v>
      </c>
      <c r="W5423">
        <v>28</v>
      </c>
      <c r="X5423">
        <v>101</v>
      </c>
      <c r="Y5423">
        <v>125</v>
      </c>
      <c r="Z5423">
        <v>140</v>
      </c>
      <c r="AA5423">
        <f t="shared" si="1177"/>
        <v>447</v>
      </c>
      <c r="AB5423">
        <f t="shared" si="1180"/>
        <v>7.4487324740240036E-5</v>
      </c>
      <c r="AC5423" s="175"/>
    </row>
    <row r="5424" spans="1:29">
      <c r="A5424" t="s">
        <v>12082</v>
      </c>
      <c r="B5424" t="s">
        <v>12083</v>
      </c>
      <c r="C5424">
        <v>4.05</v>
      </c>
      <c r="D5424">
        <v>4.0599999999999996</v>
      </c>
      <c r="E5424">
        <v>2.91</v>
      </c>
      <c r="F5424">
        <v>6.15</v>
      </c>
      <c r="G5424">
        <v>6.29</v>
      </c>
      <c r="H5424">
        <v>3.43</v>
      </c>
      <c r="I5424">
        <v>5.41</v>
      </c>
      <c r="J5424">
        <v>5.74</v>
      </c>
      <c r="K5424">
        <v>2.7</v>
      </c>
      <c r="U5424">
        <v>19</v>
      </c>
      <c r="V5424">
        <v>35</v>
      </c>
      <c r="W5424">
        <v>27</v>
      </c>
      <c r="X5424">
        <v>105</v>
      </c>
      <c r="Y5424">
        <v>136</v>
      </c>
      <c r="Z5424">
        <v>145</v>
      </c>
      <c r="AA5424">
        <f t="shared" si="1177"/>
        <v>467</v>
      </c>
      <c r="AB5424">
        <f t="shared" si="1180"/>
        <v>7.7820090947857044E-5</v>
      </c>
      <c r="AC5424" s="175"/>
    </row>
    <row r="5425" spans="1:29">
      <c r="A5425" t="s">
        <v>12084</v>
      </c>
      <c r="B5425" t="s">
        <v>12085</v>
      </c>
      <c r="C5425">
        <v>4.0199999999999996</v>
      </c>
      <c r="D5425">
        <v>4.0599999999999996</v>
      </c>
      <c r="E5425">
        <v>2.86</v>
      </c>
      <c r="F5425">
        <v>5.99</v>
      </c>
      <c r="G5425">
        <v>6.24</v>
      </c>
      <c r="H5425">
        <v>3.34</v>
      </c>
      <c r="I5425">
        <v>5.28</v>
      </c>
      <c r="J5425">
        <v>5.68</v>
      </c>
      <c r="K5425">
        <v>2.7</v>
      </c>
      <c r="U5425">
        <v>20</v>
      </c>
      <c r="V5425">
        <v>35</v>
      </c>
      <c r="W5425">
        <v>24</v>
      </c>
      <c r="X5425">
        <v>96</v>
      </c>
      <c r="Y5425">
        <v>132</v>
      </c>
      <c r="Z5425">
        <v>124</v>
      </c>
      <c r="AA5425">
        <f t="shared" si="1177"/>
        <v>431</v>
      </c>
      <c r="AB5425">
        <f t="shared" si="1180"/>
        <v>7.1821111774146432E-5</v>
      </c>
      <c r="AC5425" s="175">
        <f t="shared" ref="AC5425" si="1187">SUM(AB5425:AB5428)/4</f>
        <v>4.957489733830293E-5</v>
      </c>
    </row>
    <row r="5426" spans="1:29">
      <c r="A5426" t="s">
        <v>12086</v>
      </c>
      <c r="B5426" t="s">
        <v>12087</v>
      </c>
      <c r="C5426">
        <v>3.99</v>
      </c>
      <c r="D5426">
        <v>4.0599999999999996</v>
      </c>
      <c r="E5426">
        <v>2.83</v>
      </c>
      <c r="F5426">
        <v>5.89</v>
      </c>
      <c r="G5426">
        <v>6.2</v>
      </c>
      <c r="H5426">
        <v>3.28</v>
      </c>
      <c r="I5426">
        <v>5.21</v>
      </c>
      <c r="J5426">
        <v>5.65</v>
      </c>
      <c r="K5426">
        <v>2.7</v>
      </c>
      <c r="U5426">
        <v>15</v>
      </c>
      <c r="V5426">
        <v>27</v>
      </c>
      <c r="W5426">
        <v>19</v>
      </c>
      <c r="X5426">
        <v>94</v>
      </c>
      <c r="Y5426">
        <v>120</v>
      </c>
      <c r="Z5426">
        <v>72</v>
      </c>
      <c r="AA5426">
        <f t="shared" si="1177"/>
        <v>347</v>
      </c>
      <c r="AB5426">
        <f t="shared" si="1180"/>
        <v>5.7823493702155016E-5</v>
      </c>
      <c r="AC5426" s="175"/>
    </row>
    <row r="5427" spans="1:29">
      <c r="A5427" t="s">
        <v>12088</v>
      </c>
      <c r="B5427" t="s">
        <v>12089</v>
      </c>
      <c r="C5427">
        <v>3.96</v>
      </c>
      <c r="D5427">
        <v>4.05</v>
      </c>
      <c r="E5427">
        <v>2.82</v>
      </c>
      <c r="F5427">
        <v>5.81</v>
      </c>
      <c r="G5427">
        <v>6.15</v>
      </c>
      <c r="H5427">
        <v>3.24</v>
      </c>
      <c r="I5427">
        <v>5.17</v>
      </c>
      <c r="J5427">
        <v>5.62</v>
      </c>
      <c r="K5427">
        <v>2.7</v>
      </c>
      <c r="U5427">
        <v>13</v>
      </c>
      <c r="V5427">
        <v>19</v>
      </c>
      <c r="W5427">
        <v>11</v>
      </c>
      <c r="X5427">
        <v>70</v>
      </c>
      <c r="Y5427">
        <v>90</v>
      </c>
      <c r="Z5427">
        <v>30</v>
      </c>
      <c r="AA5427">
        <f t="shared" si="1177"/>
        <v>233</v>
      </c>
      <c r="AB5427">
        <f t="shared" si="1180"/>
        <v>3.8826726318738095E-5</v>
      </c>
      <c r="AC5427" s="175"/>
    </row>
    <row r="5428" spans="1:29">
      <c r="A5428" t="s">
        <v>12090</v>
      </c>
      <c r="B5428" t="s">
        <v>12091</v>
      </c>
      <c r="C5428">
        <v>3.92</v>
      </c>
      <c r="D5428">
        <v>4.04</v>
      </c>
      <c r="E5428">
        <v>2.81</v>
      </c>
      <c r="F5428">
        <v>5.68</v>
      </c>
      <c r="G5428">
        <v>6.08</v>
      </c>
      <c r="H5428">
        <v>3.21</v>
      </c>
      <c r="I5428">
        <v>5.0999999999999996</v>
      </c>
      <c r="J5428">
        <v>5.59</v>
      </c>
      <c r="K5428">
        <v>2.7</v>
      </c>
      <c r="U5428">
        <v>12</v>
      </c>
      <c r="V5428">
        <v>13</v>
      </c>
      <c r="W5428">
        <v>9</v>
      </c>
      <c r="X5428">
        <v>66</v>
      </c>
      <c r="Y5428">
        <v>67</v>
      </c>
      <c r="Z5428">
        <v>12</v>
      </c>
      <c r="AA5428">
        <f t="shared" si="1177"/>
        <v>179</v>
      </c>
      <c r="AB5428">
        <f t="shared" si="1180"/>
        <v>2.9828257558172184E-5</v>
      </c>
      <c r="AC5428" s="175"/>
    </row>
    <row r="5429" spans="1:29">
      <c r="A5429" t="s">
        <v>12092</v>
      </c>
      <c r="B5429" t="s">
        <v>12093</v>
      </c>
      <c r="C5429">
        <v>3.91</v>
      </c>
      <c r="D5429">
        <v>4.04</v>
      </c>
      <c r="E5429">
        <v>2.8</v>
      </c>
      <c r="F5429">
        <v>5.65</v>
      </c>
      <c r="G5429">
        <v>6.05</v>
      </c>
      <c r="H5429">
        <v>3.19</v>
      </c>
      <c r="I5429">
        <v>5.07</v>
      </c>
      <c r="J5429">
        <v>5.57</v>
      </c>
      <c r="K5429">
        <v>2.7</v>
      </c>
      <c r="U5429">
        <v>12</v>
      </c>
      <c r="V5429">
        <v>12</v>
      </c>
      <c r="W5429">
        <v>9</v>
      </c>
      <c r="X5429">
        <v>83</v>
      </c>
      <c r="Y5429">
        <v>70</v>
      </c>
      <c r="Z5429">
        <v>15</v>
      </c>
      <c r="AA5429">
        <f t="shared" si="1177"/>
        <v>201</v>
      </c>
      <c r="AB5429">
        <f t="shared" si="1180"/>
        <v>3.3494300386550887E-5</v>
      </c>
      <c r="AC5429" s="175">
        <f t="shared" ref="AC5429" si="1188">SUM(AB5429:AB5432)/4</f>
        <v>3.9909875336213622E-5</v>
      </c>
    </row>
    <row r="5430" spans="1:29">
      <c r="A5430" t="s">
        <v>12094</v>
      </c>
      <c r="B5430" t="s">
        <v>12095</v>
      </c>
      <c r="C5430">
        <v>3.9</v>
      </c>
      <c r="D5430">
        <v>4.03</v>
      </c>
      <c r="E5430">
        <v>2.79</v>
      </c>
      <c r="F5430">
        <v>5.59</v>
      </c>
      <c r="G5430">
        <v>6.01</v>
      </c>
      <c r="H5430">
        <v>3.17</v>
      </c>
      <c r="I5430">
        <v>5.04</v>
      </c>
      <c r="J5430">
        <v>5.56</v>
      </c>
      <c r="K5430">
        <v>2.7</v>
      </c>
      <c r="U5430">
        <v>12</v>
      </c>
      <c r="V5430">
        <v>11</v>
      </c>
      <c r="W5430">
        <v>11</v>
      </c>
      <c r="X5430">
        <v>86</v>
      </c>
      <c r="Y5430">
        <v>68</v>
      </c>
      <c r="Z5430">
        <v>12</v>
      </c>
      <c r="AA5430">
        <f t="shared" si="1177"/>
        <v>200</v>
      </c>
      <c r="AB5430">
        <f t="shared" si="1180"/>
        <v>3.332766207617004E-5</v>
      </c>
      <c r="AC5430" s="175"/>
    </row>
    <row r="5431" spans="1:29">
      <c r="A5431" t="s">
        <v>12096</v>
      </c>
      <c r="B5431" t="s">
        <v>12097</v>
      </c>
      <c r="C5431">
        <v>3.89</v>
      </c>
      <c r="D5431">
        <v>4.03</v>
      </c>
      <c r="E5431">
        <v>2.78</v>
      </c>
      <c r="F5431">
        <v>5.56</v>
      </c>
      <c r="G5431">
        <v>6.01</v>
      </c>
      <c r="H5431">
        <v>3.15</v>
      </c>
      <c r="I5431">
        <v>5.03</v>
      </c>
      <c r="J5431">
        <v>5.55</v>
      </c>
      <c r="K5431">
        <v>2.7</v>
      </c>
      <c r="U5431">
        <v>17</v>
      </c>
      <c r="V5431">
        <v>14</v>
      </c>
      <c r="W5431">
        <v>14</v>
      </c>
      <c r="X5431">
        <v>88</v>
      </c>
      <c r="Y5431">
        <v>65</v>
      </c>
      <c r="Z5431">
        <v>22</v>
      </c>
      <c r="AA5431">
        <f t="shared" si="1177"/>
        <v>220</v>
      </c>
      <c r="AB5431">
        <f t="shared" si="1180"/>
        <v>3.6660428283787041E-5</v>
      </c>
      <c r="AC5431" s="175"/>
    </row>
    <row r="5432" spans="1:29">
      <c r="A5432" t="s">
        <v>12098</v>
      </c>
      <c r="B5432" t="s">
        <v>12099</v>
      </c>
      <c r="C5432">
        <v>3.9</v>
      </c>
      <c r="D5432">
        <v>4.03</v>
      </c>
      <c r="E5432">
        <v>2.78</v>
      </c>
      <c r="F5432">
        <v>5.55</v>
      </c>
      <c r="G5432">
        <v>6</v>
      </c>
      <c r="H5432">
        <v>3.14</v>
      </c>
      <c r="I5432">
        <v>5.03</v>
      </c>
      <c r="J5432">
        <v>5.55</v>
      </c>
      <c r="K5432">
        <v>2.7</v>
      </c>
      <c r="U5432">
        <v>16</v>
      </c>
      <c r="V5432">
        <v>23</v>
      </c>
      <c r="W5432">
        <v>21</v>
      </c>
      <c r="X5432">
        <v>121</v>
      </c>
      <c r="Y5432">
        <v>104</v>
      </c>
      <c r="Z5432">
        <v>52</v>
      </c>
      <c r="AA5432">
        <f t="shared" si="1177"/>
        <v>337</v>
      </c>
      <c r="AB5432">
        <f t="shared" si="1180"/>
        <v>5.6157110598346512E-5</v>
      </c>
      <c r="AC5432" s="175"/>
    </row>
    <row r="5433" spans="1:29">
      <c r="A5433" t="s">
        <v>12100</v>
      </c>
      <c r="B5433" t="s">
        <v>12101</v>
      </c>
      <c r="C5433">
        <v>3.94</v>
      </c>
      <c r="D5433">
        <v>4.04</v>
      </c>
      <c r="E5433">
        <v>2.8</v>
      </c>
      <c r="F5433">
        <v>5.62</v>
      </c>
      <c r="G5433">
        <v>6.04</v>
      </c>
      <c r="H5433">
        <v>3.14</v>
      </c>
      <c r="I5433">
        <v>5.09</v>
      </c>
      <c r="J5433">
        <v>5.58</v>
      </c>
      <c r="K5433">
        <v>2.7</v>
      </c>
      <c r="U5433">
        <v>4</v>
      </c>
      <c r="V5433">
        <v>38</v>
      </c>
      <c r="W5433">
        <v>36</v>
      </c>
      <c r="X5433">
        <v>195</v>
      </c>
      <c r="Y5433">
        <v>142</v>
      </c>
      <c r="Z5433">
        <v>165</v>
      </c>
      <c r="AA5433">
        <f t="shared" si="1177"/>
        <v>580</v>
      </c>
      <c r="AB5433">
        <f t="shared" si="1180"/>
        <v>9.6650220020893111E-5</v>
      </c>
      <c r="AC5433" s="175">
        <f t="shared" ref="AC5433" si="1189">SUM(AB5433:AB5436)/4</f>
        <v>1.0564868878145902E-4</v>
      </c>
    </row>
    <row r="5434" spans="1:29">
      <c r="A5434" t="s">
        <v>12102</v>
      </c>
      <c r="B5434" t="s">
        <v>12103</v>
      </c>
      <c r="C5434">
        <v>4.03</v>
      </c>
      <c r="D5434">
        <v>4.0599999999999996</v>
      </c>
      <c r="E5434">
        <v>2.85</v>
      </c>
      <c r="F5434">
        <v>5.85</v>
      </c>
      <c r="G5434">
        <v>6.17</v>
      </c>
      <c r="H5434">
        <v>3.19</v>
      </c>
      <c r="I5434">
        <v>5.23</v>
      </c>
      <c r="J5434">
        <v>5.65</v>
      </c>
      <c r="K5434">
        <v>2.7</v>
      </c>
      <c r="U5434">
        <v>17</v>
      </c>
      <c r="V5434">
        <v>52</v>
      </c>
      <c r="W5434">
        <v>34</v>
      </c>
      <c r="X5434">
        <v>221</v>
      </c>
      <c r="Y5434">
        <v>121</v>
      </c>
      <c r="Z5434">
        <v>258</v>
      </c>
      <c r="AA5434">
        <f t="shared" si="1177"/>
        <v>703</v>
      </c>
      <c r="AB5434">
        <f t="shared" si="1180"/>
        <v>1.1714673219773768E-4</v>
      </c>
      <c r="AC5434" s="175"/>
    </row>
    <row r="5435" spans="1:29">
      <c r="A5435" t="s">
        <v>12104</v>
      </c>
      <c r="B5435" t="s">
        <v>12105</v>
      </c>
      <c r="C5435">
        <v>4.0599999999999996</v>
      </c>
      <c r="D5435">
        <v>4.0599999999999996</v>
      </c>
      <c r="E5435">
        <v>2.9</v>
      </c>
      <c r="F5435">
        <v>6.07</v>
      </c>
      <c r="G5435">
        <v>6.27</v>
      </c>
      <c r="H5435">
        <v>3.25</v>
      </c>
      <c r="I5435">
        <v>5.38</v>
      </c>
      <c r="J5435">
        <v>5.73</v>
      </c>
      <c r="K5435">
        <v>2.7</v>
      </c>
      <c r="U5435">
        <v>22</v>
      </c>
      <c r="V5435">
        <v>39</v>
      </c>
      <c r="W5435">
        <v>35</v>
      </c>
      <c r="X5435">
        <v>219</v>
      </c>
      <c r="Y5435">
        <v>152</v>
      </c>
      <c r="Z5435">
        <v>222</v>
      </c>
      <c r="AA5435">
        <f t="shared" si="1177"/>
        <v>689</v>
      </c>
      <c r="AB5435">
        <f t="shared" si="1180"/>
        <v>1.1481379585240579E-4</v>
      </c>
      <c r="AC5435" s="175"/>
    </row>
    <row r="5436" spans="1:29">
      <c r="A5436" t="s">
        <v>12106</v>
      </c>
      <c r="B5436" t="s">
        <v>12107</v>
      </c>
      <c r="C5436">
        <v>4.0599999999999996</v>
      </c>
      <c r="D5436">
        <v>4.0599999999999996</v>
      </c>
      <c r="E5436">
        <v>2.95</v>
      </c>
      <c r="F5436">
        <v>6.21</v>
      </c>
      <c r="G5436">
        <v>6.31</v>
      </c>
      <c r="H5436">
        <v>3.32</v>
      </c>
      <c r="I5436">
        <v>5.52</v>
      </c>
      <c r="J5436">
        <v>5.8</v>
      </c>
      <c r="K5436">
        <v>2.7</v>
      </c>
      <c r="U5436">
        <v>27</v>
      </c>
      <c r="V5436">
        <v>36</v>
      </c>
      <c r="W5436">
        <v>31</v>
      </c>
      <c r="X5436">
        <v>165</v>
      </c>
      <c r="Y5436">
        <v>136</v>
      </c>
      <c r="Z5436">
        <v>169</v>
      </c>
      <c r="AA5436">
        <f t="shared" si="1177"/>
        <v>564</v>
      </c>
      <c r="AB5436">
        <f t="shared" si="1180"/>
        <v>9.3984007054799507E-5</v>
      </c>
      <c r="AC5436" s="175"/>
    </row>
    <row r="5437" spans="1:29">
      <c r="A5437" t="s">
        <v>12108</v>
      </c>
      <c r="B5437" t="s">
        <v>12109</v>
      </c>
      <c r="C5437">
        <v>4.0599999999999996</v>
      </c>
      <c r="D5437">
        <v>4.0599999999999996</v>
      </c>
      <c r="E5437">
        <v>3</v>
      </c>
      <c r="F5437">
        <v>6.29</v>
      </c>
      <c r="G5437">
        <v>6.32</v>
      </c>
      <c r="H5437">
        <v>3.4</v>
      </c>
      <c r="I5437">
        <v>5.64</v>
      </c>
      <c r="J5437">
        <v>5.87</v>
      </c>
      <c r="K5437">
        <v>2.7</v>
      </c>
      <c r="U5437">
        <v>24</v>
      </c>
      <c r="V5437">
        <v>34</v>
      </c>
      <c r="W5437">
        <v>31</v>
      </c>
      <c r="X5437">
        <v>153</v>
      </c>
      <c r="Y5437">
        <v>138</v>
      </c>
      <c r="Z5437">
        <v>161</v>
      </c>
      <c r="AA5437">
        <f t="shared" si="1177"/>
        <v>541</v>
      </c>
      <c r="AB5437">
        <f t="shared" si="1180"/>
        <v>9.0151325916039949E-5</v>
      </c>
      <c r="AC5437" s="175">
        <f t="shared" ref="AC5437" si="1190">SUM(AB5437:AB5440)/4</f>
        <v>8.294421899206817E-5</v>
      </c>
    </row>
    <row r="5438" spans="1:29">
      <c r="A5438" t="s">
        <v>12110</v>
      </c>
      <c r="B5438" t="s">
        <v>12111</v>
      </c>
      <c r="C5438">
        <v>4.0599999999999996</v>
      </c>
      <c r="D5438">
        <v>4.0599999999999996</v>
      </c>
      <c r="E5438">
        <v>3.04</v>
      </c>
      <c r="F5438">
        <v>6.31</v>
      </c>
      <c r="G5438">
        <v>6.32</v>
      </c>
      <c r="H5438">
        <v>3.47</v>
      </c>
      <c r="I5438">
        <v>5.73</v>
      </c>
      <c r="J5438">
        <v>5.91</v>
      </c>
      <c r="K5438">
        <v>2.7</v>
      </c>
      <c r="U5438">
        <v>20</v>
      </c>
      <c r="V5438">
        <v>31</v>
      </c>
      <c r="W5438">
        <v>25</v>
      </c>
      <c r="X5438">
        <v>150</v>
      </c>
      <c r="Y5438">
        <v>131</v>
      </c>
      <c r="Z5438">
        <v>146</v>
      </c>
      <c r="AA5438">
        <f t="shared" si="1177"/>
        <v>503</v>
      </c>
      <c r="AB5438">
        <f t="shared" si="1180"/>
        <v>8.3819070121567642E-5</v>
      </c>
      <c r="AC5438" s="175"/>
    </row>
    <row r="5439" spans="1:29">
      <c r="A5439" t="s">
        <v>12112</v>
      </c>
      <c r="B5439" t="s">
        <v>12113</v>
      </c>
      <c r="C5439">
        <v>4.0599999999999996</v>
      </c>
      <c r="D5439">
        <v>4.0599999999999996</v>
      </c>
      <c r="E5439">
        <v>3.07</v>
      </c>
      <c r="F5439">
        <v>6.31</v>
      </c>
      <c r="G5439">
        <v>6.32</v>
      </c>
      <c r="H5439">
        <v>3.57</v>
      </c>
      <c r="I5439">
        <v>5.8</v>
      </c>
      <c r="J5439">
        <v>5.95</v>
      </c>
      <c r="K5439">
        <v>2.7</v>
      </c>
      <c r="U5439">
        <v>16</v>
      </c>
      <c r="V5439">
        <v>29</v>
      </c>
      <c r="W5439">
        <v>21</v>
      </c>
      <c r="X5439">
        <v>140</v>
      </c>
      <c r="Y5439">
        <v>127</v>
      </c>
      <c r="Z5439">
        <v>148</v>
      </c>
      <c r="AA5439">
        <f t="shared" si="1177"/>
        <v>481</v>
      </c>
      <c r="AB5439">
        <f t="shared" si="1180"/>
        <v>8.0153027293188939E-5</v>
      </c>
      <c r="AC5439" s="175"/>
    </row>
    <row r="5440" spans="1:29">
      <c r="A5440" t="s">
        <v>12114</v>
      </c>
      <c r="B5440" t="s">
        <v>12115</v>
      </c>
      <c r="C5440">
        <v>4.0599999999999996</v>
      </c>
      <c r="D5440">
        <v>4.0599999999999996</v>
      </c>
      <c r="E5440">
        <v>3.09</v>
      </c>
      <c r="F5440">
        <v>6.31</v>
      </c>
      <c r="G5440">
        <v>6.32</v>
      </c>
      <c r="H5440">
        <v>3.65</v>
      </c>
      <c r="I5440">
        <v>5.86</v>
      </c>
      <c r="J5440">
        <v>5.98</v>
      </c>
      <c r="K5440">
        <v>2.7</v>
      </c>
      <c r="U5440">
        <v>17</v>
      </c>
      <c r="V5440">
        <v>28</v>
      </c>
      <c r="W5440">
        <v>18</v>
      </c>
      <c r="X5440">
        <v>132</v>
      </c>
      <c r="Y5440">
        <v>128</v>
      </c>
      <c r="Z5440">
        <v>143</v>
      </c>
      <c r="AA5440">
        <f t="shared" si="1177"/>
        <v>466</v>
      </c>
      <c r="AB5440">
        <f t="shared" si="1180"/>
        <v>7.765345263747619E-5</v>
      </c>
      <c r="AC5440" s="175"/>
    </row>
    <row r="5441" spans="1:29">
      <c r="A5441" t="s">
        <v>12116</v>
      </c>
      <c r="B5441" t="s">
        <v>12117</v>
      </c>
      <c r="C5441">
        <v>4.0599999999999996</v>
      </c>
      <c r="D5441">
        <v>4.0599999999999996</v>
      </c>
      <c r="E5441">
        <v>3.12</v>
      </c>
      <c r="F5441">
        <v>6.31</v>
      </c>
      <c r="G5441">
        <v>6.32</v>
      </c>
      <c r="H5441">
        <v>3.71</v>
      </c>
      <c r="I5441">
        <v>5.91</v>
      </c>
      <c r="J5441">
        <v>6</v>
      </c>
      <c r="K5441">
        <v>2.7</v>
      </c>
      <c r="U5441">
        <v>19</v>
      </c>
      <c r="V5441">
        <v>26</v>
      </c>
      <c r="W5441">
        <v>20</v>
      </c>
      <c r="X5441">
        <v>106</v>
      </c>
      <c r="Y5441">
        <v>117</v>
      </c>
      <c r="Z5441">
        <v>115</v>
      </c>
      <c r="AA5441">
        <f t="shared" si="1177"/>
        <v>403</v>
      </c>
      <c r="AB5441">
        <f t="shared" si="1180"/>
        <v>6.7155239083482629E-5</v>
      </c>
      <c r="AC5441" s="175">
        <f t="shared" ref="AC5441" si="1191">SUM(AB5441:AB5444)/4</f>
        <v>6.3405877099913499E-5</v>
      </c>
    </row>
    <row r="5442" spans="1:29">
      <c r="A5442" t="s">
        <v>12118</v>
      </c>
      <c r="B5442" t="s">
        <v>12119</v>
      </c>
      <c r="C5442">
        <v>4.0599999999999996</v>
      </c>
      <c r="D5442">
        <v>4.0599999999999996</v>
      </c>
      <c r="E5442">
        <v>3.13</v>
      </c>
      <c r="F5442">
        <v>6.31</v>
      </c>
      <c r="G5442">
        <v>6.32</v>
      </c>
      <c r="H5442">
        <v>3.75</v>
      </c>
      <c r="I5442">
        <v>5.94</v>
      </c>
      <c r="J5442">
        <v>6.02</v>
      </c>
      <c r="K5442">
        <v>2.7</v>
      </c>
      <c r="U5442">
        <v>20</v>
      </c>
      <c r="V5442">
        <v>24</v>
      </c>
      <c r="W5442">
        <v>19</v>
      </c>
      <c r="X5442">
        <v>94</v>
      </c>
      <c r="Y5442">
        <v>120</v>
      </c>
      <c r="Z5442">
        <v>111</v>
      </c>
      <c r="AA5442">
        <f t="shared" si="1177"/>
        <v>388</v>
      </c>
      <c r="AB5442">
        <f t="shared" si="1180"/>
        <v>6.465566442776988E-5</v>
      </c>
      <c r="AC5442" s="175"/>
    </row>
    <row r="5443" spans="1:29">
      <c r="A5443" t="s">
        <v>12120</v>
      </c>
      <c r="B5443" t="s">
        <v>12121</v>
      </c>
      <c r="C5443">
        <v>4.0599999999999996</v>
      </c>
      <c r="D5443">
        <v>4.0599999999999996</v>
      </c>
      <c r="E5443">
        <v>3.12</v>
      </c>
      <c r="F5443">
        <v>6.31</v>
      </c>
      <c r="G5443">
        <v>6.32</v>
      </c>
      <c r="H5443">
        <v>3.75</v>
      </c>
      <c r="I5443">
        <v>5.92</v>
      </c>
      <c r="J5443">
        <v>6</v>
      </c>
      <c r="K5443">
        <v>2.7</v>
      </c>
      <c r="U5443">
        <v>18</v>
      </c>
      <c r="V5443">
        <v>25</v>
      </c>
      <c r="W5443">
        <v>20</v>
      </c>
      <c r="X5443">
        <v>90</v>
      </c>
      <c r="Y5443">
        <v>109</v>
      </c>
      <c r="Z5443">
        <v>99</v>
      </c>
      <c r="AA5443">
        <f t="shared" si="1177"/>
        <v>361</v>
      </c>
      <c r="AB5443">
        <f t="shared" si="1180"/>
        <v>6.0156430047486918E-5</v>
      </c>
      <c r="AC5443" s="175"/>
    </row>
    <row r="5444" spans="1:29">
      <c r="A5444" t="s">
        <v>12122</v>
      </c>
      <c r="B5444" t="s">
        <v>12123</v>
      </c>
      <c r="C5444">
        <v>4.0599999999999996</v>
      </c>
      <c r="D5444">
        <v>4.0599999999999996</v>
      </c>
      <c r="E5444">
        <v>3.1</v>
      </c>
      <c r="F5444">
        <v>6.31</v>
      </c>
      <c r="G5444">
        <v>6.32</v>
      </c>
      <c r="H5444">
        <v>3.72</v>
      </c>
      <c r="I5444">
        <v>5.89</v>
      </c>
      <c r="J5444">
        <v>5.99</v>
      </c>
      <c r="K5444">
        <v>2.7</v>
      </c>
      <c r="U5444">
        <v>20</v>
      </c>
      <c r="V5444">
        <v>27</v>
      </c>
      <c r="W5444">
        <v>21</v>
      </c>
      <c r="X5444">
        <v>78</v>
      </c>
      <c r="Y5444">
        <v>108</v>
      </c>
      <c r="Z5444">
        <v>116</v>
      </c>
      <c r="AA5444">
        <f t="shared" si="1177"/>
        <v>370</v>
      </c>
      <c r="AB5444">
        <f t="shared" si="1180"/>
        <v>6.1656174840914567E-5</v>
      </c>
      <c r="AC5444" s="175"/>
    </row>
    <row r="5445" spans="1:29">
      <c r="A5445" t="s">
        <v>12124</v>
      </c>
      <c r="B5445" t="s">
        <v>12125</v>
      </c>
      <c r="C5445">
        <v>4.0599999999999996</v>
      </c>
      <c r="D5445">
        <v>4.0599999999999996</v>
      </c>
      <c r="E5445">
        <v>3.08</v>
      </c>
      <c r="F5445">
        <v>6.31</v>
      </c>
      <c r="G5445">
        <v>6.32</v>
      </c>
      <c r="H5445">
        <v>3.69</v>
      </c>
      <c r="I5445">
        <v>5.82</v>
      </c>
      <c r="J5445">
        <v>5.96</v>
      </c>
      <c r="K5445">
        <v>2.7</v>
      </c>
      <c r="U5445">
        <v>19</v>
      </c>
      <c r="V5445">
        <v>27</v>
      </c>
      <c r="W5445">
        <v>20</v>
      </c>
      <c r="X5445">
        <v>83</v>
      </c>
      <c r="Y5445">
        <v>115</v>
      </c>
      <c r="Z5445">
        <v>137</v>
      </c>
      <c r="AA5445">
        <f t="shared" si="1177"/>
        <v>401</v>
      </c>
      <c r="AB5445">
        <f t="shared" si="1180"/>
        <v>6.682196246272092E-5</v>
      </c>
      <c r="AC5445" s="175">
        <f t="shared" ref="AC5445" si="1192">SUM(AB5445:AB5448)/4</f>
        <v>7.194609050693206E-5</v>
      </c>
    </row>
    <row r="5446" spans="1:29">
      <c r="A5446" t="s">
        <v>12126</v>
      </c>
      <c r="B5446" t="s">
        <v>12127</v>
      </c>
      <c r="C5446">
        <v>4.0599999999999996</v>
      </c>
      <c r="D5446">
        <v>4.0599999999999996</v>
      </c>
      <c r="E5446">
        <v>3.04</v>
      </c>
      <c r="F5446">
        <v>6.3</v>
      </c>
      <c r="G5446">
        <v>6.31</v>
      </c>
      <c r="H5446">
        <v>3.63</v>
      </c>
      <c r="I5446">
        <v>5.72</v>
      </c>
      <c r="J5446">
        <v>5.91</v>
      </c>
      <c r="K5446">
        <v>2.7</v>
      </c>
      <c r="U5446">
        <v>19</v>
      </c>
      <c r="V5446">
        <v>31</v>
      </c>
      <c r="W5446">
        <v>24</v>
      </c>
      <c r="X5446">
        <v>87</v>
      </c>
      <c r="Y5446">
        <v>121</v>
      </c>
      <c r="Z5446">
        <v>132</v>
      </c>
      <c r="AA5446">
        <f t="shared" ref="AA5446:AA5509" si="1193">SUM(U5446:Z5446)</f>
        <v>414</v>
      </c>
      <c r="AB5446">
        <f t="shared" si="1180"/>
        <v>6.8988260497671974E-5</v>
      </c>
      <c r="AC5446" s="175"/>
    </row>
    <row r="5447" spans="1:29">
      <c r="A5447" t="s">
        <v>12128</v>
      </c>
      <c r="B5447" t="s">
        <v>12129</v>
      </c>
      <c r="C5447">
        <v>4.0599999999999996</v>
      </c>
      <c r="D5447">
        <v>4.0599999999999996</v>
      </c>
      <c r="E5447">
        <v>2.99</v>
      </c>
      <c r="F5447">
        <v>6.3</v>
      </c>
      <c r="G5447">
        <v>6.31</v>
      </c>
      <c r="H5447">
        <v>3.56</v>
      </c>
      <c r="I5447">
        <v>5.61</v>
      </c>
      <c r="J5447">
        <v>5.85</v>
      </c>
      <c r="K5447">
        <v>2.7</v>
      </c>
      <c r="U5447">
        <v>18</v>
      </c>
      <c r="V5447">
        <v>34</v>
      </c>
      <c r="W5447">
        <v>28</v>
      </c>
      <c r="X5447">
        <v>102</v>
      </c>
      <c r="Y5447">
        <v>125</v>
      </c>
      <c r="Z5447">
        <v>139</v>
      </c>
      <c r="AA5447">
        <f t="shared" si="1193"/>
        <v>446</v>
      </c>
      <c r="AB5447">
        <f t="shared" si="1180"/>
        <v>7.4320686429859182E-5</v>
      </c>
      <c r="AC5447" s="175"/>
    </row>
    <row r="5448" spans="1:29">
      <c r="A5448" t="s">
        <v>12130</v>
      </c>
      <c r="B5448" t="s">
        <v>12131</v>
      </c>
      <c r="C5448">
        <v>4.0599999999999996</v>
      </c>
      <c r="D5448">
        <v>4.0599999999999996</v>
      </c>
      <c r="E5448">
        <v>2.96</v>
      </c>
      <c r="F5448">
        <v>6.28</v>
      </c>
      <c r="G5448">
        <v>6.31</v>
      </c>
      <c r="H5448">
        <v>3.49</v>
      </c>
      <c r="I5448">
        <v>5.52</v>
      </c>
      <c r="J5448">
        <v>5.8</v>
      </c>
      <c r="K5448">
        <v>2.7</v>
      </c>
      <c r="U5448">
        <v>19</v>
      </c>
      <c r="V5448">
        <v>34</v>
      </c>
      <c r="W5448">
        <v>27</v>
      </c>
      <c r="X5448">
        <v>106</v>
      </c>
      <c r="Y5448">
        <v>136</v>
      </c>
      <c r="Z5448">
        <v>144</v>
      </c>
      <c r="AA5448">
        <f t="shared" si="1193"/>
        <v>466</v>
      </c>
      <c r="AB5448">
        <f t="shared" si="1180"/>
        <v>7.765345263747619E-5</v>
      </c>
      <c r="AC5448" s="175"/>
    </row>
    <row r="5449" spans="1:29">
      <c r="A5449" t="s">
        <v>12132</v>
      </c>
      <c r="B5449" t="s">
        <v>12133</v>
      </c>
      <c r="C5449">
        <v>4.0599999999999996</v>
      </c>
      <c r="D5449">
        <v>4.0599999999999996</v>
      </c>
      <c r="E5449">
        <v>2.94</v>
      </c>
      <c r="F5449">
        <v>6.27</v>
      </c>
      <c r="G5449">
        <v>6.31</v>
      </c>
      <c r="H5449">
        <v>3.46</v>
      </c>
      <c r="I5449">
        <v>5.47</v>
      </c>
      <c r="J5449">
        <v>5.78</v>
      </c>
      <c r="K5449">
        <v>2.7</v>
      </c>
      <c r="U5449">
        <v>20</v>
      </c>
      <c r="V5449">
        <v>34</v>
      </c>
      <c r="W5449">
        <v>24</v>
      </c>
      <c r="X5449">
        <v>97</v>
      </c>
      <c r="Y5449">
        <v>132</v>
      </c>
      <c r="Z5449">
        <v>124</v>
      </c>
      <c r="AA5449">
        <f t="shared" si="1193"/>
        <v>431</v>
      </c>
      <c r="AB5449">
        <f t="shared" si="1180"/>
        <v>7.1821111774146432E-5</v>
      </c>
      <c r="AC5449" s="175">
        <f t="shared" ref="AC5449" si="1194">SUM(AB5449:AB5452)/4</f>
        <v>4.9408259027922082E-5</v>
      </c>
    </row>
    <row r="5450" spans="1:29">
      <c r="A5450" t="s">
        <v>12134</v>
      </c>
      <c r="B5450" t="s">
        <v>12135</v>
      </c>
      <c r="C5450">
        <v>4.0599999999999996</v>
      </c>
      <c r="D5450">
        <v>4.0599999999999996</v>
      </c>
      <c r="E5450">
        <v>2.92</v>
      </c>
      <c r="F5450">
        <v>6.25</v>
      </c>
      <c r="G5450">
        <v>6.31</v>
      </c>
      <c r="H5450">
        <v>3.43</v>
      </c>
      <c r="I5450">
        <v>5.43</v>
      </c>
      <c r="J5450">
        <v>5.76</v>
      </c>
      <c r="K5450">
        <v>2.7</v>
      </c>
      <c r="U5450">
        <v>15</v>
      </c>
      <c r="V5450">
        <v>26</v>
      </c>
      <c r="W5450">
        <v>19</v>
      </c>
      <c r="X5450">
        <v>94</v>
      </c>
      <c r="Y5450">
        <v>120</v>
      </c>
      <c r="Z5450">
        <v>72</v>
      </c>
      <c r="AA5450">
        <f t="shared" si="1193"/>
        <v>346</v>
      </c>
      <c r="AB5450">
        <f t="shared" si="1180"/>
        <v>5.7656855391774168E-5</v>
      </c>
      <c r="AC5450" s="175"/>
    </row>
    <row r="5451" spans="1:29">
      <c r="A5451" t="s">
        <v>12136</v>
      </c>
      <c r="B5451" t="s">
        <v>12137</v>
      </c>
      <c r="C5451">
        <v>4.0599999999999996</v>
      </c>
      <c r="D5451">
        <v>4.0599999999999996</v>
      </c>
      <c r="E5451">
        <v>2.9</v>
      </c>
      <c r="F5451">
        <v>6.23</v>
      </c>
      <c r="G5451">
        <v>6.31</v>
      </c>
      <c r="H5451">
        <v>3.4</v>
      </c>
      <c r="I5451">
        <v>5.39</v>
      </c>
      <c r="J5451">
        <v>5.73</v>
      </c>
      <c r="K5451">
        <v>2.7</v>
      </c>
      <c r="U5451">
        <v>13</v>
      </c>
      <c r="V5451">
        <v>19</v>
      </c>
      <c r="W5451">
        <v>11</v>
      </c>
      <c r="X5451">
        <v>71</v>
      </c>
      <c r="Y5451">
        <v>89</v>
      </c>
      <c r="Z5451">
        <v>30</v>
      </c>
      <c r="AA5451">
        <f t="shared" si="1193"/>
        <v>233</v>
      </c>
      <c r="AB5451">
        <f t="shared" si="1180"/>
        <v>3.8826726318738095E-5</v>
      </c>
      <c r="AC5451" s="175"/>
    </row>
    <row r="5452" spans="1:29">
      <c r="A5452" t="s">
        <v>12138</v>
      </c>
      <c r="B5452" t="s">
        <v>12139</v>
      </c>
      <c r="C5452">
        <v>4.05</v>
      </c>
      <c r="D5452">
        <v>4.0599999999999996</v>
      </c>
      <c r="E5452">
        <v>2.88</v>
      </c>
      <c r="F5452">
        <v>6.19</v>
      </c>
      <c r="G5452">
        <v>6.3</v>
      </c>
      <c r="H5452">
        <v>3.38</v>
      </c>
      <c r="I5452">
        <v>5.33</v>
      </c>
      <c r="J5452">
        <v>5.71</v>
      </c>
      <c r="K5452">
        <v>2.7</v>
      </c>
      <c r="U5452">
        <v>8</v>
      </c>
      <c r="V5452">
        <v>10</v>
      </c>
      <c r="W5452">
        <v>7</v>
      </c>
      <c r="X5452">
        <v>72</v>
      </c>
      <c r="Y5452">
        <v>67</v>
      </c>
      <c r="Z5452">
        <v>12</v>
      </c>
      <c r="AA5452">
        <f t="shared" si="1193"/>
        <v>176</v>
      </c>
      <c r="AB5452">
        <f t="shared" si="1180"/>
        <v>2.9328342627029634E-5</v>
      </c>
      <c r="AC5452" s="175"/>
    </row>
    <row r="5453" spans="1:29">
      <c r="A5453" t="s">
        <v>12140</v>
      </c>
      <c r="B5453" t="s">
        <v>12141</v>
      </c>
      <c r="C5453">
        <v>4.05</v>
      </c>
      <c r="D5453">
        <v>4.0599999999999996</v>
      </c>
      <c r="E5453">
        <v>2.86</v>
      </c>
      <c r="F5453">
        <v>6.14</v>
      </c>
      <c r="G5453">
        <v>6.3</v>
      </c>
      <c r="H5453">
        <v>3.34</v>
      </c>
      <c r="I5453">
        <v>5.28</v>
      </c>
      <c r="J5453">
        <v>5.68</v>
      </c>
      <c r="K5453">
        <v>2.7</v>
      </c>
      <c r="U5453">
        <v>9</v>
      </c>
      <c r="V5453">
        <v>9</v>
      </c>
      <c r="W5453">
        <v>8</v>
      </c>
      <c r="X5453">
        <v>83</v>
      </c>
      <c r="Y5453">
        <v>69</v>
      </c>
      <c r="Z5453">
        <v>15</v>
      </c>
      <c r="AA5453">
        <f t="shared" si="1193"/>
        <v>193</v>
      </c>
      <c r="AB5453">
        <f t="shared" si="1180"/>
        <v>3.2161193903504085E-5</v>
      </c>
      <c r="AC5453" s="175">
        <f t="shared" ref="AC5453" si="1195">SUM(AB5453:AB5456)/4</f>
        <v>3.7660258146072147E-5</v>
      </c>
    </row>
    <row r="5454" spans="1:29">
      <c r="A5454" t="s">
        <v>12142</v>
      </c>
      <c r="B5454" t="s">
        <v>12143</v>
      </c>
      <c r="C5454">
        <v>4.05</v>
      </c>
      <c r="D5454">
        <v>4.0599999999999996</v>
      </c>
      <c r="E5454">
        <v>2.85</v>
      </c>
      <c r="F5454">
        <v>6.09</v>
      </c>
      <c r="G5454">
        <v>6.29</v>
      </c>
      <c r="H5454">
        <v>3.32</v>
      </c>
      <c r="I5454">
        <v>5.24</v>
      </c>
      <c r="J5454">
        <v>5.66</v>
      </c>
      <c r="K5454">
        <v>2.7</v>
      </c>
      <c r="U5454">
        <v>8</v>
      </c>
      <c r="V5454">
        <v>8</v>
      </c>
      <c r="W5454">
        <v>9</v>
      </c>
      <c r="X5454">
        <v>85</v>
      </c>
      <c r="Y5454">
        <v>67</v>
      </c>
      <c r="Z5454">
        <v>12</v>
      </c>
      <c r="AA5454">
        <f t="shared" si="1193"/>
        <v>189</v>
      </c>
      <c r="AB5454">
        <f t="shared" si="1180"/>
        <v>3.1494640661980688E-5</v>
      </c>
      <c r="AC5454" s="175"/>
    </row>
    <row r="5455" spans="1:29">
      <c r="A5455" t="s">
        <v>12144</v>
      </c>
      <c r="B5455" t="s">
        <v>12145</v>
      </c>
      <c r="C5455">
        <v>4.04</v>
      </c>
      <c r="D5455">
        <v>4.0599999999999996</v>
      </c>
      <c r="E5455">
        <v>2.83</v>
      </c>
      <c r="F5455">
        <v>6.05</v>
      </c>
      <c r="G5455">
        <v>6.29</v>
      </c>
      <c r="H5455">
        <v>3.3</v>
      </c>
      <c r="I5455">
        <v>5.21</v>
      </c>
      <c r="J5455">
        <v>5.64</v>
      </c>
      <c r="K5455">
        <v>2.7</v>
      </c>
      <c r="U5455">
        <v>13</v>
      </c>
      <c r="V5455">
        <v>11</v>
      </c>
      <c r="W5455">
        <v>12</v>
      </c>
      <c r="X5455">
        <v>85</v>
      </c>
      <c r="Y5455">
        <v>65</v>
      </c>
      <c r="Z5455">
        <v>22</v>
      </c>
      <c r="AA5455">
        <f t="shared" si="1193"/>
        <v>208</v>
      </c>
      <c r="AB5455">
        <f t="shared" si="1180"/>
        <v>3.4660768559216842E-5</v>
      </c>
      <c r="AC5455" s="175"/>
    </row>
    <row r="5456" spans="1:29">
      <c r="A5456" t="s">
        <v>12146</v>
      </c>
      <c r="B5456" t="s">
        <v>12147</v>
      </c>
      <c r="C5456">
        <v>4.04</v>
      </c>
      <c r="D5456">
        <v>4.0599999999999996</v>
      </c>
      <c r="E5456">
        <v>2.82</v>
      </c>
      <c r="F5456">
        <v>5.98</v>
      </c>
      <c r="G5456">
        <v>6.28</v>
      </c>
      <c r="H5456">
        <v>3.27</v>
      </c>
      <c r="I5456">
        <v>5.17</v>
      </c>
      <c r="J5456">
        <v>5.62</v>
      </c>
      <c r="K5456">
        <v>2.7</v>
      </c>
      <c r="U5456">
        <v>13</v>
      </c>
      <c r="V5456">
        <v>18</v>
      </c>
      <c r="W5456">
        <v>18</v>
      </c>
      <c r="X5456">
        <v>110</v>
      </c>
      <c r="Y5456">
        <v>103</v>
      </c>
      <c r="Z5456">
        <v>52</v>
      </c>
      <c r="AA5456">
        <f t="shared" si="1193"/>
        <v>314</v>
      </c>
      <c r="AB5456">
        <f t="shared" si="1180"/>
        <v>5.2324429459586961E-5</v>
      </c>
      <c r="AC5456" s="175"/>
    </row>
    <row r="5457" spans="1:29">
      <c r="A5457" t="s">
        <v>12148</v>
      </c>
      <c r="B5457" t="s">
        <v>12149</v>
      </c>
      <c r="C5457">
        <v>4.03</v>
      </c>
      <c r="D5457">
        <v>4.0599999999999996</v>
      </c>
      <c r="E5457">
        <v>2.82</v>
      </c>
      <c r="F5457">
        <v>5.94</v>
      </c>
      <c r="G5457">
        <v>6.27</v>
      </c>
      <c r="H5457">
        <v>3.25</v>
      </c>
      <c r="I5457">
        <v>5.17</v>
      </c>
      <c r="J5457">
        <v>5.62</v>
      </c>
      <c r="K5457">
        <v>2.7</v>
      </c>
      <c r="U5457">
        <v>2</v>
      </c>
      <c r="V5457">
        <v>30</v>
      </c>
      <c r="W5457">
        <v>31</v>
      </c>
      <c r="X5457">
        <v>180</v>
      </c>
      <c r="Y5457">
        <v>141</v>
      </c>
      <c r="Z5457">
        <v>163</v>
      </c>
      <c r="AA5457">
        <f t="shared" si="1193"/>
        <v>547</v>
      </c>
      <c r="AB5457">
        <f t="shared" si="1180"/>
        <v>9.1151155778325049E-5</v>
      </c>
      <c r="AC5457" s="175">
        <f t="shared" ref="AC5457:AC5517" si="1196">SUM(AB5457:AB5460)/4</f>
        <v>1.0048290115965267E-4</v>
      </c>
    </row>
    <row r="5458" spans="1:29">
      <c r="A5458" t="s">
        <v>12150</v>
      </c>
      <c r="B5458" t="s">
        <v>12151</v>
      </c>
      <c r="C5458">
        <v>4.0599999999999996</v>
      </c>
      <c r="D5458">
        <v>4.0599999999999996</v>
      </c>
      <c r="E5458">
        <v>2.86</v>
      </c>
      <c r="F5458">
        <v>6.09</v>
      </c>
      <c r="G5458">
        <v>6.29</v>
      </c>
      <c r="H5458">
        <v>3.28</v>
      </c>
      <c r="I5458">
        <v>5.29</v>
      </c>
      <c r="J5458">
        <v>5.68</v>
      </c>
      <c r="K5458">
        <v>2.7</v>
      </c>
      <c r="U5458">
        <v>13</v>
      </c>
      <c r="V5458">
        <v>43</v>
      </c>
      <c r="W5458">
        <v>28</v>
      </c>
      <c r="X5458">
        <v>199</v>
      </c>
      <c r="Y5458">
        <v>120</v>
      </c>
      <c r="Z5458">
        <v>255</v>
      </c>
      <c r="AA5458">
        <f t="shared" si="1193"/>
        <v>658</v>
      </c>
      <c r="AB5458">
        <f t="shared" si="1180"/>
        <v>1.0964800823059942E-4</v>
      </c>
      <c r="AC5458" s="175"/>
    </row>
    <row r="5459" spans="1:29">
      <c r="A5459" t="s">
        <v>12152</v>
      </c>
      <c r="B5459" t="s">
        <v>12153</v>
      </c>
      <c r="C5459">
        <v>4.0599999999999996</v>
      </c>
      <c r="D5459">
        <v>4.0599999999999996</v>
      </c>
      <c r="E5459">
        <v>2.92</v>
      </c>
      <c r="F5459">
        <v>6.24</v>
      </c>
      <c r="G5459">
        <v>6.3</v>
      </c>
      <c r="H5459">
        <v>3.35</v>
      </c>
      <c r="I5459">
        <v>5.45</v>
      </c>
      <c r="J5459">
        <v>5.77</v>
      </c>
      <c r="K5459">
        <v>2.7</v>
      </c>
      <c r="U5459">
        <v>19</v>
      </c>
      <c r="V5459">
        <v>30</v>
      </c>
      <c r="W5459">
        <v>29</v>
      </c>
      <c r="X5459">
        <v>212</v>
      </c>
      <c r="Y5459">
        <v>151</v>
      </c>
      <c r="Z5459">
        <v>220</v>
      </c>
      <c r="AA5459">
        <f t="shared" si="1193"/>
        <v>661</v>
      </c>
      <c r="AB5459">
        <f t="shared" si="1180"/>
        <v>1.1014792316174197E-4</v>
      </c>
      <c r="AC5459" s="175"/>
    </row>
    <row r="5460" spans="1:29">
      <c r="A5460" t="s">
        <v>12154</v>
      </c>
      <c r="B5460" t="s">
        <v>12155</v>
      </c>
      <c r="C5460">
        <v>4.0599999999999996</v>
      </c>
      <c r="D5460">
        <v>4.0599999999999996</v>
      </c>
      <c r="E5460">
        <v>2.98</v>
      </c>
      <c r="F5460">
        <v>6.29</v>
      </c>
      <c r="G5460">
        <v>6.31</v>
      </c>
      <c r="H5460">
        <v>3.44</v>
      </c>
      <c r="I5460">
        <v>5.6</v>
      </c>
      <c r="J5460">
        <v>5.84</v>
      </c>
      <c r="K5460">
        <v>2.7</v>
      </c>
      <c r="U5460">
        <v>23</v>
      </c>
      <c r="V5460">
        <v>28</v>
      </c>
      <c r="W5460">
        <v>26</v>
      </c>
      <c r="X5460">
        <v>167</v>
      </c>
      <c r="Y5460">
        <v>135</v>
      </c>
      <c r="Z5460">
        <v>167</v>
      </c>
      <c r="AA5460">
        <f t="shared" si="1193"/>
        <v>546</v>
      </c>
      <c r="AB5460">
        <f t="shared" si="1180"/>
        <v>9.0984517467944208E-5</v>
      </c>
      <c r="AC5460" s="175"/>
    </row>
    <row r="5461" spans="1:29">
      <c r="A5461" t="s">
        <v>12156</v>
      </c>
      <c r="B5461" t="s">
        <v>12157</v>
      </c>
      <c r="C5461">
        <v>4.0599999999999996</v>
      </c>
      <c r="D5461">
        <v>4.0599999999999996</v>
      </c>
      <c r="E5461">
        <v>3.03</v>
      </c>
      <c r="F5461">
        <v>6.3</v>
      </c>
      <c r="G5461">
        <v>6.31</v>
      </c>
      <c r="H5461">
        <v>3.54</v>
      </c>
      <c r="I5461">
        <v>5.75</v>
      </c>
      <c r="J5461">
        <v>5.92</v>
      </c>
      <c r="K5461">
        <v>2.7</v>
      </c>
      <c r="U5461">
        <v>19</v>
      </c>
      <c r="V5461">
        <v>26</v>
      </c>
      <c r="W5461">
        <v>26</v>
      </c>
      <c r="X5461">
        <v>155</v>
      </c>
      <c r="Y5461">
        <v>137</v>
      </c>
      <c r="Z5461">
        <v>160</v>
      </c>
      <c r="AA5461">
        <f t="shared" si="1193"/>
        <v>523</v>
      </c>
      <c r="AB5461">
        <f t="shared" si="1180"/>
        <v>8.715183632918465E-5</v>
      </c>
      <c r="AC5461" s="175">
        <f t="shared" ref="AC5461:AC5521" si="1197">SUM(AB5461:AB5464)/4</f>
        <v>7.9444814474070334E-5</v>
      </c>
    </row>
    <row r="5462" spans="1:29">
      <c r="A5462" t="s">
        <v>12158</v>
      </c>
      <c r="B5462" t="s">
        <v>12159</v>
      </c>
      <c r="C5462">
        <v>4.0599999999999996</v>
      </c>
      <c r="D5462">
        <v>4.0599999999999996</v>
      </c>
      <c r="E5462">
        <v>3.08</v>
      </c>
      <c r="F5462">
        <v>6.31</v>
      </c>
      <c r="G5462">
        <v>6.32</v>
      </c>
      <c r="H5462">
        <v>3.64</v>
      </c>
      <c r="I5462">
        <v>5.87</v>
      </c>
      <c r="J5462">
        <v>5.98</v>
      </c>
      <c r="K5462">
        <v>2.7</v>
      </c>
      <c r="U5462">
        <v>17</v>
      </c>
      <c r="V5462">
        <v>24</v>
      </c>
      <c r="W5462">
        <v>21</v>
      </c>
      <c r="X5462">
        <v>144</v>
      </c>
      <c r="Y5462">
        <v>130</v>
      </c>
      <c r="Z5462">
        <v>145</v>
      </c>
      <c r="AA5462">
        <f t="shared" si="1193"/>
        <v>481</v>
      </c>
      <c r="AB5462">
        <f t="shared" ref="AB5462:AB5525" si="1198">AA5462/$AD$4</f>
        <v>8.0153027293188939E-5</v>
      </c>
      <c r="AC5462" s="175"/>
    </row>
    <row r="5463" spans="1:29">
      <c r="A5463" t="s">
        <v>12160</v>
      </c>
      <c r="B5463" t="s">
        <v>12161</v>
      </c>
      <c r="C5463">
        <v>4.0599999999999996</v>
      </c>
      <c r="D5463">
        <v>4.0599999999999996</v>
      </c>
      <c r="E5463">
        <v>3.13</v>
      </c>
      <c r="F5463">
        <v>6.31</v>
      </c>
      <c r="G5463">
        <v>6.32</v>
      </c>
      <c r="H5463">
        <v>3.74</v>
      </c>
      <c r="I5463">
        <v>5.97</v>
      </c>
      <c r="J5463">
        <v>6.03</v>
      </c>
      <c r="K5463">
        <v>2.7</v>
      </c>
      <c r="U5463">
        <v>12</v>
      </c>
      <c r="V5463">
        <v>23</v>
      </c>
      <c r="W5463">
        <v>17</v>
      </c>
      <c r="X5463">
        <v>132</v>
      </c>
      <c r="Y5463">
        <v>126</v>
      </c>
      <c r="Z5463">
        <v>147</v>
      </c>
      <c r="AA5463">
        <f t="shared" si="1193"/>
        <v>457</v>
      </c>
      <c r="AB5463">
        <f t="shared" si="1198"/>
        <v>7.615370784404854E-5</v>
      </c>
      <c r="AC5463" s="175"/>
    </row>
    <row r="5464" spans="1:29">
      <c r="A5464" t="s">
        <v>12162</v>
      </c>
      <c r="B5464" t="s">
        <v>12163</v>
      </c>
      <c r="C5464">
        <v>4.0599999999999996</v>
      </c>
      <c r="D5464">
        <v>4.0599999999999996</v>
      </c>
      <c r="E5464">
        <v>3.16</v>
      </c>
      <c r="F5464">
        <v>6.32</v>
      </c>
      <c r="G5464">
        <v>6.32</v>
      </c>
      <c r="H5464">
        <v>3.81</v>
      </c>
      <c r="I5464">
        <v>6.02</v>
      </c>
      <c r="J5464">
        <v>6.06</v>
      </c>
      <c r="K5464">
        <v>2.7</v>
      </c>
      <c r="U5464">
        <v>14</v>
      </c>
      <c r="V5464">
        <v>22</v>
      </c>
      <c r="W5464">
        <v>15</v>
      </c>
      <c r="X5464">
        <v>126</v>
      </c>
      <c r="Y5464">
        <v>127</v>
      </c>
      <c r="Z5464">
        <v>142</v>
      </c>
      <c r="AA5464">
        <f t="shared" si="1193"/>
        <v>446</v>
      </c>
      <c r="AB5464">
        <f t="shared" si="1198"/>
        <v>7.4320686429859182E-5</v>
      </c>
      <c r="AC5464" s="175"/>
    </row>
    <row r="5465" spans="1:29">
      <c r="A5465" t="s">
        <v>12164</v>
      </c>
      <c r="B5465" t="s">
        <v>12165</v>
      </c>
      <c r="C5465">
        <v>4.0599999999999996</v>
      </c>
      <c r="D5465">
        <v>4.0599999999999996</v>
      </c>
      <c r="E5465">
        <v>3.2</v>
      </c>
      <c r="F5465">
        <v>6.32</v>
      </c>
      <c r="G5465">
        <v>6.32</v>
      </c>
      <c r="H5465">
        <v>3.87</v>
      </c>
      <c r="I5465">
        <v>6.05</v>
      </c>
      <c r="J5465">
        <v>6.07</v>
      </c>
      <c r="K5465">
        <v>2.7</v>
      </c>
      <c r="U5465">
        <v>15</v>
      </c>
      <c r="V5465">
        <v>20</v>
      </c>
      <c r="W5465">
        <v>16</v>
      </c>
      <c r="X5465">
        <v>108</v>
      </c>
      <c r="Y5465">
        <v>116</v>
      </c>
      <c r="Z5465">
        <v>114</v>
      </c>
      <c r="AA5465">
        <f t="shared" si="1193"/>
        <v>389</v>
      </c>
      <c r="AB5465">
        <f t="shared" si="1198"/>
        <v>6.4822302738150721E-5</v>
      </c>
      <c r="AC5465" s="175">
        <f t="shared" ref="AC5465:AC5525" si="1199">SUM(AB5465:AB5468)/4</f>
        <v>6.0323068357867765E-5</v>
      </c>
    </row>
    <row r="5466" spans="1:29">
      <c r="A5466" t="s">
        <v>12166</v>
      </c>
      <c r="B5466" t="s">
        <v>12167</v>
      </c>
      <c r="C5466">
        <v>4.0599999999999996</v>
      </c>
      <c r="D5466">
        <v>4.0599999999999996</v>
      </c>
      <c r="E5466">
        <v>3.23</v>
      </c>
      <c r="F5466">
        <v>6.32</v>
      </c>
      <c r="G5466">
        <v>6.32</v>
      </c>
      <c r="H5466">
        <v>3.9</v>
      </c>
      <c r="I5466">
        <v>6.07</v>
      </c>
      <c r="J5466">
        <v>6.08</v>
      </c>
      <c r="K5466">
        <v>2.7</v>
      </c>
      <c r="U5466">
        <v>16</v>
      </c>
      <c r="V5466">
        <v>19</v>
      </c>
      <c r="W5466">
        <v>15</v>
      </c>
      <c r="X5466">
        <v>89</v>
      </c>
      <c r="Y5466">
        <v>119</v>
      </c>
      <c r="Z5466">
        <v>110</v>
      </c>
      <c r="AA5466">
        <f t="shared" si="1193"/>
        <v>368</v>
      </c>
      <c r="AB5466">
        <f t="shared" si="1198"/>
        <v>6.1322898220152872E-5</v>
      </c>
      <c r="AC5466" s="175"/>
    </row>
    <row r="5467" spans="1:29">
      <c r="A5467" t="s">
        <v>12168</v>
      </c>
      <c r="B5467" t="s">
        <v>12169</v>
      </c>
      <c r="C5467">
        <v>4.0599999999999996</v>
      </c>
      <c r="D5467">
        <v>4.0599999999999996</v>
      </c>
      <c r="E5467">
        <v>3.24</v>
      </c>
      <c r="F5467">
        <v>6.32</v>
      </c>
      <c r="G5467">
        <v>6.32</v>
      </c>
      <c r="H5467">
        <v>3.9</v>
      </c>
      <c r="I5467">
        <v>6.07</v>
      </c>
      <c r="J5467">
        <v>6.08</v>
      </c>
      <c r="K5467">
        <v>2.7</v>
      </c>
      <c r="U5467">
        <v>15</v>
      </c>
      <c r="V5467">
        <v>19</v>
      </c>
      <c r="W5467">
        <v>16</v>
      </c>
      <c r="X5467">
        <v>86</v>
      </c>
      <c r="Y5467">
        <v>108</v>
      </c>
      <c r="Z5467">
        <v>98</v>
      </c>
      <c r="AA5467">
        <f t="shared" si="1193"/>
        <v>342</v>
      </c>
      <c r="AB5467">
        <f t="shared" si="1198"/>
        <v>5.6990302150250764E-5</v>
      </c>
      <c r="AC5467" s="175"/>
    </row>
    <row r="5468" spans="1:29">
      <c r="A5468" t="s">
        <v>12170</v>
      </c>
      <c r="B5468" t="s">
        <v>12171</v>
      </c>
      <c r="C5468">
        <v>4.0599999999999996</v>
      </c>
      <c r="D5468">
        <v>4.0599999999999996</v>
      </c>
      <c r="E5468">
        <v>3.24</v>
      </c>
      <c r="F5468">
        <v>6.32</v>
      </c>
      <c r="G5468">
        <v>6.32</v>
      </c>
      <c r="H5468">
        <v>3.88</v>
      </c>
      <c r="I5468">
        <v>6.07</v>
      </c>
      <c r="J5468">
        <v>6.08</v>
      </c>
      <c r="K5468">
        <v>2.7</v>
      </c>
      <c r="U5468">
        <v>17</v>
      </c>
      <c r="V5468">
        <v>21</v>
      </c>
      <c r="W5468">
        <v>16</v>
      </c>
      <c r="X5468">
        <v>73</v>
      </c>
      <c r="Y5468">
        <v>107</v>
      </c>
      <c r="Z5468">
        <v>115</v>
      </c>
      <c r="AA5468">
        <f t="shared" si="1193"/>
        <v>349</v>
      </c>
      <c r="AB5468">
        <f t="shared" si="1198"/>
        <v>5.8156770322916718E-5</v>
      </c>
      <c r="AC5468" s="175"/>
    </row>
    <row r="5469" spans="1:29">
      <c r="A5469" t="s">
        <v>12172</v>
      </c>
      <c r="B5469" t="s">
        <v>12173</v>
      </c>
      <c r="C5469">
        <v>4.0599999999999996</v>
      </c>
      <c r="D5469">
        <v>4.0599999999999996</v>
      </c>
      <c r="E5469">
        <v>3.22</v>
      </c>
      <c r="F5469">
        <v>6.31</v>
      </c>
      <c r="G5469">
        <v>6.32</v>
      </c>
      <c r="H5469">
        <v>3.84</v>
      </c>
      <c r="I5469">
        <v>6.06</v>
      </c>
      <c r="J5469">
        <v>6.07</v>
      </c>
      <c r="K5469">
        <v>2.7</v>
      </c>
      <c r="U5469">
        <v>15</v>
      </c>
      <c r="V5469">
        <v>21</v>
      </c>
      <c r="W5469">
        <v>15</v>
      </c>
      <c r="X5469">
        <v>84</v>
      </c>
      <c r="Y5469">
        <v>114</v>
      </c>
      <c r="Z5469">
        <v>135</v>
      </c>
      <c r="AA5469">
        <f t="shared" si="1193"/>
        <v>384</v>
      </c>
      <c r="AB5469">
        <f t="shared" si="1198"/>
        <v>6.3989111186246476E-5</v>
      </c>
      <c r="AC5469" s="175">
        <f t="shared" ref="AC5469:AC5529" si="1200">SUM(AB5469:AB5472)/4</f>
        <v>6.9446515851219324E-5</v>
      </c>
    </row>
    <row r="5470" spans="1:29">
      <c r="A5470" t="s">
        <v>12174</v>
      </c>
      <c r="B5470" t="s">
        <v>12175</v>
      </c>
      <c r="C5470">
        <v>4.0599999999999996</v>
      </c>
      <c r="D5470">
        <v>4.0599999999999996</v>
      </c>
      <c r="E5470">
        <v>3.15</v>
      </c>
      <c r="F5470">
        <v>6.31</v>
      </c>
      <c r="G5470">
        <v>6.32</v>
      </c>
      <c r="H5470">
        <v>3.78</v>
      </c>
      <c r="I5470">
        <v>5.98</v>
      </c>
      <c r="J5470">
        <v>6.04</v>
      </c>
      <c r="K5470">
        <v>2.7</v>
      </c>
      <c r="U5470">
        <v>16</v>
      </c>
      <c r="V5470">
        <v>23</v>
      </c>
      <c r="W5470">
        <v>19</v>
      </c>
      <c r="X5470">
        <v>90</v>
      </c>
      <c r="Y5470">
        <v>120</v>
      </c>
      <c r="Z5470">
        <v>131</v>
      </c>
      <c r="AA5470">
        <f t="shared" si="1193"/>
        <v>399</v>
      </c>
      <c r="AB5470">
        <f t="shared" si="1198"/>
        <v>6.6488685841959225E-5</v>
      </c>
      <c r="AC5470" s="175"/>
    </row>
    <row r="5471" spans="1:29">
      <c r="A5471" t="s">
        <v>12176</v>
      </c>
      <c r="B5471" t="s">
        <v>12177</v>
      </c>
      <c r="C5471">
        <v>4.0599999999999996</v>
      </c>
      <c r="D5471">
        <v>4.0599999999999996</v>
      </c>
      <c r="E5471">
        <v>3.04</v>
      </c>
      <c r="F5471">
        <v>6.29</v>
      </c>
      <c r="G5471">
        <v>6.31</v>
      </c>
      <c r="H5471">
        <v>3.63</v>
      </c>
      <c r="I5471">
        <v>5.73</v>
      </c>
      <c r="J5471">
        <v>5.91</v>
      </c>
      <c r="K5471">
        <v>2.7</v>
      </c>
      <c r="U5471">
        <v>14</v>
      </c>
      <c r="V5471">
        <v>26</v>
      </c>
      <c r="W5471">
        <v>23</v>
      </c>
      <c r="X5471">
        <v>110</v>
      </c>
      <c r="Y5471">
        <v>124</v>
      </c>
      <c r="Z5471">
        <v>138</v>
      </c>
      <c r="AA5471">
        <f t="shared" si="1193"/>
        <v>435</v>
      </c>
      <c r="AB5471">
        <f t="shared" si="1198"/>
        <v>7.2487665015669837E-5</v>
      </c>
      <c r="AC5471" s="175"/>
    </row>
    <row r="5472" spans="1:29">
      <c r="A5472" t="s">
        <v>12178</v>
      </c>
      <c r="B5472" t="s">
        <v>12179</v>
      </c>
      <c r="C5472">
        <v>4.0599999999999996</v>
      </c>
      <c r="D5472">
        <v>4.0599999999999996</v>
      </c>
      <c r="E5472">
        <v>2.97</v>
      </c>
      <c r="F5472">
        <v>6.26</v>
      </c>
      <c r="G5472">
        <v>6.3</v>
      </c>
      <c r="H5472">
        <v>3.52</v>
      </c>
      <c r="I5472">
        <v>5.56</v>
      </c>
      <c r="J5472">
        <v>5.82</v>
      </c>
      <c r="K5472">
        <v>2.7</v>
      </c>
      <c r="U5472">
        <v>14</v>
      </c>
      <c r="V5472">
        <v>26</v>
      </c>
      <c r="W5472">
        <v>22</v>
      </c>
      <c r="X5472">
        <v>109</v>
      </c>
      <c r="Y5472">
        <v>135</v>
      </c>
      <c r="Z5472">
        <v>143</v>
      </c>
      <c r="AA5472">
        <f t="shared" si="1193"/>
        <v>449</v>
      </c>
      <c r="AB5472">
        <f t="shared" si="1198"/>
        <v>7.4820601361001731E-5</v>
      </c>
      <c r="AC5472" s="175"/>
    </row>
    <row r="5473" spans="1:29">
      <c r="A5473" t="s">
        <v>12180</v>
      </c>
      <c r="B5473" t="s">
        <v>12181</v>
      </c>
      <c r="C5473">
        <v>4.05</v>
      </c>
      <c r="D5473">
        <v>4.0599999999999996</v>
      </c>
      <c r="E5473">
        <v>2.94</v>
      </c>
      <c r="F5473">
        <v>6.2</v>
      </c>
      <c r="G5473">
        <v>6.29</v>
      </c>
      <c r="H5473">
        <v>3.45</v>
      </c>
      <c r="I5473">
        <v>5.47</v>
      </c>
      <c r="J5473">
        <v>5.78</v>
      </c>
      <c r="K5473">
        <v>2.7</v>
      </c>
      <c r="U5473">
        <v>15</v>
      </c>
      <c r="V5473">
        <v>27</v>
      </c>
      <c r="W5473">
        <v>19</v>
      </c>
      <c r="X5473">
        <v>105</v>
      </c>
      <c r="Y5473">
        <v>131</v>
      </c>
      <c r="Z5473">
        <v>122</v>
      </c>
      <c r="AA5473">
        <f t="shared" si="1193"/>
        <v>419</v>
      </c>
      <c r="AB5473">
        <f t="shared" si="1198"/>
        <v>6.9821452049576233E-5</v>
      </c>
      <c r="AC5473" s="175">
        <f t="shared" ref="AC5473:AC5533" si="1201">SUM(AB5473:AB5476)/4</f>
        <v>4.8075152544875281E-5</v>
      </c>
    </row>
    <row r="5474" spans="1:29">
      <c r="A5474" t="s">
        <v>12182</v>
      </c>
      <c r="B5474" t="s">
        <v>12183</v>
      </c>
      <c r="C5474">
        <v>4.05</v>
      </c>
      <c r="D5474">
        <v>4.0599999999999996</v>
      </c>
      <c r="E5474">
        <v>2.92</v>
      </c>
      <c r="F5474">
        <v>6.13</v>
      </c>
      <c r="G5474">
        <v>6.28</v>
      </c>
      <c r="H5474">
        <v>3.39</v>
      </c>
      <c r="I5474">
        <v>5.41</v>
      </c>
      <c r="J5474">
        <v>5.75</v>
      </c>
      <c r="K5474">
        <v>2.7</v>
      </c>
      <c r="U5474">
        <v>12</v>
      </c>
      <c r="V5474">
        <v>20</v>
      </c>
      <c r="W5474">
        <v>16</v>
      </c>
      <c r="X5474">
        <v>94</v>
      </c>
      <c r="Y5474">
        <v>119</v>
      </c>
      <c r="Z5474">
        <v>71</v>
      </c>
      <c r="AA5474">
        <f t="shared" si="1193"/>
        <v>332</v>
      </c>
      <c r="AB5474">
        <f t="shared" si="1198"/>
        <v>5.5323919046442267E-5</v>
      </c>
      <c r="AC5474" s="175"/>
    </row>
    <row r="5475" spans="1:29">
      <c r="A5475" t="s">
        <v>12184</v>
      </c>
      <c r="B5475" t="s">
        <v>12185</v>
      </c>
      <c r="C5475">
        <v>4.04</v>
      </c>
      <c r="D5475">
        <v>4.0599999999999996</v>
      </c>
      <c r="E5475">
        <v>2.9</v>
      </c>
      <c r="F5475">
        <v>6.06</v>
      </c>
      <c r="G5475">
        <v>6.26</v>
      </c>
      <c r="H5475">
        <v>3.35</v>
      </c>
      <c r="I5475">
        <v>5.37</v>
      </c>
      <c r="J5475">
        <v>5.73</v>
      </c>
      <c r="K5475">
        <v>2.7</v>
      </c>
      <c r="U5475">
        <v>11</v>
      </c>
      <c r="V5475">
        <v>14</v>
      </c>
      <c r="W5475">
        <v>9</v>
      </c>
      <c r="X5475">
        <v>70</v>
      </c>
      <c r="Y5475">
        <v>89</v>
      </c>
      <c r="Z5475">
        <v>29</v>
      </c>
      <c r="AA5475">
        <f t="shared" si="1193"/>
        <v>222</v>
      </c>
      <c r="AB5475">
        <f t="shared" si="1198"/>
        <v>3.6993704904548743E-5</v>
      </c>
      <c r="AC5475" s="175"/>
    </row>
    <row r="5476" spans="1:29">
      <c r="A5476" t="s">
        <v>12186</v>
      </c>
      <c r="B5476" t="s">
        <v>12187</v>
      </c>
      <c r="C5476">
        <v>4.0199999999999996</v>
      </c>
      <c r="D5476">
        <v>4.0599999999999996</v>
      </c>
      <c r="E5476">
        <v>2.89</v>
      </c>
      <c r="F5476">
        <v>5.99</v>
      </c>
      <c r="G5476">
        <v>6.23</v>
      </c>
      <c r="H5476">
        <v>3.32</v>
      </c>
      <c r="I5476">
        <v>5.34</v>
      </c>
      <c r="J5476">
        <v>5.71</v>
      </c>
      <c r="K5476">
        <v>2.7</v>
      </c>
      <c r="U5476">
        <v>2</v>
      </c>
      <c r="V5476">
        <v>7</v>
      </c>
      <c r="W5476">
        <v>6</v>
      </c>
      <c r="X5476">
        <v>88</v>
      </c>
      <c r="Y5476">
        <v>66</v>
      </c>
      <c r="Z5476">
        <v>12</v>
      </c>
      <c r="AA5476">
        <f t="shared" si="1193"/>
        <v>181</v>
      </c>
      <c r="AB5476">
        <f t="shared" si="1198"/>
        <v>3.0161534178933886E-5</v>
      </c>
      <c r="AC5476" s="175"/>
    </row>
    <row r="5477" spans="1:29">
      <c r="A5477" t="s">
        <v>12188</v>
      </c>
      <c r="B5477" t="s">
        <v>12189</v>
      </c>
      <c r="C5477">
        <v>4.0199999999999996</v>
      </c>
      <c r="D5477">
        <v>4.0599999999999996</v>
      </c>
      <c r="E5477">
        <v>2.89</v>
      </c>
      <c r="F5477">
        <v>5.96</v>
      </c>
      <c r="G5477">
        <v>6.21</v>
      </c>
      <c r="H5477">
        <v>3.3</v>
      </c>
      <c r="I5477">
        <v>5.32</v>
      </c>
      <c r="J5477">
        <v>5.7</v>
      </c>
      <c r="K5477">
        <v>2.7</v>
      </c>
      <c r="U5477">
        <v>2</v>
      </c>
      <c r="V5477">
        <v>6</v>
      </c>
      <c r="W5477">
        <v>6</v>
      </c>
      <c r="X5477">
        <v>87</v>
      </c>
      <c r="Y5477">
        <v>69</v>
      </c>
      <c r="Z5477">
        <v>14</v>
      </c>
      <c r="AA5477">
        <f t="shared" si="1193"/>
        <v>184</v>
      </c>
      <c r="AB5477">
        <f t="shared" si="1198"/>
        <v>3.0661449110076436E-5</v>
      </c>
      <c r="AC5477" s="175">
        <f t="shared" ref="AC5477:AC5537" si="1202">SUM(AB5477:AB5480)/4</f>
        <v>3.495238560238333E-5</v>
      </c>
    </row>
    <row r="5478" spans="1:29">
      <c r="A5478" t="s">
        <v>12190</v>
      </c>
      <c r="B5478" t="s">
        <v>12191</v>
      </c>
      <c r="C5478">
        <v>4.03</v>
      </c>
      <c r="D5478">
        <v>4.0599999999999996</v>
      </c>
      <c r="E5478">
        <v>2.89</v>
      </c>
      <c r="F5478">
        <v>5.99</v>
      </c>
      <c r="G5478">
        <v>6.22</v>
      </c>
      <c r="H5478">
        <v>3.29</v>
      </c>
      <c r="I5478">
        <v>5.34</v>
      </c>
      <c r="J5478">
        <v>5.71</v>
      </c>
      <c r="K5478">
        <v>2.7</v>
      </c>
      <c r="U5478">
        <v>9</v>
      </c>
      <c r="V5478">
        <v>5</v>
      </c>
      <c r="W5478">
        <v>8</v>
      </c>
      <c r="X5478">
        <v>67</v>
      </c>
      <c r="Y5478">
        <v>66</v>
      </c>
      <c r="Z5478">
        <v>12</v>
      </c>
      <c r="AA5478">
        <f t="shared" si="1193"/>
        <v>167</v>
      </c>
      <c r="AB5478">
        <f t="shared" si="1198"/>
        <v>2.7828597833601981E-5</v>
      </c>
      <c r="AC5478" s="175"/>
    </row>
    <row r="5479" spans="1:29">
      <c r="A5479" t="s">
        <v>12192</v>
      </c>
      <c r="B5479" t="s">
        <v>12193</v>
      </c>
      <c r="C5479">
        <v>4.03</v>
      </c>
      <c r="D5479">
        <v>4.0599999999999996</v>
      </c>
      <c r="E5479">
        <v>2.89</v>
      </c>
      <c r="F5479">
        <v>6.01</v>
      </c>
      <c r="G5479">
        <v>6.23</v>
      </c>
      <c r="H5479">
        <v>3.29</v>
      </c>
      <c r="I5479">
        <v>5.35</v>
      </c>
      <c r="J5479">
        <v>5.72</v>
      </c>
      <c r="K5479">
        <v>2.7</v>
      </c>
      <c r="U5479">
        <v>7</v>
      </c>
      <c r="V5479">
        <v>8</v>
      </c>
      <c r="W5479">
        <v>10</v>
      </c>
      <c r="X5479">
        <v>83</v>
      </c>
      <c r="Y5479">
        <v>64</v>
      </c>
      <c r="Z5479">
        <v>22</v>
      </c>
      <c r="AA5479">
        <f t="shared" si="1193"/>
        <v>194</v>
      </c>
      <c r="AB5479">
        <f t="shared" si="1198"/>
        <v>3.232783221388494E-5</v>
      </c>
      <c r="AC5479" s="175"/>
    </row>
    <row r="5480" spans="1:29">
      <c r="A5480" t="s">
        <v>12194</v>
      </c>
      <c r="B5480" t="s">
        <v>12195</v>
      </c>
      <c r="C5480">
        <v>4.04</v>
      </c>
      <c r="D5480">
        <v>4.0599999999999996</v>
      </c>
      <c r="E5480">
        <v>2.9</v>
      </c>
      <c r="F5480">
        <v>6.04</v>
      </c>
      <c r="G5480">
        <v>6.24</v>
      </c>
      <c r="H5480">
        <v>3.3</v>
      </c>
      <c r="I5480">
        <v>5.38</v>
      </c>
      <c r="J5480">
        <v>5.73</v>
      </c>
      <c r="K5480">
        <v>2.7</v>
      </c>
      <c r="U5480">
        <v>9</v>
      </c>
      <c r="V5480">
        <v>14</v>
      </c>
      <c r="W5480">
        <v>15</v>
      </c>
      <c r="X5480">
        <v>103</v>
      </c>
      <c r="Y5480">
        <v>102</v>
      </c>
      <c r="Z5480">
        <v>51</v>
      </c>
      <c r="AA5480">
        <f t="shared" si="1193"/>
        <v>294</v>
      </c>
      <c r="AB5480">
        <f t="shared" si="1198"/>
        <v>4.899166325196996E-5</v>
      </c>
      <c r="AC5480" s="175"/>
    </row>
    <row r="5481" spans="1:29">
      <c r="A5481" t="s">
        <v>12196</v>
      </c>
      <c r="B5481" t="s">
        <v>12197</v>
      </c>
      <c r="C5481">
        <v>4.05</v>
      </c>
      <c r="D5481">
        <v>4.0599999999999996</v>
      </c>
      <c r="E5481">
        <v>2.91</v>
      </c>
      <c r="F5481">
        <v>6.08</v>
      </c>
      <c r="G5481">
        <v>6.26</v>
      </c>
      <c r="H5481">
        <v>3.31</v>
      </c>
      <c r="I5481">
        <v>5.42</v>
      </c>
      <c r="J5481">
        <v>5.75</v>
      </c>
      <c r="K5481">
        <v>2.7</v>
      </c>
      <c r="U5481">
        <v>9</v>
      </c>
      <c r="V5481">
        <v>23</v>
      </c>
      <c r="W5481">
        <v>26</v>
      </c>
      <c r="X5481">
        <v>124</v>
      </c>
      <c r="Y5481">
        <v>140</v>
      </c>
      <c r="Z5481">
        <v>161</v>
      </c>
      <c r="AA5481">
        <f t="shared" si="1193"/>
        <v>483</v>
      </c>
      <c r="AB5481">
        <f t="shared" si="1198"/>
        <v>8.0486303913950648E-5</v>
      </c>
      <c r="AC5481" s="175">
        <f t="shared" ref="AC5481:AC5541" si="1203">SUM(AB5481:AB5484)/4</f>
        <v>9.2734219726943126E-5</v>
      </c>
    </row>
    <row r="5482" spans="1:29">
      <c r="A5482" t="s">
        <v>12198</v>
      </c>
      <c r="B5482" t="s">
        <v>12199</v>
      </c>
      <c r="C5482">
        <v>4.0599999999999996</v>
      </c>
      <c r="D5482">
        <v>4.0599999999999996</v>
      </c>
      <c r="E5482">
        <v>2.95</v>
      </c>
      <c r="F5482">
        <v>6.18</v>
      </c>
      <c r="G5482">
        <v>6.29</v>
      </c>
      <c r="H5482">
        <v>3.33</v>
      </c>
      <c r="I5482">
        <v>5.51</v>
      </c>
      <c r="J5482">
        <v>5.8</v>
      </c>
      <c r="K5482">
        <v>2.7</v>
      </c>
      <c r="U5482">
        <v>6</v>
      </c>
      <c r="V5482">
        <v>35</v>
      </c>
      <c r="W5482">
        <v>22</v>
      </c>
      <c r="X5482">
        <v>186</v>
      </c>
      <c r="Y5482">
        <v>118</v>
      </c>
      <c r="Z5482">
        <v>252</v>
      </c>
      <c r="AA5482">
        <f t="shared" si="1193"/>
        <v>619</v>
      </c>
      <c r="AB5482">
        <f t="shared" si="1198"/>
        <v>1.0314911412574627E-4</v>
      </c>
      <c r="AC5482" s="175"/>
    </row>
    <row r="5483" spans="1:29">
      <c r="A5483" t="s">
        <v>12200</v>
      </c>
      <c r="B5483" t="s">
        <v>12201</v>
      </c>
      <c r="C5483">
        <v>4.0599999999999996</v>
      </c>
      <c r="D5483">
        <v>4.0599999999999996</v>
      </c>
      <c r="E5483">
        <v>2.99</v>
      </c>
      <c r="F5483">
        <v>6.28</v>
      </c>
      <c r="G5483">
        <v>6.31</v>
      </c>
      <c r="H5483">
        <v>3.38</v>
      </c>
      <c r="I5483">
        <v>5.64</v>
      </c>
      <c r="J5483">
        <v>5.86</v>
      </c>
      <c r="K5483">
        <v>2.7</v>
      </c>
      <c r="U5483">
        <v>7</v>
      </c>
      <c r="V5483">
        <v>23</v>
      </c>
      <c r="W5483">
        <v>23</v>
      </c>
      <c r="X5483">
        <v>198</v>
      </c>
      <c r="Y5483">
        <v>149</v>
      </c>
      <c r="Z5483">
        <v>217</v>
      </c>
      <c r="AA5483">
        <f t="shared" si="1193"/>
        <v>617</v>
      </c>
      <c r="AB5483">
        <f t="shared" si="1198"/>
        <v>1.0281583750498456E-4</v>
      </c>
      <c r="AC5483" s="175"/>
    </row>
    <row r="5484" spans="1:29">
      <c r="A5484" t="s">
        <v>12202</v>
      </c>
      <c r="B5484" t="s">
        <v>12203</v>
      </c>
      <c r="C5484">
        <v>4.0599999999999996</v>
      </c>
      <c r="D5484">
        <v>4.0599999999999996</v>
      </c>
      <c r="E5484">
        <v>3.04</v>
      </c>
      <c r="F5484">
        <v>6.31</v>
      </c>
      <c r="G5484">
        <v>6.32</v>
      </c>
      <c r="H5484">
        <v>3.44</v>
      </c>
      <c r="I5484">
        <v>5.79</v>
      </c>
      <c r="J5484">
        <v>5.94</v>
      </c>
      <c r="K5484">
        <v>2.7</v>
      </c>
      <c r="U5484">
        <v>18</v>
      </c>
      <c r="V5484">
        <v>22</v>
      </c>
      <c r="W5484">
        <v>21</v>
      </c>
      <c r="X5484">
        <v>148</v>
      </c>
      <c r="Y5484">
        <v>133</v>
      </c>
      <c r="Z5484">
        <v>165</v>
      </c>
      <c r="AA5484">
        <f t="shared" si="1193"/>
        <v>507</v>
      </c>
      <c r="AB5484">
        <f t="shared" si="1198"/>
        <v>8.4485623363091047E-5</v>
      </c>
      <c r="AC5484" s="175"/>
    </row>
    <row r="5485" spans="1:29">
      <c r="A5485" t="s">
        <v>12204</v>
      </c>
      <c r="B5485" t="s">
        <v>12205</v>
      </c>
      <c r="C5485">
        <v>4.0599999999999996</v>
      </c>
      <c r="D5485">
        <v>4.0599999999999996</v>
      </c>
      <c r="E5485">
        <v>3.09</v>
      </c>
      <c r="F5485">
        <v>6.32</v>
      </c>
      <c r="G5485">
        <v>6.32</v>
      </c>
      <c r="H5485">
        <v>3.53</v>
      </c>
      <c r="I5485">
        <v>5.9</v>
      </c>
      <c r="J5485">
        <v>6</v>
      </c>
      <c r="K5485">
        <v>2.7</v>
      </c>
      <c r="U5485">
        <v>18</v>
      </c>
      <c r="V5485">
        <v>20</v>
      </c>
      <c r="W5485">
        <v>21</v>
      </c>
      <c r="X5485">
        <v>128</v>
      </c>
      <c r="Y5485">
        <v>136</v>
      </c>
      <c r="Z5485">
        <v>157</v>
      </c>
      <c r="AA5485">
        <f t="shared" si="1193"/>
        <v>480</v>
      </c>
      <c r="AB5485">
        <f t="shared" si="1198"/>
        <v>7.9986388982808098E-5</v>
      </c>
      <c r="AC5485" s="175">
        <f t="shared" ref="AC5485:AC5545" si="1204">SUM(AB5485:AB5488)/4</f>
        <v>7.4112388541883141E-5</v>
      </c>
    </row>
    <row r="5486" spans="1:29">
      <c r="A5486" t="s">
        <v>12206</v>
      </c>
      <c r="B5486" t="s">
        <v>12207</v>
      </c>
      <c r="C5486">
        <v>4.0599999999999996</v>
      </c>
      <c r="D5486">
        <v>4.0599999999999996</v>
      </c>
      <c r="E5486">
        <v>3.13</v>
      </c>
      <c r="F5486">
        <v>6.32</v>
      </c>
      <c r="G5486">
        <v>6.32</v>
      </c>
      <c r="H5486">
        <v>3.61</v>
      </c>
      <c r="I5486">
        <v>5.96</v>
      </c>
      <c r="J5486">
        <v>6.03</v>
      </c>
      <c r="K5486">
        <v>2.7</v>
      </c>
      <c r="U5486">
        <v>9</v>
      </c>
      <c r="V5486">
        <v>18</v>
      </c>
      <c r="W5486">
        <v>17</v>
      </c>
      <c r="X5486">
        <v>148</v>
      </c>
      <c r="Y5486">
        <v>129</v>
      </c>
      <c r="Z5486">
        <v>143</v>
      </c>
      <c r="AA5486">
        <f t="shared" si="1193"/>
        <v>464</v>
      </c>
      <c r="AB5486">
        <f t="shared" si="1198"/>
        <v>7.7320176016714494E-5</v>
      </c>
      <c r="AC5486" s="175"/>
    </row>
    <row r="5487" spans="1:29">
      <c r="A5487" t="s">
        <v>12208</v>
      </c>
      <c r="B5487" t="s">
        <v>12209</v>
      </c>
      <c r="C5487">
        <v>4.0599999999999996</v>
      </c>
      <c r="D5487">
        <v>4.0599999999999996</v>
      </c>
      <c r="E5487">
        <v>3.17</v>
      </c>
      <c r="F5487">
        <v>6.32</v>
      </c>
      <c r="G5487">
        <v>6.32</v>
      </c>
      <c r="H5487">
        <v>3.7</v>
      </c>
      <c r="I5487">
        <v>6.01</v>
      </c>
      <c r="J5487">
        <v>6.05</v>
      </c>
      <c r="K5487">
        <v>2.7</v>
      </c>
      <c r="U5487">
        <v>15</v>
      </c>
      <c r="V5487">
        <v>17</v>
      </c>
      <c r="W5487">
        <v>13</v>
      </c>
      <c r="X5487">
        <v>108</v>
      </c>
      <c r="Y5487">
        <v>125</v>
      </c>
      <c r="Z5487">
        <v>145</v>
      </c>
      <c r="AA5487">
        <f t="shared" si="1193"/>
        <v>423</v>
      </c>
      <c r="AB5487">
        <f t="shared" si="1198"/>
        <v>7.0488005291099637E-5</v>
      </c>
      <c r="AC5487" s="175"/>
    </row>
    <row r="5488" spans="1:29">
      <c r="A5488" t="s">
        <v>12210</v>
      </c>
      <c r="B5488" t="s">
        <v>12211</v>
      </c>
      <c r="C5488">
        <v>4.0599999999999996</v>
      </c>
      <c r="D5488">
        <v>4.0599999999999996</v>
      </c>
      <c r="E5488">
        <v>3.2</v>
      </c>
      <c r="F5488">
        <v>6.32</v>
      </c>
      <c r="G5488">
        <v>6.32</v>
      </c>
      <c r="H5488">
        <v>3.76</v>
      </c>
      <c r="I5488">
        <v>6.03</v>
      </c>
      <c r="J5488">
        <v>6.06</v>
      </c>
      <c r="K5488">
        <v>2.7</v>
      </c>
      <c r="U5488">
        <v>14</v>
      </c>
      <c r="V5488">
        <v>16</v>
      </c>
      <c r="W5488">
        <v>11</v>
      </c>
      <c r="X5488">
        <v>106</v>
      </c>
      <c r="Y5488">
        <v>125</v>
      </c>
      <c r="Z5488">
        <v>140</v>
      </c>
      <c r="AA5488">
        <f t="shared" si="1193"/>
        <v>412</v>
      </c>
      <c r="AB5488">
        <f t="shared" si="1198"/>
        <v>6.8654983876910279E-5</v>
      </c>
      <c r="AC5488" s="175"/>
    </row>
    <row r="5489" spans="1:29">
      <c r="A5489" t="s">
        <v>12212</v>
      </c>
      <c r="B5489" t="s">
        <v>12213</v>
      </c>
      <c r="C5489">
        <v>4.0599999999999996</v>
      </c>
      <c r="D5489">
        <v>4.0599999999999996</v>
      </c>
      <c r="E5489">
        <v>3.22</v>
      </c>
      <c r="F5489">
        <v>6.32</v>
      </c>
      <c r="G5489">
        <v>6.32</v>
      </c>
      <c r="H5489">
        <v>3.81</v>
      </c>
      <c r="I5489">
        <v>6.05</v>
      </c>
      <c r="J5489">
        <v>6.07</v>
      </c>
      <c r="K5489">
        <v>2.7</v>
      </c>
      <c r="U5489">
        <v>15</v>
      </c>
      <c r="V5489">
        <v>15</v>
      </c>
      <c r="W5489">
        <v>12</v>
      </c>
      <c r="X5489">
        <v>85</v>
      </c>
      <c r="Y5489">
        <v>115</v>
      </c>
      <c r="Z5489">
        <v>113</v>
      </c>
      <c r="AA5489">
        <f t="shared" si="1193"/>
        <v>355</v>
      </c>
      <c r="AB5489">
        <f t="shared" si="1198"/>
        <v>5.9156600185201818E-5</v>
      </c>
      <c r="AC5489" s="175">
        <f t="shared" ref="AC5489:AC5549" si="1205">SUM(AB5489:AB5492)/4</f>
        <v>5.9239919340392245E-5</v>
      </c>
    </row>
    <row r="5490" spans="1:29">
      <c r="A5490" t="s">
        <v>12214</v>
      </c>
      <c r="B5490" t="s">
        <v>12215</v>
      </c>
      <c r="C5490">
        <v>4.0599999999999996</v>
      </c>
      <c r="D5490">
        <v>4.0599999999999996</v>
      </c>
      <c r="E5490">
        <v>3.23</v>
      </c>
      <c r="F5490">
        <v>6.32</v>
      </c>
      <c r="G5490">
        <v>6.32</v>
      </c>
      <c r="H5490">
        <v>3.84</v>
      </c>
      <c r="I5490">
        <v>6.05</v>
      </c>
      <c r="J5490">
        <v>6.07</v>
      </c>
      <c r="K5490">
        <v>2.7</v>
      </c>
      <c r="U5490">
        <v>3</v>
      </c>
      <c r="V5490">
        <v>13</v>
      </c>
      <c r="W5490">
        <v>12</v>
      </c>
      <c r="X5490">
        <v>121</v>
      </c>
      <c r="Y5490">
        <v>118</v>
      </c>
      <c r="Z5490">
        <v>108</v>
      </c>
      <c r="AA5490">
        <f t="shared" si="1193"/>
        <v>375</v>
      </c>
      <c r="AB5490">
        <f t="shared" si="1198"/>
        <v>6.2489366392818826E-5</v>
      </c>
      <c r="AC5490" s="175"/>
    </row>
    <row r="5491" spans="1:29">
      <c r="A5491" t="s">
        <v>12216</v>
      </c>
      <c r="B5491" t="s">
        <v>12217</v>
      </c>
      <c r="C5491">
        <v>4.0599999999999996</v>
      </c>
      <c r="D5491">
        <v>4.0599999999999996</v>
      </c>
      <c r="E5491">
        <v>3.23</v>
      </c>
      <c r="F5491">
        <v>6.32</v>
      </c>
      <c r="G5491">
        <v>6.32</v>
      </c>
      <c r="H5491">
        <v>3.85</v>
      </c>
      <c r="I5491">
        <v>6.05</v>
      </c>
      <c r="J5491">
        <v>6.07</v>
      </c>
      <c r="K5491">
        <v>2.7</v>
      </c>
      <c r="U5491">
        <v>4</v>
      </c>
      <c r="V5491">
        <v>14</v>
      </c>
      <c r="W5491">
        <v>12</v>
      </c>
      <c r="X5491">
        <v>109</v>
      </c>
      <c r="Y5491">
        <v>107</v>
      </c>
      <c r="Z5491">
        <v>97</v>
      </c>
      <c r="AA5491">
        <f t="shared" si="1193"/>
        <v>343</v>
      </c>
      <c r="AB5491">
        <f t="shared" si="1198"/>
        <v>5.7156940460631619E-5</v>
      </c>
      <c r="AC5491" s="175"/>
    </row>
    <row r="5492" spans="1:29">
      <c r="A5492" t="s">
        <v>12218</v>
      </c>
      <c r="B5492" t="s">
        <v>12219</v>
      </c>
      <c r="C5492">
        <v>4.0599999999999996</v>
      </c>
      <c r="D5492">
        <v>4.0599999999999996</v>
      </c>
      <c r="E5492">
        <v>3.2</v>
      </c>
      <c r="F5492">
        <v>6.32</v>
      </c>
      <c r="G5492">
        <v>6.32</v>
      </c>
      <c r="H5492">
        <v>3.84</v>
      </c>
      <c r="I5492">
        <v>6.04</v>
      </c>
      <c r="J5492">
        <v>6.06</v>
      </c>
      <c r="K5492">
        <v>2.7</v>
      </c>
      <c r="U5492">
        <v>8</v>
      </c>
      <c r="V5492">
        <v>15</v>
      </c>
      <c r="W5492">
        <v>13</v>
      </c>
      <c r="X5492">
        <v>94</v>
      </c>
      <c r="Y5492">
        <v>106</v>
      </c>
      <c r="Z5492">
        <v>113</v>
      </c>
      <c r="AA5492">
        <f t="shared" si="1193"/>
        <v>349</v>
      </c>
      <c r="AB5492">
        <f t="shared" si="1198"/>
        <v>5.8156770322916718E-5</v>
      </c>
      <c r="AC5492" s="175"/>
    </row>
    <row r="5493" spans="1:29">
      <c r="A5493" t="s">
        <v>12220</v>
      </c>
      <c r="B5493" t="s">
        <v>12221</v>
      </c>
      <c r="C5493">
        <v>4.0599999999999996</v>
      </c>
      <c r="D5493">
        <v>4.0599999999999996</v>
      </c>
      <c r="E5493">
        <v>3.17</v>
      </c>
      <c r="F5493">
        <v>6.32</v>
      </c>
      <c r="G5493">
        <v>6.32</v>
      </c>
      <c r="H5493">
        <v>3.8</v>
      </c>
      <c r="I5493">
        <v>6</v>
      </c>
      <c r="J5493">
        <v>6.05</v>
      </c>
      <c r="K5493">
        <v>2.7</v>
      </c>
      <c r="U5493">
        <v>15</v>
      </c>
      <c r="V5493">
        <v>15</v>
      </c>
      <c r="W5493">
        <v>11</v>
      </c>
      <c r="X5493">
        <v>74</v>
      </c>
      <c r="Y5493">
        <v>113</v>
      </c>
      <c r="Z5493">
        <v>134</v>
      </c>
      <c r="AA5493">
        <f t="shared" si="1193"/>
        <v>362</v>
      </c>
      <c r="AB5493">
        <f t="shared" si="1198"/>
        <v>6.0323068357867772E-5</v>
      </c>
      <c r="AC5493" s="175">
        <f t="shared" ref="AC5493" si="1206">SUM(AB5493:AB5496)/4</f>
        <v>6.3905792031056048E-5</v>
      </c>
    </row>
    <row r="5494" spans="1:29">
      <c r="A5494" t="s">
        <v>12222</v>
      </c>
      <c r="B5494" t="s">
        <v>12223</v>
      </c>
      <c r="C5494">
        <v>4.0599999999999996</v>
      </c>
      <c r="D5494">
        <v>4.0599999999999996</v>
      </c>
      <c r="E5494">
        <v>3.13</v>
      </c>
      <c r="F5494">
        <v>6.32</v>
      </c>
      <c r="G5494">
        <v>6.32</v>
      </c>
      <c r="H5494">
        <v>3.74</v>
      </c>
      <c r="I5494">
        <v>5.93</v>
      </c>
      <c r="J5494">
        <v>6.01</v>
      </c>
      <c r="K5494">
        <v>2.7</v>
      </c>
      <c r="U5494">
        <v>12</v>
      </c>
      <c r="V5494">
        <v>18</v>
      </c>
      <c r="W5494">
        <v>14</v>
      </c>
      <c r="X5494">
        <v>80</v>
      </c>
      <c r="Y5494">
        <v>119</v>
      </c>
      <c r="Z5494">
        <v>129</v>
      </c>
      <c r="AA5494">
        <f t="shared" si="1193"/>
        <v>372</v>
      </c>
      <c r="AB5494">
        <f t="shared" si="1198"/>
        <v>6.1989451461676276E-5</v>
      </c>
      <c r="AC5494" s="175"/>
    </row>
    <row r="5495" spans="1:29">
      <c r="A5495" t="s">
        <v>12224</v>
      </c>
      <c r="B5495" t="s">
        <v>12225</v>
      </c>
      <c r="C5495">
        <v>4.0599999999999996</v>
      </c>
      <c r="D5495">
        <v>4.0599999999999996</v>
      </c>
      <c r="E5495">
        <v>3.08</v>
      </c>
      <c r="F5495">
        <v>6.32</v>
      </c>
      <c r="G5495">
        <v>6.32</v>
      </c>
      <c r="H5495">
        <v>3.66</v>
      </c>
      <c r="I5495">
        <v>5.85</v>
      </c>
      <c r="J5495">
        <v>5.97</v>
      </c>
      <c r="K5495">
        <v>2.7</v>
      </c>
      <c r="U5495">
        <v>13</v>
      </c>
      <c r="V5495">
        <v>20</v>
      </c>
      <c r="W5495">
        <v>18</v>
      </c>
      <c r="X5495">
        <v>84</v>
      </c>
      <c r="Y5495">
        <v>122</v>
      </c>
      <c r="Z5495">
        <v>136</v>
      </c>
      <c r="AA5495">
        <f t="shared" si="1193"/>
        <v>393</v>
      </c>
      <c r="AB5495">
        <f t="shared" si="1198"/>
        <v>6.5488855979674125E-5</v>
      </c>
      <c r="AC5495" s="175"/>
    </row>
    <row r="5496" spans="1:29">
      <c r="A5496" t="s">
        <v>12226</v>
      </c>
      <c r="B5496" t="s">
        <v>12227</v>
      </c>
      <c r="C5496">
        <v>4.0599999999999996</v>
      </c>
      <c r="D5496">
        <v>4.0599999999999996</v>
      </c>
      <c r="E5496">
        <v>3.06</v>
      </c>
      <c r="F5496">
        <v>6.31</v>
      </c>
      <c r="G5496">
        <v>6.32</v>
      </c>
      <c r="H5496">
        <v>3.61</v>
      </c>
      <c r="I5496">
        <v>5.8</v>
      </c>
      <c r="J5496">
        <v>5.94</v>
      </c>
      <c r="K5496">
        <v>2.7</v>
      </c>
      <c r="U5496">
        <v>13</v>
      </c>
      <c r="V5496">
        <v>20</v>
      </c>
      <c r="W5496">
        <v>18</v>
      </c>
      <c r="X5496">
        <v>82</v>
      </c>
      <c r="Y5496">
        <v>133</v>
      </c>
      <c r="Z5496">
        <v>141</v>
      </c>
      <c r="AA5496">
        <f t="shared" si="1193"/>
        <v>407</v>
      </c>
      <c r="AB5496">
        <f t="shared" si="1198"/>
        <v>6.7821792325006033E-5</v>
      </c>
      <c r="AC5496" s="175"/>
    </row>
    <row r="5497" spans="1:29">
      <c r="A5497" t="s">
        <v>12228</v>
      </c>
      <c r="B5497" t="s">
        <v>12229</v>
      </c>
      <c r="C5497">
        <v>4.0599999999999996</v>
      </c>
      <c r="D5497">
        <v>4.0599999999999996</v>
      </c>
      <c r="E5497">
        <v>3.04</v>
      </c>
      <c r="F5497">
        <v>6.31</v>
      </c>
      <c r="G5497">
        <v>6.32</v>
      </c>
      <c r="H5497">
        <v>3.58</v>
      </c>
      <c r="I5497">
        <v>5.75</v>
      </c>
      <c r="J5497">
        <v>5.92</v>
      </c>
      <c r="K5497">
        <v>2.7</v>
      </c>
      <c r="U5497">
        <v>11</v>
      </c>
      <c r="V5497">
        <v>20</v>
      </c>
      <c r="W5497">
        <v>15</v>
      </c>
      <c r="X5497">
        <v>92</v>
      </c>
      <c r="Y5497">
        <v>129</v>
      </c>
      <c r="Z5497">
        <v>121</v>
      </c>
      <c r="AA5497">
        <f t="shared" si="1193"/>
        <v>388</v>
      </c>
      <c r="AB5497">
        <f t="shared" si="1198"/>
        <v>6.465566442776988E-5</v>
      </c>
      <c r="AC5497" s="175">
        <f t="shared" ref="AC5497:AC5557" si="1207">SUM(AB5497:AB5500)/4</f>
        <v>4.4534088449282211E-5</v>
      </c>
    </row>
    <row r="5498" spans="1:29">
      <c r="A5498" t="s">
        <v>12230</v>
      </c>
      <c r="B5498" t="s">
        <v>12231</v>
      </c>
      <c r="C5498">
        <v>4.0599999999999996</v>
      </c>
      <c r="D5498">
        <v>4.0599999999999996</v>
      </c>
      <c r="E5498">
        <v>3.03</v>
      </c>
      <c r="F5498">
        <v>6.31</v>
      </c>
      <c r="G5498">
        <v>6.32</v>
      </c>
      <c r="H5498">
        <v>3.56</v>
      </c>
      <c r="I5498">
        <v>5.72</v>
      </c>
      <c r="J5498">
        <v>5.9</v>
      </c>
      <c r="K5498">
        <v>2.7</v>
      </c>
      <c r="U5498">
        <v>10</v>
      </c>
      <c r="V5498">
        <v>15</v>
      </c>
      <c r="W5498">
        <v>13</v>
      </c>
      <c r="X5498">
        <v>83</v>
      </c>
      <c r="Y5498">
        <v>118</v>
      </c>
      <c r="Z5498">
        <v>70</v>
      </c>
      <c r="AA5498">
        <f t="shared" si="1193"/>
        <v>309</v>
      </c>
      <c r="AB5498">
        <f t="shared" si="1198"/>
        <v>5.1491237907682709E-5</v>
      </c>
      <c r="AC5498" s="175"/>
    </row>
    <row r="5499" spans="1:29">
      <c r="A5499" t="s">
        <v>12232</v>
      </c>
      <c r="B5499" t="s">
        <v>12233</v>
      </c>
      <c r="C5499">
        <v>4.0599999999999996</v>
      </c>
      <c r="D5499">
        <v>4.0599999999999996</v>
      </c>
      <c r="E5499">
        <v>3.02</v>
      </c>
      <c r="F5499">
        <v>6.31</v>
      </c>
      <c r="G5499">
        <v>6.32</v>
      </c>
      <c r="H5499">
        <v>3.54</v>
      </c>
      <c r="I5499">
        <v>5.7</v>
      </c>
      <c r="J5499">
        <v>5.89</v>
      </c>
      <c r="K5499">
        <v>2.7</v>
      </c>
      <c r="U5499">
        <v>11</v>
      </c>
      <c r="V5499">
        <v>11</v>
      </c>
      <c r="W5499">
        <v>7</v>
      </c>
      <c r="X5499">
        <v>61</v>
      </c>
      <c r="Y5499">
        <v>88</v>
      </c>
      <c r="Z5499">
        <v>29</v>
      </c>
      <c r="AA5499">
        <f t="shared" si="1193"/>
        <v>207</v>
      </c>
      <c r="AB5499">
        <f t="shared" si="1198"/>
        <v>3.4494130248835987E-5</v>
      </c>
      <c r="AC5499" s="175"/>
    </row>
    <row r="5500" spans="1:29">
      <c r="A5500" t="s">
        <v>12234</v>
      </c>
      <c r="B5500" t="s">
        <v>12235</v>
      </c>
      <c r="C5500">
        <v>4.0599999999999996</v>
      </c>
      <c r="D5500">
        <v>4.0599999999999996</v>
      </c>
      <c r="E5500">
        <v>3</v>
      </c>
      <c r="F5500">
        <v>6.31</v>
      </c>
      <c r="G5500">
        <v>6.32</v>
      </c>
      <c r="H5500">
        <v>3.52</v>
      </c>
      <c r="I5500">
        <v>5.67</v>
      </c>
      <c r="J5500">
        <v>5.88</v>
      </c>
      <c r="K5500">
        <v>2.7</v>
      </c>
      <c r="U5500">
        <v>4</v>
      </c>
      <c r="V5500">
        <v>5</v>
      </c>
      <c r="W5500">
        <v>4</v>
      </c>
      <c r="X5500">
        <v>75</v>
      </c>
      <c r="Y5500">
        <v>65</v>
      </c>
      <c r="Z5500">
        <v>12</v>
      </c>
      <c r="AA5500">
        <f t="shared" si="1193"/>
        <v>165</v>
      </c>
      <c r="AB5500">
        <f t="shared" si="1198"/>
        <v>2.7495321212840282E-5</v>
      </c>
      <c r="AC5500" s="175"/>
    </row>
    <row r="5501" spans="1:29">
      <c r="A5501" t="s">
        <v>12236</v>
      </c>
      <c r="B5501" t="s">
        <v>12237</v>
      </c>
      <c r="C5501">
        <v>4.0599999999999996</v>
      </c>
      <c r="D5501">
        <v>4.0599999999999996</v>
      </c>
      <c r="E5501">
        <v>2.99</v>
      </c>
      <c r="F5501">
        <v>6.31</v>
      </c>
      <c r="G5501">
        <v>6.31</v>
      </c>
      <c r="H5501">
        <v>3.5</v>
      </c>
      <c r="I5501">
        <v>5.65</v>
      </c>
      <c r="J5501">
        <v>5.87</v>
      </c>
      <c r="K5501">
        <v>2.7</v>
      </c>
      <c r="U5501">
        <v>2</v>
      </c>
      <c r="V5501">
        <v>5</v>
      </c>
      <c r="W5501">
        <v>5</v>
      </c>
      <c r="X5501">
        <v>96</v>
      </c>
      <c r="Y5501">
        <v>68</v>
      </c>
      <c r="Z5501">
        <v>14</v>
      </c>
      <c r="AA5501">
        <f t="shared" si="1193"/>
        <v>190</v>
      </c>
      <c r="AB5501">
        <f t="shared" si="1198"/>
        <v>3.1661278972361536E-5</v>
      </c>
      <c r="AC5501" s="175">
        <f t="shared" ref="AC5501:AC5561" si="1208">SUM(AB5501:AB5504)/4</f>
        <v>4.1367960552046058E-5</v>
      </c>
    </row>
    <row r="5502" spans="1:29">
      <c r="A5502" t="s">
        <v>12238</v>
      </c>
      <c r="B5502" t="s">
        <v>12239</v>
      </c>
      <c r="C5502">
        <v>4.0599999999999996</v>
      </c>
      <c r="D5502">
        <v>4.0599999999999996</v>
      </c>
      <c r="E5502">
        <v>2.98</v>
      </c>
      <c r="F5502">
        <v>6.3</v>
      </c>
      <c r="G5502">
        <v>6.31</v>
      </c>
      <c r="H5502">
        <v>3.48</v>
      </c>
      <c r="I5502">
        <v>5.61</v>
      </c>
      <c r="J5502">
        <v>5.85</v>
      </c>
      <c r="K5502">
        <v>2.7</v>
      </c>
      <c r="U5502">
        <v>4</v>
      </c>
      <c r="V5502">
        <v>4</v>
      </c>
      <c r="W5502">
        <v>6</v>
      </c>
      <c r="X5502">
        <v>108</v>
      </c>
      <c r="Y5502">
        <v>65</v>
      </c>
      <c r="Z5502">
        <v>12</v>
      </c>
      <c r="AA5502">
        <f t="shared" si="1193"/>
        <v>199</v>
      </c>
      <c r="AB5502">
        <f t="shared" si="1198"/>
        <v>3.3161023765789185E-5</v>
      </c>
      <c r="AC5502" s="175"/>
    </row>
    <row r="5503" spans="1:29">
      <c r="A5503" t="s">
        <v>12240</v>
      </c>
      <c r="B5503" t="s">
        <v>12241</v>
      </c>
      <c r="C5503">
        <v>4.0599999999999996</v>
      </c>
      <c r="D5503">
        <v>4.0599999999999996</v>
      </c>
      <c r="E5503">
        <v>2.98</v>
      </c>
      <c r="F5503">
        <v>6.3</v>
      </c>
      <c r="G5503">
        <v>6.31</v>
      </c>
      <c r="H5503">
        <v>3.47</v>
      </c>
      <c r="I5503">
        <v>5.6</v>
      </c>
      <c r="J5503">
        <v>5.84</v>
      </c>
      <c r="K5503">
        <v>2.7</v>
      </c>
      <c r="V5503">
        <v>6</v>
      </c>
      <c r="W5503">
        <v>7</v>
      </c>
      <c r="X5503">
        <v>150</v>
      </c>
      <c r="Y5503">
        <v>63</v>
      </c>
      <c r="Z5503">
        <v>21</v>
      </c>
      <c r="AA5503">
        <f t="shared" si="1193"/>
        <v>247</v>
      </c>
      <c r="AB5503">
        <f t="shared" si="1198"/>
        <v>4.1159662664069996E-5</v>
      </c>
      <c r="AC5503" s="175"/>
    </row>
    <row r="5504" spans="1:29">
      <c r="A5504" t="s">
        <v>12242</v>
      </c>
      <c r="B5504" t="s">
        <v>12243</v>
      </c>
      <c r="C5504">
        <v>4.0599999999999996</v>
      </c>
      <c r="D5504">
        <v>4.0599999999999996</v>
      </c>
      <c r="E5504">
        <v>2.97</v>
      </c>
      <c r="F5504">
        <v>6.3</v>
      </c>
      <c r="G5504">
        <v>6.31</v>
      </c>
      <c r="H5504">
        <v>3.45</v>
      </c>
      <c r="I5504">
        <v>5.57</v>
      </c>
      <c r="J5504">
        <v>5.83</v>
      </c>
      <c r="K5504">
        <v>2.7</v>
      </c>
      <c r="U5504">
        <v>1</v>
      </c>
      <c r="V5504">
        <v>10</v>
      </c>
      <c r="W5504">
        <v>11</v>
      </c>
      <c r="X5504">
        <v>184</v>
      </c>
      <c r="Y5504">
        <v>101</v>
      </c>
      <c r="Z5504">
        <v>50</v>
      </c>
      <c r="AA5504">
        <f t="shared" si="1193"/>
        <v>357</v>
      </c>
      <c r="AB5504">
        <f t="shared" si="1198"/>
        <v>5.948987680596352E-5</v>
      </c>
      <c r="AC5504" s="175"/>
    </row>
    <row r="5505" spans="1:29">
      <c r="A5505" t="s">
        <v>12244</v>
      </c>
      <c r="B5505" t="s">
        <v>12245</v>
      </c>
      <c r="C5505">
        <v>4.0599999999999996</v>
      </c>
      <c r="D5505">
        <v>4.0599999999999996</v>
      </c>
      <c r="E5505">
        <v>2.96</v>
      </c>
      <c r="F5505">
        <v>6.3</v>
      </c>
      <c r="G5505">
        <v>6.31</v>
      </c>
      <c r="H5505">
        <v>3.43</v>
      </c>
      <c r="I5505">
        <v>5.56</v>
      </c>
      <c r="J5505">
        <v>5.82</v>
      </c>
      <c r="K5505">
        <v>2.7</v>
      </c>
      <c r="U5505">
        <v>8</v>
      </c>
      <c r="V5505">
        <v>17</v>
      </c>
      <c r="W5505">
        <v>20</v>
      </c>
      <c r="X5505">
        <v>197</v>
      </c>
      <c r="Y5505">
        <v>138</v>
      </c>
      <c r="Z5505">
        <v>158</v>
      </c>
      <c r="AA5505">
        <f t="shared" si="1193"/>
        <v>538</v>
      </c>
      <c r="AB5505">
        <f t="shared" si="1198"/>
        <v>8.9651410984897399E-5</v>
      </c>
      <c r="AC5505" s="175">
        <f t="shared" ref="AC5505:AC5565" si="1209">SUM(AB5505:AB5508)/4</f>
        <v>8.8234985346660191E-5</v>
      </c>
    </row>
    <row r="5506" spans="1:29">
      <c r="A5506" t="s">
        <v>12246</v>
      </c>
      <c r="B5506" t="s">
        <v>12247</v>
      </c>
      <c r="C5506">
        <v>4.0599999999999996</v>
      </c>
      <c r="D5506">
        <v>4.0599999999999996</v>
      </c>
      <c r="E5506">
        <v>2.99</v>
      </c>
      <c r="F5506">
        <v>6.31</v>
      </c>
      <c r="G5506">
        <v>6.32</v>
      </c>
      <c r="H5506">
        <v>3.45</v>
      </c>
      <c r="I5506">
        <v>5.62</v>
      </c>
      <c r="J5506">
        <v>5.85</v>
      </c>
      <c r="K5506">
        <v>2.7</v>
      </c>
      <c r="U5506">
        <v>9</v>
      </c>
      <c r="V5506">
        <v>25</v>
      </c>
      <c r="W5506">
        <v>17</v>
      </c>
      <c r="X5506">
        <v>141</v>
      </c>
      <c r="Y5506">
        <v>117</v>
      </c>
      <c r="Z5506">
        <v>247</v>
      </c>
      <c r="AA5506">
        <f t="shared" si="1193"/>
        <v>556</v>
      </c>
      <c r="AB5506">
        <f t="shared" si="1198"/>
        <v>9.2650900571752712E-5</v>
      </c>
      <c r="AC5506" s="175"/>
    </row>
    <row r="5507" spans="1:29">
      <c r="A5507" t="s">
        <v>12248</v>
      </c>
      <c r="B5507" t="s">
        <v>12249</v>
      </c>
      <c r="C5507">
        <v>4.0599999999999996</v>
      </c>
      <c r="D5507">
        <v>4.0599999999999996</v>
      </c>
      <c r="E5507">
        <v>3.04</v>
      </c>
      <c r="F5507">
        <v>6.31</v>
      </c>
      <c r="G5507">
        <v>6.32</v>
      </c>
      <c r="H5507">
        <v>3.49</v>
      </c>
      <c r="I5507">
        <v>5.71</v>
      </c>
      <c r="J5507">
        <v>5.9</v>
      </c>
      <c r="K5507">
        <v>2.7</v>
      </c>
      <c r="U5507">
        <v>6</v>
      </c>
      <c r="V5507">
        <v>17</v>
      </c>
      <c r="W5507">
        <v>18</v>
      </c>
      <c r="X5507">
        <v>172</v>
      </c>
      <c r="Y5507">
        <v>147</v>
      </c>
      <c r="Z5507">
        <v>213</v>
      </c>
      <c r="AA5507">
        <f t="shared" si="1193"/>
        <v>573</v>
      </c>
      <c r="AB5507">
        <f t="shared" si="1198"/>
        <v>9.5483751848227157E-5</v>
      </c>
      <c r="AC5507" s="175"/>
    </row>
    <row r="5508" spans="1:29">
      <c r="A5508" t="s">
        <v>12250</v>
      </c>
      <c r="B5508" t="s">
        <v>12251</v>
      </c>
      <c r="C5508">
        <v>4.0599999999999996</v>
      </c>
      <c r="D5508">
        <v>4.0599999999999996</v>
      </c>
      <c r="E5508">
        <v>3.09</v>
      </c>
      <c r="F5508">
        <v>6.32</v>
      </c>
      <c r="G5508">
        <v>6.32</v>
      </c>
      <c r="H5508">
        <v>3.55</v>
      </c>
      <c r="I5508">
        <v>5.77</v>
      </c>
      <c r="J5508">
        <v>5.93</v>
      </c>
      <c r="K5508">
        <v>2.7</v>
      </c>
      <c r="U5508">
        <v>9</v>
      </c>
      <c r="V5508">
        <v>16</v>
      </c>
      <c r="W5508">
        <v>16</v>
      </c>
      <c r="X5508">
        <v>117</v>
      </c>
      <c r="Y5508">
        <v>131</v>
      </c>
      <c r="Z5508">
        <v>162</v>
      </c>
      <c r="AA5508">
        <f t="shared" si="1193"/>
        <v>451</v>
      </c>
      <c r="AB5508">
        <f t="shared" si="1198"/>
        <v>7.515387798176344E-5</v>
      </c>
      <c r="AC5508" s="175"/>
    </row>
    <row r="5509" spans="1:29">
      <c r="A5509" t="s">
        <v>12252</v>
      </c>
      <c r="B5509" t="s">
        <v>12253</v>
      </c>
      <c r="C5509">
        <v>4.0599999999999996</v>
      </c>
      <c r="D5509">
        <v>4.0599999999999996</v>
      </c>
      <c r="E5509">
        <v>3.15</v>
      </c>
      <c r="F5509">
        <v>6.32</v>
      </c>
      <c r="G5509">
        <v>6.32</v>
      </c>
      <c r="H5509">
        <v>3.64</v>
      </c>
      <c r="I5509">
        <v>5.83</v>
      </c>
      <c r="J5509">
        <v>5.96</v>
      </c>
      <c r="K5509">
        <v>2.7</v>
      </c>
      <c r="U5509">
        <v>11</v>
      </c>
      <c r="V5509">
        <v>15</v>
      </c>
      <c r="W5509">
        <v>16</v>
      </c>
      <c r="X5509">
        <v>102</v>
      </c>
      <c r="Y5509">
        <v>134</v>
      </c>
      <c r="Z5509">
        <v>155</v>
      </c>
      <c r="AA5509">
        <f t="shared" si="1193"/>
        <v>433</v>
      </c>
      <c r="AB5509">
        <f t="shared" si="1198"/>
        <v>7.2154388394908128E-5</v>
      </c>
      <c r="AC5509" s="175">
        <f t="shared" ref="AC5509:AC5569" si="1210">SUM(AB5509:AB5512)/4</f>
        <v>6.7155239083482629E-5</v>
      </c>
    </row>
    <row r="5510" spans="1:29">
      <c r="A5510" t="s">
        <v>12254</v>
      </c>
      <c r="B5510" t="s">
        <v>12255</v>
      </c>
      <c r="C5510">
        <v>4.0599999999999996</v>
      </c>
      <c r="D5510">
        <v>4.0599999999999996</v>
      </c>
      <c r="E5510">
        <v>3.22</v>
      </c>
      <c r="F5510">
        <v>6.32</v>
      </c>
      <c r="G5510">
        <v>6.32</v>
      </c>
      <c r="H5510">
        <v>3.72</v>
      </c>
      <c r="I5510">
        <v>5.9</v>
      </c>
      <c r="J5510">
        <v>6</v>
      </c>
      <c r="K5510">
        <v>2.7</v>
      </c>
      <c r="U5510">
        <v>8</v>
      </c>
      <c r="V5510">
        <v>14</v>
      </c>
      <c r="W5510">
        <v>13</v>
      </c>
      <c r="X5510">
        <v>106</v>
      </c>
      <c r="Y5510">
        <v>127</v>
      </c>
      <c r="Z5510">
        <v>140</v>
      </c>
      <c r="AA5510">
        <f t="shared" ref="AA5510:AA5573" si="1211">SUM(U5510:Z5510)</f>
        <v>408</v>
      </c>
      <c r="AB5510">
        <f t="shared" si="1198"/>
        <v>6.7988430635386874E-5</v>
      </c>
      <c r="AC5510" s="175"/>
    </row>
    <row r="5511" spans="1:29">
      <c r="A5511" t="s">
        <v>12256</v>
      </c>
      <c r="B5511" t="s">
        <v>12257</v>
      </c>
      <c r="C5511">
        <v>4.0599999999999996</v>
      </c>
      <c r="D5511">
        <v>4.0599999999999996</v>
      </c>
      <c r="E5511">
        <v>3.28</v>
      </c>
      <c r="F5511">
        <v>6.32</v>
      </c>
      <c r="G5511">
        <v>6.32</v>
      </c>
      <c r="H5511">
        <v>3.82</v>
      </c>
      <c r="I5511">
        <v>5.93</v>
      </c>
      <c r="J5511">
        <v>6.01</v>
      </c>
      <c r="K5511">
        <v>2.7</v>
      </c>
      <c r="U5511">
        <v>9</v>
      </c>
      <c r="V5511">
        <v>13</v>
      </c>
      <c r="W5511">
        <v>11</v>
      </c>
      <c r="X5511">
        <v>91</v>
      </c>
      <c r="Y5511">
        <v>123</v>
      </c>
      <c r="Z5511">
        <v>142</v>
      </c>
      <c r="AA5511">
        <f t="shared" si="1211"/>
        <v>389</v>
      </c>
      <c r="AB5511">
        <f t="shared" si="1198"/>
        <v>6.4822302738150721E-5</v>
      </c>
      <c r="AC5511" s="175"/>
    </row>
    <row r="5512" spans="1:29">
      <c r="A5512" t="s">
        <v>12258</v>
      </c>
      <c r="B5512" t="s">
        <v>12259</v>
      </c>
      <c r="C5512">
        <v>4.0599999999999996</v>
      </c>
      <c r="D5512">
        <v>4.0599999999999996</v>
      </c>
      <c r="E5512">
        <v>3.32</v>
      </c>
      <c r="F5512">
        <v>6.32</v>
      </c>
      <c r="G5512">
        <v>6.32</v>
      </c>
      <c r="H5512">
        <v>3.91</v>
      </c>
      <c r="I5512">
        <v>5.94</v>
      </c>
      <c r="J5512">
        <v>6.02</v>
      </c>
      <c r="K5512">
        <v>2.7</v>
      </c>
      <c r="U5512">
        <v>8</v>
      </c>
      <c r="V5512">
        <v>12</v>
      </c>
      <c r="W5512">
        <v>9</v>
      </c>
      <c r="X5512">
        <v>93</v>
      </c>
      <c r="Y5512">
        <v>123</v>
      </c>
      <c r="Z5512">
        <v>137</v>
      </c>
      <c r="AA5512">
        <f t="shared" si="1211"/>
        <v>382</v>
      </c>
      <c r="AB5512">
        <f t="shared" si="1198"/>
        <v>6.3655834565484767E-5</v>
      </c>
      <c r="AC5512" s="175"/>
    </row>
    <row r="5513" spans="1:29">
      <c r="A5513" t="s">
        <v>12260</v>
      </c>
      <c r="B5513" t="s">
        <v>12261</v>
      </c>
      <c r="C5513">
        <v>4.0599999999999996</v>
      </c>
      <c r="D5513">
        <v>4.0599999999999996</v>
      </c>
      <c r="E5513">
        <v>3.34</v>
      </c>
      <c r="F5513">
        <v>6.32</v>
      </c>
      <c r="G5513">
        <v>6.32</v>
      </c>
      <c r="H5513">
        <v>3.98</v>
      </c>
      <c r="I5513">
        <v>5.93</v>
      </c>
      <c r="J5513">
        <v>6.01</v>
      </c>
      <c r="K5513">
        <v>2.7</v>
      </c>
      <c r="U5513">
        <v>9</v>
      </c>
      <c r="V5513">
        <v>11</v>
      </c>
      <c r="W5513">
        <v>10</v>
      </c>
      <c r="X5513">
        <v>82</v>
      </c>
      <c r="Y5513">
        <v>113</v>
      </c>
      <c r="Z5513">
        <v>111</v>
      </c>
      <c r="AA5513">
        <f t="shared" si="1211"/>
        <v>336</v>
      </c>
      <c r="AB5513">
        <f t="shared" si="1198"/>
        <v>5.5990472287965664E-5</v>
      </c>
      <c r="AC5513" s="175">
        <f t="shared" ref="AC5513" si="1212">SUM(AB5513:AB5516)/4</f>
        <v>5.3365918899467274E-5</v>
      </c>
    </row>
    <row r="5514" spans="1:29">
      <c r="A5514" t="s">
        <v>12262</v>
      </c>
      <c r="B5514" t="s">
        <v>12263</v>
      </c>
      <c r="C5514">
        <v>4.0599999999999996</v>
      </c>
      <c r="D5514">
        <v>4.0599999999999996</v>
      </c>
      <c r="E5514">
        <v>3.35</v>
      </c>
      <c r="F5514">
        <v>6.32</v>
      </c>
      <c r="G5514">
        <v>6.32</v>
      </c>
      <c r="H5514">
        <v>4.01</v>
      </c>
      <c r="I5514">
        <v>5.94</v>
      </c>
      <c r="J5514">
        <v>6.02</v>
      </c>
      <c r="K5514">
        <v>2.7</v>
      </c>
      <c r="U5514">
        <v>10</v>
      </c>
      <c r="V5514">
        <v>10</v>
      </c>
      <c r="W5514">
        <v>9</v>
      </c>
      <c r="X5514">
        <v>75</v>
      </c>
      <c r="Y5514">
        <v>116</v>
      </c>
      <c r="Z5514">
        <v>106</v>
      </c>
      <c r="AA5514">
        <f t="shared" si="1211"/>
        <v>326</v>
      </c>
      <c r="AB5514">
        <f t="shared" si="1198"/>
        <v>5.432408918415716E-5</v>
      </c>
      <c r="AC5514" s="175"/>
    </row>
    <row r="5515" spans="1:29">
      <c r="A5515" t="s">
        <v>12264</v>
      </c>
      <c r="B5515" t="s">
        <v>12265</v>
      </c>
      <c r="C5515">
        <v>4.0599999999999996</v>
      </c>
      <c r="D5515">
        <v>4.0599999999999996</v>
      </c>
      <c r="E5515">
        <v>3.36</v>
      </c>
      <c r="F5515">
        <v>6.32</v>
      </c>
      <c r="G5515">
        <v>6.32</v>
      </c>
      <c r="H5515">
        <v>4.01</v>
      </c>
      <c r="I5515">
        <v>5.97</v>
      </c>
      <c r="J5515">
        <v>6.03</v>
      </c>
      <c r="K5515">
        <v>2.7</v>
      </c>
      <c r="U5515">
        <v>9</v>
      </c>
      <c r="V5515">
        <v>11</v>
      </c>
      <c r="W5515">
        <v>9</v>
      </c>
      <c r="X5515">
        <v>74</v>
      </c>
      <c r="Y5515">
        <v>105</v>
      </c>
      <c r="Z5515">
        <v>95</v>
      </c>
      <c r="AA5515">
        <f t="shared" si="1211"/>
        <v>303</v>
      </c>
      <c r="AB5515">
        <f t="shared" si="1198"/>
        <v>5.0491408045397609E-5</v>
      </c>
      <c r="AC5515" s="175"/>
    </row>
    <row r="5516" spans="1:29">
      <c r="A5516" t="s">
        <v>12266</v>
      </c>
      <c r="B5516" t="s">
        <v>12267</v>
      </c>
      <c r="C5516">
        <v>4.0599999999999996</v>
      </c>
      <c r="D5516">
        <v>4.0599999999999996</v>
      </c>
      <c r="E5516">
        <v>3.34</v>
      </c>
      <c r="F5516">
        <v>6.32</v>
      </c>
      <c r="G5516">
        <v>6.32</v>
      </c>
      <c r="H5516">
        <v>3.99</v>
      </c>
      <c r="I5516">
        <v>5.97</v>
      </c>
      <c r="J5516">
        <v>6.03</v>
      </c>
      <c r="K5516">
        <v>2.7</v>
      </c>
      <c r="U5516">
        <v>10</v>
      </c>
      <c r="V5516">
        <v>11</v>
      </c>
      <c r="W5516">
        <v>10</v>
      </c>
      <c r="X5516">
        <v>70</v>
      </c>
      <c r="Y5516">
        <v>104</v>
      </c>
      <c r="Z5516">
        <v>111</v>
      </c>
      <c r="AA5516">
        <f t="shared" si="1211"/>
        <v>316</v>
      </c>
      <c r="AB5516">
        <f t="shared" si="1198"/>
        <v>5.2657706080348663E-5</v>
      </c>
      <c r="AC5516" s="175"/>
    </row>
    <row r="5517" spans="1:29">
      <c r="A5517" t="s">
        <v>12268</v>
      </c>
      <c r="B5517" t="s">
        <v>12269</v>
      </c>
      <c r="C5517">
        <v>4.0599999999999996</v>
      </c>
      <c r="D5517">
        <v>4.0599999999999996</v>
      </c>
      <c r="E5517">
        <v>3.28</v>
      </c>
      <c r="F5517">
        <v>6.32</v>
      </c>
      <c r="G5517">
        <v>6.32</v>
      </c>
      <c r="H5517">
        <v>3.94</v>
      </c>
      <c r="I5517">
        <v>5.95</v>
      </c>
      <c r="J5517">
        <v>6.02</v>
      </c>
      <c r="K5517">
        <v>2.7</v>
      </c>
      <c r="U5517">
        <v>12</v>
      </c>
      <c r="V5517">
        <v>11</v>
      </c>
      <c r="W5517">
        <v>9</v>
      </c>
      <c r="X5517">
        <v>72</v>
      </c>
      <c r="Y5517">
        <v>111</v>
      </c>
      <c r="Z5517">
        <v>131</v>
      </c>
      <c r="AA5517">
        <f t="shared" si="1211"/>
        <v>346</v>
      </c>
      <c r="AB5517">
        <f t="shared" si="1198"/>
        <v>5.7656855391774168E-5</v>
      </c>
      <c r="AC5517" s="175">
        <f t="shared" si="1196"/>
        <v>6.2156089772057117E-5</v>
      </c>
    </row>
    <row r="5518" spans="1:29">
      <c r="A5518" t="s">
        <v>12270</v>
      </c>
      <c r="B5518" t="s">
        <v>12271</v>
      </c>
      <c r="C5518">
        <v>4.0599999999999996</v>
      </c>
      <c r="D5518">
        <v>4.0599999999999996</v>
      </c>
      <c r="E5518">
        <v>3.2</v>
      </c>
      <c r="F5518">
        <v>6.32</v>
      </c>
      <c r="G5518">
        <v>6.32</v>
      </c>
      <c r="H5518">
        <v>3.88</v>
      </c>
      <c r="I5518">
        <v>5.9</v>
      </c>
      <c r="J5518">
        <v>6</v>
      </c>
      <c r="K5518">
        <v>2.7</v>
      </c>
      <c r="U5518">
        <v>9</v>
      </c>
      <c r="V5518">
        <v>13</v>
      </c>
      <c r="W5518">
        <v>11</v>
      </c>
      <c r="X5518">
        <v>83</v>
      </c>
      <c r="Y5518">
        <v>117</v>
      </c>
      <c r="Z5518">
        <v>127</v>
      </c>
      <c r="AA5518">
        <f t="shared" si="1211"/>
        <v>360</v>
      </c>
      <c r="AB5518">
        <f t="shared" si="1198"/>
        <v>5.998979173710607E-5</v>
      </c>
      <c r="AC5518" s="175"/>
    </row>
    <row r="5519" spans="1:29">
      <c r="A5519" t="s">
        <v>12272</v>
      </c>
      <c r="B5519" t="s">
        <v>12273</v>
      </c>
      <c r="C5519">
        <v>4.0599999999999996</v>
      </c>
      <c r="D5519">
        <v>4.0599999999999996</v>
      </c>
      <c r="E5519">
        <v>3.13</v>
      </c>
      <c r="F5519">
        <v>6.32</v>
      </c>
      <c r="G5519">
        <v>6.32</v>
      </c>
      <c r="H5519">
        <v>3.8</v>
      </c>
      <c r="I5519">
        <v>5.81</v>
      </c>
      <c r="J5519">
        <v>5.95</v>
      </c>
      <c r="K5519">
        <v>2.7</v>
      </c>
      <c r="U5519">
        <v>7</v>
      </c>
      <c r="V5519">
        <v>15</v>
      </c>
      <c r="W5519">
        <v>14</v>
      </c>
      <c r="X5519">
        <v>93</v>
      </c>
      <c r="Y5519">
        <v>121</v>
      </c>
      <c r="Z5519">
        <v>134</v>
      </c>
      <c r="AA5519">
        <f t="shared" si="1211"/>
        <v>384</v>
      </c>
      <c r="AB5519">
        <f t="shared" si="1198"/>
        <v>6.3989111186246476E-5</v>
      </c>
      <c r="AC5519" s="175"/>
    </row>
    <row r="5520" spans="1:29">
      <c r="A5520" t="s">
        <v>12274</v>
      </c>
      <c r="B5520" t="s">
        <v>12275</v>
      </c>
      <c r="C5520">
        <v>4.0599999999999996</v>
      </c>
      <c r="D5520">
        <v>4.0599999999999996</v>
      </c>
      <c r="E5520">
        <v>3.07</v>
      </c>
      <c r="F5520">
        <v>6.32</v>
      </c>
      <c r="G5520">
        <v>6.32</v>
      </c>
      <c r="H5520">
        <v>3.71</v>
      </c>
      <c r="I5520">
        <v>5.74</v>
      </c>
      <c r="J5520">
        <v>5.92</v>
      </c>
      <c r="K5520">
        <v>2.7</v>
      </c>
      <c r="U5520">
        <v>11</v>
      </c>
      <c r="V5520">
        <v>15</v>
      </c>
      <c r="W5520">
        <v>13</v>
      </c>
      <c r="X5520">
        <v>93</v>
      </c>
      <c r="Y5520">
        <v>131</v>
      </c>
      <c r="Z5520">
        <v>139</v>
      </c>
      <c r="AA5520">
        <f t="shared" si="1211"/>
        <v>402</v>
      </c>
      <c r="AB5520">
        <f t="shared" si="1198"/>
        <v>6.6988600773101775E-5</v>
      </c>
      <c r="AC5520" s="175"/>
    </row>
    <row r="5521" spans="1:29">
      <c r="A5521" t="s">
        <v>12276</v>
      </c>
      <c r="B5521" t="s">
        <v>12277</v>
      </c>
      <c r="C5521">
        <v>4.0599999999999996</v>
      </c>
      <c r="D5521">
        <v>4.0599999999999996</v>
      </c>
      <c r="E5521">
        <v>3.04</v>
      </c>
      <c r="F5521">
        <v>6.32</v>
      </c>
      <c r="G5521">
        <v>6.32</v>
      </c>
      <c r="H5521">
        <v>3.65</v>
      </c>
      <c r="I5521">
        <v>5.68</v>
      </c>
      <c r="J5521">
        <v>5.89</v>
      </c>
      <c r="K5521">
        <v>2.7</v>
      </c>
      <c r="U5521">
        <v>10</v>
      </c>
      <c r="V5521">
        <v>15</v>
      </c>
      <c r="W5521">
        <v>11</v>
      </c>
      <c r="X5521">
        <v>106</v>
      </c>
      <c r="Y5521">
        <v>127</v>
      </c>
      <c r="Z5521">
        <v>119</v>
      </c>
      <c r="AA5521">
        <f t="shared" si="1211"/>
        <v>388</v>
      </c>
      <c r="AB5521">
        <f t="shared" si="1198"/>
        <v>6.465566442776988E-5</v>
      </c>
      <c r="AC5521" s="175">
        <f t="shared" si="1197"/>
        <v>4.4575748026877432E-5</v>
      </c>
    </row>
    <row r="5522" spans="1:29">
      <c r="A5522" t="s">
        <v>12278</v>
      </c>
      <c r="B5522" t="s">
        <v>12279</v>
      </c>
      <c r="C5522">
        <v>4.0599999999999996</v>
      </c>
      <c r="D5522">
        <v>4.0599999999999996</v>
      </c>
      <c r="E5522">
        <v>3</v>
      </c>
      <c r="F5522">
        <v>6.31</v>
      </c>
      <c r="G5522">
        <v>6.32</v>
      </c>
      <c r="H5522">
        <v>3.56</v>
      </c>
      <c r="I5522">
        <v>5.6</v>
      </c>
      <c r="J5522">
        <v>5.84</v>
      </c>
      <c r="K5522">
        <v>2.7</v>
      </c>
      <c r="U5522">
        <v>8</v>
      </c>
      <c r="V5522">
        <v>11</v>
      </c>
      <c r="W5522">
        <v>10</v>
      </c>
      <c r="X5522">
        <v>92</v>
      </c>
      <c r="Y5522">
        <v>116</v>
      </c>
      <c r="Z5522">
        <v>69</v>
      </c>
      <c r="AA5522">
        <f t="shared" si="1211"/>
        <v>306</v>
      </c>
      <c r="AB5522">
        <f t="shared" si="1198"/>
        <v>5.0991322976540159E-5</v>
      </c>
      <c r="AC5522" s="175"/>
    </row>
    <row r="5523" spans="1:29">
      <c r="A5523" t="s">
        <v>12280</v>
      </c>
      <c r="B5523" t="s">
        <v>12281</v>
      </c>
      <c r="C5523">
        <v>4.0599999999999996</v>
      </c>
      <c r="D5523">
        <v>4.0599999999999996</v>
      </c>
      <c r="E5523">
        <v>2.97</v>
      </c>
      <c r="F5523">
        <v>6.3</v>
      </c>
      <c r="G5523">
        <v>6.32</v>
      </c>
      <c r="H5523">
        <v>3.52</v>
      </c>
      <c r="I5523">
        <v>5.54</v>
      </c>
      <c r="J5523">
        <v>5.81</v>
      </c>
      <c r="K5523">
        <v>2.7</v>
      </c>
      <c r="U5523">
        <v>6</v>
      </c>
      <c r="V5523">
        <v>8</v>
      </c>
      <c r="W5523">
        <v>5</v>
      </c>
      <c r="X5523">
        <v>78</v>
      </c>
      <c r="Y5523">
        <v>86</v>
      </c>
      <c r="Z5523">
        <v>28</v>
      </c>
      <c r="AA5523">
        <f t="shared" si="1211"/>
        <v>211</v>
      </c>
      <c r="AB5523">
        <f t="shared" si="1198"/>
        <v>3.5160683490359391E-5</v>
      </c>
      <c r="AC5523" s="175"/>
    </row>
    <row r="5524" spans="1:29">
      <c r="A5524" t="s">
        <v>12282</v>
      </c>
      <c r="B5524" t="s">
        <v>12283</v>
      </c>
      <c r="C5524">
        <v>4.0599999999999996</v>
      </c>
      <c r="D5524">
        <v>4.0599999999999996</v>
      </c>
      <c r="E5524">
        <v>2.95</v>
      </c>
      <c r="F5524">
        <v>6.28</v>
      </c>
      <c r="G5524">
        <v>6.32</v>
      </c>
      <c r="H5524">
        <v>3.49</v>
      </c>
      <c r="I5524">
        <v>5.49</v>
      </c>
      <c r="J5524">
        <v>5.79</v>
      </c>
      <c r="K5524">
        <v>2.7</v>
      </c>
      <c r="U5524">
        <v>8</v>
      </c>
      <c r="V5524">
        <v>6</v>
      </c>
      <c r="W5524">
        <v>5</v>
      </c>
      <c r="X5524">
        <v>69</v>
      </c>
      <c r="Y5524">
        <v>65</v>
      </c>
      <c r="Z5524">
        <v>12</v>
      </c>
      <c r="AA5524">
        <f t="shared" si="1211"/>
        <v>165</v>
      </c>
      <c r="AB5524">
        <f t="shared" si="1198"/>
        <v>2.7495321212840282E-5</v>
      </c>
      <c r="AC5524" s="175"/>
    </row>
    <row r="5525" spans="1:29">
      <c r="A5525" t="s">
        <v>12284</v>
      </c>
      <c r="B5525" t="s">
        <v>12285</v>
      </c>
      <c r="C5525">
        <v>4.0599999999999996</v>
      </c>
      <c r="D5525">
        <v>4.0599999999999996</v>
      </c>
      <c r="E5525">
        <v>2.93</v>
      </c>
      <c r="F5525">
        <v>6.23</v>
      </c>
      <c r="G5525">
        <v>6.32</v>
      </c>
      <c r="H5525">
        <v>3.46</v>
      </c>
      <c r="I5525">
        <v>5.44</v>
      </c>
      <c r="J5525">
        <v>5.76</v>
      </c>
      <c r="K5525">
        <v>2.7</v>
      </c>
      <c r="U5525">
        <v>6</v>
      </c>
      <c r="V5525">
        <v>5</v>
      </c>
      <c r="W5525">
        <v>5</v>
      </c>
      <c r="X5525">
        <v>86</v>
      </c>
      <c r="Y5525">
        <v>68</v>
      </c>
      <c r="Z5525">
        <v>14</v>
      </c>
      <c r="AA5525">
        <f t="shared" si="1211"/>
        <v>184</v>
      </c>
      <c r="AB5525">
        <f t="shared" si="1198"/>
        <v>3.0661449110076436E-5</v>
      </c>
      <c r="AC5525" s="175">
        <f t="shared" si="1199"/>
        <v>3.6118853775049277E-5</v>
      </c>
    </row>
    <row r="5526" spans="1:29">
      <c r="A5526" t="s">
        <v>12286</v>
      </c>
      <c r="B5526" t="s">
        <v>12287</v>
      </c>
      <c r="C5526">
        <v>4.0599999999999996</v>
      </c>
      <c r="D5526">
        <v>4.0599999999999996</v>
      </c>
      <c r="E5526">
        <v>2.92</v>
      </c>
      <c r="F5526">
        <v>6.2</v>
      </c>
      <c r="G5526">
        <v>6.32</v>
      </c>
      <c r="H5526">
        <v>3.45</v>
      </c>
      <c r="I5526">
        <v>5.4</v>
      </c>
      <c r="J5526">
        <v>5.74</v>
      </c>
      <c r="K5526">
        <v>2.7</v>
      </c>
      <c r="U5526">
        <v>5</v>
      </c>
      <c r="V5526">
        <v>4</v>
      </c>
      <c r="W5526">
        <v>6</v>
      </c>
      <c r="X5526">
        <v>89</v>
      </c>
      <c r="Y5526">
        <v>66</v>
      </c>
      <c r="Z5526">
        <v>12</v>
      </c>
      <c r="AA5526">
        <f t="shared" si="1211"/>
        <v>182</v>
      </c>
      <c r="AB5526">
        <f t="shared" ref="AB5526:AB5589" si="1213">AA5526/$AD$4</f>
        <v>3.0328172489314734E-5</v>
      </c>
      <c r="AC5526" s="175"/>
    </row>
    <row r="5527" spans="1:29">
      <c r="A5527" t="s">
        <v>12288</v>
      </c>
      <c r="B5527" t="s">
        <v>12289</v>
      </c>
      <c r="C5527">
        <v>4.0599999999999996</v>
      </c>
      <c r="D5527">
        <v>4.0599999999999996</v>
      </c>
      <c r="E5527">
        <v>2.91</v>
      </c>
      <c r="F5527">
        <v>6.15</v>
      </c>
      <c r="G5527">
        <v>6.31</v>
      </c>
      <c r="H5527">
        <v>3.43</v>
      </c>
      <c r="I5527">
        <v>5.37</v>
      </c>
      <c r="J5527">
        <v>5.73</v>
      </c>
      <c r="K5527">
        <v>2.7</v>
      </c>
      <c r="U5527">
        <v>8</v>
      </c>
      <c r="V5527">
        <v>6</v>
      </c>
      <c r="W5527">
        <v>8</v>
      </c>
      <c r="X5527">
        <v>91</v>
      </c>
      <c r="Y5527">
        <v>63</v>
      </c>
      <c r="Z5527">
        <v>21</v>
      </c>
      <c r="AA5527">
        <f t="shared" si="1211"/>
        <v>197</v>
      </c>
      <c r="AB5527">
        <f t="shared" si="1213"/>
        <v>3.282774714502749E-5</v>
      </c>
      <c r="AC5527" s="175"/>
    </row>
    <row r="5528" spans="1:29">
      <c r="A5528" t="s">
        <v>12290</v>
      </c>
      <c r="B5528" t="s">
        <v>12291</v>
      </c>
      <c r="C5528">
        <v>4.0599999999999996</v>
      </c>
      <c r="D5528">
        <v>4.0599999999999996</v>
      </c>
      <c r="E5528">
        <v>2.9</v>
      </c>
      <c r="F5528">
        <v>6.11</v>
      </c>
      <c r="G5528">
        <v>6.31</v>
      </c>
      <c r="H5528">
        <v>3.41</v>
      </c>
      <c r="I5528">
        <v>5.34</v>
      </c>
      <c r="J5528">
        <v>5.71</v>
      </c>
      <c r="K5528">
        <v>2.7</v>
      </c>
      <c r="U5528">
        <v>7</v>
      </c>
      <c r="V5528">
        <v>11</v>
      </c>
      <c r="W5528">
        <v>13</v>
      </c>
      <c r="X5528">
        <v>121</v>
      </c>
      <c r="Y5528">
        <v>101</v>
      </c>
      <c r="Z5528">
        <v>51</v>
      </c>
      <c r="AA5528">
        <f t="shared" si="1211"/>
        <v>304</v>
      </c>
      <c r="AB5528">
        <f t="shared" si="1213"/>
        <v>5.0658046355778457E-5</v>
      </c>
      <c r="AC5528" s="175"/>
    </row>
    <row r="5529" spans="1:29">
      <c r="A5529" t="s">
        <v>12292</v>
      </c>
      <c r="B5529" t="s">
        <v>12293</v>
      </c>
      <c r="C5529">
        <v>4.05</v>
      </c>
      <c r="D5529">
        <v>4.0599999999999996</v>
      </c>
      <c r="E5529">
        <v>2.89</v>
      </c>
      <c r="F5529">
        <v>6.07</v>
      </c>
      <c r="G5529">
        <v>6.3</v>
      </c>
      <c r="H5529">
        <v>3.38</v>
      </c>
      <c r="I5529">
        <v>5.32</v>
      </c>
      <c r="J5529">
        <v>5.7</v>
      </c>
      <c r="K5529">
        <v>2.7</v>
      </c>
      <c r="V5529">
        <v>19</v>
      </c>
      <c r="W5529">
        <v>22</v>
      </c>
      <c r="X5529">
        <v>197</v>
      </c>
      <c r="Y5529">
        <v>138</v>
      </c>
      <c r="Z5529">
        <v>159</v>
      </c>
      <c r="AA5529">
        <f t="shared" si="1211"/>
        <v>535</v>
      </c>
      <c r="AB5529">
        <f t="shared" si="1213"/>
        <v>8.915149605375485E-5</v>
      </c>
      <c r="AC5529" s="175">
        <f t="shared" si="1200"/>
        <v>9.5525411425822384E-5</v>
      </c>
    </row>
    <row r="5530" spans="1:29">
      <c r="A5530" t="s">
        <v>12294</v>
      </c>
      <c r="B5530" t="s">
        <v>12295</v>
      </c>
      <c r="C5530">
        <v>4.0599999999999996</v>
      </c>
      <c r="D5530">
        <v>4.0599999999999996</v>
      </c>
      <c r="E5530">
        <v>2.91</v>
      </c>
      <c r="F5530">
        <v>6.18</v>
      </c>
      <c r="G5530">
        <v>6.31</v>
      </c>
      <c r="H5530">
        <v>3.4</v>
      </c>
      <c r="I5530">
        <v>5.4</v>
      </c>
      <c r="J5530">
        <v>5.74</v>
      </c>
      <c r="K5530">
        <v>2.7</v>
      </c>
      <c r="U5530">
        <v>6</v>
      </c>
      <c r="V5530">
        <v>28</v>
      </c>
      <c r="W5530">
        <v>18</v>
      </c>
      <c r="X5530">
        <v>216</v>
      </c>
      <c r="Y5530">
        <v>117</v>
      </c>
      <c r="Z5530">
        <v>249</v>
      </c>
      <c r="AA5530">
        <f t="shared" si="1211"/>
        <v>634</v>
      </c>
      <c r="AB5530">
        <f t="shared" si="1213"/>
        <v>1.0564868878145902E-4</v>
      </c>
      <c r="AC5530" s="175"/>
    </row>
    <row r="5531" spans="1:29">
      <c r="A5531" t="s">
        <v>12296</v>
      </c>
      <c r="B5531" t="s">
        <v>12297</v>
      </c>
      <c r="C5531">
        <v>4.0599999999999996</v>
      </c>
      <c r="D5531">
        <v>4.0599999999999996</v>
      </c>
      <c r="E5531">
        <v>2.96</v>
      </c>
      <c r="F5531">
        <v>6.3</v>
      </c>
      <c r="G5531">
        <v>6.32</v>
      </c>
      <c r="H5531">
        <v>3.47</v>
      </c>
      <c r="I5531">
        <v>5.54</v>
      </c>
      <c r="J5531">
        <v>5.81</v>
      </c>
      <c r="K5531">
        <v>2.7</v>
      </c>
      <c r="U5531">
        <v>10</v>
      </c>
      <c r="V5531">
        <v>19</v>
      </c>
      <c r="W5531">
        <v>19</v>
      </c>
      <c r="X5531">
        <v>216</v>
      </c>
      <c r="Y5531">
        <v>148</v>
      </c>
      <c r="Z5531">
        <v>214</v>
      </c>
      <c r="AA5531">
        <f t="shared" si="1211"/>
        <v>626</v>
      </c>
      <c r="AB5531">
        <f t="shared" si="1213"/>
        <v>1.0431558229841223E-4</v>
      </c>
      <c r="AC5531" s="175"/>
    </row>
    <row r="5532" spans="1:29">
      <c r="A5532" t="s">
        <v>12298</v>
      </c>
      <c r="B5532" t="s">
        <v>12299</v>
      </c>
      <c r="C5532">
        <v>4.0599999999999996</v>
      </c>
      <c r="D5532">
        <v>4.0599999999999996</v>
      </c>
      <c r="E5532">
        <v>3.01</v>
      </c>
      <c r="F5532">
        <v>6.31</v>
      </c>
      <c r="G5532">
        <v>6.32</v>
      </c>
      <c r="H5532">
        <v>3.55</v>
      </c>
      <c r="I5532">
        <v>5.69</v>
      </c>
      <c r="J5532">
        <v>5.89</v>
      </c>
      <c r="K5532">
        <v>2.7</v>
      </c>
      <c r="U5532">
        <v>15</v>
      </c>
      <c r="V5532">
        <v>18</v>
      </c>
      <c r="W5532">
        <v>17</v>
      </c>
      <c r="X5532">
        <v>153</v>
      </c>
      <c r="Y5532">
        <v>132</v>
      </c>
      <c r="Z5532">
        <v>163</v>
      </c>
      <c r="AA5532">
        <f t="shared" si="1211"/>
        <v>498</v>
      </c>
      <c r="AB5532">
        <f t="shared" si="1213"/>
        <v>8.2985878569663397E-5</v>
      </c>
      <c r="AC5532" s="175"/>
    </row>
    <row r="5533" spans="1:29">
      <c r="A5533" t="s">
        <v>12300</v>
      </c>
      <c r="B5533" t="s">
        <v>12301</v>
      </c>
      <c r="C5533">
        <v>4.0599999999999996</v>
      </c>
      <c r="D5533">
        <v>4.0599999999999996</v>
      </c>
      <c r="E5533">
        <v>3.07</v>
      </c>
      <c r="F5533">
        <v>6.32</v>
      </c>
      <c r="G5533">
        <v>6.32</v>
      </c>
      <c r="H5533">
        <v>3.65</v>
      </c>
      <c r="I5533">
        <v>5.83</v>
      </c>
      <c r="J5533">
        <v>5.96</v>
      </c>
      <c r="K5533">
        <v>2.7</v>
      </c>
      <c r="U5533">
        <v>13</v>
      </c>
      <c r="V5533">
        <v>16</v>
      </c>
      <c r="W5533">
        <v>18</v>
      </c>
      <c r="X5533">
        <v>141</v>
      </c>
      <c r="Y5533">
        <v>134</v>
      </c>
      <c r="Z5533">
        <v>155</v>
      </c>
      <c r="AA5533">
        <f t="shared" si="1211"/>
        <v>477</v>
      </c>
      <c r="AB5533">
        <f t="shared" si="1213"/>
        <v>7.9486474051665548E-5</v>
      </c>
      <c r="AC5533" s="175">
        <f t="shared" si="1201"/>
        <v>7.3612473610740577E-5</v>
      </c>
    </row>
    <row r="5534" spans="1:29">
      <c r="A5534" t="s">
        <v>12302</v>
      </c>
      <c r="B5534" t="s">
        <v>12303</v>
      </c>
      <c r="C5534">
        <v>4.0599999999999996</v>
      </c>
      <c r="D5534">
        <v>4.0599999999999996</v>
      </c>
      <c r="E5534">
        <v>3.12</v>
      </c>
      <c r="F5534">
        <v>6.32</v>
      </c>
      <c r="G5534">
        <v>6.32</v>
      </c>
      <c r="H5534">
        <v>3.72</v>
      </c>
      <c r="I5534">
        <v>5.95</v>
      </c>
      <c r="J5534">
        <v>6.02</v>
      </c>
      <c r="K5534">
        <v>2.7</v>
      </c>
      <c r="U5534">
        <v>10</v>
      </c>
      <c r="V5534">
        <v>15</v>
      </c>
      <c r="W5534">
        <v>14</v>
      </c>
      <c r="X5534">
        <v>138</v>
      </c>
      <c r="Y5534">
        <v>127</v>
      </c>
      <c r="Z5534">
        <v>141</v>
      </c>
      <c r="AA5534">
        <f t="shared" si="1211"/>
        <v>445</v>
      </c>
      <c r="AB5534">
        <f t="shared" si="1213"/>
        <v>7.4154048119478341E-5</v>
      </c>
      <c r="AC5534" s="175"/>
    </row>
    <row r="5535" spans="1:29">
      <c r="A5535" t="s">
        <v>12304</v>
      </c>
      <c r="B5535" t="s">
        <v>12305</v>
      </c>
      <c r="C5535">
        <v>4.0599999999999996</v>
      </c>
      <c r="D5535">
        <v>4.0599999999999996</v>
      </c>
      <c r="E5535">
        <v>3.17</v>
      </c>
      <c r="F5535">
        <v>6.32</v>
      </c>
      <c r="G5535">
        <v>6.32</v>
      </c>
      <c r="H5535">
        <v>3.82</v>
      </c>
      <c r="I5535">
        <v>6.03</v>
      </c>
      <c r="J5535">
        <v>6.06</v>
      </c>
      <c r="K5535">
        <v>2.7</v>
      </c>
      <c r="U5535">
        <v>8</v>
      </c>
      <c r="V5535">
        <v>14</v>
      </c>
      <c r="W5535">
        <v>11</v>
      </c>
      <c r="X5535">
        <v>129</v>
      </c>
      <c r="Y5535">
        <v>124</v>
      </c>
      <c r="Z5535">
        <v>143</v>
      </c>
      <c r="AA5535">
        <f t="shared" si="1211"/>
        <v>429</v>
      </c>
      <c r="AB5535">
        <f t="shared" si="1213"/>
        <v>7.1487835153384737E-5</v>
      </c>
      <c r="AC5535" s="175"/>
    </row>
    <row r="5536" spans="1:29">
      <c r="A5536" t="s">
        <v>12306</v>
      </c>
      <c r="B5536" t="s">
        <v>12307</v>
      </c>
      <c r="C5536">
        <v>4.0599999999999996</v>
      </c>
      <c r="D5536">
        <v>4.0599999999999996</v>
      </c>
      <c r="E5536">
        <v>3.2</v>
      </c>
      <c r="F5536">
        <v>6.32</v>
      </c>
      <c r="G5536">
        <v>6.32</v>
      </c>
      <c r="H5536">
        <v>3.9</v>
      </c>
      <c r="I5536">
        <v>6.06</v>
      </c>
      <c r="J5536">
        <v>6.08</v>
      </c>
      <c r="K5536">
        <v>2.7</v>
      </c>
      <c r="U5536">
        <v>9</v>
      </c>
      <c r="V5536">
        <v>13</v>
      </c>
      <c r="W5536">
        <v>9</v>
      </c>
      <c r="X5536">
        <v>123</v>
      </c>
      <c r="Y5536">
        <v>124</v>
      </c>
      <c r="Z5536">
        <v>138</v>
      </c>
      <c r="AA5536">
        <f t="shared" si="1211"/>
        <v>416</v>
      </c>
      <c r="AB5536">
        <f t="shared" si="1213"/>
        <v>6.9321537118433683E-5</v>
      </c>
      <c r="AC5536" s="175"/>
    </row>
    <row r="5537" spans="1:29">
      <c r="A5537" t="s">
        <v>12308</v>
      </c>
      <c r="B5537" t="s">
        <v>12309</v>
      </c>
      <c r="C5537">
        <v>4.0599999999999996</v>
      </c>
      <c r="D5537">
        <v>4.0599999999999996</v>
      </c>
      <c r="E5537">
        <v>3.24</v>
      </c>
      <c r="F5537">
        <v>6.32</v>
      </c>
      <c r="G5537">
        <v>6.32</v>
      </c>
      <c r="H5537">
        <v>3.95</v>
      </c>
      <c r="I5537">
        <v>6.08</v>
      </c>
      <c r="J5537">
        <v>6.08</v>
      </c>
      <c r="K5537">
        <v>2.7</v>
      </c>
      <c r="U5537">
        <v>11</v>
      </c>
      <c r="V5537">
        <v>12</v>
      </c>
      <c r="W5537">
        <v>10</v>
      </c>
      <c r="X5537">
        <v>99</v>
      </c>
      <c r="Y5537">
        <v>114</v>
      </c>
      <c r="Z5537">
        <v>111</v>
      </c>
      <c r="AA5537">
        <f t="shared" si="1211"/>
        <v>357</v>
      </c>
      <c r="AB5537">
        <f t="shared" si="1213"/>
        <v>5.948987680596352E-5</v>
      </c>
      <c r="AC5537" s="175">
        <f t="shared" si="1202"/>
        <v>5.6657025529489069E-5</v>
      </c>
    </row>
    <row r="5538" spans="1:29">
      <c r="A5538" t="s">
        <v>12310</v>
      </c>
      <c r="B5538" t="s">
        <v>12311</v>
      </c>
      <c r="C5538">
        <v>4.0599999999999996</v>
      </c>
      <c r="D5538">
        <v>4.0599999999999996</v>
      </c>
      <c r="E5538">
        <v>3.25</v>
      </c>
      <c r="F5538">
        <v>6.32</v>
      </c>
      <c r="G5538">
        <v>6.32</v>
      </c>
      <c r="H5538">
        <v>3.98</v>
      </c>
      <c r="I5538">
        <v>6.08</v>
      </c>
      <c r="J5538">
        <v>6.09</v>
      </c>
      <c r="K5538">
        <v>2.7</v>
      </c>
      <c r="U5538">
        <v>13</v>
      </c>
      <c r="V5538">
        <v>11</v>
      </c>
      <c r="W5538">
        <v>10</v>
      </c>
      <c r="X5538">
        <v>92</v>
      </c>
      <c r="Y5538">
        <v>117</v>
      </c>
      <c r="Z5538">
        <v>107</v>
      </c>
      <c r="AA5538">
        <f t="shared" si="1211"/>
        <v>350</v>
      </c>
      <c r="AB5538">
        <f t="shared" si="1213"/>
        <v>5.8323408633297566E-5</v>
      </c>
      <c r="AC5538" s="175"/>
    </row>
    <row r="5539" spans="1:29">
      <c r="A5539" t="s">
        <v>12312</v>
      </c>
      <c r="B5539" t="s">
        <v>12313</v>
      </c>
      <c r="C5539">
        <v>4.0599999999999996</v>
      </c>
      <c r="D5539">
        <v>4.0599999999999996</v>
      </c>
      <c r="E5539">
        <v>3.25</v>
      </c>
      <c r="F5539">
        <v>6.32</v>
      </c>
      <c r="G5539">
        <v>6.32</v>
      </c>
      <c r="H5539">
        <v>3.96</v>
      </c>
      <c r="I5539">
        <v>6.08</v>
      </c>
      <c r="J5539">
        <v>6.09</v>
      </c>
      <c r="K5539">
        <v>2.7</v>
      </c>
      <c r="U5539">
        <v>9</v>
      </c>
      <c r="V5539">
        <v>11</v>
      </c>
      <c r="W5539">
        <v>10</v>
      </c>
      <c r="X5539">
        <v>91</v>
      </c>
      <c r="Y5539">
        <v>106</v>
      </c>
      <c r="Z5539">
        <v>95</v>
      </c>
      <c r="AA5539">
        <f t="shared" si="1211"/>
        <v>322</v>
      </c>
      <c r="AB5539">
        <f t="shared" si="1213"/>
        <v>5.3657535942633763E-5</v>
      </c>
      <c r="AC5539" s="175"/>
    </row>
    <row r="5540" spans="1:29">
      <c r="A5540" t="s">
        <v>12314</v>
      </c>
      <c r="B5540" t="s">
        <v>12315</v>
      </c>
      <c r="C5540">
        <v>4.0599999999999996</v>
      </c>
      <c r="D5540">
        <v>4.0599999999999996</v>
      </c>
      <c r="E5540">
        <v>3.24</v>
      </c>
      <c r="F5540">
        <v>6.32</v>
      </c>
      <c r="G5540">
        <v>6.32</v>
      </c>
      <c r="H5540">
        <v>3.93</v>
      </c>
      <c r="I5540">
        <v>6.07</v>
      </c>
      <c r="J5540">
        <v>6.08</v>
      </c>
      <c r="K5540">
        <v>2.7</v>
      </c>
      <c r="U5540">
        <v>11</v>
      </c>
      <c r="V5540">
        <v>12</v>
      </c>
      <c r="W5540">
        <v>10</v>
      </c>
      <c r="X5540">
        <v>82</v>
      </c>
      <c r="Y5540">
        <v>104</v>
      </c>
      <c r="Z5540">
        <v>112</v>
      </c>
      <c r="AA5540">
        <f t="shared" si="1211"/>
        <v>331</v>
      </c>
      <c r="AB5540">
        <f t="shared" si="1213"/>
        <v>5.5157280736061412E-5</v>
      </c>
      <c r="AC5540" s="175"/>
    </row>
    <row r="5541" spans="1:29">
      <c r="A5541" t="s">
        <v>12316</v>
      </c>
      <c r="B5541" t="s">
        <v>12317</v>
      </c>
      <c r="C5541">
        <v>4.0599999999999996</v>
      </c>
      <c r="D5541">
        <v>4.0599999999999996</v>
      </c>
      <c r="E5541">
        <v>3.21</v>
      </c>
      <c r="F5541">
        <v>6.32</v>
      </c>
      <c r="G5541">
        <v>6.32</v>
      </c>
      <c r="H5541">
        <v>3.88</v>
      </c>
      <c r="I5541">
        <v>6.06</v>
      </c>
      <c r="J5541">
        <v>6.07</v>
      </c>
      <c r="K5541">
        <v>2.7</v>
      </c>
      <c r="U5541">
        <v>11</v>
      </c>
      <c r="V5541">
        <v>12</v>
      </c>
      <c r="W5541">
        <v>9</v>
      </c>
      <c r="X5541">
        <v>85</v>
      </c>
      <c r="Y5541">
        <v>112</v>
      </c>
      <c r="Z5541">
        <v>132</v>
      </c>
      <c r="AA5541">
        <f t="shared" si="1211"/>
        <v>361</v>
      </c>
      <c r="AB5541">
        <f t="shared" si="1213"/>
        <v>6.0156430047486918E-5</v>
      </c>
      <c r="AC5541" s="175">
        <f t="shared" si="1203"/>
        <v>6.4947281470936362E-5</v>
      </c>
    </row>
    <row r="5542" spans="1:29">
      <c r="A5542" t="s">
        <v>12318</v>
      </c>
      <c r="B5542" t="s">
        <v>12319</v>
      </c>
      <c r="C5542">
        <v>4.0599999999999996</v>
      </c>
      <c r="D5542">
        <v>4.0599999999999996</v>
      </c>
      <c r="E5542">
        <v>3.14</v>
      </c>
      <c r="F5542">
        <v>6.32</v>
      </c>
      <c r="G5542">
        <v>6.32</v>
      </c>
      <c r="H5542">
        <v>3.82</v>
      </c>
      <c r="I5542">
        <v>5.98</v>
      </c>
      <c r="J5542">
        <v>6.04</v>
      </c>
      <c r="K5542">
        <v>2.7</v>
      </c>
      <c r="U5542">
        <v>12</v>
      </c>
      <c r="V5542">
        <v>14</v>
      </c>
      <c r="W5542">
        <v>12</v>
      </c>
      <c r="X5542">
        <v>88</v>
      </c>
      <c r="Y5542">
        <v>118</v>
      </c>
      <c r="Z5542">
        <v>128</v>
      </c>
      <c r="AA5542">
        <f t="shared" si="1211"/>
        <v>372</v>
      </c>
      <c r="AB5542">
        <f t="shared" si="1213"/>
        <v>6.1989451461676276E-5</v>
      </c>
      <c r="AC5542" s="175"/>
    </row>
    <row r="5543" spans="1:29">
      <c r="A5543" t="s">
        <v>12320</v>
      </c>
      <c r="B5543" t="s">
        <v>12321</v>
      </c>
      <c r="C5543">
        <v>4.0599999999999996</v>
      </c>
      <c r="D5543">
        <v>4.0599999999999996</v>
      </c>
      <c r="E5543">
        <v>3.04</v>
      </c>
      <c r="F5543">
        <v>6.32</v>
      </c>
      <c r="G5543">
        <v>6.32</v>
      </c>
      <c r="H5543">
        <v>3.69</v>
      </c>
      <c r="I5543">
        <v>5.74</v>
      </c>
      <c r="J5543">
        <v>5.92</v>
      </c>
      <c r="K5543">
        <v>2.7</v>
      </c>
      <c r="U5543">
        <v>10</v>
      </c>
      <c r="V5543">
        <v>16</v>
      </c>
      <c r="W5543">
        <v>15</v>
      </c>
      <c r="X5543">
        <v>104</v>
      </c>
      <c r="Y5543">
        <v>121</v>
      </c>
      <c r="Z5543">
        <v>135</v>
      </c>
      <c r="AA5543">
        <f t="shared" si="1211"/>
        <v>401</v>
      </c>
      <c r="AB5543">
        <f t="shared" si="1213"/>
        <v>6.682196246272092E-5</v>
      </c>
      <c r="AC5543" s="175"/>
    </row>
    <row r="5544" spans="1:29">
      <c r="A5544" t="s">
        <v>12322</v>
      </c>
      <c r="B5544" t="s">
        <v>12323</v>
      </c>
      <c r="C5544">
        <v>4.0599999999999996</v>
      </c>
      <c r="D5544">
        <v>4.0599999999999996</v>
      </c>
      <c r="E5544">
        <v>2.97</v>
      </c>
      <c r="F5544">
        <v>6.31</v>
      </c>
      <c r="G5544">
        <v>6.32</v>
      </c>
      <c r="H5544">
        <v>3.54</v>
      </c>
      <c r="I5544">
        <v>5.56</v>
      </c>
      <c r="J5544">
        <v>5.83</v>
      </c>
      <c r="K5544">
        <v>2.7</v>
      </c>
      <c r="U5544">
        <v>10</v>
      </c>
      <c r="V5544">
        <v>16</v>
      </c>
      <c r="W5544">
        <v>15</v>
      </c>
      <c r="X5544">
        <v>113</v>
      </c>
      <c r="Y5544">
        <v>132</v>
      </c>
      <c r="Z5544">
        <v>139</v>
      </c>
      <c r="AA5544">
        <f t="shared" si="1211"/>
        <v>425</v>
      </c>
      <c r="AB5544">
        <f t="shared" si="1213"/>
        <v>7.0821281911861333E-5</v>
      </c>
      <c r="AC5544" s="175"/>
    </row>
    <row r="5545" spans="1:29">
      <c r="A5545" t="s">
        <v>12324</v>
      </c>
      <c r="B5545" t="s">
        <v>12325</v>
      </c>
      <c r="C5545">
        <v>4.0599999999999996</v>
      </c>
      <c r="D5545">
        <v>4.0599999999999996</v>
      </c>
      <c r="E5545">
        <v>2.93</v>
      </c>
      <c r="F5545">
        <v>6.28</v>
      </c>
      <c r="G5545">
        <v>6.32</v>
      </c>
      <c r="H5545">
        <v>3.44</v>
      </c>
      <c r="I5545">
        <v>5.45</v>
      </c>
      <c r="J5545">
        <v>5.77</v>
      </c>
      <c r="K5545">
        <v>2.7</v>
      </c>
      <c r="U5545">
        <v>11</v>
      </c>
      <c r="V5545">
        <v>16</v>
      </c>
      <c r="W5545">
        <v>12</v>
      </c>
      <c r="X5545">
        <v>103</v>
      </c>
      <c r="Y5545">
        <v>128</v>
      </c>
      <c r="Z5545">
        <v>119</v>
      </c>
      <c r="AA5545">
        <f t="shared" si="1211"/>
        <v>389</v>
      </c>
      <c r="AB5545">
        <f t="shared" si="1213"/>
        <v>6.4822302738150721E-5</v>
      </c>
      <c r="AC5545" s="175">
        <f t="shared" si="1204"/>
        <v>4.5200641690805616E-5</v>
      </c>
    </row>
    <row r="5546" spans="1:29">
      <c r="A5546" t="s">
        <v>12326</v>
      </c>
      <c r="B5546" t="s">
        <v>12327</v>
      </c>
      <c r="C5546">
        <v>4.0599999999999996</v>
      </c>
      <c r="D5546">
        <v>4.0599999999999996</v>
      </c>
      <c r="E5546">
        <v>2.89</v>
      </c>
      <c r="F5546">
        <v>6.2</v>
      </c>
      <c r="G5546">
        <v>6.32</v>
      </c>
      <c r="H5546">
        <v>3.38</v>
      </c>
      <c r="I5546">
        <v>5.36</v>
      </c>
      <c r="J5546">
        <v>5.72</v>
      </c>
      <c r="K5546">
        <v>2.7</v>
      </c>
      <c r="U5546">
        <v>8</v>
      </c>
      <c r="V5546">
        <v>12</v>
      </c>
      <c r="W5546">
        <v>11</v>
      </c>
      <c r="X5546">
        <v>99</v>
      </c>
      <c r="Y5546">
        <v>116</v>
      </c>
      <c r="Z5546">
        <v>69</v>
      </c>
      <c r="AA5546">
        <f t="shared" si="1211"/>
        <v>315</v>
      </c>
      <c r="AB5546">
        <f t="shared" si="1213"/>
        <v>5.2491067769967809E-5</v>
      </c>
      <c r="AC5546" s="175"/>
    </row>
    <row r="5547" spans="1:29">
      <c r="A5547" t="s">
        <v>12328</v>
      </c>
      <c r="B5547" t="s">
        <v>12329</v>
      </c>
      <c r="C5547">
        <v>4.0599999999999996</v>
      </c>
      <c r="D5547">
        <v>4.0599999999999996</v>
      </c>
      <c r="E5547">
        <v>2.87</v>
      </c>
      <c r="F5547">
        <v>6.12</v>
      </c>
      <c r="G5547">
        <v>6.31</v>
      </c>
      <c r="H5547">
        <v>3.34</v>
      </c>
      <c r="I5547">
        <v>5.3</v>
      </c>
      <c r="J5547">
        <v>5.69</v>
      </c>
      <c r="K5547">
        <v>2.7</v>
      </c>
      <c r="U5547">
        <v>8</v>
      </c>
      <c r="V5547">
        <v>9</v>
      </c>
      <c r="W5547">
        <v>6</v>
      </c>
      <c r="X5547">
        <v>75</v>
      </c>
      <c r="Y5547">
        <v>87</v>
      </c>
      <c r="Z5547">
        <v>29</v>
      </c>
      <c r="AA5547">
        <f t="shared" si="1211"/>
        <v>214</v>
      </c>
      <c r="AB5547">
        <f t="shared" si="1213"/>
        <v>3.5660598421501941E-5</v>
      </c>
      <c r="AC5547" s="175"/>
    </row>
    <row r="5548" spans="1:29">
      <c r="A5548" t="s">
        <v>12330</v>
      </c>
      <c r="B5548" t="s">
        <v>12331</v>
      </c>
      <c r="C5548">
        <v>4.05</v>
      </c>
      <c r="D5548">
        <v>4.0599999999999996</v>
      </c>
      <c r="E5548">
        <v>2.85</v>
      </c>
      <c r="F5548">
        <v>6.06</v>
      </c>
      <c r="G5548">
        <v>6.3</v>
      </c>
      <c r="H5548">
        <v>3.31</v>
      </c>
      <c r="I5548">
        <v>5.27</v>
      </c>
      <c r="J5548">
        <v>5.67</v>
      </c>
      <c r="K5548">
        <v>2.7</v>
      </c>
      <c r="U5548">
        <v>9</v>
      </c>
      <c r="V5548">
        <v>8</v>
      </c>
      <c r="W5548">
        <v>6</v>
      </c>
      <c r="X5548">
        <v>66</v>
      </c>
      <c r="Y5548">
        <v>66</v>
      </c>
      <c r="Z5548">
        <v>12</v>
      </c>
      <c r="AA5548">
        <f t="shared" si="1211"/>
        <v>167</v>
      </c>
      <c r="AB5548">
        <f t="shared" si="1213"/>
        <v>2.7828597833601981E-5</v>
      </c>
      <c r="AC5548" s="175"/>
    </row>
    <row r="5549" spans="1:29">
      <c r="A5549" t="s">
        <v>12332</v>
      </c>
      <c r="B5549" t="s">
        <v>12333</v>
      </c>
      <c r="C5549">
        <v>4.04</v>
      </c>
      <c r="D5549">
        <v>4.0599999999999996</v>
      </c>
      <c r="E5549">
        <v>2.83</v>
      </c>
      <c r="F5549">
        <v>5.95</v>
      </c>
      <c r="G5549">
        <v>6.28</v>
      </c>
      <c r="H5549">
        <v>3.27</v>
      </c>
      <c r="I5549">
        <v>5.2</v>
      </c>
      <c r="J5549">
        <v>5.64</v>
      </c>
      <c r="K5549">
        <v>2.7</v>
      </c>
      <c r="U5549">
        <v>9</v>
      </c>
      <c r="V5549">
        <v>7</v>
      </c>
      <c r="W5549">
        <v>7</v>
      </c>
      <c r="X5549">
        <v>82</v>
      </c>
      <c r="Y5549">
        <v>69</v>
      </c>
      <c r="Z5549">
        <v>15</v>
      </c>
      <c r="AA5549">
        <f t="shared" si="1211"/>
        <v>189</v>
      </c>
      <c r="AB5549">
        <f t="shared" si="1213"/>
        <v>3.1494640661980688E-5</v>
      </c>
      <c r="AC5549" s="175">
        <f t="shared" si="1205"/>
        <v>3.7410300680500872E-5</v>
      </c>
    </row>
    <row r="5550" spans="1:29">
      <c r="A5550" t="s">
        <v>12334</v>
      </c>
      <c r="B5550" t="s">
        <v>12335</v>
      </c>
      <c r="C5550">
        <v>4.01</v>
      </c>
      <c r="D5550">
        <v>4.0599999999999996</v>
      </c>
      <c r="E5550">
        <v>2.81</v>
      </c>
      <c r="F5550">
        <v>5.85</v>
      </c>
      <c r="G5550">
        <v>6.25</v>
      </c>
      <c r="H5550">
        <v>3.24</v>
      </c>
      <c r="I5550">
        <v>5.15</v>
      </c>
      <c r="J5550">
        <v>5.61</v>
      </c>
      <c r="K5550">
        <v>2.7</v>
      </c>
      <c r="U5550">
        <v>8</v>
      </c>
      <c r="V5550">
        <v>6</v>
      </c>
      <c r="W5550">
        <v>8</v>
      </c>
      <c r="X5550">
        <v>86</v>
      </c>
      <c r="Y5550">
        <v>67</v>
      </c>
      <c r="Z5550">
        <v>12</v>
      </c>
      <c r="AA5550">
        <f t="shared" si="1211"/>
        <v>187</v>
      </c>
      <c r="AB5550">
        <f t="shared" si="1213"/>
        <v>3.1161364041218986E-5</v>
      </c>
      <c r="AC5550" s="175"/>
    </row>
    <row r="5551" spans="1:29">
      <c r="A5551" t="s">
        <v>12336</v>
      </c>
      <c r="B5551" t="s">
        <v>12337</v>
      </c>
      <c r="C5551">
        <v>4</v>
      </c>
      <c r="D5551">
        <v>4.0599999999999996</v>
      </c>
      <c r="E5551">
        <v>2.79</v>
      </c>
      <c r="F5551">
        <v>5.79</v>
      </c>
      <c r="G5551">
        <v>6.21</v>
      </c>
      <c r="H5551">
        <v>3.21</v>
      </c>
      <c r="I5551">
        <v>5.1100000000000003</v>
      </c>
      <c r="J5551">
        <v>5.59</v>
      </c>
      <c r="K5551">
        <v>2.7</v>
      </c>
      <c r="U5551">
        <v>12</v>
      </c>
      <c r="V5551">
        <v>9</v>
      </c>
      <c r="W5551">
        <v>11</v>
      </c>
      <c r="X5551">
        <v>88</v>
      </c>
      <c r="Y5551">
        <v>64</v>
      </c>
      <c r="Z5551">
        <v>22</v>
      </c>
      <c r="AA5551">
        <f t="shared" si="1211"/>
        <v>206</v>
      </c>
      <c r="AB5551">
        <f t="shared" si="1213"/>
        <v>3.4327491938455139E-5</v>
      </c>
      <c r="AC5551" s="175"/>
    </row>
    <row r="5552" spans="1:29">
      <c r="A5552" t="s">
        <v>12338</v>
      </c>
      <c r="B5552" t="s">
        <v>12339</v>
      </c>
      <c r="C5552">
        <v>3.97</v>
      </c>
      <c r="D5552">
        <v>4.0599999999999996</v>
      </c>
      <c r="E5552">
        <v>2.78</v>
      </c>
      <c r="F5552">
        <v>5.72</v>
      </c>
      <c r="G5552">
        <v>6.17</v>
      </c>
      <c r="H5552">
        <v>3.19</v>
      </c>
      <c r="I5552">
        <v>5.07</v>
      </c>
      <c r="J5552">
        <v>5.57</v>
      </c>
      <c r="K5552">
        <v>2.7</v>
      </c>
      <c r="U5552">
        <v>11</v>
      </c>
      <c r="V5552">
        <v>15</v>
      </c>
      <c r="W5552">
        <v>16</v>
      </c>
      <c r="X5552">
        <v>120</v>
      </c>
      <c r="Y5552">
        <v>103</v>
      </c>
      <c r="Z5552">
        <v>51</v>
      </c>
      <c r="AA5552">
        <f t="shared" si="1211"/>
        <v>316</v>
      </c>
      <c r="AB5552">
        <f t="shared" si="1213"/>
        <v>5.2657706080348663E-5</v>
      </c>
      <c r="AC5552" s="175"/>
    </row>
    <row r="5553" spans="1:29">
      <c r="A5553" t="s">
        <v>12340</v>
      </c>
      <c r="B5553" t="s">
        <v>12341</v>
      </c>
      <c r="C5553">
        <v>3.97</v>
      </c>
      <c r="D5553">
        <v>4.0599999999999996</v>
      </c>
      <c r="E5553">
        <v>2.78</v>
      </c>
      <c r="F5553">
        <v>5.69</v>
      </c>
      <c r="G5553">
        <v>6.15</v>
      </c>
      <c r="H5553">
        <v>3.16</v>
      </c>
      <c r="I5553">
        <v>5.07</v>
      </c>
      <c r="J5553">
        <v>5.57</v>
      </c>
      <c r="K5553">
        <v>2.7</v>
      </c>
      <c r="U5553">
        <v>1</v>
      </c>
      <c r="V5553">
        <v>26</v>
      </c>
      <c r="W5553">
        <v>28</v>
      </c>
      <c r="X5553">
        <v>194</v>
      </c>
      <c r="Y5553">
        <v>140</v>
      </c>
      <c r="Z5553">
        <v>162</v>
      </c>
      <c r="AA5553">
        <f t="shared" si="1211"/>
        <v>551</v>
      </c>
      <c r="AB5553">
        <f t="shared" si="1213"/>
        <v>9.1817709019848453E-5</v>
      </c>
      <c r="AC5553" s="175">
        <f t="shared" ref="AC5553" si="1214">SUM(AB5553:AB5556)/4</f>
        <v>9.9858007495724478E-5</v>
      </c>
    </row>
    <row r="5554" spans="1:29">
      <c r="A5554" t="s">
        <v>12342</v>
      </c>
      <c r="B5554" t="s">
        <v>12343</v>
      </c>
      <c r="C5554">
        <v>4.05</v>
      </c>
      <c r="D5554">
        <v>4.0599999999999996</v>
      </c>
      <c r="E5554">
        <v>2.84</v>
      </c>
      <c r="F5554">
        <v>5.92</v>
      </c>
      <c r="G5554">
        <v>6.25</v>
      </c>
      <c r="H5554">
        <v>3.22</v>
      </c>
      <c r="I5554">
        <v>5.23</v>
      </c>
      <c r="J5554">
        <v>5.65</v>
      </c>
      <c r="K5554">
        <v>2.7</v>
      </c>
      <c r="U5554">
        <v>10</v>
      </c>
      <c r="V5554">
        <v>38</v>
      </c>
      <c r="W5554">
        <v>24</v>
      </c>
      <c r="X5554">
        <v>220</v>
      </c>
      <c r="Y5554">
        <v>119</v>
      </c>
      <c r="Z5554">
        <v>253</v>
      </c>
      <c r="AA5554">
        <f t="shared" si="1211"/>
        <v>664</v>
      </c>
      <c r="AB5554">
        <f t="shared" si="1213"/>
        <v>1.1064783809288453E-4</v>
      </c>
      <c r="AC5554" s="175"/>
    </row>
    <row r="5555" spans="1:29">
      <c r="A5555" t="s">
        <v>12344</v>
      </c>
      <c r="B5555" t="s">
        <v>12345</v>
      </c>
      <c r="C5555">
        <v>4.0599999999999996</v>
      </c>
      <c r="D5555">
        <v>4.0599999999999996</v>
      </c>
      <c r="E5555">
        <v>2.93</v>
      </c>
      <c r="F5555">
        <v>6.21</v>
      </c>
      <c r="G5555">
        <v>6.31</v>
      </c>
      <c r="H5555">
        <v>3.34</v>
      </c>
      <c r="I5555">
        <v>5.44</v>
      </c>
      <c r="J5555">
        <v>5.76</v>
      </c>
      <c r="K5555">
        <v>2.7</v>
      </c>
      <c r="U5555">
        <v>15</v>
      </c>
      <c r="V5555">
        <v>26</v>
      </c>
      <c r="W5555">
        <v>25</v>
      </c>
      <c r="X5555">
        <v>218</v>
      </c>
      <c r="Y5555">
        <v>150</v>
      </c>
      <c r="Z5555">
        <v>218</v>
      </c>
      <c r="AA5555">
        <f t="shared" si="1211"/>
        <v>652</v>
      </c>
      <c r="AB5555">
        <f t="shared" si="1213"/>
        <v>1.0864817836831432E-4</v>
      </c>
      <c r="AC5555" s="175"/>
    </row>
    <row r="5556" spans="1:29">
      <c r="A5556" t="s">
        <v>12346</v>
      </c>
      <c r="B5556" t="s">
        <v>12347</v>
      </c>
      <c r="C5556">
        <v>4.0599999999999996</v>
      </c>
      <c r="D5556">
        <v>4.0599999999999996</v>
      </c>
      <c r="E5556">
        <v>3</v>
      </c>
      <c r="F5556">
        <v>6.29</v>
      </c>
      <c r="G5556">
        <v>6.32</v>
      </c>
      <c r="H5556">
        <v>3.46</v>
      </c>
      <c r="I5556">
        <v>5.62</v>
      </c>
      <c r="J5556">
        <v>5.85</v>
      </c>
      <c r="K5556">
        <v>2.7</v>
      </c>
      <c r="U5556">
        <v>19</v>
      </c>
      <c r="V5556">
        <v>24</v>
      </c>
      <c r="W5556">
        <v>23</v>
      </c>
      <c r="X5556">
        <v>164</v>
      </c>
      <c r="Y5556">
        <v>134</v>
      </c>
      <c r="Z5556">
        <v>166</v>
      </c>
      <c r="AA5556">
        <f t="shared" si="1211"/>
        <v>530</v>
      </c>
      <c r="AB5556">
        <f t="shared" si="1213"/>
        <v>8.8318304501850604E-5</v>
      </c>
      <c r="AC5556" s="175"/>
    </row>
    <row r="5557" spans="1:29">
      <c r="A5557" t="s">
        <v>12348</v>
      </c>
      <c r="B5557" t="s">
        <v>12349</v>
      </c>
      <c r="C5557">
        <v>4.0599999999999996</v>
      </c>
      <c r="D5557">
        <v>4.0599999999999996</v>
      </c>
      <c r="E5557">
        <v>3.05</v>
      </c>
      <c r="F5557">
        <v>6.31</v>
      </c>
      <c r="G5557">
        <v>6.32</v>
      </c>
      <c r="H5557">
        <v>3.58</v>
      </c>
      <c r="I5557">
        <v>5.74</v>
      </c>
      <c r="J5557">
        <v>5.92</v>
      </c>
      <c r="K5557">
        <v>2.7</v>
      </c>
      <c r="U5557">
        <v>17</v>
      </c>
      <c r="V5557">
        <v>22</v>
      </c>
      <c r="W5557">
        <v>23</v>
      </c>
      <c r="X5557">
        <v>153</v>
      </c>
      <c r="Y5557">
        <v>136</v>
      </c>
      <c r="Z5557">
        <v>158</v>
      </c>
      <c r="AA5557">
        <f t="shared" si="1211"/>
        <v>509</v>
      </c>
      <c r="AB5557">
        <f t="shared" si="1213"/>
        <v>8.4818899983852742E-5</v>
      </c>
      <c r="AC5557" s="175">
        <f t="shared" si="1207"/>
        <v>7.8195027146213939E-5</v>
      </c>
    </row>
    <row r="5558" spans="1:29">
      <c r="A5558" t="s">
        <v>12350</v>
      </c>
      <c r="B5558" t="s">
        <v>12351</v>
      </c>
      <c r="C5558">
        <v>4.0599999999999996</v>
      </c>
      <c r="D5558">
        <v>4.0599999999999996</v>
      </c>
      <c r="E5558">
        <v>3.09</v>
      </c>
      <c r="F5558">
        <v>6.31</v>
      </c>
      <c r="G5558">
        <v>6.32</v>
      </c>
      <c r="H5558">
        <v>3.65</v>
      </c>
      <c r="I5558">
        <v>5.83</v>
      </c>
      <c r="J5558">
        <v>5.96</v>
      </c>
      <c r="K5558">
        <v>2.7</v>
      </c>
      <c r="U5558">
        <v>13</v>
      </c>
      <c r="V5558">
        <v>20</v>
      </c>
      <c r="W5558">
        <v>18</v>
      </c>
      <c r="X5558">
        <v>150</v>
      </c>
      <c r="Y5558">
        <v>129</v>
      </c>
      <c r="Z5558">
        <v>144</v>
      </c>
      <c r="AA5558">
        <f t="shared" si="1211"/>
        <v>474</v>
      </c>
      <c r="AB5558">
        <f t="shared" si="1213"/>
        <v>7.8986559120522985E-5</v>
      </c>
      <c r="AC5558" s="175"/>
    </row>
    <row r="5559" spans="1:29">
      <c r="A5559" t="s">
        <v>12352</v>
      </c>
      <c r="B5559" t="s">
        <v>12353</v>
      </c>
      <c r="C5559">
        <v>4.0599999999999996</v>
      </c>
      <c r="D5559">
        <v>4.0599999999999996</v>
      </c>
      <c r="E5559">
        <v>3.12</v>
      </c>
      <c r="F5559">
        <v>6.31</v>
      </c>
      <c r="G5559">
        <v>6.32</v>
      </c>
      <c r="H5559">
        <v>3.73</v>
      </c>
      <c r="I5559">
        <v>5.88</v>
      </c>
      <c r="J5559">
        <v>5.99</v>
      </c>
      <c r="K5559">
        <v>2.7</v>
      </c>
      <c r="U5559">
        <v>10</v>
      </c>
      <c r="V5559">
        <v>19</v>
      </c>
      <c r="W5559">
        <v>15</v>
      </c>
      <c r="X5559">
        <v>139</v>
      </c>
      <c r="Y5559">
        <v>125</v>
      </c>
      <c r="Z5559">
        <v>146</v>
      </c>
      <c r="AA5559">
        <f t="shared" si="1211"/>
        <v>454</v>
      </c>
      <c r="AB5559">
        <f t="shared" si="1213"/>
        <v>7.565379291290599E-5</v>
      </c>
      <c r="AC5559" s="175"/>
    </row>
    <row r="5560" spans="1:29">
      <c r="A5560" t="s">
        <v>12354</v>
      </c>
      <c r="B5560" t="s">
        <v>12355</v>
      </c>
      <c r="C5560">
        <v>4.0599999999999996</v>
      </c>
      <c r="D5560">
        <v>4.0599999999999996</v>
      </c>
      <c r="E5560">
        <v>3.13</v>
      </c>
      <c r="F5560">
        <v>6.31</v>
      </c>
      <c r="G5560">
        <v>6.32</v>
      </c>
      <c r="H5560">
        <v>3.78</v>
      </c>
      <c r="I5560">
        <v>5.91</v>
      </c>
      <c r="J5560">
        <v>6</v>
      </c>
      <c r="K5560">
        <v>2.7</v>
      </c>
      <c r="U5560">
        <v>12</v>
      </c>
      <c r="V5560">
        <v>18</v>
      </c>
      <c r="W5560">
        <v>12</v>
      </c>
      <c r="X5560">
        <v>132</v>
      </c>
      <c r="Y5560">
        <v>126</v>
      </c>
      <c r="Z5560">
        <v>140</v>
      </c>
      <c r="AA5560">
        <f t="shared" si="1211"/>
        <v>440</v>
      </c>
      <c r="AB5560">
        <f t="shared" si="1213"/>
        <v>7.3320856567574082E-5</v>
      </c>
      <c r="AC5560" s="175"/>
    </row>
    <row r="5561" spans="1:29">
      <c r="A5561" t="s">
        <v>12356</v>
      </c>
      <c r="B5561" t="s">
        <v>12357</v>
      </c>
      <c r="C5561">
        <v>4.0599999999999996</v>
      </c>
      <c r="D5561">
        <v>4.0599999999999996</v>
      </c>
      <c r="E5561">
        <v>3.13</v>
      </c>
      <c r="F5561">
        <v>6.31</v>
      </c>
      <c r="G5561">
        <v>6.32</v>
      </c>
      <c r="H5561">
        <v>3.79</v>
      </c>
      <c r="I5561">
        <v>5.91</v>
      </c>
      <c r="J5561">
        <v>6</v>
      </c>
      <c r="K5561">
        <v>2.7</v>
      </c>
      <c r="U5561">
        <v>14</v>
      </c>
      <c r="V5561">
        <v>17</v>
      </c>
      <c r="W5561">
        <v>14</v>
      </c>
      <c r="X5561">
        <v>105</v>
      </c>
      <c r="Y5561">
        <v>116</v>
      </c>
      <c r="Z5561">
        <v>113</v>
      </c>
      <c r="AA5561">
        <f t="shared" si="1211"/>
        <v>379</v>
      </c>
      <c r="AB5561">
        <f t="shared" si="1213"/>
        <v>6.3155919634342217E-5</v>
      </c>
      <c r="AC5561" s="175">
        <f t="shared" si="1208"/>
        <v>5.9323238495582666E-5</v>
      </c>
    </row>
    <row r="5562" spans="1:29">
      <c r="A5562" t="s">
        <v>12358</v>
      </c>
      <c r="B5562" t="s">
        <v>12359</v>
      </c>
      <c r="C5562">
        <v>4.0599999999999996</v>
      </c>
      <c r="D5562">
        <v>4.0599999999999996</v>
      </c>
      <c r="E5562">
        <v>3.13</v>
      </c>
      <c r="F5562">
        <v>6.31</v>
      </c>
      <c r="G5562">
        <v>6.32</v>
      </c>
      <c r="H5562">
        <v>3.78</v>
      </c>
      <c r="I5562">
        <v>5.89</v>
      </c>
      <c r="J5562">
        <v>5.99</v>
      </c>
      <c r="K5562">
        <v>2.7</v>
      </c>
      <c r="U5562">
        <v>15</v>
      </c>
      <c r="V5562">
        <v>15</v>
      </c>
      <c r="W5562">
        <v>13</v>
      </c>
      <c r="X5562">
        <v>93</v>
      </c>
      <c r="Y5562">
        <v>119</v>
      </c>
      <c r="Z5562">
        <v>109</v>
      </c>
      <c r="AA5562">
        <f t="shared" si="1211"/>
        <v>364</v>
      </c>
      <c r="AB5562">
        <f t="shared" si="1213"/>
        <v>6.0656344978629468E-5</v>
      </c>
      <c r="AC5562" s="175"/>
    </row>
    <row r="5563" spans="1:29">
      <c r="A5563" t="s">
        <v>12360</v>
      </c>
      <c r="B5563" t="s">
        <v>12361</v>
      </c>
      <c r="C5563">
        <v>4.0599999999999996</v>
      </c>
      <c r="D5563">
        <v>4.0599999999999996</v>
      </c>
      <c r="E5563">
        <v>3.11</v>
      </c>
      <c r="F5563">
        <v>6.3</v>
      </c>
      <c r="G5563">
        <v>6.32</v>
      </c>
      <c r="H5563">
        <v>3.75</v>
      </c>
      <c r="I5563">
        <v>5.86</v>
      </c>
      <c r="J5563">
        <v>5.98</v>
      </c>
      <c r="K5563">
        <v>2.7</v>
      </c>
      <c r="U5563">
        <v>13</v>
      </c>
      <c r="V5563">
        <v>16</v>
      </c>
      <c r="W5563">
        <v>14</v>
      </c>
      <c r="X5563">
        <v>90</v>
      </c>
      <c r="Y5563">
        <v>108</v>
      </c>
      <c r="Z5563">
        <v>97</v>
      </c>
      <c r="AA5563">
        <f t="shared" si="1211"/>
        <v>338</v>
      </c>
      <c r="AB5563">
        <f t="shared" si="1213"/>
        <v>5.6323748908727367E-5</v>
      </c>
      <c r="AC5563" s="175"/>
    </row>
    <row r="5564" spans="1:29">
      <c r="A5564" t="s">
        <v>12362</v>
      </c>
      <c r="B5564" t="s">
        <v>12363</v>
      </c>
      <c r="C5564">
        <v>4.0599999999999996</v>
      </c>
      <c r="D5564">
        <v>4.0599999999999996</v>
      </c>
      <c r="E5564">
        <v>3.08</v>
      </c>
      <c r="F5564">
        <v>6.3</v>
      </c>
      <c r="G5564">
        <v>6.32</v>
      </c>
      <c r="H5564">
        <v>3.72</v>
      </c>
      <c r="I5564">
        <v>5.82</v>
      </c>
      <c r="J5564">
        <v>5.96</v>
      </c>
      <c r="K5564">
        <v>2.7</v>
      </c>
      <c r="U5564">
        <v>15</v>
      </c>
      <c r="V5564">
        <v>17</v>
      </c>
      <c r="W5564">
        <v>14</v>
      </c>
      <c r="X5564">
        <v>77</v>
      </c>
      <c r="Y5564">
        <v>106</v>
      </c>
      <c r="Z5564">
        <v>114</v>
      </c>
      <c r="AA5564">
        <f t="shared" si="1211"/>
        <v>343</v>
      </c>
      <c r="AB5564">
        <f t="shared" si="1213"/>
        <v>5.7156940460631619E-5</v>
      </c>
      <c r="AC5564" s="175"/>
    </row>
    <row r="5565" spans="1:29">
      <c r="A5565" t="s">
        <v>12364</v>
      </c>
      <c r="B5565" t="s">
        <v>12365</v>
      </c>
      <c r="C5565">
        <v>4.0599999999999996</v>
      </c>
      <c r="D5565">
        <v>4.0599999999999996</v>
      </c>
      <c r="E5565">
        <v>3.05</v>
      </c>
      <c r="F5565">
        <v>6.29</v>
      </c>
      <c r="G5565">
        <v>6.32</v>
      </c>
      <c r="H5565">
        <v>3.67</v>
      </c>
      <c r="I5565">
        <v>5.75</v>
      </c>
      <c r="J5565">
        <v>5.92</v>
      </c>
      <c r="K5565">
        <v>2.7</v>
      </c>
      <c r="U5565">
        <v>14</v>
      </c>
      <c r="V5565">
        <v>17</v>
      </c>
      <c r="W5565">
        <v>12</v>
      </c>
      <c r="X5565">
        <v>82</v>
      </c>
      <c r="Y5565">
        <v>114</v>
      </c>
      <c r="Z5565">
        <v>134</v>
      </c>
      <c r="AA5565">
        <f t="shared" si="1211"/>
        <v>373</v>
      </c>
      <c r="AB5565">
        <f t="shared" si="1213"/>
        <v>6.2156089772057117E-5</v>
      </c>
      <c r="AC5565" s="175">
        <f t="shared" si="1209"/>
        <v>6.7113579505887416E-5</v>
      </c>
    </row>
    <row r="5566" spans="1:29">
      <c r="A5566" t="s">
        <v>12366</v>
      </c>
      <c r="B5566" t="s">
        <v>12367</v>
      </c>
      <c r="C5566">
        <v>4.0599999999999996</v>
      </c>
      <c r="D5566">
        <v>4.0599999999999996</v>
      </c>
      <c r="E5566">
        <v>3</v>
      </c>
      <c r="F5566">
        <v>6.28</v>
      </c>
      <c r="G5566">
        <v>6.31</v>
      </c>
      <c r="H5566">
        <v>3.61</v>
      </c>
      <c r="I5566">
        <v>5.63</v>
      </c>
      <c r="J5566">
        <v>5.86</v>
      </c>
      <c r="K5566">
        <v>2.7</v>
      </c>
      <c r="U5566">
        <v>14</v>
      </c>
      <c r="V5566">
        <v>20</v>
      </c>
      <c r="W5566">
        <v>16</v>
      </c>
      <c r="X5566">
        <v>87</v>
      </c>
      <c r="Y5566">
        <v>119</v>
      </c>
      <c r="Z5566">
        <v>130</v>
      </c>
      <c r="AA5566">
        <f t="shared" si="1211"/>
        <v>386</v>
      </c>
      <c r="AB5566">
        <f t="shared" si="1213"/>
        <v>6.4322387807008171E-5</v>
      </c>
      <c r="AC5566" s="175"/>
    </row>
    <row r="5567" spans="1:29">
      <c r="A5567" t="s">
        <v>12368</v>
      </c>
      <c r="B5567" t="s">
        <v>12369</v>
      </c>
      <c r="C5567">
        <v>4.0599999999999996</v>
      </c>
      <c r="D5567">
        <v>4.0599999999999996</v>
      </c>
      <c r="E5567">
        <v>2.94</v>
      </c>
      <c r="F5567">
        <v>6.25</v>
      </c>
      <c r="G5567">
        <v>6.31</v>
      </c>
      <c r="H5567">
        <v>3.53</v>
      </c>
      <c r="I5567">
        <v>5.48</v>
      </c>
      <c r="J5567">
        <v>5.78</v>
      </c>
      <c r="K5567">
        <v>2.7</v>
      </c>
      <c r="U5567">
        <v>13</v>
      </c>
      <c r="V5567">
        <v>22</v>
      </c>
      <c r="W5567">
        <v>20</v>
      </c>
      <c r="X5567">
        <v>101</v>
      </c>
      <c r="Y5567">
        <v>123</v>
      </c>
      <c r="Z5567">
        <v>137</v>
      </c>
      <c r="AA5567">
        <f t="shared" si="1211"/>
        <v>416</v>
      </c>
      <c r="AB5567">
        <f t="shared" si="1213"/>
        <v>6.9321537118433683E-5</v>
      </c>
      <c r="AC5567" s="175"/>
    </row>
    <row r="5568" spans="1:29">
      <c r="A5568" t="s">
        <v>12370</v>
      </c>
      <c r="B5568" t="s">
        <v>12371</v>
      </c>
      <c r="C5568">
        <v>4.0599999999999996</v>
      </c>
      <c r="D5568">
        <v>4.0599999999999996</v>
      </c>
      <c r="E5568">
        <v>2.89</v>
      </c>
      <c r="F5568">
        <v>6.22</v>
      </c>
      <c r="G5568">
        <v>6.31</v>
      </c>
      <c r="H5568">
        <v>3.45</v>
      </c>
      <c r="I5568">
        <v>5.36</v>
      </c>
      <c r="J5568">
        <v>5.72</v>
      </c>
      <c r="K5568">
        <v>2.7</v>
      </c>
      <c r="U5568">
        <v>14</v>
      </c>
      <c r="V5568">
        <v>22</v>
      </c>
      <c r="W5568">
        <v>19</v>
      </c>
      <c r="X5568">
        <v>105</v>
      </c>
      <c r="Y5568">
        <v>134</v>
      </c>
      <c r="Z5568">
        <v>142</v>
      </c>
      <c r="AA5568">
        <f t="shared" si="1211"/>
        <v>436</v>
      </c>
      <c r="AB5568">
        <f t="shared" si="1213"/>
        <v>7.2654303326050677E-5</v>
      </c>
      <c r="AC5568" s="175"/>
    </row>
    <row r="5569" spans="1:29">
      <c r="A5569" t="s">
        <v>12372</v>
      </c>
      <c r="B5569" t="s">
        <v>12373</v>
      </c>
      <c r="C5569">
        <v>4.05</v>
      </c>
      <c r="D5569">
        <v>4.0599999999999996</v>
      </c>
      <c r="E5569">
        <v>2.86</v>
      </c>
      <c r="F5569">
        <v>6.16</v>
      </c>
      <c r="G5569">
        <v>6.31</v>
      </c>
      <c r="H5569">
        <v>3.39</v>
      </c>
      <c r="I5569">
        <v>5.27</v>
      </c>
      <c r="J5569">
        <v>5.67</v>
      </c>
      <c r="K5569">
        <v>2.7</v>
      </c>
      <c r="U5569">
        <v>15</v>
      </c>
      <c r="V5569">
        <v>23</v>
      </c>
      <c r="W5569">
        <v>16</v>
      </c>
      <c r="X5569">
        <v>97</v>
      </c>
      <c r="Y5569">
        <v>130</v>
      </c>
      <c r="Z5569">
        <v>121</v>
      </c>
      <c r="AA5569">
        <f t="shared" si="1211"/>
        <v>402</v>
      </c>
      <c r="AB5569">
        <f t="shared" si="1213"/>
        <v>6.6988600773101775E-5</v>
      </c>
      <c r="AC5569" s="175">
        <f t="shared" si="1210"/>
        <v>4.6492088596257204E-5</v>
      </c>
    </row>
    <row r="5570" spans="1:29">
      <c r="A5570" t="s">
        <v>12374</v>
      </c>
      <c r="B5570" t="s">
        <v>12375</v>
      </c>
      <c r="C5570">
        <v>4.04</v>
      </c>
      <c r="D5570">
        <v>4.0599999999999996</v>
      </c>
      <c r="E5570">
        <v>2.82</v>
      </c>
      <c r="F5570">
        <v>6.02</v>
      </c>
      <c r="G5570">
        <v>6.3</v>
      </c>
      <c r="H5570">
        <v>3.34</v>
      </c>
      <c r="I5570">
        <v>5.18</v>
      </c>
      <c r="J5570">
        <v>5.62</v>
      </c>
      <c r="K5570">
        <v>2.7</v>
      </c>
      <c r="U5570">
        <v>11</v>
      </c>
      <c r="V5570">
        <v>17</v>
      </c>
      <c r="W5570">
        <v>14</v>
      </c>
      <c r="X5570">
        <v>94</v>
      </c>
      <c r="Y5570">
        <v>118</v>
      </c>
      <c r="Z5570">
        <v>71</v>
      </c>
      <c r="AA5570">
        <f t="shared" si="1211"/>
        <v>325</v>
      </c>
      <c r="AB5570">
        <f t="shared" si="1213"/>
        <v>5.4157450873776313E-5</v>
      </c>
      <c r="AC5570" s="175"/>
    </row>
    <row r="5571" spans="1:29">
      <c r="A5571" t="s">
        <v>12376</v>
      </c>
      <c r="B5571" t="s">
        <v>12377</v>
      </c>
      <c r="C5571">
        <v>4.0199999999999996</v>
      </c>
      <c r="D5571">
        <v>4.0599999999999996</v>
      </c>
      <c r="E5571">
        <v>2.8</v>
      </c>
      <c r="F5571">
        <v>5.91</v>
      </c>
      <c r="G5571">
        <v>6.29</v>
      </c>
      <c r="H5571">
        <v>3.29</v>
      </c>
      <c r="I5571">
        <v>5.1100000000000003</v>
      </c>
      <c r="J5571">
        <v>5.59</v>
      </c>
      <c r="K5571">
        <v>2.7</v>
      </c>
      <c r="U5571">
        <v>10</v>
      </c>
      <c r="V5571">
        <v>12</v>
      </c>
      <c r="W5571">
        <v>8</v>
      </c>
      <c r="X5571">
        <v>70</v>
      </c>
      <c r="Y5571">
        <v>88</v>
      </c>
      <c r="Z5571">
        <v>29</v>
      </c>
      <c r="AA5571">
        <f t="shared" si="1211"/>
        <v>217</v>
      </c>
      <c r="AB5571">
        <f t="shared" si="1213"/>
        <v>3.6160513352644491E-5</v>
      </c>
      <c r="AC5571" s="175"/>
    </row>
    <row r="5572" spans="1:29">
      <c r="A5572" t="s">
        <v>12378</v>
      </c>
      <c r="B5572" t="s">
        <v>12379</v>
      </c>
      <c r="C5572">
        <v>3.97</v>
      </c>
      <c r="D5572">
        <v>4.0599999999999996</v>
      </c>
      <c r="E5572">
        <v>2.77</v>
      </c>
      <c r="F5572">
        <v>5.75</v>
      </c>
      <c r="G5572">
        <v>6.23</v>
      </c>
      <c r="H5572">
        <v>3.24</v>
      </c>
      <c r="I5572">
        <v>5.03</v>
      </c>
      <c r="J5572">
        <v>5.54</v>
      </c>
      <c r="K5572">
        <v>2.7</v>
      </c>
      <c r="U5572">
        <v>10</v>
      </c>
      <c r="V5572">
        <v>11</v>
      </c>
      <c r="W5572">
        <v>7</v>
      </c>
      <c r="X5572">
        <v>65</v>
      </c>
      <c r="Y5572">
        <v>67</v>
      </c>
      <c r="Z5572">
        <v>12</v>
      </c>
      <c r="AA5572">
        <f t="shared" si="1211"/>
        <v>172</v>
      </c>
      <c r="AB5572">
        <f t="shared" si="1213"/>
        <v>2.8661789385506233E-5</v>
      </c>
      <c r="AC5572" s="175"/>
    </row>
    <row r="5573" spans="1:29">
      <c r="A5573" t="s">
        <v>12380</v>
      </c>
      <c r="B5573" t="s">
        <v>12381</v>
      </c>
      <c r="C5573">
        <v>3.92</v>
      </c>
      <c r="D5573">
        <v>4.0599999999999996</v>
      </c>
      <c r="E5573">
        <v>2.75</v>
      </c>
      <c r="F5573">
        <v>5.64</v>
      </c>
      <c r="G5573">
        <v>6.17</v>
      </c>
      <c r="H5573">
        <v>3.2</v>
      </c>
      <c r="I5573">
        <v>4.97</v>
      </c>
      <c r="J5573">
        <v>5.51</v>
      </c>
      <c r="K5573">
        <v>2.7</v>
      </c>
      <c r="U5573">
        <v>10</v>
      </c>
      <c r="V5573">
        <v>10</v>
      </c>
      <c r="W5573">
        <v>8</v>
      </c>
      <c r="X5573">
        <v>82</v>
      </c>
      <c r="Y5573">
        <v>70</v>
      </c>
      <c r="Z5573">
        <v>15</v>
      </c>
      <c r="AA5573">
        <f t="shared" si="1211"/>
        <v>195</v>
      </c>
      <c r="AB5573">
        <f t="shared" si="1213"/>
        <v>3.2494470524265788E-5</v>
      </c>
      <c r="AC5573" s="175">
        <f t="shared" ref="AC5573" si="1215">SUM(AB5573:AB5576)/4</f>
        <v>3.857676885316682E-5</v>
      </c>
    </row>
    <row r="5574" spans="1:29">
      <c r="A5574" t="s">
        <v>12382</v>
      </c>
      <c r="B5574" t="s">
        <v>12383</v>
      </c>
      <c r="C5574">
        <v>3.86</v>
      </c>
      <c r="D5574">
        <v>4.05</v>
      </c>
      <c r="E5574">
        <v>2.72</v>
      </c>
      <c r="F5574">
        <v>5.49</v>
      </c>
      <c r="G5574">
        <v>6.08</v>
      </c>
      <c r="H5574">
        <v>3.15</v>
      </c>
      <c r="I5574">
        <v>4.9000000000000004</v>
      </c>
      <c r="J5574">
        <v>5.47</v>
      </c>
      <c r="K5574">
        <v>2.7</v>
      </c>
      <c r="U5574">
        <v>10</v>
      </c>
      <c r="V5574">
        <v>9</v>
      </c>
      <c r="W5574">
        <v>9</v>
      </c>
      <c r="X5574">
        <v>85</v>
      </c>
      <c r="Y5574">
        <v>67</v>
      </c>
      <c r="Z5574">
        <v>12</v>
      </c>
      <c r="AA5574">
        <f t="shared" ref="AA5574:AA5637" si="1216">SUM(U5574:Z5574)</f>
        <v>192</v>
      </c>
      <c r="AB5574">
        <f t="shared" si="1213"/>
        <v>3.1994555593123238E-5</v>
      </c>
      <c r="AC5574" s="175"/>
    </row>
    <row r="5575" spans="1:29">
      <c r="A5575" t="s">
        <v>12384</v>
      </c>
      <c r="B5575" t="s">
        <v>12385</v>
      </c>
      <c r="C5575">
        <v>3.81</v>
      </c>
      <c r="D5575">
        <v>4.04</v>
      </c>
      <c r="E5575">
        <v>2.7</v>
      </c>
      <c r="F5575">
        <v>5.4</v>
      </c>
      <c r="G5575">
        <v>6</v>
      </c>
      <c r="H5575">
        <v>3.11</v>
      </c>
      <c r="I5575">
        <v>4.8499999999999996</v>
      </c>
      <c r="J5575">
        <v>5.45</v>
      </c>
      <c r="K5575">
        <v>2.7</v>
      </c>
      <c r="U5575">
        <v>14</v>
      </c>
      <c r="V5575">
        <v>12</v>
      </c>
      <c r="W5575">
        <v>12</v>
      </c>
      <c r="X5575">
        <v>87</v>
      </c>
      <c r="Y5575">
        <v>65</v>
      </c>
      <c r="Z5575">
        <v>22</v>
      </c>
      <c r="AA5575">
        <f t="shared" si="1216"/>
        <v>212</v>
      </c>
      <c r="AB5575">
        <f t="shared" si="1213"/>
        <v>3.5327321800740239E-5</v>
      </c>
      <c r="AC5575" s="175"/>
    </row>
    <row r="5576" spans="1:29">
      <c r="A5576" t="s">
        <v>12386</v>
      </c>
      <c r="B5576" t="s">
        <v>12387</v>
      </c>
      <c r="C5576">
        <v>3.78</v>
      </c>
      <c r="D5576">
        <v>4.0199999999999996</v>
      </c>
      <c r="E5576">
        <v>2.68</v>
      </c>
      <c r="F5576">
        <v>5.32</v>
      </c>
      <c r="G5576">
        <v>5.95</v>
      </c>
      <c r="H5576">
        <v>3.08</v>
      </c>
      <c r="I5576">
        <v>4.8099999999999996</v>
      </c>
      <c r="J5576">
        <v>5.43</v>
      </c>
      <c r="K5576">
        <v>2.7</v>
      </c>
      <c r="U5576">
        <v>13</v>
      </c>
      <c r="V5576">
        <v>20</v>
      </c>
      <c r="W5576">
        <v>18</v>
      </c>
      <c r="X5576">
        <v>120</v>
      </c>
      <c r="Y5576">
        <v>104</v>
      </c>
      <c r="Z5576">
        <v>52</v>
      </c>
      <c r="AA5576">
        <f t="shared" si="1216"/>
        <v>327</v>
      </c>
      <c r="AB5576">
        <f t="shared" si="1213"/>
        <v>5.4490727494538015E-5</v>
      </c>
      <c r="AC5576" s="175"/>
    </row>
    <row r="5577" spans="1:29">
      <c r="A5577" t="s">
        <v>12388</v>
      </c>
      <c r="B5577" t="s">
        <v>12389</v>
      </c>
      <c r="C5577">
        <v>3.78</v>
      </c>
      <c r="D5577">
        <v>4.0199999999999996</v>
      </c>
      <c r="E5577">
        <v>2.68</v>
      </c>
      <c r="F5577">
        <v>5.27</v>
      </c>
      <c r="G5577">
        <v>5.9</v>
      </c>
      <c r="H5577">
        <v>3.05</v>
      </c>
      <c r="I5577">
        <v>4.8099999999999996</v>
      </c>
      <c r="J5577">
        <v>5.43</v>
      </c>
      <c r="K5577">
        <v>2.7</v>
      </c>
      <c r="U5577">
        <v>2</v>
      </c>
      <c r="V5577">
        <v>33</v>
      </c>
      <c r="W5577">
        <v>32</v>
      </c>
      <c r="X5577">
        <v>193</v>
      </c>
      <c r="Y5577">
        <v>142</v>
      </c>
      <c r="Z5577">
        <v>164</v>
      </c>
      <c r="AA5577">
        <f t="shared" si="1216"/>
        <v>566</v>
      </c>
      <c r="AB5577">
        <f t="shared" si="1213"/>
        <v>9.4317283675561203E-5</v>
      </c>
      <c r="AC5577" s="175">
        <f t="shared" ref="AC5577:AC5637" si="1217">SUM(AB5577:AB5580)/4</f>
        <v>1.026075396170085E-4</v>
      </c>
    </row>
    <row r="5578" spans="1:29">
      <c r="A5578" t="s">
        <v>12390</v>
      </c>
      <c r="B5578" t="s">
        <v>12391</v>
      </c>
      <c r="C5578">
        <v>3.95</v>
      </c>
      <c r="D5578">
        <v>4.0599999999999996</v>
      </c>
      <c r="E5578">
        <v>2.76</v>
      </c>
      <c r="F5578">
        <v>5.54</v>
      </c>
      <c r="G5578">
        <v>6.07</v>
      </c>
      <c r="H5578">
        <v>3.09</v>
      </c>
      <c r="I5578">
        <v>5</v>
      </c>
      <c r="J5578">
        <v>5.53</v>
      </c>
      <c r="K5578">
        <v>2.7</v>
      </c>
      <c r="U5578">
        <v>13</v>
      </c>
      <c r="V5578">
        <v>45</v>
      </c>
      <c r="W5578">
        <v>29</v>
      </c>
      <c r="X5578">
        <v>218</v>
      </c>
      <c r="Y5578">
        <v>120</v>
      </c>
      <c r="Z5578">
        <v>256</v>
      </c>
      <c r="AA5578">
        <f t="shared" si="1216"/>
        <v>681</v>
      </c>
      <c r="AB5578">
        <f t="shared" si="1213"/>
        <v>1.1348068936935898E-4</v>
      </c>
      <c r="AC5578" s="175"/>
    </row>
    <row r="5579" spans="1:29">
      <c r="A5579" t="s">
        <v>12392</v>
      </c>
      <c r="B5579" t="s">
        <v>12393</v>
      </c>
      <c r="C5579">
        <v>4.05</v>
      </c>
      <c r="D5579">
        <v>4.0599999999999996</v>
      </c>
      <c r="E5579">
        <v>2.84</v>
      </c>
      <c r="F5579">
        <v>5.92</v>
      </c>
      <c r="G5579">
        <v>6.26</v>
      </c>
      <c r="H5579">
        <v>3.2</v>
      </c>
      <c r="I5579">
        <v>5.24</v>
      </c>
      <c r="J5579">
        <v>5.66</v>
      </c>
      <c r="K5579">
        <v>2.7</v>
      </c>
      <c r="U5579">
        <v>18</v>
      </c>
      <c r="V5579">
        <v>33</v>
      </c>
      <c r="W5579">
        <v>31</v>
      </c>
      <c r="X5579">
        <v>217</v>
      </c>
      <c r="Y5579">
        <v>151</v>
      </c>
      <c r="Z5579">
        <v>221</v>
      </c>
      <c r="AA5579">
        <f t="shared" si="1216"/>
        <v>671</v>
      </c>
      <c r="AB5579">
        <f t="shared" si="1213"/>
        <v>1.1181430626555047E-4</v>
      </c>
      <c r="AC5579" s="175"/>
    </row>
    <row r="5580" spans="1:29">
      <c r="A5580" t="s">
        <v>12394</v>
      </c>
      <c r="B5580" t="s">
        <v>12395</v>
      </c>
      <c r="C5580">
        <v>4.0599999999999996</v>
      </c>
      <c r="D5580">
        <v>4.0599999999999996</v>
      </c>
      <c r="E5580">
        <v>2.94</v>
      </c>
      <c r="F5580">
        <v>6.22</v>
      </c>
      <c r="G5580">
        <v>6.31</v>
      </c>
      <c r="H5580">
        <v>3.35</v>
      </c>
      <c r="I5580">
        <v>5.48</v>
      </c>
      <c r="J5580">
        <v>5.78</v>
      </c>
      <c r="K5580">
        <v>2.7</v>
      </c>
      <c r="U5580">
        <v>23</v>
      </c>
      <c r="V5580">
        <v>30</v>
      </c>
      <c r="W5580">
        <v>27</v>
      </c>
      <c r="X5580">
        <v>163</v>
      </c>
      <c r="Y5580">
        <v>135</v>
      </c>
      <c r="Z5580">
        <v>167</v>
      </c>
      <c r="AA5580">
        <f t="shared" si="1216"/>
        <v>545</v>
      </c>
      <c r="AB5580">
        <f t="shared" si="1213"/>
        <v>9.0817879157563354E-5</v>
      </c>
      <c r="AC5580" s="175"/>
    </row>
    <row r="5581" spans="1:29">
      <c r="A5581" t="s">
        <v>12396</v>
      </c>
      <c r="B5581" t="s">
        <v>12397</v>
      </c>
      <c r="C5581">
        <v>4.0599999999999996</v>
      </c>
      <c r="D5581">
        <v>4.0599999999999996</v>
      </c>
      <c r="E5581">
        <v>3.01</v>
      </c>
      <c r="F5581">
        <v>6.28</v>
      </c>
      <c r="G5581">
        <v>6.31</v>
      </c>
      <c r="H5581">
        <v>3.51</v>
      </c>
      <c r="I5581">
        <v>5.67</v>
      </c>
      <c r="J5581">
        <v>5.88</v>
      </c>
      <c r="K5581">
        <v>2.7</v>
      </c>
      <c r="U5581">
        <v>20</v>
      </c>
      <c r="V5581">
        <v>28</v>
      </c>
      <c r="W5581">
        <v>27</v>
      </c>
      <c r="X5581">
        <v>152</v>
      </c>
      <c r="Y5581">
        <v>138</v>
      </c>
      <c r="Z5581">
        <v>160</v>
      </c>
      <c r="AA5581">
        <f t="shared" si="1216"/>
        <v>525</v>
      </c>
      <c r="AB5581">
        <f t="shared" si="1213"/>
        <v>8.7485112949946346E-5</v>
      </c>
      <c r="AC5581" s="175">
        <f t="shared" ref="AC5581:AC5641" si="1218">SUM(AB5581:AB5584)/4</f>
        <v>8.0611282646736275E-5</v>
      </c>
    </row>
    <row r="5582" spans="1:29">
      <c r="A5582" t="s">
        <v>12398</v>
      </c>
      <c r="B5582" t="s">
        <v>12399</v>
      </c>
      <c r="C5582">
        <v>4.0599999999999996</v>
      </c>
      <c r="D5582">
        <v>4.0599999999999996</v>
      </c>
      <c r="E5582">
        <v>3.07</v>
      </c>
      <c r="F5582">
        <v>6.29</v>
      </c>
      <c r="G5582">
        <v>6.31</v>
      </c>
      <c r="H5582">
        <v>3.63</v>
      </c>
      <c r="I5582">
        <v>5.84</v>
      </c>
      <c r="J5582">
        <v>5.96</v>
      </c>
      <c r="K5582">
        <v>2.7</v>
      </c>
      <c r="U5582">
        <v>16</v>
      </c>
      <c r="V5582">
        <v>26</v>
      </c>
      <c r="W5582">
        <v>22</v>
      </c>
      <c r="X5582">
        <v>149</v>
      </c>
      <c r="Y5582">
        <v>130</v>
      </c>
      <c r="Z5582">
        <v>145</v>
      </c>
      <c r="AA5582">
        <f t="shared" si="1216"/>
        <v>488</v>
      </c>
      <c r="AB5582">
        <f t="shared" si="1213"/>
        <v>8.1319495465854893E-5</v>
      </c>
      <c r="AC5582" s="175"/>
    </row>
    <row r="5583" spans="1:29">
      <c r="A5583" t="s">
        <v>12400</v>
      </c>
      <c r="B5583" t="s">
        <v>12401</v>
      </c>
      <c r="C5583">
        <v>4.0599999999999996</v>
      </c>
      <c r="D5583">
        <v>4.0599999999999996</v>
      </c>
      <c r="E5583">
        <v>3.13</v>
      </c>
      <c r="F5583">
        <v>6.3</v>
      </c>
      <c r="G5583">
        <v>6.31</v>
      </c>
      <c r="H5583">
        <v>3.75</v>
      </c>
      <c r="I5583">
        <v>5.95</v>
      </c>
      <c r="J5583">
        <v>6.02</v>
      </c>
      <c r="K5583">
        <v>2.7</v>
      </c>
      <c r="U5583">
        <v>13</v>
      </c>
      <c r="V5583">
        <v>24</v>
      </c>
      <c r="W5583">
        <v>18</v>
      </c>
      <c r="X5583">
        <v>138</v>
      </c>
      <c r="Y5583">
        <v>127</v>
      </c>
      <c r="Z5583">
        <v>148</v>
      </c>
      <c r="AA5583">
        <f t="shared" si="1216"/>
        <v>468</v>
      </c>
      <c r="AB5583">
        <f t="shared" si="1213"/>
        <v>7.7986729258237885E-5</v>
      </c>
      <c r="AC5583" s="175"/>
    </row>
    <row r="5584" spans="1:29">
      <c r="A5584" t="s">
        <v>12402</v>
      </c>
      <c r="B5584" t="s">
        <v>12403</v>
      </c>
      <c r="C5584">
        <v>4.0599999999999996</v>
      </c>
      <c r="D5584">
        <v>4.0599999999999996</v>
      </c>
      <c r="E5584">
        <v>3.16</v>
      </c>
      <c r="F5584">
        <v>6.3</v>
      </c>
      <c r="G5584">
        <v>6.31</v>
      </c>
      <c r="H5584">
        <v>3.82</v>
      </c>
      <c r="I5584">
        <v>5.99</v>
      </c>
      <c r="J5584">
        <v>6.04</v>
      </c>
      <c r="K5584">
        <v>2.7</v>
      </c>
      <c r="U5584">
        <v>15</v>
      </c>
      <c r="V5584">
        <v>24</v>
      </c>
      <c r="W5584">
        <v>15</v>
      </c>
      <c r="X5584">
        <v>131</v>
      </c>
      <c r="Y5584">
        <v>127</v>
      </c>
      <c r="Z5584">
        <v>142</v>
      </c>
      <c r="AA5584">
        <f t="shared" si="1216"/>
        <v>454</v>
      </c>
      <c r="AB5584">
        <f t="shared" si="1213"/>
        <v>7.565379291290599E-5</v>
      </c>
      <c r="AC5584" s="175"/>
    </row>
    <row r="5585" spans="1:29">
      <c r="A5585" t="s">
        <v>12404</v>
      </c>
      <c r="B5585" t="s">
        <v>12405</v>
      </c>
      <c r="C5585">
        <v>4.0599999999999996</v>
      </c>
      <c r="D5585">
        <v>4.0599999999999996</v>
      </c>
      <c r="E5585">
        <v>3.18</v>
      </c>
      <c r="F5585">
        <v>6.31</v>
      </c>
      <c r="G5585">
        <v>6.32</v>
      </c>
      <c r="H5585">
        <v>3.87</v>
      </c>
      <c r="I5585">
        <v>6.01</v>
      </c>
      <c r="J5585">
        <v>6.05</v>
      </c>
      <c r="K5585">
        <v>2.7</v>
      </c>
      <c r="U5585">
        <v>17</v>
      </c>
      <c r="V5585">
        <v>22</v>
      </c>
      <c r="W5585">
        <v>17</v>
      </c>
      <c r="X5585">
        <v>104</v>
      </c>
      <c r="Y5585">
        <v>117</v>
      </c>
      <c r="Z5585">
        <v>115</v>
      </c>
      <c r="AA5585">
        <f t="shared" si="1216"/>
        <v>392</v>
      </c>
      <c r="AB5585">
        <f t="shared" si="1213"/>
        <v>6.5322217669293271E-5</v>
      </c>
      <c r="AC5585" s="175">
        <f t="shared" ref="AC5585:AC5645" si="1219">SUM(AB5585:AB5588)/4</f>
        <v>6.1322898220152872E-5</v>
      </c>
    </row>
    <row r="5586" spans="1:29">
      <c r="A5586" t="s">
        <v>12406</v>
      </c>
      <c r="B5586" t="s">
        <v>12407</v>
      </c>
      <c r="C5586">
        <v>4.0599999999999996</v>
      </c>
      <c r="D5586">
        <v>4.0599999999999996</v>
      </c>
      <c r="E5586">
        <v>3.2</v>
      </c>
      <c r="F5586">
        <v>6.31</v>
      </c>
      <c r="G5586">
        <v>6.32</v>
      </c>
      <c r="H5586">
        <v>3.9</v>
      </c>
      <c r="I5586">
        <v>6.02</v>
      </c>
      <c r="J5586">
        <v>6.06</v>
      </c>
      <c r="K5586">
        <v>2.7</v>
      </c>
      <c r="U5586">
        <v>18</v>
      </c>
      <c r="V5586">
        <v>20</v>
      </c>
      <c r="W5586">
        <v>16</v>
      </c>
      <c r="X5586">
        <v>93</v>
      </c>
      <c r="Y5586">
        <v>120</v>
      </c>
      <c r="Z5586">
        <v>110</v>
      </c>
      <c r="AA5586">
        <f t="shared" si="1216"/>
        <v>377</v>
      </c>
      <c r="AB5586">
        <f t="shared" si="1213"/>
        <v>6.2822643013580521E-5</v>
      </c>
      <c r="AC5586" s="175"/>
    </row>
    <row r="5587" spans="1:29">
      <c r="A5587" t="s">
        <v>12408</v>
      </c>
      <c r="B5587" t="s">
        <v>12409</v>
      </c>
      <c r="C5587">
        <v>4.0599999999999996</v>
      </c>
      <c r="D5587">
        <v>4.0599999999999996</v>
      </c>
      <c r="E5587">
        <v>3.21</v>
      </c>
      <c r="F5587">
        <v>6.31</v>
      </c>
      <c r="G5587">
        <v>6.32</v>
      </c>
      <c r="H5587">
        <v>3.9</v>
      </c>
      <c r="I5587">
        <v>6.02</v>
      </c>
      <c r="J5587">
        <v>6.06</v>
      </c>
      <c r="K5587">
        <v>2.7</v>
      </c>
      <c r="U5587">
        <v>15</v>
      </c>
      <c r="V5587">
        <v>21</v>
      </c>
      <c r="W5587">
        <v>16</v>
      </c>
      <c r="X5587">
        <v>89</v>
      </c>
      <c r="Y5587">
        <v>109</v>
      </c>
      <c r="Z5587">
        <v>98</v>
      </c>
      <c r="AA5587">
        <f t="shared" si="1216"/>
        <v>348</v>
      </c>
      <c r="AB5587">
        <f t="shared" si="1213"/>
        <v>5.7990132012535864E-5</v>
      </c>
      <c r="AC5587" s="175"/>
    </row>
    <row r="5588" spans="1:29">
      <c r="A5588" t="s">
        <v>12410</v>
      </c>
      <c r="B5588" t="s">
        <v>12411</v>
      </c>
      <c r="C5588">
        <v>4.0599999999999996</v>
      </c>
      <c r="D5588">
        <v>4.0599999999999996</v>
      </c>
      <c r="E5588">
        <v>3.21</v>
      </c>
      <c r="F5588">
        <v>6.31</v>
      </c>
      <c r="G5588">
        <v>6.32</v>
      </c>
      <c r="H5588">
        <v>3.87</v>
      </c>
      <c r="I5588">
        <v>6.02</v>
      </c>
      <c r="J5588">
        <v>6.05</v>
      </c>
      <c r="K5588">
        <v>2.7</v>
      </c>
      <c r="U5588">
        <v>17</v>
      </c>
      <c r="V5588">
        <v>22</v>
      </c>
      <c r="W5588">
        <v>17</v>
      </c>
      <c r="X5588">
        <v>77</v>
      </c>
      <c r="Y5588">
        <v>107</v>
      </c>
      <c r="Z5588">
        <v>115</v>
      </c>
      <c r="AA5588">
        <f t="shared" si="1216"/>
        <v>355</v>
      </c>
      <c r="AB5588">
        <f t="shared" si="1213"/>
        <v>5.9156600185201818E-5</v>
      </c>
      <c r="AC5588" s="175"/>
    </row>
    <row r="5589" spans="1:29">
      <c r="A5589" t="s">
        <v>12412</v>
      </c>
      <c r="B5589" t="s">
        <v>12413</v>
      </c>
      <c r="C5589">
        <v>4.0599999999999996</v>
      </c>
      <c r="D5589">
        <v>4.0599999999999996</v>
      </c>
      <c r="E5589">
        <v>3.18</v>
      </c>
      <c r="F5589">
        <v>6.3</v>
      </c>
      <c r="G5589">
        <v>6.31</v>
      </c>
      <c r="H5589">
        <v>3.81</v>
      </c>
      <c r="I5589">
        <v>5.99</v>
      </c>
      <c r="J5589">
        <v>6.04</v>
      </c>
      <c r="K5589">
        <v>2.7</v>
      </c>
      <c r="U5589">
        <v>17</v>
      </c>
      <c r="V5589">
        <v>23</v>
      </c>
      <c r="W5589">
        <v>16</v>
      </c>
      <c r="X5589">
        <v>82</v>
      </c>
      <c r="Y5589">
        <v>115</v>
      </c>
      <c r="Z5589">
        <v>136</v>
      </c>
      <c r="AA5589">
        <f t="shared" si="1216"/>
        <v>389</v>
      </c>
      <c r="AB5589">
        <f t="shared" si="1213"/>
        <v>6.4822302738150721E-5</v>
      </c>
      <c r="AC5589" s="175">
        <f t="shared" ref="AC5589:AC5649" si="1220">SUM(AB5589:AB5592)/4</f>
        <v>6.9571494584004951E-5</v>
      </c>
    </row>
    <row r="5590" spans="1:29">
      <c r="A5590" t="s">
        <v>12414</v>
      </c>
      <c r="B5590" t="s">
        <v>12415</v>
      </c>
      <c r="C5590">
        <v>4.0599999999999996</v>
      </c>
      <c r="D5590">
        <v>4.0599999999999996</v>
      </c>
      <c r="E5590">
        <v>3.09</v>
      </c>
      <c r="F5590">
        <v>6.3</v>
      </c>
      <c r="G5590">
        <v>6.31</v>
      </c>
      <c r="H5590">
        <v>3.73</v>
      </c>
      <c r="I5590">
        <v>5.88</v>
      </c>
      <c r="J5590">
        <v>5.99</v>
      </c>
      <c r="K5590">
        <v>2.7</v>
      </c>
      <c r="U5590">
        <v>17</v>
      </c>
      <c r="V5590">
        <v>25</v>
      </c>
      <c r="W5590">
        <v>19</v>
      </c>
      <c r="X5590">
        <v>86</v>
      </c>
      <c r="Y5590">
        <v>121</v>
      </c>
      <c r="Z5590">
        <v>131</v>
      </c>
      <c r="AA5590">
        <f t="shared" si="1216"/>
        <v>399</v>
      </c>
      <c r="AB5590">
        <f t="shared" ref="AB5590:AB5653" si="1221">AA5590/$AD$4</f>
        <v>6.6488685841959225E-5</v>
      </c>
      <c r="AC5590" s="175"/>
    </row>
    <row r="5591" spans="1:29">
      <c r="A5591" t="s">
        <v>12416</v>
      </c>
      <c r="B5591" t="s">
        <v>12417</v>
      </c>
      <c r="C5591">
        <v>4.0599999999999996</v>
      </c>
      <c r="D5591">
        <v>4.0599999999999996</v>
      </c>
      <c r="E5591">
        <v>2.97</v>
      </c>
      <c r="F5591">
        <v>6.29</v>
      </c>
      <c r="G5591">
        <v>6.31</v>
      </c>
      <c r="H5591">
        <v>3.58</v>
      </c>
      <c r="I5591">
        <v>5.59</v>
      </c>
      <c r="J5591">
        <v>5.84</v>
      </c>
      <c r="K5591">
        <v>2.7</v>
      </c>
      <c r="U5591">
        <v>16</v>
      </c>
      <c r="V5591">
        <v>28</v>
      </c>
      <c r="W5591">
        <v>24</v>
      </c>
      <c r="X5591">
        <v>101</v>
      </c>
      <c r="Y5591">
        <v>124</v>
      </c>
      <c r="Z5591">
        <v>139</v>
      </c>
      <c r="AA5591">
        <f t="shared" si="1216"/>
        <v>432</v>
      </c>
      <c r="AB5591">
        <f t="shared" si="1221"/>
        <v>7.1987750084527287E-5</v>
      </c>
      <c r="AC5591" s="175"/>
    </row>
    <row r="5592" spans="1:29">
      <c r="A5592" t="s">
        <v>12418</v>
      </c>
      <c r="B5592" t="s">
        <v>12419</v>
      </c>
      <c r="C5592">
        <v>4.0599999999999996</v>
      </c>
      <c r="D5592">
        <v>4.0599999999999996</v>
      </c>
      <c r="E5592">
        <v>2.9</v>
      </c>
      <c r="F5592">
        <v>6.25</v>
      </c>
      <c r="G5592">
        <v>6.31</v>
      </c>
      <c r="H5592">
        <v>3.43</v>
      </c>
      <c r="I5592">
        <v>5.4</v>
      </c>
      <c r="J5592">
        <v>5.74</v>
      </c>
      <c r="K5592">
        <v>2.7</v>
      </c>
      <c r="U5592">
        <v>16</v>
      </c>
      <c r="V5592">
        <v>28</v>
      </c>
      <c r="W5592">
        <v>23</v>
      </c>
      <c r="X5592">
        <v>105</v>
      </c>
      <c r="Y5592">
        <v>135</v>
      </c>
      <c r="Z5592">
        <v>143</v>
      </c>
      <c r="AA5592">
        <f t="shared" si="1216"/>
        <v>450</v>
      </c>
      <c r="AB5592">
        <f t="shared" si="1221"/>
        <v>7.4987239671382586E-5</v>
      </c>
      <c r="AC5592" s="175"/>
    </row>
    <row r="5593" spans="1:29">
      <c r="A5593" t="s">
        <v>12420</v>
      </c>
      <c r="B5593" t="s">
        <v>12421</v>
      </c>
      <c r="C5593">
        <v>4.0599999999999996</v>
      </c>
      <c r="D5593">
        <v>4.0599999999999996</v>
      </c>
      <c r="E5593">
        <v>2.85</v>
      </c>
      <c r="F5593">
        <v>6.11</v>
      </c>
      <c r="G5593">
        <v>6.3</v>
      </c>
      <c r="H5593">
        <v>3.32</v>
      </c>
      <c r="I5593">
        <v>5.26</v>
      </c>
      <c r="J5593">
        <v>5.67</v>
      </c>
      <c r="K5593">
        <v>2.7</v>
      </c>
      <c r="U5593">
        <v>17</v>
      </c>
      <c r="V5593">
        <v>29</v>
      </c>
      <c r="W5593">
        <v>20</v>
      </c>
      <c r="X5593">
        <v>96</v>
      </c>
      <c r="Y5593">
        <v>131</v>
      </c>
      <c r="Z5593">
        <v>123</v>
      </c>
      <c r="AA5593">
        <f t="shared" si="1216"/>
        <v>416</v>
      </c>
      <c r="AB5593">
        <f t="shared" si="1221"/>
        <v>6.9321537118433683E-5</v>
      </c>
      <c r="AC5593" s="175">
        <f t="shared" ref="AC5593:AC5653" si="1222">SUM(AB5593:AB5596)/4</f>
        <v>4.7741875924113578E-5</v>
      </c>
    </row>
    <row r="5594" spans="1:29">
      <c r="A5594" t="s">
        <v>12422</v>
      </c>
      <c r="B5594" t="s">
        <v>12423</v>
      </c>
      <c r="C5594">
        <v>4.04</v>
      </c>
      <c r="D5594">
        <v>4.0599999999999996</v>
      </c>
      <c r="E5594">
        <v>2.81</v>
      </c>
      <c r="F5594">
        <v>5.93</v>
      </c>
      <c r="G5594">
        <v>6.28</v>
      </c>
      <c r="H5594">
        <v>3.24</v>
      </c>
      <c r="I5594">
        <v>5.16</v>
      </c>
      <c r="J5594">
        <v>5.61</v>
      </c>
      <c r="K5594">
        <v>2.7</v>
      </c>
      <c r="U5594">
        <v>13</v>
      </c>
      <c r="V5594">
        <v>22</v>
      </c>
      <c r="W5594">
        <v>17</v>
      </c>
      <c r="X5594">
        <v>93</v>
      </c>
      <c r="Y5594">
        <v>119</v>
      </c>
      <c r="Z5594">
        <v>71</v>
      </c>
      <c r="AA5594">
        <f t="shared" si="1216"/>
        <v>335</v>
      </c>
      <c r="AB5594">
        <f t="shared" si="1221"/>
        <v>5.5823833977584817E-5</v>
      </c>
      <c r="AC5594" s="175"/>
    </row>
    <row r="5595" spans="1:29">
      <c r="A5595" t="s">
        <v>12424</v>
      </c>
      <c r="B5595" t="s">
        <v>12425</v>
      </c>
      <c r="C5595">
        <v>4</v>
      </c>
      <c r="D5595">
        <v>4.0599999999999996</v>
      </c>
      <c r="E5595">
        <v>2.77</v>
      </c>
      <c r="F5595">
        <v>5.75</v>
      </c>
      <c r="G5595">
        <v>6.21</v>
      </c>
      <c r="H5595">
        <v>3.18</v>
      </c>
      <c r="I5595">
        <v>5.07</v>
      </c>
      <c r="J5595">
        <v>5.57</v>
      </c>
      <c r="K5595">
        <v>2.7</v>
      </c>
      <c r="U5595">
        <v>12</v>
      </c>
      <c r="V5595">
        <v>16</v>
      </c>
      <c r="W5595">
        <v>9</v>
      </c>
      <c r="X5595">
        <v>70</v>
      </c>
      <c r="Y5595">
        <v>89</v>
      </c>
      <c r="Z5595">
        <v>29</v>
      </c>
      <c r="AA5595">
        <f t="shared" si="1216"/>
        <v>225</v>
      </c>
      <c r="AB5595">
        <f t="shared" si="1221"/>
        <v>3.7493619835691293E-5</v>
      </c>
      <c r="AC5595" s="175"/>
    </row>
    <row r="5596" spans="1:29">
      <c r="A5596" t="s">
        <v>12426</v>
      </c>
      <c r="B5596" t="s">
        <v>12427</v>
      </c>
      <c r="C5596">
        <v>3.97</v>
      </c>
      <c r="D5596">
        <v>4.0599999999999996</v>
      </c>
      <c r="E5596">
        <v>2.75</v>
      </c>
      <c r="F5596">
        <v>5.62</v>
      </c>
      <c r="G5596">
        <v>6.14</v>
      </c>
      <c r="H5596">
        <v>3.13</v>
      </c>
      <c r="I5596">
        <v>5.01</v>
      </c>
      <c r="J5596">
        <v>5.54</v>
      </c>
      <c r="K5596">
        <v>2.7</v>
      </c>
      <c r="U5596">
        <v>9</v>
      </c>
      <c r="V5596">
        <v>9</v>
      </c>
      <c r="W5596">
        <v>7</v>
      </c>
      <c r="X5596">
        <v>66</v>
      </c>
      <c r="Y5596">
        <v>67</v>
      </c>
      <c r="Z5596">
        <v>12</v>
      </c>
      <c r="AA5596">
        <f t="shared" si="1216"/>
        <v>170</v>
      </c>
      <c r="AB5596">
        <f t="shared" si="1221"/>
        <v>2.8328512764744531E-5</v>
      </c>
      <c r="AC5596" s="175"/>
    </row>
    <row r="5597" spans="1:29">
      <c r="A5597" t="s">
        <v>12428</v>
      </c>
      <c r="B5597" t="s">
        <v>12429</v>
      </c>
      <c r="C5597">
        <v>3.93</v>
      </c>
      <c r="D5597">
        <v>4.0599999999999996</v>
      </c>
      <c r="E5597">
        <v>2.73</v>
      </c>
      <c r="F5597">
        <v>5.5</v>
      </c>
      <c r="G5597">
        <v>6.07</v>
      </c>
      <c r="H5597">
        <v>3.09</v>
      </c>
      <c r="I5597">
        <v>4.96</v>
      </c>
      <c r="J5597">
        <v>5.51</v>
      </c>
      <c r="K5597">
        <v>2.7</v>
      </c>
      <c r="U5597">
        <v>9</v>
      </c>
      <c r="V5597">
        <v>8</v>
      </c>
      <c r="W5597">
        <v>7</v>
      </c>
      <c r="X5597">
        <v>83</v>
      </c>
      <c r="Y5597">
        <v>69</v>
      </c>
      <c r="Z5597">
        <v>15</v>
      </c>
      <c r="AA5597">
        <f t="shared" si="1216"/>
        <v>191</v>
      </c>
      <c r="AB5597">
        <f t="shared" si="1221"/>
        <v>3.1827917282742383E-5</v>
      </c>
      <c r="AC5597" s="175">
        <f t="shared" ref="AC5597:AC5657" si="1223">SUM(AB5597:AB5600)/4</f>
        <v>3.7785236878857775E-5</v>
      </c>
    </row>
    <row r="5598" spans="1:29">
      <c r="A5598" t="s">
        <v>12430</v>
      </c>
      <c r="B5598" t="s">
        <v>12431</v>
      </c>
      <c r="C5598">
        <v>3.88</v>
      </c>
      <c r="D5598">
        <v>4.0599999999999996</v>
      </c>
      <c r="E5598">
        <v>2.71</v>
      </c>
      <c r="F5598">
        <v>5.39</v>
      </c>
      <c r="G5598">
        <v>5.99</v>
      </c>
      <c r="H5598">
        <v>3.05</v>
      </c>
      <c r="I5598">
        <v>4.9000000000000004</v>
      </c>
      <c r="J5598">
        <v>5.48</v>
      </c>
      <c r="K5598">
        <v>2.7</v>
      </c>
      <c r="U5598">
        <v>8</v>
      </c>
      <c r="V5598">
        <v>7</v>
      </c>
      <c r="W5598">
        <v>9</v>
      </c>
      <c r="X5598">
        <v>86</v>
      </c>
      <c r="Y5598">
        <v>67</v>
      </c>
      <c r="Z5598">
        <v>12</v>
      </c>
      <c r="AA5598">
        <f t="shared" si="1216"/>
        <v>189</v>
      </c>
      <c r="AB5598">
        <f t="shared" si="1221"/>
        <v>3.1494640661980688E-5</v>
      </c>
      <c r="AC5598" s="175"/>
    </row>
    <row r="5599" spans="1:29">
      <c r="A5599" t="s">
        <v>12432</v>
      </c>
      <c r="B5599" t="s">
        <v>12433</v>
      </c>
      <c r="C5599">
        <v>3.85</v>
      </c>
      <c r="D5599">
        <v>4.05</v>
      </c>
      <c r="E5599">
        <v>2.69</v>
      </c>
      <c r="F5599">
        <v>5.32</v>
      </c>
      <c r="G5599">
        <v>5.94</v>
      </c>
      <c r="H5599">
        <v>3.02</v>
      </c>
      <c r="I5599">
        <v>4.87</v>
      </c>
      <c r="J5599">
        <v>5.46</v>
      </c>
      <c r="K5599">
        <v>2.7</v>
      </c>
      <c r="U5599">
        <v>13</v>
      </c>
      <c r="V5599">
        <v>9</v>
      </c>
      <c r="W5599">
        <v>11</v>
      </c>
      <c r="X5599">
        <v>88</v>
      </c>
      <c r="Y5599">
        <v>64</v>
      </c>
      <c r="Z5599">
        <v>22</v>
      </c>
      <c r="AA5599">
        <f t="shared" si="1216"/>
        <v>207</v>
      </c>
      <c r="AB5599">
        <f t="shared" si="1221"/>
        <v>3.4494130248835987E-5</v>
      </c>
      <c r="AC5599" s="175"/>
    </row>
    <row r="5600" spans="1:29">
      <c r="A5600" t="s">
        <v>12434</v>
      </c>
      <c r="B5600" t="s">
        <v>12435</v>
      </c>
      <c r="C5600">
        <v>3.83</v>
      </c>
      <c r="D5600">
        <v>4.05</v>
      </c>
      <c r="E5600">
        <v>2.69</v>
      </c>
      <c r="F5600">
        <v>5.29</v>
      </c>
      <c r="G5600">
        <v>5.91</v>
      </c>
      <c r="H5600">
        <v>3.01</v>
      </c>
      <c r="I5600">
        <v>4.8499999999999996</v>
      </c>
      <c r="J5600">
        <v>5.45</v>
      </c>
      <c r="K5600">
        <v>2.7</v>
      </c>
      <c r="U5600">
        <v>11</v>
      </c>
      <c r="V5600">
        <v>16</v>
      </c>
      <c r="W5600">
        <v>17</v>
      </c>
      <c r="X5600">
        <v>121</v>
      </c>
      <c r="Y5600">
        <v>103</v>
      </c>
      <c r="Z5600">
        <v>52</v>
      </c>
      <c r="AA5600">
        <f t="shared" si="1216"/>
        <v>320</v>
      </c>
      <c r="AB5600">
        <f t="shared" si="1221"/>
        <v>5.3324259321872061E-5</v>
      </c>
      <c r="AC5600" s="175"/>
    </row>
    <row r="5601" spans="1:29">
      <c r="A5601" t="s">
        <v>12436</v>
      </c>
      <c r="B5601" t="s">
        <v>12437</v>
      </c>
      <c r="C5601">
        <v>3.86</v>
      </c>
      <c r="D5601">
        <v>4.0599999999999996</v>
      </c>
      <c r="E5601">
        <v>2.7</v>
      </c>
      <c r="F5601">
        <v>5.27</v>
      </c>
      <c r="G5601">
        <v>5.88</v>
      </c>
      <c r="H5601">
        <v>2.98</v>
      </c>
      <c r="I5601">
        <v>4.88</v>
      </c>
      <c r="J5601">
        <v>5.47</v>
      </c>
      <c r="K5601">
        <v>2.7</v>
      </c>
      <c r="U5601">
        <v>1</v>
      </c>
      <c r="V5601">
        <v>27</v>
      </c>
      <c r="W5601">
        <v>29</v>
      </c>
      <c r="X5601">
        <v>195</v>
      </c>
      <c r="Y5601">
        <v>141</v>
      </c>
      <c r="Z5601">
        <v>162</v>
      </c>
      <c r="AA5601">
        <f t="shared" si="1216"/>
        <v>555</v>
      </c>
      <c r="AB5601">
        <f t="shared" si="1221"/>
        <v>9.2484262261371858E-5</v>
      </c>
      <c r="AC5601" s="175">
        <f t="shared" ref="AC5601:AC5661" si="1224">SUM(AB5601:AB5604)/4</f>
        <v>1.0048290115965267E-4</v>
      </c>
    </row>
    <row r="5602" spans="1:29">
      <c r="A5602" t="s">
        <v>12438</v>
      </c>
      <c r="B5602" t="s">
        <v>12439</v>
      </c>
      <c r="C5602">
        <v>4.04</v>
      </c>
      <c r="D5602">
        <v>4.0599999999999996</v>
      </c>
      <c r="E5602">
        <v>2.8</v>
      </c>
      <c r="F5602">
        <v>5.65</v>
      </c>
      <c r="G5602">
        <v>6.13</v>
      </c>
      <c r="H5602">
        <v>3.06</v>
      </c>
      <c r="I5602">
        <v>5.13</v>
      </c>
      <c r="J5602">
        <v>5.6</v>
      </c>
      <c r="K5602">
        <v>2.7</v>
      </c>
      <c r="U5602">
        <v>10</v>
      </c>
      <c r="V5602">
        <v>39</v>
      </c>
      <c r="W5602">
        <v>25</v>
      </c>
      <c r="X5602">
        <v>220</v>
      </c>
      <c r="Y5602">
        <v>119</v>
      </c>
      <c r="Z5602">
        <v>254</v>
      </c>
      <c r="AA5602">
        <f t="shared" si="1216"/>
        <v>667</v>
      </c>
      <c r="AB5602">
        <f t="shared" si="1221"/>
        <v>1.1114775302402708E-4</v>
      </c>
      <c r="AC5602" s="175"/>
    </row>
    <row r="5603" spans="1:29">
      <c r="A5603" t="s">
        <v>12440</v>
      </c>
      <c r="B5603" t="s">
        <v>12441</v>
      </c>
      <c r="C5603">
        <v>4.0599999999999996</v>
      </c>
      <c r="D5603">
        <v>4.0599999999999996</v>
      </c>
      <c r="E5603">
        <v>2.93</v>
      </c>
      <c r="F5603">
        <v>6.13</v>
      </c>
      <c r="G5603">
        <v>6.3</v>
      </c>
      <c r="H5603">
        <v>3.21</v>
      </c>
      <c r="I5603">
        <v>5.45</v>
      </c>
      <c r="J5603">
        <v>5.77</v>
      </c>
      <c r="K5603">
        <v>2.7</v>
      </c>
      <c r="U5603">
        <v>15</v>
      </c>
      <c r="V5603">
        <v>27</v>
      </c>
      <c r="W5603">
        <v>27</v>
      </c>
      <c r="X5603">
        <v>218</v>
      </c>
      <c r="Y5603">
        <v>150</v>
      </c>
      <c r="Z5603">
        <v>219</v>
      </c>
      <c r="AA5603">
        <f t="shared" si="1216"/>
        <v>656</v>
      </c>
      <c r="AB5603">
        <f t="shared" si="1221"/>
        <v>1.0931473160983773E-4</v>
      </c>
      <c r="AC5603" s="175"/>
    </row>
    <row r="5604" spans="1:29">
      <c r="A5604" t="s">
        <v>12442</v>
      </c>
      <c r="B5604" t="s">
        <v>12443</v>
      </c>
      <c r="C5604">
        <v>4.0599999999999996</v>
      </c>
      <c r="D5604">
        <v>4.0599999999999996</v>
      </c>
      <c r="E5604">
        <v>3.05</v>
      </c>
      <c r="F5604">
        <v>6.28</v>
      </c>
      <c r="G5604">
        <v>6.31</v>
      </c>
      <c r="H5604">
        <v>3.4</v>
      </c>
      <c r="I5604">
        <v>5.76</v>
      </c>
      <c r="J5604">
        <v>5.93</v>
      </c>
      <c r="K5604">
        <v>2.7</v>
      </c>
      <c r="U5604">
        <v>20</v>
      </c>
      <c r="V5604">
        <v>25</v>
      </c>
      <c r="W5604">
        <v>24</v>
      </c>
      <c r="X5604">
        <v>165</v>
      </c>
      <c r="Y5604">
        <v>134</v>
      </c>
      <c r="Z5604">
        <v>166</v>
      </c>
      <c r="AA5604">
        <f t="shared" si="1216"/>
        <v>534</v>
      </c>
      <c r="AB5604">
        <f t="shared" si="1221"/>
        <v>8.8984857743374009E-5</v>
      </c>
      <c r="AC5604" s="175"/>
    </row>
    <row r="5605" spans="1:29">
      <c r="A5605" t="s">
        <v>12444</v>
      </c>
      <c r="B5605" t="s">
        <v>12445</v>
      </c>
      <c r="C5605">
        <v>4.0599999999999996</v>
      </c>
      <c r="D5605">
        <v>4.0599999999999996</v>
      </c>
      <c r="E5605">
        <v>3.15</v>
      </c>
      <c r="F5605">
        <v>6.31</v>
      </c>
      <c r="G5605">
        <v>6.32</v>
      </c>
      <c r="H5605">
        <v>3.59</v>
      </c>
      <c r="I5605">
        <v>5.93</v>
      </c>
      <c r="J5605">
        <v>6.01</v>
      </c>
      <c r="K5605">
        <v>2.7</v>
      </c>
      <c r="U5605">
        <v>18</v>
      </c>
      <c r="V5605">
        <v>24</v>
      </c>
      <c r="W5605">
        <v>24</v>
      </c>
      <c r="X5605">
        <v>153</v>
      </c>
      <c r="Y5605">
        <v>136</v>
      </c>
      <c r="Z5605">
        <v>159</v>
      </c>
      <c r="AA5605">
        <f t="shared" si="1216"/>
        <v>514</v>
      </c>
      <c r="AB5605">
        <f t="shared" si="1221"/>
        <v>8.5652091535757001E-5</v>
      </c>
      <c r="AC5605" s="175">
        <f t="shared" ref="AC5605:AC5665" si="1225">SUM(AB5605:AB5608)/4</f>
        <v>7.8903239965332571E-5</v>
      </c>
    </row>
    <row r="5606" spans="1:29">
      <c r="A5606" t="s">
        <v>12446</v>
      </c>
      <c r="B5606" t="s">
        <v>12447</v>
      </c>
      <c r="C5606">
        <v>4.0599999999999996</v>
      </c>
      <c r="D5606">
        <v>4.0599999999999996</v>
      </c>
      <c r="E5606">
        <v>3.24</v>
      </c>
      <c r="F5606">
        <v>6.32</v>
      </c>
      <c r="G5606">
        <v>6.32</v>
      </c>
      <c r="H5606">
        <v>3.75</v>
      </c>
      <c r="I5606">
        <v>5.99</v>
      </c>
      <c r="J5606">
        <v>6.04</v>
      </c>
      <c r="K5606">
        <v>2.7</v>
      </c>
      <c r="U5606">
        <v>14</v>
      </c>
      <c r="V5606">
        <v>22</v>
      </c>
      <c r="W5606">
        <v>19</v>
      </c>
      <c r="X5606">
        <v>150</v>
      </c>
      <c r="Y5606">
        <v>129</v>
      </c>
      <c r="Z5606">
        <v>144</v>
      </c>
      <c r="AA5606">
        <f t="shared" si="1216"/>
        <v>478</v>
      </c>
      <c r="AB5606">
        <f t="shared" si="1221"/>
        <v>7.9653112362046389E-5</v>
      </c>
      <c r="AC5606" s="175"/>
    </row>
    <row r="5607" spans="1:29">
      <c r="A5607" t="s">
        <v>12448</v>
      </c>
      <c r="B5607" t="s">
        <v>12449</v>
      </c>
      <c r="C5607">
        <v>4.0599999999999996</v>
      </c>
      <c r="D5607">
        <v>4.0599999999999996</v>
      </c>
      <c r="E5607">
        <v>3.29</v>
      </c>
      <c r="F5607">
        <v>6.32</v>
      </c>
      <c r="G5607">
        <v>6.32</v>
      </c>
      <c r="H5607">
        <v>3.89</v>
      </c>
      <c r="I5607">
        <v>6.02</v>
      </c>
      <c r="J5607">
        <v>6.06</v>
      </c>
      <c r="K5607">
        <v>2.7</v>
      </c>
      <c r="U5607">
        <v>11</v>
      </c>
      <c r="V5607">
        <v>20</v>
      </c>
      <c r="W5607">
        <v>16</v>
      </c>
      <c r="X5607">
        <v>139</v>
      </c>
      <c r="Y5607">
        <v>126</v>
      </c>
      <c r="Z5607">
        <v>146</v>
      </c>
      <c r="AA5607">
        <f t="shared" si="1216"/>
        <v>458</v>
      </c>
      <c r="AB5607">
        <f t="shared" si="1221"/>
        <v>7.6320346154429394E-5</v>
      </c>
      <c r="AC5607" s="175"/>
    </row>
    <row r="5608" spans="1:29">
      <c r="A5608" t="s">
        <v>12450</v>
      </c>
      <c r="B5608" t="s">
        <v>12451</v>
      </c>
      <c r="C5608">
        <v>4.0599999999999996</v>
      </c>
      <c r="D5608">
        <v>4.0599999999999996</v>
      </c>
      <c r="E5608">
        <v>3.32</v>
      </c>
      <c r="F5608">
        <v>6.32</v>
      </c>
      <c r="G5608">
        <v>6.32</v>
      </c>
      <c r="H5608">
        <v>3.99</v>
      </c>
      <c r="I5608">
        <v>6.04</v>
      </c>
      <c r="J5608">
        <v>6.07</v>
      </c>
      <c r="K5608">
        <v>2.7</v>
      </c>
      <c r="U5608">
        <v>13</v>
      </c>
      <c r="V5608">
        <v>19</v>
      </c>
      <c r="W5608">
        <v>13</v>
      </c>
      <c r="X5608">
        <v>132</v>
      </c>
      <c r="Y5608">
        <v>126</v>
      </c>
      <c r="Z5608">
        <v>141</v>
      </c>
      <c r="AA5608">
        <f t="shared" si="1216"/>
        <v>444</v>
      </c>
      <c r="AB5608">
        <f t="shared" si="1221"/>
        <v>7.3987409809097486E-5</v>
      </c>
      <c r="AC5608" s="175"/>
    </row>
    <row r="5609" spans="1:29">
      <c r="A5609" t="s">
        <v>12452</v>
      </c>
      <c r="B5609" t="s">
        <v>12453</v>
      </c>
      <c r="C5609">
        <v>4.0599999999999996</v>
      </c>
      <c r="D5609">
        <v>4.0599999999999996</v>
      </c>
      <c r="E5609">
        <v>3.36</v>
      </c>
      <c r="F5609">
        <v>6.32</v>
      </c>
      <c r="G5609">
        <v>6.32</v>
      </c>
      <c r="H5609">
        <v>4.07</v>
      </c>
      <c r="I5609">
        <v>6.06</v>
      </c>
      <c r="J5609">
        <v>6.08</v>
      </c>
      <c r="K5609">
        <v>2.7</v>
      </c>
      <c r="U5609">
        <v>15</v>
      </c>
      <c r="V5609">
        <v>18</v>
      </c>
      <c r="W5609">
        <v>14</v>
      </c>
      <c r="X5609">
        <v>105</v>
      </c>
      <c r="Y5609">
        <v>116</v>
      </c>
      <c r="Z5609">
        <v>114</v>
      </c>
      <c r="AA5609">
        <f t="shared" si="1216"/>
        <v>382</v>
      </c>
      <c r="AB5609">
        <f t="shared" si="1221"/>
        <v>6.3655834565484767E-5</v>
      </c>
      <c r="AC5609" s="175">
        <f t="shared" ref="AC5609:AC5669" si="1226">SUM(AB5609:AB5612)/4</f>
        <v>5.9823153426725222E-5</v>
      </c>
    </row>
    <row r="5610" spans="1:29">
      <c r="A5610" t="s">
        <v>12454</v>
      </c>
      <c r="B5610" t="s">
        <v>12455</v>
      </c>
      <c r="C5610">
        <v>4.0599999999999996</v>
      </c>
      <c r="D5610">
        <v>4.0599999999999996</v>
      </c>
      <c r="E5610">
        <v>3.38</v>
      </c>
      <c r="F5610">
        <v>6.32</v>
      </c>
      <c r="G5610">
        <v>6.32</v>
      </c>
      <c r="H5610">
        <v>4.1100000000000003</v>
      </c>
      <c r="I5610">
        <v>6.06</v>
      </c>
      <c r="J5610">
        <v>6.08</v>
      </c>
      <c r="K5610">
        <v>2.7</v>
      </c>
      <c r="U5610">
        <v>16</v>
      </c>
      <c r="V5610">
        <v>16</v>
      </c>
      <c r="W5610">
        <v>14</v>
      </c>
      <c r="X5610">
        <v>93</v>
      </c>
      <c r="Y5610">
        <v>119</v>
      </c>
      <c r="Z5610">
        <v>109</v>
      </c>
      <c r="AA5610">
        <f t="shared" si="1216"/>
        <v>367</v>
      </c>
      <c r="AB5610">
        <f t="shared" si="1221"/>
        <v>6.1156259909772017E-5</v>
      </c>
      <c r="AC5610" s="175"/>
    </row>
    <row r="5611" spans="1:29">
      <c r="A5611" t="s">
        <v>12456</v>
      </c>
      <c r="B5611" t="s">
        <v>12457</v>
      </c>
      <c r="C5611">
        <v>4.0599999999999996</v>
      </c>
      <c r="D5611">
        <v>4.0599999999999996</v>
      </c>
      <c r="E5611">
        <v>3.39</v>
      </c>
      <c r="F5611">
        <v>6.32</v>
      </c>
      <c r="G5611">
        <v>6.32</v>
      </c>
      <c r="H5611">
        <v>4.12</v>
      </c>
      <c r="I5611">
        <v>6.07</v>
      </c>
      <c r="J5611">
        <v>6.08</v>
      </c>
      <c r="K5611">
        <v>2.7</v>
      </c>
      <c r="U5611">
        <v>14</v>
      </c>
      <c r="V5611">
        <v>17</v>
      </c>
      <c r="W5611">
        <v>15</v>
      </c>
      <c r="X5611">
        <v>90</v>
      </c>
      <c r="Y5611">
        <v>108</v>
      </c>
      <c r="Z5611">
        <v>97</v>
      </c>
      <c r="AA5611">
        <f t="shared" si="1216"/>
        <v>341</v>
      </c>
      <c r="AB5611">
        <f t="shared" si="1221"/>
        <v>5.6823663839869916E-5</v>
      </c>
      <c r="AC5611" s="175"/>
    </row>
    <row r="5612" spans="1:29">
      <c r="A5612" t="s">
        <v>12458</v>
      </c>
      <c r="B5612" t="s">
        <v>12459</v>
      </c>
      <c r="C5612">
        <v>4.0599999999999996</v>
      </c>
      <c r="D5612">
        <v>4.0599999999999996</v>
      </c>
      <c r="E5612">
        <v>3.38</v>
      </c>
      <c r="F5612">
        <v>6.32</v>
      </c>
      <c r="G5612">
        <v>6.32</v>
      </c>
      <c r="H5612">
        <v>4.08</v>
      </c>
      <c r="I5612">
        <v>6.06</v>
      </c>
      <c r="J5612">
        <v>6.08</v>
      </c>
      <c r="K5612">
        <v>2.7</v>
      </c>
      <c r="U5612">
        <v>16</v>
      </c>
      <c r="V5612">
        <v>18</v>
      </c>
      <c r="W5612">
        <v>15</v>
      </c>
      <c r="X5612">
        <v>77</v>
      </c>
      <c r="Y5612">
        <v>106</v>
      </c>
      <c r="Z5612">
        <v>114</v>
      </c>
      <c r="AA5612">
        <f t="shared" si="1216"/>
        <v>346</v>
      </c>
      <c r="AB5612">
        <f t="shared" si="1221"/>
        <v>5.7656855391774168E-5</v>
      </c>
      <c r="AC5612" s="175"/>
    </row>
    <row r="5613" spans="1:29">
      <c r="A5613" t="s">
        <v>12460</v>
      </c>
      <c r="B5613" t="s">
        <v>12461</v>
      </c>
      <c r="C5613">
        <v>4.0599999999999996</v>
      </c>
      <c r="D5613">
        <v>4.0599999999999996</v>
      </c>
      <c r="E5613">
        <v>3.35</v>
      </c>
      <c r="F5613">
        <v>6.32</v>
      </c>
      <c r="G5613">
        <v>6.32</v>
      </c>
      <c r="H5613">
        <v>4.0199999999999996</v>
      </c>
      <c r="I5613">
        <v>6.05</v>
      </c>
      <c r="J5613">
        <v>6.07</v>
      </c>
      <c r="K5613">
        <v>2.7</v>
      </c>
      <c r="U5613">
        <v>15</v>
      </c>
      <c r="V5613">
        <v>18</v>
      </c>
      <c r="W5613">
        <v>13</v>
      </c>
      <c r="X5613">
        <v>83</v>
      </c>
      <c r="Y5613">
        <v>114</v>
      </c>
      <c r="Z5613">
        <v>135</v>
      </c>
      <c r="AA5613">
        <f t="shared" si="1216"/>
        <v>378</v>
      </c>
      <c r="AB5613">
        <f t="shared" si="1221"/>
        <v>6.2989281323961376E-5</v>
      </c>
      <c r="AC5613" s="175">
        <f t="shared" ref="AC5613" si="1227">SUM(AB5613:AB5616)/4</f>
        <v>6.7738473169815606E-5</v>
      </c>
    </row>
    <row r="5614" spans="1:29">
      <c r="A5614" t="s">
        <v>12462</v>
      </c>
      <c r="B5614" t="s">
        <v>12463</v>
      </c>
      <c r="C5614">
        <v>4.0599999999999996</v>
      </c>
      <c r="D5614">
        <v>4.0599999999999996</v>
      </c>
      <c r="E5614">
        <v>3.25</v>
      </c>
      <c r="F5614">
        <v>6.31</v>
      </c>
      <c r="G5614">
        <v>6.32</v>
      </c>
      <c r="H5614">
        <v>3.94</v>
      </c>
      <c r="I5614">
        <v>6.01</v>
      </c>
      <c r="J5614">
        <v>6.05</v>
      </c>
      <c r="K5614">
        <v>2.7</v>
      </c>
      <c r="U5614">
        <v>15</v>
      </c>
      <c r="V5614">
        <v>21</v>
      </c>
      <c r="W5614">
        <v>17</v>
      </c>
      <c r="X5614">
        <v>87</v>
      </c>
      <c r="Y5614">
        <v>120</v>
      </c>
      <c r="Z5614">
        <v>130</v>
      </c>
      <c r="AA5614">
        <f t="shared" si="1216"/>
        <v>390</v>
      </c>
      <c r="AB5614">
        <f t="shared" si="1221"/>
        <v>6.4988941048531575E-5</v>
      </c>
      <c r="AC5614" s="175"/>
    </row>
    <row r="5615" spans="1:29">
      <c r="A5615" t="s">
        <v>12464</v>
      </c>
      <c r="B5615" t="s">
        <v>12465</v>
      </c>
      <c r="C5615">
        <v>4.0599999999999996</v>
      </c>
      <c r="D5615">
        <v>4.0599999999999996</v>
      </c>
      <c r="E5615">
        <v>3.1</v>
      </c>
      <c r="F5615">
        <v>6.31</v>
      </c>
      <c r="G5615">
        <v>6.32</v>
      </c>
      <c r="H5615">
        <v>3.75</v>
      </c>
      <c r="I5615">
        <v>5.86</v>
      </c>
      <c r="J5615">
        <v>5.98</v>
      </c>
      <c r="K5615">
        <v>2.7</v>
      </c>
      <c r="U5615">
        <v>14</v>
      </c>
      <c r="V5615">
        <v>23</v>
      </c>
      <c r="W5615">
        <v>21</v>
      </c>
      <c r="X5615">
        <v>101</v>
      </c>
      <c r="Y5615">
        <v>123</v>
      </c>
      <c r="Z5615">
        <v>137</v>
      </c>
      <c r="AA5615">
        <f t="shared" si="1216"/>
        <v>419</v>
      </c>
      <c r="AB5615">
        <f t="shared" si="1221"/>
        <v>6.9821452049576233E-5</v>
      </c>
      <c r="AC5615" s="175"/>
    </row>
    <row r="5616" spans="1:29">
      <c r="A5616" t="s">
        <v>12466</v>
      </c>
      <c r="B5616" t="s">
        <v>12467</v>
      </c>
      <c r="C5616">
        <v>4.0599999999999996</v>
      </c>
      <c r="D5616">
        <v>4.0599999999999996</v>
      </c>
      <c r="E5616">
        <v>3.02</v>
      </c>
      <c r="F5616">
        <v>6.3</v>
      </c>
      <c r="G5616">
        <v>6.32</v>
      </c>
      <c r="H5616">
        <v>3.57</v>
      </c>
      <c r="I5616">
        <v>5.67</v>
      </c>
      <c r="J5616">
        <v>5.88</v>
      </c>
      <c r="K5616">
        <v>2.7</v>
      </c>
      <c r="U5616">
        <v>14</v>
      </c>
      <c r="V5616">
        <v>24</v>
      </c>
      <c r="W5616">
        <v>20</v>
      </c>
      <c r="X5616">
        <v>105</v>
      </c>
      <c r="Y5616">
        <v>134</v>
      </c>
      <c r="Z5616">
        <v>142</v>
      </c>
      <c r="AA5616">
        <f t="shared" si="1216"/>
        <v>439</v>
      </c>
      <c r="AB5616">
        <f t="shared" si="1221"/>
        <v>7.3154218257193241E-5</v>
      </c>
      <c r="AC5616" s="175"/>
    </row>
    <row r="5617" spans="1:29">
      <c r="A5617" t="s">
        <v>12468</v>
      </c>
      <c r="B5617" t="s">
        <v>12469</v>
      </c>
      <c r="C5617">
        <v>4.0599999999999996</v>
      </c>
      <c r="D5617">
        <v>4.0599999999999996</v>
      </c>
      <c r="E5617">
        <v>2.95</v>
      </c>
      <c r="F5617">
        <v>6.25</v>
      </c>
      <c r="G5617">
        <v>6.31</v>
      </c>
      <c r="H5617">
        <v>3.45</v>
      </c>
      <c r="I5617">
        <v>5.5</v>
      </c>
      <c r="J5617">
        <v>5.79</v>
      </c>
      <c r="K5617">
        <v>2.7</v>
      </c>
      <c r="U5617">
        <v>16</v>
      </c>
      <c r="V5617">
        <v>24</v>
      </c>
      <c r="W5617">
        <v>17</v>
      </c>
      <c r="X5617">
        <v>97</v>
      </c>
      <c r="Y5617">
        <v>130</v>
      </c>
      <c r="Z5617">
        <v>122</v>
      </c>
      <c r="AA5617">
        <f t="shared" si="1216"/>
        <v>406</v>
      </c>
      <c r="AB5617">
        <f t="shared" si="1221"/>
        <v>6.7655154014625179E-5</v>
      </c>
      <c r="AC5617" s="175">
        <f t="shared" ref="AC5617:AC5677" si="1228">SUM(AB5617:AB5620)/4</f>
        <v>4.6617067329042845E-5</v>
      </c>
    </row>
    <row r="5618" spans="1:29">
      <c r="A5618" t="s">
        <v>12470</v>
      </c>
      <c r="B5618" t="s">
        <v>12471</v>
      </c>
      <c r="C5618">
        <v>4.0599999999999996</v>
      </c>
      <c r="D5618">
        <v>4.0599999999999996</v>
      </c>
      <c r="E5618">
        <v>2.88</v>
      </c>
      <c r="F5618">
        <v>6.13</v>
      </c>
      <c r="G5618">
        <v>6.31</v>
      </c>
      <c r="H5618">
        <v>3.33</v>
      </c>
      <c r="I5618">
        <v>5.33</v>
      </c>
      <c r="J5618">
        <v>5.71</v>
      </c>
      <c r="K5618">
        <v>2.7</v>
      </c>
      <c r="U5618">
        <v>11</v>
      </c>
      <c r="V5618">
        <v>18</v>
      </c>
      <c r="W5618">
        <v>15</v>
      </c>
      <c r="X5618">
        <v>94</v>
      </c>
      <c r="Y5618">
        <v>118</v>
      </c>
      <c r="Z5618">
        <v>71</v>
      </c>
      <c r="AA5618">
        <f t="shared" si="1216"/>
        <v>327</v>
      </c>
      <c r="AB5618">
        <f t="shared" si="1221"/>
        <v>5.4490727494538015E-5</v>
      </c>
      <c r="AC5618" s="175"/>
    </row>
    <row r="5619" spans="1:29">
      <c r="A5619" t="s">
        <v>12472</v>
      </c>
      <c r="B5619" t="s">
        <v>12473</v>
      </c>
      <c r="C5619">
        <v>4.05</v>
      </c>
      <c r="D5619">
        <v>4.0599999999999996</v>
      </c>
      <c r="E5619">
        <v>2.85</v>
      </c>
      <c r="F5619">
        <v>6</v>
      </c>
      <c r="G5619">
        <v>6.29</v>
      </c>
      <c r="H5619">
        <v>3.26</v>
      </c>
      <c r="I5619">
        <v>5.24</v>
      </c>
      <c r="J5619">
        <v>5.66</v>
      </c>
      <c r="K5619">
        <v>2.7</v>
      </c>
      <c r="U5619">
        <v>10</v>
      </c>
      <c r="V5619">
        <v>13</v>
      </c>
      <c r="W5619">
        <v>8</v>
      </c>
      <c r="X5619">
        <v>71</v>
      </c>
      <c r="Y5619">
        <v>88</v>
      </c>
      <c r="Z5619">
        <v>29</v>
      </c>
      <c r="AA5619">
        <f t="shared" si="1216"/>
        <v>219</v>
      </c>
      <c r="AB5619">
        <f t="shared" si="1221"/>
        <v>3.6493789973406193E-5</v>
      </c>
      <c r="AC5619" s="175"/>
    </row>
    <row r="5620" spans="1:29">
      <c r="A5620" t="s">
        <v>12474</v>
      </c>
      <c r="B5620" t="s">
        <v>12475</v>
      </c>
      <c r="C5620">
        <v>4.03</v>
      </c>
      <c r="D5620">
        <v>4.0599999999999996</v>
      </c>
      <c r="E5620">
        <v>2.81</v>
      </c>
      <c r="F5620">
        <v>5.83</v>
      </c>
      <c r="G5620">
        <v>6.24</v>
      </c>
      <c r="H5620">
        <v>3.2</v>
      </c>
      <c r="I5620">
        <v>5.14</v>
      </c>
      <c r="J5620">
        <v>5.61</v>
      </c>
      <c r="K5620">
        <v>2.7</v>
      </c>
      <c r="U5620">
        <v>5</v>
      </c>
      <c r="V5620">
        <v>6</v>
      </c>
      <c r="W5620">
        <v>6</v>
      </c>
      <c r="X5620">
        <v>72</v>
      </c>
      <c r="Y5620">
        <v>66</v>
      </c>
      <c r="Z5620">
        <v>12</v>
      </c>
      <c r="AA5620">
        <f t="shared" si="1216"/>
        <v>167</v>
      </c>
      <c r="AB5620">
        <f t="shared" si="1221"/>
        <v>2.7828597833601981E-5</v>
      </c>
      <c r="AC5620" s="175"/>
    </row>
    <row r="5621" spans="1:29">
      <c r="A5621" t="s">
        <v>12476</v>
      </c>
      <c r="B5621" t="s">
        <v>12477</v>
      </c>
      <c r="C5621">
        <v>3.99</v>
      </c>
      <c r="D5621">
        <v>4.0599999999999996</v>
      </c>
      <c r="E5621">
        <v>2.78</v>
      </c>
      <c r="F5621">
        <v>5.68</v>
      </c>
      <c r="G5621">
        <v>6.17</v>
      </c>
      <c r="H5621">
        <v>3.15</v>
      </c>
      <c r="I5621">
        <v>5.07</v>
      </c>
      <c r="J5621">
        <v>5.56</v>
      </c>
      <c r="K5621">
        <v>2.7</v>
      </c>
      <c r="U5621">
        <v>6</v>
      </c>
      <c r="V5621">
        <v>5</v>
      </c>
      <c r="W5621">
        <v>6</v>
      </c>
      <c r="X5621">
        <v>82</v>
      </c>
      <c r="Y5621">
        <v>68</v>
      </c>
      <c r="Z5621">
        <v>14</v>
      </c>
      <c r="AA5621">
        <f t="shared" si="1216"/>
        <v>181</v>
      </c>
      <c r="AB5621">
        <f t="shared" si="1221"/>
        <v>3.0161534178933886E-5</v>
      </c>
      <c r="AC5621" s="175">
        <f t="shared" ref="AC5621:AC5681" si="1229">SUM(AB5621:AB5624)/4</f>
        <v>3.5410640955930666E-5</v>
      </c>
    </row>
    <row r="5622" spans="1:29">
      <c r="A5622" t="s">
        <v>12478</v>
      </c>
      <c r="B5622" t="s">
        <v>12479</v>
      </c>
      <c r="C5622">
        <v>3.95</v>
      </c>
      <c r="D5622">
        <v>4.0599999999999996</v>
      </c>
      <c r="E5622">
        <v>2.75</v>
      </c>
      <c r="F5622">
        <v>5.54</v>
      </c>
      <c r="G5622">
        <v>6.07</v>
      </c>
      <c r="H5622">
        <v>3.09</v>
      </c>
      <c r="I5622">
        <v>5</v>
      </c>
      <c r="J5622">
        <v>5.53</v>
      </c>
      <c r="K5622">
        <v>2.7</v>
      </c>
      <c r="U5622">
        <v>5</v>
      </c>
      <c r="V5622">
        <v>4</v>
      </c>
      <c r="W5622">
        <v>7</v>
      </c>
      <c r="X5622">
        <v>85</v>
      </c>
      <c r="Y5622">
        <v>66</v>
      </c>
      <c r="Z5622">
        <v>12</v>
      </c>
      <c r="AA5622">
        <f t="shared" si="1216"/>
        <v>179</v>
      </c>
      <c r="AB5622">
        <f t="shared" si="1221"/>
        <v>2.9828257558172184E-5</v>
      </c>
      <c r="AC5622" s="175"/>
    </row>
    <row r="5623" spans="1:29">
      <c r="A5623" t="s">
        <v>12480</v>
      </c>
      <c r="B5623" t="s">
        <v>12481</v>
      </c>
      <c r="C5623">
        <v>3.93</v>
      </c>
      <c r="D5623">
        <v>4.0599999999999996</v>
      </c>
      <c r="E5623">
        <v>2.74</v>
      </c>
      <c r="F5623">
        <v>5.47</v>
      </c>
      <c r="G5623">
        <v>6.03</v>
      </c>
      <c r="H5623">
        <v>3.06</v>
      </c>
      <c r="I5623">
        <v>4.97</v>
      </c>
      <c r="J5623">
        <v>5.52</v>
      </c>
      <c r="K5623">
        <v>2.7</v>
      </c>
      <c r="U5623">
        <v>9</v>
      </c>
      <c r="V5623">
        <v>7</v>
      </c>
      <c r="W5623">
        <v>9</v>
      </c>
      <c r="X5623">
        <v>84</v>
      </c>
      <c r="Y5623">
        <v>63</v>
      </c>
      <c r="Z5623">
        <v>22</v>
      </c>
      <c r="AA5623">
        <f t="shared" si="1216"/>
        <v>194</v>
      </c>
      <c r="AB5623">
        <f t="shared" si="1221"/>
        <v>3.232783221388494E-5</v>
      </c>
      <c r="AC5623" s="175"/>
    </row>
    <row r="5624" spans="1:29">
      <c r="A5624" t="s">
        <v>12482</v>
      </c>
      <c r="B5624" t="s">
        <v>12483</v>
      </c>
      <c r="C5624">
        <v>3.89</v>
      </c>
      <c r="D5624">
        <v>4.05</v>
      </c>
      <c r="E5624">
        <v>2.72</v>
      </c>
      <c r="F5624">
        <v>5.37</v>
      </c>
      <c r="G5624">
        <v>5.96</v>
      </c>
      <c r="H5624">
        <v>3.02</v>
      </c>
      <c r="I5624">
        <v>4.93</v>
      </c>
      <c r="J5624">
        <v>5.49</v>
      </c>
      <c r="K5624">
        <v>2.7</v>
      </c>
      <c r="U5624">
        <v>9</v>
      </c>
      <c r="V5624">
        <v>12</v>
      </c>
      <c r="W5624">
        <v>14</v>
      </c>
      <c r="X5624">
        <v>109</v>
      </c>
      <c r="Y5624">
        <v>101</v>
      </c>
      <c r="Z5624">
        <v>51</v>
      </c>
      <c r="AA5624">
        <f t="shared" si="1216"/>
        <v>296</v>
      </c>
      <c r="AB5624">
        <f t="shared" si="1221"/>
        <v>4.9324939872731655E-5</v>
      </c>
      <c r="AC5624" s="175"/>
    </row>
    <row r="5625" spans="1:29">
      <c r="A5625" t="s">
        <v>12484</v>
      </c>
      <c r="B5625" t="s">
        <v>12485</v>
      </c>
      <c r="C5625">
        <v>3.93</v>
      </c>
      <c r="D5625">
        <v>4.0599999999999996</v>
      </c>
      <c r="E5625">
        <v>2.73</v>
      </c>
      <c r="F5625">
        <v>5.42</v>
      </c>
      <c r="G5625">
        <v>5.98</v>
      </c>
      <c r="H5625">
        <v>3.02</v>
      </c>
      <c r="I5625">
        <v>4.97</v>
      </c>
      <c r="J5625">
        <v>5.51</v>
      </c>
      <c r="K5625">
        <v>2.7</v>
      </c>
      <c r="U5625">
        <v>1</v>
      </c>
      <c r="V5625">
        <v>21</v>
      </c>
      <c r="W5625">
        <v>23</v>
      </c>
      <c r="X5625">
        <v>179</v>
      </c>
      <c r="Y5625">
        <v>139</v>
      </c>
      <c r="Z5625">
        <v>160</v>
      </c>
      <c r="AA5625">
        <f t="shared" si="1216"/>
        <v>523</v>
      </c>
      <c r="AB5625">
        <f t="shared" si="1221"/>
        <v>8.715183632918465E-5</v>
      </c>
      <c r="AC5625" s="175">
        <f t="shared" ref="AC5625:AC5685" si="1230">SUM(AB5625:AB5628)/4</f>
        <v>9.5108815649870261E-5</v>
      </c>
    </row>
    <row r="5626" spans="1:29">
      <c r="A5626" t="s">
        <v>12486</v>
      </c>
      <c r="B5626" t="s">
        <v>12487</v>
      </c>
      <c r="C5626">
        <v>4.0599999999999996</v>
      </c>
      <c r="D5626">
        <v>4.0599999999999996</v>
      </c>
      <c r="E5626">
        <v>2.84</v>
      </c>
      <c r="F5626">
        <v>5.83</v>
      </c>
      <c r="G5626">
        <v>6.22</v>
      </c>
      <c r="H5626">
        <v>3.13</v>
      </c>
      <c r="I5626">
        <v>5.24</v>
      </c>
      <c r="J5626">
        <v>5.66</v>
      </c>
      <c r="K5626">
        <v>2.7</v>
      </c>
      <c r="U5626">
        <v>6</v>
      </c>
      <c r="V5626">
        <v>31</v>
      </c>
      <c r="W5626">
        <v>18</v>
      </c>
      <c r="X5626">
        <v>198</v>
      </c>
      <c r="Y5626">
        <v>117</v>
      </c>
      <c r="Z5626">
        <v>250</v>
      </c>
      <c r="AA5626">
        <f t="shared" si="1216"/>
        <v>620</v>
      </c>
      <c r="AB5626">
        <f t="shared" si="1221"/>
        <v>1.0331575243612711E-4</v>
      </c>
      <c r="AC5626" s="175"/>
    </row>
    <row r="5627" spans="1:29">
      <c r="A5627" t="s">
        <v>12488</v>
      </c>
      <c r="B5627" t="s">
        <v>12489</v>
      </c>
      <c r="C5627">
        <v>4.0599999999999996</v>
      </c>
      <c r="D5627">
        <v>4.0599999999999996</v>
      </c>
      <c r="E5627">
        <v>2.98</v>
      </c>
      <c r="F5627">
        <v>6.24</v>
      </c>
      <c r="G5627">
        <v>6.31</v>
      </c>
      <c r="H5627">
        <v>3.28</v>
      </c>
      <c r="I5627">
        <v>5.6</v>
      </c>
      <c r="J5627">
        <v>5.84</v>
      </c>
      <c r="K5627">
        <v>2.7</v>
      </c>
      <c r="U5627">
        <v>12</v>
      </c>
      <c r="V5627">
        <v>20</v>
      </c>
      <c r="W5627">
        <v>20</v>
      </c>
      <c r="X5627">
        <v>211</v>
      </c>
      <c r="Y5627">
        <v>148</v>
      </c>
      <c r="Z5627">
        <v>215</v>
      </c>
      <c r="AA5627">
        <f t="shared" si="1216"/>
        <v>626</v>
      </c>
      <c r="AB5627">
        <f t="shared" si="1221"/>
        <v>1.0431558229841223E-4</v>
      </c>
      <c r="AC5627" s="175"/>
    </row>
    <row r="5628" spans="1:29">
      <c r="A5628" t="s">
        <v>12490</v>
      </c>
      <c r="B5628" t="s">
        <v>12491</v>
      </c>
      <c r="C5628">
        <v>4.0599999999999996</v>
      </c>
      <c r="D5628">
        <v>4.0599999999999996</v>
      </c>
      <c r="E5628">
        <v>3.12</v>
      </c>
      <c r="F5628">
        <v>6.31</v>
      </c>
      <c r="G5628">
        <v>6.32</v>
      </c>
      <c r="H5628">
        <v>3.48</v>
      </c>
      <c r="I5628">
        <v>5.91</v>
      </c>
      <c r="J5628">
        <v>6</v>
      </c>
      <c r="K5628">
        <v>2.7</v>
      </c>
      <c r="U5628">
        <v>16</v>
      </c>
      <c r="V5628">
        <v>19</v>
      </c>
      <c r="W5628">
        <v>18</v>
      </c>
      <c r="X5628">
        <v>166</v>
      </c>
      <c r="Y5628">
        <v>132</v>
      </c>
      <c r="Z5628">
        <v>163</v>
      </c>
      <c r="AA5628">
        <f t="shared" si="1216"/>
        <v>514</v>
      </c>
      <c r="AB5628">
        <f t="shared" si="1221"/>
        <v>8.5652091535757001E-5</v>
      </c>
      <c r="AC5628" s="175"/>
    </row>
    <row r="5629" spans="1:29">
      <c r="A5629" t="s">
        <v>12492</v>
      </c>
      <c r="B5629" t="s">
        <v>12493</v>
      </c>
      <c r="C5629">
        <v>4.0599999999999996</v>
      </c>
      <c r="D5629">
        <v>4.0599999999999996</v>
      </c>
      <c r="E5629">
        <v>3.23</v>
      </c>
      <c r="F5629">
        <v>6.32</v>
      </c>
      <c r="G5629">
        <v>6.32</v>
      </c>
      <c r="H5629">
        <v>3.7</v>
      </c>
      <c r="I5629">
        <v>6.02</v>
      </c>
      <c r="J5629">
        <v>6.06</v>
      </c>
      <c r="K5629">
        <v>2.7</v>
      </c>
      <c r="U5629">
        <v>13</v>
      </c>
      <c r="V5629">
        <v>18</v>
      </c>
      <c r="W5629">
        <v>19</v>
      </c>
      <c r="X5629">
        <v>154</v>
      </c>
      <c r="Y5629">
        <v>135</v>
      </c>
      <c r="Z5629">
        <v>156</v>
      </c>
      <c r="AA5629">
        <f t="shared" si="1216"/>
        <v>495</v>
      </c>
      <c r="AB5629">
        <f t="shared" si="1221"/>
        <v>8.2485963638520847E-5</v>
      </c>
      <c r="AC5629" s="175">
        <f t="shared" ref="AC5629:AC5689" si="1231">SUM(AB5629:AB5632)/4</f>
        <v>7.5028899248977799E-5</v>
      </c>
    </row>
    <row r="5630" spans="1:29">
      <c r="A5630" t="s">
        <v>12494</v>
      </c>
      <c r="B5630" t="s">
        <v>12495</v>
      </c>
      <c r="C5630">
        <v>4.0599999999999996</v>
      </c>
      <c r="D5630">
        <v>4.0599999999999996</v>
      </c>
      <c r="E5630">
        <v>3.32</v>
      </c>
      <c r="F5630">
        <v>6.32</v>
      </c>
      <c r="G5630">
        <v>6.32</v>
      </c>
      <c r="H5630">
        <v>3.89</v>
      </c>
      <c r="I5630">
        <v>6.05</v>
      </c>
      <c r="J5630">
        <v>6.07</v>
      </c>
      <c r="K5630">
        <v>2.7</v>
      </c>
      <c r="U5630">
        <v>11</v>
      </c>
      <c r="V5630">
        <v>16</v>
      </c>
      <c r="W5630">
        <v>14</v>
      </c>
      <c r="X5630">
        <v>143</v>
      </c>
      <c r="Y5630">
        <v>128</v>
      </c>
      <c r="Z5630">
        <v>142</v>
      </c>
      <c r="AA5630">
        <f t="shared" si="1216"/>
        <v>454</v>
      </c>
      <c r="AB5630">
        <f t="shared" si="1221"/>
        <v>7.565379291290599E-5</v>
      </c>
      <c r="AC5630" s="175"/>
    </row>
    <row r="5631" spans="1:29">
      <c r="A5631" t="s">
        <v>12496</v>
      </c>
      <c r="B5631" t="s">
        <v>12497</v>
      </c>
      <c r="C5631">
        <v>4.0599999999999996</v>
      </c>
      <c r="D5631">
        <v>4.0599999999999996</v>
      </c>
      <c r="E5631">
        <v>3.38</v>
      </c>
      <c r="F5631">
        <v>6.32</v>
      </c>
      <c r="G5631">
        <v>6.32</v>
      </c>
      <c r="H5631">
        <v>4.0199999999999996</v>
      </c>
      <c r="I5631">
        <v>6.07</v>
      </c>
      <c r="J5631">
        <v>6.08</v>
      </c>
      <c r="K5631">
        <v>2.7</v>
      </c>
      <c r="U5631">
        <v>7</v>
      </c>
      <c r="V5631">
        <v>15</v>
      </c>
      <c r="W5631">
        <v>12</v>
      </c>
      <c r="X5631">
        <v>131</v>
      </c>
      <c r="Y5631">
        <v>124</v>
      </c>
      <c r="Z5631">
        <v>144</v>
      </c>
      <c r="AA5631">
        <f t="shared" si="1216"/>
        <v>433</v>
      </c>
      <c r="AB5631">
        <f t="shared" si="1221"/>
        <v>7.2154388394908128E-5</v>
      </c>
      <c r="AC5631" s="175"/>
    </row>
    <row r="5632" spans="1:29">
      <c r="A5632" t="s">
        <v>12498</v>
      </c>
      <c r="B5632" t="s">
        <v>12499</v>
      </c>
      <c r="C5632">
        <v>4.0599999999999996</v>
      </c>
      <c r="D5632">
        <v>4.0599999999999996</v>
      </c>
      <c r="E5632">
        <v>3.42</v>
      </c>
      <c r="F5632">
        <v>6.32</v>
      </c>
      <c r="G5632">
        <v>6.32</v>
      </c>
      <c r="H5632">
        <v>4.12</v>
      </c>
      <c r="I5632">
        <v>6.08</v>
      </c>
      <c r="J5632">
        <v>6.09</v>
      </c>
      <c r="K5632">
        <v>2.7</v>
      </c>
      <c r="U5632">
        <v>9</v>
      </c>
      <c r="V5632">
        <v>14</v>
      </c>
      <c r="W5632">
        <v>9</v>
      </c>
      <c r="X5632">
        <v>125</v>
      </c>
      <c r="Y5632">
        <v>124</v>
      </c>
      <c r="Z5632">
        <v>138</v>
      </c>
      <c r="AA5632">
        <f t="shared" si="1216"/>
        <v>419</v>
      </c>
      <c r="AB5632">
        <f t="shared" si="1221"/>
        <v>6.9821452049576233E-5</v>
      </c>
      <c r="AC5632" s="175"/>
    </row>
    <row r="5633" spans="1:29">
      <c r="A5633" t="s">
        <v>12500</v>
      </c>
      <c r="B5633" t="s">
        <v>12501</v>
      </c>
      <c r="C5633">
        <v>4.0599999999999996</v>
      </c>
      <c r="D5633">
        <v>4.0599999999999996</v>
      </c>
      <c r="E5633">
        <v>3.46</v>
      </c>
      <c r="F5633">
        <v>6.32</v>
      </c>
      <c r="G5633">
        <v>6.32</v>
      </c>
      <c r="H5633">
        <v>4.2</v>
      </c>
      <c r="I5633">
        <v>6.08</v>
      </c>
      <c r="J5633">
        <v>6.09</v>
      </c>
      <c r="K5633">
        <v>2.7</v>
      </c>
      <c r="U5633">
        <v>10</v>
      </c>
      <c r="V5633">
        <v>13</v>
      </c>
      <c r="W5633">
        <v>11</v>
      </c>
      <c r="X5633">
        <v>107</v>
      </c>
      <c r="Y5633">
        <v>114</v>
      </c>
      <c r="Z5633">
        <v>112</v>
      </c>
      <c r="AA5633">
        <f t="shared" si="1216"/>
        <v>367</v>
      </c>
      <c r="AB5633">
        <f t="shared" si="1221"/>
        <v>6.1156259909772017E-5</v>
      </c>
      <c r="AC5633" s="175">
        <f t="shared" ref="AC5633" si="1232">SUM(AB5633:AB5636)/4</f>
        <v>5.6657025529489069E-5</v>
      </c>
    </row>
    <row r="5634" spans="1:29">
      <c r="A5634" t="s">
        <v>12502</v>
      </c>
      <c r="B5634" t="s">
        <v>12503</v>
      </c>
      <c r="C5634">
        <v>4.0599999999999996</v>
      </c>
      <c r="D5634">
        <v>4.0599999999999996</v>
      </c>
      <c r="E5634">
        <v>3.48</v>
      </c>
      <c r="F5634">
        <v>6.32</v>
      </c>
      <c r="G5634">
        <v>6.32</v>
      </c>
      <c r="H5634">
        <v>4.24</v>
      </c>
      <c r="I5634">
        <v>6.08</v>
      </c>
      <c r="J5634">
        <v>6.09</v>
      </c>
      <c r="K5634">
        <v>2.7</v>
      </c>
      <c r="U5634">
        <v>12</v>
      </c>
      <c r="V5634">
        <v>12</v>
      </c>
      <c r="W5634">
        <v>10</v>
      </c>
      <c r="X5634">
        <v>88</v>
      </c>
      <c r="Y5634">
        <v>117</v>
      </c>
      <c r="Z5634">
        <v>107</v>
      </c>
      <c r="AA5634">
        <f t="shared" si="1216"/>
        <v>346</v>
      </c>
      <c r="AB5634">
        <f t="shared" si="1221"/>
        <v>5.7656855391774168E-5</v>
      </c>
      <c r="AC5634" s="175"/>
    </row>
    <row r="5635" spans="1:29">
      <c r="A5635" t="s">
        <v>12504</v>
      </c>
      <c r="B5635" t="s">
        <v>12505</v>
      </c>
      <c r="C5635">
        <v>4.0599999999999996</v>
      </c>
      <c r="D5635">
        <v>4.0599999999999996</v>
      </c>
      <c r="E5635">
        <v>3.49</v>
      </c>
      <c r="F5635">
        <v>6.32</v>
      </c>
      <c r="G5635">
        <v>6.32</v>
      </c>
      <c r="H5635">
        <v>4.24</v>
      </c>
      <c r="I5635">
        <v>6.08</v>
      </c>
      <c r="J5635">
        <v>6.09</v>
      </c>
      <c r="K5635">
        <v>2.7</v>
      </c>
      <c r="U5635">
        <v>11</v>
      </c>
      <c r="V5635">
        <v>12</v>
      </c>
      <c r="W5635">
        <v>11</v>
      </c>
      <c r="X5635">
        <v>85</v>
      </c>
      <c r="Y5635">
        <v>106</v>
      </c>
      <c r="Z5635">
        <v>96</v>
      </c>
      <c r="AA5635">
        <f t="shared" si="1216"/>
        <v>321</v>
      </c>
      <c r="AB5635">
        <f t="shared" si="1221"/>
        <v>5.3490897632252908E-5</v>
      </c>
      <c r="AC5635" s="175"/>
    </row>
    <row r="5636" spans="1:29">
      <c r="A5636" t="s">
        <v>12506</v>
      </c>
      <c r="B5636" t="s">
        <v>12507</v>
      </c>
      <c r="C5636">
        <v>4.0599999999999996</v>
      </c>
      <c r="D5636">
        <v>4.0599999999999996</v>
      </c>
      <c r="E5636">
        <v>3.47</v>
      </c>
      <c r="F5636">
        <v>6.32</v>
      </c>
      <c r="G5636">
        <v>6.32</v>
      </c>
      <c r="H5636">
        <v>4.2</v>
      </c>
      <c r="I5636">
        <v>6.08</v>
      </c>
      <c r="J5636">
        <v>6.09</v>
      </c>
      <c r="K5636">
        <v>2.7</v>
      </c>
      <c r="U5636">
        <v>13</v>
      </c>
      <c r="V5636">
        <v>13</v>
      </c>
      <c r="W5636">
        <v>11</v>
      </c>
      <c r="X5636">
        <v>72</v>
      </c>
      <c r="Y5636">
        <v>105</v>
      </c>
      <c r="Z5636">
        <v>112</v>
      </c>
      <c r="AA5636">
        <f t="shared" si="1216"/>
        <v>326</v>
      </c>
      <c r="AB5636">
        <f t="shared" si="1221"/>
        <v>5.432408918415716E-5</v>
      </c>
      <c r="AC5636" s="175"/>
    </row>
    <row r="5637" spans="1:29">
      <c r="A5637" t="s">
        <v>12508</v>
      </c>
      <c r="B5637" t="s">
        <v>12509</v>
      </c>
      <c r="C5637">
        <v>4.0599999999999996</v>
      </c>
      <c r="D5637">
        <v>4.0599999999999996</v>
      </c>
      <c r="E5637">
        <v>3.43</v>
      </c>
      <c r="F5637">
        <v>6.32</v>
      </c>
      <c r="G5637">
        <v>6.32</v>
      </c>
      <c r="H5637">
        <v>4.1399999999999997</v>
      </c>
      <c r="I5637">
        <v>6.07</v>
      </c>
      <c r="J5637">
        <v>6.08</v>
      </c>
      <c r="K5637">
        <v>2.7</v>
      </c>
      <c r="U5637">
        <v>11</v>
      </c>
      <c r="V5637">
        <v>13</v>
      </c>
      <c r="W5637">
        <v>9</v>
      </c>
      <c r="X5637">
        <v>83</v>
      </c>
      <c r="Y5637">
        <v>112</v>
      </c>
      <c r="Z5637">
        <v>132</v>
      </c>
      <c r="AA5637">
        <f t="shared" si="1216"/>
        <v>360</v>
      </c>
      <c r="AB5637">
        <f t="shared" si="1221"/>
        <v>5.998979173710607E-5</v>
      </c>
      <c r="AC5637" s="175">
        <f t="shared" si="1217"/>
        <v>6.5197238936507643E-5</v>
      </c>
    </row>
    <row r="5638" spans="1:29">
      <c r="A5638" t="s">
        <v>12510</v>
      </c>
      <c r="B5638" t="s">
        <v>12511</v>
      </c>
      <c r="C5638">
        <v>4.0599999999999996</v>
      </c>
      <c r="D5638">
        <v>4.0599999999999996</v>
      </c>
      <c r="E5638">
        <v>3.33</v>
      </c>
      <c r="F5638">
        <v>6.32</v>
      </c>
      <c r="G5638">
        <v>6.32</v>
      </c>
      <c r="H5638">
        <v>4.08</v>
      </c>
      <c r="I5638">
        <v>6.07</v>
      </c>
      <c r="J5638">
        <v>6.08</v>
      </c>
      <c r="K5638">
        <v>2.7</v>
      </c>
      <c r="U5638">
        <v>12</v>
      </c>
      <c r="V5638">
        <v>15</v>
      </c>
      <c r="W5638">
        <v>12</v>
      </c>
      <c r="X5638">
        <v>89</v>
      </c>
      <c r="Y5638">
        <v>118</v>
      </c>
      <c r="Z5638">
        <v>128</v>
      </c>
      <c r="AA5638">
        <f t="shared" ref="AA5638:AA5701" si="1233">SUM(U5638:Z5638)</f>
        <v>374</v>
      </c>
      <c r="AB5638">
        <f t="shared" si="1221"/>
        <v>6.2322728082437972E-5</v>
      </c>
      <c r="AC5638" s="175"/>
    </row>
    <row r="5639" spans="1:29">
      <c r="A5639" t="s">
        <v>12512</v>
      </c>
      <c r="B5639" t="s">
        <v>12513</v>
      </c>
      <c r="C5639">
        <v>4.0599999999999996</v>
      </c>
      <c r="D5639">
        <v>4.0599999999999996</v>
      </c>
      <c r="E5639">
        <v>3.19</v>
      </c>
      <c r="F5639">
        <v>6.31</v>
      </c>
      <c r="G5639">
        <v>6.32</v>
      </c>
      <c r="H5639">
        <v>3.94</v>
      </c>
      <c r="I5639">
        <v>6</v>
      </c>
      <c r="J5639">
        <v>6.05</v>
      </c>
      <c r="K5639">
        <v>2.7</v>
      </c>
      <c r="U5639">
        <v>9</v>
      </c>
      <c r="V5639">
        <v>18</v>
      </c>
      <c r="W5639">
        <v>16</v>
      </c>
      <c r="X5639">
        <v>109</v>
      </c>
      <c r="Y5639">
        <v>121</v>
      </c>
      <c r="Z5639">
        <v>135</v>
      </c>
      <c r="AA5639">
        <f t="shared" si="1233"/>
        <v>408</v>
      </c>
      <c r="AB5639">
        <f t="shared" si="1221"/>
        <v>6.7988430635386874E-5</v>
      </c>
      <c r="AC5639" s="175"/>
    </row>
    <row r="5640" spans="1:29">
      <c r="A5640" t="s">
        <v>12514</v>
      </c>
      <c r="B5640" t="s">
        <v>12515</v>
      </c>
      <c r="C5640">
        <v>4.0599999999999996</v>
      </c>
      <c r="D5640">
        <v>4.0599999999999996</v>
      </c>
      <c r="E5640">
        <v>3.11</v>
      </c>
      <c r="F5640">
        <v>6.31</v>
      </c>
      <c r="G5640">
        <v>6.32</v>
      </c>
      <c r="H5640">
        <v>3.78</v>
      </c>
      <c r="I5640">
        <v>5.9</v>
      </c>
      <c r="J5640">
        <v>5.99</v>
      </c>
      <c r="K5640">
        <v>2.7</v>
      </c>
      <c r="U5640">
        <v>10</v>
      </c>
      <c r="V5640">
        <v>17</v>
      </c>
      <c r="W5640">
        <v>15</v>
      </c>
      <c r="X5640">
        <v>109</v>
      </c>
      <c r="Y5640">
        <v>132</v>
      </c>
      <c r="Z5640">
        <v>140</v>
      </c>
      <c r="AA5640">
        <f t="shared" si="1233"/>
        <v>423</v>
      </c>
      <c r="AB5640">
        <f t="shared" si="1221"/>
        <v>7.0488005291099637E-5</v>
      </c>
      <c r="AC5640" s="175"/>
    </row>
    <row r="5641" spans="1:29">
      <c r="A5641" t="s">
        <v>12516</v>
      </c>
      <c r="B5641" t="s">
        <v>12517</v>
      </c>
      <c r="C5641">
        <v>4.0599999999999996</v>
      </c>
      <c r="D5641">
        <v>4.0599999999999996</v>
      </c>
      <c r="E5641">
        <v>3.05</v>
      </c>
      <c r="F5641">
        <v>6.31</v>
      </c>
      <c r="G5641">
        <v>6.32</v>
      </c>
      <c r="H5641">
        <v>3.65</v>
      </c>
      <c r="I5641">
        <v>5.77</v>
      </c>
      <c r="J5641">
        <v>5.93</v>
      </c>
      <c r="K5641">
        <v>2.7</v>
      </c>
      <c r="U5641">
        <v>11</v>
      </c>
      <c r="V5641">
        <v>18</v>
      </c>
      <c r="W5641">
        <v>13</v>
      </c>
      <c r="X5641">
        <v>104</v>
      </c>
      <c r="Y5641">
        <v>128</v>
      </c>
      <c r="Z5641">
        <v>120</v>
      </c>
      <c r="AA5641">
        <f t="shared" si="1233"/>
        <v>394</v>
      </c>
      <c r="AB5641">
        <f t="shared" si="1221"/>
        <v>6.565549429005498E-5</v>
      </c>
      <c r="AC5641" s="175">
        <f t="shared" si="1218"/>
        <v>4.5283960845996043E-5</v>
      </c>
    </row>
    <row r="5642" spans="1:29">
      <c r="A5642" t="s">
        <v>12518</v>
      </c>
      <c r="B5642" t="s">
        <v>12519</v>
      </c>
      <c r="C5642">
        <v>4.0599999999999996</v>
      </c>
      <c r="D5642">
        <v>4.0599999999999996</v>
      </c>
      <c r="E5642">
        <v>3</v>
      </c>
      <c r="F5642">
        <v>6.31</v>
      </c>
      <c r="G5642">
        <v>6.32</v>
      </c>
      <c r="H5642">
        <v>3.55</v>
      </c>
      <c r="I5642">
        <v>5.65</v>
      </c>
      <c r="J5642">
        <v>5.87</v>
      </c>
      <c r="K5642">
        <v>2.7</v>
      </c>
      <c r="U5642">
        <v>8</v>
      </c>
      <c r="V5642">
        <v>13</v>
      </c>
      <c r="W5642">
        <v>12</v>
      </c>
      <c r="X5642">
        <v>93</v>
      </c>
      <c r="Y5642">
        <v>117</v>
      </c>
      <c r="Z5642">
        <v>70</v>
      </c>
      <c r="AA5642">
        <f t="shared" si="1233"/>
        <v>313</v>
      </c>
      <c r="AB5642">
        <f t="shared" si="1221"/>
        <v>5.2157791149206113E-5</v>
      </c>
      <c r="AC5642" s="175"/>
    </row>
    <row r="5643" spans="1:29">
      <c r="A5643" t="s">
        <v>12520</v>
      </c>
      <c r="B5643" t="s">
        <v>12521</v>
      </c>
      <c r="C5643">
        <v>4.0599999999999996</v>
      </c>
      <c r="D5643">
        <v>4.0599999999999996</v>
      </c>
      <c r="E5643">
        <v>2.96</v>
      </c>
      <c r="F5643">
        <v>6.29</v>
      </c>
      <c r="G5643">
        <v>6.32</v>
      </c>
      <c r="H5643">
        <v>3.48</v>
      </c>
      <c r="I5643">
        <v>5.55</v>
      </c>
      <c r="J5643">
        <v>5.82</v>
      </c>
      <c r="K5643">
        <v>2.7</v>
      </c>
      <c r="U5643">
        <v>8</v>
      </c>
      <c r="V5643">
        <v>9</v>
      </c>
      <c r="W5643">
        <v>7</v>
      </c>
      <c r="X5643">
        <v>70</v>
      </c>
      <c r="Y5643">
        <v>87</v>
      </c>
      <c r="Z5643">
        <v>29</v>
      </c>
      <c r="AA5643">
        <f t="shared" si="1233"/>
        <v>210</v>
      </c>
      <c r="AB5643">
        <f t="shared" si="1221"/>
        <v>3.4994045179978544E-5</v>
      </c>
      <c r="AC5643" s="175"/>
    </row>
    <row r="5644" spans="1:29">
      <c r="A5644" t="s">
        <v>12522</v>
      </c>
      <c r="B5644" t="s">
        <v>12523</v>
      </c>
      <c r="C5644">
        <v>4.0599999999999996</v>
      </c>
      <c r="D5644">
        <v>4.0599999999999996</v>
      </c>
      <c r="E5644">
        <v>2.92</v>
      </c>
      <c r="F5644">
        <v>6.24</v>
      </c>
      <c r="G5644">
        <v>6.31</v>
      </c>
      <c r="H5644">
        <v>3.42</v>
      </c>
      <c r="I5644">
        <v>5.43</v>
      </c>
      <c r="J5644">
        <v>5.76</v>
      </c>
      <c r="K5644">
        <v>2.7</v>
      </c>
      <c r="V5644">
        <v>4</v>
      </c>
      <c r="W5644">
        <v>3</v>
      </c>
      <c r="X5644">
        <v>87</v>
      </c>
      <c r="Y5644">
        <v>64</v>
      </c>
      <c r="Z5644">
        <v>12</v>
      </c>
      <c r="AA5644">
        <f t="shared" si="1233"/>
        <v>170</v>
      </c>
      <c r="AB5644">
        <f t="shared" si="1221"/>
        <v>2.8328512764744531E-5</v>
      </c>
      <c r="AC5644" s="175"/>
    </row>
    <row r="5645" spans="1:29">
      <c r="A5645" t="s">
        <v>12524</v>
      </c>
      <c r="B5645" t="s">
        <v>12525</v>
      </c>
      <c r="C5645">
        <v>4.0599999999999996</v>
      </c>
      <c r="D5645">
        <v>4.0599999999999996</v>
      </c>
      <c r="E5645">
        <v>2.88</v>
      </c>
      <c r="F5645">
        <v>6.17</v>
      </c>
      <c r="G5645">
        <v>6.31</v>
      </c>
      <c r="H5645">
        <v>3.35</v>
      </c>
      <c r="I5645">
        <v>5.34</v>
      </c>
      <c r="J5645">
        <v>5.71</v>
      </c>
      <c r="K5645">
        <v>2.7</v>
      </c>
      <c r="U5645">
        <v>1</v>
      </c>
      <c r="V5645">
        <v>4</v>
      </c>
      <c r="W5645">
        <v>3</v>
      </c>
      <c r="X5645">
        <v>86</v>
      </c>
      <c r="Y5645">
        <v>67</v>
      </c>
      <c r="Z5645">
        <v>14</v>
      </c>
      <c r="AA5645">
        <f t="shared" si="1233"/>
        <v>175</v>
      </c>
      <c r="AB5645">
        <f t="shared" si="1221"/>
        <v>2.9161704316648783E-5</v>
      </c>
      <c r="AC5645" s="175">
        <f t="shared" si="1219"/>
        <v>3.2536130101861001E-5</v>
      </c>
    </row>
    <row r="5646" spans="1:29">
      <c r="A5646" t="s">
        <v>12526</v>
      </c>
      <c r="B5646" t="s">
        <v>12527</v>
      </c>
      <c r="C5646">
        <v>4.0599999999999996</v>
      </c>
      <c r="D5646">
        <v>4.0599999999999996</v>
      </c>
      <c r="E5646">
        <v>2.86</v>
      </c>
      <c r="F5646">
        <v>6.12</v>
      </c>
      <c r="G5646">
        <v>6.3</v>
      </c>
      <c r="H5646">
        <v>3.31</v>
      </c>
      <c r="I5646">
        <v>5.29</v>
      </c>
      <c r="J5646">
        <v>5.68</v>
      </c>
      <c r="K5646">
        <v>2.7</v>
      </c>
      <c r="U5646">
        <v>6</v>
      </c>
      <c r="V5646">
        <v>4</v>
      </c>
      <c r="W5646">
        <v>4</v>
      </c>
      <c r="X5646">
        <v>66</v>
      </c>
      <c r="Y5646">
        <v>65</v>
      </c>
      <c r="Z5646">
        <v>11</v>
      </c>
      <c r="AA5646">
        <f t="shared" si="1233"/>
        <v>156</v>
      </c>
      <c r="AB5646">
        <f t="shared" si="1221"/>
        <v>2.5995576419412629E-5</v>
      </c>
      <c r="AC5646" s="175"/>
    </row>
    <row r="5647" spans="1:29">
      <c r="A5647" t="s">
        <v>12528</v>
      </c>
      <c r="B5647" t="s">
        <v>12529</v>
      </c>
      <c r="C5647">
        <v>4.05</v>
      </c>
      <c r="D5647">
        <v>4.0599999999999996</v>
      </c>
      <c r="E5647">
        <v>2.83</v>
      </c>
      <c r="F5647">
        <v>5.99</v>
      </c>
      <c r="G5647">
        <v>6.29</v>
      </c>
      <c r="H5647">
        <v>3.26</v>
      </c>
      <c r="I5647">
        <v>5.22</v>
      </c>
      <c r="J5647">
        <v>5.65</v>
      </c>
      <c r="K5647">
        <v>2.7</v>
      </c>
      <c r="U5647">
        <v>3</v>
      </c>
      <c r="V5647">
        <v>5</v>
      </c>
      <c r="W5647">
        <v>5</v>
      </c>
      <c r="X5647">
        <v>83</v>
      </c>
      <c r="Y5647">
        <v>62</v>
      </c>
      <c r="Z5647">
        <v>21</v>
      </c>
      <c r="AA5647">
        <f t="shared" si="1233"/>
        <v>179</v>
      </c>
      <c r="AB5647">
        <f t="shared" si="1221"/>
        <v>2.9828257558172184E-5</v>
      </c>
      <c r="AC5647" s="175"/>
    </row>
    <row r="5648" spans="1:29">
      <c r="A5648" t="s">
        <v>12530</v>
      </c>
      <c r="B5648" t="s">
        <v>12531</v>
      </c>
      <c r="C5648">
        <v>4.04</v>
      </c>
      <c r="D5648">
        <v>4.0599999999999996</v>
      </c>
      <c r="E5648">
        <v>2.82</v>
      </c>
      <c r="F5648">
        <v>5.92</v>
      </c>
      <c r="G5648">
        <v>6.27</v>
      </c>
      <c r="H5648">
        <v>3.23</v>
      </c>
      <c r="I5648">
        <v>5.18</v>
      </c>
      <c r="J5648">
        <v>5.63</v>
      </c>
      <c r="K5648">
        <v>2.7</v>
      </c>
      <c r="U5648">
        <v>4</v>
      </c>
      <c r="V5648">
        <v>8</v>
      </c>
      <c r="W5648">
        <v>8</v>
      </c>
      <c r="X5648">
        <v>102</v>
      </c>
      <c r="Y5648">
        <v>99</v>
      </c>
      <c r="Z5648">
        <v>50</v>
      </c>
      <c r="AA5648">
        <f t="shared" si="1233"/>
        <v>271</v>
      </c>
      <c r="AB5648">
        <f t="shared" si="1221"/>
        <v>4.5158982113210402E-5</v>
      </c>
      <c r="AC5648" s="175"/>
    </row>
    <row r="5649" spans="1:29">
      <c r="A5649" t="s">
        <v>12532</v>
      </c>
      <c r="B5649" t="s">
        <v>12533</v>
      </c>
      <c r="C5649">
        <v>4.05</v>
      </c>
      <c r="D5649">
        <v>4.0599999999999996</v>
      </c>
      <c r="E5649">
        <v>2.82</v>
      </c>
      <c r="F5649">
        <v>5.9</v>
      </c>
      <c r="G5649">
        <v>6.26</v>
      </c>
      <c r="H5649">
        <v>3.19</v>
      </c>
      <c r="I5649">
        <v>5.19</v>
      </c>
      <c r="J5649">
        <v>5.63</v>
      </c>
      <c r="K5649">
        <v>2.7</v>
      </c>
      <c r="U5649">
        <v>3</v>
      </c>
      <c r="V5649">
        <v>13</v>
      </c>
      <c r="W5649">
        <v>15</v>
      </c>
      <c r="X5649">
        <v>122</v>
      </c>
      <c r="Y5649">
        <v>136</v>
      </c>
      <c r="Z5649">
        <v>156</v>
      </c>
      <c r="AA5649">
        <f t="shared" si="1233"/>
        <v>445</v>
      </c>
      <c r="AB5649">
        <f t="shared" si="1221"/>
        <v>7.4154048119478341E-5</v>
      </c>
      <c r="AC5649" s="175">
        <f t="shared" si="1220"/>
        <v>8.6360304354875619E-5</v>
      </c>
    </row>
    <row r="5650" spans="1:29">
      <c r="A5650" t="s">
        <v>12534</v>
      </c>
      <c r="B5650" t="s">
        <v>12535</v>
      </c>
      <c r="C5650">
        <v>4.0599999999999996</v>
      </c>
      <c r="D5650">
        <v>4.0599999999999996</v>
      </c>
      <c r="E5650">
        <v>2.91</v>
      </c>
      <c r="F5650">
        <v>6.18</v>
      </c>
      <c r="G5650">
        <v>6.31</v>
      </c>
      <c r="H5650">
        <v>3.26</v>
      </c>
      <c r="I5650">
        <v>5.43</v>
      </c>
      <c r="J5650">
        <v>5.76</v>
      </c>
      <c r="K5650">
        <v>2.7</v>
      </c>
      <c r="U5650">
        <v>1</v>
      </c>
      <c r="V5650">
        <v>18</v>
      </c>
      <c r="W5650">
        <v>14</v>
      </c>
      <c r="X5650">
        <v>185</v>
      </c>
      <c r="Y5650">
        <v>115</v>
      </c>
      <c r="Z5650">
        <v>244</v>
      </c>
      <c r="AA5650">
        <f t="shared" si="1233"/>
        <v>577</v>
      </c>
      <c r="AB5650">
        <f t="shared" si="1221"/>
        <v>9.6150305089750561E-5</v>
      </c>
      <c r="AC5650" s="175"/>
    </row>
    <row r="5651" spans="1:29">
      <c r="A5651" t="s">
        <v>12536</v>
      </c>
      <c r="B5651" t="s">
        <v>12537</v>
      </c>
      <c r="C5651">
        <v>4.0599999999999996</v>
      </c>
      <c r="D5651">
        <v>4.0599999999999996</v>
      </c>
      <c r="E5651">
        <v>3.05</v>
      </c>
      <c r="F5651">
        <v>6.31</v>
      </c>
      <c r="G5651">
        <v>6.32</v>
      </c>
      <c r="H5651">
        <v>3.41</v>
      </c>
      <c r="I5651">
        <v>5.79</v>
      </c>
      <c r="J5651">
        <v>5.94</v>
      </c>
      <c r="K5651">
        <v>2.7</v>
      </c>
      <c r="U5651">
        <v>2</v>
      </c>
      <c r="V5651">
        <v>13</v>
      </c>
      <c r="W5651">
        <v>14</v>
      </c>
      <c r="X5651">
        <v>196</v>
      </c>
      <c r="Y5651">
        <v>145</v>
      </c>
      <c r="Z5651">
        <v>210</v>
      </c>
      <c r="AA5651">
        <f t="shared" si="1233"/>
        <v>580</v>
      </c>
      <c r="AB5651">
        <f t="shared" si="1221"/>
        <v>9.6650220020893111E-5</v>
      </c>
      <c r="AC5651" s="175"/>
    </row>
    <row r="5652" spans="1:29">
      <c r="A5652" t="s">
        <v>12538</v>
      </c>
      <c r="B5652" t="s">
        <v>12539</v>
      </c>
      <c r="C5652">
        <v>4.0599999999999996</v>
      </c>
      <c r="D5652">
        <v>4.0599999999999996</v>
      </c>
      <c r="E5652">
        <v>3.19</v>
      </c>
      <c r="F5652">
        <v>6.32</v>
      </c>
      <c r="G5652">
        <v>6.32</v>
      </c>
      <c r="H5652">
        <v>3.61</v>
      </c>
      <c r="I5652">
        <v>6.02</v>
      </c>
      <c r="J5652">
        <v>6.05</v>
      </c>
      <c r="K5652">
        <v>2.7</v>
      </c>
      <c r="U5652">
        <v>11</v>
      </c>
      <c r="V5652">
        <v>12</v>
      </c>
      <c r="W5652">
        <v>12</v>
      </c>
      <c r="X5652">
        <v>147</v>
      </c>
      <c r="Y5652">
        <v>130</v>
      </c>
      <c r="Z5652">
        <v>159</v>
      </c>
      <c r="AA5652">
        <f t="shared" si="1233"/>
        <v>471</v>
      </c>
      <c r="AB5652">
        <f t="shared" si="1221"/>
        <v>7.8486644189380435E-5</v>
      </c>
      <c r="AC5652" s="175"/>
    </row>
    <row r="5653" spans="1:29">
      <c r="A5653" t="s">
        <v>12540</v>
      </c>
      <c r="B5653" t="s">
        <v>12541</v>
      </c>
      <c r="C5653">
        <v>4.0599999999999996</v>
      </c>
      <c r="D5653">
        <v>4.0599999999999996</v>
      </c>
      <c r="E5653">
        <v>3.31</v>
      </c>
      <c r="F5653">
        <v>6.32</v>
      </c>
      <c r="G5653">
        <v>6.32</v>
      </c>
      <c r="H5653">
        <v>3.82</v>
      </c>
      <c r="I5653">
        <v>6.06</v>
      </c>
      <c r="J5653">
        <v>6.08</v>
      </c>
      <c r="K5653">
        <v>2.7</v>
      </c>
      <c r="U5653">
        <v>11</v>
      </c>
      <c r="V5653">
        <v>11</v>
      </c>
      <c r="W5653">
        <v>13</v>
      </c>
      <c r="X5653">
        <v>127</v>
      </c>
      <c r="Y5653">
        <v>132</v>
      </c>
      <c r="Z5653">
        <v>152</v>
      </c>
      <c r="AA5653">
        <f t="shared" si="1233"/>
        <v>446</v>
      </c>
      <c r="AB5653">
        <f t="shared" si="1221"/>
        <v>7.4320686429859182E-5</v>
      </c>
      <c r="AC5653" s="175">
        <f t="shared" si="1222"/>
        <v>6.9238217963243256E-5</v>
      </c>
    </row>
    <row r="5654" spans="1:29">
      <c r="A5654" t="s">
        <v>12542</v>
      </c>
      <c r="B5654" t="s">
        <v>12543</v>
      </c>
      <c r="C5654">
        <v>4.0599999999999996</v>
      </c>
      <c r="D5654">
        <v>4.0599999999999996</v>
      </c>
      <c r="E5654">
        <v>3.4</v>
      </c>
      <c r="F5654">
        <v>6.32</v>
      </c>
      <c r="G5654">
        <v>6.32</v>
      </c>
      <c r="H5654">
        <v>4</v>
      </c>
      <c r="I5654">
        <v>6.09</v>
      </c>
      <c r="J5654">
        <v>6.09</v>
      </c>
      <c r="K5654">
        <v>2.7</v>
      </c>
      <c r="U5654">
        <v>4</v>
      </c>
      <c r="V5654">
        <v>11</v>
      </c>
      <c r="W5654">
        <v>10</v>
      </c>
      <c r="X5654">
        <v>147</v>
      </c>
      <c r="Y5654">
        <v>125</v>
      </c>
      <c r="Z5654">
        <v>138</v>
      </c>
      <c r="AA5654">
        <f t="shared" si="1233"/>
        <v>435</v>
      </c>
      <c r="AB5654">
        <f t="shared" ref="AB5654:AB5717" si="1234">AA5654/$AD$4</f>
        <v>7.2487665015669837E-5</v>
      </c>
      <c r="AC5654" s="175"/>
    </row>
    <row r="5655" spans="1:29">
      <c r="A5655" t="s">
        <v>12544</v>
      </c>
      <c r="B5655" t="s">
        <v>12545</v>
      </c>
      <c r="C5655">
        <v>4.0599999999999996</v>
      </c>
      <c r="D5655">
        <v>4.0599999999999996</v>
      </c>
      <c r="E5655">
        <v>3.47</v>
      </c>
      <c r="F5655">
        <v>6.32</v>
      </c>
      <c r="G5655">
        <v>6.32</v>
      </c>
      <c r="H5655">
        <v>4.16</v>
      </c>
      <c r="I5655">
        <v>6.09</v>
      </c>
      <c r="J5655">
        <v>6.09</v>
      </c>
      <c r="K5655">
        <v>2.7</v>
      </c>
      <c r="U5655">
        <v>7</v>
      </c>
      <c r="V5655">
        <v>10</v>
      </c>
      <c r="W5655">
        <v>9</v>
      </c>
      <c r="X5655">
        <v>107</v>
      </c>
      <c r="Y5655">
        <v>121</v>
      </c>
      <c r="Z5655">
        <v>140</v>
      </c>
      <c r="AA5655">
        <f t="shared" si="1233"/>
        <v>394</v>
      </c>
      <c r="AB5655">
        <f t="shared" si="1234"/>
        <v>6.565549429005498E-5</v>
      </c>
      <c r="AC5655" s="175"/>
    </row>
    <row r="5656" spans="1:29">
      <c r="A5656" t="s">
        <v>12546</v>
      </c>
      <c r="B5656" t="s">
        <v>12547</v>
      </c>
      <c r="C5656">
        <v>4.0599999999999996</v>
      </c>
      <c r="D5656">
        <v>4.0599999999999996</v>
      </c>
      <c r="E5656">
        <v>3.51</v>
      </c>
      <c r="F5656">
        <v>6.32</v>
      </c>
      <c r="G5656">
        <v>6.32</v>
      </c>
      <c r="H5656">
        <v>4.2699999999999996</v>
      </c>
      <c r="I5656">
        <v>6.09</v>
      </c>
      <c r="J5656">
        <v>6.09</v>
      </c>
      <c r="K5656">
        <v>2.7</v>
      </c>
      <c r="U5656">
        <v>8</v>
      </c>
      <c r="V5656">
        <v>10</v>
      </c>
      <c r="W5656">
        <v>7</v>
      </c>
      <c r="X5656">
        <v>105</v>
      </c>
      <c r="Y5656">
        <v>122</v>
      </c>
      <c r="Z5656">
        <v>135</v>
      </c>
      <c r="AA5656">
        <f t="shared" si="1233"/>
        <v>387</v>
      </c>
      <c r="AB5656">
        <f t="shared" si="1234"/>
        <v>6.4489026117389025E-5</v>
      </c>
      <c r="AC5656" s="175"/>
    </row>
    <row r="5657" spans="1:29">
      <c r="A5657" t="s">
        <v>12548</v>
      </c>
      <c r="B5657" t="s">
        <v>12549</v>
      </c>
      <c r="C5657">
        <v>4.0599999999999996</v>
      </c>
      <c r="D5657">
        <v>4.0599999999999996</v>
      </c>
      <c r="E5657">
        <v>3.55</v>
      </c>
      <c r="F5657">
        <v>6.32</v>
      </c>
      <c r="G5657">
        <v>6.32</v>
      </c>
      <c r="H5657">
        <v>4.34</v>
      </c>
      <c r="I5657">
        <v>6.09</v>
      </c>
      <c r="J5657">
        <v>6.09</v>
      </c>
      <c r="K5657">
        <v>2.7</v>
      </c>
      <c r="U5657">
        <v>10</v>
      </c>
      <c r="V5657">
        <v>9</v>
      </c>
      <c r="W5657">
        <v>8</v>
      </c>
      <c r="X5657">
        <v>85</v>
      </c>
      <c r="Y5657">
        <v>112</v>
      </c>
      <c r="Z5657">
        <v>109</v>
      </c>
      <c r="AA5657">
        <f t="shared" si="1233"/>
        <v>333</v>
      </c>
      <c r="AB5657">
        <f t="shared" si="1234"/>
        <v>5.5490557356823115E-5</v>
      </c>
      <c r="AC5657" s="175">
        <f t="shared" si="1223"/>
        <v>5.574051482239439E-5</v>
      </c>
    </row>
    <row r="5658" spans="1:29">
      <c r="A5658" t="s">
        <v>12550</v>
      </c>
      <c r="B5658" t="s">
        <v>12551</v>
      </c>
      <c r="C5658">
        <v>4.0599999999999996</v>
      </c>
      <c r="D5658">
        <v>4.0599999999999996</v>
      </c>
      <c r="E5658">
        <v>3.58</v>
      </c>
      <c r="F5658">
        <v>6.32</v>
      </c>
      <c r="G5658">
        <v>6.32</v>
      </c>
      <c r="H5658">
        <v>4.38</v>
      </c>
      <c r="I5658">
        <v>6.09</v>
      </c>
      <c r="J5658">
        <v>6.09</v>
      </c>
      <c r="K5658">
        <v>2.7</v>
      </c>
      <c r="V5658">
        <v>8</v>
      </c>
      <c r="W5658">
        <v>7</v>
      </c>
      <c r="X5658">
        <v>120</v>
      </c>
      <c r="Y5658">
        <v>115</v>
      </c>
      <c r="Z5658">
        <v>105</v>
      </c>
      <c r="AA5658">
        <f t="shared" si="1233"/>
        <v>355</v>
      </c>
      <c r="AB5658">
        <f t="shared" si="1234"/>
        <v>5.9156600185201818E-5</v>
      </c>
      <c r="AC5658" s="175"/>
    </row>
    <row r="5659" spans="1:29">
      <c r="A5659" t="s">
        <v>12552</v>
      </c>
      <c r="B5659" t="s">
        <v>12553</v>
      </c>
      <c r="C5659">
        <v>4.0599999999999996</v>
      </c>
      <c r="D5659">
        <v>4.0599999999999996</v>
      </c>
      <c r="E5659">
        <v>3.58</v>
      </c>
      <c r="F5659">
        <v>6.32</v>
      </c>
      <c r="G5659">
        <v>6.32</v>
      </c>
      <c r="H5659">
        <v>4.38</v>
      </c>
      <c r="I5659">
        <v>6.09</v>
      </c>
      <c r="J5659">
        <v>6.09</v>
      </c>
      <c r="K5659">
        <v>2.7</v>
      </c>
      <c r="U5659">
        <v>1</v>
      </c>
      <c r="V5659">
        <v>8</v>
      </c>
      <c r="W5659">
        <v>7</v>
      </c>
      <c r="X5659">
        <v>108</v>
      </c>
      <c r="Y5659">
        <v>104</v>
      </c>
      <c r="Z5659">
        <v>93</v>
      </c>
      <c r="AA5659">
        <f t="shared" si="1233"/>
        <v>321</v>
      </c>
      <c r="AB5659">
        <f t="shared" si="1234"/>
        <v>5.3490897632252908E-5</v>
      </c>
      <c r="AC5659" s="175"/>
    </row>
    <row r="5660" spans="1:29">
      <c r="A5660" t="s">
        <v>12554</v>
      </c>
      <c r="B5660" t="s">
        <v>12555</v>
      </c>
      <c r="C5660">
        <v>4.0599999999999996</v>
      </c>
      <c r="D5660">
        <v>4.0599999999999996</v>
      </c>
      <c r="E5660">
        <v>3.57</v>
      </c>
      <c r="F5660">
        <v>6.32</v>
      </c>
      <c r="G5660">
        <v>6.32</v>
      </c>
      <c r="H5660">
        <v>4.34</v>
      </c>
      <c r="I5660">
        <v>6.09</v>
      </c>
      <c r="J5660">
        <v>6.09</v>
      </c>
      <c r="K5660">
        <v>2.7</v>
      </c>
      <c r="U5660">
        <v>5</v>
      </c>
      <c r="V5660">
        <v>9</v>
      </c>
      <c r="W5660">
        <v>8</v>
      </c>
      <c r="X5660">
        <v>94</v>
      </c>
      <c r="Y5660">
        <v>103</v>
      </c>
      <c r="Z5660">
        <v>110</v>
      </c>
      <c r="AA5660">
        <f t="shared" si="1233"/>
        <v>329</v>
      </c>
      <c r="AB5660">
        <f t="shared" si="1234"/>
        <v>5.482400411529971E-5</v>
      </c>
      <c r="AC5660" s="175"/>
    </row>
    <row r="5661" spans="1:29">
      <c r="A5661" t="s">
        <v>12556</v>
      </c>
      <c r="B5661" t="s">
        <v>12557</v>
      </c>
      <c r="C5661">
        <v>4.0599999999999996</v>
      </c>
      <c r="D5661">
        <v>4.0599999999999996</v>
      </c>
      <c r="E5661">
        <v>3.53</v>
      </c>
      <c r="F5661">
        <v>6.32</v>
      </c>
      <c r="G5661">
        <v>6.32</v>
      </c>
      <c r="H5661">
        <v>4.2699999999999996</v>
      </c>
      <c r="I5661">
        <v>6.08</v>
      </c>
      <c r="J5661">
        <v>6.09</v>
      </c>
      <c r="K5661">
        <v>2.7</v>
      </c>
      <c r="U5661">
        <v>10</v>
      </c>
      <c r="V5661">
        <v>9</v>
      </c>
      <c r="W5661">
        <v>7</v>
      </c>
      <c r="X5661">
        <v>73</v>
      </c>
      <c r="Y5661">
        <v>110</v>
      </c>
      <c r="Z5661">
        <v>129</v>
      </c>
      <c r="AA5661">
        <f t="shared" si="1233"/>
        <v>338</v>
      </c>
      <c r="AB5661">
        <f t="shared" si="1234"/>
        <v>5.6323748908727367E-5</v>
      </c>
      <c r="AC5661" s="175">
        <f t="shared" si="1224"/>
        <v>5.9406557650773086E-5</v>
      </c>
    </row>
    <row r="5662" spans="1:29">
      <c r="A5662" t="s">
        <v>12558</v>
      </c>
      <c r="B5662" t="s">
        <v>12559</v>
      </c>
      <c r="C5662">
        <v>4.0599999999999996</v>
      </c>
      <c r="D5662">
        <v>4.0599999999999996</v>
      </c>
      <c r="E5662">
        <v>3.43</v>
      </c>
      <c r="F5662">
        <v>6.32</v>
      </c>
      <c r="G5662">
        <v>6.32</v>
      </c>
      <c r="H5662">
        <v>4.22</v>
      </c>
      <c r="I5662">
        <v>6.08</v>
      </c>
      <c r="J5662">
        <v>6.09</v>
      </c>
      <c r="K5662">
        <v>2.7</v>
      </c>
      <c r="U5662">
        <v>7</v>
      </c>
      <c r="V5662">
        <v>10</v>
      </c>
      <c r="W5662">
        <v>9</v>
      </c>
      <c r="X5662">
        <v>79</v>
      </c>
      <c r="Y5662">
        <v>116</v>
      </c>
      <c r="Z5662">
        <v>125</v>
      </c>
      <c r="AA5662">
        <f t="shared" si="1233"/>
        <v>346</v>
      </c>
      <c r="AB5662">
        <f t="shared" si="1234"/>
        <v>5.7656855391774168E-5</v>
      </c>
      <c r="AC5662" s="175"/>
    </row>
    <row r="5663" spans="1:29">
      <c r="A5663" t="s">
        <v>12560</v>
      </c>
      <c r="B5663" t="s">
        <v>12561</v>
      </c>
      <c r="C5663">
        <v>4.0599999999999996</v>
      </c>
      <c r="D5663">
        <v>4.0599999999999996</v>
      </c>
      <c r="E5663">
        <v>3.28</v>
      </c>
      <c r="F5663">
        <v>6.31</v>
      </c>
      <c r="G5663">
        <v>6.32</v>
      </c>
      <c r="H5663">
        <v>4.08</v>
      </c>
      <c r="I5663">
        <v>6.05</v>
      </c>
      <c r="J5663">
        <v>6.07</v>
      </c>
      <c r="K5663">
        <v>2.7</v>
      </c>
      <c r="U5663">
        <v>9</v>
      </c>
      <c r="V5663">
        <v>11</v>
      </c>
      <c r="W5663">
        <v>11</v>
      </c>
      <c r="X5663">
        <v>83</v>
      </c>
      <c r="Y5663">
        <v>119</v>
      </c>
      <c r="Z5663">
        <v>132</v>
      </c>
      <c r="AA5663">
        <f t="shared" si="1233"/>
        <v>365</v>
      </c>
      <c r="AB5663">
        <f t="shared" si="1234"/>
        <v>6.0822983289010322E-5</v>
      </c>
      <c r="AC5663" s="175"/>
    </row>
    <row r="5664" spans="1:29">
      <c r="A5664" t="s">
        <v>12562</v>
      </c>
      <c r="B5664" t="s">
        <v>12563</v>
      </c>
      <c r="C5664">
        <v>4.0599999999999996</v>
      </c>
      <c r="D5664">
        <v>4.0599999999999996</v>
      </c>
      <c r="E5664">
        <v>3.2</v>
      </c>
      <c r="F5664">
        <v>6.31</v>
      </c>
      <c r="G5664">
        <v>6.32</v>
      </c>
      <c r="H5664">
        <v>3.92</v>
      </c>
      <c r="I5664">
        <v>6.01</v>
      </c>
      <c r="J5664">
        <v>6.05</v>
      </c>
      <c r="K5664">
        <v>2.7</v>
      </c>
      <c r="U5664">
        <v>9</v>
      </c>
      <c r="V5664">
        <v>11</v>
      </c>
      <c r="W5664">
        <v>10</v>
      </c>
      <c r="X5664">
        <v>81</v>
      </c>
      <c r="Y5664">
        <v>130</v>
      </c>
      <c r="Z5664">
        <v>136</v>
      </c>
      <c r="AA5664">
        <f t="shared" si="1233"/>
        <v>377</v>
      </c>
      <c r="AB5664">
        <f t="shared" si="1234"/>
        <v>6.2822643013580521E-5</v>
      </c>
      <c r="AC5664" s="175"/>
    </row>
    <row r="5665" spans="1:29">
      <c r="A5665" t="s">
        <v>12564</v>
      </c>
      <c r="B5665" t="s">
        <v>12565</v>
      </c>
      <c r="C5665">
        <v>4.0599999999999996</v>
      </c>
      <c r="D5665">
        <v>4.0599999999999996</v>
      </c>
      <c r="E5665">
        <v>3.15</v>
      </c>
      <c r="F5665">
        <v>6.31</v>
      </c>
      <c r="G5665">
        <v>6.32</v>
      </c>
      <c r="H5665">
        <v>3.82</v>
      </c>
      <c r="I5665">
        <v>5.95</v>
      </c>
      <c r="J5665">
        <v>6.02</v>
      </c>
      <c r="K5665">
        <v>2.7</v>
      </c>
      <c r="U5665">
        <v>7</v>
      </c>
      <c r="V5665">
        <v>11</v>
      </c>
      <c r="W5665">
        <v>9</v>
      </c>
      <c r="X5665">
        <v>91</v>
      </c>
      <c r="Y5665">
        <v>126</v>
      </c>
      <c r="Z5665">
        <v>117</v>
      </c>
      <c r="AA5665">
        <f t="shared" si="1233"/>
        <v>361</v>
      </c>
      <c r="AB5665">
        <f t="shared" si="1234"/>
        <v>6.0156430047486918E-5</v>
      </c>
      <c r="AC5665" s="175">
        <f t="shared" si="1225"/>
        <v>4.1284641396855637E-5</v>
      </c>
    </row>
    <row r="5666" spans="1:29">
      <c r="A5666" t="s">
        <v>12566</v>
      </c>
      <c r="B5666" t="s">
        <v>12567</v>
      </c>
      <c r="C5666">
        <v>4.0599999999999996</v>
      </c>
      <c r="D5666">
        <v>4.0599999999999996</v>
      </c>
      <c r="E5666">
        <v>3.09</v>
      </c>
      <c r="F5666">
        <v>6.31</v>
      </c>
      <c r="G5666">
        <v>6.31</v>
      </c>
      <c r="H5666">
        <v>3.71</v>
      </c>
      <c r="I5666">
        <v>5.84</v>
      </c>
      <c r="J5666">
        <v>5.97</v>
      </c>
      <c r="K5666">
        <v>2.7</v>
      </c>
      <c r="U5666">
        <v>6</v>
      </c>
      <c r="V5666">
        <v>9</v>
      </c>
      <c r="W5666">
        <v>7</v>
      </c>
      <c r="X5666">
        <v>82</v>
      </c>
      <c r="Y5666">
        <v>114</v>
      </c>
      <c r="Z5666">
        <v>68</v>
      </c>
      <c r="AA5666">
        <f t="shared" si="1233"/>
        <v>286</v>
      </c>
      <c r="AB5666">
        <f t="shared" si="1234"/>
        <v>4.7658556768923158E-5</v>
      </c>
      <c r="AC5666" s="175"/>
    </row>
    <row r="5667" spans="1:29">
      <c r="A5667" t="s">
        <v>12568</v>
      </c>
      <c r="B5667" t="s">
        <v>12569</v>
      </c>
      <c r="C5667">
        <v>4.0599999999999996</v>
      </c>
      <c r="D5667">
        <v>4.0599999999999996</v>
      </c>
      <c r="E5667">
        <v>3.06</v>
      </c>
      <c r="F5667">
        <v>6.3</v>
      </c>
      <c r="G5667">
        <v>6.31</v>
      </c>
      <c r="H5667">
        <v>3.65</v>
      </c>
      <c r="I5667">
        <v>5.77</v>
      </c>
      <c r="J5667">
        <v>5.93</v>
      </c>
      <c r="K5667">
        <v>2.7</v>
      </c>
      <c r="U5667">
        <v>7</v>
      </c>
      <c r="V5667">
        <v>6</v>
      </c>
      <c r="W5667">
        <v>4</v>
      </c>
      <c r="X5667">
        <v>60</v>
      </c>
      <c r="Y5667">
        <v>85</v>
      </c>
      <c r="Z5667">
        <v>28</v>
      </c>
      <c r="AA5667">
        <f t="shared" si="1233"/>
        <v>190</v>
      </c>
      <c r="AB5667">
        <f t="shared" si="1234"/>
        <v>3.1661278972361536E-5</v>
      </c>
      <c r="AC5667" s="175"/>
    </row>
    <row r="5668" spans="1:29">
      <c r="A5668" t="s">
        <v>12570</v>
      </c>
      <c r="B5668" t="s">
        <v>12571</v>
      </c>
      <c r="C5668">
        <v>4.0599999999999996</v>
      </c>
      <c r="D5668">
        <v>4.0599999999999996</v>
      </c>
      <c r="E5668">
        <v>3.03</v>
      </c>
      <c r="F5668">
        <v>6.27</v>
      </c>
      <c r="G5668">
        <v>6.31</v>
      </c>
      <c r="H5668">
        <v>3.6</v>
      </c>
      <c r="I5668">
        <v>5.66</v>
      </c>
      <c r="J5668">
        <v>5.88</v>
      </c>
      <c r="K5668">
        <v>2.7</v>
      </c>
      <c r="U5668">
        <v>2</v>
      </c>
      <c r="V5668">
        <v>3</v>
      </c>
      <c r="W5668">
        <v>1</v>
      </c>
      <c r="X5668">
        <v>74</v>
      </c>
      <c r="Y5668">
        <v>63</v>
      </c>
      <c r="Z5668">
        <v>11</v>
      </c>
      <c r="AA5668">
        <f t="shared" si="1233"/>
        <v>154</v>
      </c>
      <c r="AB5668">
        <f t="shared" si="1234"/>
        <v>2.5662299798650931E-5</v>
      </c>
      <c r="AC5668" s="175"/>
    </row>
    <row r="5669" spans="1:29">
      <c r="A5669" t="s">
        <v>12572</v>
      </c>
      <c r="B5669" t="s">
        <v>12573</v>
      </c>
      <c r="C5669">
        <v>4.0599999999999996</v>
      </c>
      <c r="D5669">
        <v>4.0599999999999996</v>
      </c>
      <c r="E5669">
        <v>3</v>
      </c>
      <c r="F5669">
        <v>6.25</v>
      </c>
      <c r="G5669">
        <v>6.31</v>
      </c>
      <c r="H5669">
        <v>3.54</v>
      </c>
      <c r="I5669">
        <v>5.58</v>
      </c>
      <c r="J5669">
        <v>5.84</v>
      </c>
      <c r="K5669">
        <v>2.7</v>
      </c>
      <c r="U5669">
        <v>1</v>
      </c>
      <c r="V5669">
        <v>3</v>
      </c>
      <c r="W5669">
        <v>1</v>
      </c>
      <c r="X5669">
        <v>95</v>
      </c>
      <c r="Y5669">
        <v>65</v>
      </c>
      <c r="Z5669">
        <v>14</v>
      </c>
      <c r="AA5669">
        <f t="shared" si="1233"/>
        <v>179</v>
      </c>
      <c r="AB5669">
        <f t="shared" si="1234"/>
        <v>2.9828257558172184E-5</v>
      </c>
      <c r="AC5669" s="175">
        <f t="shared" si="1226"/>
        <v>3.8951705051523729E-5</v>
      </c>
    </row>
    <row r="5670" spans="1:29">
      <c r="A5670" t="s">
        <v>12574</v>
      </c>
      <c r="B5670" t="s">
        <v>12575</v>
      </c>
      <c r="C5670">
        <v>4.05</v>
      </c>
      <c r="D5670">
        <v>4.0599999999999996</v>
      </c>
      <c r="E5670">
        <v>2.97</v>
      </c>
      <c r="F5670">
        <v>6.23</v>
      </c>
      <c r="G5670">
        <v>6.3</v>
      </c>
      <c r="H5670">
        <v>3.5</v>
      </c>
      <c r="I5670">
        <v>5.51</v>
      </c>
      <c r="J5670">
        <v>5.8</v>
      </c>
      <c r="K5670">
        <v>2.7</v>
      </c>
      <c r="U5670">
        <v>1</v>
      </c>
      <c r="V5670">
        <v>3</v>
      </c>
      <c r="W5670">
        <v>1</v>
      </c>
      <c r="X5670">
        <v>107</v>
      </c>
      <c r="Y5670">
        <v>63</v>
      </c>
      <c r="Z5670">
        <v>11</v>
      </c>
      <c r="AA5670">
        <f t="shared" si="1233"/>
        <v>186</v>
      </c>
      <c r="AB5670">
        <f t="shared" si="1234"/>
        <v>3.0994725730838138E-5</v>
      </c>
      <c r="AC5670" s="175"/>
    </row>
    <row r="5671" spans="1:29">
      <c r="A5671" t="s">
        <v>12576</v>
      </c>
      <c r="B5671" t="s">
        <v>12577</v>
      </c>
      <c r="C5671">
        <v>4.05</v>
      </c>
      <c r="D5671">
        <v>4.0599999999999996</v>
      </c>
      <c r="E5671">
        <v>2.95</v>
      </c>
      <c r="F5671">
        <v>6.21</v>
      </c>
      <c r="G5671">
        <v>6.3</v>
      </c>
      <c r="H5671">
        <v>3.47</v>
      </c>
      <c r="I5671">
        <v>5.46</v>
      </c>
      <c r="J5671">
        <v>5.77</v>
      </c>
      <c r="K5671">
        <v>2.7</v>
      </c>
      <c r="V5671">
        <v>3</v>
      </c>
      <c r="W5671">
        <v>2</v>
      </c>
      <c r="X5671">
        <v>148</v>
      </c>
      <c r="Y5671">
        <v>61</v>
      </c>
      <c r="Z5671">
        <v>20</v>
      </c>
      <c r="AA5671">
        <f t="shared" si="1233"/>
        <v>234</v>
      </c>
      <c r="AB5671">
        <f t="shared" si="1234"/>
        <v>3.8993364629118942E-5</v>
      </c>
      <c r="AC5671" s="175"/>
    </row>
    <row r="5672" spans="1:29">
      <c r="A5672" t="s">
        <v>12578</v>
      </c>
      <c r="B5672" t="s">
        <v>12579</v>
      </c>
      <c r="C5672">
        <v>4.05</v>
      </c>
      <c r="D5672">
        <v>4.0599999999999996</v>
      </c>
      <c r="E5672">
        <v>2.94</v>
      </c>
      <c r="F5672">
        <v>6.2</v>
      </c>
      <c r="G5672">
        <v>6.3</v>
      </c>
      <c r="H5672">
        <v>3.44</v>
      </c>
      <c r="I5672">
        <v>5.42</v>
      </c>
      <c r="J5672">
        <v>5.75</v>
      </c>
      <c r="K5672">
        <v>2.7</v>
      </c>
      <c r="V5672">
        <v>5</v>
      </c>
      <c r="W5672">
        <v>4</v>
      </c>
      <c r="X5672">
        <v>182</v>
      </c>
      <c r="Y5672">
        <v>97</v>
      </c>
      <c r="Z5672">
        <v>48</v>
      </c>
      <c r="AA5672">
        <f t="shared" si="1233"/>
        <v>336</v>
      </c>
      <c r="AB5672">
        <f t="shared" si="1234"/>
        <v>5.5990472287965664E-5</v>
      </c>
      <c r="AC5672" s="175"/>
    </row>
    <row r="5673" spans="1:29">
      <c r="A5673" t="s">
        <v>12580</v>
      </c>
      <c r="B5673" t="s">
        <v>12581</v>
      </c>
      <c r="C5673">
        <v>4.05</v>
      </c>
      <c r="D5673">
        <v>4.0599999999999996</v>
      </c>
      <c r="E5673">
        <v>2.93</v>
      </c>
      <c r="F5673">
        <v>6.18</v>
      </c>
      <c r="G5673">
        <v>6.3</v>
      </c>
      <c r="H5673">
        <v>3.4</v>
      </c>
      <c r="I5673">
        <v>5.41</v>
      </c>
      <c r="J5673">
        <v>5.75</v>
      </c>
      <c r="K5673">
        <v>2.7</v>
      </c>
      <c r="U5673">
        <v>1</v>
      </c>
      <c r="V5673">
        <v>8</v>
      </c>
      <c r="W5673">
        <v>9</v>
      </c>
      <c r="X5673">
        <v>194</v>
      </c>
      <c r="Y5673">
        <v>133</v>
      </c>
      <c r="Z5673">
        <v>152</v>
      </c>
      <c r="AA5673">
        <f t="shared" si="1233"/>
        <v>497</v>
      </c>
      <c r="AB5673">
        <f t="shared" si="1234"/>
        <v>8.2819240259282543E-5</v>
      </c>
      <c r="AC5673" s="175">
        <f t="shared" ref="AC5673" si="1235">SUM(AB5673:AB5676)/4</f>
        <v>8.1736091241807016E-5</v>
      </c>
    </row>
    <row r="5674" spans="1:29">
      <c r="A5674" t="s">
        <v>12582</v>
      </c>
      <c r="B5674" t="s">
        <v>12583</v>
      </c>
      <c r="C5674">
        <v>4.0599999999999996</v>
      </c>
      <c r="D5674">
        <v>4.0599999999999996</v>
      </c>
      <c r="E5674">
        <v>3.02</v>
      </c>
      <c r="F5674">
        <v>6.27</v>
      </c>
      <c r="G5674">
        <v>6.31</v>
      </c>
      <c r="H5674">
        <v>3.47</v>
      </c>
      <c r="I5674">
        <v>5.65</v>
      </c>
      <c r="J5674">
        <v>5.87</v>
      </c>
      <c r="K5674">
        <v>2.7</v>
      </c>
      <c r="U5674">
        <v>3</v>
      </c>
      <c r="V5674">
        <v>9</v>
      </c>
      <c r="W5674">
        <v>11</v>
      </c>
      <c r="X5674">
        <v>140</v>
      </c>
      <c r="Y5674">
        <v>112</v>
      </c>
      <c r="Z5674">
        <v>237</v>
      </c>
      <c r="AA5674">
        <f t="shared" si="1233"/>
        <v>512</v>
      </c>
      <c r="AB5674">
        <f t="shared" si="1234"/>
        <v>8.5318814914995292E-5</v>
      </c>
      <c r="AC5674" s="175"/>
    </row>
    <row r="5675" spans="1:29">
      <c r="A5675" t="s">
        <v>12584</v>
      </c>
      <c r="B5675" t="s">
        <v>12585</v>
      </c>
      <c r="C5675">
        <v>4.0599999999999996</v>
      </c>
      <c r="D5675">
        <v>4.0599999999999996</v>
      </c>
      <c r="E5675">
        <v>3.15</v>
      </c>
      <c r="F5675">
        <v>6.3</v>
      </c>
      <c r="G5675">
        <v>6.31</v>
      </c>
      <c r="H5675">
        <v>3.62</v>
      </c>
      <c r="I5675">
        <v>5.96</v>
      </c>
      <c r="J5675">
        <v>6.03</v>
      </c>
      <c r="K5675">
        <v>2.7</v>
      </c>
      <c r="U5675">
        <v>2</v>
      </c>
      <c r="V5675">
        <v>8</v>
      </c>
      <c r="W5675">
        <v>10</v>
      </c>
      <c r="X5675">
        <v>170</v>
      </c>
      <c r="Y5675">
        <v>142</v>
      </c>
      <c r="Z5675">
        <v>204</v>
      </c>
      <c r="AA5675">
        <f t="shared" si="1233"/>
        <v>536</v>
      </c>
      <c r="AB5675">
        <f t="shared" si="1234"/>
        <v>8.9318134364135704E-5</v>
      </c>
      <c r="AC5675" s="175"/>
    </row>
    <row r="5676" spans="1:29">
      <c r="A5676" t="s">
        <v>12586</v>
      </c>
      <c r="B5676" t="s">
        <v>12587</v>
      </c>
      <c r="C5676">
        <v>4.0599999999999996</v>
      </c>
      <c r="D5676">
        <v>4.0599999999999996</v>
      </c>
      <c r="E5676">
        <v>3.29</v>
      </c>
      <c r="F5676">
        <v>6.31</v>
      </c>
      <c r="G5676">
        <v>6.32</v>
      </c>
      <c r="H5676">
        <v>3.82</v>
      </c>
      <c r="I5676">
        <v>6.05</v>
      </c>
      <c r="J5676">
        <v>6.07</v>
      </c>
      <c r="K5676">
        <v>2.7</v>
      </c>
      <c r="U5676">
        <v>4</v>
      </c>
      <c r="V5676">
        <v>7</v>
      </c>
      <c r="W5676">
        <v>8</v>
      </c>
      <c r="X5676">
        <v>116</v>
      </c>
      <c r="Y5676">
        <v>127</v>
      </c>
      <c r="Z5676">
        <v>155</v>
      </c>
      <c r="AA5676">
        <f t="shared" si="1233"/>
        <v>417</v>
      </c>
      <c r="AB5676">
        <f t="shared" si="1234"/>
        <v>6.9488175428814524E-5</v>
      </c>
      <c r="AC5676" s="175"/>
    </row>
    <row r="5677" spans="1:29">
      <c r="A5677" t="s">
        <v>12588</v>
      </c>
      <c r="B5677" t="s">
        <v>12589</v>
      </c>
      <c r="C5677">
        <v>4.0599999999999996</v>
      </c>
      <c r="D5677">
        <v>4.0599999999999996</v>
      </c>
      <c r="E5677">
        <v>3.4</v>
      </c>
      <c r="F5677">
        <v>6.32</v>
      </c>
      <c r="G5677">
        <v>6.32</v>
      </c>
      <c r="H5677">
        <v>4.03</v>
      </c>
      <c r="I5677">
        <v>6.08</v>
      </c>
      <c r="J5677">
        <v>6.09</v>
      </c>
      <c r="K5677">
        <v>2.7</v>
      </c>
      <c r="U5677">
        <v>5</v>
      </c>
      <c r="V5677">
        <v>7</v>
      </c>
      <c r="W5677">
        <v>8</v>
      </c>
      <c r="X5677">
        <v>101</v>
      </c>
      <c r="Y5677">
        <v>129</v>
      </c>
      <c r="Z5677">
        <v>148</v>
      </c>
      <c r="AA5677">
        <f t="shared" si="1233"/>
        <v>398</v>
      </c>
      <c r="AB5677">
        <f t="shared" si="1234"/>
        <v>6.632204753157837E-5</v>
      </c>
      <c r="AC5677" s="175">
        <f t="shared" si="1228"/>
        <v>6.2406047237628399E-5</v>
      </c>
    </row>
    <row r="5678" spans="1:29">
      <c r="A5678" t="s">
        <v>12590</v>
      </c>
      <c r="B5678" t="s">
        <v>12591</v>
      </c>
      <c r="C5678">
        <v>4.0599999999999996</v>
      </c>
      <c r="D5678">
        <v>4.0599999999999996</v>
      </c>
      <c r="E5678">
        <v>3.5</v>
      </c>
      <c r="F5678">
        <v>6.32</v>
      </c>
      <c r="G5678">
        <v>6.32</v>
      </c>
      <c r="H5678">
        <v>4.2</v>
      </c>
      <c r="I5678">
        <v>6.09</v>
      </c>
      <c r="J5678">
        <v>6.09</v>
      </c>
      <c r="K5678">
        <v>2.7</v>
      </c>
      <c r="U5678">
        <v>4</v>
      </c>
      <c r="V5678">
        <v>7</v>
      </c>
      <c r="W5678">
        <v>7</v>
      </c>
      <c r="X5678">
        <v>105</v>
      </c>
      <c r="Y5678">
        <v>122</v>
      </c>
      <c r="Z5678">
        <v>135</v>
      </c>
      <c r="AA5678">
        <f t="shared" si="1233"/>
        <v>380</v>
      </c>
      <c r="AB5678">
        <f t="shared" si="1234"/>
        <v>6.3322557944723071E-5</v>
      </c>
      <c r="AC5678" s="175"/>
    </row>
    <row r="5679" spans="1:29">
      <c r="A5679" t="s">
        <v>12592</v>
      </c>
      <c r="B5679" t="s">
        <v>12593</v>
      </c>
      <c r="C5679">
        <v>4.0599999999999996</v>
      </c>
      <c r="D5679">
        <v>4.0599999999999996</v>
      </c>
      <c r="E5679">
        <v>3.57</v>
      </c>
      <c r="F5679">
        <v>6.32</v>
      </c>
      <c r="G5679">
        <v>6.32</v>
      </c>
      <c r="H5679">
        <v>4.34</v>
      </c>
      <c r="I5679">
        <v>6.09</v>
      </c>
      <c r="J5679">
        <v>6.09</v>
      </c>
      <c r="K5679">
        <v>2.7</v>
      </c>
      <c r="U5679">
        <v>4</v>
      </c>
      <c r="V5679">
        <v>6</v>
      </c>
      <c r="W5679">
        <v>6</v>
      </c>
      <c r="X5679">
        <v>90</v>
      </c>
      <c r="Y5679">
        <v>119</v>
      </c>
      <c r="Z5679">
        <v>137</v>
      </c>
      <c r="AA5679">
        <f t="shared" si="1233"/>
        <v>362</v>
      </c>
      <c r="AB5679">
        <f t="shared" si="1234"/>
        <v>6.0323068357867772E-5</v>
      </c>
      <c r="AC5679" s="175"/>
    </row>
    <row r="5680" spans="1:29">
      <c r="A5680" t="s">
        <v>12594</v>
      </c>
      <c r="B5680" t="s">
        <v>12595</v>
      </c>
      <c r="C5680">
        <v>4.0599999999999996</v>
      </c>
      <c r="D5680">
        <v>4.0599999999999996</v>
      </c>
      <c r="E5680">
        <v>3.62</v>
      </c>
      <c r="F5680">
        <v>6.32</v>
      </c>
      <c r="G5680">
        <v>6.32</v>
      </c>
      <c r="H5680">
        <v>4.4400000000000004</v>
      </c>
      <c r="I5680">
        <v>6.09</v>
      </c>
      <c r="J5680">
        <v>6.09</v>
      </c>
      <c r="K5680">
        <v>2.7</v>
      </c>
      <c r="U5680">
        <v>4</v>
      </c>
      <c r="V5680">
        <v>6</v>
      </c>
      <c r="W5680">
        <v>6</v>
      </c>
      <c r="X5680">
        <v>92</v>
      </c>
      <c r="Y5680">
        <v>119</v>
      </c>
      <c r="Z5680">
        <v>131</v>
      </c>
      <c r="AA5680">
        <f t="shared" si="1233"/>
        <v>358</v>
      </c>
      <c r="AB5680">
        <f t="shared" si="1234"/>
        <v>5.9656515116344368E-5</v>
      </c>
      <c r="AC5680" s="175"/>
    </row>
    <row r="5681" spans="1:29">
      <c r="A5681" t="s">
        <v>12596</v>
      </c>
      <c r="B5681" t="s">
        <v>12597</v>
      </c>
      <c r="C5681">
        <v>4.0599999999999996</v>
      </c>
      <c r="D5681">
        <v>4.0599999999999996</v>
      </c>
      <c r="E5681">
        <v>3.65</v>
      </c>
      <c r="F5681">
        <v>6.32</v>
      </c>
      <c r="G5681">
        <v>6.32</v>
      </c>
      <c r="H5681">
        <v>4.51</v>
      </c>
      <c r="I5681">
        <v>6.09</v>
      </c>
      <c r="J5681">
        <v>6.09</v>
      </c>
      <c r="K5681">
        <v>2.7</v>
      </c>
      <c r="U5681">
        <v>5</v>
      </c>
      <c r="V5681">
        <v>6</v>
      </c>
      <c r="W5681">
        <v>5</v>
      </c>
      <c r="X5681">
        <v>81</v>
      </c>
      <c r="Y5681">
        <v>109</v>
      </c>
      <c r="Z5681">
        <v>106</v>
      </c>
      <c r="AA5681">
        <f t="shared" si="1233"/>
        <v>312</v>
      </c>
      <c r="AB5681">
        <f t="shared" si="1234"/>
        <v>5.1991152838825259E-5</v>
      </c>
      <c r="AC5681" s="175">
        <f t="shared" si="1229"/>
        <v>4.9741535648683785E-5</v>
      </c>
    </row>
    <row r="5682" spans="1:29">
      <c r="A5682" t="s">
        <v>12598</v>
      </c>
      <c r="B5682" t="s">
        <v>12599</v>
      </c>
      <c r="C5682">
        <v>4.0599999999999996</v>
      </c>
      <c r="D5682">
        <v>4.0599999999999996</v>
      </c>
      <c r="E5682">
        <v>3.67</v>
      </c>
      <c r="F5682">
        <v>6.32</v>
      </c>
      <c r="G5682">
        <v>6.32</v>
      </c>
      <c r="H5682">
        <v>4.55</v>
      </c>
      <c r="I5682">
        <v>6.09</v>
      </c>
      <c r="J5682">
        <v>6.09</v>
      </c>
      <c r="K5682">
        <v>2.7</v>
      </c>
      <c r="U5682">
        <v>5</v>
      </c>
      <c r="V5682">
        <v>6</v>
      </c>
      <c r="W5682">
        <v>5</v>
      </c>
      <c r="X5682">
        <v>75</v>
      </c>
      <c r="Y5682">
        <v>112</v>
      </c>
      <c r="Z5682">
        <v>102</v>
      </c>
      <c r="AA5682">
        <f t="shared" si="1233"/>
        <v>305</v>
      </c>
      <c r="AB5682">
        <f t="shared" si="1234"/>
        <v>5.0824684666159311E-5</v>
      </c>
      <c r="AC5682" s="175"/>
    </row>
    <row r="5683" spans="1:29">
      <c r="A5683" t="s">
        <v>12600</v>
      </c>
      <c r="B5683" t="s">
        <v>12601</v>
      </c>
      <c r="C5683">
        <v>4.0599999999999996</v>
      </c>
      <c r="D5683">
        <v>4.0599999999999996</v>
      </c>
      <c r="E5683">
        <v>3.67</v>
      </c>
      <c r="F5683">
        <v>6.32</v>
      </c>
      <c r="G5683">
        <v>6.32</v>
      </c>
      <c r="H5683">
        <v>4.55</v>
      </c>
      <c r="I5683">
        <v>6.08</v>
      </c>
      <c r="J5683">
        <v>6.09</v>
      </c>
      <c r="K5683">
        <v>2.7</v>
      </c>
      <c r="U5683">
        <v>6</v>
      </c>
      <c r="V5683">
        <v>6</v>
      </c>
      <c r="W5683">
        <v>5</v>
      </c>
      <c r="X5683">
        <v>74</v>
      </c>
      <c r="Y5683">
        <v>102</v>
      </c>
      <c r="Z5683">
        <v>91</v>
      </c>
      <c r="AA5683">
        <f t="shared" si="1233"/>
        <v>284</v>
      </c>
      <c r="AB5683">
        <f t="shared" si="1234"/>
        <v>4.7325280148161456E-5</v>
      </c>
      <c r="AC5683" s="175"/>
    </row>
    <row r="5684" spans="1:29">
      <c r="A5684" t="s">
        <v>12602</v>
      </c>
      <c r="B5684" t="s">
        <v>12603</v>
      </c>
      <c r="C5684">
        <v>4.0599999999999996</v>
      </c>
      <c r="D5684">
        <v>4.0599999999999996</v>
      </c>
      <c r="E5684">
        <v>3.63</v>
      </c>
      <c r="F5684">
        <v>6.32</v>
      </c>
      <c r="G5684">
        <v>6.32</v>
      </c>
      <c r="H5684">
        <v>4.5</v>
      </c>
      <c r="I5684">
        <v>6.08</v>
      </c>
      <c r="J5684">
        <v>6.09</v>
      </c>
      <c r="K5684">
        <v>2.7</v>
      </c>
      <c r="U5684">
        <v>6</v>
      </c>
      <c r="V5684">
        <v>6</v>
      </c>
      <c r="W5684">
        <v>5</v>
      </c>
      <c r="X5684">
        <v>69</v>
      </c>
      <c r="Y5684">
        <v>100</v>
      </c>
      <c r="Z5684">
        <v>107</v>
      </c>
      <c r="AA5684">
        <f t="shared" si="1233"/>
        <v>293</v>
      </c>
      <c r="AB5684">
        <f t="shared" si="1234"/>
        <v>4.8825024941589105E-5</v>
      </c>
      <c r="AC5684" s="175"/>
    </row>
    <row r="5685" spans="1:29">
      <c r="A5685" t="s">
        <v>12604</v>
      </c>
      <c r="B5685" t="s">
        <v>12605</v>
      </c>
      <c r="C5685">
        <v>4.0599999999999996</v>
      </c>
      <c r="D5685">
        <v>4.0599999999999996</v>
      </c>
      <c r="E5685">
        <v>3.58</v>
      </c>
      <c r="F5685">
        <v>6.32</v>
      </c>
      <c r="G5685">
        <v>6.32</v>
      </c>
      <c r="H5685">
        <v>4.42</v>
      </c>
      <c r="I5685">
        <v>6.08</v>
      </c>
      <c r="J5685">
        <v>6.08</v>
      </c>
      <c r="K5685">
        <v>2.7</v>
      </c>
      <c r="U5685">
        <v>7</v>
      </c>
      <c r="V5685">
        <v>6</v>
      </c>
      <c r="W5685">
        <v>6</v>
      </c>
      <c r="X5685">
        <v>71</v>
      </c>
      <c r="Y5685">
        <v>107</v>
      </c>
      <c r="Z5685">
        <v>126</v>
      </c>
      <c r="AA5685">
        <f t="shared" si="1233"/>
        <v>323</v>
      </c>
      <c r="AB5685">
        <f t="shared" si="1234"/>
        <v>5.3824174253014611E-5</v>
      </c>
      <c r="AC5685" s="175">
        <f t="shared" si="1230"/>
        <v>5.7615195814178955E-5</v>
      </c>
    </row>
    <row r="5686" spans="1:29">
      <c r="A5686" t="s">
        <v>12606</v>
      </c>
      <c r="B5686" t="s">
        <v>12607</v>
      </c>
      <c r="C5686">
        <v>4.0599999999999996</v>
      </c>
      <c r="D5686">
        <v>4.0599999999999996</v>
      </c>
      <c r="E5686">
        <v>3.47</v>
      </c>
      <c r="F5686">
        <v>6.31</v>
      </c>
      <c r="G5686">
        <v>6.32</v>
      </c>
      <c r="H5686">
        <v>4.3499999999999996</v>
      </c>
      <c r="I5686">
        <v>6.06</v>
      </c>
      <c r="J5686">
        <v>6.08</v>
      </c>
      <c r="K5686">
        <v>2.7</v>
      </c>
      <c r="U5686">
        <v>5</v>
      </c>
      <c r="V5686">
        <v>6</v>
      </c>
      <c r="W5686">
        <v>6</v>
      </c>
      <c r="X5686">
        <v>82</v>
      </c>
      <c r="Y5686">
        <v>113</v>
      </c>
      <c r="Z5686">
        <v>122</v>
      </c>
      <c r="AA5686">
        <f t="shared" si="1233"/>
        <v>334</v>
      </c>
      <c r="AB5686">
        <f t="shared" si="1234"/>
        <v>5.5657195667203962E-5</v>
      </c>
      <c r="AC5686" s="175"/>
    </row>
    <row r="5687" spans="1:29">
      <c r="A5687" t="s">
        <v>12608</v>
      </c>
      <c r="B5687" t="s">
        <v>12609</v>
      </c>
      <c r="C5687">
        <v>4.0599999999999996</v>
      </c>
      <c r="D5687">
        <v>4.0599999999999996</v>
      </c>
      <c r="E5687">
        <v>3.35</v>
      </c>
      <c r="F5687">
        <v>6.31</v>
      </c>
      <c r="G5687">
        <v>6.32</v>
      </c>
      <c r="H5687">
        <v>4.21</v>
      </c>
      <c r="I5687">
        <v>6.02</v>
      </c>
      <c r="J5687">
        <v>6.06</v>
      </c>
      <c r="K5687">
        <v>2.7</v>
      </c>
      <c r="U5687">
        <v>4</v>
      </c>
      <c r="V5687">
        <v>7</v>
      </c>
      <c r="W5687">
        <v>7</v>
      </c>
      <c r="X5687">
        <v>92</v>
      </c>
      <c r="Y5687">
        <v>116</v>
      </c>
      <c r="Z5687">
        <v>128</v>
      </c>
      <c r="AA5687">
        <f t="shared" si="1233"/>
        <v>354</v>
      </c>
      <c r="AB5687">
        <f t="shared" si="1234"/>
        <v>5.898996187482097E-5</v>
      </c>
      <c r="AC5687" s="175"/>
    </row>
    <row r="5688" spans="1:29">
      <c r="A5688" t="s">
        <v>12610</v>
      </c>
      <c r="B5688" t="s">
        <v>12611</v>
      </c>
      <c r="C5688">
        <v>4.0599999999999996</v>
      </c>
      <c r="D5688">
        <v>4.0599999999999996</v>
      </c>
      <c r="E5688">
        <v>3.27</v>
      </c>
      <c r="F5688">
        <v>6.3</v>
      </c>
      <c r="G5688">
        <v>6.31</v>
      </c>
      <c r="H5688">
        <v>4.07</v>
      </c>
      <c r="I5688">
        <v>5.99</v>
      </c>
      <c r="J5688">
        <v>6.04</v>
      </c>
      <c r="K5688">
        <v>2.7</v>
      </c>
      <c r="U5688">
        <v>6</v>
      </c>
      <c r="V5688">
        <v>7</v>
      </c>
      <c r="W5688">
        <v>7</v>
      </c>
      <c r="X5688">
        <v>92</v>
      </c>
      <c r="Y5688">
        <v>127</v>
      </c>
      <c r="Z5688">
        <v>133</v>
      </c>
      <c r="AA5688">
        <f t="shared" si="1233"/>
        <v>372</v>
      </c>
      <c r="AB5688">
        <f t="shared" si="1234"/>
        <v>6.1989451461676276E-5</v>
      </c>
      <c r="AC5688" s="175"/>
    </row>
    <row r="5689" spans="1:29">
      <c r="A5689" t="s">
        <v>12612</v>
      </c>
      <c r="B5689" t="s">
        <v>12613</v>
      </c>
      <c r="C5689">
        <v>4.0599999999999996</v>
      </c>
      <c r="D5689">
        <v>4.0599999999999996</v>
      </c>
      <c r="E5689">
        <v>3.22</v>
      </c>
      <c r="F5689">
        <v>6.3</v>
      </c>
      <c r="G5689">
        <v>6.31</v>
      </c>
      <c r="H5689">
        <v>3.97</v>
      </c>
      <c r="I5689">
        <v>5.94</v>
      </c>
      <c r="J5689">
        <v>6.02</v>
      </c>
      <c r="K5689">
        <v>2.7</v>
      </c>
      <c r="U5689">
        <v>5</v>
      </c>
      <c r="V5689">
        <v>7</v>
      </c>
      <c r="W5689">
        <v>6</v>
      </c>
      <c r="X5689">
        <v>105</v>
      </c>
      <c r="Y5689">
        <v>123</v>
      </c>
      <c r="Z5689">
        <v>114</v>
      </c>
      <c r="AA5689">
        <f t="shared" si="1233"/>
        <v>360</v>
      </c>
      <c r="AB5689">
        <f t="shared" si="1234"/>
        <v>5.998979173710607E-5</v>
      </c>
      <c r="AC5689" s="175">
        <f t="shared" si="1231"/>
        <v>4.1034683931284362E-5</v>
      </c>
    </row>
    <row r="5690" spans="1:29">
      <c r="A5690" t="s">
        <v>12614</v>
      </c>
      <c r="B5690" t="s">
        <v>12615</v>
      </c>
      <c r="C5690">
        <v>4.0599999999999996</v>
      </c>
      <c r="D5690">
        <v>4.0599999999999996</v>
      </c>
      <c r="E5690">
        <v>3.18</v>
      </c>
      <c r="F5690">
        <v>6.29</v>
      </c>
      <c r="G5690">
        <v>6.31</v>
      </c>
      <c r="H5690">
        <v>3.87</v>
      </c>
      <c r="I5690">
        <v>5.91</v>
      </c>
      <c r="J5690">
        <v>6</v>
      </c>
      <c r="K5690">
        <v>2.7</v>
      </c>
      <c r="U5690">
        <v>4</v>
      </c>
      <c r="V5690">
        <v>6</v>
      </c>
      <c r="W5690">
        <v>4</v>
      </c>
      <c r="X5690">
        <v>91</v>
      </c>
      <c r="Y5690">
        <v>112</v>
      </c>
      <c r="Z5690">
        <v>66</v>
      </c>
      <c r="AA5690">
        <f t="shared" si="1233"/>
        <v>283</v>
      </c>
      <c r="AB5690">
        <f t="shared" si="1234"/>
        <v>4.7158641837780601E-5</v>
      </c>
      <c r="AC5690" s="175"/>
    </row>
    <row r="5691" spans="1:29">
      <c r="A5691" t="s">
        <v>12616</v>
      </c>
      <c r="B5691" t="s">
        <v>12617</v>
      </c>
      <c r="C5691">
        <v>4.0599999999999996</v>
      </c>
      <c r="D5691">
        <v>4.0599999999999996</v>
      </c>
      <c r="E5691">
        <v>3.13</v>
      </c>
      <c r="F5691">
        <v>6.28</v>
      </c>
      <c r="G5691">
        <v>6.31</v>
      </c>
      <c r="H5691">
        <v>3.79</v>
      </c>
      <c r="I5691">
        <v>5.86</v>
      </c>
      <c r="J5691">
        <v>5.98</v>
      </c>
      <c r="K5691">
        <v>2.7</v>
      </c>
      <c r="U5691">
        <v>3</v>
      </c>
      <c r="V5691">
        <v>4</v>
      </c>
      <c r="W5691">
        <v>2</v>
      </c>
      <c r="X5691">
        <v>77</v>
      </c>
      <c r="Y5691">
        <v>83</v>
      </c>
      <c r="Z5691">
        <v>27</v>
      </c>
      <c r="AA5691">
        <f t="shared" si="1233"/>
        <v>196</v>
      </c>
      <c r="AB5691">
        <f t="shared" si="1234"/>
        <v>3.2661108834646635E-5</v>
      </c>
      <c r="AC5691" s="175"/>
    </row>
    <row r="5692" spans="1:29">
      <c r="A5692" t="s">
        <v>12618</v>
      </c>
      <c r="B5692" t="s">
        <v>12619</v>
      </c>
      <c r="C5692">
        <v>4.05</v>
      </c>
      <c r="D5692">
        <v>4.0599999999999996</v>
      </c>
      <c r="E5692">
        <v>3.09</v>
      </c>
      <c r="F5692">
        <v>6.26</v>
      </c>
      <c r="G5692">
        <v>6.3</v>
      </c>
      <c r="H5692">
        <v>3.72</v>
      </c>
      <c r="I5692">
        <v>5.76</v>
      </c>
      <c r="J5692">
        <v>5.93</v>
      </c>
      <c r="K5692">
        <v>2.7</v>
      </c>
      <c r="U5692">
        <v>3</v>
      </c>
      <c r="V5692">
        <v>2</v>
      </c>
      <c r="W5692">
        <v>1</v>
      </c>
      <c r="X5692">
        <v>67</v>
      </c>
      <c r="Y5692">
        <v>62</v>
      </c>
      <c r="Z5692">
        <v>11</v>
      </c>
      <c r="AA5692">
        <f t="shared" si="1233"/>
        <v>146</v>
      </c>
      <c r="AB5692">
        <f t="shared" si="1234"/>
        <v>2.4329193315604129E-5</v>
      </c>
      <c r="AC5692" s="175"/>
    </row>
    <row r="5693" spans="1:29">
      <c r="A5693" t="s">
        <v>12620</v>
      </c>
      <c r="B5693" t="s">
        <v>12621</v>
      </c>
      <c r="C5693">
        <v>4.05</v>
      </c>
      <c r="D5693">
        <v>4.0599999999999996</v>
      </c>
      <c r="E5693">
        <v>3.06</v>
      </c>
      <c r="F5693">
        <v>6.24</v>
      </c>
      <c r="G5693">
        <v>6.3</v>
      </c>
      <c r="H5693">
        <v>3.67</v>
      </c>
      <c r="I5693">
        <v>5.68</v>
      </c>
      <c r="J5693">
        <v>5.89</v>
      </c>
      <c r="K5693">
        <v>2.7</v>
      </c>
      <c r="U5693">
        <v>2</v>
      </c>
      <c r="V5693">
        <v>2</v>
      </c>
      <c r="W5693">
        <v>1</v>
      </c>
      <c r="X5693">
        <v>85</v>
      </c>
      <c r="Y5693">
        <v>64</v>
      </c>
      <c r="Z5693">
        <v>13</v>
      </c>
      <c r="AA5693">
        <f t="shared" si="1233"/>
        <v>167</v>
      </c>
      <c r="AB5693">
        <f t="shared" si="1234"/>
        <v>2.7828597833601981E-5</v>
      </c>
      <c r="AC5693" s="175">
        <f t="shared" ref="AC5693" si="1236">SUM(AB5693:AB5696)/4</f>
        <v>3.232783221388494E-5</v>
      </c>
    </row>
    <row r="5694" spans="1:29">
      <c r="A5694" t="s">
        <v>12622</v>
      </c>
      <c r="B5694" t="s">
        <v>12623</v>
      </c>
      <c r="C5694">
        <v>4.05</v>
      </c>
      <c r="D5694">
        <v>4.0599999999999996</v>
      </c>
      <c r="E5694">
        <v>3.03</v>
      </c>
      <c r="F5694">
        <v>6.2</v>
      </c>
      <c r="G5694">
        <v>6.29</v>
      </c>
      <c r="H5694">
        <v>3.62</v>
      </c>
      <c r="I5694">
        <v>5.57</v>
      </c>
      <c r="J5694">
        <v>5.83</v>
      </c>
      <c r="K5694">
        <v>2.7</v>
      </c>
      <c r="U5694">
        <v>1</v>
      </c>
      <c r="V5694">
        <v>2</v>
      </c>
      <c r="W5694">
        <v>1</v>
      </c>
      <c r="X5694">
        <v>88</v>
      </c>
      <c r="Y5694">
        <v>62</v>
      </c>
      <c r="Z5694">
        <v>11</v>
      </c>
      <c r="AA5694">
        <f t="shared" si="1233"/>
        <v>165</v>
      </c>
      <c r="AB5694">
        <f t="shared" si="1234"/>
        <v>2.7495321212840282E-5</v>
      </c>
      <c r="AC5694" s="175"/>
    </row>
    <row r="5695" spans="1:29">
      <c r="A5695" t="s">
        <v>12624</v>
      </c>
      <c r="B5695" t="s">
        <v>12625</v>
      </c>
      <c r="C5695">
        <v>4.04</v>
      </c>
      <c r="D5695">
        <v>4.0599999999999996</v>
      </c>
      <c r="E5695">
        <v>3</v>
      </c>
      <c r="F5695">
        <v>6.16</v>
      </c>
      <c r="G5695">
        <v>6.28</v>
      </c>
      <c r="H5695">
        <v>3.58</v>
      </c>
      <c r="I5695">
        <v>5.5</v>
      </c>
      <c r="J5695">
        <v>5.79</v>
      </c>
      <c r="K5695">
        <v>2.7</v>
      </c>
      <c r="U5695">
        <v>2</v>
      </c>
      <c r="V5695">
        <v>2</v>
      </c>
      <c r="W5695">
        <v>1</v>
      </c>
      <c r="X5695">
        <v>90</v>
      </c>
      <c r="Y5695">
        <v>60</v>
      </c>
      <c r="Z5695">
        <v>20</v>
      </c>
      <c r="AA5695">
        <f t="shared" si="1233"/>
        <v>175</v>
      </c>
      <c r="AB5695">
        <f t="shared" si="1234"/>
        <v>2.9161704316648783E-5</v>
      </c>
      <c r="AC5695" s="175"/>
    </row>
    <row r="5696" spans="1:29">
      <c r="A5696" t="s">
        <v>12626</v>
      </c>
      <c r="B5696" t="s">
        <v>12627</v>
      </c>
      <c r="C5696">
        <v>4.04</v>
      </c>
      <c r="D5696">
        <v>4.0599999999999996</v>
      </c>
      <c r="E5696">
        <v>2.98</v>
      </c>
      <c r="F5696">
        <v>6.15</v>
      </c>
      <c r="G5696">
        <v>6.28</v>
      </c>
      <c r="H5696">
        <v>3.55</v>
      </c>
      <c r="I5696">
        <v>5.46</v>
      </c>
      <c r="J5696">
        <v>5.77</v>
      </c>
      <c r="K5696">
        <v>2.7</v>
      </c>
      <c r="U5696">
        <v>1</v>
      </c>
      <c r="V5696">
        <v>4</v>
      </c>
      <c r="W5696">
        <v>2</v>
      </c>
      <c r="X5696">
        <v>119</v>
      </c>
      <c r="Y5696">
        <v>96</v>
      </c>
      <c r="Z5696">
        <v>47</v>
      </c>
      <c r="AA5696">
        <f t="shared" si="1233"/>
        <v>269</v>
      </c>
      <c r="AB5696">
        <f t="shared" si="1234"/>
        <v>4.48257054924487E-5</v>
      </c>
      <c r="AC5696" s="175"/>
    </row>
    <row r="5697" spans="1:29">
      <c r="A5697" t="s">
        <v>12628</v>
      </c>
      <c r="B5697" t="s">
        <v>12629</v>
      </c>
      <c r="C5697">
        <v>4.05</v>
      </c>
      <c r="D5697">
        <v>4.0599999999999996</v>
      </c>
      <c r="E5697">
        <v>2.98</v>
      </c>
      <c r="F5697">
        <v>6.17</v>
      </c>
      <c r="G5697">
        <v>6.28</v>
      </c>
      <c r="H5697">
        <v>3.51</v>
      </c>
      <c r="I5697">
        <v>5.49</v>
      </c>
      <c r="J5697">
        <v>5.79</v>
      </c>
      <c r="K5697">
        <v>2.7</v>
      </c>
      <c r="V5697">
        <v>6</v>
      </c>
      <c r="W5697">
        <v>6</v>
      </c>
      <c r="X5697">
        <v>193</v>
      </c>
      <c r="Y5697">
        <v>131</v>
      </c>
      <c r="Z5697">
        <v>149</v>
      </c>
      <c r="AA5697">
        <f t="shared" si="1233"/>
        <v>485</v>
      </c>
      <c r="AB5697">
        <f t="shared" si="1234"/>
        <v>8.0819580534712343E-5</v>
      </c>
      <c r="AC5697" s="175">
        <f t="shared" ref="AC5697:AC5757" si="1237">SUM(AB5697:AB5700)/4</f>
        <v>8.602702773411391E-5</v>
      </c>
    </row>
    <row r="5698" spans="1:29">
      <c r="A5698" t="s">
        <v>12630</v>
      </c>
      <c r="B5698" t="s">
        <v>12631</v>
      </c>
      <c r="C5698">
        <v>4.0599999999999996</v>
      </c>
      <c r="D5698">
        <v>4.0599999999999996</v>
      </c>
      <c r="E5698">
        <v>3.07</v>
      </c>
      <c r="F5698">
        <v>6.24</v>
      </c>
      <c r="G5698">
        <v>6.3</v>
      </c>
      <c r="H5698">
        <v>3.56</v>
      </c>
      <c r="I5698">
        <v>5.72</v>
      </c>
      <c r="J5698">
        <v>5.91</v>
      </c>
      <c r="K5698">
        <v>2.7</v>
      </c>
      <c r="U5698">
        <v>1</v>
      </c>
      <c r="V5698">
        <v>6</v>
      </c>
      <c r="W5698">
        <v>8</v>
      </c>
      <c r="X5698">
        <v>213</v>
      </c>
      <c r="Y5698">
        <v>111</v>
      </c>
      <c r="Z5698">
        <v>232</v>
      </c>
      <c r="AA5698">
        <f t="shared" si="1233"/>
        <v>571</v>
      </c>
      <c r="AB5698">
        <f t="shared" si="1234"/>
        <v>9.5150475227465461E-5</v>
      </c>
      <c r="AC5698" s="175"/>
    </row>
    <row r="5699" spans="1:29">
      <c r="A5699" t="s">
        <v>12632</v>
      </c>
      <c r="B5699" t="s">
        <v>12633</v>
      </c>
      <c r="C5699">
        <v>4.0599999999999996</v>
      </c>
      <c r="D5699">
        <v>4.0599999999999996</v>
      </c>
      <c r="E5699">
        <v>3.21</v>
      </c>
      <c r="F5699">
        <v>6.29</v>
      </c>
      <c r="G5699">
        <v>6.31</v>
      </c>
      <c r="H5699">
        <v>3.71</v>
      </c>
      <c r="I5699">
        <v>5.98</v>
      </c>
      <c r="J5699">
        <v>6.03</v>
      </c>
      <c r="K5699">
        <v>2.7</v>
      </c>
      <c r="U5699">
        <v>2</v>
      </c>
      <c r="V5699">
        <v>6</v>
      </c>
      <c r="W5699">
        <v>7</v>
      </c>
      <c r="X5699">
        <v>213</v>
      </c>
      <c r="Y5699">
        <v>140</v>
      </c>
      <c r="Z5699">
        <v>200</v>
      </c>
      <c r="AA5699">
        <f t="shared" si="1233"/>
        <v>568</v>
      </c>
      <c r="AB5699">
        <f t="shared" si="1234"/>
        <v>9.4650560296322912E-5</v>
      </c>
      <c r="AC5699" s="175"/>
    </row>
    <row r="5700" spans="1:29">
      <c r="A5700" t="s">
        <v>12634</v>
      </c>
      <c r="B5700" t="s">
        <v>12635</v>
      </c>
      <c r="C5700">
        <v>4.0599999999999996</v>
      </c>
      <c r="D5700">
        <v>4.0599999999999996</v>
      </c>
      <c r="E5700">
        <v>3.34</v>
      </c>
      <c r="F5700">
        <v>6.31</v>
      </c>
      <c r="G5700">
        <v>6.32</v>
      </c>
      <c r="H5700">
        <v>3.92</v>
      </c>
      <c r="I5700">
        <v>6.06</v>
      </c>
      <c r="J5700">
        <v>6.08</v>
      </c>
      <c r="K5700">
        <v>2.7</v>
      </c>
      <c r="U5700">
        <v>3</v>
      </c>
      <c r="V5700">
        <v>5</v>
      </c>
      <c r="W5700">
        <v>6</v>
      </c>
      <c r="X5700">
        <v>150</v>
      </c>
      <c r="Y5700">
        <v>125</v>
      </c>
      <c r="Z5700">
        <v>152</v>
      </c>
      <c r="AA5700">
        <f t="shared" si="1233"/>
        <v>441</v>
      </c>
      <c r="AB5700">
        <f t="shared" si="1234"/>
        <v>7.3487494877954936E-5</v>
      </c>
      <c r="AC5700" s="175"/>
    </row>
    <row r="5701" spans="1:29">
      <c r="A5701" t="s">
        <v>12636</v>
      </c>
      <c r="B5701" t="s">
        <v>12637</v>
      </c>
      <c r="C5701">
        <v>4.0599999999999996</v>
      </c>
      <c r="D5701">
        <v>4.0599999999999996</v>
      </c>
      <c r="E5701">
        <v>3.46</v>
      </c>
      <c r="F5701">
        <v>6.32</v>
      </c>
      <c r="G5701">
        <v>6.32</v>
      </c>
      <c r="H5701">
        <v>4.13</v>
      </c>
      <c r="I5701">
        <v>6.08</v>
      </c>
      <c r="J5701">
        <v>6.09</v>
      </c>
      <c r="K5701">
        <v>2.7</v>
      </c>
      <c r="U5701">
        <v>3</v>
      </c>
      <c r="V5701">
        <v>5</v>
      </c>
      <c r="W5701">
        <v>6</v>
      </c>
      <c r="X5701">
        <v>139</v>
      </c>
      <c r="Y5701">
        <v>127</v>
      </c>
      <c r="Z5701">
        <v>145</v>
      </c>
      <c r="AA5701">
        <f t="shared" si="1233"/>
        <v>425</v>
      </c>
      <c r="AB5701">
        <f t="shared" si="1234"/>
        <v>7.0821281911861333E-5</v>
      </c>
      <c r="AC5701" s="175">
        <f t="shared" ref="AC5701:AC5761" si="1238">SUM(AB5701:AB5704)/4</f>
        <v>6.6488685841959225E-5</v>
      </c>
    </row>
    <row r="5702" spans="1:29">
      <c r="A5702" t="s">
        <v>12638</v>
      </c>
      <c r="B5702" t="s">
        <v>12639</v>
      </c>
      <c r="C5702">
        <v>4.0599999999999996</v>
      </c>
      <c r="D5702">
        <v>4.0599999999999996</v>
      </c>
      <c r="E5702">
        <v>3.56</v>
      </c>
      <c r="F5702">
        <v>6.32</v>
      </c>
      <c r="G5702">
        <v>6.32</v>
      </c>
      <c r="H5702">
        <v>4.3099999999999996</v>
      </c>
      <c r="I5702">
        <v>6.09</v>
      </c>
      <c r="J5702">
        <v>6.09</v>
      </c>
      <c r="K5702">
        <v>2.7</v>
      </c>
      <c r="U5702">
        <v>3</v>
      </c>
      <c r="V5702">
        <v>5</v>
      </c>
      <c r="W5702">
        <v>5</v>
      </c>
      <c r="X5702">
        <v>136</v>
      </c>
      <c r="Y5702">
        <v>120</v>
      </c>
      <c r="Z5702">
        <v>132</v>
      </c>
      <c r="AA5702">
        <f t="shared" ref="AA5702:AA5765" si="1239">SUM(U5702:Z5702)</f>
        <v>401</v>
      </c>
      <c r="AB5702">
        <f t="shared" si="1234"/>
        <v>6.682196246272092E-5</v>
      </c>
      <c r="AC5702" s="175"/>
    </row>
    <row r="5703" spans="1:29">
      <c r="A5703" t="s">
        <v>12640</v>
      </c>
      <c r="B5703" t="s">
        <v>12641</v>
      </c>
      <c r="C5703">
        <v>4.0599999999999996</v>
      </c>
      <c r="D5703">
        <v>4.0599999999999996</v>
      </c>
      <c r="E5703">
        <v>3.63</v>
      </c>
      <c r="F5703">
        <v>6.32</v>
      </c>
      <c r="G5703">
        <v>6.32</v>
      </c>
      <c r="H5703">
        <v>4.47</v>
      </c>
      <c r="I5703">
        <v>6.09</v>
      </c>
      <c r="J5703">
        <v>6.09</v>
      </c>
      <c r="K5703">
        <v>2.7</v>
      </c>
      <c r="U5703">
        <v>3</v>
      </c>
      <c r="V5703">
        <v>5</v>
      </c>
      <c r="W5703">
        <v>5</v>
      </c>
      <c r="X5703">
        <v>127</v>
      </c>
      <c r="Y5703">
        <v>117</v>
      </c>
      <c r="Z5703">
        <v>134</v>
      </c>
      <c r="AA5703">
        <f t="shared" si="1239"/>
        <v>391</v>
      </c>
      <c r="AB5703">
        <f t="shared" si="1234"/>
        <v>6.515557935891243E-5</v>
      </c>
      <c r="AC5703" s="175"/>
    </row>
    <row r="5704" spans="1:29">
      <c r="A5704" t="s">
        <v>12642</v>
      </c>
      <c r="B5704" t="s">
        <v>12643</v>
      </c>
      <c r="C5704">
        <v>4.0599999999999996</v>
      </c>
      <c r="D5704">
        <v>4.0599999999999996</v>
      </c>
      <c r="E5704">
        <v>3.68</v>
      </c>
      <c r="F5704">
        <v>6.32</v>
      </c>
      <c r="G5704">
        <v>6.32</v>
      </c>
      <c r="H5704">
        <v>4.58</v>
      </c>
      <c r="I5704">
        <v>6.09</v>
      </c>
      <c r="J5704">
        <v>6.09</v>
      </c>
      <c r="K5704">
        <v>2.7</v>
      </c>
      <c r="U5704">
        <v>3</v>
      </c>
      <c r="V5704">
        <v>5</v>
      </c>
      <c r="W5704">
        <v>4</v>
      </c>
      <c r="X5704">
        <v>121</v>
      </c>
      <c r="Y5704">
        <v>117</v>
      </c>
      <c r="Z5704">
        <v>129</v>
      </c>
      <c r="AA5704">
        <f t="shared" si="1239"/>
        <v>379</v>
      </c>
      <c r="AB5704">
        <f t="shared" si="1234"/>
        <v>6.3155919634342217E-5</v>
      </c>
      <c r="AC5704" s="175"/>
    </row>
    <row r="5705" spans="1:29">
      <c r="A5705" t="s">
        <v>12644</v>
      </c>
      <c r="B5705" t="s">
        <v>12645</v>
      </c>
      <c r="C5705">
        <v>4.0599999999999996</v>
      </c>
      <c r="D5705">
        <v>4.0599999999999996</v>
      </c>
      <c r="E5705">
        <v>3.71</v>
      </c>
      <c r="F5705">
        <v>6.32</v>
      </c>
      <c r="G5705">
        <v>6.32</v>
      </c>
      <c r="H5705">
        <v>4.6500000000000004</v>
      </c>
      <c r="I5705">
        <v>6.09</v>
      </c>
      <c r="J5705">
        <v>6.09</v>
      </c>
      <c r="K5705">
        <v>2.7</v>
      </c>
      <c r="U5705">
        <v>3</v>
      </c>
      <c r="V5705">
        <v>4</v>
      </c>
      <c r="W5705">
        <v>4</v>
      </c>
      <c r="X5705">
        <v>97</v>
      </c>
      <c r="Y5705">
        <v>108</v>
      </c>
      <c r="Z5705">
        <v>104</v>
      </c>
      <c r="AA5705">
        <f t="shared" si="1239"/>
        <v>320</v>
      </c>
      <c r="AB5705">
        <f t="shared" si="1234"/>
        <v>5.3324259321872061E-5</v>
      </c>
      <c r="AC5705" s="175">
        <f t="shared" ref="AC5705:AC5765" si="1240">SUM(AB5705:AB5708)/4</f>
        <v>5.0699705933373664E-5</v>
      </c>
    </row>
    <row r="5706" spans="1:29">
      <c r="A5706" t="s">
        <v>12646</v>
      </c>
      <c r="B5706" t="s">
        <v>12647</v>
      </c>
      <c r="C5706">
        <v>4.0599999999999996</v>
      </c>
      <c r="D5706">
        <v>4.0599999999999996</v>
      </c>
      <c r="E5706">
        <v>3.72</v>
      </c>
      <c r="F5706">
        <v>6.32</v>
      </c>
      <c r="G5706">
        <v>6.32</v>
      </c>
      <c r="H5706">
        <v>4.6900000000000004</v>
      </c>
      <c r="I5706">
        <v>6.09</v>
      </c>
      <c r="J5706">
        <v>6.09</v>
      </c>
      <c r="K5706">
        <v>2.7</v>
      </c>
      <c r="U5706">
        <v>4</v>
      </c>
      <c r="V5706">
        <v>4</v>
      </c>
      <c r="W5706">
        <v>4</v>
      </c>
      <c r="X5706">
        <v>91</v>
      </c>
      <c r="Y5706">
        <v>110</v>
      </c>
      <c r="Z5706">
        <v>100</v>
      </c>
      <c r="AA5706">
        <f t="shared" si="1239"/>
        <v>313</v>
      </c>
      <c r="AB5706">
        <f t="shared" si="1234"/>
        <v>5.2157791149206113E-5</v>
      </c>
      <c r="AC5706" s="175"/>
    </row>
    <row r="5707" spans="1:29">
      <c r="A5707" t="s">
        <v>12648</v>
      </c>
      <c r="B5707" t="s">
        <v>12649</v>
      </c>
      <c r="C5707">
        <v>4.0599999999999996</v>
      </c>
      <c r="D5707">
        <v>4.0599999999999996</v>
      </c>
      <c r="E5707">
        <v>3.7</v>
      </c>
      <c r="F5707">
        <v>6.32</v>
      </c>
      <c r="G5707">
        <v>6.32</v>
      </c>
      <c r="H5707">
        <v>4.67</v>
      </c>
      <c r="I5707">
        <v>6.08</v>
      </c>
      <c r="J5707">
        <v>6.09</v>
      </c>
      <c r="K5707">
        <v>2.7</v>
      </c>
      <c r="U5707">
        <v>3</v>
      </c>
      <c r="V5707">
        <v>4</v>
      </c>
      <c r="W5707">
        <v>3</v>
      </c>
      <c r="X5707">
        <v>89</v>
      </c>
      <c r="Y5707">
        <v>100</v>
      </c>
      <c r="Z5707">
        <v>89</v>
      </c>
      <c r="AA5707">
        <f t="shared" si="1239"/>
        <v>288</v>
      </c>
      <c r="AB5707">
        <f t="shared" si="1234"/>
        <v>4.7991833389684853E-5</v>
      </c>
      <c r="AC5707" s="175"/>
    </row>
    <row r="5708" spans="1:29">
      <c r="A5708" t="s">
        <v>12650</v>
      </c>
      <c r="B5708" t="s">
        <v>12651</v>
      </c>
      <c r="C5708">
        <v>4.0599999999999996</v>
      </c>
      <c r="D5708">
        <v>4.0599999999999996</v>
      </c>
      <c r="E5708">
        <v>3.67</v>
      </c>
      <c r="F5708">
        <v>6.32</v>
      </c>
      <c r="G5708">
        <v>6.32</v>
      </c>
      <c r="H5708">
        <v>4.6100000000000003</v>
      </c>
      <c r="I5708">
        <v>6.08</v>
      </c>
      <c r="J5708">
        <v>6.09</v>
      </c>
      <c r="K5708">
        <v>2.7</v>
      </c>
      <c r="U5708">
        <v>4</v>
      </c>
      <c r="V5708">
        <v>4</v>
      </c>
      <c r="W5708">
        <v>4</v>
      </c>
      <c r="X5708">
        <v>80</v>
      </c>
      <c r="Y5708">
        <v>99</v>
      </c>
      <c r="Z5708">
        <v>105</v>
      </c>
      <c r="AA5708">
        <f t="shared" si="1239"/>
        <v>296</v>
      </c>
      <c r="AB5708">
        <f t="shared" si="1234"/>
        <v>4.9324939872731655E-5</v>
      </c>
      <c r="AC5708" s="175"/>
    </row>
    <row r="5709" spans="1:29">
      <c r="A5709" t="s">
        <v>12652</v>
      </c>
      <c r="B5709" t="s">
        <v>12653</v>
      </c>
      <c r="C5709">
        <v>4.0599999999999996</v>
      </c>
      <c r="D5709">
        <v>4.0599999999999996</v>
      </c>
      <c r="E5709">
        <v>3.6</v>
      </c>
      <c r="F5709">
        <v>6.32</v>
      </c>
      <c r="G5709">
        <v>6.32</v>
      </c>
      <c r="H5709">
        <v>4.51</v>
      </c>
      <c r="I5709">
        <v>6.08</v>
      </c>
      <c r="J5709">
        <v>6.09</v>
      </c>
      <c r="K5709">
        <v>2.7</v>
      </c>
      <c r="U5709">
        <v>4</v>
      </c>
      <c r="V5709">
        <v>4</v>
      </c>
      <c r="W5709">
        <v>4</v>
      </c>
      <c r="X5709">
        <v>84</v>
      </c>
      <c r="Y5709">
        <v>106</v>
      </c>
      <c r="Z5709">
        <v>123</v>
      </c>
      <c r="AA5709">
        <f t="shared" si="1239"/>
        <v>325</v>
      </c>
      <c r="AB5709">
        <f t="shared" si="1234"/>
        <v>5.4157450873776313E-5</v>
      </c>
      <c r="AC5709" s="175">
        <f t="shared" ref="AC5709:AC5769" si="1241">SUM(AB5709:AB5712)/4</f>
        <v>5.786515327975023E-5</v>
      </c>
    </row>
    <row r="5710" spans="1:29">
      <c r="A5710" t="s">
        <v>12654</v>
      </c>
      <c r="B5710" t="s">
        <v>12655</v>
      </c>
      <c r="C5710">
        <v>4.0599999999999996</v>
      </c>
      <c r="D5710">
        <v>4.0599999999999996</v>
      </c>
      <c r="E5710">
        <v>3.48</v>
      </c>
      <c r="F5710">
        <v>6.31</v>
      </c>
      <c r="G5710">
        <v>6.32</v>
      </c>
      <c r="H5710">
        <v>4.42</v>
      </c>
      <c r="I5710">
        <v>6.07</v>
      </c>
      <c r="J5710">
        <v>6.08</v>
      </c>
      <c r="K5710">
        <v>2.7</v>
      </c>
      <c r="U5710">
        <v>3</v>
      </c>
      <c r="V5710">
        <v>5</v>
      </c>
      <c r="W5710">
        <v>4</v>
      </c>
      <c r="X5710">
        <v>87</v>
      </c>
      <c r="Y5710">
        <v>111</v>
      </c>
      <c r="Z5710">
        <v>119</v>
      </c>
      <c r="AA5710">
        <f t="shared" si="1239"/>
        <v>329</v>
      </c>
      <c r="AB5710">
        <f t="shared" si="1234"/>
        <v>5.482400411529971E-5</v>
      </c>
      <c r="AC5710" s="175"/>
    </row>
    <row r="5711" spans="1:29">
      <c r="A5711" t="s">
        <v>12656</v>
      </c>
      <c r="B5711" t="s">
        <v>12657</v>
      </c>
      <c r="C5711">
        <v>4.0599999999999996</v>
      </c>
      <c r="D5711">
        <v>4.0599999999999996</v>
      </c>
      <c r="E5711">
        <v>3.35</v>
      </c>
      <c r="F5711">
        <v>6.31</v>
      </c>
      <c r="G5711">
        <v>6.32</v>
      </c>
      <c r="H5711">
        <v>4.2699999999999996</v>
      </c>
      <c r="I5711">
        <v>6.04</v>
      </c>
      <c r="J5711">
        <v>6.07</v>
      </c>
      <c r="K5711">
        <v>2.7</v>
      </c>
      <c r="U5711">
        <v>3</v>
      </c>
      <c r="V5711">
        <v>5</v>
      </c>
      <c r="W5711">
        <v>5</v>
      </c>
      <c r="X5711">
        <v>102</v>
      </c>
      <c r="Y5711">
        <v>114</v>
      </c>
      <c r="Z5711">
        <v>126</v>
      </c>
      <c r="AA5711">
        <f t="shared" si="1239"/>
        <v>355</v>
      </c>
      <c r="AB5711">
        <f t="shared" si="1234"/>
        <v>5.9156600185201818E-5</v>
      </c>
      <c r="AC5711" s="175"/>
    </row>
    <row r="5712" spans="1:29">
      <c r="A5712" t="s">
        <v>12658</v>
      </c>
      <c r="B5712" t="s">
        <v>12659</v>
      </c>
      <c r="C5712">
        <v>4.0599999999999996</v>
      </c>
      <c r="D5712">
        <v>4.0599999999999996</v>
      </c>
      <c r="E5712">
        <v>3.28</v>
      </c>
      <c r="F5712">
        <v>6.3</v>
      </c>
      <c r="G5712">
        <v>6.31</v>
      </c>
      <c r="H5712">
        <v>4.12</v>
      </c>
      <c r="I5712">
        <v>6.01</v>
      </c>
      <c r="J5712">
        <v>6.05</v>
      </c>
      <c r="K5712">
        <v>2.7</v>
      </c>
      <c r="U5712">
        <v>4</v>
      </c>
      <c r="V5712">
        <v>5</v>
      </c>
      <c r="W5712">
        <v>5</v>
      </c>
      <c r="X5712">
        <v>111</v>
      </c>
      <c r="Y5712">
        <v>125</v>
      </c>
      <c r="Z5712">
        <v>130</v>
      </c>
      <c r="AA5712">
        <f t="shared" si="1239"/>
        <v>380</v>
      </c>
      <c r="AB5712">
        <f t="shared" si="1234"/>
        <v>6.3322557944723071E-5</v>
      </c>
      <c r="AC5712" s="175"/>
    </row>
    <row r="5713" spans="1:29">
      <c r="A5713" t="s">
        <v>12660</v>
      </c>
      <c r="B5713" t="s">
        <v>12661</v>
      </c>
      <c r="C5713">
        <v>4.0599999999999996</v>
      </c>
      <c r="D5713">
        <v>4.0599999999999996</v>
      </c>
      <c r="E5713">
        <v>3.23</v>
      </c>
      <c r="F5713">
        <v>6.3</v>
      </c>
      <c r="G5713">
        <v>6.31</v>
      </c>
      <c r="H5713">
        <v>4.0199999999999996</v>
      </c>
      <c r="I5713">
        <v>5.95</v>
      </c>
      <c r="J5713">
        <v>6.02</v>
      </c>
      <c r="K5713">
        <v>2.7</v>
      </c>
      <c r="U5713">
        <v>3</v>
      </c>
      <c r="V5713">
        <v>5</v>
      </c>
      <c r="W5713">
        <v>4</v>
      </c>
      <c r="X5713">
        <v>101</v>
      </c>
      <c r="Y5713">
        <v>121</v>
      </c>
      <c r="Z5713">
        <v>111</v>
      </c>
      <c r="AA5713">
        <f t="shared" si="1239"/>
        <v>345</v>
      </c>
      <c r="AB5713">
        <f t="shared" si="1234"/>
        <v>5.7490217081393314E-5</v>
      </c>
      <c r="AC5713" s="175">
        <f t="shared" ref="AC5713:AC5773" si="1242">SUM(AB5713:AB5716)/4</f>
        <v>3.9868215758618408E-5</v>
      </c>
    </row>
    <row r="5714" spans="1:29">
      <c r="A5714" t="s">
        <v>12662</v>
      </c>
      <c r="B5714" t="s">
        <v>12663</v>
      </c>
      <c r="C5714">
        <v>4.0599999999999996</v>
      </c>
      <c r="D5714">
        <v>4.0599999999999996</v>
      </c>
      <c r="E5714">
        <v>3.17</v>
      </c>
      <c r="F5714">
        <v>6.29</v>
      </c>
      <c r="G5714">
        <v>6.31</v>
      </c>
      <c r="H5714">
        <v>3.9</v>
      </c>
      <c r="I5714">
        <v>5.91</v>
      </c>
      <c r="J5714">
        <v>6</v>
      </c>
      <c r="K5714">
        <v>2.7</v>
      </c>
      <c r="U5714">
        <v>3</v>
      </c>
      <c r="V5714">
        <v>4</v>
      </c>
      <c r="W5714">
        <v>3</v>
      </c>
      <c r="X5714">
        <v>98</v>
      </c>
      <c r="Y5714">
        <v>110</v>
      </c>
      <c r="Z5714">
        <v>65</v>
      </c>
      <c r="AA5714">
        <f t="shared" si="1239"/>
        <v>283</v>
      </c>
      <c r="AB5714">
        <f t="shared" si="1234"/>
        <v>4.7158641837780601E-5</v>
      </c>
      <c r="AC5714" s="175"/>
    </row>
    <row r="5715" spans="1:29">
      <c r="A5715" t="s">
        <v>12664</v>
      </c>
      <c r="B5715" t="s">
        <v>12665</v>
      </c>
      <c r="C5715">
        <v>4.0599999999999996</v>
      </c>
      <c r="D5715">
        <v>4.0599999999999996</v>
      </c>
      <c r="E5715">
        <v>3.14</v>
      </c>
      <c r="F5715">
        <v>6.28</v>
      </c>
      <c r="G5715">
        <v>6.31</v>
      </c>
      <c r="H5715">
        <v>3.83</v>
      </c>
      <c r="I5715">
        <v>5.87</v>
      </c>
      <c r="J5715">
        <v>5.98</v>
      </c>
      <c r="K5715">
        <v>2.7</v>
      </c>
      <c r="U5715">
        <v>3</v>
      </c>
      <c r="V5715">
        <v>3</v>
      </c>
      <c r="W5715">
        <v>1</v>
      </c>
      <c r="X5715">
        <v>73</v>
      </c>
      <c r="Y5715">
        <v>82</v>
      </c>
      <c r="Z5715">
        <v>27</v>
      </c>
      <c r="AA5715">
        <f t="shared" si="1239"/>
        <v>189</v>
      </c>
      <c r="AB5715">
        <f t="shared" si="1234"/>
        <v>3.1494640661980688E-5</v>
      </c>
      <c r="AC5715" s="175"/>
    </row>
    <row r="5716" spans="1:29">
      <c r="A5716" t="s">
        <v>12666</v>
      </c>
      <c r="B5716" t="s">
        <v>12667</v>
      </c>
      <c r="C5716">
        <v>4.0599999999999996</v>
      </c>
      <c r="D5716">
        <v>4.0599999999999996</v>
      </c>
      <c r="E5716">
        <v>3.1</v>
      </c>
      <c r="F5716">
        <v>6.27</v>
      </c>
      <c r="G5716">
        <v>6.3</v>
      </c>
      <c r="H5716">
        <v>3.78</v>
      </c>
      <c r="I5716">
        <v>5.79</v>
      </c>
      <c r="J5716">
        <v>5.94</v>
      </c>
      <c r="K5716">
        <v>2.7</v>
      </c>
      <c r="U5716">
        <v>1</v>
      </c>
      <c r="V5716">
        <v>2</v>
      </c>
      <c r="W5716">
        <v>1</v>
      </c>
      <c r="X5716">
        <v>64</v>
      </c>
      <c r="Y5716">
        <v>61</v>
      </c>
      <c r="Z5716">
        <v>11</v>
      </c>
      <c r="AA5716">
        <f t="shared" si="1239"/>
        <v>140</v>
      </c>
      <c r="AB5716">
        <f t="shared" si="1234"/>
        <v>2.3329363453319026E-5</v>
      </c>
      <c r="AC5716" s="175"/>
    </row>
    <row r="5717" spans="1:29">
      <c r="A5717" t="s">
        <v>12668</v>
      </c>
      <c r="B5717" t="s">
        <v>12669</v>
      </c>
      <c r="C5717">
        <v>4.0599999999999996</v>
      </c>
      <c r="D5717">
        <v>4.0599999999999996</v>
      </c>
      <c r="E5717">
        <v>3.07</v>
      </c>
      <c r="F5717">
        <v>6.26</v>
      </c>
      <c r="G5717">
        <v>6.3</v>
      </c>
      <c r="H5717">
        <v>3.71</v>
      </c>
      <c r="I5717">
        <v>5.72</v>
      </c>
      <c r="J5717">
        <v>5.91</v>
      </c>
      <c r="K5717">
        <v>2.7</v>
      </c>
      <c r="U5717">
        <v>1</v>
      </c>
      <c r="V5717">
        <v>2</v>
      </c>
      <c r="W5717">
        <v>1</v>
      </c>
      <c r="X5717">
        <v>80</v>
      </c>
      <c r="Y5717">
        <v>64</v>
      </c>
      <c r="Z5717">
        <v>13</v>
      </c>
      <c r="AA5717">
        <f t="shared" si="1239"/>
        <v>161</v>
      </c>
      <c r="AB5717">
        <f t="shared" si="1234"/>
        <v>2.6828767971316881E-5</v>
      </c>
      <c r="AC5717" s="175">
        <f t="shared" ref="AC5717:AC5777" si="1243">SUM(AB5717:AB5720)/4</f>
        <v>3.1494640661980688E-5</v>
      </c>
    </row>
    <row r="5718" spans="1:29">
      <c r="A5718" t="s">
        <v>12670</v>
      </c>
      <c r="B5718" t="s">
        <v>12671</v>
      </c>
      <c r="C5718">
        <v>4.05</v>
      </c>
      <c r="D5718">
        <v>4.0599999999999996</v>
      </c>
      <c r="E5718">
        <v>3.04</v>
      </c>
      <c r="F5718">
        <v>6.23</v>
      </c>
      <c r="G5718">
        <v>6.29</v>
      </c>
      <c r="H5718">
        <v>3.67</v>
      </c>
      <c r="I5718">
        <v>5.63</v>
      </c>
      <c r="J5718">
        <v>5.86</v>
      </c>
      <c r="K5718">
        <v>2.7</v>
      </c>
      <c r="U5718">
        <v>1</v>
      </c>
      <c r="V5718">
        <v>2</v>
      </c>
      <c r="W5718">
        <v>1</v>
      </c>
      <c r="X5718">
        <v>84</v>
      </c>
      <c r="Y5718">
        <v>62</v>
      </c>
      <c r="Z5718">
        <v>11</v>
      </c>
      <c r="AA5718">
        <f t="shared" si="1239"/>
        <v>161</v>
      </c>
      <c r="AB5718">
        <f t="shared" ref="AB5718:AB5781" si="1244">AA5718/$AD$4</f>
        <v>2.6828767971316881E-5</v>
      </c>
      <c r="AC5718" s="175"/>
    </row>
    <row r="5719" spans="1:29">
      <c r="A5719" t="s">
        <v>12672</v>
      </c>
      <c r="B5719" t="s">
        <v>12673</v>
      </c>
      <c r="C5719">
        <v>4.05</v>
      </c>
      <c r="D5719">
        <v>4.0599999999999996</v>
      </c>
      <c r="E5719">
        <v>3.02</v>
      </c>
      <c r="F5719">
        <v>6.2</v>
      </c>
      <c r="G5719">
        <v>6.28</v>
      </c>
      <c r="H5719">
        <v>3.63</v>
      </c>
      <c r="I5719">
        <v>5.56</v>
      </c>
      <c r="J5719">
        <v>5.83</v>
      </c>
      <c r="K5719">
        <v>2.7</v>
      </c>
      <c r="U5719">
        <v>1</v>
      </c>
      <c r="V5719">
        <v>2</v>
      </c>
      <c r="W5719">
        <v>1</v>
      </c>
      <c r="X5719">
        <v>86</v>
      </c>
      <c r="Y5719">
        <v>59</v>
      </c>
      <c r="Z5719">
        <v>20</v>
      </c>
      <c r="AA5719">
        <f t="shared" si="1239"/>
        <v>169</v>
      </c>
      <c r="AB5719">
        <f t="shared" si="1244"/>
        <v>2.8161874454363683E-5</v>
      </c>
      <c r="AC5719" s="175"/>
    </row>
    <row r="5720" spans="1:29">
      <c r="A5720" t="s">
        <v>12674</v>
      </c>
      <c r="B5720" t="s">
        <v>12675</v>
      </c>
      <c r="C5720">
        <v>4.04</v>
      </c>
      <c r="D5720">
        <v>4.0599999999999996</v>
      </c>
      <c r="E5720">
        <v>3.01</v>
      </c>
      <c r="F5720">
        <v>6.19</v>
      </c>
      <c r="G5720">
        <v>6.28</v>
      </c>
      <c r="H5720">
        <v>3.61</v>
      </c>
      <c r="I5720">
        <v>5.53</v>
      </c>
      <c r="J5720">
        <v>5.81</v>
      </c>
      <c r="K5720">
        <v>2.7</v>
      </c>
      <c r="U5720">
        <v>1</v>
      </c>
      <c r="V5720">
        <v>3</v>
      </c>
      <c r="W5720">
        <v>2</v>
      </c>
      <c r="X5720">
        <v>117</v>
      </c>
      <c r="Y5720">
        <v>95</v>
      </c>
      <c r="Z5720">
        <v>47</v>
      </c>
      <c r="AA5720">
        <f t="shared" si="1239"/>
        <v>265</v>
      </c>
      <c r="AB5720">
        <f t="shared" si="1244"/>
        <v>4.4159152250925302E-5</v>
      </c>
      <c r="AC5720" s="175"/>
    </row>
    <row r="5721" spans="1:29">
      <c r="A5721" t="s">
        <v>12676</v>
      </c>
      <c r="B5721" t="s">
        <v>12677</v>
      </c>
      <c r="C5721">
        <v>4.05</v>
      </c>
      <c r="D5721">
        <v>4.0599999999999996</v>
      </c>
      <c r="E5721">
        <v>3</v>
      </c>
      <c r="F5721">
        <v>6.21</v>
      </c>
      <c r="G5721">
        <v>6.29</v>
      </c>
      <c r="H5721">
        <v>3.56</v>
      </c>
      <c r="I5721">
        <v>5.55</v>
      </c>
      <c r="J5721">
        <v>5.82</v>
      </c>
      <c r="K5721">
        <v>2.7</v>
      </c>
      <c r="V5721">
        <v>4</v>
      </c>
      <c r="W5721">
        <v>5</v>
      </c>
      <c r="X5721">
        <v>190</v>
      </c>
      <c r="Y5721">
        <v>129</v>
      </c>
      <c r="Z5721">
        <v>147</v>
      </c>
      <c r="AA5721">
        <f t="shared" si="1239"/>
        <v>475</v>
      </c>
      <c r="AB5721">
        <f t="shared" si="1244"/>
        <v>7.9153197430903839E-5</v>
      </c>
      <c r="AC5721" s="175">
        <f t="shared" ref="AC5721:AC5781" si="1245">SUM(AB5721:AB5724)/4</f>
        <v>8.5277155337400092E-5</v>
      </c>
    </row>
    <row r="5722" spans="1:29">
      <c r="A5722" t="s">
        <v>12678</v>
      </c>
      <c r="B5722" t="s">
        <v>12679</v>
      </c>
      <c r="C5722">
        <v>4.0599999999999996</v>
      </c>
      <c r="D5722">
        <v>4.0599999999999996</v>
      </c>
      <c r="E5722">
        <v>3.09</v>
      </c>
      <c r="F5722">
        <v>6.26</v>
      </c>
      <c r="G5722">
        <v>6.3</v>
      </c>
      <c r="H5722">
        <v>3.6</v>
      </c>
      <c r="I5722">
        <v>5.77</v>
      </c>
      <c r="J5722">
        <v>5.93</v>
      </c>
      <c r="K5722">
        <v>2.7</v>
      </c>
      <c r="U5722">
        <v>1</v>
      </c>
      <c r="V5722">
        <v>4</v>
      </c>
      <c r="W5722">
        <v>7</v>
      </c>
      <c r="X5722">
        <v>214</v>
      </c>
      <c r="Y5722">
        <v>110</v>
      </c>
      <c r="Z5722">
        <v>230</v>
      </c>
      <c r="AA5722">
        <f t="shared" si="1239"/>
        <v>566</v>
      </c>
      <c r="AB5722">
        <f t="shared" si="1244"/>
        <v>9.4317283675561203E-5</v>
      </c>
      <c r="AC5722" s="175"/>
    </row>
    <row r="5723" spans="1:29">
      <c r="A5723" t="s">
        <v>12680</v>
      </c>
      <c r="B5723" t="s">
        <v>12681</v>
      </c>
      <c r="C5723">
        <v>4.0599999999999996</v>
      </c>
      <c r="D5723">
        <v>4.0599999999999996</v>
      </c>
      <c r="E5723">
        <v>3.23</v>
      </c>
      <c r="F5723">
        <v>6.3</v>
      </c>
      <c r="G5723">
        <v>6.31</v>
      </c>
      <c r="H5723">
        <v>3.75</v>
      </c>
      <c r="I5723">
        <v>6</v>
      </c>
      <c r="J5723">
        <v>6.05</v>
      </c>
      <c r="K5723">
        <v>2.7</v>
      </c>
      <c r="U5723">
        <v>1</v>
      </c>
      <c r="V5723">
        <v>5</v>
      </c>
      <c r="W5723">
        <v>6</v>
      </c>
      <c r="X5723">
        <v>213</v>
      </c>
      <c r="Y5723">
        <v>138</v>
      </c>
      <c r="Z5723">
        <v>198</v>
      </c>
      <c r="AA5723">
        <f t="shared" si="1239"/>
        <v>561</v>
      </c>
      <c r="AB5723">
        <f t="shared" si="1244"/>
        <v>9.3484092123656957E-5</v>
      </c>
      <c r="AC5723" s="175"/>
    </row>
    <row r="5724" spans="1:29">
      <c r="A5724" t="s">
        <v>12682</v>
      </c>
      <c r="B5724" t="s">
        <v>12683</v>
      </c>
      <c r="C5724">
        <v>4.0599999999999996</v>
      </c>
      <c r="D5724">
        <v>4.0599999999999996</v>
      </c>
      <c r="E5724">
        <v>3.36</v>
      </c>
      <c r="F5724">
        <v>6.31</v>
      </c>
      <c r="G5724">
        <v>6.32</v>
      </c>
      <c r="H5724">
        <v>3.94</v>
      </c>
      <c r="I5724">
        <v>6.07</v>
      </c>
      <c r="J5724">
        <v>6.08</v>
      </c>
      <c r="K5724">
        <v>2.7</v>
      </c>
      <c r="U5724">
        <v>2</v>
      </c>
      <c r="V5724">
        <v>4</v>
      </c>
      <c r="W5724">
        <v>5</v>
      </c>
      <c r="X5724">
        <v>160</v>
      </c>
      <c r="Y5724">
        <v>124</v>
      </c>
      <c r="Z5724">
        <v>150</v>
      </c>
      <c r="AA5724">
        <f t="shared" si="1239"/>
        <v>445</v>
      </c>
      <c r="AB5724">
        <f t="shared" si="1244"/>
        <v>7.4154048119478341E-5</v>
      </c>
      <c r="AC5724" s="175"/>
    </row>
    <row r="5725" spans="1:29">
      <c r="A5725" t="s">
        <v>12684</v>
      </c>
      <c r="B5725" t="s">
        <v>12685</v>
      </c>
      <c r="C5725">
        <v>4.0599999999999996</v>
      </c>
      <c r="D5725">
        <v>4.0599999999999996</v>
      </c>
      <c r="E5725">
        <v>3.48</v>
      </c>
      <c r="F5725">
        <v>6.32</v>
      </c>
      <c r="G5725">
        <v>6.32</v>
      </c>
      <c r="H5725">
        <v>4.16</v>
      </c>
      <c r="I5725">
        <v>6.09</v>
      </c>
      <c r="J5725">
        <v>6.09</v>
      </c>
      <c r="K5725">
        <v>2.7</v>
      </c>
      <c r="U5725">
        <v>2</v>
      </c>
      <c r="V5725">
        <v>4</v>
      </c>
      <c r="W5725">
        <v>5</v>
      </c>
      <c r="X5725">
        <v>149</v>
      </c>
      <c r="Y5725">
        <v>126</v>
      </c>
      <c r="Z5725">
        <v>144</v>
      </c>
      <c r="AA5725">
        <f t="shared" si="1239"/>
        <v>430</v>
      </c>
      <c r="AB5725">
        <f t="shared" si="1244"/>
        <v>7.1654473463765578E-5</v>
      </c>
      <c r="AC5725" s="175">
        <f t="shared" ref="AC5725:AC5785" si="1246">SUM(AB5725:AB5728)/4</f>
        <v>6.7071919928292202E-5</v>
      </c>
    </row>
    <row r="5726" spans="1:29">
      <c r="A5726" t="s">
        <v>12686</v>
      </c>
      <c r="B5726" t="s">
        <v>12687</v>
      </c>
      <c r="C5726">
        <v>4.0599999999999996</v>
      </c>
      <c r="D5726">
        <v>4.0599999999999996</v>
      </c>
      <c r="E5726">
        <v>3.58</v>
      </c>
      <c r="F5726">
        <v>6.32</v>
      </c>
      <c r="G5726">
        <v>6.32</v>
      </c>
      <c r="H5726">
        <v>4.3600000000000003</v>
      </c>
      <c r="I5726">
        <v>6.09</v>
      </c>
      <c r="J5726">
        <v>6.09</v>
      </c>
      <c r="K5726">
        <v>2.7</v>
      </c>
      <c r="U5726">
        <v>2</v>
      </c>
      <c r="V5726">
        <v>4</v>
      </c>
      <c r="W5726">
        <v>4</v>
      </c>
      <c r="X5726">
        <v>146</v>
      </c>
      <c r="Y5726">
        <v>119</v>
      </c>
      <c r="Z5726">
        <v>130</v>
      </c>
      <c r="AA5726">
        <f t="shared" si="1239"/>
        <v>405</v>
      </c>
      <c r="AB5726">
        <f t="shared" si="1244"/>
        <v>6.7488515704244325E-5</v>
      </c>
      <c r="AC5726" s="175"/>
    </row>
    <row r="5727" spans="1:29">
      <c r="A5727" t="s">
        <v>12688</v>
      </c>
      <c r="B5727" t="s">
        <v>12689</v>
      </c>
      <c r="C5727">
        <v>4.0599999999999996</v>
      </c>
      <c r="D5727">
        <v>4.0599999999999996</v>
      </c>
      <c r="E5727">
        <v>3.66</v>
      </c>
      <c r="F5727">
        <v>6.32</v>
      </c>
      <c r="G5727">
        <v>6.32</v>
      </c>
      <c r="H5727">
        <v>4.53</v>
      </c>
      <c r="I5727">
        <v>6.09</v>
      </c>
      <c r="J5727">
        <v>6.09</v>
      </c>
      <c r="K5727">
        <v>2.7</v>
      </c>
      <c r="U5727">
        <v>2</v>
      </c>
      <c r="V5727">
        <v>4</v>
      </c>
      <c r="W5727">
        <v>4</v>
      </c>
      <c r="X5727">
        <v>136</v>
      </c>
      <c r="Y5727">
        <v>116</v>
      </c>
      <c r="Z5727">
        <v>132</v>
      </c>
      <c r="AA5727">
        <f t="shared" si="1239"/>
        <v>394</v>
      </c>
      <c r="AB5727">
        <f t="shared" si="1244"/>
        <v>6.565549429005498E-5</v>
      </c>
      <c r="AC5727" s="175"/>
    </row>
    <row r="5728" spans="1:29">
      <c r="A5728" t="s">
        <v>12690</v>
      </c>
      <c r="B5728" t="s">
        <v>12691</v>
      </c>
      <c r="C5728">
        <v>4.0599999999999996</v>
      </c>
      <c r="D5728">
        <v>4.0599999999999996</v>
      </c>
      <c r="E5728">
        <v>3.7</v>
      </c>
      <c r="F5728">
        <v>6.32</v>
      </c>
      <c r="G5728">
        <v>6.32</v>
      </c>
      <c r="H5728">
        <v>4.6399999999999997</v>
      </c>
      <c r="I5728">
        <v>6.09</v>
      </c>
      <c r="J5728">
        <v>6.09</v>
      </c>
      <c r="K5728">
        <v>2.7</v>
      </c>
      <c r="U5728">
        <v>2</v>
      </c>
      <c r="V5728">
        <v>4</v>
      </c>
      <c r="W5728">
        <v>4</v>
      </c>
      <c r="X5728">
        <v>128</v>
      </c>
      <c r="Y5728">
        <v>116</v>
      </c>
      <c r="Z5728">
        <v>127</v>
      </c>
      <c r="AA5728">
        <f t="shared" si="1239"/>
        <v>381</v>
      </c>
      <c r="AB5728">
        <f t="shared" si="1244"/>
        <v>6.3489196255103926E-5</v>
      </c>
      <c r="AC5728" s="175"/>
    </row>
    <row r="5729" spans="1:29">
      <c r="A5729" t="s">
        <v>12692</v>
      </c>
      <c r="B5729" t="s">
        <v>12693</v>
      </c>
      <c r="C5729">
        <v>4.0599999999999996</v>
      </c>
      <c r="D5729">
        <v>4.0599999999999996</v>
      </c>
      <c r="E5729">
        <v>3.73</v>
      </c>
      <c r="F5729">
        <v>6.32</v>
      </c>
      <c r="G5729">
        <v>6.32</v>
      </c>
      <c r="H5729">
        <v>4.71</v>
      </c>
      <c r="I5729">
        <v>6.09</v>
      </c>
      <c r="J5729">
        <v>6.09</v>
      </c>
      <c r="K5729">
        <v>2.7</v>
      </c>
      <c r="U5729">
        <v>2</v>
      </c>
      <c r="V5729">
        <v>4</v>
      </c>
      <c r="W5729">
        <v>3</v>
      </c>
      <c r="X5729">
        <v>103</v>
      </c>
      <c r="Y5729">
        <v>107</v>
      </c>
      <c r="Z5729">
        <v>103</v>
      </c>
      <c r="AA5729">
        <f t="shared" si="1239"/>
        <v>322</v>
      </c>
      <c r="AB5729">
        <f t="shared" si="1244"/>
        <v>5.3657535942633763E-5</v>
      </c>
      <c r="AC5729" s="175">
        <f t="shared" ref="AC5729:AC5789" si="1247">SUM(AB5729:AB5732)/4</f>
        <v>5.0033152691850273E-5</v>
      </c>
    </row>
    <row r="5730" spans="1:29">
      <c r="A5730" t="s">
        <v>12694</v>
      </c>
      <c r="B5730" t="s">
        <v>12695</v>
      </c>
      <c r="C5730">
        <v>4.0599999999999996</v>
      </c>
      <c r="D5730">
        <v>4.0599999999999996</v>
      </c>
      <c r="E5730">
        <v>3.73</v>
      </c>
      <c r="F5730">
        <v>6.32</v>
      </c>
      <c r="G5730">
        <v>6.32</v>
      </c>
      <c r="H5730">
        <v>4.74</v>
      </c>
      <c r="I5730">
        <v>6.09</v>
      </c>
      <c r="J5730">
        <v>6.09</v>
      </c>
      <c r="K5730">
        <v>2.7</v>
      </c>
      <c r="U5730">
        <v>3</v>
      </c>
      <c r="V5730">
        <v>4</v>
      </c>
      <c r="W5730">
        <v>3</v>
      </c>
      <c r="X5730">
        <v>91</v>
      </c>
      <c r="Y5730">
        <v>109</v>
      </c>
      <c r="Z5730">
        <v>99</v>
      </c>
      <c r="AA5730">
        <f t="shared" si="1239"/>
        <v>309</v>
      </c>
      <c r="AB5730">
        <f t="shared" si="1244"/>
        <v>5.1491237907682709E-5</v>
      </c>
      <c r="AC5730" s="175"/>
    </row>
    <row r="5731" spans="1:29">
      <c r="A5731" t="s">
        <v>12696</v>
      </c>
      <c r="B5731" t="s">
        <v>12697</v>
      </c>
      <c r="C5731">
        <v>4.0599999999999996</v>
      </c>
      <c r="D5731">
        <v>4.0599999999999996</v>
      </c>
      <c r="E5731">
        <v>3.72</v>
      </c>
      <c r="F5731">
        <v>6.32</v>
      </c>
      <c r="G5731">
        <v>6.32</v>
      </c>
      <c r="H5731">
        <v>4.72</v>
      </c>
      <c r="I5731">
        <v>6.09</v>
      </c>
      <c r="J5731">
        <v>6.09</v>
      </c>
      <c r="K5731">
        <v>2.7</v>
      </c>
      <c r="U5731">
        <v>3</v>
      </c>
      <c r="V5731">
        <v>3</v>
      </c>
      <c r="W5731">
        <v>3</v>
      </c>
      <c r="X5731">
        <v>87</v>
      </c>
      <c r="Y5731">
        <v>99</v>
      </c>
      <c r="Z5731">
        <v>88</v>
      </c>
      <c r="AA5731">
        <f t="shared" si="1239"/>
        <v>283</v>
      </c>
      <c r="AB5731">
        <f t="shared" si="1244"/>
        <v>4.7158641837780601E-5</v>
      </c>
      <c r="AC5731" s="175"/>
    </row>
    <row r="5732" spans="1:29">
      <c r="A5732" t="s">
        <v>12698</v>
      </c>
      <c r="B5732" t="s">
        <v>12699</v>
      </c>
      <c r="C5732">
        <v>4.0599999999999996</v>
      </c>
      <c r="D5732">
        <v>4.0599999999999996</v>
      </c>
      <c r="E5732">
        <v>3.67</v>
      </c>
      <c r="F5732">
        <v>6.32</v>
      </c>
      <c r="G5732">
        <v>6.32</v>
      </c>
      <c r="H5732">
        <v>4.6500000000000004</v>
      </c>
      <c r="I5732">
        <v>6.09</v>
      </c>
      <c r="J5732">
        <v>6.09</v>
      </c>
      <c r="K5732">
        <v>2.7</v>
      </c>
      <c r="U5732">
        <v>4</v>
      </c>
      <c r="V5732">
        <v>3</v>
      </c>
      <c r="W5732">
        <v>3</v>
      </c>
      <c r="X5732">
        <v>75</v>
      </c>
      <c r="Y5732">
        <v>98</v>
      </c>
      <c r="Z5732">
        <v>104</v>
      </c>
      <c r="AA5732">
        <f t="shared" si="1239"/>
        <v>287</v>
      </c>
      <c r="AB5732">
        <f t="shared" si="1244"/>
        <v>4.7825195079304006E-5</v>
      </c>
      <c r="AC5732" s="175"/>
    </row>
    <row r="5733" spans="1:29">
      <c r="A5733" t="s">
        <v>12700</v>
      </c>
      <c r="B5733" t="s">
        <v>12701</v>
      </c>
      <c r="C5733">
        <v>4.0599999999999996</v>
      </c>
      <c r="D5733">
        <v>4.0599999999999996</v>
      </c>
      <c r="E5733">
        <v>3.59</v>
      </c>
      <c r="F5733">
        <v>6.32</v>
      </c>
      <c r="G5733">
        <v>6.32</v>
      </c>
      <c r="H5733">
        <v>4.55</v>
      </c>
      <c r="I5733">
        <v>6.09</v>
      </c>
      <c r="J5733">
        <v>6.09</v>
      </c>
      <c r="K5733">
        <v>2.7</v>
      </c>
      <c r="U5733">
        <v>3</v>
      </c>
      <c r="V5733">
        <v>3</v>
      </c>
      <c r="W5733">
        <v>4</v>
      </c>
      <c r="X5733">
        <v>80</v>
      </c>
      <c r="Y5733">
        <v>105</v>
      </c>
      <c r="Z5733">
        <v>122</v>
      </c>
      <c r="AA5733">
        <f t="shared" si="1239"/>
        <v>317</v>
      </c>
      <c r="AB5733">
        <f t="shared" si="1244"/>
        <v>5.2824344390729511E-5</v>
      </c>
      <c r="AC5733" s="175">
        <f t="shared" ref="AC5733" si="1248">SUM(AB5733:AB5736)/4</f>
        <v>5.6490387219108214E-5</v>
      </c>
    </row>
    <row r="5734" spans="1:29">
      <c r="A5734" t="s">
        <v>12702</v>
      </c>
      <c r="B5734" t="s">
        <v>12703</v>
      </c>
      <c r="C5734">
        <v>4.0599999999999996</v>
      </c>
      <c r="D5734">
        <v>4.0599999999999996</v>
      </c>
      <c r="E5734">
        <v>3.47</v>
      </c>
      <c r="F5734">
        <v>6.32</v>
      </c>
      <c r="G5734">
        <v>6.32</v>
      </c>
      <c r="H5734">
        <v>4.43</v>
      </c>
      <c r="I5734">
        <v>6.08</v>
      </c>
      <c r="J5734">
        <v>6.09</v>
      </c>
      <c r="K5734">
        <v>2.7</v>
      </c>
      <c r="U5734">
        <v>3</v>
      </c>
      <c r="V5734">
        <v>4</v>
      </c>
      <c r="W5734">
        <v>4</v>
      </c>
      <c r="X5734">
        <v>85</v>
      </c>
      <c r="Y5734">
        <v>110</v>
      </c>
      <c r="Z5734">
        <v>118</v>
      </c>
      <c r="AA5734">
        <f t="shared" si="1239"/>
        <v>324</v>
      </c>
      <c r="AB5734">
        <f t="shared" si="1244"/>
        <v>5.3990812563395465E-5</v>
      </c>
      <c r="AC5734" s="175"/>
    </row>
    <row r="5735" spans="1:29">
      <c r="A5735" t="s">
        <v>12704</v>
      </c>
      <c r="B5735" t="s">
        <v>12705</v>
      </c>
      <c r="C5735">
        <v>4.0599999999999996</v>
      </c>
      <c r="D5735">
        <v>4.0599999999999996</v>
      </c>
      <c r="E5735">
        <v>3.36</v>
      </c>
      <c r="F5735">
        <v>6.32</v>
      </c>
      <c r="G5735">
        <v>6.32</v>
      </c>
      <c r="H5735">
        <v>4.26</v>
      </c>
      <c r="I5735">
        <v>6.06</v>
      </c>
      <c r="J5735">
        <v>6.08</v>
      </c>
      <c r="K5735">
        <v>2.7</v>
      </c>
      <c r="U5735">
        <v>3</v>
      </c>
      <c r="V5735">
        <v>4</v>
      </c>
      <c r="W5735">
        <v>4</v>
      </c>
      <c r="X5735">
        <v>99</v>
      </c>
      <c r="Y5735">
        <v>113</v>
      </c>
      <c r="Z5735">
        <v>124</v>
      </c>
      <c r="AA5735">
        <f t="shared" si="1239"/>
        <v>347</v>
      </c>
      <c r="AB5735">
        <f t="shared" si="1244"/>
        <v>5.7823493702155016E-5</v>
      </c>
      <c r="AC5735" s="175"/>
    </row>
    <row r="5736" spans="1:29">
      <c r="A5736" t="s">
        <v>12706</v>
      </c>
      <c r="B5736" t="s">
        <v>12707</v>
      </c>
      <c r="C5736">
        <v>4.0599999999999996</v>
      </c>
      <c r="D5736">
        <v>4.0599999999999996</v>
      </c>
      <c r="E5736">
        <v>3.3</v>
      </c>
      <c r="F5736">
        <v>6.31</v>
      </c>
      <c r="G5736">
        <v>6.32</v>
      </c>
      <c r="H5736">
        <v>4.1500000000000004</v>
      </c>
      <c r="I5736">
        <v>6.04</v>
      </c>
      <c r="J5736">
        <v>6.06</v>
      </c>
      <c r="K5736">
        <v>2.7</v>
      </c>
      <c r="U5736">
        <v>4</v>
      </c>
      <c r="V5736">
        <v>4</v>
      </c>
      <c r="W5736">
        <v>4</v>
      </c>
      <c r="X5736">
        <v>103</v>
      </c>
      <c r="Y5736">
        <v>124</v>
      </c>
      <c r="Z5736">
        <v>129</v>
      </c>
      <c r="AA5736">
        <f t="shared" si="1239"/>
        <v>368</v>
      </c>
      <c r="AB5736">
        <f t="shared" si="1244"/>
        <v>6.1322898220152872E-5</v>
      </c>
      <c r="AC5736" s="175"/>
    </row>
    <row r="5737" spans="1:29">
      <c r="A5737" t="s">
        <v>12708</v>
      </c>
      <c r="B5737" t="s">
        <v>12709</v>
      </c>
      <c r="C5737">
        <v>4.0599999999999996</v>
      </c>
      <c r="D5737">
        <v>4.0599999999999996</v>
      </c>
      <c r="E5737">
        <v>3.25</v>
      </c>
      <c r="F5737">
        <v>6.3</v>
      </c>
      <c r="G5737">
        <v>6.31</v>
      </c>
      <c r="H5737">
        <v>4.03</v>
      </c>
      <c r="I5737">
        <v>5.99</v>
      </c>
      <c r="J5737">
        <v>6.04</v>
      </c>
      <c r="K5737">
        <v>2.7</v>
      </c>
      <c r="U5737">
        <v>3</v>
      </c>
      <c r="V5737">
        <v>4</v>
      </c>
      <c r="W5737">
        <v>3</v>
      </c>
      <c r="X5737">
        <v>94</v>
      </c>
      <c r="Y5737">
        <v>120</v>
      </c>
      <c r="Z5737">
        <v>110</v>
      </c>
      <c r="AA5737">
        <f t="shared" si="1239"/>
        <v>334</v>
      </c>
      <c r="AB5737">
        <f t="shared" si="1244"/>
        <v>5.5657195667203962E-5</v>
      </c>
      <c r="AC5737" s="175">
        <f t="shared" ref="AC5737:AC5797" si="1249">SUM(AB5737:AB5740)/4</f>
        <v>3.866008800835724E-5</v>
      </c>
    </row>
    <row r="5738" spans="1:29">
      <c r="A5738" t="s">
        <v>12710</v>
      </c>
      <c r="B5738" t="s">
        <v>12711</v>
      </c>
      <c r="C5738">
        <v>4.0599999999999996</v>
      </c>
      <c r="D5738">
        <v>4.0599999999999996</v>
      </c>
      <c r="E5738">
        <v>3.2</v>
      </c>
      <c r="F5738">
        <v>6.3</v>
      </c>
      <c r="G5738">
        <v>6.31</v>
      </c>
      <c r="H5738">
        <v>3.93</v>
      </c>
      <c r="I5738">
        <v>5.95</v>
      </c>
      <c r="J5738">
        <v>6.02</v>
      </c>
      <c r="K5738">
        <v>2.7</v>
      </c>
      <c r="U5738">
        <v>2</v>
      </c>
      <c r="V5738">
        <v>4</v>
      </c>
      <c r="W5738">
        <v>2</v>
      </c>
      <c r="X5738">
        <v>92</v>
      </c>
      <c r="Y5738">
        <v>109</v>
      </c>
      <c r="Z5738">
        <v>64</v>
      </c>
      <c r="AA5738">
        <f t="shared" si="1239"/>
        <v>273</v>
      </c>
      <c r="AB5738">
        <f t="shared" si="1244"/>
        <v>4.5492258733972104E-5</v>
      </c>
      <c r="AC5738" s="175"/>
    </row>
    <row r="5739" spans="1:29">
      <c r="A5739" t="s">
        <v>12712</v>
      </c>
      <c r="B5739" t="s">
        <v>12713</v>
      </c>
      <c r="C5739">
        <v>4.0599999999999996</v>
      </c>
      <c r="D5739">
        <v>4.0599999999999996</v>
      </c>
      <c r="E5739">
        <v>3.17</v>
      </c>
      <c r="F5739">
        <v>6.29</v>
      </c>
      <c r="G5739">
        <v>6.31</v>
      </c>
      <c r="H5739">
        <v>3.87</v>
      </c>
      <c r="I5739">
        <v>5.92</v>
      </c>
      <c r="J5739">
        <v>6.01</v>
      </c>
      <c r="K5739">
        <v>2.7</v>
      </c>
      <c r="U5739">
        <v>3</v>
      </c>
      <c r="V5739">
        <v>3</v>
      </c>
      <c r="W5739">
        <v>1</v>
      </c>
      <c r="X5739">
        <v>69</v>
      </c>
      <c r="Y5739">
        <v>81</v>
      </c>
      <c r="Z5739">
        <v>26</v>
      </c>
      <c r="AA5739">
        <f t="shared" si="1239"/>
        <v>183</v>
      </c>
      <c r="AB5739">
        <f t="shared" si="1244"/>
        <v>3.0494810799695585E-5</v>
      </c>
      <c r="AC5739" s="175"/>
    </row>
    <row r="5740" spans="1:29">
      <c r="A5740" t="s">
        <v>12714</v>
      </c>
      <c r="B5740" t="s">
        <v>12715</v>
      </c>
      <c r="C5740">
        <v>4.0599999999999996</v>
      </c>
      <c r="D5740">
        <v>4.0599999999999996</v>
      </c>
      <c r="E5740">
        <v>3.15</v>
      </c>
      <c r="F5740">
        <v>6.28</v>
      </c>
      <c r="G5740">
        <v>6.31</v>
      </c>
      <c r="H5740">
        <v>3.82</v>
      </c>
      <c r="I5740">
        <v>5.88</v>
      </c>
      <c r="J5740">
        <v>5.99</v>
      </c>
      <c r="K5740">
        <v>2.7</v>
      </c>
      <c r="U5740">
        <v>1</v>
      </c>
      <c r="V5740">
        <v>2</v>
      </c>
      <c r="X5740">
        <v>63</v>
      </c>
      <c r="Y5740">
        <v>61</v>
      </c>
      <c r="Z5740">
        <v>11</v>
      </c>
      <c r="AA5740">
        <f t="shared" si="1239"/>
        <v>138</v>
      </c>
      <c r="AB5740">
        <f t="shared" si="1244"/>
        <v>2.2996086832557327E-5</v>
      </c>
      <c r="AC5740" s="175"/>
    </row>
    <row r="5741" spans="1:29">
      <c r="A5741" t="s">
        <v>12716</v>
      </c>
      <c r="B5741" t="s">
        <v>12717</v>
      </c>
      <c r="C5741">
        <v>4.0599999999999996</v>
      </c>
      <c r="D5741">
        <v>4.0599999999999996</v>
      </c>
      <c r="E5741">
        <v>3.13</v>
      </c>
      <c r="F5741">
        <v>6.28</v>
      </c>
      <c r="G5741">
        <v>6.31</v>
      </c>
      <c r="H5741">
        <v>3.78</v>
      </c>
      <c r="I5741">
        <v>5.86</v>
      </c>
      <c r="J5741">
        <v>5.98</v>
      </c>
      <c r="K5741">
        <v>2.7</v>
      </c>
      <c r="U5741">
        <v>1</v>
      </c>
      <c r="V5741">
        <v>2</v>
      </c>
      <c r="X5741">
        <v>80</v>
      </c>
      <c r="Y5741">
        <v>63</v>
      </c>
      <c r="Z5741">
        <v>13</v>
      </c>
      <c r="AA5741">
        <f t="shared" si="1239"/>
        <v>159</v>
      </c>
      <c r="AB5741">
        <f t="shared" si="1244"/>
        <v>2.6495491350555179E-5</v>
      </c>
      <c r="AC5741" s="175">
        <f t="shared" ref="AC5741:AC5801" si="1250">SUM(AB5741:AB5744)/4</f>
        <v>3.1078044886028559E-5</v>
      </c>
    </row>
    <row r="5742" spans="1:29">
      <c r="A5742" t="s">
        <v>12718</v>
      </c>
      <c r="B5742" t="s">
        <v>12719</v>
      </c>
      <c r="C5742">
        <v>4.0599999999999996</v>
      </c>
      <c r="D5742">
        <v>4.0599999999999996</v>
      </c>
      <c r="E5742">
        <v>3.1</v>
      </c>
      <c r="F5742">
        <v>6.27</v>
      </c>
      <c r="G5742">
        <v>6.3</v>
      </c>
      <c r="H5742">
        <v>3.73</v>
      </c>
      <c r="I5742">
        <v>5.8</v>
      </c>
      <c r="J5742">
        <v>5.95</v>
      </c>
      <c r="K5742">
        <v>2.7</v>
      </c>
      <c r="U5742">
        <v>1</v>
      </c>
      <c r="V5742">
        <v>2</v>
      </c>
      <c r="X5742">
        <v>83</v>
      </c>
      <c r="Y5742">
        <v>61</v>
      </c>
      <c r="Z5742">
        <v>11</v>
      </c>
      <c r="AA5742">
        <f t="shared" si="1239"/>
        <v>158</v>
      </c>
      <c r="AB5742">
        <f t="shared" si="1244"/>
        <v>2.6328853040174332E-5</v>
      </c>
      <c r="AC5742" s="175"/>
    </row>
    <row r="5743" spans="1:29">
      <c r="A5743" t="s">
        <v>12720</v>
      </c>
      <c r="B5743" t="s">
        <v>12721</v>
      </c>
      <c r="C5743">
        <v>4.0599999999999996</v>
      </c>
      <c r="D5743">
        <v>4.0599999999999996</v>
      </c>
      <c r="E5743">
        <v>3.09</v>
      </c>
      <c r="F5743">
        <v>6.26</v>
      </c>
      <c r="G5743">
        <v>6.3</v>
      </c>
      <c r="H5743">
        <v>3.7</v>
      </c>
      <c r="I5743">
        <v>5.76</v>
      </c>
      <c r="J5743">
        <v>5.93</v>
      </c>
      <c r="K5743">
        <v>2.7</v>
      </c>
      <c r="U5743">
        <v>1</v>
      </c>
      <c r="V5743">
        <v>2</v>
      </c>
      <c r="W5743">
        <v>1</v>
      </c>
      <c r="X5743">
        <v>85</v>
      </c>
      <c r="Y5743">
        <v>59</v>
      </c>
      <c r="Z5743">
        <v>20</v>
      </c>
      <c r="AA5743">
        <f t="shared" si="1239"/>
        <v>168</v>
      </c>
      <c r="AB5743">
        <f t="shared" si="1244"/>
        <v>2.7995236143982832E-5</v>
      </c>
      <c r="AC5743" s="175"/>
    </row>
    <row r="5744" spans="1:29">
      <c r="A5744" t="s">
        <v>12722</v>
      </c>
      <c r="B5744" t="s">
        <v>12723</v>
      </c>
      <c r="C5744">
        <v>4.0599999999999996</v>
      </c>
      <c r="D5744">
        <v>4.0599999999999996</v>
      </c>
      <c r="E5744">
        <v>3.08</v>
      </c>
      <c r="F5744">
        <v>6.25</v>
      </c>
      <c r="G5744">
        <v>6.3</v>
      </c>
      <c r="H5744">
        <v>3.68</v>
      </c>
      <c r="I5744">
        <v>5.73</v>
      </c>
      <c r="J5744">
        <v>5.91</v>
      </c>
      <c r="K5744">
        <v>2.7</v>
      </c>
      <c r="U5744">
        <v>1</v>
      </c>
      <c r="V5744">
        <v>3</v>
      </c>
      <c r="W5744">
        <v>1</v>
      </c>
      <c r="X5744">
        <v>116</v>
      </c>
      <c r="Y5744">
        <v>94</v>
      </c>
      <c r="Z5744">
        <v>46</v>
      </c>
      <c r="AA5744">
        <f t="shared" si="1239"/>
        <v>261</v>
      </c>
      <c r="AB5744">
        <f t="shared" si="1244"/>
        <v>4.3492599009401898E-5</v>
      </c>
      <c r="AC5744" s="175"/>
    </row>
    <row r="5745" spans="1:29">
      <c r="A5745" t="s">
        <v>12724</v>
      </c>
      <c r="B5745" t="s">
        <v>12725</v>
      </c>
      <c r="C5745">
        <v>4.0599999999999996</v>
      </c>
      <c r="D5745">
        <v>4.0599999999999996</v>
      </c>
      <c r="E5745">
        <v>3.07</v>
      </c>
      <c r="F5745">
        <v>6.27</v>
      </c>
      <c r="G5745">
        <v>6.3</v>
      </c>
      <c r="H5745">
        <v>3.65</v>
      </c>
      <c r="I5745">
        <v>5.77</v>
      </c>
      <c r="J5745">
        <v>5.93</v>
      </c>
      <c r="K5745">
        <v>2.7</v>
      </c>
      <c r="V5745">
        <v>4</v>
      </c>
      <c r="W5745">
        <v>4</v>
      </c>
      <c r="X5745">
        <v>188</v>
      </c>
      <c r="Y5745">
        <v>129</v>
      </c>
      <c r="Z5745">
        <v>146</v>
      </c>
      <c r="AA5745">
        <f t="shared" si="1239"/>
        <v>471</v>
      </c>
      <c r="AB5745">
        <f t="shared" si="1244"/>
        <v>7.8486644189380435E-5</v>
      </c>
      <c r="AC5745" s="175">
        <f t="shared" ref="AC5745" si="1251">SUM(AB5745:AB5748)/4</f>
        <v>8.452728294068626E-5</v>
      </c>
    </row>
    <row r="5746" spans="1:29">
      <c r="A5746" t="s">
        <v>12726</v>
      </c>
      <c r="B5746" t="s">
        <v>12727</v>
      </c>
      <c r="C5746">
        <v>4.0599999999999996</v>
      </c>
      <c r="D5746">
        <v>4.0599999999999996</v>
      </c>
      <c r="E5746">
        <v>3.14</v>
      </c>
      <c r="F5746">
        <v>6.29</v>
      </c>
      <c r="G5746">
        <v>6.31</v>
      </c>
      <c r="H5746">
        <v>3.69</v>
      </c>
      <c r="I5746">
        <v>5.88</v>
      </c>
      <c r="J5746">
        <v>5.99</v>
      </c>
      <c r="K5746">
        <v>2.7</v>
      </c>
      <c r="U5746">
        <v>1</v>
      </c>
      <c r="V5746">
        <v>4</v>
      </c>
      <c r="W5746">
        <v>6</v>
      </c>
      <c r="X5746">
        <v>212</v>
      </c>
      <c r="Y5746">
        <v>109</v>
      </c>
      <c r="Z5746">
        <v>229</v>
      </c>
      <c r="AA5746">
        <f t="shared" si="1239"/>
        <v>561</v>
      </c>
      <c r="AB5746">
        <f t="shared" si="1244"/>
        <v>9.3484092123656957E-5</v>
      </c>
      <c r="AC5746" s="175"/>
    </row>
    <row r="5747" spans="1:29">
      <c r="A5747" t="s">
        <v>12728</v>
      </c>
      <c r="B5747" t="s">
        <v>12729</v>
      </c>
      <c r="C5747">
        <v>4.0599999999999996</v>
      </c>
      <c r="D5747">
        <v>4.0599999999999996</v>
      </c>
      <c r="E5747">
        <v>3.24</v>
      </c>
      <c r="F5747">
        <v>6.31</v>
      </c>
      <c r="G5747">
        <v>6.31</v>
      </c>
      <c r="H5747">
        <v>3.79</v>
      </c>
      <c r="I5747">
        <v>6.02</v>
      </c>
      <c r="J5747">
        <v>6.06</v>
      </c>
      <c r="K5747">
        <v>2.7</v>
      </c>
      <c r="U5747">
        <v>1</v>
      </c>
      <c r="V5747">
        <v>4</v>
      </c>
      <c r="W5747">
        <v>6</v>
      </c>
      <c r="X5747">
        <v>211</v>
      </c>
      <c r="Y5747">
        <v>138</v>
      </c>
      <c r="Z5747">
        <v>197</v>
      </c>
      <c r="AA5747">
        <f t="shared" si="1239"/>
        <v>557</v>
      </c>
      <c r="AB5747">
        <f t="shared" si="1244"/>
        <v>9.2817538882133553E-5</v>
      </c>
      <c r="AC5747" s="175"/>
    </row>
    <row r="5748" spans="1:29">
      <c r="A5748" t="s">
        <v>12730</v>
      </c>
      <c r="B5748" t="s">
        <v>12731</v>
      </c>
      <c r="C5748">
        <v>4.0599999999999996</v>
      </c>
      <c r="D5748">
        <v>4.0599999999999996</v>
      </c>
      <c r="E5748">
        <v>3.35</v>
      </c>
      <c r="F5748">
        <v>6.31</v>
      </c>
      <c r="G5748">
        <v>6.32</v>
      </c>
      <c r="H5748">
        <v>3.94</v>
      </c>
      <c r="I5748">
        <v>6.07</v>
      </c>
      <c r="J5748">
        <v>6.08</v>
      </c>
      <c r="K5748">
        <v>2.7</v>
      </c>
      <c r="U5748">
        <v>1</v>
      </c>
      <c r="V5748">
        <v>4</v>
      </c>
      <c r="W5748">
        <v>4</v>
      </c>
      <c r="X5748">
        <v>159</v>
      </c>
      <c r="Y5748">
        <v>123</v>
      </c>
      <c r="Z5748">
        <v>149</v>
      </c>
      <c r="AA5748">
        <f t="shared" si="1239"/>
        <v>440</v>
      </c>
      <c r="AB5748">
        <f t="shared" si="1244"/>
        <v>7.3320856567574082E-5</v>
      </c>
      <c r="AC5748" s="175"/>
    </row>
    <row r="5749" spans="1:29">
      <c r="A5749" t="s">
        <v>12732</v>
      </c>
      <c r="B5749" t="s">
        <v>12733</v>
      </c>
      <c r="C5749">
        <v>4.0599999999999996</v>
      </c>
      <c r="D5749">
        <v>4.0599999999999996</v>
      </c>
      <c r="E5749">
        <v>3.45</v>
      </c>
      <c r="F5749">
        <v>6.32</v>
      </c>
      <c r="G5749">
        <v>6.32</v>
      </c>
      <c r="H5749">
        <v>4.0999999999999996</v>
      </c>
      <c r="I5749">
        <v>6.09</v>
      </c>
      <c r="J5749">
        <v>6.09</v>
      </c>
      <c r="K5749">
        <v>2.7</v>
      </c>
      <c r="U5749">
        <v>2</v>
      </c>
      <c r="V5749">
        <v>4</v>
      </c>
      <c r="W5749">
        <v>4</v>
      </c>
      <c r="X5749">
        <v>147</v>
      </c>
      <c r="Y5749">
        <v>125</v>
      </c>
      <c r="Z5749">
        <v>143</v>
      </c>
      <c r="AA5749">
        <f t="shared" si="1239"/>
        <v>425</v>
      </c>
      <c r="AB5749">
        <f t="shared" si="1244"/>
        <v>7.0821281911861333E-5</v>
      </c>
      <c r="AC5749" s="175">
        <f t="shared" ref="AC5749" si="1252">SUM(AB5749:AB5752)/4</f>
        <v>6.6488685841959225E-5</v>
      </c>
    </row>
    <row r="5750" spans="1:29">
      <c r="A5750" t="s">
        <v>12734</v>
      </c>
      <c r="B5750" t="s">
        <v>12735</v>
      </c>
      <c r="C5750">
        <v>4.0599999999999996</v>
      </c>
      <c r="D5750">
        <v>4.0599999999999996</v>
      </c>
      <c r="E5750">
        <v>3.55</v>
      </c>
      <c r="F5750">
        <v>6.32</v>
      </c>
      <c r="G5750">
        <v>6.32</v>
      </c>
      <c r="H5750">
        <v>4.32</v>
      </c>
      <c r="I5750">
        <v>6.09</v>
      </c>
      <c r="J5750">
        <v>6.09</v>
      </c>
      <c r="K5750">
        <v>2.7</v>
      </c>
      <c r="U5750">
        <v>2</v>
      </c>
      <c r="V5750">
        <v>4</v>
      </c>
      <c r="W5750">
        <v>4</v>
      </c>
      <c r="X5750">
        <v>144</v>
      </c>
      <c r="Y5750">
        <v>119</v>
      </c>
      <c r="Z5750">
        <v>130</v>
      </c>
      <c r="AA5750">
        <f t="shared" si="1239"/>
        <v>403</v>
      </c>
      <c r="AB5750">
        <f t="shared" si="1244"/>
        <v>6.7155239083482629E-5</v>
      </c>
      <c r="AC5750" s="175"/>
    </row>
    <row r="5751" spans="1:29">
      <c r="A5751" t="s">
        <v>12736</v>
      </c>
      <c r="B5751" t="s">
        <v>12737</v>
      </c>
      <c r="C5751">
        <v>4.0599999999999996</v>
      </c>
      <c r="D5751">
        <v>4.0599999999999996</v>
      </c>
      <c r="E5751">
        <v>3.64</v>
      </c>
      <c r="F5751">
        <v>6.32</v>
      </c>
      <c r="G5751">
        <v>6.32</v>
      </c>
      <c r="H5751">
        <v>4.46</v>
      </c>
      <c r="I5751">
        <v>6.09</v>
      </c>
      <c r="J5751">
        <v>6.09</v>
      </c>
      <c r="K5751">
        <v>2.7</v>
      </c>
      <c r="U5751">
        <v>2</v>
      </c>
      <c r="V5751">
        <v>3</v>
      </c>
      <c r="W5751">
        <v>4</v>
      </c>
      <c r="X5751">
        <v>134</v>
      </c>
      <c r="Y5751">
        <v>115</v>
      </c>
      <c r="Z5751">
        <v>132</v>
      </c>
      <c r="AA5751">
        <f t="shared" si="1239"/>
        <v>390</v>
      </c>
      <c r="AB5751">
        <f t="shared" si="1244"/>
        <v>6.4988941048531575E-5</v>
      </c>
      <c r="AC5751" s="175"/>
    </row>
    <row r="5752" spans="1:29">
      <c r="A5752" t="s">
        <v>12738</v>
      </c>
      <c r="B5752" t="s">
        <v>12739</v>
      </c>
      <c r="C5752">
        <v>4.0599999999999996</v>
      </c>
      <c r="D5752">
        <v>4.0599999999999996</v>
      </c>
      <c r="E5752">
        <v>3.69</v>
      </c>
      <c r="F5752">
        <v>6.32</v>
      </c>
      <c r="G5752">
        <v>6.32</v>
      </c>
      <c r="H5752">
        <v>4.57</v>
      </c>
      <c r="I5752">
        <v>6.09</v>
      </c>
      <c r="J5752">
        <v>6.09</v>
      </c>
      <c r="K5752">
        <v>2.7</v>
      </c>
      <c r="U5752">
        <v>2</v>
      </c>
      <c r="V5752">
        <v>3</v>
      </c>
      <c r="W5752">
        <v>3</v>
      </c>
      <c r="X5752">
        <v>127</v>
      </c>
      <c r="Y5752">
        <v>116</v>
      </c>
      <c r="Z5752">
        <v>127</v>
      </c>
      <c r="AA5752">
        <f t="shared" si="1239"/>
        <v>378</v>
      </c>
      <c r="AB5752">
        <f t="shared" si="1244"/>
        <v>6.2989281323961376E-5</v>
      </c>
      <c r="AC5752" s="175"/>
    </row>
    <row r="5753" spans="1:29">
      <c r="A5753" t="s">
        <v>12740</v>
      </c>
      <c r="B5753" t="s">
        <v>12741</v>
      </c>
      <c r="C5753">
        <v>4.0599999999999996</v>
      </c>
      <c r="D5753">
        <v>4.0599999999999996</v>
      </c>
      <c r="E5753">
        <v>3.72</v>
      </c>
      <c r="F5753">
        <v>6.32</v>
      </c>
      <c r="G5753">
        <v>6.32</v>
      </c>
      <c r="H5753">
        <v>4.6500000000000004</v>
      </c>
      <c r="I5753">
        <v>6.09</v>
      </c>
      <c r="J5753">
        <v>6.09</v>
      </c>
      <c r="K5753">
        <v>2.7</v>
      </c>
      <c r="U5753">
        <v>2</v>
      </c>
      <c r="V5753">
        <v>3</v>
      </c>
      <c r="W5753">
        <v>3</v>
      </c>
      <c r="X5753">
        <v>101</v>
      </c>
      <c r="Y5753">
        <v>106</v>
      </c>
      <c r="Z5753">
        <v>102</v>
      </c>
      <c r="AA5753">
        <f t="shared" si="1239"/>
        <v>317</v>
      </c>
      <c r="AB5753">
        <f t="shared" si="1244"/>
        <v>5.2824344390729511E-5</v>
      </c>
      <c r="AC5753" s="175">
        <f t="shared" ref="AC5753" si="1253">SUM(AB5753:AB5756)/4</f>
        <v>4.9533237760707723E-5</v>
      </c>
    </row>
    <row r="5754" spans="1:29">
      <c r="A5754" t="s">
        <v>12742</v>
      </c>
      <c r="B5754" t="s">
        <v>12743</v>
      </c>
      <c r="C5754">
        <v>4.0599999999999996</v>
      </c>
      <c r="D5754">
        <v>4.0599999999999996</v>
      </c>
      <c r="E5754">
        <v>3.71</v>
      </c>
      <c r="F5754">
        <v>6.32</v>
      </c>
      <c r="G5754">
        <v>6.32</v>
      </c>
      <c r="H5754">
        <v>4.6900000000000004</v>
      </c>
      <c r="I5754">
        <v>6.09</v>
      </c>
      <c r="J5754">
        <v>6.09</v>
      </c>
      <c r="K5754">
        <v>2.7</v>
      </c>
      <c r="U5754">
        <v>3</v>
      </c>
      <c r="V5754">
        <v>3</v>
      </c>
      <c r="W5754">
        <v>3</v>
      </c>
      <c r="X5754">
        <v>90</v>
      </c>
      <c r="Y5754">
        <v>109</v>
      </c>
      <c r="Z5754">
        <v>98</v>
      </c>
      <c r="AA5754">
        <f t="shared" si="1239"/>
        <v>306</v>
      </c>
      <c r="AB5754">
        <f t="shared" si="1244"/>
        <v>5.0991322976540159E-5</v>
      </c>
      <c r="AC5754" s="175"/>
    </row>
    <row r="5755" spans="1:29">
      <c r="A5755" t="s">
        <v>12744</v>
      </c>
      <c r="B5755" t="s">
        <v>12745</v>
      </c>
      <c r="C5755">
        <v>4.0599999999999996</v>
      </c>
      <c r="D5755">
        <v>4.0599999999999996</v>
      </c>
      <c r="E5755">
        <v>3.68</v>
      </c>
      <c r="F5755">
        <v>6.32</v>
      </c>
      <c r="G5755">
        <v>6.32</v>
      </c>
      <c r="H5755">
        <v>4.67</v>
      </c>
      <c r="I5755">
        <v>6.09</v>
      </c>
      <c r="J5755">
        <v>6.09</v>
      </c>
      <c r="K5755">
        <v>2.7</v>
      </c>
      <c r="U5755">
        <v>3</v>
      </c>
      <c r="V5755">
        <v>3</v>
      </c>
      <c r="W5755">
        <v>3</v>
      </c>
      <c r="X5755">
        <v>86</v>
      </c>
      <c r="Y5755">
        <v>99</v>
      </c>
      <c r="Z5755">
        <v>88</v>
      </c>
      <c r="AA5755">
        <f t="shared" si="1239"/>
        <v>282</v>
      </c>
      <c r="AB5755">
        <f t="shared" si="1244"/>
        <v>4.6992003527399754E-5</v>
      </c>
      <c r="AC5755" s="175"/>
    </row>
    <row r="5756" spans="1:29">
      <c r="A5756" t="s">
        <v>12746</v>
      </c>
      <c r="B5756" t="s">
        <v>12747</v>
      </c>
      <c r="C5756">
        <v>4.0599999999999996</v>
      </c>
      <c r="D5756">
        <v>4.0599999999999996</v>
      </c>
      <c r="E5756">
        <v>3.64</v>
      </c>
      <c r="F5756">
        <v>6.32</v>
      </c>
      <c r="G5756">
        <v>6.32</v>
      </c>
      <c r="H5756">
        <v>4.6100000000000003</v>
      </c>
      <c r="I5756">
        <v>6.09</v>
      </c>
      <c r="J5756">
        <v>6.09</v>
      </c>
      <c r="K5756">
        <v>2.7</v>
      </c>
      <c r="U5756">
        <v>3</v>
      </c>
      <c r="V5756">
        <v>3</v>
      </c>
      <c r="W5756">
        <v>3</v>
      </c>
      <c r="X5756">
        <v>75</v>
      </c>
      <c r="Y5756">
        <v>97</v>
      </c>
      <c r="Z5756">
        <v>103</v>
      </c>
      <c r="AA5756">
        <f t="shared" si="1239"/>
        <v>284</v>
      </c>
      <c r="AB5756">
        <f t="shared" si="1244"/>
        <v>4.7325280148161456E-5</v>
      </c>
      <c r="AC5756" s="175"/>
    </row>
    <row r="5757" spans="1:29">
      <c r="A5757" t="s">
        <v>12748</v>
      </c>
      <c r="B5757" t="s">
        <v>12749</v>
      </c>
      <c r="C5757">
        <v>4.0599999999999996</v>
      </c>
      <c r="D5757">
        <v>4.0599999999999996</v>
      </c>
      <c r="E5757">
        <v>3.56</v>
      </c>
      <c r="F5757">
        <v>6.32</v>
      </c>
      <c r="G5757">
        <v>6.32</v>
      </c>
      <c r="H5757">
        <v>4.5199999999999996</v>
      </c>
      <c r="I5757">
        <v>6.09</v>
      </c>
      <c r="J5757">
        <v>6.09</v>
      </c>
      <c r="K5757">
        <v>2.7</v>
      </c>
      <c r="U5757">
        <v>3</v>
      </c>
      <c r="V5757">
        <v>3</v>
      </c>
      <c r="W5757">
        <v>3</v>
      </c>
      <c r="X5757">
        <v>80</v>
      </c>
      <c r="Y5757">
        <v>104</v>
      </c>
      <c r="Z5757">
        <v>121</v>
      </c>
      <c r="AA5757">
        <f t="shared" si="1239"/>
        <v>314</v>
      </c>
      <c r="AB5757">
        <f t="shared" si="1244"/>
        <v>5.2324429459586961E-5</v>
      </c>
      <c r="AC5757" s="175">
        <f t="shared" si="1237"/>
        <v>5.5907153132775237E-5</v>
      </c>
    </row>
    <row r="5758" spans="1:29">
      <c r="A5758" t="s">
        <v>12750</v>
      </c>
      <c r="B5758" t="s">
        <v>12751</v>
      </c>
      <c r="C5758">
        <v>4.0599999999999996</v>
      </c>
      <c r="D5758">
        <v>4.0599999999999996</v>
      </c>
      <c r="E5758">
        <v>3.43</v>
      </c>
      <c r="F5758">
        <v>6.32</v>
      </c>
      <c r="G5758">
        <v>6.32</v>
      </c>
      <c r="H5758">
        <v>4.3899999999999997</v>
      </c>
      <c r="I5758">
        <v>6.08</v>
      </c>
      <c r="J5758">
        <v>6.08</v>
      </c>
      <c r="K5758">
        <v>2.7</v>
      </c>
      <c r="U5758">
        <v>2</v>
      </c>
      <c r="V5758">
        <v>3</v>
      </c>
      <c r="W5758">
        <v>3</v>
      </c>
      <c r="X5758">
        <v>84</v>
      </c>
      <c r="Y5758">
        <v>110</v>
      </c>
      <c r="Z5758">
        <v>117</v>
      </c>
      <c r="AA5758">
        <f t="shared" si="1239"/>
        <v>319</v>
      </c>
      <c r="AB5758">
        <f t="shared" si="1244"/>
        <v>5.3157621011491213E-5</v>
      </c>
      <c r="AC5758" s="175"/>
    </row>
    <row r="5759" spans="1:29">
      <c r="A5759" t="s">
        <v>12752</v>
      </c>
      <c r="B5759" t="s">
        <v>12753</v>
      </c>
      <c r="C5759">
        <v>4.0599999999999996</v>
      </c>
      <c r="D5759">
        <v>4.0599999999999996</v>
      </c>
      <c r="E5759">
        <v>3.32</v>
      </c>
      <c r="F5759">
        <v>6.31</v>
      </c>
      <c r="G5759">
        <v>6.32</v>
      </c>
      <c r="H5759">
        <v>4.1900000000000004</v>
      </c>
      <c r="I5759">
        <v>6.06</v>
      </c>
      <c r="J5759">
        <v>6.08</v>
      </c>
      <c r="K5759">
        <v>2.7</v>
      </c>
      <c r="U5759">
        <v>3</v>
      </c>
      <c r="V5759">
        <v>3</v>
      </c>
      <c r="W5759">
        <v>4</v>
      </c>
      <c r="X5759">
        <v>98</v>
      </c>
      <c r="Y5759">
        <v>113</v>
      </c>
      <c r="Z5759">
        <v>124</v>
      </c>
      <c r="AA5759">
        <f t="shared" si="1239"/>
        <v>345</v>
      </c>
      <c r="AB5759">
        <f t="shared" si="1244"/>
        <v>5.7490217081393314E-5</v>
      </c>
      <c r="AC5759" s="175"/>
    </row>
    <row r="5760" spans="1:29">
      <c r="A5760" t="s">
        <v>12754</v>
      </c>
      <c r="B5760" t="s">
        <v>12755</v>
      </c>
      <c r="C5760">
        <v>4.0599999999999996</v>
      </c>
      <c r="D5760">
        <v>4.0599999999999996</v>
      </c>
      <c r="E5760">
        <v>3.26</v>
      </c>
      <c r="F5760">
        <v>6.31</v>
      </c>
      <c r="G5760">
        <v>6.32</v>
      </c>
      <c r="H5760">
        <v>4.0599999999999996</v>
      </c>
      <c r="I5760">
        <v>6.05</v>
      </c>
      <c r="J5760">
        <v>6.07</v>
      </c>
      <c r="K5760">
        <v>2.7</v>
      </c>
      <c r="U5760">
        <v>3</v>
      </c>
      <c r="V5760">
        <v>4</v>
      </c>
      <c r="W5760">
        <v>4</v>
      </c>
      <c r="X5760">
        <v>102</v>
      </c>
      <c r="Y5760">
        <v>123</v>
      </c>
      <c r="Z5760">
        <v>128</v>
      </c>
      <c r="AA5760">
        <f t="shared" si="1239"/>
        <v>364</v>
      </c>
      <c r="AB5760">
        <f t="shared" si="1244"/>
        <v>6.0656344978629468E-5</v>
      </c>
      <c r="AC5760" s="175"/>
    </row>
    <row r="5761" spans="1:29">
      <c r="A5761" t="s">
        <v>12756</v>
      </c>
      <c r="B5761" t="s">
        <v>12757</v>
      </c>
      <c r="C5761">
        <v>4.0599999999999996</v>
      </c>
      <c r="D5761">
        <v>4.0599999999999996</v>
      </c>
      <c r="E5761">
        <v>3.22</v>
      </c>
      <c r="F5761">
        <v>6.31</v>
      </c>
      <c r="G5761">
        <v>6.32</v>
      </c>
      <c r="H5761">
        <v>3.98</v>
      </c>
      <c r="I5761">
        <v>6.03</v>
      </c>
      <c r="J5761">
        <v>6.06</v>
      </c>
      <c r="K5761">
        <v>2.7</v>
      </c>
      <c r="U5761">
        <v>2</v>
      </c>
      <c r="V5761">
        <v>4</v>
      </c>
      <c r="W5761">
        <v>3</v>
      </c>
      <c r="X5761">
        <v>93</v>
      </c>
      <c r="Y5761">
        <v>119</v>
      </c>
      <c r="Z5761">
        <v>110</v>
      </c>
      <c r="AA5761">
        <f t="shared" si="1239"/>
        <v>331</v>
      </c>
      <c r="AB5761">
        <f t="shared" si="1244"/>
        <v>5.5157280736061412E-5</v>
      </c>
      <c r="AC5761" s="175">
        <f t="shared" si="1238"/>
        <v>3.8493449697976393E-5</v>
      </c>
    </row>
    <row r="5762" spans="1:29">
      <c r="A5762" t="s">
        <v>12758</v>
      </c>
      <c r="B5762" t="s">
        <v>12759</v>
      </c>
      <c r="C5762">
        <v>4.0599999999999996</v>
      </c>
      <c r="D5762">
        <v>4.0599999999999996</v>
      </c>
      <c r="E5762">
        <v>3.17</v>
      </c>
      <c r="F5762">
        <v>6.31</v>
      </c>
      <c r="G5762">
        <v>6.32</v>
      </c>
      <c r="H5762">
        <v>3.85</v>
      </c>
      <c r="I5762">
        <v>5.97</v>
      </c>
      <c r="J5762">
        <v>6.03</v>
      </c>
      <c r="K5762">
        <v>2.7</v>
      </c>
      <c r="U5762">
        <v>2</v>
      </c>
      <c r="V5762">
        <v>3</v>
      </c>
      <c r="W5762">
        <v>2</v>
      </c>
      <c r="X5762">
        <v>91</v>
      </c>
      <c r="Y5762">
        <v>108</v>
      </c>
      <c r="Z5762">
        <v>64</v>
      </c>
      <c r="AA5762">
        <f t="shared" si="1239"/>
        <v>270</v>
      </c>
      <c r="AB5762">
        <f t="shared" si="1244"/>
        <v>4.4992343802829554E-5</v>
      </c>
      <c r="AC5762" s="175"/>
    </row>
    <row r="5763" spans="1:29">
      <c r="A5763" t="s">
        <v>12760</v>
      </c>
      <c r="B5763" t="s">
        <v>12761</v>
      </c>
      <c r="C5763">
        <v>4.0599999999999996</v>
      </c>
      <c r="D5763">
        <v>4.0599999999999996</v>
      </c>
      <c r="E5763">
        <v>3.15</v>
      </c>
      <c r="F5763">
        <v>6.31</v>
      </c>
      <c r="G5763">
        <v>6.32</v>
      </c>
      <c r="H5763">
        <v>3.8</v>
      </c>
      <c r="I5763">
        <v>5.94</v>
      </c>
      <c r="J5763">
        <v>6.02</v>
      </c>
      <c r="K5763">
        <v>2.7</v>
      </c>
      <c r="U5763">
        <v>2</v>
      </c>
      <c r="V5763">
        <v>2</v>
      </c>
      <c r="W5763">
        <v>1</v>
      </c>
      <c r="X5763">
        <v>68</v>
      </c>
      <c r="Y5763">
        <v>81</v>
      </c>
      <c r="Z5763">
        <v>26</v>
      </c>
      <c r="AA5763">
        <f t="shared" si="1239"/>
        <v>180</v>
      </c>
      <c r="AB5763">
        <f t="shared" si="1244"/>
        <v>2.9994895868553035E-5</v>
      </c>
      <c r="AC5763" s="175"/>
    </row>
    <row r="5764" spans="1:29">
      <c r="A5764" t="s">
        <v>12762</v>
      </c>
      <c r="B5764" t="s">
        <v>12763</v>
      </c>
      <c r="C5764">
        <v>4.0599999999999996</v>
      </c>
      <c r="D5764">
        <v>4.0599999999999996</v>
      </c>
      <c r="E5764">
        <v>3.12</v>
      </c>
      <c r="F5764">
        <v>6.31</v>
      </c>
      <c r="G5764">
        <v>6.31</v>
      </c>
      <c r="H5764">
        <v>3.77</v>
      </c>
      <c r="I5764">
        <v>5.91</v>
      </c>
      <c r="J5764">
        <v>6</v>
      </c>
      <c r="K5764">
        <v>2.7</v>
      </c>
      <c r="U5764">
        <v>2</v>
      </c>
      <c r="V5764">
        <v>3</v>
      </c>
      <c r="W5764">
        <v>1</v>
      </c>
      <c r="X5764">
        <v>64</v>
      </c>
      <c r="Y5764">
        <v>62</v>
      </c>
      <c r="Z5764">
        <v>11</v>
      </c>
      <c r="AA5764">
        <f t="shared" si="1239"/>
        <v>143</v>
      </c>
      <c r="AB5764">
        <f t="shared" si="1244"/>
        <v>2.3829278384461579E-5</v>
      </c>
      <c r="AC5764" s="175"/>
    </row>
    <row r="5765" spans="1:29">
      <c r="A5765" t="s">
        <v>12764</v>
      </c>
      <c r="B5765" t="s">
        <v>12765</v>
      </c>
      <c r="C5765">
        <v>4.0599999999999996</v>
      </c>
      <c r="D5765">
        <v>4.0599999999999996</v>
      </c>
      <c r="E5765">
        <v>3.1</v>
      </c>
      <c r="F5765">
        <v>6.3</v>
      </c>
      <c r="G5765">
        <v>6.31</v>
      </c>
      <c r="H5765">
        <v>3.74</v>
      </c>
      <c r="I5765">
        <v>5.87</v>
      </c>
      <c r="J5765">
        <v>5.98</v>
      </c>
      <c r="K5765">
        <v>2.7</v>
      </c>
      <c r="U5765">
        <v>2</v>
      </c>
      <c r="V5765">
        <v>3</v>
      </c>
      <c r="W5765">
        <v>1</v>
      </c>
      <c r="X5765">
        <v>81</v>
      </c>
      <c r="Y5765">
        <v>64</v>
      </c>
      <c r="Z5765">
        <v>13</v>
      </c>
      <c r="AA5765">
        <f t="shared" si="1239"/>
        <v>164</v>
      </c>
      <c r="AB5765">
        <f t="shared" si="1244"/>
        <v>2.7328682902459431E-5</v>
      </c>
      <c r="AC5765" s="175">
        <f t="shared" si="1240"/>
        <v>3.182791728274239E-5</v>
      </c>
    </row>
    <row r="5766" spans="1:29">
      <c r="A5766" t="s">
        <v>12766</v>
      </c>
      <c r="B5766" t="s">
        <v>12767</v>
      </c>
      <c r="C5766">
        <v>4.0599999999999996</v>
      </c>
      <c r="D5766">
        <v>4.0599999999999996</v>
      </c>
      <c r="E5766">
        <v>3.07</v>
      </c>
      <c r="F5766">
        <v>6.3</v>
      </c>
      <c r="G5766">
        <v>6.31</v>
      </c>
      <c r="H5766">
        <v>3.7</v>
      </c>
      <c r="I5766">
        <v>5.8</v>
      </c>
      <c r="J5766">
        <v>5.94</v>
      </c>
      <c r="K5766">
        <v>2.7</v>
      </c>
      <c r="U5766">
        <v>1</v>
      </c>
      <c r="V5766">
        <v>2</v>
      </c>
      <c r="W5766">
        <v>1</v>
      </c>
      <c r="X5766">
        <v>84</v>
      </c>
      <c r="Y5766">
        <v>62</v>
      </c>
      <c r="Z5766">
        <v>11</v>
      </c>
      <c r="AA5766">
        <f t="shared" ref="AA5766:AA5829" si="1254">SUM(U5766:Z5766)</f>
        <v>161</v>
      </c>
      <c r="AB5766">
        <f t="shared" si="1244"/>
        <v>2.6828767971316881E-5</v>
      </c>
      <c r="AC5766" s="175"/>
    </row>
    <row r="5767" spans="1:29">
      <c r="A5767" t="s">
        <v>12768</v>
      </c>
      <c r="B5767" t="s">
        <v>12769</v>
      </c>
      <c r="C5767">
        <v>4.0599999999999996</v>
      </c>
      <c r="D5767">
        <v>4.0599999999999996</v>
      </c>
      <c r="E5767">
        <v>3.05</v>
      </c>
      <c r="F5767">
        <v>6.3</v>
      </c>
      <c r="G5767">
        <v>6.31</v>
      </c>
      <c r="H5767">
        <v>3.68</v>
      </c>
      <c r="I5767">
        <v>5.76</v>
      </c>
      <c r="J5767">
        <v>5.92</v>
      </c>
      <c r="K5767">
        <v>2.7</v>
      </c>
      <c r="U5767">
        <v>2</v>
      </c>
      <c r="V5767">
        <v>2</v>
      </c>
      <c r="W5767">
        <v>1</v>
      </c>
      <c r="X5767">
        <v>86</v>
      </c>
      <c r="Y5767">
        <v>60</v>
      </c>
      <c r="Z5767">
        <v>20</v>
      </c>
      <c r="AA5767">
        <f t="shared" si="1254"/>
        <v>171</v>
      </c>
      <c r="AB5767">
        <f t="shared" si="1244"/>
        <v>2.8495151075125382E-5</v>
      </c>
      <c r="AC5767" s="175"/>
    </row>
    <row r="5768" spans="1:29">
      <c r="A5768" t="s">
        <v>12770</v>
      </c>
      <c r="B5768" t="s">
        <v>12771</v>
      </c>
      <c r="C5768">
        <v>4.0599999999999996</v>
      </c>
      <c r="D5768">
        <v>4.0599999999999996</v>
      </c>
      <c r="E5768">
        <v>3.03</v>
      </c>
      <c r="F5768">
        <v>6.29</v>
      </c>
      <c r="G5768">
        <v>6.31</v>
      </c>
      <c r="H5768">
        <v>3.66</v>
      </c>
      <c r="I5768">
        <v>5.72</v>
      </c>
      <c r="J5768">
        <v>5.91</v>
      </c>
      <c r="K5768">
        <v>2.7</v>
      </c>
      <c r="U5768">
        <v>1</v>
      </c>
      <c r="V5768">
        <v>4</v>
      </c>
      <c r="W5768">
        <v>2</v>
      </c>
      <c r="X5768">
        <v>118</v>
      </c>
      <c r="Y5768">
        <v>96</v>
      </c>
      <c r="Z5768">
        <v>47</v>
      </c>
      <c r="AA5768">
        <f t="shared" si="1254"/>
        <v>268</v>
      </c>
      <c r="AB5768">
        <f t="shared" si="1244"/>
        <v>4.4659067182067852E-5</v>
      </c>
      <c r="AC5768" s="175"/>
    </row>
    <row r="5769" spans="1:29">
      <c r="A5769" t="s">
        <v>12772</v>
      </c>
      <c r="B5769" t="s">
        <v>12773</v>
      </c>
      <c r="C5769">
        <v>4.0599999999999996</v>
      </c>
      <c r="D5769">
        <v>4.0599999999999996</v>
      </c>
      <c r="E5769">
        <v>3.03</v>
      </c>
      <c r="F5769">
        <v>6.3</v>
      </c>
      <c r="G5769">
        <v>6.31</v>
      </c>
      <c r="H5769">
        <v>3.64</v>
      </c>
      <c r="I5769">
        <v>5.73</v>
      </c>
      <c r="J5769">
        <v>5.91</v>
      </c>
      <c r="K5769">
        <v>2.7</v>
      </c>
      <c r="V5769">
        <v>6</v>
      </c>
      <c r="W5769">
        <v>6</v>
      </c>
      <c r="X5769">
        <v>190</v>
      </c>
      <c r="Y5769">
        <v>131</v>
      </c>
      <c r="Z5769">
        <v>149</v>
      </c>
      <c r="AA5769">
        <f t="shared" si="1254"/>
        <v>482</v>
      </c>
      <c r="AB5769">
        <f t="shared" si="1244"/>
        <v>8.0319665603569793E-5</v>
      </c>
      <c r="AC5769" s="175">
        <f t="shared" si="1241"/>
        <v>8.6610261820446887E-5</v>
      </c>
    </row>
    <row r="5770" spans="1:29">
      <c r="A5770" t="s">
        <v>12774</v>
      </c>
      <c r="B5770" t="s">
        <v>12775</v>
      </c>
      <c r="C5770">
        <v>4.0599999999999996</v>
      </c>
      <c r="D5770">
        <v>4.0599999999999996</v>
      </c>
      <c r="E5770">
        <v>3.07</v>
      </c>
      <c r="F5770">
        <v>6.3</v>
      </c>
      <c r="G5770">
        <v>6.31</v>
      </c>
      <c r="H5770">
        <v>3.66</v>
      </c>
      <c r="I5770">
        <v>5.81</v>
      </c>
      <c r="J5770">
        <v>5.95</v>
      </c>
      <c r="K5770">
        <v>2.7</v>
      </c>
      <c r="U5770">
        <v>1</v>
      </c>
      <c r="V5770">
        <v>5</v>
      </c>
      <c r="W5770">
        <v>9</v>
      </c>
      <c r="X5770">
        <v>215</v>
      </c>
      <c r="Y5770">
        <v>111</v>
      </c>
      <c r="Z5770">
        <v>233</v>
      </c>
      <c r="AA5770">
        <f t="shared" si="1254"/>
        <v>574</v>
      </c>
      <c r="AB5770">
        <f t="shared" si="1244"/>
        <v>9.5650390158608011E-5</v>
      </c>
      <c r="AC5770" s="175"/>
    </row>
    <row r="5771" spans="1:29">
      <c r="A5771" t="s">
        <v>12776</v>
      </c>
      <c r="B5771" t="s">
        <v>12777</v>
      </c>
      <c r="C5771">
        <v>4.0599999999999996</v>
      </c>
      <c r="D5771">
        <v>4.0599999999999996</v>
      </c>
      <c r="E5771">
        <v>3.14</v>
      </c>
      <c r="F5771">
        <v>6.31</v>
      </c>
      <c r="G5771">
        <v>6.32</v>
      </c>
      <c r="H5771">
        <v>3.74</v>
      </c>
      <c r="I5771">
        <v>5.93</v>
      </c>
      <c r="J5771">
        <v>6.01</v>
      </c>
      <c r="K5771">
        <v>2.7</v>
      </c>
      <c r="U5771">
        <v>2</v>
      </c>
      <c r="V5771">
        <v>6</v>
      </c>
      <c r="W5771">
        <v>8</v>
      </c>
      <c r="X5771">
        <v>214</v>
      </c>
      <c r="Y5771">
        <v>140</v>
      </c>
      <c r="Z5771">
        <v>201</v>
      </c>
      <c r="AA5771">
        <f t="shared" si="1254"/>
        <v>571</v>
      </c>
      <c r="AB5771">
        <f t="shared" si="1244"/>
        <v>9.5150475227465461E-5</v>
      </c>
      <c r="AC5771" s="175"/>
    </row>
    <row r="5772" spans="1:29">
      <c r="A5772" t="s">
        <v>12778</v>
      </c>
      <c r="B5772" t="s">
        <v>12779</v>
      </c>
      <c r="C5772">
        <v>4.0599999999999996</v>
      </c>
      <c r="D5772">
        <v>4.0599999999999996</v>
      </c>
      <c r="E5772">
        <v>3.21</v>
      </c>
      <c r="F5772">
        <v>6.31</v>
      </c>
      <c r="G5772">
        <v>6.32</v>
      </c>
      <c r="H5772">
        <v>3.85</v>
      </c>
      <c r="I5772">
        <v>6</v>
      </c>
      <c r="J5772">
        <v>6.04</v>
      </c>
      <c r="K5772">
        <v>2.7</v>
      </c>
      <c r="U5772">
        <v>3</v>
      </c>
      <c r="V5772">
        <v>5</v>
      </c>
      <c r="W5772">
        <v>6</v>
      </c>
      <c r="X5772">
        <v>161</v>
      </c>
      <c r="Y5772">
        <v>125</v>
      </c>
      <c r="Z5772">
        <v>152</v>
      </c>
      <c r="AA5772">
        <f t="shared" si="1254"/>
        <v>452</v>
      </c>
      <c r="AB5772">
        <f t="shared" si="1244"/>
        <v>7.5320516292144281E-5</v>
      </c>
      <c r="AC5772" s="175"/>
    </row>
    <row r="5773" spans="1:29">
      <c r="A5773" t="s">
        <v>12780</v>
      </c>
      <c r="B5773" t="s">
        <v>12781</v>
      </c>
      <c r="C5773">
        <v>4.0599999999999996</v>
      </c>
      <c r="D5773">
        <v>4.0599999999999996</v>
      </c>
      <c r="E5773">
        <v>3.28</v>
      </c>
      <c r="F5773">
        <v>6.31</v>
      </c>
      <c r="G5773">
        <v>6.32</v>
      </c>
      <c r="H5773">
        <v>3.97</v>
      </c>
      <c r="I5773">
        <v>6.04</v>
      </c>
      <c r="J5773">
        <v>6.07</v>
      </c>
      <c r="K5773">
        <v>2.7</v>
      </c>
      <c r="U5773">
        <v>3</v>
      </c>
      <c r="V5773">
        <v>5</v>
      </c>
      <c r="W5773">
        <v>6</v>
      </c>
      <c r="X5773">
        <v>149</v>
      </c>
      <c r="Y5773">
        <v>127</v>
      </c>
      <c r="Z5773">
        <v>146</v>
      </c>
      <c r="AA5773">
        <f t="shared" si="1254"/>
        <v>436</v>
      </c>
      <c r="AB5773">
        <f t="shared" si="1244"/>
        <v>7.2654303326050677E-5</v>
      </c>
      <c r="AC5773" s="175">
        <f t="shared" si="1242"/>
        <v>6.8196728523362942E-5</v>
      </c>
    </row>
    <row r="5774" spans="1:29">
      <c r="A5774" t="s">
        <v>12782</v>
      </c>
      <c r="B5774" t="s">
        <v>12783</v>
      </c>
      <c r="C5774">
        <v>4.0599999999999996</v>
      </c>
      <c r="D5774">
        <v>4.0599999999999996</v>
      </c>
      <c r="E5774">
        <v>3.35</v>
      </c>
      <c r="F5774">
        <v>6.31</v>
      </c>
      <c r="G5774">
        <v>6.32</v>
      </c>
      <c r="H5774">
        <v>4.1100000000000003</v>
      </c>
      <c r="I5774">
        <v>6.06</v>
      </c>
      <c r="J5774">
        <v>6.08</v>
      </c>
      <c r="K5774">
        <v>2.7</v>
      </c>
      <c r="U5774">
        <v>3</v>
      </c>
      <c r="V5774">
        <v>5</v>
      </c>
      <c r="W5774">
        <v>5</v>
      </c>
      <c r="X5774">
        <v>147</v>
      </c>
      <c r="Y5774">
        <v>121</v>
      </c>
      <c r="Z5774">
        <v>132</v>
      </c>
      <c r="AA5774">
        <f t="shared" si="1254"/>
        <v>413</v>
      </c>
      <c r="AB5774">
        <f t="shared" si="1244"/>
        <v>6.8821622187291133E-5</v>
      </c>
      <c r="AC5774" s="175"/>
    </row>
    <row r="5775" spans="1:29">
      <c r="A5775" t="s">
        <v>12784</v>
      </c>
      <c r="B5775" t="s">
        <v>12785</v>
      </c>
      <c r="C5775">
        <v>4.0599999999999996</v>
      </c>
      <c r="D5775">
        <v>4.0599999999999996</v>
      </c>
      <c r="E5775">
        <v>3.4</v>
      </c>
      <c r="F5775">
        <v>6.31</v>
      </c>
      <c r="G5775">
        <v>6.32</v>
      </c>
      <c r="H5775">
        <v>4.2699999999999996</v>
      </c>
      <c r="I5775">
        <v>6.07</v>
      </c>
      <c r="J5775">
        <v>6.08</v>
      </c>
      <c r="K5775">
        <v>2.7</v>
      </c>
      <c r="U5775">
        <v>3</v>
      </c>
      <c r="V5775">
        <v>5</v>
      </c>
      <c r="W5775">
        <v>5</v>
      </c>
      <c r="X5775">
        <v>136</v>
      </c>
      <c r="Y5775">
        <v>117</v>
      </c>
      <c r="Z5775">
        <v>134</v>
      </c>
      <c r="AA5775">
        <f t="shared" si="1254"/>
        <v>400</v>
      </c>
      <c r="AB5775">
        <f t="shared" si="1244"/>
        <v>6.6655324152340079E-5</v>
      </c>
      <c r="AC5775" s="175"/>
    </row>
    <row r="5776" spans="1:29">
      <c r="A5776" t="s">
        <v>12786</v>
      </c>
      <c r="B5776" t="s">
        <v>12787</v>
      </c>
      <c r="C5776">
        <v>4.0599999999999996</v>
      </c>
      <c r="D5776">
        <v>4.0599999999999996</v>
      </c>
      <c r="E5776">
        <v>3.44</v>
      </c>
      <c r="F5776">
        <v>6.32</v>
      </c>
      <c r="G5776">
        <v>6.32</v>
      </c>
      <c r="H5776">
        <v>4.38</v>
      </c>
      <c r="I5776">
        <v>6.07</v>
      </c>
      <c r="J5776">
        <v>6.08</v>
      </c>
      <c r="K5776">
        <v>2.7</v>
      </c>
      <c r="U5776">
        <v>2</v>
      </c>
      <c r="V5776">
        <v>5</v>
      </c>
      <c r="W5776">
        <v>5</v>
      </c>
      <c r="X5776">
        <v>129</v>
      </c>
      <c r="Y5776">
        <v>118</v>
      </c>
      <c r="Z5776">
        <v>129</v>
      </c>
      <c r="AA5776">
        <f t="shared" si="1254"/>
        <v>388</v>
      </c>
      <c r="AB5776">
        <f t="shared" si="1244"/>
        <v>6.465566442776988E-5</v>
      </c>
      <c r="AC5776" s="175"/>
    </row>
    <row r="5777" spans="1:29">
      <c r="A5777" t="s">
        <v>12788</v>
      </c>
      <c r="B5777" t="s">
        <v>12789</v>
      </c>
      <c r="C5777">
        <v>4.0599999999999996</v>
      </c>
      <c r="D5777">
        <v>4.0599999999999996</v>
      </c>
      <c r="E5777">
        <v>3.44</v>
      </c>
      <c r="F5777">
        <v>6.32</v>
      </c>
      <c r="G5777">
        <v>6.32</v>
      </c>
      <c r="H5777">
        <v>4.45</v>
      </c>
      <c r="I5777">
        <v>6.07</v>
      </c>
      <c r="J5777">
        <v>6.08</v>
      </c>
      <c r="K5777">
        <v>2.7</v>
      </c>
      <c r="U5777">
        <v>3</v>
      </c>
      <c r="V5777">
        <v>4</v>
      </c>
      <c r="W5777">
        <v>4</v>
      </c>
      <c r="X5777">
        <v>103</v>
      </c>
      <c r="Y5777">
        <v>108</v>
      </c>
      <c r="Z5777">
        <v>104</v>
      </c>
      <c r="AA5777">
        <f t="shared" si="1254"/>
        <v>326</v>
      </c>
      <c r="AB5777">
        <f t="shared" si="1244"/>
        <v>5.432408918415716E-5</v>
      </c>
      <c r="AC5777" s="175">
        <f t="shared" si="1243"/>
        <v>5.0908003821349739E-5</v>
      </c>
    </row>
    <row r="5778" spans="1:29">
      <c r="A5778" t="s">
        <v>12790</v>
      </c>
      <c r="B5778" t="s">
        <v>12791</v>
      </c>
      <c r="C5778">
        <v>4.0599999999999996</v>
      </c>
      <c r="D5778">
        <v>4.0599999999999996</v>
      </c>
      <c r="E5778">
        <v>3.46</v>
      </c>
      <c r="F5778">
        <v>6.32</v>
      </c>
      <c r="G5778">
        <v>6.32</v>
      </c>
      <c r="H5778">
        <v>4.47</v>
      </c>
      <c r="I5778">
        <v>6.08</v>
      </c>
      <c r="J5778">
        <v>6.09</v>
      </c>
      <c r="K5778">
        <v>2.7</v>
      </c>
      <c r="U5778">
        <v>4</v>
      </c>
      <c r="V5778">
        <v>5</v>
      </c>
      <c r="W5778">
        <v>4</v>
      </c>
      <c r="X5778">
        <v>91</v>
      </c>
      <c r="Y5778">
        <v>111</v>
      </c>
      <c r="Z5778">
        <v>100</v>
      </c>
      <c r="AA5778">
        <f t="shared" si="1254"/>
        <v>315</v>
      </c>
      <c r="AB5778">
        <f t="shared" si="1244"/>
        <v>5.2491067769967809E-5</v>
      </c>
      <c r="AC5778" s="175"/>
    </row>
    <row r="5779" spans="1:29">
      <c r="A5779" t="s">
        <v>12792</v>
      </c>
      <c r="B5779" t="s">
        <v>12793</v>
      </c>
      <c r="C5779">
        <v>4.0599999999999996</v>
      </c>
      <c r="D5779">
        <v>4.0599999999999996</v>
      </c>
      <c r="E5779">
        <v>3.44</v>
      </c>
      <c r="F5779">
        <v>6.32</v>
      </c>
      <c r="G5779">
        <v>6.32</v>
      </c>
      <c r="H5779">
        <v>4.45</v>
      </c>
      <c r="I5779">
        <v>6.08</v>
      </c>
      <c r="J5779">
        <v>6.09</v>
      </c>
      <c r="K5779">
        <v>2.7</v>
      </c>
      <c r="U5779">
        <v>4</v>
      </c>
      <c r="V5779">
        <v>4</v>
      </c>
      <c r="W5779">
        <v>4</v>
      </c>
      <c r="X5779">
        <v>88</v>
      </c>
      <c r="Y5779">
        <v>100</v>
      </c>
      <c r="Z5779">
        <v>89</v>
      </c>
      <c r="AA5779">
        <f t="shared" si="1254"/>
        <v>289</v>
      </c>
      <c r="AB5779">
        <f t="shared" si="1244"/>
        <v>4.8158471700065708E-5</v>
      </c>
      <c r="AC5779" s="175"/>
    </row>
    <row r="5780" spans="1:29">
      <c r="A5780" t="s">
        <v>12794</v>
      </c>
      <c r="B5780" t="s">
        <v>12795</v>
      </c>
      <c r="C5780">
        <v>4.0599999999999996</v>
      </c>
      <c r="D5780">
        <v>4.0599999999999996</v>
      </c>
      <c r="E5780">
        <v>3.41</v>
      </c>
      <c r="F5780">
        <v>6.32</v>
      </c>
      <c r="G5780">
        <v>6.32</v>
      </c>
      <c r="H5780">
        <v>4.3899999999999997</v>
      </c>
      <c r="I5780">
        <v>6.08</v>
      </c>
      <c r="J5780">
        <v>6.08</v>
      </c>
      <c r="K5780">
        <v>2.7</v>
      </c>
      <c r="U5780">
        <v>4</v>
      </c>
      <c r="V5780">
        <v>4</v>
      </c>
      <c r="W5780">
        <v>4</v>
      </c>
      <c r="X5780">
        <v>76</v>
      </c>
      <c r="Y5780">
        <v>99</v>
      </c>
      <c r="Z5780">
        <v>105</v>
      </c>
      <c r="AA5780">
        <f t="shared" si="1254"/>
        <v>292</v>
      </c>
      <c r="AB5780">
        <f t="shared" si="1244"/>
        <v>4.8658386631208258E-5</v>
      </c>
      <c r="AC5780" s="175"/>
    </row>
    <row r="5781" spans="1:29">
      <c r="A5781" t="s">
        <v>12796</v>
      </c>
      <c r="B5781" t="s">
        <v>12797</v>
      </c>
      <c r="C5781">
        <v>4.0599999999999996</v>
      </c>
      <c r="D5781">
        <v>4.0599999999999996</v>
      </c>
      <c r="E5781">
        <v>3.37</v>
      </c>
      <c r="F5781">
        <v>6.32</v>
      </c>
      <c r="G5781">
        <v>6.32</v>
      </c>
      <c r="H5781">
        <v>4.3</v>
      </c>
      <c r="I5781">
        <v>6.08</v>
      </c>
      <c r="J5781">
        <v>6.08</v>
      </c>
      <c r="K5781">
        <v>2.7</v>
      </c>
      <c r="U5781">
        <v>4</v>
      </c>
      <c r="V5781">
        <v>4</v>
      </c>
      <c r="W5781">
        <v>5</v>
      </c>
      <c r="X5781">
        <v>81</v>
      </c>
      <c r="Y5781">
        <v>106</v>
      </c>
      <c r="Z5781">
        <v>124</v>
      </c>
      <c r="AA5781">
        <f t="shared" si="1254"/>
        <v>324</v>
      </c>
      <c r="AB5781">
        <f t="shared" si="1244"/>
        <v>5.3990812563395465E-5</v>
      </c>
      <c r="AC5781" s="175">
        <f t="shared" si="1245"/>
        <v>5.74485575037981E-5</v>
      </c>
    </row>
    <row r="5782" spans="1:29">
      <c r="A5782" t="s">
        <v>12798</v>
      </c>
      <c r="B5782" t="s">
        <v>12799</v>
      </c>
      <c r="C5782">
        <v>4.0599999999999996</v>
      </c>
      <c r="D5782">
        <v>4.0599999999999996</v>
      </c>
      <c r="E5782">
        <v>3.29</v>
      </c>
      <c r="F5782">
        <v>6.31</v>
      </c>
      <c r="G5782">
        <v>6.32</v>
      </c>
      <c r="H5782">
        <v>4.1900000000000004</v>
      </c>
      <c r="I5782">
        <v>6.05</v>
      </c>
      <c r="J5782">
        <v>6.07</v>
      </c>
      <c r="K5782">
        <v>2.7</v>
      </c>
      <c r="U5782">
        <v>3</v>
      </c>
      <c r="V5782">
        <v>5</v>
      </c>
      <c r="W5782">
        <v>5</v>
      </c>
      <c r="X5782">
        <v>85</v>
      </c>
      <c r="Y5782">
        <v>111</v>
      </c>
      <c r="Z5782">
        <v>120</v>
      </c>
      <c r="AA5782">
        <f t="shared" si="1254"/>
        <v>329</v>
      </c>
      <c r="AB5782">
        <f t="shared" ref="AB5782:AB5845" si="1255">AA5782/$AD$4</f>
        <v>5.482400411529971E-5</v>
      </c>
      <c r="AC5782" s="175"/>
    </row>
    <row r="5783" spans="1:29">
      <c r="A5783" t="s">
        <v>12800</v>
      </c>
      <c r="B5783" t="s">
        <v>12801</v>
      </c>
      <c r="C5783">
        <v>4.0599999999999996</v>
      </c>
      <c r="D5783">
        <v>4.0599999999999996</v>
      </c>
      <c r="E5783">
        <v>3.2</v>
      </c>
      <c r="F5783">
        <v>6.31</v>
      </c>
      <c r="G5783">
        <v>6.31</v>
      </c>
      <c r="H5783">
        <v>4.05</v>
      </c>
      <c r="I5783">
        <v>5.99</v>
      </c>
      <c r="J5783">
        <v>6.04</v>
      </c>
      <c r="K5783">
        <v>2.7</v>
      </c>
      <c r="U5783">
        <v>3</v>
      </c>
      <c r="V5783">
        <v>5</v>
      </c>
      <c r="W5783">
        <v>5</v>
      </c>
      <c r="X5783">
        <v>99</v>
      </c>
      <c r="Y5783">
        <v>115</v>
      </c>
      <c r="Z5783">
        <v>126</v>
      </c>
      <c r="AA5783">
        <f t="shared" si="1254"/>
        <v>353</v>
      </c>
      <c r="AB5783">
        <f t="shared" si="1255"/>
        <v>5.8823323564440116E-5</v>
      </c>
      <c r="AC5783" s="175"/>
    </row>
    <row r="5784" spans="1:29">
      <c r="A5784" t="s">
        <v>12802</v>
      </c>
      <c r="B5784" t="s">
        <v>12803</v>
      </c>
      <c r="C5784">
        <v>4.0599999999999996</v>
      </c>
      <c r="D5784">
        <v>4.0599999999999996</v>
      </c>
      <c r="E5784">
        <v>3.15</v>
      </c>
      <c r="F5784">
        <v>6.3</v>
      </c>
      <c r="G5784">
        <v>6.31</v>
      </c>
      <c r="H5784">
        <v>3.94</v>
      </c>
      <c r="I5784">
        <v>5.92</v>
      </c>
      <c r="J5784">
        <v>6.01</v>
      </c>
      <c r="K5784">
        <v>2.7</v>
      </c>
      <c r="U5784">
        <v>4</v>
      </c>
      <c r="V5784">
        <v>5</v>
      </c>
      <c r="W5784">
        <v>5</v>
      </c>
      <c r="X5784">
        <v>103</v>
      </c>
      <c r="Y5784">
        <v>125</v>
      </c>
      <c r="Z5784">
        <v>131</v>
      </c>
      <c r="AA5784">
        <f t="shared" si="1254"/>
        <v>373</v>
      </c>
      <c r="AB5784">
        <f t="shared" si="1255"/>
        <v>6.2156089772057117E-5</v>
      </c>
      <c r="AC5784" s="175"/>
    </row>
    <row r="5785" spans="1:29">
      <c r="A5785" t="s">
        <v>12804</v>
      </c>
      <c r="B5785" t="s">
        <v>12805</v>
      </c>
      <c r="C5785">
        <v>4.0599999999999996</v>
      </c>
      <c r="D5785">
        <v>4.0599999999999996</v>
      </c>
      <c r="E5785">
        <v>3.1</v>
      </c>
      <c r="F5785">
        <v>6.29</v>
      </c>
      <c r="G5785">
        <v>6.31</v>
      </c>
      <c r="H5785">
        <v>3.85</v>
      </c>
      <c r="I5785">
        <v>5.83</v>
      </c>
      <c r="J5785">
        <v>5.96</v>
      </c>
      <c r="K5785">
        <v>2.7</v>
      </c>
      <c r="U5785">
        <v>3</v>
      </c>
      <c r="V5785">
        <v>5</v>
      </c>
      <c r="W5785">
        <v>4</v>
      </c>
      <c r="X5785">
        <v>95</v>
      </c>
      <c r="Y5785">
        <v>121</v>
      </c>
      <c r="Z5785">
        <v>112</v>
      </c>
      <c r="AA5785">
        <f t="shared" si="1254"/>
        <v>340</v>
      </c>
      <c r="AB5785">
        <f t="shared" si="1255"/>
        <v>5.6657025529489062E-5</v>
      </c>
      <c r="AC5785" s="175">
        <f t="shared" si="1246"/>
        <v>3.9701577448237554E-5</v>
      </c>
    </row>
    <row r="5786" spans="1:29">
      <c r="A5786" t="s">
        <v>12806</v>
      </c>
      <c r="B5786" t="s">
        <v>12807</v>
      </c>
      <c r="C5786">
        <v>4.0599999999999996</v>
      </c>
      <c r="D5786">
        <v>4.0599999999999996</v>
      </c>
      <c r="E5786">
        <v>3.06</v>
      </c>
      <c r="F5786">
        <v>6.29</v>
      </c>
      <c r="G5786">
        <v>6.31</v>
      </c>
      <c r="H5786">
        <v>3.77</v>
      </c>
      <c r="I5786">
        <v>5.75</v>
      </c>
      <c r="J5786">
        <v>5.92</v>
      </c>
      <c r="K5786">
        <v>2.7</v>
      </c>
      <c r="U5786">
        <v>3</v>
      </c>
      <c r="V5786">
        <v>5</v>
      </c>
      <c r="W5786">
        <v>3</v>
      </c>
      <c r="X5786">
        <v>92</v>
      </c>
      <c r="Y5786">
        <v>110</v>
      </c>
      <c r="Z5786">
        <v>65</v>
      </c>
      <c r="AA5786">
        <f t="shared" si="1254"/>
        <v>278</v>
      </c>
      <c r="AB5786">
        <f t="shared" si="1255"/>
        <v>4.6325450285876356E-5</v>
      </c>
      <c r="AC5786" s="175"/>
    </row>
    <row r="5787" spans="1:29">
      <c r="A5787" t="s">
        <v>12808</v>
      </c>
      <c r="B5787" t="s">
        <v>12809</v>
      </c>
      <c r="C5787">
        <v>4.0599999999999996</v>
      </c>
      <c r="D5787">
        <v>4.0599999999999996</v>
      </c>
      <c r="E5787">
        <v>3.03</v>
      </c>
      <c r="F5787">
        <v>6.28</v>
      </c>
      <c r="G5787">
        <v>6.31</v>
      </c>
      <c r="H5787">
        <v>3.7</v>
      </c>
      <c r="I5787">
        <v>5.68</v>
      </c>
      <c r="J5787">
        <v>5.89</v>
      </c>
      <c r="K5787">
        <v>2.7</v>
      </c>
      <c r="U5787">
        <v>3</v>
      </c>
      <c r="V5787">
        <v>3</v>
      </c>
      <c r="W5787">
        <v>1</v>
      </c>
      <c r="X5787">
        <v>69</v>
      </c>
      <c r="Y5787">
        <v>82</v>
      </c>
      <c r="Z5787">
        <v>27</v>
      </c>
      <c r="AA5787">
        <f t="shared" si="1254"/>
        <v>185</v>
      </c>
      <c r="AB5787">
        <f t="shared" si="1255"/>
        <v>3.0828087420457284E-5</v>
      </c>
      <c r="AC5787" s="175"/>
    </row>
    <row r="5788" spans="1:29">
      <c r="A5788" t="s">
        <v>12810</v>
      </c>
      <c r="B5788" t="s">
        <v>12811</v>
      </c>
      <c r="C5788">
        <v>4.0599999999999996</v>
      </c>
      <c r="D5788">
        <v>4.0599999999999996</v>
      </c>
      <c r="E5788">
        <v>3</v>
      </c>
      <c r="F5788">
        <v>6.27</v>
      </c>
      <c r="G5788">
        <v>6.3</v>
      </c>
      <c r="H5788">
        <v>3.66</v>
      </c>
      <c r="I5788">
        <v>5.57</v>
      </c>
      <c r="J5788">
        <v>5.83</v>
      </c>
      <c r="K5788">
        <v>2.7</v>
      </c>
      <c r="U5788">
        <v>1</v>
      </c>
      <c r="V5788">
        <v>3</v>
      </c>
      <c r="W5788">
        <v>1</v>
      </c>
      <c r="X5788">
        <v>71</v>
      </c>
      <c r="Y5788">
        <v>63</v>
      </c>
      <c r="Z5788">
        <v>11</v>
      </c>
      <c r="AA5788">
        <f t="shared" si="1254"/>
        <v>150</v>
      </c>
      <c r="AB5788">
        <f t="shared" si="1255"/>
        <v>2.499574655712753E-5</v>
      </c>
      <c r="AC5788" s="175"/>
    </row>
    <row r="5789" spans="1:29">
      <c r="A5789" t="s">
        <v>12812</v>
      </c>
      <c r="B5789" t="s">
        <v>12813</v>
      </c>
      <c r="C5789">
        <v>4.0599999999999996</v>
      </c>
      <c r="D5789">
        <v>4.0599999999999996</v>
      </c>
      <c r="E5789">
        <v>2.97</v>
      </c>
      <c r="F5789">
        <v>6.26</v>
      </c>
      <c r="G5789">
        <v>6.3</v>
      </c>
      <c r="H5789">
        <v>3.6</v>
      </c>
      <c r="I5789">
        <v>5.5</v>
      </c>
      <c r="J5789">
        <v>5.8</v>
      </c>
      <c r="K5789">
        <v>2.7</v>
      </c>
      <c r="U5789">
        <v>2</v>
      </c>
      <c r="V5789">
        <v>3</v>
      </c>
      <c r="W5789">
        <v>1</v>
      </c>
      <c r="X5789">
        <v>81</v>
      </c>
      <c r="Y5789">
        <v>65</v>
      </c>
      <c r="Z5789">
        <v>14</v>
      </c>
      <c r="AA5789">
        <f t="shared" si="1254"/>
        <v>166</v>
      </c>
      <c r="AB5789">
        <f t="shared" si="1255"/>
        <v>2.7661959523221133E-5</v>
      </c>
      <c r="AC5789" s="175">
        <f t="shared" si="1247"/>
        <v>3.1869576860337597E-5</v>
      </c>
    </row>
    <row r="5790" spans="1:29">
      <c r="A5790" t="s">
        <v>12814</v>
      </c>
      <c r="B5790" t="s">
        <v>12815</v>
      </c>
      <c r="C5790">
        <v>4.05</v>
      </c>
      <c r="D5790">
        <v>4.0599999999999996</v>
      </c>
      <c r="E5790">
        <v>2.95</v>
      </c>
      <c r="F5790">
        <v>6.24</v>
      </c>
      <c r="G5790">
        <v>6.3</v>
      </c>
      <c r="H5790">
        <v>3.55</v>
      </c>
      <c r="I5790">
        <v>5.44</v>
      </c>
      <c r="J5790">
        <v>5.76</v>
      </c>
      <c r="K5790">
        <v>2.7</v>
      </c>
      <c r="U5790">
        <v>2</v>
      </c>
      <c r="V5790">
        <v>3</v>
      </c>
      <c r="W5790">
        <v>1</v>
      </c>
      <c r="X5790">
        <v>83</v>
      </c>
      <c r="Y5790">
        <v>63</v>
      </c>
      <c r="Z5790">
        <v>11</v>
      </c>
      <c r="AA5790">
        <f t="shared" si="1254"/>
        <v>163</v>
      </c>
      <c r="AB5790">
        <f t="shared" si="1255"/>
        <v>2.716204459207858E-5</v>
      </c>
      <c r="AC5790" s="175"/>
    </row>
    <row r="5791" spans="1:29">
      <c r="A5791" t="s">
        <v>12816</v>
      </c>
      <c r="B5791" t="s">
        <v>12817</v>
      </c>
      <c r="C5791">
        <v>4.05</v>
      </c>
      <c r="D5791">
        <v>4.0599999999999996</v>
      </c>
      <c r="E5791">
        <v>2.93</v>
      </c>
      <c r="F5791">
        <v>6.21</v>
      </c>
      <c r="G5791">
        <v>6.3</v>
      </c>
      <c r="H5791">
        <v>3.52</v>
      </c>
      <c r="I5791">
        <v>5.39</v>
      </c>
      <c r="J5791">
        <v>5.74</v>
      </c>
      <c r="K5791">
        <v>2.7</v>
      </c>
      <c r="U5791">
        <v>3</v>
      </c>
      <c r="V5791">
        <v>3</v>
      </c>
      <c r="W5791">
        <v>2</v>
      </c>
      <c r="X5791">
        <v>83</v>
      </c>
      <c r="Y5791">
        <v>61</v>
      </c>
      <c r="Z5791">
        <v>20</v>
      </c>
      <c r="AA5791">
        <f t="shared" si="1254"/>
        <v>172</v>
      </c>
      <c r="AB5791">
        <f t="shared" si="1255"/>
        <v>2.8661789385506233E-5</v>
      </c>
      <c r="AC5791" s="175"/>
    </row>
    <row r="5792" spans="1:29">
      <c r="A5792" t="s">
        <v>12818</v>
      </c>
      <c r="B5792" t="s">
        <v>12819</v>
      </c>
      <c r="C5792">
        <v>4.05</v>
      </c>
      <c r="D5792">
        <v>4.0599999999999996</v>
      </c>
      <c r="E5792">
        <v>2.92</v>
      </c>
      <c r="F5792">
        <v>6.18</v>
      </c>
      <c r="G5792">
        <v>6.3</v>
      </c>
      <c r="H5792">
        <v>3.49</v>
      </c>
      <c r="I5792">
        <v>5.36</v>
      </c>
      <c r="J5792">
        <v>5.72</v>
      </c>
      <c r="K5792">
        <v>2.7</v>
      </c>
      <c r="U5792">
        <v>3</v>
      </c>
      <c r="V5792">
        <v>5</v>
      </c>
      <c r="W5792">
        <v>3</v>
      </c>
      <c r="X5792">
        <v>108</v>
      </c>
      <c r="Y5792">
        <v>97</v>
      </c>
      <c r="Z5792">
        <v>48</v>
      </c>
      <c r="AA5792">
        <f t="shared" si="1254"/>
        <v>264</v>
      </c>
      <c r="AB5792">
        <f t="shared" si="1255"/>
        <v>4.3992513940544448E-5</v>
      </c>
      <c r="AC5792" s="175"/>
    </row>
    <row r="5793" spans="1:29">
      <c r="A5793" t="s">
        <v>12820</v>
      </c>
      <c r="B5793" t="s">
        <v>12821</v>
      </c>
      <c r="C5793">
        <v>4.05</v>
      </c>
      <c r="D5793">
        <v>4.0599999999999996</v>
      </c>
      <c r="E5793">
        <v>2.91</v>
      </c>
      <c r="F5793">
        <v>6.18</v>
      </c>
      <c r="G5793">
        <v>6.3</v>
      </c>
      <c r="H5793">
        <v>3.47</v>
      </c>
      <c r="I5793">
        <v>5.36</v>
      </c>
      <c r="J5793">
        <v>5.72</v>
      </c>
      <c r="K5793">
        <v>2.7</v>
      </c>
      <c r="U5793">
        <v>1</v>
      </c>
      <c r="V5793">
        <v>8</v>
      </c>
      <c r="W5793">
        <v>8</v>
      </c>
      <c r="X5793">
        <v>177</v>
      </c>
      <c r="Y5793">
        <v>132</v>
      </c>
      <c r="Z5793">
        <v>151</v>
      </c>
      <c r="AA5793">
        <f t="shared" si="1254"/>
        <v>477</v>
      </c>
      <c r="AB5793">
        <f t="shared" si="1255"/>
        <v>7.9486474051665548E-5</v>
      </c>
      <c r="AC5793" s="175">
        <f t="shared" ref="AC5793" si="1256">SUM(AB5793:AB5796)/4</f>
        <v>8.6776900130827728E-5</v>
      </c>
    </row>
    <row r="5794" spans="1:29">
      <c r="A5794" t="s">
        <v>12822</v>
      </c>
      <c r="B5794" t="s">
        <v>12823</v>
      </c>
      <c r="C5794">
        <v>4.0599999999999996</v>
      </c>
      <c r="D5794">
        <v>4.0599999999999996</v>
      </c>
      <c r="E5794">
        <v>2.97</v>
      </c>
      <c r="F5794">
        <v>6.25</v>
      </c>
      <c r="G5794">
        <v>6.3</v>
      </c>
      <c r="H5794">
        <v>3.49</v>
      </c>
      <c r="I5794">
        <v>5.5</v>
      </c>
      <c r="J5794">
        <v>5.79</v>
      </c>
      <c r="K5794">
        <v>2.7</v>
      </c>
      <c r="U5794">
        <v>2</v>
      </c>
      <c r="V5794">
        <v>8</v>
      </c>
      <c r="W5794">
        <v>11</v>
      </c>
      <c r="X5794">
        <v>195</v>
      </c>
      <c r="Y5794">
        <v>112</v>
      </c>
      <c r="Z5794">
        <v>237</v>
      </c>
      <c r="AA5794">
        <f t="shared" si="1254"/>
        <v>565</v>
      </c>
      <c r="AB5794">
        <f t="shared" si="1255"/>
        <v>9.4150645365180362E-5</v>
      </c>
      <c r="AC5794" s="175"/>
    </row>
    <row r="5795" spans="1:29">
      <c r="A5795" t="s">
        <v>12824</v>
      </c>
      <c r="B5795" t="s">
        <v>12825</v>
      </c>
      <c r="C5795">
        <v>4.0599999999999996</v>
      </c>
      <c r="D5795">
        <v>4.0599999999999996</v>
      </c>
      <c r="E5795">
        <v>3.07</v>
      </c>
      <c r="F5795">
        <v>6.3</v>
      </c>
      <c r="G5795">
        <v>6.31</v>
      </c>
      <c r="H5795">
        <v>3.62</v>
      </c>
      <c r="I5795">
        <v>5.77</v>
      </c>
      <c r="J5795">
        <v>5.93</v>
      </c>
      <c r="K5795">
        <v>2.7</v>
      </c>
      <c r="U5795">
        <v>4</v>
      </c>
      <c r="V5795">
        <v>8</v>
      </c>
      <c r="W5795">
        <v>10</v>
      </c>
      <c r="X5795">
        <v>208</v>
      </c>
      <c r="Y5795">
        <v>142</v>
      </c>
      <c r="Z5795">
        <v>204</v>
      </c>
      <c r="AA5795">
        <f t="shared" si="1254"/>
        <v>576</v>
      </c>
      <c r="AB5795">
        <f t="shared" si="1255"/>
        <v>9.5983666779369707E-5</v>
      </c>
      <c r="AC5795" s="175"/>
    </row>
    <row r="5796" spans="1:29">
      <c r="A5796" t="s">
        <v>12826</v>
      </c>
      <c r="B5796" t="s">
        <v>12827</v>
      </c>
      <c r="C5796">
        <v>4.0599999999999996</v>
      </c>
      <c r="D5796">
        <v>4.0599999999999996</v>
      </c>
      <c r="E5796">
        <v>3.17</v>
      </c>
      <c r="F5796">
        <v>6.31</v>
      </c>
      <c r="G5796">
        <v>6.32</v>
      </c>
      <c r="H5796">
        <v>3.78</v>
      </c>
      <c r="I5796">
        <v>5.95</v>
      </c>
      <c r="J5796">
        <v>6.02</v>
      </c>
      <c r="K5796">
        <v>2.7</v>
      </c>
      <c r="U5796">
        <v>4</v>
      </c>
      <c r="V5796">
        <v>7</v>
      </c>
      <c r="W5796">
        <v>8</v>
      </c>
      <c r="X5796">
        <v>164</v>
      </c>
      <c r="Y5796">
        <v>127</v>
      </c>
      <c r="Z5796">
        <v>155</v>
      </c>
      <c r="AA5796">
        <f t="shared" si="1254"/>
        <v>465</v>
      </c>
      <c r="AB5796">
        <f t="shared" si="1255"/>
        <v>7.7486814327095335E-5</v>
      </c>
      <c r="AC5796" s="175"/>
    </row>
    <row r="5797" spans="1:29">
      <c r="A5797" t="s">
        <v>12828</v>
      </c>
      <c r="B5797" t="s">
        <v>12829</v>
      </c>
      <c r="C5797">
        <v>4.0599999999999996</v>
      </c>
      <c r="D5797">
        <v>4.0599999999999996</v>
      </c>
      <c r="E5797">
        <v>3.26</v>
      </c>
      <c r="F5797">
        <v>6.32</v>
      </c>
      <c r="G5797">
        <v>6.32</v>
      </c>
      <c r="H5797">
        <v>3.96</v>
      </c>
      <c r="I5797">
        <v>6.07</v>
      </c>
      <c r="J5797">
        <v>6.08</v>
      </c>
      <c r="K5797">
        <v>2.7</v>
      </c>
      <c r="U5797">
        <v>4</v>
      </c>
      <c r="V5797">
        <v>7</v>
      </c>
      <c r="W5797">
        <v>8</v>
      </c>
      <c r="X5797">
        <v>152</v>
      </c>
      <c r="Y5797">
        <v>129</v>
      </c>
      <c r="Z5797">
        <v>148</v>
      </c>
      <c r="AA5797">
        <f t="shared" si="1254"/>
        <v>448</v>
      </c>
      <c r="AB5797">
        <f t="shared" si="1255"/>
        <v>7.465396305062089E-5</v>
      </c>
      <c r="AC5797" s="175">
        <f t="shared" si="1249"/>
        <v>6.8863281764886347E-5</v>
      </c>
    </row>
    <row r="5798" spans="1:29">
      <c r="A5798" t="s">
        <v>12830</v>
      </c>
      <c r="B5798" t="s">
        <v>12831</v>
      </c>
      <c r="C5798">
        <v>4.0599999999999996</v>
      </c>
      <c r="D5798">
        <v>4.0599999999999996</v>
      </c>
      <c r="E5798">
        <v>3.34</v>
      </c>
      <c r="F5798">
        <v>6.32</v>
      </c>
      <c r="G5798">
        <v>6.32</v>
      </c>
      <c r="H5798">
        <v>4.12</v>
      </c>
      <c r="I5798">
        <v>6.09</v>
      </c>
      <c r="J5798">
        <v>6.09</v>
      </c>
      <c r="K5798">
        <v>2.7</v>
      </c>
      <c r="U5798">
        <v>5</v>
      </c>
      <c r="V5798">
        <v>7</v>
      </c>
      <c r="W5798">
        <v>7</v>
      </c>
      <c r="X5798">
        <v>141</v>
      </c>
      <c r="Y5798">
        <v>122</v>
      </c>
      <c r="Z5798">
        <v>134</v>
      </c>
      <c r="AA5798">
        <f t="shared" si="1254"/>
        <v>416</v>
      </c>
      <c r="AB5798">
        <f t="shared" si="1255"/>
        <v>6.9321537118433683E-5</v>
      </c>
      <c r="AC5798" s="175"/>
    </row>
    <row r="5799" spans="1:29">
      <c r="A5799" t="s">
        <v>12832</v>
      </c>
      <c r="B5799" t="s">
        <v>12833</v>
      </c>
      <c r="C5799">
        <v>4.0599999999999996</v>
      </c>
      <c r="D5799">
        <v>4.0599999999999996</v>
      </c>
      <c r="E5799">
        <v>3.4</v>
      </c>
      <c r="F5799">
        <v>6.32</v>
      </c>
      <c r="G5799">
        <v>6.32</v>
      </c>
      <c r="H5799">
        <v>4.26</v>
      </c>
      <c r="I5799">
        <v>6.09</v>
      </c>
      <c r="J5799">
        <v>6.09</v>
      </c>
      <c r="K5799">
        <v>2.7</v>
      </c>
      <c r="U5799">
        <v>4</v>
      </c>
      <c r="V5799">
        <v>6</v>
      </c>
      <c r="W5799">
        <v>6</v>
      </c>
      <c r="X5799">
        <v>130</v>
      </c>
      <c r="Y5799">
        <v>118</v>
      </c>
      <c r="Z5799">
        <v>136</v>
      </c>
      <c r="AA5799">
        <f t="shared" si="1254"/>
        <v>400</v>
      </c>
      <c r="AB5799">
        <f t="shared" si="1255"/>
        <v>6.6655324152340079E-5</v>
      </c>
      <c r="AC5799" s="175"/>
    </row>
    <row r="5800" spans="1:29">
      <c r="A5800" t="s">
        <v>12834</v>
      </c>
      <c r="B5800" t="s">
        <v>12835</v>
      </c>
      <c r="C5800">
        <v>4.0599999999999996</v>
      </c>
      <c r="D5800">
        <v>4.0599999999999996</v>
      </c>
      <c r="E5800">
        <v>3.46</v>
      </c>
      <c r="F5800">
        <v>6.32</v>
      </c>
      <c r="G5800">
        <v>6.32</v>
      </c>
      <c r="H5800">
        <v>4.38</v>
      </c>
      <c r="I5800">
        <v>6.09</v>
      </c>
      <c r="J5800">
        <v>6.09</v>
      </c>
      <c r="K5800">
        <v>2.7</v>
      </c>
      <c r="U5800">
        <v>3</v>
      </c>
      <c r="V5800">
        <v>6</v>
      </c>
      <c r="W5800">
        <v>6</v>
      </c>
      <c r="X5800">
        <v>124</v>
      </c>
      <c r="Y5800">
        <v>119</v>
      </c>
      <c r="Z5800">
        <v>131</v>
      </c>
      <c r="AA5800">
        <f t="shared" si="1254"/>
        <v>389</v>
      </c>
      <c r="AB5800">
        <f t="shared" si="1255"/>
        <v>6.4822302738150721E-5</v>
      </c>
      <c r="AC5800" s="175"/>
    </row>
    <row r="5801" spans="1:29">
      <c r="A5801" t="s">
        <v>12836</v>
      </c>
      <c r="B5801" t="s">
        <v>12837</v>
      </c>
      <c r="C5801">
        <v>4.0599999999999996</v>
      </c>
      <c r="D5801">
        <v>4.0599999999999996</v>
      </c>
      <c r="E5801">
        <v>3.49</v>
      </c>
      <c r="F5801">
        <v>6.32</v>
      </c>
      <c r="G5801">
        <v>6.32</v>
      </c>
      <c r="H5801">
        <v>4.46</v>
      </c>
      <c r="I5801">
        <v>6.09</v>
      </c>
      <c r="J5801">
        <v>6.09</v>
      </c>
      <c r="K5801">
        <v>2.7</v>
      </c>
      <c r="U5801">
        <v>4</v>
      </c>
      <c r="V5801">
        <v>6</v>
      </c>
      <c r="W5801">
        <v>5</v>
      </c>
      <c r="X5801">
        <v>106</v>
      </c>
      <c r="Y5801">
        <v>109</v>
      </c>
      <c r="Z5801">
        <v>106</v>
      </c>
      <c r="AA5801">
        <f t="shared" si="1254"/>
        <v>336</v>
      </c>
      <c r="AB5801">
        <f t="shared" si="1255"/>
        <v>5.5990472287965664E-5</v>
      </c>
      <c r="AC5801" s="175">
        <f t="shared" si="1250"/>
        <v>5.1574557062873136E-5</v>
      </c>
    </row>
    <row r="5802" spans="1:29">
      <c r="A5802" t="s">
        <v>12838</v>
      </c>
      <c r="B5802" t="s">
        <v>12839</v>
      </c>
      <c r="C5802">
        <v>4.0599999999999996</v>
      </c>
      <c r="D5802">
        <v>4.0599999999999996</v>
      </c>
      <c r="E5802">
        <v>3.52</v>
      </c>
      <c r="F5802">
        <v>6.32</v>
      </c>
      <c r="G5802">
        <v>6.32</v>
      </c>
      <c r="H5802">
        <v>4.5</v>
      </c>
      <c r="I5802">
        <v>6.09</v>
      </c>
      <c r="J5802">
        <v>6.09</v>
      </c>
      <c r="K5802">
        <v>2.7</v>
      </c>
      <c r="U5802">
        <v>5</v>
      </c>
      <c r="V5802">
        <v>6</v>
      </c>
      <c r="W5802">
        <v>5</v>
      </c>
      <c r="X5802">
        <v>87</v>
      </c>
      <c r="Y5802">
        <v>112</v>
      </c>
      <c r="Z5802">
        <v>102</v>
      </c>
      <c r="AA5802">
        <f t="shared" si="1254"/>
        <v>317</v>
      </c>
      <c r="AB5802">
        <f t="shared" si="1255"/>
        <v>5.2824344390729511E-5</v>
      </c>
      <c r="AC5802" s="175"/>
    </row>
    <row r="5803" spans="1:29">
      <c r="A5803" t="s">
        <v>12840</v>
      </c>
      <c r="B5803" t="s">
        <v>12841</v>
      </c>
      <c r="C5803">
        <v>4.0599999999999996</v>
      </c>
      <c r="D5803">
        <v>4.0599999999999996</v>
      </c>
      <c r="E5803">
        <v>3.53</v>
      </c>
      <c r="F5803">
        <v>6.32</v>
      </c>
      <c r="G5803">
        <v>6.32</v>
      </c>
      <c r="H5803">
        <v>4.5</v>
      </c>
      <c r="I5803">
        <v>6.09</v>
      </c>
      <c r="J5803">
        <v>6.09</v>
      </c>
      <c r="K5803">
        <v>2.7</v>
      </c>
      <c r="U5803">
        <v>5</v>
      </c>
      <c r="V5803">
        <v>5</v>
      </c>
      <c r="W5803">
        <v>5</v>
      </c>
      <c r="X5803">
        <v>84</v>
      </c>
      <c r="Y5803">
        <v>102</v>
      </c>
      <c r="Z5803">
        <v>91</v>
      </c>
      <c r="AA5803">
        <f t="shared" si="1254"/>
        <v>292</v>
      </c>
      <c r="AB5803">
        <f t="shared" si="1255"/>
        <v>4.8658386631208258E-5</v>
      </c>
      <c r="AC5803" s="175"/>
    </row>
    <row r="5804" spans="1:29">
      <c r="A5804" t="s">
        <v>12842</v>
      </c>
      <c r="B5804" t="s">
        <v>12843</v>
      </c>
      <c r="C5804">
        <v>4.0599999999999996</v>
      </c>
      <c r="D5804">
        <v>4.0599999999999996</v>
      </c>
      <c r="E5804">
        <v>3.51</v>
      </c>
      <c r="F5804">
        <v>6.32</v>
      </c>
      <c r="G5804">
        <v>6.32</v>
      </c>
      <c r="H5804">
        <v>4.45</v>
      </c>
      <c r="I5804">
        <v>6.09</v>
      </c>
      <c r="J5804">
        <v>6.09</v>
      </c>
      <c r="K5804">
        <v>2.7</v>
      </c>
      <c r="U5804">
        <v>5</v>
      </c>
      <c r="V5804">
        <v>5</v>
      </c>
      <c r="W5804">
        <v>5</v>
      </c>
      <c r="X5804">
        <v>71</v>
      </c>
      <c r="Y5804">
        <v>100</v>
      </c>
      <c r="Z5804">
        <v>107</v>
      </c>
      <c r="AA5804">
        <f t="shared" si="1254"/>
        <v>293</v>
      </c>
      <c r="AB5804">
        <f t="shared" si="1255"/>
        <v>4.8825024941589105E-5</v>
      </c>
      <c r="AC5804" s="175"/>
    </row>
    <row r="5805" spans="1:29">
      <c r="A5805" t="s">
        <v>12844</v>
      </c>
      <c r="B5805" t="s">
        <v>12845</v>
      </c>
      <c r="C5805">
        <v>4.0599999999999996</v>
      </c>
      <c r="D5805">
        <v>4.0599999999999996</v>
      </c>
      <c r="E5805">
        <v>3.47</v>
      </c>
      <c r="F5805">
        <v>6.32</v>
      </c>
      <c r="G5805">
        <v>6.32</v>
      </c>
      <c r="H5805">
        <v>4.37</v>
      </c>
      <c r="I5805">
        <v>6.09</v>
      </c>
      <c r="J5805">
        <v>6.09</v>
      </c>
      <c r="K5805">
        <v>2.7</v>
      </c>
      <c r="U5805">
        <v>4</v>
      </c>
      <c r="V5805">
        <v>6</v>
      </c>
      <c r="W5805">
        <v>6</v>
      </c>
      <c r="X5805">
        <v>82</v>
      </c>
      <c r="Y5805">
        <v>107</v>
      </c>
      <c r="Z5805">
        <v>125</v>
      </c>
      <c r="AA5805">
        <f t="shared" si="1254"/>
        <v>330</v>
      </c>
      <c r="AB5805">
        <f t="shared" si="1255"/>
        <v>5.4990642425680565E-5</v>
      </c>
      <c r="AC5805" s="175">
        <f t="shared" ref="AC5805" si="1257">SUM(AB5805:AB5808)/4</f>
        <v>5.9281578917987459E-5</v>
      </c>
    </row>
    <row r="5806" spans="1:29">
      <c r="A5806" t="s">
        <v>12846</v>
      </c>
      <c r="B5806" t="s">
        <v>12847</v>
      </c>
      <c r="C5806">
        <v>4.0599999999999996</v>
      </c>
      <c r="D5806">
        <v>4.0599999999999996</v>
      </c>
      <c r="E5806">
        <v>3.34</v>
      </c>
      <c r="F5806">
        <v>6.32</v>
      </c>
      <c r="G5806">
        <v>6.32</v>
      </c>
      <c r="H5806">
        <v>4.26</v>
      </c>
      <c r="I5806">
        <v>6.08</v>
      </c>
      <c r="J5806">
        <v>6.08</v>
      </c>
      <c r="K5806">
        <v>2.7</v>
      </c>
      <c r="U5806">
        <v>4</v>
      </c>
      <c r="V5806">
        <v>6</v>
      </c>
      <c r="W5806">
        <v>6</v>
      </c>
      <c r="X5806">
        <v>88</v>
      </c>
      <c r="Y5806">
        <v>113</v>
      </c>
      <c r="Z5806">
        <v>121</v>
      </c>
      <c r="AA5806">
        <f t="shared" si="1254"/>
        <v>338</v>
      </c>
      <c r="AB5806">
        <f t="shared" si="1255"/>
        <v>5.6323748908727367E-5</v>
      </c>
      <c r="AC5806" s="175"/>
    </row>
    <row r="5807" spans="1:29">
      <c r="A5807" t="s">
        <v>12848</v>
      </c>
      <c r="B5807" t="s">
        <v>12849</v>
      </c>
      <c r="C5807">
        <v>4.0599999999999996</v>
      </c>
      <c r="D5807">
        <v>4.0599999999999996</v>
      </c>
      <c r="E5807">
        <v>3.2</v>
      </c>
      <c r="F5807">
        <v>6.31</v>
      </c>
      <c r="G5807">
        <v>6.32</v>
      </c>
      <c r="H5807">
        <v>4.04</v>
      </c>
      <c r="I5807">
        <v>5.97</v>
      </c>
      <c r="J5807">
        <v>6.03</v>
      </c>
      <c r="K5807">
        <v>2.7</v>
      </c>
      <c r="U5807">
        <v>4</v>
      </c>
      <c r="V5807">
        <v>7</v>
      </c>
      <c r="W5807">
        <v>7</v>
      </c>
      <c r="X5807">
        <v>108</v>
      </c>
      <c r="Y5807">
        <v>116</v>
      </c>
      <c r="Z5807">
        <v>128</v>
      </c>
      <c r="AA5807">
        <f t="shared" si="1254"/>
        <v>370</v>
      </c>
      <c r="AB5807">
        <f t="shared" si="1255"/>
        <v>6.1656174840914567E-5</v>
      </c>
      <c r="AC5807" s="175"/>
    </row>
    <row r="5808" spans="1:29">
      <c r="A5808" t="s">
        <v>12850</v>
      </c>
      <c r="B5808" t="s">
        <v>12851</v>
      </c>
      <c r="C5808">
        <v>4.0599999999999996</v>
      </c>
      <c r="D5808">
        <v>4.0599999999999996</v>
      </c>
      <c r="E5808">
        <v>3.14</v>
      </c>
      <c r="F5808">
        <v>6.31</v>
      </c>
      <c r="G5808">
        <v>6.32</v>
      </c>
      <c r="H5808">
        <v>3.86</v>
      </c>
      <c r="I5808">
        <v>5.88</v>
      </c>
      <c r="J5808">
        <v>5.99</v>
      </c>
      <c r="K5808">
        <v>2.7</v>
      </c>
      <c r="U5808">
        <v>4</v>
      </c>
      <c r="V5808">
        <v>7</v>
      </c>
      <c r="W5808">
        <v>7</v>
      </c>
      <c r="X5808">
        <v>107</v>
      </c>
      <c r="Y5808">
        <v>127</v>
      </c>
      <c r="Z5808">
        <v>133</v>
      </c>
      <c r="AA5808">
        <f t="shared" si="1254"/>
        <v>385</v>
      </c>
      <c r="AB5808">
        <f t="shared" si="1255"/>
        <v>6.415574949662733E-5</v>
      </c>
      <c r="AC5808" s="175"/>
    </row>
    <row r="5809" spans="1:29">
      <c r="A5809" t="s">
        <v>12852</v>
      </c>
      <c r="B5809" t="s">
        <v>12853</v>
      </c>
      <c r="C5809">
        <v>4.0599999999999996</v>
      </c>
      <c r="D5809">
        <v>4.0599999999999996</v>
      </c>
      <c r="E5809">
        <v>3.1</v>
      </c>
      <c r="F5809">
        <v>6.3</v>
      </c>
      <c r="G5809">
        <v>6.31</v>
      </c>
      <c r="H5809">
        <v>3.77</v>
      </c>
      <c r="I5809">
        <v>5.78</v>
      </c>
      <c r="J5809">
        <v>5.94</v>
      </c>
      <c r="K5809">
        <v>2.7</v>
      </c>
      <c r="U5809">
        <v>3</v>
      </c>
      <c r="V5809">
        <v>7</v>
      </c>
      <c r="W5809">
        <v>6</v>
      </c>
      <c r="X5809">
        <v>103</v>
      </c>
      <c r="Y5809">
        <v>123</v>
      </c>
      <c r="Z5809">
        <v>113</v>
      </c>
      <c r="AA5809">
        <f t="shared" si="1254"/>
        <v>355</v>
      </c>
      <c r="AB5809">
        <f t="shared" si="1255"/>
        <v>5.9156600185201818E-5</v>
      </c>
      <c r="AC5809" s="175">
        <f t="shared" ref="AC5809" si="1258">SUM(AB5809:AB5812)/4</f>
        <v>4.1201322241665203E-5</v>
      </c>
    </row>
    <row r="5810" spans="1:29">
      <c r="A5810" t="s">
        <v>12854</v>
      </c>
      <c r="B5810" t="s">
        <v>12855</v>
      </c>
      <c r="C5810">
        <v>4.0599999999999996</v>
      </c>
      <c r="D5810">
        <v>4.0599999999999996</v>
      </c>
      <c r="E5810">
        <v>3.04</v>
      </c>
      <c r="F5810">
        <v>6.28</v>
      </c>
      <c r="G5810">
        <v>6.31</v>
      </c>
      <c r="H5810">
        <v>3.69</v>
      </c>
      <c r="I5810">
        <v>5.64</v>
      </c>
      <c r="J5810">
        <v>5.87</v>
      </c>
      <c r="K5810">
        <v>2.7</v>
      </c>
      <c r="U5810">
        <v>3</v>
      </c>
      <c r="V5810">
        <v>6</v>
      </c>
      <c r="W5810">
        <v>4</v>
      </c>
      <c r="X5810">
        <v>92</v>
      </c>
      <c r="Y5810">
        <v>112</v>
      </c>
      <c r="Z5810">
        <v>66</v>
      </c>
      <c r="AA5810">
        <f t="shared" si="1254"/>
        <v>283</v>
      </c>
      <c r="AB5810">
        <f t="shared" si="1255"/>
        <v>4.7158641837780601E-5</v>
      </c>
      <c r="AC5810" s="175"/>
    </row>
    <row r="5811" spans="1:29">
      <c r="A5811" t="s">
        <v>12856</v>
      </c>
      <c r="B5811" t="s">
        <v>12857</v>
      </c>
      <c r="C5811">
        <v>4.0599999999999996</v>
      </c>
      <c r="D5811">
        <v>4.0599999999999996</v>
      </c>
      <c r="E5811">
        <v>3.01</v>
      </c>
      <c r="F5811">
        <v>6.26</v>
      </c>
      <c r="G5811">
        <v>6.31</v>
      </c>
      <c r="H5811">
        <v>3.64</v>
      </c>
      <c r="I5811">
        <v>5.59</v>
      </c>
      <c r="J5811">
        <v>5.84</v>
      </c>
      <c r="K5811">
        <v>2.7</v>
      </c>
      <c r="U5811">
        <v>3</v>
      </c>
      <c r="V5811">
        <v>4</v>
      </c>
      <c r="W5811">
        <v>2</v>
      </c>
      <c r="X5811">
        <v>69</v>
      </c>
      <c r="Y5811">
        <v>83</v>
      </c>
      <c r="Z5811">
        <v>27</v>
      </c>
      <c r="AA5811">
        <f t="shared" si="1254"/>
        <v>188</v>
      </c>
      <c r="AB5811">
        <f t="shared" si="1255"/>
        <v>3.1328002351599833E-5</v>
      </c>
      <c r="AC5811" s="175"/>
    </row>
    <row r="5812" spans="1:29">
      <c r="A5812" t="s">
        <v>12858</v>
      </c>
      <c r="B5812" t="s">
        <v>12859</v>
      </c>
      <c r="C5812">
        <v>4.0599999999999996</v>
      </c>
      <c r="D5812">
        <v>4.0599999999999996</v>
      </c>
      <c r="E5812">
        <v>2.98</v>
      </c>
      <c r="F5812">
        <v>6.22</v>
      </c>
      <c r="G5812">
        <v>6.3</v>
      </c>
      <c r="H5812">
        <v>3.58</v>
      </c>
      <c r="I5812">
        <v>5.51</v>
      </c>
      <c r="J5812">
        <v>5.8</v>
      </c>
      <c r="K5812">
        <v>2.7</v>
      </c>
      <c r="V5812">
        <v>3</v>
      </c>
      <c r="W5812">
        <v>1</v>
      </c>
      <c r="X5812">
        <v>86</v>
      </c>
      <c r="Y5812">
        <v>62</v>
      </c>
      <c r="Z5812">
        <v>11</v>
      </c>
      <c r="AA5812">
        <f t="shared" si="1254"/>
        <v>163</v>
      </c>
      <c r="AB5812">
        <f t="shared" si="1255"/>
        <v>2.716204459207858E-5</v>
      </c>
      <c r="AC5812" s="175"/>
    </row>
    <row r="5813" spans="1:29">
      <c r="A5813" t="s">
        <v>12860</v>
      </c>
      <c r="B5813" t="s">
        <v>12861</v>
      </c>
      <c r="C5813">
        <v>4.05</v>
      </c>
      <c r="D5813">
        <v>4.0599999999999996</v>
      </c>
      <c r="E5813">
        <v>2.95</v>
      </c>
      <c r="F5813">
        <v>6.18</v>
      </c>
      <c r="G5813">
        <v>6.3</v>
      </c>
      <c r="H5813">
        <v>3.53</v>
      </c>
      <c r="I5813">
        <v>5.44</v>
      </c>
      <c r="J5813">
        <v>5.76</v>
      </c>
      <c r="K5813">
        <v>2.7</v>
      </c>
      <c r="V5813">
        <v>3</v>
      </c>
      <c r="W5813">
        <v>1</v>
      </c>
      <c r="X5813">
        <v>85</v>
      </c>
      <c r="Y5813">
        <v>64</v>
      </c>
      <c r="Z5813">
        <v>13</v>
      </c>
      <c r="AA5813">
        <f t="shared" si="1254"/>
        <v>166</v>
      </c>
      <c r="AB5813">
        <f t="shared" si="1255"/>
        <v>2.7661959523221133E-5</v>
      </c>
      <c r="AC5813" s="175">
        <f t="shared" ref="AC5813" si="1259">SUM(AB5813:AB5816)/4</f>
        <v>3.0411491644505161E-5</v>
      </c>
    </row>
    <row r="5814" spans="1:29">
      <c r="A5814" t="s">
        <v>12862</v>
      </c>
      <c r="B5814" t="s">
        <v>12863</v>
      </c>
      <c r="C5814">
        <v>4.05</v>
      </c>
      <c r="D5814">
        <v>4.0599999999999996</v>
      </c>
      <c r="E5814">
        <v>2.93</v>
      </c>
      <c r="F5814">
        <v>6.18</v>
      </c>
      <c r="G5814">
        <v>6.3</v>
      </c>
      <c r="H5814">
        <v>3.49</v>
      </c>
      <c r="I5814">
        <v>5.42</v>
      </c>
      <c r="J5814">
        <v>5.75</v>
      </c>
      <c r="K5814">
        <v>2.7</v>
      </c>
      <c r="U5814">
        <v>4</v>
      </c>
      <c r="V5814">
        <v>3</v>
      </c>
      <c r="W5814">
        <v>1</v>
      </c>
      <c r="X5814">
        <v>65</v>
      </c>
      <c r="Y5814">
        <v>62</v>
      </c>
      <c r="Z5814">
        <v>11</v>
      </c>
      <c r="AA5814">
        <f t="shared" si="1254"/>
        <v>146</v>
      </c>
      <c r="AB5814">
        <f t="shared" si="1255"/>
        <v>2.4329193315604129E-5</v>
      </c>
      <c r="AC5814" s="175"/>
    </row>
    <row r="5815" spans="1:29">
      <c r="A5815" t="s">
        <v>12864</v>
      </c>
      <c r="B5815" t="s">
        <v>12865</v>
      </c>
      <c r="C5815">
        <v>4.04</v>
      </c>
      <c r="D5815">
        <v>4.0599999999999996</v>
      </c>
      <c r="E5815">
        <v>2.92</v>
      </c>
      <c r="F5815">
        <v>6.09</v>
      </c>
      <c r="G5815">
        <v>6.27</v>
      </c>
      <c r="H5815">
        <v>3.45</v>
      </c>
      <c r="I5815">
        <v>5.33</v>
      </c>
      <c r="J5815">
        <v>5.71</v>
      </c>
      <c r="K5815">
        <v>2.7</v>
      </c>
      <c r="U5815">
        <v>1</v>
      </c>
      <c r="V5815">
        <v>3</v>
      </c>
      <c r="W5815">
        <v>1</v>
      </c>
      <c r="X5815">
        <v>82</v>
      </c>
      <c r="Y5815">
        <v>60</v>
      </c>
      <c r="Z5815">
        <v>20</v>
      </c>
      <c r="AA5815">
        <f t="shared" si="1254"/>
        <v>167</v>
      </c>
      <c r="AB5815">
        <f t="shared" si="1255"/>
        <v>2.7828597833601981E-5</v>
      </c>
      <c r="AC5815" s="175"/>
    </row>
    <row r="5816" spans="1:29">
      <c r="A5816" t="s">
        <v>12866</v>
      </c>
      <c r="B5816" t="s">
        <v>12867</v>
      </c>
      <c r="C5816">
        <v>4.04</v>
      </c>
      <c r="D5816">
        <v>4.0599999999999996</v>
      </c>
      <c r="E5816">
        <v>2.9</v>
      </c>
      <c r="F5816">
        <v>6.07</v>
      </c>
      <c r="G5816">
        <v>6.27</v>
      </c>
      <c r="H5816">
        <v>3.42</v>
      </c>
      <c r="I5816">
        <v>5.31</v>
      </c>
      <c r="J5816">
        <v>5.69</v>
      </c>
      <c r="K5816">
        <v>2.7</v>
      </c>
      <c r="U5816">
        <v>1</v>
      </c>
      <c r="V5816">
        <v>4</v>
      </c>
      <c r="W5816">
        <v>2</v>
      </c>
      <c r="X5816">
        <v>101</v>
      </c>
      <c r="Y5816">
        <v>96</v>
      </c>
      <c r="Z5816">
        <v>47</v>
      </c>
      <c r="AA5816">
        <f t="shared" si="1254"/>
        <v>251</v>
      </c>
      <c r="AB5816">
        <f t="shared" si="1255"/>
        <v>4.1826215905593401E-5</v>
      </c>
      <c r="AC5816" s="175"/>
    </row>
    <row r="5817" spans="1:29">
      <c r="A5817" t="s">
        <v>12868</v>
      </c>
      <c r="B5817" t="s">
        <v>12869</v>
      </c>
      <c r="C5817">
        <v>4.04</v>
      </c>
      <c r="D5817">
        <v>4.0599999999999996</v>
      </c>
      <c r="E5817">
        <v>2.9</v>
      </c>
      <c r="F5817">
        <v>6.07</v>
      </c>
      <c r="G5817">
        <v>6.27</v>
      </c>
      <c r="H5817">
        <v>3.39</v>
      </c>
      <c r="I5817">
        <v>5.32</v>
      </c>
      <c r="J5817">
        <v>5.7</v>
      </c>
      <c r="K5817">
        <v>2.7</v>
      </c>
      <c r="V5817">
        <v>6</v>
      </c>
      <c r="W5817">
        <v>6</v>
      </c>
      <c r="X5817">
        <v>121</v>
      </c>
      <c r="Y5817">
        <v>131</v>
      </c>
      <c r="Z5817">
        <v>149</v>
      </c>
      <c r="AA5817">
        <f t="shared" si="1254"/>
        <v>413</v>
      </c>
      <c r="AB5817">
        <f t="shared" si="1255"/>
        <v>6.8821622187291133E-5</v>
      </c>
      <c r="AC5817" s="175">
        <f t="shared" ref="AC5817" si="1260">SUM(AB5817:AB5820)/4</f>
        <v>8.1069538000283625E-5</v>
      </c>
    </row>
    <row r="5818" spans="1:29">
      <c r="A5818" t="s">
        <v>12870</v>
      </c>
      <c r="B5818" t="s">
        <v>12871</v>
      </c>
      <c r="C5818">
        <v>4.0599999999999996</v>
      </c>
      <c r="D5818">
        <v>4.0599999999999996</v>
      </c>
      <c r="E5818">
        <v>2.99</v>
      </c>
      <c r="F5818">
        <v>6.22</v>
      </c>
      <c r="G5818">
        <v>6.3</v>
      </c>
      <c r="H5818">
        <v>3.42</v>
      </c>
      <c r="I5818">
        <v>5.56</v>
      </c>
      <c r="J5818">
        <v>5.82</v>
      </c>
      <c r="K5818">
        <v>2.7</v>
      </c>
      <c r="V5818">
        <v>6</v>
      </c>
      <c r="W5818">
        <v>9</v>
      </c>
      <c r="X5818">
        <v>183</v>
      </c>
      <c r="Y5818">
        <v>111</v>
      </c>
      <c r="Z5818">
        <v>233</v>
      </c>
      <c r="AA5818">
        <f t="shared" si="1254"/>
        <v>542</v>
      </c>
      <c r="AB5818">
        <f t="shared" si="1255"/>
        <v>9.0317964226420804E-5</v>
      </c>
      <c r="AC5818" s="175"/>
    </row>
    <row r="5819" spans="1:29">
      <c r="A5819" t="s">
        <v>12872</v>
      </c>
      <c r="B5819" t="s">
        <v>12873</v>
      </c>
      <c r="C5819">
        <v>4.0599999999999996</v>
      </c>
      <c r="D5819">
        <v>4.0599999999999996</v>
      </c>
      <c r="E5819">
        <v>3.14</v>
      </c>
      <c r="F5819">
        <v>6.3</v>
      </c>
      <c r="G5819">
        <v>6.31</v>
      </c>
      <c r="H5819">
        <v>3.58</v>
      </c>
      <c r="I5819">
        <v>5.94</v>
      </c>
      <c r="J5819">
        <v>6.02</v>
      </c>
      <c r="K5819">
        <v>2.7</v>
      </c>
      <c r="V5819">
        <v>6</v>
      </c>
      <c r="W5819">
        <v>8</v>
      </c>
      <c r="X5819">
        <v>194</v>
      </c>
      <c r="Y5819">
        <v>140</v>
      </c>
      <c r="Z5819">
        <v>201</v>
      </c>
      <c r="AA5819">
        <f t="shared" si="1254"/>
        <v>549</v>
      </c>
      <c r="AB5819">
        <f t="shared" si="1255"/>
        <v>9.1484432399086758E-5</v>
      </c>
      <c r="AC5819" s="175"/>
    </row>
    <row r="5820" spans="1:29">
      <c r="A5820" t="s">
        <v>12874</v>
      </c>
      <c r="B5820" t="s">
        <v>12875</v>
      </c>
      <c r="C5820">
        <v>4.0599999999999996</v>
      </c>
      <c r="D5820">
        <v>4.0599999999999996</v>
      </c>
      <c r="E5820">
        <v>3.3</v>
      </c>
      <c r="F5820">
        <v>6.32</v>
      </c>
      <c r="G5820">
        <v>6.32</v>
      </c>
      <c r="H5820">
        <v>3.8</v>
      </c>
      <c r="I5820">
        <v>6.08</v>
      </c>
      <c r="J5820">
        <v>6.09</v>
      </c>
      <c r="K5820">
        <v>2.7</v>
      </c>
      <c r="U5820">
        <v>7</v>
      </c>
      <c r="V5820">
        <v>6</v>
      </c>
      <c r="W5820">
        <v>6</v>
      </c>
      <c r="X5820">
        <v>145</v>
      </c>
      <c r="Y5820">
        <v>125</v>
      </c>
      <c r="Z5820">
        <v>153</v>
      </c>
      <c r="AA5820">
        <f t="shared" si="1254"/>
        <v>442</v>
      </c>
      <c r="AB5820">
        <f t="shared" si="1255"/>
        <v>7.3654133188335791E-5</v>
      </c>
      <c r="AC5820" s="175"/>
    </row>
    <row r="5821" spans="1:29">
      <c r="A5821" t="s">
        <v>12876</v>
      </c>
      <c r="B5821" t="s">
        <v>12877</v>
      </c>
      <c r="C5821">
        <v>4.0599999999999996</v>
      </c>
      <c r="D5821">
        <v>4.0599999999999996</v>
      </c>
      <c r="E5821">
        <v>3.43</v>
      </c>
      <c r="F5821">
        <v>6.32</v>
      </c>
      <c r="G5821">
        <v>6.32</v>
      </c>
      <c r="H5821">
        <v>4.03</v>
      </c>
      <c r="I5821">
        <v>6.09</v>
      </c>
      <c r="J5821">
        <v>6.09</v>
      </c>
      <c r="K5821">
        <v>2.7</v>
      </c>
      <c r="U5821">
        <v>5</v>
      </c>
      <c r="V5821">
        <v>6</v>
      </c>
      <c r="W5821">
        <v>6</v>
      </c>
      <c r="X5821">
        <v>126</v>
      </c>
      <c r="Y5821">
        <v>127</v>
      </c>
      <c r="Z5821">
        <v>146</v>
      </c>
      <c r="AA5821">
        <f t="shared" si="1254"/>
        <v>416</v>
      </c>
      <c r="AB5821">
        <f t="shared" si="1255"/>
        <v>6.9321537118433683E-5</v>
      </c>
      <c r="AC5821" s="175">
        <f t="shared" ref="AC5821" si="1261">SUM(AB5821:AB5824)/4</f>
        <v>6.5072260203722003E-5</v>
      </c>
    </row>
    <row r="5822" spans="1:29">
      <c r="A5822" t="s">
        <v>12878</v>
      </c>
      <c r="B5822" t="s">
        <v>12879</v>
      </c>
      <c r="C5822">
        <v>4.0599999999999996</v>
      </c>
      <c r="D5822">
        <v>4.0599999999999996</v>
      </c>
      <c r="E5822">
        <v>3.55</v>
      </c>
      <c r="F5822">
        <v>6.32</v>
      </c>
      <c r="G5822">
        <v>6.32</v>
      </c>
      <c r="H5822">
        <v>4.24</v>
      </c>
      <c r="I5822">
        <v>6.09</v>
      </c>
      <c r="J5822">
        <v>6.09</v>
      </c>
      <c r="K5822">
        <v>2.7</v>
      </c>
      <c r="U5822">
        <v>1</v>
      </c>
      <c r="V5822">
        <v>5</v>
      </c>
      <c r="W5822">
        <v>5</v>
      </c>
      <c r="X5822">
        <v>145</v>
      </c>
      <c r="Y5822">
        <v>121</v>
      </c>
      <c r="Z5822">
        <v>133</v>
      </c>
      <c r="AA5822">
        <f t="shared" si="1254"/>
        <v>410</v>
      </c>
      <c r="AB5822">
        <f t="shared" si="1255"/>
        <v>6.8321707256148583E-5</v>
      </c>
      <c r="AC5822" s="175"/>
    </row>
    <row r="5823" spans="1:29">
      <c r="A5823" t="s">
        <v>12880</v>
      </c>
      <c r="B5823" t="s">
        <v>12881</v>
      </c>
      <c r="C5823">
        <v>4.0599999999999996</v>
      </c>
      <c r="D5823">
        <v>4.0599999999999996</v>
      </c>
      <c r="E5823">
        <v>3.63</v>
      </c>
      <c r="F5823">
        <v>6.32</v>
      </c>
      <c r="G5823">
        <v>6.32</v>
      </c>
      <c r="H5823">
        <v>4.43</v>
      </c>
      <c r="I5823">
        <v>6.09</v>
      </c>
      <c r="J5823">
        <v>6.09</v>
      </c>
      <c r="K5823">
        <v>2.7</v>
      </c>
      <c r="U5823">
        <v>2</v>
      </c>
      <c r="V5823">
        <v>5</v>
      </c>
      <c r="W5823">
        <v>5</v>
      </c>
      <c r="X5823">
        <v>106</v>
      </c>
      <c r="Y5823">
        <v>117</v>
      </c>
      <c r="Z5823">
        <v>135</v>
      </c>
      <c r="AA5823">
        <f t="shared" si="1254"/>
        <v>370</v>
      </c>
      <c r="AB5823">
        <f t="shared" si="1255"/>
        <v>6.1656174840914567E-5</v>
      </c>
      <c r="AC5823" s="175"/>
    </row>
    <row r="5824" spans="1:29">
      <c r="A5824" t="s">
        <v>12882</v>
      </c>
      <c r="B5824" t="s">
        <v>12883</v>
      </c>
      <c r="C5824">
        <v>4.0599999999999996</v>
      </c>
      <c r="D5824">
        <v>4.0599999999999996</v>
      </c>
      <c r="E5824">
        <v>3.69</v>
      </c>
      <c r="F5824">
        <v>6.32</v>
      </c>
      <c r="G5824">
        <v>6.32</v>
      </c>
      <c r="H5824">
        <v>4.55</v>
      </c>
      <c r="I5824">
        <v>6.09</v>
      </c>
      <c r="J5824">
        <v>6.09</v>
      </c>
      <c r="K5824">
        <v>2.7</v>
      </c>
      <c r="U5824">
        <v>4</v>
      </c>
      <c r="V5824">
        <v>5</v>
      </c>
      <c r="W5824">
        <v>5</v>
      </c>
      <c r="X5824">
        <v>104</v>
      </c>
      <c r="Y5824">
        <v>118</v>
      </c>
      <c r="Z5824">
        <v>130</v>
      </c>
      <c r="AA5824">
        <f t="shared" si="1254"/>
        <v>366</v>
      </c>
      <c r="AB5824">
        <f t="shared" si="1255"/>
        <v>6.098962159939117E-5</v>
      </c>
      <c r="AC5824" s="175"/>
    </row>
    <row r="5825" spans="1:29">
      <c r="A5825" t="s">
        <v>12884</v>
      </c>
      <c r="B5825" t="s">
        <v>12885</v>
      </c>
      <c r="C5825">
        <v>4.0599999999999996</v>
      </c>
      <c r="D5825">
        <v>4.0599999999999996</v>
      </c>
      <c r="E5825">
        <v>3.73</v>
      </c>
      <c r="F5825">
        <v>6.32</v>
      </c>
      <c r="G5825">
        <v>6.32</v>
      </c>
      <c r="H5825">
        <v>4.63</v>
      </c>
      <c r="I5825">
        <v>6.09</v>
      </c>
      <c r="J5825">
        <v>6.09</v>
      </c>
      <c r="K5825">
        <v>2.7</v>
      </c>
      <c r="U5825">
        <v>7</v>
      </c>
      <c r="V5825">
        <v>5</v>
      </c>
      <c r="W5825">
        <v>4</v>
      </c>
      <c r="X5825">
        <v>84</v>
      </c>
      <c r="Y5825">
        <v>108</v>
      </c>
      <c r="Z5825">
        <v>104</v>
      </c>
      <c r="AA5825">
        <f t="shared" si="1254"/>
        <v>312</v>
      </c>
      <c r="AB5825">
        <f t="shared" si="1255"/>
        <v>5.1991152838825259E-5</v>
      </c>
      <c r="AC5825" s="175">
        <f t="shared" ref="AC5825" si="1262">SUM(AB5825:AB5828)/4</f>
        <v>5.2574386925158243E-5</v>
      </c>
    </row>
    <row r="5826" spans="1:29">
      <c r="A5826" t="s">
        <v>12886</v>
      </c>
      <c r="B5826" t="s">
        <v>12887</v>
      </c>
      <c r="C5826">
        <v>4.0599999999999996</v>
      </c>
      <c r="D5826">
        <v>4.0599999999999996</v>
      </c>
      <c r="E5826">
        <v>3.76</v>
      </c>
      <c r="F5826">
        <v>6.32</v>
      </c>
      <c r="G5826">
        <v>6.32</v>
      </c>
      <c r="H5826">
        <v>4.66</v>
      </c>
      <c r="I5826">
        <v>6.09</v>
      </c>
      <c r="J5826">
        <v>6.09</v>
      </c>
      <c r="K5826">
        <v>2.7</v>
      </c>
      <c r="V5826">
        <v>5</v>
      </c>
      <c r="W5826">
        <v>4</v>
      </c>
      <c r="X5826">
        <v>118</v>
      </c>
      <c r="Y5826">
        <v>111</v>
      </c>
      <c r="Z5826">
        <v>100</v>
      </c>
      <c r="AA5826">
        <f t="shared" si="1254"/>
        <v>338</v>
      </c>
      <c r="AB5826">
        <f t="shared" si="1255"/>
        <v>5.6323748908727367E-5</v>
      </c>
      <c r="AC5826" s="175"/>
    </row>
    <row r="5827" spans="1:29">
      <c r="A5827" t="s">
        <v>12888</v>
      </c>
      <c r="B5827" t="s">
        <v>12889</v>
      </c>
      <c r="C5827">
        <v>4.0599999999999996</v>
      </c>
      <c r="D5827">
        <v>4.0599999999999996</v>
      </c>
      <c r="E5827">
        <v>3.76</v>
      </c>
      <c r="F5827">
        <v>6.32</v>
      </c>
      <c r="G5827">
        <v>6.32</v>
      </c>
      <c r="H5827">
        <v>4.6500000000000004</v>
      </c>
      <c r="I5827">
        <v>6.09</v>
      </c>
      <c r="J5827">
        <v>6.09</v>
      </c>
      <c r="K5827">
        <v>2.7</v>
      </c>
      <c r="V5827">
        <v>4</v>
      </c>
      <c r="W5827">
        <v>4</v>
      </c>
      <c r="X5827">
        <v>107</v>
      </c>
      <c r="Y5827">
        <v>100</v>
      </c>
      <c r="Z5827">
        <v>90</v>
      </c>
      <c r="AA5827">
        <f t="shared" si="1254"/>
        <v>305</v>
      </c>
      <c r="AB5827">
        <f t="shared" si="1255"/>
        <v>5.0824684666159311E-5</v>
      </c>
      <c r="AC5827" s="175"/>
    </row>
    <row r="5828" spans="1:29">
      <c r="A5828" t="s">
        <v>12890</v>
      </c>
      <c r="B5828" t="s">
        <v>12891</v>
      </c>
      <c r="C5828">
        <v>4.0599999999999996</v>
      </c>
      <c r="D5828">
        <v>4.0599999999999996</v>
      </c>
      <c r="E5828">
        <v>3.73</v>
      </c>
      <c r="F5828">
        <v>6.32</v>
      </c>
      <c r="G5828">
        <v>6.32</v>
      </c>
      <c r="H5828">
        <v>4.6100000000000003</v>
      </c>
      <c r="I5828">
        <v>6.09</v>
      </c>
      <c r="J5828">
        <v>6.09</v>
      </c>
      <c r="K5828">
        <v>2.7</v>
      </c>
      <c r="U5828">
        <v>2</v>
      </c>
      <c r="V5828">
        <v>4</v>
      </c>
      <c r="W5828">
        <v>4</v>
      </c>
      <c r="X5828">
        <v>93</v>
      </c>
      <c r="Y5828">
        <v>99</v>
      </c>
      <c r="Z5828">
        <v>105</v>
      </c>
      <c r="AA5828">
        <f t="shared" si="1254"/>
        <v>307</v>
      </c>
      <c r="AB5828">
        <f t="shared" si="1255"/>
        <v>5.1157961286921007E-5</v>
      </c>
      <c r="AC5828" s="175"/>
    </row>
    <row r="5829" spans="1:29">
      <c r="A5829" t="s">
        <v>12892</v>
      </c>
      <c r="B5829" t="s">
        <v>12893</v>
      </c>
      <c r="C5829">
        <v>4.0599999999999996</v>
      </c>
      <c r="D5829">
        <v>4.0599999999999996</v>
      </c>
      <c r="E5829">
        <v>3.67</v>
      </c>
      <c r="F5829">
        <v>6.32</v>
      </c>
      <c r="G5829">
        <v>6.32</v>
      </c>
      <c r="H5829">
        <v>4.55</v>
      </c>
      <c r="I5829">
        <v>6.08</v>
      </c>
      <c r="J5829">
        <v>6.09</v>
      </c>
      <c r="K5829">
        <v>2.7</v>
      </c>
      <c r="U5829">
        <v>6</v>
      </c>
      <c r="V5829">
        <v>5</v>
      </c>
      <c r="W5829">
        <v>5</v>
      </c>
      <c r="X5829">
        <v>72</v>
      </c>
      <c r="Y5829">
        <v>106</v>
      </c>
      <c r="Z5829">
        <v>124</v>
      </c>
      <c r="AA5829">
        <f t="shared" si="1254"/>
        <v>318</v>
      </c>
      <c r="AB5829">
        <f t="shared" si="1255"/>
        <v>5.2990982701110359E-5</v>
      </c>
      <c r="AC5829" s="175">
        <f t="shared" ref="AC5829" si="1263">SUM(AB5829:AB5832)/4</f>
        <v>5.5490557356823115E-5</v>
      </c>
    </row>
    <row r="5830" spans="1:29">
      <c r="A5830" t="s">
        <v>12894</v>
      </c>
      <c r="B5830" t="s">
        <v>12895</v>
      </c>
      <c r="C5830">
        <v>4.0599999999999996</v>
      </c>
      <c r="D5830">
        <v>4.0599999999999996</v>
      </c>
      <c r="E5830">
        <v>3.54</v>
      </c>
      <c r="F5830">
        <v>6.31</v>
      </c>
      <c r="G5830">
        <v>6.32</v>
      </c>
      <c r="H5830">
        <v>4.46</v>
      </c>
      <c r="I5830">
        <v>6.07</v>
      </c>
      <c r="J5830">
        <v>6.08</v>
      </c>
      <c r="K5830">
        <v>2.7</v>
      </c>
      <c r="U5830">
        <v>3</v>
      </c>
      <c r="V5830">
        <v>5</v>
      </c>
      <c r="W5830">
        <v>5</v>
      </c>
      <c r="X5830">
        <v>78</v>
      </c>
      <c r="Y5830">
        <v>112</v>
      </c>
      <c r="Z5830">
        <v>120</v>
      </c>
      <c r="AA5830">
        <f t="shared" ref="AA5830:AA5893" si="1264">SUM(U5830:Z5830)</f>
        <v>323</v>
      </c>
      <c r="AB5830">
        <f t="shared" si="1255"/>
        <v>5.3824174253014611E-5</v>
      </c>
      <c r="AC5830" s="175"/>
    </row>
    <row r="5831" spans="1:29">
      <c r="A5831" t="s">
        <v>12896</v>
      </c>
      <c r="B5831" t="s">
        <v>12897</v>
      </c>
      <c r="C5831">
        <v>4.0599999999999996</v>
      </c>
      <c r="D5831">
        <v>4.0599999999999996</v>
      </c>
      <c r="E5831">
        <v>3.41</v>
      </c>
      <c r="F5831">
        <v>6.31</v>
      </c>
      <c r="G5831">
        <v>6.32</v>
      </c>
      <c r="H5831">
        <v>4.2699999999999996</v>
      </c>
      <c r="I5831">
        <v>6.07</v>
      </c>
      <c r="J5831">
        <v>6.08</v>
      </c>
      <c r="K5831">
        <v>2.7</v>
      </c>
      <c r="U5831">
        <v>6</v>
      </c>
      <c r="V5831">
        <v>5</v>
      </c>
      <c r="W5831">
        <v>5</v>
      </c>
      <c r="X5831">
        <v>82</v>
      </c>
      <c r="Y5831">
        <v>115</v>
      </c>
      <c r="Z5831">
        <v>126</v>
      </c>
      <c r="AA5831">
        <f t="shared" si="1264"/>
        <v>339</v>
      </c>
      <c r="AB5831">
        <f t="shared" si="1255"/>
        <v>5.6490387219108214E-5</v>
      </c>
      <c r="AC5831" s="175"/>
    </row>
    <row r="5832" spans="1:29">
      <c r="A5832" t="s">
        <v>12898</v>
      </c>
      <c r="B5832" t="s">
        <v>12899</v>
      </c>
      <c r="C5832">
        <v>4.0599999999999996</v>
      </c>
      <c r="D5832">
        <v>4.0599999999999996</v>
      </c>
      <c r="E5832">
        <v>3.33</v>
      </c>
      <c r="F5832">
        <v>6.31</v>
      </c>
      <c r="G5832">
        <v>6.32</v>
      </c>
      <c r="H5832">
        <v>4.12</v>
      </c>
      <c r="I5832">
        <v>6.06</v>
      </c>
      <c r="J5832">
        <v>6.08</v>
      </c>
      <c r="K5832">
        <v>2.7</v>
      </c>
      <c r="U5832">
        <v>6</v>
      </c>
      <c r="V5832">
        <v>5</v>
      </c>
      <c r="W5832">
        <v>5</v>
      </c>
      <c r="X5832">
        <v>80</v>
      </c>
      <c r="Y5832">
        <v>125</v>
      </c>
      <c r="Z5832">
        <v>131</v>
      </c>
      <c r="AA5832">
        <f t="shared" si="1264"/>
        <v>352</v>
      </c>
      <c r="AB5832">
        <f t="shared" si="1255"/>
        <v>5.8656685254059268E-5</v>
      </c>
      <c r="AC5832" s="175"/>
    </row>
    <row r="5833" spans="1:29">
      <c r="A5833" t="s">
        <v>12900</v>
      </c>
      <c r="B5833" t="s">
        <v>12901</v>
      </c>
      <c r="C5833">
        <v>4.0599999999999996</v>
      </c>
      <c r="D5833">
        <v>4.0599999999999996</v>
      </c>
      <c r="E5833">
        <v>3.28</v>
      </c>
      <c r="F5833">
        <v>6.31</v>
      </c>
      <c r="G5833">
        <v>6.31</v>
      </c>
      <c r="H5833">
        <v>4.03</v>
      </c>
      <c r="I5833">
        <v>6.05</v>
      </c>
      <c r="J5833">
        <v>6.07</v>
      </c>
      <c r="K5833">
        <v>2.7</v>
      </c>
      <c r="U5833">
        <v>4</v>
      </c>
      <c r="V5833">
        <v>5</v>
      </c>
      <c r="W5833">
        <v>5</v>
      </c>
      <c r="X5833">
        <v>90</v>
      </c>
      <c r="Y5833">
        <v>121</v>
      </c>
      <c r="Z5833">
        <v>112</v>
      </c>
      <c r="AA5833">
        <f t="shared" si="1264"/>
        <v>337</v>
      </c>
      <c r="AB5833">
        <f t="shared" si="1255"/>
        <v>5.6157110598346512E-5</v>
      </c>
      <c r="AC5833" s="175">
        <f t="shared" ref="AC5833" si="1265">SUM(AB5833:AB5836)/4</f>
        <v>3.9243322094690224E-5</v>
      </c>
    </row>
    <row r="5834" spans="1:29">
      <c r="A5834" t="s">
        <v>12902</v>
      </c>
      <c r="B5834" t="s">
        <v>12903</v>
      </c>
      <c r="C5834">
        <v>4.0599999999999996</v>
      </c>
      <c r="D5834">
        <v>4.0599999999999996</v>
      </c>
      <c r="E5834">
        <v>3.23</v>
      </c>
      <c r="F5834">
        <v>6.31</v>
      </c>
      <c r="G5834">
        <v>6.31</v>
      </c>
      <c r="H5834">
        <v>3.93</v>
      </c>
      <c r="I5834">
        <v>6.02</v>
      </c>
      <c r="J5834">
        <v>6.06</v>
      </c>
      <c r="K5834">
        <v>2.7</v>
      </c>
      <c r="U5834">
        <v>3</v>
      </c>
      <c r="V5834">
        <v>5</v>
      </c>
      <c r="W5834">
        <v>3</v>
      </c>
      <c r="X5834">
        <v>81</v>
      </c>
      <c r="Y5834">
        <v>110</v>
      </c>
      <c r="Z5834">
        <v>65</v>
      </c>
      <c r="AA5834">
        <f t="shared" si="1264"/>
        <v>267</v>
      </c>
      <c r="AB5834">
        <f t="shared" si="1255"/>
        <v>4.4492428871687004E-5</v>
      </c>
      <c r="AC5834" s="175"/>
    </row>
    <row r="5835" spans="1:29">
      <c r="A5835" t="s">
        <v>12904</v>
      </c>
      <c r="B5835" t="s">
        <v>12905</v>
      </c>
      <c r="C5835">
        <v>4.0599999999999996</v>
      </c>
      <c r="D5835">
        <v>4.0599999999999996</v>
      </c>
      <c r="E5835">
        <v>3.19</v>
      </c>
      <c r="F5835">
        <v>6.3</v>
      </c>
      <c r="G5835">
        <v>6.31</v>
      </c>
      <c r="H5835">
        <v>3.87</v>
      </c>
      <c r="I5835">
        <v>5.98</v>
      </c>
      <c r="J5835">
        <v>6.04</v>
      </c>
      <c r="K5835">
        <v>2.7</v>
      </c>
      <c r="U5835">
        <v>4</v>
      </c>
      <c r="V5835">
        <v>4</v>
      </c>
      <c r="W5835">
        <v>1</v>
      </c>
      <c r="X5835">
        <v>60</v>
      </c>
      <c r="Y5835">
        <v>82</v>
      </c>
      <c r="Z5835">
        <v>27</v>
      </c>
      <c r="AA5835">
        <f t="shared" si="1264"/>
        <v>178</v>
      </c>
      <c r="AB5835">
        <f t="shared" si="1255"/>
        <v>2.9661619247791333E-5</v>
      </c>
      <c r="AC5835" s="175"/>
    </row>
    <row r="5836" spans="1:29">
      <c r="A5836" t="s">
        <v>12906</v>
      </c>
      <c r="B5836" t="s">
        <v>12907</v>
      </c>
      <c r="C5836">
        <v>4.0599999999999996</v>
      </c>
      <c r="D5836">
        <v>4.0599999999999996</v>
      </c>
      <c r="E5836">
        <v>3.15</v>
      </c>
      <c r="F5836">
        <v>6.3</v>
      </c>
      <c r="G5836">
        <v>6.31</v>
      </c>
      <c r="H5836">
        <v>3.81</v>
      </c>
      <c r="I5836">
        <v>5.91</v>
      </c>
      <c r="J5836">
        <v>6</v>
      </c>
      <c r="K5836">
        <v>2.7</v>
      </c>
      <c r="U5836">
        <v>3</v>
      </c>
      <c r="V5836">
        <v>4</v>
      </c>
      <c r="W5836">
        <v>3</v>
      </c>
      <c r="X5836">
        <v>74</v>
      </c>
      <c r="Y5836">
        <v>64</v>
      </c>
      <c r="Z5836">
        <v>12</v>
      </c>
      <c r="AA5836">
        <f t="shared" si="1264"/>
        <v>160</v>
      </c>
      <c r="AB5836">
        <f t="shared" si="1255"/>
        <v>2.666212966093603E-5</v>
      </c>
      <c r="AC5836" s="175"/>
    </row>
    <row r="5837" spans="1:29">
      <c r="A5837" t="s">
        <v>12908</v>
      </c>
      <c r="B5837" t="s">
        <v>12909</v>
      </c>
      <c r="C5837">
        <v>4.0599999999999996</v>
      </c>
      <c r="D5837">
        <v>4.0599999999999996</v>
      </c>
      <c r="E5837">
        <v>3.12</v>
      </c>
      <c r="F5837">
        <v>6.29</v>
      </c>
      <c r="G5837">
        <v>6.31</v>
      </c>
      <c r="H5837">
        <v>3.78</v>
      </c>
      <c r="I5837">
        <v>5.84</v>
      </c>
      <c r="J5837">
        <v>5.97</v>
      </c>
      <c r="K5837">
        <v>2.7</v>
      </c>
      <c r="U5837">
        <v>1</v>
      </c>
      <c r="V5837">
        <v>3</v>
      </c>
      <c r="W5837">
        <v>3</v>
      </c>
      <c r="X5837">
        <v>95</v>
      </c>
      <c r="Y5837">
        <v>66</v>
      </c>
      <c r="Z5837">
        <v>14</v>
      </c>
      <c r="AA5837">
        <f t="shared" si="1264"/>
        <v>182</v>
      </c>
      <c r="AB5837">
        <f t="shared" si="1255"/>
        <v>3.0328172489314734E-5</v>
      </c>
      <c r="AC5837" s="175">
        <f t="shared" ref="AC5837" si="1266">SUM(AB5837:AB5840)/4</f>
        <v>3.970157744823756E-5</v>
      </c>
    </row>
    <row r="5838" spans="1:29">
      <c r="A5838" t="s">
        <v>12910</v>
      </c>
      <c r="B5838" t="s">
        <v>12911</v>
      </c>
      <c r="C5838">
        <v>4.0599999999999996</v>
      </c>
      <c r="D5838">
        <v>4.0599999999999996</v>
      </c>
      <c r="E5838">
        <v>3.09</v>
      </c>
      <c r="F5838">
        <v>6.29</v>
      </c>
      <c r="G5838">
        <v>6.31</v>
      </c>
      <c r="H5838">
        <v>3.74</v>
      </c>
      <c r="I5838">
        <v>5.77</v>
      </c>
      <c r="J5838">
        <v>5.93</v>
      </c>
      <c r="K5838">
        <v>2.7</v>
      </c>
      <c r="U5838">
        <v>2</v>
      </c>
      <c r="V5838">
        <v>3</v>
      </c>
      <c r="W5838">
        <v>3</v>
      </c>
      <c r="X5838">
        <v>107</v>
      </c>
      <c r="Y5838">
        <v>64</v>
      </c>
      <c r="Z5838">
        <v>11</v>
      </c>
      <c r="AA5838">
        <f t="shared" si="1264"/>
        <v>190</v>
      </c>
      <c r="AB5838">
        <f t="shared" si="1255"/>
        <v>3.1661278972361536E-5</v>
      </c>
      <c r="AC5838" s="175"/>
    </row>
    <row r="5839" spans="1:29">
      <c r="A5839" t="s">
        <v>12912</v>
      </c>
      <c r="B5839" t="s">
        <v>12913</v>
      </c>
      <c r="C5839">
        <v>4.0599999999999996</v>
      </c>
      <c r="D5839">
        <v>4.0599999999999996</v>
      </c>
      <c r="E5839">
        <v>3.06</v>
      </c>
      <c r="F5839">
        <v>6.29</v>
      </c>
      <c r="G5839">
        <v>6.31</v>
      </c>
      <c r="H5839">
        <v>3.71</v>
      </c>
      <c r="I5839">
        <v>5.72</v>
      </c>
      <c r="J5839">
        <v>5.9</v>
      </c>
      <c r="K5839">
        <v>2.7</v>
      </c>
      <c r="V5839">
        <v>4</v>
      </c>
      <c r="W5839">
        <v>4</v>
      </c>
      <c r="X5839">
        <v>148</v>
      </c>
      <c r="Y5839">
        <v>61</v>
      </c>
      <c r="Z5839">
        <v>21</v>
      </c>
      <c r="AA5839">
        <f t="shared" si="1264"/>
        <v>238</v>
      </c>
      <c r="AB5839">
        <f t="shared" si="1255"/>
        <v>3.9659917870642347E-5</v>
      </c>
      <c r="AC5839" s="175"/>
    </row>
    <row r="5840" spans="1:29">
      <c r="A5840" t="s">
        <v>12914</v>
      </c>
      <c r="B5840" t="s">
        <v>12915</v>
      </c>
      <c r="C5840">
        <v>4.0599999999999996</v>
      </c>
      <c r="D5840">
        <v>4.0599999999999996</v>
      </c>
      <c r="E5840">
        <v>3.04</v>
      </c>
      <c r="F5840">
        <v>6.29</v>
      </c>
      <c r="G5840">
        <v>6.31</v>
      </c>
      <c r="H5840">
        <v>3.68</v>
      </c>
      <c r="I5840">
        <v>5.67</v>
      </c>
      <c r="J5840">
        <v>5.88</v>
      </c>
      <c r="K5840">
        <v>2.7</v>
      </c>
      <c r="V5840">
        <v>7</v>
      </c>
      <c r="W5840">
        <v>7</v>
      </c>
      <c r="X5840">
        <v>182</v>
      </c>
      <c r="Y5840">
        <v>98</v>
      </c>
      <c r="Z5840">
        <v>49</v>
      </c>
      <c r="AA5840">
        <f t="shared" si="1264"/>
        <v>343</v>
      </c>
      <c r="AB5840">
        <f t="shared" si="1255"/>
        <v>5.7156940460631619E-5</v>
      </c>
      <c r="AC5840" s="175"/>
    </row>
    <row r="5841" spans="1:29">
      <c r="A5841" t="s">
        <v>12916</v>
      </c>
      <c r="B5841" t="s">
        <v>12917</v>
      </c>
      <c r="C5841">
        <v>4.0599999999999996</v>
      </c>
      <c r="D5841">
        <v>4.0599999999999996</v>
      </c>
      <c r="E5841">
        <v>3.02</v>
      </c>
      <c r="F5841">
        <v>6.29</v>
      </c>
      <c r="G5841">
        <v>6.31</v>
      </c>
      <c r="H5841">
        <v>3.64</v>
      </c>
      <c r="I5841">
        <v>5.63</v>
      </c>
      <c r="J5841">
        <v>5.86</v>
      </c>
      <c r="K5841">
        <v>2.7</v>
      </c>
      <c r="U5841">
        <v>3</v>
      </c>
      <c r="V5841">
        <v>11</v>
      </c>
      <c r="W5841">
        <v>13</v>
      </c>
      <c r="X5841">
        <v>195</v>
      </c>
      <c r="Y5841">
        <v>134</v>
      </c>
      <c r="Z5841">
        <v>154</v>
      </c>
      <c r="AA5841">
        <f t="shared" si="1264"/>
        <v>510</v>
      </c>
      <c r="AB5841">
        <f t="shared" si="1255"/>
        <v>8.4985538294233596E-5</v>
      </c>
      <c r="AC5841" s="175">
        <f t="shared" ref="AC5841" si="1267">SUM(AB5841:AB5844)/4</f>
        <v>8.3777410543972429E-5</v>
      </c>
    </row>
    <row r="5842" spans="1:29">
      <c r="A5842" t="s">
        <v>12918</v>
      </c>
      <c r="B5842" t="s">
        <v>12919</v>
      </c>
      <c r="C5842">
        <v>4.0599999999999996</v>
      </c>
      <c r="D5842">
        <v>4.0599999999999996</v>
      </c>
      <c r="E5842">
        <v>3.06</v>
      </c>
      <c r="F5842">
        <v>6.3</v>
      </c>
      <c r="G5842">
        <v>6.31</v>
      </c>
      <c r="H5842">
        <v>3.67</v>
      </c>
      <c r="I5842">
        <v>5.7</v>
      </c>
      <c r="J5842">
        <v>5.9</v>
      </c>
      <c r="K5842">
        <v>2.7</v>
      </c>
      <c r="U5842">
        <v>5</v>
      </c>
      <c r="V5842">
        <v>15</v>
      </c>
      <c r="W5842">
        <v>12</v>
      </c>
      <c r="X5842">
        <v>140</v>
      </c>
      <c r="Y5842">
        <v>114</v>
      </c>
      <c r="Z5842">
        <v>240</v>
      </c>
      <c r="AA5842">
        <f t="shared" si="1264"/>
        <v>526</v>
      </c>
      <c r="AB5842">
        <f t="shared" si="1255"/>
        <v>8.76517512603272E-5</v>
      </c>
      <c r="AC5842" s="175"/>
    </row>
    <row r="5843" spans="1:29">
      <c r="A5843" t="s">
        <v>12920</v>
      </c>
      <c r="B5843" t="s">
        <v>12921</v>
      </c>
      <c r="C5843">
        <v>4.0599999999999996</v>
      </c>
      <c r="D5843">
        <v>4.0599999999999996</v>
      </c>
      <c r="E5843">
        <v>3.11</v>
      </c>
      <c r="F5843">
        <v>6.31</v>
      </c>
      <c r="G5843">
        <v>6.32</v>
      </c>
      <c r="H5843">
        <v>3.74</v>
      </c>
      <c r="I5843">
        <v>5.81</v>
      </c>
      <c r="J5843">
        <v>5.95</v>
      </c>
      <c r="K5843">
        <v>2.7</v>
      </c>
      <c r="U5843">
        <v>3</v>
      </c>
      <c r="V5843">
        <v>11</v>
      </c>
      <c r="W5843">
        <v>12</v>
      </c>
      <c r="X5843">
        <v>171</v>
      </c>
      <c r="Y5843">
        <v>144</v>
      </c>
      <c r="Z5843">
        <v>207</v>
      </c>
      <c r="AA5843">
        <f t="shared" si="1264"/>
        <v>548</v>
      </c>
      <c r="AB5843">
        <f t="shared" si="1255"/>
        <v>9.1317794088705904E-5</v>
      </c>
      <c r="AC5843" s="175"/>
    </row>
    <row r="5844" spans="1:29">
      <c r="A5844" t="s">
        <v>12922</v>
      </c>
      <c r="B5844" t="s">
        <v>12923</v>
      </c>
      <c r="C5844">
        <v>4.0599999999999996</v>
      </c>
      <c r="D5844">
        <v>4.0599999999999996</v>
      </c>
      <c r="E5844">
        <v>3.15</v>
      </c>
      <c r="F5844">
        <v>6.31</v>
      </c>
      <c r="G5844">
        <v>6.32</v>
      </c>
      <c r="H5844">
        <v>3.82</v>
      </c>
      <c r="I5844">
        <v>5.85</v>
      </c>
      <c r="J5844">
        <v>5.97</v>
      </c>
      <c r="K5844">
        <v>2.7</v>
      </c>
      <c r="U5844">
        <v>6</v>
      </c>
      <c r="V5844">
        <v>10</v>
      </c>
      <c r="W5844">
        <v>10</v>
      </c>
      <c r="X5844">
        <v>116</v>
      </c>
      <c r="Y5844">
        <v>128</v>
      </c>
      <c r="Z5844">
        <v>157</v>
      </c>
      <c r="AA5844">
        <f t="shared" si="1264"/>
        <v>427</v>
      </c>
      <c r="AB5844">
        <f t="shared" si="1255"/>
        <v>7.1154558532623028E-5</v>
      </c>
      <c r="AC5844" s="175"/>
    </row>
    <row r="5845" spans="1:29">
      <c r="A5845" t="s">
        <v>12924</v>
      </c>
      <c r="B5845" t="s">
        <v>12925</v>
      </c>
      <c r="C5845">
        <v>4.0599999999999996</v>
      </c>
      <c r="D5845">
        <v>4.0599999999999996</v>
      </c>
      <c r="E5845">
        <v>3.19</v>
      </c>
      <c r="F5845">
        <v>6.32</v>
      </c>
      <c r="G5845">
        <v>6.32</v>
      </c>
      <c r="H5845">
        <v>3.91</v>
      </c>
      <c r="I5845">
        <v>5.89</v>
      </c>
      <c r="J5845">
        <v>5.99</v>
      </c>
      <c r="K5845">
        <v>2.7</v>
      </c>
      <c r="U5845">
        <v>7</v>
      </c>
      <c r="V5845">
        <v>10</v>
      </c>
      <c r="W5845">
        <v>11</v>
      </c>
      <c r="X5845">
        <v>101</v>
      </c>
      <c r="Y5845">
        <v>130</v>
      </c>
      <c r="Z5845">
        <v>150</v>
      </c>
      <c r="AA5845">
        <f t="shared" si="1264"/>
        <v>409</v>
      </c>
      <c r="AB5845">
        <f t="shared" si="1255"/>
        <v>6.8155068945767729E-5</v>
      </c>
      <c r="AC5845" s="175">
        <f t="shared" ref="AC5845" si="1268">SUM(AB5845:AB5848)/4</f>
        <v>6.3905792031056048E-5</v>
      </c>
    </row>
    <row r="5846" spans="1:29">
      <c r="A5846" t="s">
        <v>12926</v>
      </c>
      <c r="B5846" t="s">
        <v>12927</v>
      </c>
      <c r="C5846">
        <v>4.0599999999999996</v>
      </c>
      <c r="D5846">
        <v>4.0599999999999996</v>
      </c>
      <c r="E5846">
        <v>3.2</v>
      </c>
      <c r="F5846">
        <v>6.32</v>
      </c>
      <c r="G5846">
        <v>6.32</v>
      </c>
      <c r="H5846">
        <v>3.98</v>
      </c>
      <c r="I5846">
        <v>5.88</v>
      </c>
      <c r="J5846">
        <v>5.99</v>
      </c>
      <c r="K5846">
        <v>2.7</v>
      </c>
      <c r="U5846">
        <v>5</v>
      </c>
      <c r="V5846">
        <v>9</v>
      </c>
      <c r="W5846">
        <v>9</v>
      </c>
      <c r="X5846">
        <v>106</v>
      </c>
      <c r="Y5846">
        <v>124</v>
      </c>
      <c r="Z5846">
        <v>136</v>
      </c>
      <c r="AA5846">
        <f t="shared" si="1264"/>
        <v>389</v>
      </c>
      <c r="AB5846">
        <f t="shared" ref="AB5846:AB5909" si="1269">AA5846/$AD$4</f>
        <v>6.4822302738150721E-5</v>
      </c>
      <c r="AC5846" s="175"/>
    </row>
    <row r="5847" spans="1:29">
      <c r="A5847" t="s">
        <v>12928</v>
      </c>
      <c r="B5847" t="s">
        <v>12929</v>
      </c>
      <c r="C5847">
        <v>4.0599999999999996</v>
      </c>
      <c r="D5847">
        <v>4.0599999999999996</v>
      </c>
      <c r="E5847">
        <v>3.22</v>
      </c>
      <c r="F5847">
        <v>6.32</v>
      </c>
      <c r="G5847">
        <v>6.32</v>
      </c>
      <c r="H5847">
        <v>4.07</v>
      </c>
      <c r="I5847">
        <v>5.91</v>
      </c>
      <c r="J5847">
        <v>6</v>
      </c>
      <c r="K5847">
        <v>2.7</v>
      </c>
      <c r="U5847">
        <v>6</v>
      </c>
      <c r="V5847">
        <v>8</v>
      </c>
      <c r="W5847">
        <v>7</v>
      </c>
      <c r="X5847">
        <v>91</v>
      </c>
      <c r="Y5847">
        <v>120</v>
      </c>
      <c r="Z5847">
        <v>139</v>
      </c>
      <c r="AA5847">
        <f t="shared" si="1264"/>
        <v>371</v>
      </c>
      <c r="AB5847">
        <f t="shared" si="1269"/>
        <v>6.1822813151295422E-5</v>
      </c>
      <c r="AC5847" s="175"/>
    </row>
    <row r="5848" spans="1:29">
      <c r="A5848" t="s">
        <v>12930</v>
      </c>
      <c r="B5848" t="s">
        <v>12931</v>
      </c>
      <c r="C5848">
        <v>4.0599999999999996</v>
      </c>
      <c r="D5848">
        <v>4.0599999999999996</v>
      </c>
      <c r="E5848">
        <v>3.23</v>
      </c>
      <c r="F5848">
        <v>6.32</v>
      </c>
      <c r="G5848">
        <v>6.32</v>
      </c>
      <c r="H5848">
        <v>4.1500000000000004</v>
      </c>
      <c r="I5848">
        <v>5.93</v>
      </c>
      <c r="J5848">
        <v>6.01</v>
      </c>
      <c r="K5848">
        <v>2.7</v>
      </c>
      <c r="U5848">
        <v>5</v>
      </c>
      <c r="V5848">
        <v>8</v>
      </c>
      <c r="W5848">
        <v>6</v>
      </c>
      <c r="X5848">
        <v>92</v>
      </c>
      <c r="Y5848">
        <v>121</v>
      </c>
      <c r="Z5848">
        <v>133</v>
      </c>
      <c r="AA5848">
        <f t="shared" si="1264"/>
        <v>365</v>
      </c>
      <c r="AB5848">
        <f t="shared" si="1269"/>
        <v>6.0822983289010322E-5</v>
      </c>
      <c r="AC5848" s="175"/>
    </row>
    <row r="5849" spans="1:29">
      <c r="A5849" t="s">
        <v>12932</v>
      </c>
      <c r="B5849" t="s">
        <v>12933</v>
      </c>
      <c r="C5849">
        <v>4.0599999999999996</v>
      </c>
      <c r="D5849">
        <v>4.0599999999999996</v>
      </c>
      <c r="E5849">
        <v>3.23</v>
      </c>
      <c r="F5849">
        <v>6.32</v>
      </c>
      <c r="G5849">
        <v>6.32</v>
      </c>
      <c r="H5849">
        <v>4.18</v>
      </c>
      <c r="I5849">
        <v>5.94</v>
      </c>
      <c r="J5849">
        <v>6.02</v>
      </c>
      <c r="K5849">
        <v>2.7</v>
      </c>
      <c r="U5849">
        <v>7</v>
      </c>
      <c r="V5849">
        <v>7</v>
      </c>
      <c r="W5849">
        <v>6</v>
      </c>
      <c r="X5849">
        <v>81</v>
      </c>
      <c r="Y5849">
        <v>111</v>
      </c>
      <c r="Z5849">
        <v>108</v>
      </c>
      <c r="AA5849">
        <f t="shared" si="1264"/>
        <v>320</v>
      </c>
      <c r="AB5849">
        <f t="shared" si="1269"/>
        <v>5.3324259321872061E-5</v>
      </c>
      <c r="AC5849" s="175">
        <f t="shared" ref="AC5849" si="1270">SUM(AB5849:AB5852)/4</f>
        <v>5.0824684666159305E-5</v>
      </c>
    </row>
    <row r="5850" spans="1:29">
      <c r="A5850" t="s">
        <v>12934</v>
      </c>
      <c r="B5850" t="s">
        <v>12935</v>
      </c>
      <c r="C5850">
        <v>4.0599999999999996</v>
      </c>
      <c r="D5850">
        <v>4.0599999999999996</v>
      </c>
      <c r="E5850">
        <v>3.23</v>
      </c>
      <c r="F5850">
        <v>6.32</v>
      </c>
      <c r="G5850">
        <v>6.32</v>
      </c>
      <c r="H5850">
        <v>4.2</v>
      </c>
      <c r="I5850">
        <v>5.97</v>
      </c>
      <c r="J5850">
        <v>6.03</v>
      </c>
      <c r="K5850">
        <v>2.7</v>
      </c>
      <c r="U5850">
        <v>7</v>
      </c>
      <c r="V5850">
        <v>7</v>
      </c>
      <c r="W5850">
        <v>6</v>
      </c>
      <c r="X5850">
        <v>75</v>
      </c>
      <c r="Y5850">
        <v>114</v>
      </c>
      <c r="Z5850">
        <v>103</v>
      </c>
      <c r="AA5850">
        <f t="shared" si="1264"/>
        <v>312</v>
      </c>
      <c r="AB5850">
        <f t="shared" si="1269"/>
        <v>5.1991152838825259E-5</v>
      </c>
      <c r="AC5850" s="175"/>
    </row>
    <row r="5851" spans="1:29">
      <c r="A5851" t="s">
        <v>12936</v>
      </c>
      <c r="B5851" t="s">
        <v>12937</v>
      </c>
      <c r="C5851">
        <v>4.0599999999999996</v>
      </c>
      <c r="D5851">
        <v>4.0599999999999996</v>
      </c>
      <c r="E5851">
        <v>3.21</v>
      </c>
      <c r="F5851">
        <v>6.32</v>
      </c>
      <c r="G5851">
        <v>6.32</v>
      </c>
      <c r="H5851">
        <v>4.17</v>
      </c>
      <c r="I5851">
        <v>5.96</v>
      </c>
      <c r="J5851">
        <v>6.03</v>
      </c>
      <c r="K5851">
        <v>2.7</v>
      </c>
      <c r="U5851">
        <v>7</v>
      </c>
      <c r="V5851">
        <v>7</v>
      </c>
      <c r="W5851">
        <v>6</v>
      </c>
      <c r="X5851">
        <v>74</v>
      </c>
      <c r="Y5851">
        <v>103</v>
      </c>
      <c r="Z5851">
        <v>92</v>
      </c>
      <c r="AA5851">
        <f t="shared" si="1264"/>
        <v>289</v>
      </c>
      <c r="AB5851">
        <f t="shared" si="1269"/>
        <v>4.8158471700065708E-5</v>
      </c>
      <c r="AC5851" s="175"/>
    </row>
    <row r="5852" spans="1:29">
      <c r="A5852" t="s">
        <v>12938</v>
      </c>
      <c r="B5852" t="s">
        <v>12939</v>
      </c>
      <c r="C5852">
        <v>4.0599999999999996</v>
      </c>
      <c r="D5852">
        <v>4.0599999999999996</v>
      </c>
      <c r="E5852">
        <v>3.17</v>
      </c>
      <c r="F5852">
        <v>6.32</v>
      </c>
      <c r="G5852">
        <v>6.32</v>
      </c>
      <c r="H5852">
        <v>4.0999999999999996</v>
      </c>
      <c r="I5852">
        <v>5.94</v>
      </c>
      <c r="J5852">
        <v>6.01</v>
      </c>
      <c r="K5852">
        <v>2.7</v>
      </c>
      <c r="U5852">
        <v>7</v>
      </c>
      <c r="V5852">
        <v>7</v>
      </c>
      <c r="W5852">
        <v>7</v>
      </c>
      <c r="X5852">
        <v>69</v>
      </c>
      <c r="Y5852">
        <v>101</v>
      </c>
      <c r="Z5852">
        <v>108</v>
      </c>
      <c r="AA5852">
        <f t="shared" si="1264"/>
        <v>299</v>
      </c>
      <c r="AB5852">
        <f t="shared" si="1269"/>
        <v>4.9824854803874205E-5</v>
      </c>
      <c r="AC5852" s="175"/>
    </row>
    <row r="5853" spans="1:29">
      <c r="A5853" t="s">
        <v>12940</v>
      </c>
      <c r="B5853" t="s">
        <v>12941</v>
      </c>
      <c r="C5853">
        <v>4.0599999999999996</v>
      </c>
      <c r="D5853">
        <v>4.0599999999999996</v>
      </c>
      <c r="E5853">
        <v>3.13</v>
      </c>
      <c r="F5853">
        <v>6.32</v>
      </c>
      <c r="G5853">
        <v>6.32</v>
      </c>
      <c r="H5853">
        <v>3.99</v>
      </c>
      <c r="I5853">
        <v>5.89</v>
      </c>
      <c r="J5853">
        <v>5.99</v>
      </c>
      <c r="K5853">
        <v>2.7</v>
      </c>
      <c r="U5853">
        <v>9</v>
      </c>
      <c r="V5853">
        <v>7</v>
      </c>
      <c r="W5853">
        <v>6</v>
      </c>
      <c r="X5853">
        <v>72</v>
      </c>
      <c r="Y5853">
        <v>109</v>
      </c>
      <c r="Z5853">
        <v>128</v>
      </c>
      <c r="AA5853">
        <f t="shared" si="1264"/>
        <v>331</v>
      </c>
      <c r="AB5853">
        <f t="shared" si="1269"/>
        <v>5.5157280736061412E-5</v>
      </c>
      <c r="AC5853" s="175">
        <f t="shared" ref="AC5853" si="1271">SUM(AB5853:AB5856)/4</f>
        <v>5.9031621452416177E-5</v>
      </c>
    </row>
    <row r="5854" spans="1:29">
      <c r="A5854" t="s">
        <v>12942</v>
      </c>
      <c r="B5854" t="s">
        <v>12943</v>
      </c>
      <c r="C5854">
        <v>4.0599999999999996</v>
      </c>
      <c r="D5854">
        <v>4.0599999999999996</v>
      </c>
      <c r="E5854">
        <v>3.07</v>
      </c>
      <c r="F5854">
        <v>6.31</v>
      </c>
      <c r="G5854">
        <v>6.32</v>
      </c>
      <c r="H5854">
        <v>3.86</v>
      </c>
      <c r="I5854">
        <v>5.75</v>
      </c>
      <c r="J5854">
        <v>5.92</v>
      </c>
      <c r="K5854">
        <v>2.7</v>
      </c>
      <c r="U5854">
        <v>7</v>
      </c>
      <c r="V5854">
        <v>8</v>
      </c>
      <c r="W5854">
        <v>7</v>
      </c>
      <c r="X5854">
        <v>82</v>
      </c>
      <c r="Y5854">
        <v>114</v>
      </c>
      <c r="Z5854">
        <v>123</v>
      </c>
      <c r="AA5854">
        <f t="shared" si="1264"/>
        <v>341</v>
      </c>
      <c r="AB5854">
        <f t="shared" si="1269"/>
        <v>5.6823663839869916E-5</v>
      </c>
      <c r="AC5854" s="175"/>
    </row>
    <row r="5855" spans="1:29">
      <c r="A5855" t="s">
        <v>12944</v>
      </c>
      <c r="B5855" t="s">
        <v>12945</v>
      </c>
      <c r="C5855">
        <v>4.0599999999999996</v>
      </c>
      <c r="D5855">
        <v>4.0599999999999996</v>
      </c>
      <c r="E5855">
        <v>3</v>
      </c>
      <c r="F5855">
        <v>6.31</v>
      </c>
      <c r="G5855">
        <v>6.32</v>
      </c>
      <c r="H5855">
        <v>3.7</v>
      </c>
      <c r="I5855">
        <v>5.58</v>
      </c>
      <c r="J5855">
        <v>5.84</v>
      </c>
      <c r="K5855">
        <v>2.7</v>
      </c>
      <c r="U5855">
        <v>4</v>
      </c>
      <c r="V5855">
        <v>9</v>
      </c>
      <c r="W5855">
        <v>9</v>
      </c>
      <c r="X5855">
        <v>93</v>
      </c>
      <c r="Y5855">
        <v>118</v>
      </c>
      <c r="Z5855">
        <v>130</v>
      </c>
      <c r="AA5855">
        <f t="shared" si="1264"/>
        <v>363</v>
      </c>
      <c r="AB5855">
        <f t="shared" si="1269"/>
        <v>6.048970666824862E-5</v>
      </c>
      <c r="AC5855" s="175"/>
    </row>
    <row r="5856" spans="1:29">
      <c r="A5856" t="s">
        <v>12946</v>
      </c>
      <c r="B5856" t="s">
        <v>12947</v>
      </c>
      <c r="C5856">
        <v>4.0599999999999996</v>
      </c>
      <c r="D5856">
        <v>4.0599999999999996</v>
      </c>
      <c r="E5856">
        <v>2.95</v>
      </c>
      <c r="F5856">
        <v>6.26</v>
      </c>
      <c r="G5856">
        <v>6.32</v>
      </c>
      <c r="H5856">
        <v>3.6</v>
      </c>
      <c r="I5856">
        <v>5.46</v>
      </c>
      <c r="J5856">
        <v>5.77</v>
      </c>
      <c r="K5856">
        <v>2.7</v>
      </c>
      <c r="U5856">
        <v>8</v>
      </c>
      <c r="V5856">
        <v>10</v>
      </c>
      <c r="W5856">
        <v>9</v>
      </c>
      <c r="X5856">
        <v>92</v>
      </c>
      <c r="Y5856">
        <v>128</v>
      </c>
      <c r="Z5856">
        <v>135</v>
      </c>
      <c r="AA5856">
        <f t="shared" si="1264"/>
        <v>382</v>
      </c>
      <c r="AB5856">
        <f t="shared" si="1269"/>
        <v>6.3655834565484767E-5</v>
      </c>
      <c r="AC5856" s="175"/>
    </row>
    <row r="5857" spans="1:29">
      <c r="A5857" t="s">
        <v>12948</v>
      </c>
      <c r="B5857" t="s">
        <v>12949</v>
      </c>
      <c r="C5857">
        <v>4.0599999999999996</v>
      </c>
      <c r="D5857">
        <v>4.0599999999999996</v>
      </c>
      <c r="E5857">
        <v>2.91</v>
      </c>
      <c r="F5857">
        <v>6.18</v>
      </c>
      <c r="G5857">
        <v>6.31</v>
      </c>
      <c r="H5857">
        <v>3.52</v>
      </c>
      <c r="I5857">
        <v>5.35</v>
      </c>
      <c r="J5857">
        <v>5.71</v>
      </c>
      <c r="K5857">
        <v>2.7</v>
      </c>
      <c r="U5857">
        <v>7</v>
      </c>
      <c r="V5857">
        <v>10</v>
      </c>
      <c r="W5857">
        <v>8</v>
      </c>
      <c r="X5857">
        <v>105</v>
      </c>
      <c r="Y5857">
        <v>124</v>
      </c>
      <c r="Z5857">
        <v>115</v>
      </c>
      <c r="AA5857">
        <f t="shared" si="1264"/>
        <v>369</v>
      </c>
      <c r="AB5857">
        <f t="shared" si="1269"/>
        <v>6.1489536530533726E-5</v>
      </c>
      <c r="AC5857" s="175">
        <f t="shared" ref="AC5857" si="1272">SUM(AB5857:AB5860)/4</f>
        <v>4.2951024500664134E-5</v>
      </c>
    </row>
    <row r="5858" spans="1:29">
      <c r="A5858" t="s">
        <v>12950</v>
      </c>
      <c r="B5858" t="s">
        <v>12951</v>
      </c>
      <c r="C5858">
        <v>4.04</v>
      </c>
      <c r="D5858">
        <v>4.0599999999999996</v>
      </c>
      <c r="E5858">
        <v>2.88</v>
      </c>
      <c r="F5858">
        <v>6.06</v>
      </c>
      <c r="G5858">
        <v>6.3</v>
      </c>
      <c r="H5858">
        <v>3.46</v>
      </c>
      <c r="I5858">
        <v>5.25</v>
      </c>
      <c r="J5858">
        <v>5.66</v>
      </c>
      <c r="K5858">
        <v>2.7</v>
      </c>
      <c r="U5858">
        <v>5</v>
      </c>
      <c r="V5858">
        <v>7</v>
      </c>
      <c r="W5858">
        <v>6</v>
      </c>
      <c r="X5858">
        <v>92</v>
      </c>
      <c r="Y5858">
        <v>113</v>
      </c>
      <c r="Z5858">
        <v>67</v>
      </c>
      <c r="AA5858">
        <f t="shared" si="1264"/>
        <v>290</v>
      </c>
      <c r="AB5858">
        <f t="shared" si="1269"/>
        <v>4.8325110010446555E-5</v>
      </c>
      <c r="AC5858" s="175"/>
    </row>
    <row r="5859" spans="1:29">
      <c r="A5859" t="s">
        <v>12952</v>
      </c>
      <c r="B5859" t="s">
        <v>12953</v>
      </c>
      <c r="C5859">
        <v>4</v>
      </c>
      <c r="D5859">
        <v>4.0599999999999996</v>
      </c>
      <c r="E5859">
        <v>2.84</v>
      </c>
      <c r="F5859">
        <v>5.93</v>
      </c>
      <c r="G5859">
        <v>6.27</v>
      </c>
      <c r="H5859">
        <v>3.4</v>
      </c>
      <c r="I5859">
        <v>5.16</v>
      </c>
      <c r="J5859">
        <v>5.62</v>
      </c>
      <c r="K5859">
        <v>2.7</v>
      </c>
      <c r="U5859">
        <v>4</v>
      </c>
      <c r="V5859">
        <v>5</v>
      </c>
      <c r="W5859">
        <v>3</v>
      </c>
      <c r="X5859">
        <v>78</v>
      </c>
      <c r="Y5859">
        <v>84</v>
      </c>
      <c r="Z5859">
        <v>28</v>
      </c>
      <c r="AA5859">
        <f t="shared" si="1264"/>
        <v>202</v>
      </c>
      <c r="AB5859">
        <f t="shared" si="1269"/>
        <v>3.3660938696931742E-5</v>
      </c>
      <c r="AC5859" s="175"/>
    </row>
    <row r="5860" spans="1:29">
      <c r="A5860" t="s">
        <v>12954</v>
      </c>
      <c r="B5860" t="s">
        <v>12955</v>
      </c>
      <c r="C5860">
        <v>3.97</v>
      </c>
      <c r="D5860">
        <v>4.0599999999999996</v>
      </c>
      <c r="E5860">
        <v>2.82</v>
      </c>
      <c r="F5860">
        <v>5.86</v>
      </c>
      <c r="G5860">
        <v>6.23</v>
      </c>
      <c r="H5860">
        <v>3.35</v>
      </c>
      <c r="I5860">
        <v>5.12</v>
      </c>
      <c r="J5860">
        <v>5.6</v>
      </c>
      <c r="K5860">
        <v>2.7</v>
      </c>
      <c r="U5860">
        <v>9</v>
      </c>
      <c r="V5860">
        <v>8</v>
      </c>
      <c r="W5860">
        <v>6</v>
      </c>
      <c r="X5860">
        <v>69</v>
      </c>
      <c r="Y5860">
        <v>66</v>
      </c>
      <c r="Z5860">
        <v>12</v>
      </c>
      <c r="AA5860">
        <f t="shared" si="1264"/>
        <v>170</v>
      </c>
      <c r="AB5860">
        <f t="shared" si="1269"/>
        <v>2.8328512764744531E-5</v>
      </c>
      <c r="AC5860" s="175"/>
    </row>
    <row r="5861" spans="1:29">
      <c r="A5861" t="s">
        <v>12956</v>
      </c>
      <c r="B5861" t="s">
        <v>12957</v>
      </c>
      <c r="C5861">
        <v>3.91</v>
      </c>
      <c r="D5861">
        <v>4.0599999999999996</v>
      </c>
      <c r="E5861">
        <v>2.79</v>
      </c>
      <c r="F5861">
        <v>5.73</v>
      </c>
      <c r="G5861">
        <v>6.16</v>
      </c>
      <c r="H5861">
        <v>3.3</v>
      </c>
      <c r="I5861">
        <v>5.04</v>
      </c>
      <c r="J5861">
        <v>5.55</v>
      </c>
      <c r="K5861">
        <v>2.7</v>
      </c>
      <c r="U5861">
        <v>8</v>
      </c>
      <c r="V5861">
        <v>7</v>
      </c>
      <c r="W5861">
        <v>6</v>
      </c>
      <c r="X5861">
        <v>86</v>
      </c>
      <c r="Y5861">
        <v>69</v>
      </c>
      <c r="Z5861">
        <v>14</v>
      </c>
      <c r="AA5861">
        <f t="shared" si="1264"/>
        <v>190</v>
      </c>
      <c r="AB5861">
        <f t="shared" si="1269"/>
        <v>3.1661278972361536E-5</v>
      </c>
      <c r="AC5861" s="175">
        <f t="shared" ref="AC5861" si="1273">SUM(AB5861:AB5864)/4</f>
        <v>3.7410300680500866E-5</v>
      </c>
    </row>
    <row r="5862" spans="1:29">
      <c r="A5862" t="s">
        <v>12958</v>
      </c>
      <c r="B5862" t="s">
        <v>12959</v>
      </c>
      <c r="C5862">
        <v>3.88</v>
      </c>
      <c r="D5862">
        <v>4.05</v>
      </c>
      <c r="E5862">
        <v>2.77</v>
      </c>
      <c r="F5862">
        <v>5.65</v>
      </c>
      <c r="G5862">
        <v>6.12</v>
      </c>
      <c r="H5862">
        <v>3.26</v>
      </c>
      <c r="I5862">
        <v>4.9800000000000004</v>
      </c>
      <c r="J5862">
        <v>5.52</v>
      </c>
      <c r="K5862">
        <v>2.7</v>
      </c>
      <c r="U5862">
        <v>7</v>
      </c>
      <c r="V5862">
        <v>6</v>
      </c>
      <c r="W5862">
        <v>8</v>
      </c>
      <c r="X5862">
        <v>89</v>
      </c>
      <c r="Y5862">
        <v>66</v>
      </c>
      <c r="Z5862">
        <v>12</v>
      </c>
      <c r="AA5862">
        <f t="shared" si="1264"/>
        <v>188</v>
      </c>
      <c r="AB5862">
        <f t="shared" si="1269"/>
        <v>3.1328002351599833E-5</v>
      </c>
      <c r="AC5862" s="175"/>
    </row>
    <row r="5863" spans="1:29">
      <c r="A5863" t="s">
        <v>12960</v>
      </c>
      <c r="B5863" t="s">
        <v>12961</v>
      </c>
      <c r="C5863">
        <v>3.85</v>
      </c>
      <c r="D5863">
        <v>4.04</v>
      </c>
      <c r="E5863">
        <v>2.74</v>
      </c>
      <c r="F5863">
        <v>5.57</v>
      </c>
      <c r="G5863">
        <v>6.07</v>
      </c>
      <c r="H5863">
        <v>3.22</v>
      </c>
      <c r="I5863">
        <v>4.93</v>
      </c>
      <c r="J5863">
        <v>5.5</v>
      </c>
      <c r="K5863">
        <v>2.7</v>
      </c>
      <c r="U5863">
        <v>10</v>
      </c>
      <c r="V5863">
        <v>8</v>
      </c>
      <c r="W5863">
        <v>10</v>
      </c>
      <c r="X5863">
        <v>91</v>
      </c>
      <c r="Y5863">
        <v>64</v>
      </c>
      <c r="Z5863">
        <v>22</v>
      </c>
      <c r="AA5863">
        <f t="shared" si="1264"/>
        <v>205</v>
      </c>
      <c r="AB5863">
        <f t="shared" si="1269"/>
        <v>3.4160853628074292E-5</v>
      </c>
      <c r="AC5863" s="175"/>
    </row>
    <row r="5864" spans="1:29">
      <c r="A5864" t="s">
        <v>12962</v>
      </c>
      <c r="B5864" t="s">
        <v>12963</v>
      </c>
      <c r="C5864">
        <v>3.82</v>
      </c>
      <c r="D5864">
        <v>4.03</v>
      </c>
      <c r="E5864">
        <v>2.73</v>
      </c>
      <c r="F5864">
        <v>5.5</v>
      </c>
      <c r="G5864">
        <v>6.04</v>
      </c>
      <c r="H5864">
        <v>3.2</v>
      </c>
      <c r="I5864">
        <v>4.8899999999999997</v>
      </c>
      <c r="J5864">
        <v>5.47</v>
      </c>
      <c r="K5864">
        <v>2.7</v>
      </c>
      <c r="U5864">
        <v>10</v>
      </c>
      <c r="V5864">
        <v>15</v>
      </c>
      <c r="W5864">
        <v>15</v>
      </c>
      <c r="X5864">
        <v>122</v>
      </c>
      <c r="Y5864">
        <v>102</v>
      </c>
      <c r="Z5864">
        <v>51</v>
      </c>
      <c r="AA5864">
        <f t="shared" si="1264"/>
        <v>315</v>
      </c>
      <c r="AB5864">
        <f t="shared" si="1269"/>
        <v>5.2491067769967809E-5</v>
      </c>
      <c r="AC5864" s="175"/>
    </row>
    <row r="5865" spans="1:29">
      <c r="A5865" t="s">
        <v>12964</v>
      </c>
      <c r="B5865" t="s">
        <v>12965</v>
      </c>
      <c r="C5865">
        <v>3.8</v>
      </c>
      <c r="D5865">
        <v>4.0199999999999996</v>
      </c>
      <c r="E5865">
        <v>2.71</v>
      </c>
      <c r="F5865">
        <v>5.41</v>
      </c>
      <c r="G5865">
        <v>5.99</v>
      </c>
      <c r="H5865">
        <v>3.15</v>
      </c>
      <c r="I5865">
        <v>4.8499999999999996</v>
      </c>
      <c r="J5865">
        <v>5.45</v>
      </c>
      <c r="K5865">
        <v>2.7</v>
      </c>
      <c r="U5865">
        <v>1</v>
      </c>
      <c r="V5865">
        <v>24</v>
      </c>
      <c r="W5865">
        <v>26</v>
      </c>
      <c r="X5865">
        <v>197</v>
      </c>
      <c r="Y5865">
        <v>140</v>
      </c>
      <c r="Z5865">
        <v>161</v>
      </c>
      <c r="AA5865">
        <f t="shared" si="1264"/>
        <v>549</v>
      </c>
      <c r="AB5865">
        <f t="shared" si="1269"/>
        <v>9.1484432399086758E-5</v>
      </c>
      <c r="AC5865" s="175">
        <f t="shared" ref="AC5865" si="1274">SUM(AB5865:AB5868)/4</f>
        <v>9.8316603124701615E-5</v>
      </c>
    </row>
    <row r="5866" spans="1:29">
      <c r="A5866" t="s">
        <v>12966</v>
      </c>
      <c r="B5866" t="s">
        <v>12967</v>
      </c>
      <c r="C5866">
        <v>3.91</v>
      </c>
      <c r="D5866">
        <v>4.0599999999999996</v>
      </c>
      <c r="E5866">
        <v>2.75</v>
      </c>
      <c r="F5866">
        <v>5.56</v>
      </c>
      <c r="G5866">
        <v>6.06</v>
      </c>
      <c r="H5866">
        <v>3.17</v>
      </c>
      <c r="I5866">
        <v>4.9800000000000004</v>
      </c>
      <c r="J5866">
        <v>5.52</v>
      </c>
      <c r="K5866">
        <v>2.7</v>
      </c>
      <c r="U5866">
        <v>9</v>
      </c>
      <c r="V5866">
        <v>35</v>
      </c>
      <c r="W5866">
        <v>23</v>
      </c>
      <c r="X5866">
        <v>217</v>
      </c>
      <c r="Y5866">
        <v>118</v>
      </c>
      <c r="Z5866">
        <v>252</v>
      </c>
      <c r="AA5866">
        <f t="shared" si="1264"/>
        <v>654</v>
      </c>
      <c r="AB5866">
        <f t="shared" si="1269"/>
        <v>1.0898145498907603E-4</v>
      </c>
      <c r="AC5866" s="175"/>
    </row>
    <row r="5867" spans="1:29">
      <c r="A5867" t="s">
        <v>12968</v>
      </c>
      <c r="B5867" t="s">
        <v>12969</v>
      </c>
      <c r="C5867">
        <v>4.05</v>
      </c>
      <c r="D5867">
        <v>4.0599999999999996</v>
      </c>
      <c r="E5867">
        <v>2.84</v>
      </c>
      <c r="F5867">
        <v>5.97</v>
      </c>
      <c r="G5867">
        <v>6.28</v>
      </c>
      <c r="H5867">
        <v>3.3</v>
      </c>
      <c r="I5867">
        <v>5.2</v>
      </c>
      <c r="J5867">
        <v>5.63</v>
      </c>
      <c r="K5867">
        <v>2.7</v>
      </c>
      <c r="U5867">
        <v>13</v>
      </c>
      <c r="V5867">
        <v>24</v>
      </c>
      <c r="W5867">
        <v>24</v>
      </c>
      <c r="X5867">
        <v>217</v>
      </c>
      <c r="Y5867">
        <v>149</v>
      </c>
      <c r="Z5867">
        <v>217</v>
      </c>
      <c r="AA5867">
        <f t="shared" si="1264"/>
        <v>644</v>
      </c>
      <c r="AB5867">
        <f t="shared" si="1269"/>
        <v>1.0731507188526753E-4</v>
      </c>
      <c r="AC5867" s="175"/>
    </row>
    <row r="5868" spans="1:29">
      <c r="A5868" t="s">
        <v>12970</v>
      </c>
      <c r="B5868" t="s">
        <v>12971</v>
      </c>
      <c r="C5868">
        <v>4.0599999999999996</v>
      </c>
      <c r="D5868">
        <v>4.0599999999999996</v>
      </c>
      <c r="E5868">
        <v>2.91</v>
      </c>
      <c r="F5868">
        <v>6.25</v>
      </c>
      <c r="G5868">
        <v>6.31</v>
      </c>
      <c r="H5868">
        <v>3.45</v>
      </c>
      <c r="I5868">
        <v>5.4</v>
      </c>
      <c r="J5868">
        <v>5.74</v>
      </c>
      <c r="K5868">
        <v>2.7</v>
      </c>
      <c r="U5868">
        <v>18</v>
      </c>
      <c r="V5868">
        <v>23</v>
      </c>
      <c r="W5868">
        <v>21</v>
      </c>
      <c r="X5868">
        <v>153</v>
      </c>
      <c r="Y5868">
        <v>133</v>
      </c>
      <c r="Z5868">
        <v>165</v>
      </c>
      <c r="AA5868">
        <f t="shared" si="1264"/>
        <v>513</v>
      </c>
      <c r="AB5868">
        <f t="shared" si="1269"/>
        <v>8.5485453225376146E-5</v>
      </c>
      <c r="AC5868" s="175"/>
    </row>
    <row r="5869" spans="1:29">
      <c r="A5869" t="s">
        <v>12972</v>
      </c>
      <c r="B5869" t="s">
        <v>12973</v>
      </c>
      <c r="C5869">
        <v>4.0599999999999996</v>
      </c>
      <c r="D5869">
        <v>4.0599999999999996</v>
      </c>
      <c r="E5869">
        <v>2.97</v>
      </c>
      <c r="F5869">
        <v>6.29</v>
      </c>
      <c r="G5869">
        <v>6.31</v>
      </c>
      <c r="H5869">
        <v>3.58</v>
      </c>
      <c r="I5869">
        <v>5.57</v>
      </c>
      <c r="J5869">
        <v>5.83</v>
      </c>
      <c r="K5869">
        <v>2.7</v>
      </c>
      <c r="U5869">
        <v>16</v>
      </c>
      <c r="V5869">
        <v>21</v>
      </c>
      <c r="W5869">
        <v>22</v>
      </c>
      <c r="X5869">
        <v>142</v>
      </c>
      <c r="Y5869">
        <v>136</v>
      </c>
      <c r="Z5869">
        <v>157</v>
      </c>
      <c r="AA5869">
        <f t="shared" si="1264"/>
        <v>494</v>
      </c>
      <c r="AB5869">
        <f t="shared" si="1269"/>
        <v>8.2319325328139993E-5</v>
      </c>
      <c r="AC5869" s="175">
        <f t="shared" ref="AC5869:AC5929" si="1275">SUM(AB5869:AB5872)/4</f>
        <v>7.6028729111262899E-5</v>
      </c>
    </row>
    <row r="5870" spans="1:29">
      <c r="A5870" t="s">
        <v>12974</v>
      </c>
      <c r="B5870" t="s">
        <v>12975</v>
      </c>
      <c r="C5870">
        <v>4.0599999999999996</v>
      </c>
      <c r="D5870">
        <v>4.0599999999999996</v>
      </c>
      <c r="E5870">
        <v>3.01</v>
      </c>
      <c r="F5870">
        <v>6.3</v>
      </c>
      <c r="G5870">
        <v>6.31</v>
      </c>
      <c r="H5870">
        <v>3.65</v>
      </c>
      <c r="I5870">
        <v>5.67</v>
      </c>
      <c r="J5870">
        <v>5.88</v>
      </c>
      <c r="K5870">
        <v>2.7</v>
      </c>
      <c r="U5870">
        <v>13</v>
      </c>
      <c r="V5870">
        <v>19</v>
      </c>
      <c r="W5870">
        <v>17</v>
      </c>
      <c r="X5870">
        <v>139</v>
      </c>
      <c r="Y5870">
        <v>129</v>
      </c>
      <c r="Z5870">
        <v>143</v>
      </c>
      <c r="AA5870">
        <f t="shared" si="1264"/>
        <v>460</v>
      </c>
      <c r="AB5870">
        <f t="shared" si="1269"/>
        <v>7.665362277519109E-5</v>
      </c>
      <c r="AC5870" s="175"/>
    </row>
    <row r="5871" spans="1:29">
      <c r="A5871" t="s">
        <v>12976</v>
      </c>
      <c r="B5871" t="s">
        <v>12977</v>
      </c>
      <c r="C5871">
        <v>4.0599999999999996</v>
      </c>
      <c r="D5871">
        <v>4.0599999999999996</v>
      </c>
      <c r="E5871">
        <v>3.04</v>
      </c>
      <c r="F5871">
        <v>6.3</v>
      </c>
      <c r="G5871">
        <v>6.31</v>
      </c>
      <c r="H5871">
        <v>3.76</v>
      </c>
      <c r="I5871">
        <v>5.74</v>
      </c>
      <c r="J5871">
        <v>5.92</v>
      </c>
      <c r="K5871">
        <v>2.7</v>
      </c>
      <c r="U5871">
        <v>10</v>
      </c>
      <c r="V5871">
        <v>18</v>
      </c>
      <c r="W5871">
        <v>14</v>
      </c>
      <c r="X5871">
        <v>130</v>
      </c>
      <c r="Y5871">
        <v>125</v>
      </c>
      <c r="Z5871">
        <v>145</v>
      </c>
      <c r="AA5871">
        <f t="shared" si="1264"/>
        <v>442</v>
      </c>
      <c r="AB5871">
        <f t="shared" si="1269"/>
        <v>7.3654133188335791E-5</v>
      </c>
      <c r="AC5871" s="175"/>
    </row>
    <row r="5872" spans="1:29">
      <c r="A5872" t="s">
        <v>12978</v>
      </c>
      <c r="B5872" t="s">
        <v>12979</v>
      </c>
      <c r="C5872">
        <v>4.0599999999999996</v>
      </c>
      <c r="D5872">
        <v>4.0599999999999996</v>
      </c>
      <c r="E5872">
        <v>3.07</v>
      </c>
      <c r="F5872">
        <v>6.3</v>
      </c>
      <c r="G5872">
        <v>6.31</v>
      </c>
      <c r="H5872">
        <v>3.84</v>
      </c>
      <c r="I5872">
        <v>5.81</v>
      </c>
      <c r="J5872">
        <v>5.95</v>
      </c>
      <c r="K5872">
        <v>2.7</v>
      </c>
      <c r="U5872">
        <v>12</v>
      </c>
      <c r="V5872">
        <v>17</v>
      </c>
      <c r="W5872">
        <v>12</v>
      </c>
      <c r="X5872">
        <v>123</v>
      </c>
      <c r="Y5872">
        <v>125</v>
      </c>
      <c r="Z5872">
        <v>140</v>
      </c>
      <c r="AA5872">
        <f t="shared" si="1264"/>
        <v>429</v>
      </c>
      <c r="AB5872">
        <f t="shared" si="1269"/>
        <v>7.1487835153384737E-5</v>
      </c>
      <c r="AC5872" s="175"/>
    </row>
    <row r="5873" spans="1:29">
      <c r="A5873" t="s">
        <v>12980</v>
      </c>
      <c r="B5873" t="s">
        <v>12981</v>
      </c>
      <c r="C5873">
        <v>4.0599999999999996</v>
      </c>
      <c r="D5873">
        <v>4.0599999999999996</v>
      </c>
      <c r="E5873">
        <v>3.1</v>
      </c>
      <c r="F5873">
        <v>6.29</v>
      </c>
      <c r="G5873">
        <v>6.31</v>
      </c>
      <c r="H5873">
        <v>3.89</v>
      </c>
      <c r="I5873">
        <v>5.87</v>
      </c>
      <c r="J5873">
        <v>5.98</v>
      </c>
      <c r="K5873">
        <v>2.7</v>
      </c>
      <c r="U5873">
        <v>14</v>
      </c>
      <c r="V5873">
        <v>16</v>
      </c>
      <c r="W5873">
        <v>13</v>
      </c>
      <c r="X5873">
        <v>99</v>
      </c>
      <c r="Y5873">
        <v>115</v>
      </c>
      <c r="Z5873">
        <v>113</v>
      </c>
      <c r="AA5873">
        <f t="shared" si="1264"/>
        <v>370</v>
      </c>
      <c r="AB5873">
        <f t="shared" si="1269"/>
        <v>6.1656174840914567E-5</v>
      </c>
      <c r="AC5873" s="175">
        <f t="shared" ref="AC5873:AC5933" si="1276">SUM(AB5873:AB5876)/4</f>
        <v>5.8531706521273627E-5</v>
      </c>
    </row>
    <row r="5874" spans="1:29">
      <c r="A5874" t="s">
        <v>12982</v>
      </c>
      <c r="B5874" t="s">
        <v>12983</v>
      </c>
      <c r="C5874">
        <v>4.0599999999999996</v>
      </c>
      <c r="D5874">
        <v>4.0599999999999996</v>
      </c>
      <c r="E5874">
        <v>3.11</v>
      </c>
      <c r="F5874">
        <v>6.29</v>
      </c>
      <c r="G5874">
        <v>6.31</v>
      </c>
      <c r="H5874">
        <v>3.9</v>
      </c>
      <c r="I5874">
        <v>5.88</v>
      </c>
      <c r="J5874">
        <v>5.99</v>
      </c>
      <c r="K5874">
        <v>2.7</v>
      </c>
      <c r="U5874">
        <v>15</v>
      </c>
      <c r="V5874">
        <v>14</v>
      </c>
      <c r="W5874">
        <v>12</v>
      </c>
      <c r="X5874">
        <v>92</v>
      </c>
      <c r="Y5874">
        <v>118</v>
      </c>
      <c r="Z5874">
        <v>108</v>
      </c>
      <c r="AA5874">
        <f t="shared" si="1264"/>
        <v>359</v>
      </c>
      <c r="AB5874">
        <f t="shared" si="1269"/>
        <v>5.9823153426725216E-5</v>
      </c>
      <c r="AC5874" s="175"/>
    </row>
    <row r="5875" spans="1:29">
      <c r="A5875" t="s">
        <v>12984</v>
      </c>
      <c r="B5875" t="s">
        <v>12985</v>
      </c>
      <c r="C5875">
        <v>4.0599999999999996</v>
      </c>
      <c r="D5875">
        <v>4.0599999999999996</v>
      </c>
      <c r="E5875">
        <v>3.11</v>
      </c>
      <c r="F5875">
        <v>6.29</v>
      </c>
      <c r="G5875">
        <v>6.31</v>
      </c>
      <c r="H5875">
        <v>3.88</v>
      </c>
      <c r="I5875">
        <v>5.88</v>
      </c>
      <c r="J5875">
        <v>5.99</v>
      </c>
      <c r="K5875">
        <v>2.7</v>
      </c>
      <c r="U5875">
        <v>11</v>
      </c>
      <c r="V5875">
        <v>15</v>
      </c>
      <c r="W5875">
        <v>13</v>
      </c>
      <c r="X5875">
        <v>91</v>
      </c>
      <c r="Y5875">
        <v>107</v>
      </c>
      <c r="Z5875">
        <v>97</v>
      </c>
      <c r="AA5875">
        <f t="shared" si="1264"/>
        <v>334</v>
      </c>
      <c r="AB5875">
        <f t="shared" si="1269"/>
        <v>5.5657195667203962E-5</v>
      </c>
      <c r="AC5875" s="175"/>
    </row>
    <row r="5876" spans="1:29">
      <c r="A5876" t="s">
        <v>12986</v>
      </c>
      <c r="B5876" t="s">
        <v>12987</v>
      </c>
      <c r="C5876">
        <v>4.0599999999999996</v>
      </c>
      <c r="D5876">
        <v>4.0599999999999996</v>
      </c>
      <c r="E5876">
        <v>3.1</v>
      </c>
      <c r="F5876">
        <v>6.28</v>
      </c>
      <c r="G5876">
        <v>6.31</v>
      </c>
      <c r="H5876">
        <v>3.83</v>
      </c>
      <c r="I5876">
        <v>5.86</v>
      </c>
      <c r="J5876">
        <v>5.98</v>
      </c>
      <c r="K5876">
        <v>2.7</v>
      </c>
      <c r="U5876">
        <v>13</v>
      </c>
      <c r="V5876">
        <v>16</v>
      </c>
      <c r="W5876">
        <v>13</v>
      </c>
      <c r="X5876">
        <v>82</v>
      </c>
      <c r="Y5876">
        <v>105</v>
      </c>
      <c r="Z5876">
        <v>113</v>
      </c>
      <c r="AA5876">
        <f t="shared" si="1264"/>
        <v>342</v>
      </c>
      <c r="AB5876">
        <f t="shared" si="1269"/>
        <v>5.6990302150250764E-5</v>
      </c>
      <c r="AC5876" s="175"/>
    </row>
    <row r="5877" spans="1:29">
      <c r="A5877" t="s">
        <v>12988</v>
      </c>
      <c r="B5877" t="s">
        <v>12989</v>
      </c>
      <c r="C5877">
        <v>4.0599999999999996</v>
      </c>
      <c r="D5877">
        <v>4.0599999999999996</v>
      </c>
      <c r="E5877">
        <v>3.06</v>
      </c>
      <c r="F5877">
        <v>6.28</v>
      </c>
      <c r="G5877">
        <v>6.31</v>
      </c>
      <c r="H5877">
        <v>3.76</v>
      </c>
      <c r="I5877">
        <v>5.78</v>
      </c>
      <c r="J5877">
        <v>5.94</v>
      </c>
      <c r="K5877">
        <v>2.7</v>
      </c>
      <c r="U5877">
        <v>13</v>
      </c>
      <c r="V5877">
        <v>16</v>
      </c>
      <c r="W5877">
        <v>12</v>
      </c>
      <c r="X5877">
        <v>85</v>
      </c>
      <c r="Y5877">
        <v>113</v>
      </c>
      <c r="Z5877">
        <v>134</v>
      </c>
      <c r="AA5877">
        <f t="shared" si="1264"/>
        <v>373</v>
      </c>
      <c r="AB5877">
        <f t="shared" si="1269"/>
        <v>6.2156089772057117E-5</v>
      </c>
      <c r="AC5877" s="175">
        <f t="shared" ref="AC5877:AC5937" si="1277">SUM(AB5877:AB5880)/4</f>
        <v>6.7155239083482616E-5</v>
      </c>
    </row>
    <row r="5878" spans="1:29">
      <c r="A5878" t="s">
        <v>12990</v>
      </c>
      <c r="B5878" t="s">
        <v>12991</v>
      </c>
      <c r="C5878">
        <v>4.05</v>
      </c>
      <c r="D5878">
        <v>4.0599999999999996</v>
      </c>
      <c r="E5878">
        <v>2.97</v>
      </c>
      <c r="F5878">
        <v>6.27</v>
      </c>
      <c r="G5878">
        <v>6.31</v>
      </c>
      <c r="H5878">
        <v>3.65</v>
      </c>
      <c r="I5878">
        <v>5.56</v>
      </c>
      <c r="J5878">
        <v>5.82</v>
      </c>
      <c r="K5878">
        <v>2.7</v>
      </c>
      <c r="U5878">
        <v>14</v>
      </c>
      <c r="V5878">
        <v>19</v>
      </c>
      <c r="W5878">
        <v>15</v>
      </c>
      <c r="X5878">
        <v>89</v>
      </c>
      <c r="Y5878">
        <v>119</v>
      </c>
      <c r="Z5878">
        <v>129</v>
      </c>
      <c r="AA5878">
        <f t="shared" si="1264"/>
        <v>385</v>
      </c>
      <c r="AB5878">
        <f t="shared" si="1269"/>
        <v>6.415574949662733E-5</v>
      </c>
      <c r="AC5878" s="175"/>
    </row>
    <row r="5879" spans="1:29">
      <c r="A5879" t="s">
        <v>12992</v>
      </c>
      <c r="B5879" t="s">
        <v>12993</v>
      </c>
      <c r="C5879">
        <v>4.05</v>
      </c>
      <c r="D5879">
        <v>4.0599999999999996</v>
      </c>
      <c r="E5879">
        <v>2.87</v>
      </c>
      <c r="F5879">
        <v>6.2</v>
      </c>
      <c r="G5879">
        <v>6.3</v>
      </c>
      <c r="H5879">
        <v>3.46</v>
      </c>
      <c r="I5879">
        <v>5.3</v>
      </c>
      <c r="J5879">
        <v>5.69</v>
      </c>
      <c r="K5879">
        <v>2.7</v>
      </c>
      <c r="U5879">
        <v>13</v>
      </c>
      <c r="V5879">
        <v>21</v>
      </c>
      <c r="W5879">
        <v>19</v>
      </c>
      <c r="X5879">
        <v>104</v>
      </c>
      <c r="Y5879">
        <v>122</v>
      </c>
      <c r="Z5879">
        <v>136</v>
      </c>
      <c r="AA5879">
        <f t="shared" si="1264"/>
        <v>415</v>
      </c>
      <c r="AB5879">
        <f t="shared" si="1269"/>
        <v>6.9154898808052829E-5</v>
      </c>
      <c r="AC5879" s="175"/>
    </row>
    <row r="5880" spans="1:29">
      <c r="A5880" t="s">
        <v>12994</v>
      </c>
      <c r="B5880" t="s">
        <v>12995</v>
      </c>
      <c r="C5880">
        <v>4.03</v>
      </c>
      <c r="D5880">
        <v>4.0599999999999996</v>
      </c>
      <c r="E5880">
        <v>2.81</v>
      </c>
      <c r="F5880">
        <v>5.98</v>
      </c>
      <c r="G5880">
        <v>6.29</v>
      </c>
      <c r="H5880">
        <v>3.31</v>
      </c>
      <c r="I5880">
        <v>5.16</v>
      </c>
      <c r="J5880">
        <v>5.61</v>
      </c>
      <c r="K5880">
        <v>2.7</v>
      </c>
      <c r="U5880">
        <v>13</v>
      </c>
      <c r="V5880">
        <v>21</v>
      </c>
      <c r="W5880">
        <v>18</v>
      </c>
      <c r="X5880">
        <v>113</v>
      </c>
      <c r="Y5880">
        <v>133</v>
      </c>
      <c r="Z5880">
        <v>141</v>
      </c>
      <c r="AA5880">
        <f t="shared" si="1264"/>
        <v>439</v>
      </c>
      <c r="AB5880">
        <f t="shared" si="1269"/>
        <v>7.3154218257193241E-5</v>
      </c>
      <c r="AC5880" s="175"/>
    </row>
    <row r="5881" spans="1:29">
      <c r="A5881" t="s">
        <v>12996</v>
      </c>
      <c r="B5881" t="s">
        <v>12997</v>
      </c>
      <c r="C5881">
        <v>3.97</v>
      </c>
      <c r="D5881">
        <v>4.0599999999999996</v>
      </c>
      <c r="E5881">
        <v>2.76</v>
      </c>
      <c r="F5881">
        <v>5.74</v>
      </c>
      <c r="G5881">
        <v>6.21</v>
      </c>
      <c r="H5881">
        <v>3.21</v>
      </c>
      <c r="I5881">
        <v>5.03</v>
      </c>
      <c r="J5881">
        <v>5.55</v>
      </c>
      <c r="K5881">
        <v>2.7</v>
      </c>
      <c r="U5881">
        <v>14</v>
      </c>
      <c r="V5881">
        <v>21</v>
      </c>
      <c r="W5881">
        <v>15</v>
      </c>
      <c r="X5881">
        <v>103</v>
      </c>
      <c r="Y5881">
        <v>129</v>
      </c>
      <c r="Z5881">
        <v>121</v>
      </c>
      <c r="AA5881">
        <f t="shared" si="1264"/>
        <v>403</v>
      </c>
      <c r="AB5881">
        <f t="shared" si="1269"/>
        <v>6.7155239083482629E-5</v>
      </c>
      <c r="AC5881" s="175">
        <f t="shared" ref="AC5881:AC5941" si="1278">SUM(AB5881:AB5884)/4</f>
        <v>4.6908684372209326E-5</v>
      </c>
    </row>
    <row r="5882" spans="1:29">
      <c r="A5882" t="s">
        <v>12998</v>
      </c>
      <c r="B5882" t="s">
        <v>12999</v>
      </c>
      <c r="C5882">
        <v>3.91</v>
      </c>
      <c r="D5882">
        <v>4.05</v>
      </c>
      <c r="E5882">
        <v>2.73</v>
      </c>
      <c r="F5882">
        <v>5.56</v>
      </c>
      <c r="G5882">
        <v>6.12</v>
      </c>
      <c r="H5882">
        <v>3.14</v>
      </c>
      <c r="I5882">
        <v>4.9400000000000004</v>
      </c>
      <c r="J5882">
        <v>5.5</v>
      </c>
      <c r="K5882">
        <v>2.7</v>
      </c>
      <c r="U5882">
        <v>10</v>
      </c>
      <c r="V5882">
        <v>16</v>
      </c>
      <c r="W5882">
        <v>13</v>
      </c>
      <c r="X5882">
        <v>100</v>
      </c>
      <c r="Y5882">
        <v>118</v>
      </c>
      <c r="Z5882">
        <v>70</v>
      </c>
      <c r="AA5882">
        <f t="shared" si="1264"/>
        <v>327</v>
      </c>
      <c r="AB5882">
        <f t="shared" si="1269"/>
        <v>5.4490727494538015E-5</v>
      </c>
      <c r="AC5882" s="175"/>
    </row>
    <row r="5883" spans="1:29">
      <c r="A5883" t="s">
        <v>13000</v>
      </c>
      <c r="B5883" t="s">
        <v>13001</v>
      </c>
      <c r="C5883">
        <v>3.86</v>
      </c>
      <c r="D5883">
        <v>4.03</v>
      </c>
      <c r="E5883">
        <v>2.71</v>
      </c>
      <c r="F5883">
        <v>5.43</v>
      </c>
      <c r="G5883">
        <v>6.03</v>
      </c>
      <c r="H5883">
        <v>3.09</v>
      </c>
      <c r="I5883">
        <v>4.8899999999999997</v>
      </c>
      <c r="J5883">
        <v>5.47</v>
      </c>
      <c r="K5883">
        <v>2.7</v>
      </c>
      <c r="U5883">
        <v>10</v>
      </c>
      <c r="V5883">
        <v>11</v>
      </c>
      <c r="W5883">
        <v>7</v>
      </c>
      <c r="X5883">
        <v>75</v>
      </c>
      <c r="Y5883">
        <v>88</v>
      </c>
      <c r="Z5883">
        <v>29</v>
      </c>
      <c r="AA5883">
        <f t="shared" si="1264"/>
        <v>220</v>
      </c>
      <c r="AB5883">
        <f t="shared" si="1269"/>
        <v>3.6660428283787041E-5</v>
      </c>
      <c r="AC5883" s="175"/>
    </row>
    <row r="5884" spans="1:29">
      <c r="A5884" t="s">
        <v>13002</v>
      </c>
      <c r="B5884" t="s">
        <v>13003</v>
      </c>
      <c r="C5884">
        <v>3.79</v>
      </c>
      <c r="D5884">
        <v>4.01</v>
      </c>
      <c r="E5884">
        <v>2.69</v>
      </c>
      <c r="F5884">
        <v>5.28</v>
      </c>
      <c r="G5884">
        <v>5.92</v>
      </c>
      <c r="H5884">
        <v>3.05</v>
      </c>
      <c r="I5884">
        <v>4.82</v>
      </c>
      <c r="J5884">
        <v>5.44</v>
      </c>
      <c r="K5884">
        <v>2.7</v>
      </c>
      <c r="U5884">
        <v>11</v>
      </c>
      <c r="V5884">
        <v>12</v>
      </c>
      <c r="W5884">
        <v>8</v>
      </c>
      <c r="X5884">
        <v>66</v>
      </c>
      <c r="Y5884">
        <v>67</v>
      </c>
      <c r="Z5884">
        <v>12</v>
      </c>
      <c r="AA5884">
        <f t="shared" si="1264"/>
        <v>176</v>
      </c>
      <c r="AB5884">
        <f t="shared" si="1269"/>
        <v>2.9328342627029634E-5</v>
      </c>
      <c r="AC5884" s="175"/>
    </row>
    <row r="5885" spans="1:29">
      <c r="A5885" t="s">
        <v>13004</v>
      </c>
      <c r="B5885" t="s">
        <v>13005</v>
      </c>
      <c r="C5885">
        <v>3.75</v>
      </c>
      <c r="D5885">
        <v>3.99</v>
      </c>
      <c r="E5885">
        <v>2.67</v>
      </c>
      <c r="F5885">
        <v>5.19</v>
      </c>
      <c r="G5885">
        <v>5.85</v>
      </c>
      <c r="H5885">
        <v>3.02</v>
      </c>
      <c r="I5885">
        <v>4.78</v>
      </c>
      <c r="J5885">
        <v>5.41</v>
      </c>
      <c r="K5885">
        <v>2.7</v>
      </c>
      <c r="U5885">
        <v>11</v>
      </c>
      <c r="V5885">
        <v>11</v>
      </c>
      <c r="W5885">
        <v>9</v>
      </c>
      <c r="X5885">
        <v>83</v>
      </c>
      <c r="Y5885">
        <v>70</v>
      </c>
      <c r="Z5885">
        <v>15</v>
      </c>
      <c r="AA5885">
        <f t="shared" si="1264"/>
        <v>199</v>
      </c>
      <c r="AB5885">
        <f t="shared" si="1269"/>
        <v>3.3161023765789185E-5</v>
      </c>
      <c r="AC5885" s="175">
        <f t="shared" ref="AC5885:AC5945" si="1279">SUM(AB5885:AB5888)/4</f>
        <v>3.9284981672285431E-5</v>
      </c>
    </row>
    <row r="5886" spans="1:29">
      <c r="A5886" t="s">
        <v>13006</v>
      </c>
      <c r="B5886" t="s">
        <v>13007</v>
      </c>
      <c r="C5886">
        <v>3.71</v>
      </c>
      <c r="D5886">
        <v>3.96</v>
      </c>
      <c r="E5886">
        <v>2.66</v>
      </c>
      <c r="F5886">
        <v>5.0999999999999996</v>
      </c>
      <c r="G5886">
        <v>5.77</v>
      </c>
      <c r="H5886">
        <v>2.98</v>
      </c>
      <c r="I5886">
        <v>4.74</v>
      </c>
      <c r="J5886">
        <v>5.39</v>
      </c>
      <c r="K5886">
        <v>2.7</v>
      </c>
      <c r="U5886">
        <v>11</v>
      </c>
      <c r="V5886">
        <v>10</v>
      </c>
      <c r="W5886">
        <v>10</v>
      </c>
      <c r="X5886">
        <v>86</v>
      </c>
      <c r="Y5886">
        <v>68</v>
      </c>
      <c r="Z5886">
        <v>12</v>
      </c>
      <c r="AA5886">
        <f t="shared" si="1264"/>
        <v>197</v>
      </c>
      <c r="AB5886">
        <f t="shared" si="1269"/>
        <v>3.282774714502749E-5</v>
      </c>
      <c r="AC5886" s="175"/>
    </row>
    <row r="5887" spans="1:29">
      <c r="A5887" t="s">
        <v>13008</v>
      </c>
      <c r="B5887" t="s">
        <v>13009</v>
      </c>
      <c r="C5887">
        <v>3.7</v>
      </c>
      <c r="D5887">
        <v>3.95</v>
      </c>
      <c r="E5887">
        <v>2.65</v>
      </c>
      <c r="F5887">
        <v>5.07</v>
      </c>
      <c r="G5887">
        <v>5.75</v>
      </c>
      <c r="H5887">
        <v>2.97</v>
      </c>
      <c r="I5887">
        <v>4.74</v>
      </c>
      <c r="J5887">
        <v>5.39</v>
      </c>
      <c r="K5887">
        <v>2.7</v>
      </c>
      <c r="U5887">
        <v>15</v>
      </c>
      <c r="V5887">
        <v>13</v>
      </c>
      <c r="W5887">
        <v>13</v>
      </c>
      <c r="X5887">
        <v>88</v>
      </c>
      <c r="Y5887">
        <v>65</v>
      </c>
      <c r="Z5887">
        <v>22</v>
      </c>
      <c r="AA5887">
        <f t="shared" si="1264"/>
        <v>216</v>
      </c>
      <c r="AB5887">
        <f t="shared" si="1269"/>
        <v>3.5993875042263643E-5</v>
      </c>
      <c r="AC5887" s="175"/>
    </row>
    <row r="5888" spans="1:29">
      <c r="A5888" t="s">
        <v>13010</v>
      </c>
      <c r="B5888" t="s">
        <v>13011</v>
      </c>
      <c r="C5888">
        <v>3.68</v>
      </c>
      <c r="D5888">
        <v>3.94</v>
      </c>
      <c r="E5888">
        <v>2.65</v>
      </c>
      <c r="F5888">
        <v>5.03</v>
      </c>
      <c r="G5888">
        <v>5.71</v>
      </c>
      <c r="H5888">
        <v>2.95</v>
      </c>
      <c r="I5888">
        <v>4.72</v>
      </c>
      <c r="J5888">
        <v>5.38</v>
      </c>
      <c r="K5888">
        <v>2.7</v>
      </c>
      <c r="U5888">
        <v>14</v>
      </c>
      <c r="V5888">
        <v>21</v>
      </c>
      <c r="W5888">
        <v>19</v>
      </c>
      <c r="X5888">
        <v>121</v>
      </c>
      <c r="Y5888">
        <v>104</v>
      </c>
      <c r="Z5888">
        <v>52</v>
      </c>
      <c r="AA5888">
        <f t="shared" si="1264"/>
        <v>331</v>
      </c>
      <c r="AB5888">
        <f t="shared" si="1269"/>
        <v>5.5157280736061412E-5</v>
      </c>
      <c r="AC5888" s="175"/>
    </row>
    <row r="5889" spans="1:29">
      <c r="A5889" t="s">
        <v>13012</v>
      </c>
      <c r="B5889" t="s">
        <v>13013</v>
      </c>
      <c r="C5889">
        <v>3.69</v>
      </c>
      <c r="D5889">
        <v>3.94</v>
      </c>
      <c r="E5889">
        <v>2.65</v>
      </c>
      <c r="F5889">
        <v>5.0199999999999996</v>
      </c>
      <c r="G5889">
        <v>5.7</v>
      </c>
      <c r="H5889">
        <v>2.94</v>
      </c>
      <c r="I5889">
        <v>4.7300000000000004</v>
      </c>
      <c r="J5889">
        <v>5.39</v>
      </c>
      <c r="K5889">
        <v>2.7</v>
      </c>
      <c r="U5889">
        <v>3</v>
      </c>
      <c r="V5889">
        <v>35</v>
      </c>
      <c r="W5889">
        <v>34</v>
      </c>
      <c r="X5889">
        <v>195</v>
      </c>
      <c r="Y5889">
        <v>142</v>
      </c>
      <c r="Z5889">
        <v>164</v>
      </c>
      <c r="AA5889">
        <f t="shared" si="1264"/>
        <v>573</v>
      </c>
      <c r="AB5889">
        <f t="shared" si="1269"/>
        <v>9.5483751848227157E-5</v>
      </c>
      <c r="AC5889" s="175">
        <f t="shared" ref="AC5889:AC5949" si="1280">SUM(AB5889:AB5892)/4</f>
        <v>1.0410728441043616E-4</v>
      </c>
    </row>
    <row r="5890" spans="1:29">
      <c r="A5890" t="s">
        <v>13014</v>
      </c>
      <c r="B5890" t="s">
        <v>13015</v>
      </c>
      <c r="C5890">
        <v>3.84</v>
      </c>
      <c r="D5890">
        <v>4.03</v>
      </c>
      <c r="E5890">
        <v>2.71</v>
      </c>
      <c r="F5890">
        <v>5.25</v>
      </c>
      <c r="G5890">
        <v>5.84</v>
      </c>
      <c r="H5890">
        <v>2.98</v>
      </c>
      <c r="I5890">
        <v>4.8899999999999997</v>
      </c>
      <c r="J5890">
        <v>5.47</v>
      </c>
      <c r="K5890">
        <v>2.7</v>
      </c>
      <c r="U5890">
        <v>15</v>
      </c>
      <c r="V5890">
        <v>48</v>
      </c>
      <c r="W5890">
        <v>31</v>
      </c>
      <c r="X5890">
        <v>220</v>
      </c>
      <c r="Y5890">
        <v>120</v>
      </c>
      <c r="Z5890">
        <v>257</v>
      </c>
      <c r="AA5890">
        <f t="shared" si="1264"/>
        <v>691</v>
      </c>
      <c r="AB5890">
        <f t="shared" si="1269"/>
        <v>1.1514707247316748E-4</v>
      </c>
      <c r="AC5890" s="175"/>
    </row>
    <row r="5891" spans="1:29">
      <c r="A5891" t="s">
        <v>13016</v>
      </c>
      <c r="B5891" t="s">
        <v>13017</v>
      </c>
      <c r="C5891">
        <v>4.0199999999999996</v>
      </c>
      <c r="D5891">
        <v>4.0599999999999996</v>
      </c>
      <c r="E5891">
        <v>2.81</v>
      </c>
      <c r="F5891">
        <v>5.68</v>
      </c>
      <c r="G5891">
        <v>6.11</v>
      </c>
      <c r="H5891">
        <v>3.09</v>
      </c>
      <c r="I5891">
        <v>5.15</v>
      </c>
      <c r="J5891">
        <v>5.61</v>
      </c>
      <c r="K5891">
        <v>2.7</v>
      </c>
      <c r="U5891">
        <v>20</v>
      </c>
      <c r="V5891">
        <v>35</v>
      </c>
      <c r="W5891">
        <v>32</v>
      </c>
      <c r="X5891">
        <v>219</v>
      </c>
      <c r="Y5891">
        <v>152</v>
      </c>
      <c r="Z5891">
        <v>221</v>
      </c>
      <c r="AA5891">
        <f t="shared" si="1264"/>
        <v>679</v>
      </c>
      <c r="AB5891">
        <f t="shared" si="1269"/>
        <v>1.1314741274859728E-4</v>
      </c>
      <c r="AC5891" s="175"/>
    </row>
    <row r="5892" spans="1:29">
      <c r="A5892" t="s">
        <v>13018</v>
      </c>
      <c r="B5892" t="s">
        <v>13019</v>
      </c>
      <c r="C5892">
        <v>4.0599999999999996</v>
      </c>
      <c r="D5892">
        <v>4.0599999999999996</v>
      </c>
      <c r="E5892">
        <v>2.91</v>
      </c>
      <c r="F5892">
        <v>6.13</v>
      </c>
      <c r="G5892">
        <v>6.29</v>
      </c>
      <c r="H5892">
        <v>3.26</v>
      </c>
      <c r="I5892">
        <v>5.41</v>
      </c>
      <c r="J5892">
        <v>5.75</v>
      </c>
      <c r="K5892">
        <v>2.7</v>
      </c>
      <c r="U5892">
        <v>25</v>
      </c>
      <c r="V5892">
        <v>33</v>
      </c>
      <c r="W5892">
        <v>29</v>
      </c>
      <c r="X5892">
        <v>165</v>
      </c>
      <c r="Y5892">
        <v>136</v>
      </c>
      <c r="Z5892">
        <v>168</v>
      </c>
      <c r="AA5892">
        <f t="shared" si="1264"/>
        <v>556</v>
      </c>
      <c r="AB5892">
        <f t="shared" si="1269"/>
        <v>9.2650900571752712E-5</v>
      </c>
      <c r="AC5892" s="175"/>
    </row>
    <row r="5893" spans="1:29">
      <c r="A5893" t="s">
        <v>13020</v>
      </c>
      <c r="B5893" t="s">
        <v>13021</v>
      </c>
      <c r="C5893">
        <v>4.0599999999999996</v>
      </c>
      <c r="D5893">
        <v>4.0599999999999996</v>
      </c>
      <c r="E5893">
        <v>3</v>
      </c>
      <c r="F5893">
        <v>6.27</v>
      </c>
      <c r="G5893">
        <v>6.31</v>
      </c>
      <c r="H5893">
        <v>3.44</v>
      </c>
      <c r="I5893">
        <v>5.65</v>
      </c>
      <c r="J5893">
        <v>5.87</v>
      </c>
      <c r="K5893">
        <v>2.7</v>
      </c>
      <c r="U5893">
        <v>22</v>
      </c>
      <c r="V5893">
        <v>31</v>
      </c>
      <c r="W5893">
        <v>29</v>
      </c>
      <c r="X5893">
        <v>153</v>
      </c>
      <c r="Y5893">
        <v>138</v>
      </c>
      <c r="Z5893">
        <v>160</v>
      </c>
      <c r="AA5893">
        <f t="shared" si="1264"/>
        <v>533</v>
      </c>
      <c r="AB5893">
        <f t="shared" si="1269"/>
        <v>8.8818219432993154E-5</v>
      </c>
      <c r="AC5893" s="175">
        <f t="shared" ref="AC5893:AC5953" si="1281">SUM(AB5893:AB5896)/4</f>
        <v>8.1736091241807016E-5</v>
      </c>
    </row>
    <row r="5894" spans="1:29">
      <c r="A5894" t="s">
        <v>13022</v>
      </c>
      <c r="B5894" t="s">
        <v>13023</v>
      </c>
      <c r="C5894">
        <v>4.0599999999999996</v>
      </c>
      <c r="D5894">
        <v>4.0599999999999996</v>
      </c>
      <c r="E5894">
        <v>3.07</v>
      </c>
      <c r="F5894">
        <v>6.31</v>
      </c>
      <c r="G5894">
        <v>6.32</v>
      </c>
      <c r="H5894">
        <v>3.57</v>
      </c>
      <c r="I5894">
        <v>5.81</v>
      </c>
      <c r="J5894">
        <v>5.95</v>
      </c>
      <c r="K5894">
        <v>2.7</v>
      </c>
      <c r="U5894">
        <v>18</v>
      </c>
      <c r="V5894">
        <v>28</v>
      </c>
      <c r="W5894">
        <v>23</v>
      </c>
      <c r="X5894">
        <v>150</v>
      </c>
      <c r="Y5894">
        <v>131</v>
      </c>
      <c r="Z5894">
        <v>146</v>
      </c>
      <c r="AA5894">
        <f t="shared" ref="AA5894:AA5957" si="1282">SUM(U5894:Z5894)</f>
        <v>496</v>
      </c>
      <c r="AB5894">
        <f t="shared" si="1269"/>
        <v>8.2652601948901702E-5</v>
      </c>
      <c r="AC5894" s="175"/>
    </row>
    <row r="5895" spans="1:29">
      <c r="A5895" t="s">
        <v>13024</v>
      </c>
      <c r="B5895" t="s">
        <v>13025</v>
      </c>
      <c r="C5895">
        <v>4.0599999999999996</v>
      </c>
      <c r="D5895">
        <v>4.0599999999999996</v>
      </c>
      <c r="E5895">
        <v>3.11</v>
      </c>
      <c r="F5895">
        <v>6.31</v>
      </c>
      <c r="G5895">
        <v>6.32</v>
      </c>
      <c r="H5895">
        <v>3.68</v>
      </c>
      <c r="I5895">
        <v>5.9</v>
      </c>
      <c r="J5895">
        <v>5.99</v>
      </c>
      <c r="K5895">
        <v>2.7</v>
      </c>
      <c r="U5895">
        <v>14</v>
      </c>
      <c r="V5895">
        <v>26</v>
      </c>
      <c r="W5895">
        <v>19</v>
      </c>
      <c r="X5895">
        <v>140</v>
      </c>
      <c r="Y5895">
        <v>127</v>
      </c>
      <c r="Z5895">
        <v>148</v>
      </c>
      <c r="AA5895">
        <f t="shared" si="1282"/>
        <v>474</v>
      </c>
      <c r="AB5895">
        <f t="shared" si="1269"/>
        <v>7.8986559120522985E-5</v>
      </c>
      <c r="AC5895" s="175"/>
    </row>
    <row r="5896" spans="1:29">
      <c r="A5896" t="s">
        <v>13026</v>
      </c>
      <c r="B5896" t="s">
        <v>13027</v>
      </c>
      <c r="C5896">
        <v>4.0599999999999996</v>
      </c>
      <c r="D5896">
        <v>4.0599999999999996</v>
      </c>
      <c r="E5896">
        <v>3.14</v>
      </c>
      <c r="F5896">
        <v>6.32</v>
      </c>
      <c r="G5896">
        <v>6.32</v>
      </c>
      <c r="H5896">
        <v>3.77</v>
      </c>
      <c r="I5896">
        <v>5.94</v>
      </c>
      <c r="J5896">
        <v>6.02</v>
      </c>
      <c r="K5896">
        <v>2.7</v>
      </c>
      <c r="U5896">
        <v>16</v>
      </c>
      <c r="V5896">
        <v>26</v>
      </c>
      <c r="W5896">
        <v>16</v>
      </c>
      <c r="X5896">
        <v>132</v>
      </c>
      <c r="Y5896">
        <v>127</v>
      </c>
      <c r="Z5896">
        <v>142</v>
      </c>
      <c r="AA5896">
        <f t="shared" si="1282"/>
        <v>459</v>
      </c>
      <c r="AB5896">
        <f t="shared" si="1269"/>
        <v>7.6486984464810235E-5</v>
      </c>
      <c r="AC5896" s="175"/>
    </row>
    <row r="5897" spans="1:29">
      <c r="A5897" t="s">
        <v>13028</v>
      </c>
      <c r="B5897" t="s">
        <v>13029</v>
      </c>
      <c r="C5897">
        <v>4.0599999999999996</v>
      </c>
      <c r="D5897">
        <v>4.0599999999999996</v>
      </c>
      <c r="E5897">
        <v>3.16</v>
      </c>
      <c r="F5897">
        <v>6.32</v>
      </c>
      <c r="G5897">
        <v>6.32</v>
      </c>
      <c r="H5897">
        <v>3.83</v>
      </c>
      <c r="I5897">
        <v>5.96</v>
      </c>
      <c r="J5897">
        <v>6.03</v>
      </c>
      <c r="K5897">
        <v>2.7</v>
      </c>
      <c r="U5897">
        <v>18</v>
      </c>
      <c r="V5897">
        <v>24</v>
      </c>
      <c r="W5897">
        <v>18</v>
      </c>
      <c r="X5897">
        <v>106</v>
      </c>
      <c r="Y5897">
        <v>117</v>
      </c>
      <c r="Z5897">
        <v>115</v>
      </c>
      <c r="AA5897">
        <f t="shared" si="1282"/>
        <v>398</v>
      </c>
      <c r="AB5897">
        <f t="shared" si="1269"/>
        <v>6.632204753157837E-5</v>
      </c>
      <c r="AC5897" s="175">
        <f t="shared" ref="AC5897:AC5957" si="1283">SUM(AB5897:AB5900)/4</f>
        <v>6.2239408927247544E-5</v>
      </c>
    </row>
    <row r="5898" spans="1:29">
      <c r="A5898" t="s">
        <v>13030</v>
      </c>
      <c r="B5898" t="s">
        <v>13031</v>
      </c>
      <c r="C5898">
        <v>4.0599999999999996</v>
      </c>
      <c r="D5898">
        <v>4.0599999999999996</v>
      </c>
      <c r="E5898">
        <v>3.17</v>
      </c>
      <c r="F5898">
        <v>6.32</v>
      </c>
      <c r="G5898">
        <v>6.32</v>
      </c>
      <c r="H5898">
        <v>3.85</v>
      </c>
      <c r="I5898">
        <v>5.98</v>
      </c>
      <c r="J5898">
        <v>6.03</v>
      </c>
      <c r="K5898">
        <v>2.7</v>
      </c>
      <c r="U5898">
        <v>19</v>
      </c>
      <c r="V5898">
        <v>22</v>
      </c>
      <c r="W5898">
        <v>17</v>
      </c>
      <c r="X5898">
        <v>93</v>
      </c>
      <c r="Y5898">
        <v>120</v>
      </c>
      <c r="Z5898">
        <v>110</v>
      </c>
      <c r="AA5898">
        <f t="shared" si="1282"/>
        <v>381</v>
      </c>
      <c r="AB5898">
        <f t="shared" si="1269"/>
        <v>6.3489196255103926E-5</v>
      </c>
      <c r="AC5898" s="175"/>
    </row>
    <row r="5899" spans="1:29">
      <c r="A5899" t="s">
        <v>13032</v>
      </c>
      <c r="B5899" t="s">
        <v>13033</v>
      </c>
      <c r="C5899">
        <v>4.0599999999999996</v>
      </c>
      <c r="D5899">
        <v>4.0599999999999996</v>
      </c>
      <c r="E5899">
        <v>3.17</v>
      </c>
      <c r="F5899">
        <v>6.32</v>
      </c>
      <c r="G5899">
        <v>6.32</v>
      </c>
      <c r="H5899">
        <v>3.85</v>
      </c>
      <c r="I5899">
        <v>5.97</v>
      </c>
      <c r="J5899">
        <v>6.03</v>
      </c>
      <c r="K5899">
        <v>2.7</v>
      </c>
      <c r="U5899">
        <v>16</v>
      </c>
      <c r="V5899">
        <v>23</v>
      </c>
      <c r="W5899">
        <v>18</v>
      </c>
      <c r="X5899">
        <v>90</v>
      </c>
      <c r="Y5899">
        <v>109</v>
      </c>
      <c r="Z5899">
        <v>98</v>
      </c>
      <c r="AA5899">
        <f t="shared" si="1282"/>
        <v>354</v>
      </c>
      <c r="AB5899">
        <f t="shared" si="1269"/>
        <v>5.898996187482097E-5</v>
      </c>
      <c r="AC5899" s="175"/>
    </row>
    <row r="5900" spans="1:29">
      <c r="A5900" t="s">
        <v>13034</v>
      </c>
      <c r="B5900" t="s">
        <v>13035</v>
      </c>
      <c r="C5900">
        <v>4.0599999999999996</v>
      </c>
      <c r="D5900">
        <v>4.0599999999999996</v>
      </c>
      <c r="E5900">
        <v>3.16</v>
      </c>
      <c r="F5900">
        <v>6.32</v>
      </c>
      <c r="G5900">
        <v>6.32</v>
      </c>
      <c r="H5900">
        <v>3.82</v>
      </c>
      <c r="I5900">
        <v>5.95</v>
      </c>
      <c r="J5900">
        <v>6.02</v>
      </c>
      <c r="K5900">
        <v>2.7</v>
      </c>
      <c r="U5900">
        <v>18</v>
      </c>
      <c r="V5900">
        <v>24</v>
      </c>
      <c r="W5900">
        <v>18</v>
      </c>
      <c r="X5900">
        <v>78</v>
      </c>
      <c r="Y5900">
        <v>107</v>
      </c>
      <c r="Z5900">
        <v>116</v>
      </c>
      <c r="AA5900">
        <f t="shared" si="1282"/>
        <v>361</v>
      </c>
      <c r="AB5900">
        <f t="shared" si="1269"/>
        <v>6.0156430047486918E-5</v>
      </c>
      <c r="AC5900" s="175"/>
    </row>
    <row r="5901" spans="1:29">
      <c r="A5901" t="s">
        <v>13036</v>
      </c>
      <c r="B5901" t="s">
        <v>13037</v>
      </c>
      <c r="C5901">
        <v>4.0599999999999996</v>
      </c>
      <c r="D5901">
        <v>4.0599999999999996</v>
      </c>
      <c r="E5901">
        <v>3.13</v>
      </c>
      <c r="F5901">
        <v>6.31</v>
      </c>
      <c r="G5901">
        <v>6.32</v>
      </c>
      <c r="H5901">
        <v>3.76</v>
      </c>
      <c r="I5901">
        <v>5.89</v>
      </c>
      <c r="J5901">
        <v>5.99</v>
      </c>
      <c r="K5901">
        <v>2.7</v>
      </c>
      <c r="U5901">
        <v>18</v>
      </c>
      <c r="V5901">
        <v>25</v>
      </c>
      <c r="W5901">
        <v>17</v>
      </c>
      <c r="X5901">
        <v>83</v>
      </c>
      <c r="Y5901">
        <v>115</v>
      </c>
      <c r="Z5901">
        <v>136</v>
      </c>
      <c r="AA5901">
        <f t="shared" si="1282"/>
        <v>394</v>
      </c>
      <c r="AB5901">
        <f t="shared" si="1269"/>
        <v>6.565549429005498E-5</v>
      </c>
      <c r="AC5901" s="175">
        <f t="shared" ref="AC5901:AC5961" si="1284">SUM(AB5901:AB5904)/4</f>
        <v>7.0696303179075692E-5</v>
      </c>
    </row>
    <row r="5902" spans="1:29">
      <c r="A5902" t="s">
        <v>13038</v>
      </c>
      <c r="B5902" t="s">
        <v>13039</v>
      </c>
      <c r="C5902">
        <v>4.0599999999999996</v>
      </c>
      <c r="D5902">
        <v>4.0599999999999996</v>
      </c>
      <c r="E5902">
        <v>3.05</v>
      </c>
      <c r="F5902">
        <v>6.29</v>
      </c>
      <c r="G5902">
        <v>6.31</v>
      </c>
      <c r="H5902">
        <v>3.65</v>
      </c>
      <c r="I5902">
        <v>5.73</v>
      </c>
      <c r="J5902">
        <v>5.91</v>
      </c>
      <c r="K5902">
        <v>2.7</v>
      </c>
      <c r="U5902">
        <v>18</v>
      </c>
      <c r="V5902">
        <v>27</v>
      </c>
      <c r="W5902">
        <v>21</v>
      </c>
      <c r="X5902">
        <v>87</v>
      </c>
      <c r="Y5902">
        <v>121</v>
      </c>
      <c r="Z5902">
        <v>132</v>
      </c>
      <c r="AA5902">
        <f t="shared" si="1282"/>
        <v>406</v>
      </c>
      <c r="AB5902">
        <f t="shared" si="1269"/>
        <v>6.7655154014625179E-5</v>
      </c>
      <c r="AC5902" s="175"/>
    </row>
    <row r="5903" spans="1:29">
      <c r="A5903" t="s">
        <v>13040</v>
      </c>
      <c r="B5903" t="s">
        <v>13041</v>
      </c>
      <c r="C5903">
        <v>4.0599999999999996</v>
      </c>
      <c r="D5903">
        <v>4.0599999999999996</v>
      </c>
      <c r="E5903">
        <v>2.97</v>
      </c>
      <c r="F5903">
        <v>6.25</v>
      </c>
      <c r="G5903">
        <v>6.3</v>
      </c>
      <c r="H5903">
        <v>3.51</v>
      </c>
      <c r="I5903">
        <v>5.55</v>
      </c>
      <c r="J5903">
        <v>5.82</v>
      </c>
      <c r="K5903">
        <v>2.7</v>
      </c>
      <c r="U5903">
        <v>17</v>
      </c>
      <c r="V5903">
        <v>31</v>
      </c>
      <c r="W5903">
        <v>25</v>
      </c>
      <c r="X5903">
        <v>102</v>
      </c>
      <c r="Y5903">
        <v>124</v>
      </c>
      <c r="Z5903">
        <v>139</v>
      </c>
      <c r="AA5903">
        <f t="shared" si="1282"/>
        <v>438</v>
      </c>
      <c r="AB5903">
        <f t="shared" si="1269"/>
        <v>7.2987579946812386E-5</v>
      </c>
      <c r="AC5903" s="175"/>
    </row>
    <row r="5904" spans="1:29">
      <c r="A5904" t="s">
        <v>13042</v>
      </c>
      <c r="B5904" t="s">
        <v>13043</v>
      </c>
      <c r="C5904">
        <v>4.05</v>
      </c>
      <c r="D5904">
        <v>4.0599999999999996</v>
      </c>
      <c r="E5904">
        <v>2.91</v>
      </c>
      <c r="F5904">
        <v>6.14</v>
      </c>
      <c r="G5904">
        <v>6.28</v>
      </c>
      <c r="H5904">
        <v>3.4</v>
      </c>
      <c r="I5904">
        <v>5.4</v>
      </c>
      <c r="J5904">
        <v>5.74</v>
      </c>
      <c r="K5904">
        <v>2.7</v>
      </c>
      <c r="U5904">
        <v>17</v>
      </c>
      <c r="V5904">
        <v>31</v>
      </c>
      <c r="W5904">
        <v>25</v>
      </c>
      <c r="X5904">
        <v>106</v>
      </c>
      <c r="Y5904">
        <v>136</v>
      </c>
      <c r="Z5904">
        <v>144</v>
      </c>
      <c r="AA5904">
        <f t="shared" si="1282"/>
        <v>459</v>
      </c>
      <c r="AB5904">
        <f t="shared" si="1269"/>
        <v>7.6486984464810235E-5</v>
      </c>
      <c r="AC5904" s="175"/>
    </row>
    <row r="5905" spans="1:29">
      <c r="A5905" t="s">
        <v>13044</v>
      </c>
      <c r="B5905" t="s">
        <v>13045</v>
      </c>
      <c r="C5905">
        <v>4.03</v>
      </c>
      <c r="D5905">
        <v>4.0599999999999996</v>
      </c>
      <c r="E5905">
        <v>2.87</v>
      </c>
      <c r="F5905">
        <v>6.02</v>
      </c>
      <c r="G5905">
        <v>6.24</v>
      </c>
      <c r="H5905">
        <v>3.33</v>
      </c>
      <c r="I5905">
        <v>5.29</v>
      </c>
      <c r="J5905">
        <v>5.69</v>
      </c>
      <c r="K5905">
        <v>2.7</v>
      </c>
      <c r="U5905">
        <v>18</v>
      </c>
      <c r="V5905">
        <v>31</v>
      </c>
      <c r="W5905">
        <v>21</v>
      </c>
      <c r="X5905">
        <v>97</v>
      </c>
      <c r="Y5905">
        <v>131</v>
      </c>
      <c r="Z5905">
        <v>123</v>
      </c>
      <c r="AA5905">
        <f t="shared" si="1282"/>
        <v>421</v>
      </c>
      <c r="AB5905">
        <f t="shared" si="1269"/>
        <v>7.0154728670337928E-5</v>
      </c>
      <c r="AC5905" s="175">
        <f t="shared" ref="AC5905" si="1285">SUM(AB5905:AB5908)/4</f>
        <v>4.849174832082741E-5</v>
      </c>
    </row>
    <row r="5906" spans="1:29">
      <c r="A5906" t="s">
        <v>13046</v>
      </c>
      <c r="B5906" t="s">
        <v>13047</v>
      </c>
      <c r="C5906">
        <v>3.99</v>
      </c>
      <c r="D5906">
        <v>4.0599999999999996</v>
      </c>
      <c r="E5906">
        <v>2.84</v>
      </c>
      <c r="F5906">
        <v>5.9</v>
      </c>
      <c r="G5906">
        <v>6.19</v>
      </c>
      <c r="H5906">
        <v>3.27</v>
      </c>
      <c r="I5906">
        <v>5.19</v>
      </c>
      <c r="J5906">
        <v>5.63</v>
      </c>
      <c r="K5906">
        <v>2.7</v>
      </c>
      <c r="U5906">
        <v>14</v>
      </c>
      <c r="V5906">
        <v>24</v>
      </c>
      <c r="W5906">
        <v>18</v>
      </c>
      <c r="X5906">
        <v>94</v>
      </c>
      <c r="Y5906">
        <v>119</v>
      </c>
      <c r="Z5906">
        <v>72</v>
      </c>
      <c r="AA5906">
        <f t="shared" si="1282"/>
        <v>341</v>
      </c>
      <c r="AB5906">
        <f t="shared" si="1269"/>
        <v>5.6823663839869916E-5</v>
      </c>
      <c r="AC5906" s="175"/>
    </row>
    <row r="5907" spans="1:29">
      <c r="A5907" t="s">
        <v>13048</v>
      </c>
      <c r="B5907" t="s">
        <v>13049</v>
      </c>
      <c r="C5907">
        <v>3.96</v>
      </c>
      <c r="D5907">
        <v>4.05</v>
      </c>
      <c r="E5907">
        <v>2.81</v>
      </c>
      <c r="F5907">
        <v>5.78</v>
      </c>
      <c r="G5907">
        <v>6.14</v>
      </c>
      <c r="H5907">
        <v>3.22</v>
      </c>
      <c r="I5907">
        <v>5.12</v>
      </c>
      <c r="J5907">
        <v>5.6</v>
      </c>
      <c r="K5907">
        <v>2.7</v>
      </c>
      <c r="U5907">
        <v>12</v>
      </c>
      <c r="V5907">
        <v>17</v>
      </c>
      <c r="W5907">
        <v>10</v>
      </c>
      <c r="X5907">
        <v>71</v>
      </c>
      <c r="Y5907">
        <v>89</v>
      </c>
      <c r="Z5907">
        <v>30</v>
      </c>
      <c r="AA5907">
        <f t="shared" si="1282"/>
        <v>229</v>
      </c>
      <c r="AB5907">
        <f t="shared" si="1269"/>
        <v>3.8160173077214697E-5</v>
      </c>
      <c r="AC5907" s="175"/>
    </row>
    <row r="5908" spans="1:29">
      <c r="A5908" t="s">
        <v>13050</v>
      </c>
      <c r="B5908" t="s">
        <v>13051</v>
      </c>
      <c r="C5908">
        <v>3.93</v>
      </c>
      <c r="D5908">
        <v>4.04</v>
      </c>
      <c r="E5908">
        <v>2.79</v>
      </c>
      <c r="F5908">
        <v>5.66</v>
      </c>
      <c r="G5908">
        <v>6.08</v>
      </c>
      <c r="H5908">
        <v>3.18</v>
      </c>
      <c r="I5908">
        <v>5.0599999999999996</v>
      </c>
      <c r="J5908">
        <v>5.56</v>
      </c>
      <c r="K5908">
        <v>2.7</v>
      </c>
      <c r="U5908">
        <v>10</v>
      </c>
      <c r="V5908">
        <v>11</v>
      </c>
      <c r="W5908">
        <v>8</v>
      </c>
      <c r="X5908">
        <v>65</v>
      </c>
      <c r="Y5908">
        <v>67</v>
      </c>
      <c r="Z5908">
        <v>12</v>
      </c>
      <c r="AA5908">
        <f t="shared" si="1282"/>
        <v>173</v>
      </c>
      <c r="AB5908">
        <f t="shared" si="1269"/>
        <v>2.8828427695887084E-5</v>
      </c>
      <c r="AC5908" s="175"/>
    </row>
    <row r="5909" spans="1:29">
      <c r="A5909" t="s">
        <v>13052</v>
      </c>
      <c r="B5909" t="s">
        <v>13053</v>
      </c>
      <c r="C5909">
        <v>3.89</v>
      </c>
      <c r="D5909">
        <v>4.03</v>
      </c>
      <c r="E5909">
        <v>2.77</v>
      </c>
      <c r="F5909">
        <v>5.55</v>
      </c>
      <c r="G5909">
        <v>6.02</v>
      </c>
      <c r="H5909">
        <v>3.15</v>
      </c>
      <c r="I5909">
        <v>5.01</v>
      </c>
      <c r="J5909">
        <v>5.54</v>
      </c>
      <c r="K5909">
        <v>2.7</v>
      </c>
      <c r="U5909">
        <v>10</v>
      </c>
      <c r="V5909">
        <v>10</v>
      </c>
      <c r="W5909">
        <v>8</v>
      </c>
      <c r="X5909">
        <v>82</v>
      </c>
      <c r="Y5909">
        <v>69</v>
      </c>
      <c r="Z5909">
        <v>15</v>
      </c>
      <c r="AA5909">
        <f t="shared" si="1282"/>
        <v>194</v>
      </c>
      <c r="AB5909">
        <f t="shared" si="1269"/>
        <v>3.232783221388494E-5</v>
      </c>
      <c r="AC5909" s="175">
        <f t="shared" ref="AC5909:AC5969" si="1286">SUM(AB5909:AB5912)/4</f>
        <v>3.8535109275571606E-5</v>
      </c>
    </row>
    <row r="5910" spans="1:29">
      <c r="A5910" t="s">
        <v>13054</v>
      </c>
      <c r="B5910" t="s">
        <v>13055</v>
      </c>
      <c r="C5910">
        <v>3.86</v>
      </c>
      <c r="D5910">
        <v>4.0199999999999996</v>
      </c>
      <c r="E5910">
        <v>2.75</v>
      </c>
      <c r="F5910">
        <v>5.46</v>
      </c>
      <c r="G5910">
        <v>5.97</v>
      </c>
      <c r="H5910">
        <v>3.12</v>
      </c>
      <c r="I5910">
        <v>4.96</v>
      </c>
      <c r="J5910">
        <v>5.51</v>
      </c>
      <c r="K5910">
        <v>2.7</v>
      </c>
      <c r="U5910">
        <v>10</v>
      </c>
      <c r="V5910">
        <v>9</v>
      </c>
      <c r="W5910">
        <v>9</v>
      </c>
      <c r="X5910">
        <v>85</v>
      </c>
      <c r="Y5910">
        <v>67</v>
      </c>
      <c r="Z5910">
        <v>12</v>
      </c>
      <c r="AA5910">
        <f t="shared" si="1282"/>
        <v>192</v>
      </c>
      <c r="AB5910">
        <f t="shared" ref="AB5910:AB5973" si="1287">AA5910/$AD$4</f>
        <v>3.1994555593123238E-5</v>
      </c>
      <c r="AC5910" s="175"/>
    </row>
    <row r="5911" spans="1:29">
      <c r="A5911" t="s">
        <v>13056</v>
      </c>
      <c r="B5911" t="s">
        <v>13057</v>
      </c>
      <c r="C5911">
        <v>3.84</v>
      </c>
      <c r="D5911">
        <v>4.01</v>
      </c>
      <c r="E5911">
        <v>2.74</v>
      </c>
      <c r="F5911">
        <v>5.43</v>
      </c>
      <c r="G5911">
        <v>5.95</v>
      </c>
      <c r="H5911">
        <v>3.1</v>
      </c>
      <c r="I5911">
        <v>4.9400000000000004</v>
      </c>
      <c r="J5911">
        <v>5.5</v>
      </c>
      <c r="K5911">
        <v>2.7</v>
      </c>
      <c r="U5911">
        <v>14</v>
      </c>
      <c r="V5911">
        <v>12</v>
      </c>
      <c r="W5911">
        <v>12</v>
      </c>
      <c r="X5911">
        <v>87</v>
      </c>
      <c r="Y5911">
        <v>65</v>
      </c>
      <c r="Z5911">
        <v>22</v>
      </c>
      <c r="AA5911">
        <f t="shared" si="1282"/>
        <v>212</v>
      </c>
      <c r="AB5911">
        <f t="shared" si="1287"/>
        <v>3.5327321800740239E-5</v>
      </c>
      <c r="AC5911" s="175"/>
    </row>
    <row r="5912" spans="1:29">
      <c r="A5912" t="s">
        <v>13058</v>
      </c>
      <c r="B5912" t="s">
        <v>13059</v>
      </c>
      <c r="C5912">
        <v>3.82</v>
      </c>
      <c r="D5912">
        <v>4</v>
      </c>
      <c r="E5912">
        <v>2.73</v>
      </c>
      <c r="F5912">
        <v>5.38</v>
      </c>
      <c r="G5912">
        <v>5.92</v>
      </c>
      <c r="H5912">
        <v>3.08</v>
      </c>
      <c r="I5912">
        <v>4.92</v>
      </c>
      <c r="J5912">
        <v>5.49</v>
      </c>
      <c r="K5912">
        <v>2.7</v>
      </c>
      <c r="U5912">
        <v>13</v>
      </c>
      <c r="V5912">
        <v>20</v>
      </c>
      <c r="W5912">
        <v>18</v>
      </c>
      <c r="X5912">
        <v>120</v>
      </c>
      <c r="Y5912">
        <v>104</v>
      </c>
      <c r="Z5912">
        <v>52</v>
      </c>
      <c r="AA5912">
        <f t="shared" si="1282"/>
        <v>327</v>
      </c>
      <c r="AB5912">
        <f t="shared" si="1287"/>
        <v>5.4490727494538015E-5</v>
      </c>
      <c r="AC5912" s="175"/>
    </row>
    <row r="5913" spans="1:29">
      <c r="A5913" t="s">
        <v>13060</v>
      </c>
      <c r="B5913" t="s">
        <v>13061</v>
      </c>
      <c r="C5913">
        <v>3.81</v>
      </c>
      <c r="D5913">
        <v>4</v>
      </c>
      <c r="E5913">
        <v>2.72</v>
      </c>
      <c r="F5913">
        <v>5.33</v>
      </c>
      <c r="G5913">
        <v>5.88</v>
      </c>
      <c r="H5913">
        <v>3.05</v>
      </c>
      <c r="I5913">
        <v>4.9000000000000004</v>
      </c>
      <c r="J5913">
        <v>5.48</v>
      </c>
      <c r="K5913">
        <v>2.7</v>
      </c>
      <c r="U5913">
        <v>2</v>
      </c>
      <c r="V5913">
        <v>32</v>
      </c>
      <c r="W5913">
        <v>32</v>
      </c>
      <c r="X5913">
        <v>193</v>
      </c>
      <c r="Y5913">
        <v>141</v>
      </c>
      <c r="Z5913">
        <v>164</v>
      </c>
      <c r="AA5913">
        <f t="shared" si="1282"/>
        <v>564</v>
      </c>
      <c r="AB5913">
        <f t="shared" si="1287"/>
        <v>9.3984007054799507E-5</v>
      </c>
      <c r="AC5913" s="175">
        <f t="shared" ref="AC5913:AC5973" si="1288">SUM(AB5913:AB5916)/4</f>
        <v>1.0244090130662765E-4</v>
      </c>
    </row>
    <row r="5914" spans="1:29">
      <c r="A5914" t="s">
        <v>13062</v>
      </c>
      <c r="B5914" t="s">
        <v>13063</v>
      </c>
      <c r="C5914">
        <v>3.93</v>
      </c>
      <c r="D5914">
        <v>4.05</v>
      </c>
      <c r="E5914">
        <v>2.78</v>
      </c>
      <c r="F5914">
        <v>5.54</v>
      </c>
      <c r="G5914">
        <v>5.99</v>
      </c>
      <c r="H5914">
        <v>3.08</v>
      </c>
      <c r="I5914">
        <v>5.05</v>
      </c>
      <c r="J5914">
        <v>5.56</v>
      </c>
      <c r="K5914">
        <v>2.7</v>
      </c>
      <c r="U5914">
        <v>13</v>
      </c>
      <c r="V5914">
        <v>45</v>
      </c>
      <c r="W5914">
        <v>29</v>
      </c>
      <c r="X5914">
        <v>218</v>
      </c>
      <c r="Y5914">
        <v>120</v>
      </c>
      <c r="Z5914">
        <v>256</v>
      </c>
      <c r="AA5914">
        <f t="shared" si="1282"/>
        <v>681</v>
      </c>
      <c r="AB5914">
        <f t="shared" si="1287"/>
        <v>1.1348068936935898E-4</v>
      </c>
      <c r="AC5914" s="175"/>
    </row>
    <row r="5915" spans="1:29">
      <c r="A5915" t="s">
        <v>13064</v>
      </c>
      <c r="B5915" t="s">
        <v>13065</v>
      </c>
      <c r="C5915">
        <v>4.0599999999999996</v>
      </c>
      <c r="D5915">
        <v>4.0599999999999996</v>
      </c>
      <c r="E5915">
        <v>2.88</v>
      </c>
      <c r="F5915">
        <v>5.96</v>
      </c>
      <c r="G5915">
        <v>6.21</v>
      </c>
      <c r="H5915">
        <v>3.19</v>
      </c>
      <c r="I5915">
        <v>5.33</v>
      </c>
      <c r="J5915">
        <v>5.7</v>
      </c>
      <c r="K5915">
        <v>2.7</v>
      </c>
      <c r="U5915">
        <v>18</v>
      </c>
      <c r="V5915">
        <v>33</v>
      </c>
      <c r="W5915">
        <v>30</v>
      </c>
      <c r="X5915">
        <v>217</v>
      </c>
      <c r="Y5915">
        <v>151</v>
      </c>
      <c r="Z5915">
        <v>220</v>
      </c>
      <c r="AA5915">
        <f t="shared" si="1282"/>
        <v>669</v>
      </c>
      <c r="AB5915">
        <f t="shared" si="1287"/>
        <v>1.1148102964478878E-4</v>
      </c>
      <c r="AC5915" s="175"/>
    </row>
    <row r="5916" spans="1:29">
      <c r="A5916" t="s">
        <v>13066</v>
      </c>
      <c r="B5916" t="s">
        <v>13067</v>
      </c>
      <c r="C5916">
        <v>4.0599999999999996</v>
      </c>
      <c r="D5916">
        <v>4.0599999999999996</v>
      </c>
      <c r="E5916">
        <v>2.98</v>
      </c>
      <c r="F5916">
        <v>6.25</v>
      </c>
      <c r="G5916">
        <v>6.3</v>
      </c>
      <c r="H5916">
        <v>3.34</v>
      </c>
      <c r="I5916">
        <v>5.6</v>
      </c>
      <c r="J5916">
        <v>5.84</v>
      </c>
      <c r="K5916">
        <v>2.7</v>
      </c>
      <c r="U5916">
        <v>23</v>
      </c>
      <c r="V5916">
        <v>30</v>
      </c>
      <c r="W5916">
        <v>27</v>
      </c>
      <c r="X5916">
        <v>163</v>
      </c>
      <c r="Y5916">
        <v>135</v>
      </c>
      <c r="Z5916">
        <v>167</v>
      </c>
      <c r="AA5916">
        <f t="shared" si="1282"/>
        <v>545</v>
      </c>
      <c r="AB5916">
        <f t="shared" si="1287"/>
        <v>9.0817879157563354E-5</v>
      </c>
      <c r="AC5916" s="175"/>
    </row>
    <row r="5917" spans="1:29">
      <c r="A5917" t="s">
        <v>13068</v>
      </c>
      <c r="B5917" t="s">
        <v>13069</v>
      </c>
      <c r="C5917">
        <v>4.0599999999999996</v>
      </c>
      <c r="D5917">
        <v>4.0599999999999996</v>
      </c>
      <c r="E5917">
        <v>3.07</v>
      </c>
      <c r="F5917">
        <v>6.31</v>
      </c>
      <c r="G5917">
        <v>6.32</v>
      </c>
      <c r="H5917">
        <v>3.52</v>
      </c>
      <c r="I5917">
        <v>5.84</v>
      </c>
      <c r="J5917">
        <v>5.96</v>
      </c>
      <c r="K5917">
        <v>2.7</v>
      </c>
      <c r="U5917">
        <v>20</v>
      </c>
      <c r="V5917">
        <v>28</v>
      </c>
      <c r="W5917">
        <v>27</v>
      </c>
      <c r="X5917">
        <v>152</v>
      </c>
      <c r="Y5917">
        <v>137</v>
      </c>
      <c r="Z5917">
        <v>160</v>
      </c>
      <c r="AA5917">
        <f t="shared" si="1282"/>
        <v>524</v>
      </c>
      <c r="AB5917">
        <f t="shared" si="1287"/>
        <v>8.7318474639565505E-5</v>
      </c>
      <c r="AC5917" s="175">
        <f t="shared" ref="AC5917:AC5977" si="1289">SUM(AB5917:AB5920)/4</f>
        <v>8.0444644336355421E-5</v>
      </c>
    </row>
    <row r="5918" spans="1:29">
      <c r="A5918" t="s">
        <v>13070</v>
      </c>
      <c r="B5918" t="s">
        <v>13071</v>
      </c>
      <c r="C5918">
        <v>4.0599999999999996</v>
      </c>
      <c r="D5918">
        <v>4.0599999999999996</v>
      </c>
      <c r="E5918">
        <v>3.15</v>
      </c>
      <c r="F5918">
        <v>6.32</v>
      </c>
      <c r="G5918">
        <v>6.32</v>
      </c>
      <c r="H5918">
        <v>3.67</v>
      </c>
      <c r="I5918">
        <v>5.98</v>
      </c>
      <c r="J5918">
        <v>6.04</v>
      </c>
      <c r="K5918">
        <v>2.7</v>
      </c>
      <c r="U5918">
        <v>16</v>
      </c>
      <c r="V5918">
        <v>26</v>
      </c>
      <c r="W5918">
        <v>22</v>
      </c>
      <c r="X5918">
        <v>149</v>
      </c>
      <c r="Y5918">
        <v>130</v>
      </c>
      <c r="Z5918">
        <v>145</v>
      </c>
      <c r="AA5918">
        <f t="shared" si="1282"/>
        <v>488</v>
      </c>
      <c r="AB5918">
        <f t="shared" si="1287"/>
        <v>8.1319495465854893E-5</v>
      </c>
      <c r="AC5918" s="175"/>
    </row>
    <row r="5919" spans="1:29">
      <c r="A5919" t="s">
        <v>13072</v>
      </c>
      <c r="B5919" t="s">
        <v>13073</v>
      </c>
      <c r="C5919">
        <v>4.0599999999999996</v>
      </c>
      <c r="D5919">
        <v>4.0599999999999996</v>
      </c>
      <c r="E5919">
        <v>3.21</v>
      </c>
      <c r="F5919">
        <v>6.32</v>
      </c>
      <c r="G5919">
        <v>6.32</v>
      </c>
      <c r="H5919">
        <v>3.81</v>
      </c>
      <c r="I5919">
        <v>6.05</v>
      </c>
      <c r="J5919">
        <v>6.07</v>
      </c>
      <c r="K5919">
        <v>2.7</v>
      </c>
      <c r="U5919">
        <v>12</v>
      </c>
      <c r="V5919">
        <v>24</v>
      </c>
      <c r="W5919">
        <v>18</v>
      </c>
      <c r="X5919">
        <v>138</v>
      </c>
      <c r="Y5919">
        <v>126</v>
      </c>
      <c r="Z5919">
        <v>147</v>
      </c>
      <c r="AA5919">
        <f t="shared" si="1282"/>
        <v>465</v>
      </c>
      <c r="AB5919">
        <f t="shared" si="1287"/>
        <v>7.7486814327095335E-5</v>
      </c>
      <c r="AC5919" s="175"/>
    </row>
    <row r="5920" spans="1:29">
      <c r="A5920" t="s">
        <v>13074</v>
      </c>
      <c r="B5920" t="s">
        <v>13075</v>
      </c>
      <c r="C5920">
        <v>4.0599999999999996</v>
      </c>
      <c r="D5920">
        <v>4.0599999999999996</v>
      </c>
      <c r="E5920">
        <v>3.27</v>
      </c>
      <c r="F5920">
        <v>6.32</v>
      </c>
      <c r="G5920">
        <v>6.32</v>
      </c>
      <c r="H5920">
        <v>3.92</v>
      </c>
      <c r="I5920">
        <v>6.07</v>
      </c>
      <c r="J5920">
        <v>6.08</v>
      </c>
      <c r="K5920">
        <v>2.7</v>
      </c>
      <c r="U5920">
        <v>15</v>
      </c>
      <c r="V5920">
        <v>24</v>
      </c>
      <c r="W5920">
        <v>15</v>
      </c>
      <c r="X5920">
        <v>131</v>
      </c>
      <c r="Y5920">
        <v>127</v>
      </c>
      <c r="Z5920">
        <v>142</v>
      </c>
      <c r="AA5920">
        <f t="shared" si="1282"/>
        <v>454</v>
      </c>
      <c r="AB5920">
        <f t="shared" si="1287"/>
        <v>7.565379291290599E-5</v>
      </c>
      <c r="AC5920" s="175"/>
    </row>
    <row r="5921" spans="1:29">
      <c r="A5921" t="s">
        <v>13076</v>
      </c>
      <c r="B5921" t="s">
        <v>13077</v>
      </c>
      <c r="C5921">
        <v>4.0599999999999996</v>
      </c>
      <c r="D5921">
        <v>4.0599999999999996</v>
      </c>
      <c r="E5921">
        <v>3.31</v>
      </c>
      <c r="F5921">
        <v>6.32</v>
      </c>
      <c r="G5921">
        <v>6.32</v>
      </c>
      <c r="H5921">
        <v>3.99</v>
      </c>
      <c r="I5921">
        <v>6.08</v>
      </c>
      <c r="J5921">
        <v>6.09</v>
      </c>
      <c r="K5921">
        <v>2.7</v>
      </c>
      <c r="U5921">
        <v>17</v>
      </c>
      <c r="V5921">
        <v>22</v>
      </c>
      <c r="W5921">
        <v>17</v>
      </c>
      <c r="X5921">
        <v>104</v>
      </c>
      <c r="Y5921">
        <v>117</v>
      </c>
      <c r="Z5921">
        <v>114</v>
      </c>
      <c r="AA5921">
        <f t="shared" si="1282"/>
        <v>391</v>
      </c>
      <c r="AB5921">
        <f t="shared" si="1287"/>
        <v>6.515557935891243E-5</v>
      </c>
      <c r="AC5921" s="175">
        <f t="shared" ref="AC5921:AC5981" si="1290">SUM(AB5921:AB5924)/4</f>
        <v>6.1281238642557658E-5</v>
      </c>
    </row>
    <row r="5922" spans="1:29">
      <c r="A5922" t="s">
        <v>13078</v>
      </c>
      <c r="B5922" t="s">
        <v>13079</v>
      </c>
      <c r="C5922">
        <v>4.0599999999999996</v>
      </c>
      <c r="D5922">
        <v>4.0599999999999996</v>
      </c>
      <c r="E5922">
        <v>3.34</v>
      </c>
      <c r="F5922">
        <v>6.32</v>
      </c>
      <c r="G5922">
        <v>6.32</v>
      </c>
      <c r="H5922">
        <v>4.0199999999999996</v>
      </c>
      <c r="I5922">
        <v>6.08</v>
      </c>
      <c r="J5922">
        <v>6.08</v>
      </c>
      <c r="K5922">
        <v>2.7</v>
      </c>
      <c r="U5922">
        <v>18</v>
      </c>
      <c r="V5922">
        <v>20</v>
      </c>
      <c r="W5922">
        <v>16</v>
      </c>
      <c r="X5922">
        <v>93</v>
      </c>
      <c r="Y5922">
        <v>120</v>
      </c>
      <c r="Z5922">
        <v>110</v>
      </c>
      <c r="AA5922">
        <f t="shared" si="1282"/>
        <v>377</v>
      </c>
      <c r="AB5922">
        <f t="shared" si="1287"/>
        <v>6.2822643013580521E-5</v>
      </c>
      <c r="AC5922" s="175"/>
    </row>
    <row r="5923" spans="1:29">
      <c r="A5923" t="s">
        <v>13080</v>
      </c>
      <c r="B5923" t="s">
        <v>13081</v>
      </c>
      <c r="C5923">
        <v>4.0599999999999996</v>
      </c>
      <c r="D5923">
        <v>4.0599999999999996</v>
      </c>
      <c r="E5923">
        <v>3.33</v>
      </c>
      <c r="F5923">
        <v>6.32</v>
      </c>
      <c r="G5923">
        <v>6.32</v>
      </c>
      <c r="H5923">
        <v>4</v>
      </c>
      <c r="I5923">
        <v>6.07</v>
      </c>
      <c r="J5923">
        <v>6.08</v>
      </c>
      <c r="K5923">
        <v>2.7</v>
      </c>
      <c r="U5923">
        <v>15</v>
      </c>
      <c r="V5923">
        <v>21</v>
      </c>
      <c r="W5923">
        <v>17</v>
      </c>
      <c r="X5923">
        <v>89</v>
      </c>
      <c r="Y5923">
        <v>108</v>
      </c>
      <c r="Z5923">
        <v>98</v>
      </c>
      <c r="AA5923">
        <f t="shared" si="1282"/>
        <v>348</v>
      </c>
      <c r="AB5923">
        <f t="shared" si="1287"/>
        <v>5.7990132012535864E-5</v>
      </c>
      <c r="AC5923" s="175"/>
    </row>
    <row r="5924" spans="1:29">
      <c r="A5924" t="s">
        <v>13082</v>
      </c>
      <c r="B5924" t="s">
        <v>13083</v>
      </c>
      <c r="C5924">
        <v>4.0599999999999996</v>
      </c>
      <c r="D5924">
        <v>4.0599999999999996</v>
      </c>
      <c r="E5924">
        <v>3.29</v>
      </c>
      <c r="F5924">
        <v>6.32</v>
      </c>
      <c r="G5924">
        <v>6.32</v>
      </c>
      <c r="H5924">
        <v>3.97</v>
      </c>
      <c r="I5924">
        <v>6.04</v>
      </c>
      <c r="J5924">
        <v>6.06</v>
      </c>
      <c r="K5924">
        <v>2.7</v>
      </c>
      <c r="U5924">
        <v>17</v>
      </c>
      <c r="V5924">
        <v>22</v>
      </c>
      <c r="W5924">
        <v>17</v>
      </c>
      <c r="X5924">
        <v>77</v>
      </c>
      <c r="Y5924">
        <v>107</v>
      </c>
      <c r="Z5924">
        <v>115</v>
      </c>
      <c r="AA5924">
        <f t="shared" si="1282"/>
        <v>355</v>
      </c>
      <c r="AB5924">
        <f t="shared" si="1287"/>
        <v>5.9156600185201818E-5</v>
      </c>
      <c r="AC5924" s="175"/>
    </row>
    <row r="5925" spans="1:29">
      <c r="A5925" t="s">
        <v>13084</v>
      </c>
      <c r="B5925" t="s">
        <v>13085</v>
      </c>
      <c r="C5925">
        <v>4.0599999999999996</v>
      </c>
      <c r="D5925">
        <v>4.0599999999999996</v>
      </c>
      <c r="E5925">
        <v>3.23</v>
      </c>
      <c r="F5925">
        <v>6.32</v>
      </c>
      <c r="G5925">
        <v>6.32</v>
      </c>
      <c r="H5925">
        <v>3.9</v>
      </c>
      <c r="I5925">
        <v>5.97</v>
      </c>
      <c r="J5925">
        <v>6.03</v>
      </c>
      <c r="K5925">
        <v>2.7</v>
      </c>
      <c r="U5925">
        <v>17</v>
      </c>
      <c r="V5925">
        <v>22</v>
      </c>
      <c r="W5925">
        <v>16</v>
      </c>
      <c r="X5925">
        <v>82</v>
      </c>
      <c r="Y5925">
        <v>114</v>
      </c>
      <c r="Z5925">
        <v>136</v>
      </c>
      <c r="AA5925">
        <f t="shared" si="1282"/>
        <v>387</v>
      </c>
      <c r="AB5925">
        <f t="shared" si="1287"/>
        <v>6.4489026117389025E-5</v>
      </c>
      <c r="AC5925" s="175">
        <f t="shared" ref="AC5925" si="1291">SUM(AB5925:AB5928)/4</f>
        <v>6.9404856273624097E-5</v>
      </c>
    </row>
    <row r="5926" spans="1:29">
      <c r="A5926" t="s">
        <v>13086</v>
      </c>
      <c r="B5926" t="s">
        <v>13087</v>
      </c>
      <c r="C5926">
        <v>4.0599999999999996</v>
      </c>
      <c r="D5926">
        <v>4.0599999999999996</v>
      </c>
      <c r="E5926">
        <v>3.12</v>
      </c>
      <c r="F5926">
        <v>6.31</v>
      </c>
      <c r="G5926">
        <v>6.32</v>
      </c>
      <c r="H5926">
        <v>3.79</v>
      </c>
      <c r="I5926">
        <v>5.84</v>
      </c>
      <c r="J5926">
        <v>5.97</v>
      </c>
      <c r="K5926">
        <v>2.7</v>
      </c>
      <c r="U5926">
        <v>17</v>
      </c>
      <c r="V5926">
        <v>25</v>
      </c>
      <c r="W5926">
        <v>20</v>
      </c>
      <c r="X5926">
        <v>86</v>
      </c>
      <c r="Y5926">
        <v>120</v>
      </c>
      <c r="Z5926">
        <v>131</v>
      </c>
      <c r="AA5926">
        <f t="shared" si="1282"/>
        <v>399</v>
      </c>
      <c r="AB5926">
        <f t="shared" si="1287"/>
        <v>6.6488685841959225E-5</v>
      </c>
      <c r="AC5926" s="175"/>
    </row>
    <row r="5927" spans="1:29">
      <c r="A5927" t="s">
        <v>13088</v>
      </c>
      <c r="B5927" t="s">
        <v>13089</v>
      </c>
      <c r="C5927">
        <v>4.0599999999999996</v>
      </c>
      <c r="D5927">
        <v>4.0599999999999996</v>
      </c>
      <c r="E5927">
        <v>3.03</v>
      </c>
      <c r="F5927">
        <v>6.3</v>
      </c>
      <c r="G5927">
        <v>6.31</v>
      </c>
      <c r="H5927">
        <v>3.63</v>
      </c>
      <c r="I5927">
        <v>5.67</v>
      </c>
      <c r="J5927">
        <v>5.88</v>
      </c>
      <c r="K5927">
        <v>2.7</v>
      </c>
      <c r="U5927">
        <v>16</v>
      </c>
      <c r="V5927">
        <v>28</v>
      </c>
      <c r="W5927">
        <v>24</v>
      </c>
      <c r="X5927">
        <v>100</v>
      </c>
      <c r="Y5927">
        <v>124</v>
      </c>
      <c r="Z5927">
        <v>138</v>
      </c>
      <c r="AA5927">
        <f t="shared" si="1282"/>
        <v>430</v>
      </c>
      <c r="AB5927">
        <f t="shared" si="1287"/>
        <v>7.1654473463765578E-5</v>
      </c>
      <c r="AC5927" s="175"/>
    </row>
    <row r="5928" spans="1:29">
      <c r="A5928" t="s">
        <v>13090</v>
      </c>
      <c r="B5928" t="s">
        <v>13091</v>
      </c>
      <c r="C5928">
        <v>4.0599999999999996</v>
      </c>
      <c r="D5928">
        <v>4.0599999999999996</v>
      </c>
      <c r="E5928">
        <v>2.98</v>
      </c>
      <c r="F5928">
        <v>6.27</v>
      </c>
      <c r="G5928">
        <v>6.31</v>
      </c>
      <c r="H5928">
        <v>3.54</v>
      </c>
      <c r="I5928">
        <v>5.56</v>
      </c>
      <c r="J5928">
        <v>5.82</v>
      </c>
      <c r="K5928">
        <v>2.7</v>
      </c>
      <c r="U5928">
        <v>16</v>
      </c>
      <c r="V5928">
        <v>28</v>
      </c>
      <c r="W5928">
        <v>23</v>
      </c>
      <c r="X5928">
        <v>105</v>
      </c>
      <c r="Y5928">
        <v>135</v>
      </c>
      <c r="Z5928">
        <v>143</v>
      </c>
      <c r="AA5928">
        <f t="shared" si="1282"/>
        <v>450</v>
      </c>
      <c r="AB5928">
        <f t="shared" si="1287"/>
        <v>7.4987239671382586E-5</v>
      </c>
      <c r="AC5928" s="175"/>
    </row>
    <row r="5929" spans="1:29">
      <c r="A5929" t="s">
        <v>13092</v>
      </c>
      <c r="B5929" t="s">
        <v>13093</v>
      </c>
      <c r="C5929">
        <v>4.0599999999999996</v>
      </c>
      <c r="D5929">
        <v>4.0599999999999996</v>
      </c>
      <c r="E5929">
        <v>2.94</v>
      </c>
      <c r="F5929">
        <v>6.24</v>
      </c>
      <c r="G5929">
        <v>6.3</v>
      </c>
      <c r="H5929">
        <v>3.47</v>
      </c>
      <c r="I5929">
        <v>5.47</v>
      </c>
      <c r="J5929">
        <v>5.78</v>
      </c>
      <c r="K5929">
        <v>2.7</v>
      </c>
      <c r="U5929">
        <v>17</v>
      </c>
      <c r="V5929">
        <v>28</v>
      </c>
      <c r="W5929">
        <v>20</v>
      </c>
      <c r="X5929">
        <v>96</v>
      </c>
      <c r="Y5929">
        <v>131</v>
      </c>
      <c r="Z5929">
        <v>123</v>
      </c>
      <c r="AA5929">
        <f t="shared" si="1282"/>
        <v>415</v>
      </c>
      <c r="AB5929">
        <f t="shared" si="1287"/>
        <v>6.9154898808052829E-5</v>
      </c>
      <c r="AC5929" s="175">
        <f t="shared" si="1275"/>
        <v>4.8658386631208258E-5</v>
      </c>
    </row>
    <row r="5930" spans="1:29">
      <c r="A5930" t="s">
        <v>13094</v>
      </c>
      <c r="B5930" t="s">
        <v>13095</v>
      </c>
      <c r="C5930">
        <v>4.0599999999999996</v>
      </c>
      <c r="D5930">
        <v>4.0599999999999996</v>
      </c>
      <c r="E5930">
        <v>2.91</v>
      </c>
      <c r="F5930">
        <v>6.18</v>
      </c>
      <c r="G5930">
        <v>6.3</v>
      </c>
      <c r="H5930">
        <v>3.42</v>
      </c>
      <c r="I5930">
        <v>5.38</v>
      </c>
      <c r="J5930">
        <v>5.73</v>
      </c>
      <c r="K5930">
        <v>2.7</v>
      </c>
      <c r="U5930">
        <v>13</v>
      </c>
      <c r="V5930">
        <v>22</v>
      </c>
      <c r="W5930">
        <v>16</v>
      </c>
      <c r="X5930">
        <v>93</v>
      </c>
      <c r="Y5930">
        <v>119</v>
      </c>
      <c r="Z5930">
        <v>71</v>
      </c>
      <c r="AA5930">
        <f t="shared" si="1282"/>
        <v>334</v>
      </c>
      <c r="AB5930">
        <f t="shared" si="1287"/>
        <v>5.5657195667203962E-5</v>
      </c>
      <c r="AC5930" s="175"/>
    </row>
    <row r="5931" spans="1:29">
      <c r="A5931" t="s">
        <v>13096</v>
      </c>
      <c r="B5931" t="s">
        <v>13097</v>
      </c>
      <c r="C5931">
        <v>4.05</v>
      </c>
      <c r="D5931">
        <v>4.0599999999999996</v>
      </c>
      <c r="E5931">
        <v>2.88</v>
      </c>
      <c r="F5931">
        <v>6.11</v>
      </c>
      <c r="G5931">
        <v>6.28</v>
      </c>
      <c r="H5931">
        <v>3.38</v>
      </c>
      <c r="I5931">
        <v>5.3</v>
      </c>
      <c r="J5931">
        <v>5.69</v>
      </c>
      <c r="K5931">
        <v>2.7</v>
      </c>
      <c r="U5931">
        <v>12</v>
      </c>
      <c r="V5931">
        <v>16</v>
      </c>
      <c r="W5931">
        <v>9</v>
      </c>
      <c r="X5931">
        <v>70</v>
      </c>
      <c r="Y5931">
        <v>89</v>
      </c>
      <c r="Z5931">
        <v>29</v>
      </c>
      <c r="AA5931">
        <f t="shared" si="1282"/>
        <v>225</v>
      </c>
      <c r="AB5931">
        <f t="shared" si="1287"/>
        <v>3.7493619835691293E-5</v>
      </c>
      <c r="AC5931" s="175"/>
    </row>
    <row r="5932" spans="1:29">
      <c r="A5932" t="s">
        <v>13098</v>
      </c>
      <c r="B5932" t="s">
        <v>13099</v>
      </c>
      <c r="C5932">
        <v>4.04</v>
      </c>
      <c r="D5932">
        <v>4.0599999999999996</v>
      </c>
      <c r="E5932">
        <v>2.85</v>
      </c>
      <c r="F5932">
        <v>6</v>
      </c>
      <c r="G5932">
        <v>6.27</v>
      </c>
      <c r="H5932">
        <v>3.34</v>
      </c>
      <c r="I5932">
        <v>5.21</v>
      </c>
      <c r="J5932">
        <v>5.64</v>
      </c>
      <c r="K5932">
        <v>2.7</v>
      </c>
      <c r="U5932">
        <v>17</v>
      </c>
      <c r="V5932">
        <v>18</v>
      </c>
      <c r="W5932">
        <v>13</v>
      </c>
      <c r="X5932">
        <v>66</v>
      </c>
      <c r="Y5932">
        <v>68</v>
      </c>
      <c r="Z5932">
        <v>12</v>
      </c>
      <c r="AA5932">
        <f t="shared" si="1282"/>
        <v>194</v>
      </c>
      <c r="AB5932">
        <f t="shared" si="1287"/>
        <v>3.232783221388494E-5</v>
      </c>
      <c r="AC5932" s="175"/>
    </row>
    <row r="5933" spans="1:29">
      <c r="A5933" t="s">
        <v>13100</v>
      </c>
      <c r="B5933" t="s">
        <v>13101</v>
      </c>
      <c r="C5933">
        <v>4.03</v>
      </c>
      <c r="D5933">
        <v>4.0599999999999996</v>
      </c>
      <c r="E5933">
        <v>2.82</v>
      </c>
      <c r="F5933">
        <v>5.9</v>
      </c>
      <c r="G5933">
        <v>6.25</v>
      </c>
      <c r="H5933">
        <v>3.3</v>
      </c>
      <c r="I5933">
        <v>5.14</v>
      </c>
      <c r="J5933">
        <v>5.61</v>
      </c>
      <c r="K5933">
        <v>2.7</v>
      </c>
      <c r="U5933">
        <v>16</v>
      </c>
      <c r="V5933">
        <v>16</v>
      </c>
      <c r="W5933">
        <v>14</v>
      </c>
      <c r="X5933">
        <v>83</v>
      </c>
      <c r="Y5933">
        <v>70</v>
      </c>
      <c r="Z5933">
        <v>15</v>
      </c>
      <c r="AA5933">
        <f t="shared" si="1282"/>
        <v>214</v>
      </c>
      <c r="AB5933">
        <f t="shared" si="1287"/>
        <v>3.5660598421501941E-5</v>
      </c>
      <c r="AC5933" s="175">
        <f t="shared" si="1276"/>
        <v>4.2242811681545523E-5</v>
      </c>
    </row>
    <row r="5934" spans="1:29">
      <c r="A5934" t="s">
        <v>13102</v>
      </c>
      <c r="B5934" t="s">
        <v>13103</v>
      </c>
      <c r="C5934">
        <v>4</v>
      </c>
      <c r="D5934">
        <v>4.0599999999999996</v>
      </c>
      <c r="E5934">
        <v>2.8</v>
      </c>
      <c r="F5934">
        <v>5.79</v>
      </c>
      <c r="G5934">
        <v>6.22</v>
      </c>
      <c r="H5934">
        <v>3.26</v>
      </c>
      <c r="I5934">
        <v>5.08</v>
      </c>
      <c r="J5934">
        <v>5.57</v>
      </c>
      <c r="K5934">
        <v>2.7</v>
      </c>
      <c r="U5934">
        <v>17</v>
      </c>
      <c r="V5934">
        <v>15</v>
      </c>
      <c r="W5934">
        <v>15</v>
      </c>
      <c r="X5934">
        <v>86</v>
      </c>
      <c r="Y5934">
        <v>68</v>
      </c>
      <c r="Z5934">
        <v>12</v>
      </c>
      <c r="AA5934">
        <f t="shared" si="1282"/>
        <v>213</v>
      </c>
      <c r="AB5934">
        <f t="shared" si="1287"/>
        <v>3.5493960111121094E-5</v>
      </c>
      <c r="AC5934" s="175"/>
    </row>
    <row r="5935" spans="1:29">
      <c r="A5935" t="s">
        <v>13104</v>
      </c>
      <c r="B5935" t="s">
        <v>13105</v>
      </c>
      <c r="C5935">
        <v>3.97</v>
      </c>
      <c r="D5935">
        <v>4.0599999999999996</v>
      </c>
      <c r="E5935">
        <v>2.78</v>
      </c>
      <c r="F5935">
        <v>5.73</v>
      </c>
      <c r="G5935">
        <v>6.2</v>
      </c>
      <c r="H5935">
        <v>3.23</v>
      </c>
      <c r="I5935">
        <v>5.04</v>
      </c>
      <c r="J5935">
        <v>5.55</v>
      </c>
      <c r="K5935">
        <v>2.7</v>
      </c>
      <c r="U5935">
        <v>21</v>
      </c>
      <c r="V5935">
        <v>19</v>
      </c>
      <c r="W5935">
        <v>18</v>
      </c>
      <c r="X5935">
        <v>88</v>
      </c>
      <c r="Y5935">
        <v>65</v>
      </c>
      <c r="Z5935">
        <v>22</v>
      </c>
      <c r="AA5935">
        <f t="shared" si="1282"/>
        <v>233</v>
      </c>
      <c r="AB5935">
        <f t="shared" si="1287"/>
        <v>3.8826726318738095E-5</v>
      </c>
      <c r="AC5935" s="175"/>
    </row>
    <row r="5936" spans="1:29">
      <c r="A5936" t="s">
        <v>13106</v>
      </c>
      <c r="B5936" t="s">
        <v>13107</v>
      </c>
      <c r="C5936">
        <v>3.95</v>
      </c>
      <c r="D5936">
        <v>4.0599999999999996</v>
      </c>
      <c r="E5936">
        <v>2.77</v>
      </c>
      <c r="F5936">
        <v>5.67</v>
      </c>
      <c r="G5936">
        <v>6.17</v>
      </c>
      <c r="H5936">
        <v>3.21</v>
      </c>
      <c r="I5936">
        <v>5.01</v>
      </c>
      <c r="J5936">
        <v>5.54</v>
      </c>
      <c r="K5936">
        <v>2.7</v>
      </c>
      <c r="U5936">
        <v>20</v>
      </c>
      <c r="V5936">
        <v>29</v>
      </c>
      <c r="W5936">
        <v>26</v>
      </c>
      <c r="X5936">
        <v>121</v>
      </c>
      <c r="Y5936">
        <v>105</v>
      </c>
      <c r="Z5936">
        <v>53</v>
      </c>
      <c r="AA5936">
        <f t="shared" si="1282"/>
        <v>354</v>
      </c>
      <c r="AB5936">
        <f t="shared" si="1287"/>
        <v>5.898996187482097E-5</v>
      </c>
      <c r="AC5936" s="175"/>
    </row>
    <row r="5937" spans="1:29">
      <c r="A5937" t="s">
        <v>13108</v>
      </c>
      <c r="B5937" t="s">
        <v>13109</v>
      </c>
      <c r="C5937">
        <v>3.95</v>
      </c>
      <c r="D5937">
        <v>4.0599999999999996</v>
      </c>
      <c r="E5937">
        <v>2.76</v>
      </c>
      <c r="F5937">
        <v>5.64</v>
      </c>
      <c r="G5937">
        <v>6.15</v>
      </c>
      <c r="H5937">
        <v>3.19</v>
      </c>
      <c r="I5937">
        <v>5</v>
      </c>
      <c r="J5937">
        <v>5.53</v>
      </c>
      <c r="K5937">
        <v>2.7</v>
      </c>
      <c r="U5937">
        <v>9</v>
      </c>
      <c r="V5937">
        <v>48</v>
      </c>
      <c r="W5937">
        <v>40</v>
      </c>
      <c r="X5937">
        <v>196</v>
      </c>
      <c r="Y5937">
        <v>143</v>
      </c>
      <c r="Z5937">
        <v>166</v>
      </c>
      <c r="AA5937">
        <f t="shared" si="1282"/>
        <v>602</v>
      </c>
      <c r="AB5937">
        <f t="shared" si="1287"/>
        <v>1.0031626284927181E-4</v>
      </c>
      <c r="AC5937" s="175">
        <f t="shared" si="1277"/>
        <v>1.0977298696338506E-4</v>
      </c>
    </row>
    <row r="5938" spans="1:29">
      <c r="A5938" t="s">
        <v>13110</v>
      </c>
      <c r="B5938" t="s">
        <v>13111</v>
      </c>
      <c r="C5938">
        <v>4.01</v>
      </c>
      <c r="D5938">
        <v>4.0599999999999996</v>
      </c>
      <c r="E5938">
        <v>2.79</v>
      </c>
      <c r="F5938">
        <v>5.77</v>
      </c>
      <c r="G5938">
        <v>6.22</v>
      </c>
      <c r="H5938">
        <v>3.21</v>
      </c>
      <c r="I5938">
        <v>5.09</v>
      </c>
      <c r="J5938">
        <v>5.58</v>
      </c>
      <c r="K5938">
        <v>2.7</v>
      </c>
      <c r="U5938">
        <v>21</v>
      </c>
      <c r="V5938">
        <v>64</v>
      </c>
      <c r="W5938">
        <v>40</v>
      </c>
      <c r="X5938">
        <v>221</v>
      </c>
      <c r="Y5938">
        <v>121</v>
      </c>
      <c r="Z5938">
        <v>259</v>
      </c>
      <c r="AA5938">
        <f t="shared" si="1282"/>
        <v>726</v>
      </c>
      <c r="AB5938">
        <f t="shared" si="1287"/>
        <v>1.2097941333649724E-4</v>
      </c>
      <c r="AC5938" s="175"/>
    </row>
    <row r="5939" spans="1:29">
      <c r="A5939" t="s">
        <v>13112</v>
      </c>
      <c r="B5939" t="s">
        <v>13113</v>
      </c>
      <c r="C5939">
        <v>4.04</v>
      </c>
      <c r="D5939">
        <v>4.0599999999999996</v>
      </c>
      <c r="E5939">
        <v>2.84</v>
      </c>
      <c r="F5939">
        <v>5.99</v>
      </c>
      <c r="G5939">
        <v>6.27</v>
      </c>
      <c r="H5939">
        <v>3.27</v>
      </c>
      <c r="I5939">
        <v>5.22</v>
      </c>
      <c r="J5939">
        <v>5.65</v>
      </c>
      <c r="K5939">
        <v>2.7</v>
      </c>
      <c r="U5939">
        <v>26</v>
      </c>
      <c r="V5939">
        <v>49</v>
      </c>
      <c r="W5939">
        <v>43</v>
      </c>
      <c r="X5939">
        <v>220</v>
      </c>
      <c r="Y5939">
        <v>153</v>
      </c>
      <c r="Z5939">
        <v>224</v>
      </c>
      <c r="AA5939">
        <f t="shared" si="1282"/>
        <v>715</v>
      </c>
      <c r="AB5939">
        <f t="shared" si="1287"/>
        <v>1.1914639192230788E-4</v>
      </c>
      <c r="AC5939" s="175"/>
    </row>
    <row r="5940" spans="1:29">
      <c r="A5940" t="s">
        <v>13114</v>
      </c>
      <c r="B5940" t="s">
        <v>13115</v>
      </c>
      <c r="C5940">
        <v>4.0599999999999996</v>
      </c>
      <c r="D5940">
        <v>4.0599999999999996</v>
      </c>
      <c r="E5940">
        <v>2.88</v>
      </c>
      <c r="F5940">
        <v>6.14</v>
      </c>
      <c r="G5940">
        <v>6.3</v>
      </c>
      <c r="H5940">
        <v>3.35</v>
      </c>
      <c r="I5940">
        <v>5.33</v>
      </c>
      <c r="J5940">
        <v>5.71</v>
      </c>
      <c r="K5940">
        <v>2.7</v>
      </c>
      <c r="U5940">
        <v>34</v>
      </c>
      <c r="V5940">
        <v>47</v>
      </c>
      <c r="W5940">
        <v>39</v>
      </c>
      <c r="X5940">
        <v>165</v>
      </c>
      <c r="Y5940">
        <v>137</v>
      </c>
      <c r="Z5940">
        <v>170</v>
      </c>
      <c r="AA5940">
        <f t="shared" si="1282"/>
        <v>592</v>
      </c>
      <c r="AB5940">
        <f t="shared" si="1287"/>
        <v>9.864987974546331E-5</v>
      </c>
      <c r="AC5940" s="175"/>
    </row>
    <row r="5941" spans="1:29">
      <c r="A5941" t="s">
        <v>13116</v>
      </c>
      <c r="B5941" t="s">
        <v>13117</v>
      </c>
      <c r="C5941">
        <v>4.0599999999999996</v>
      </c>
      <c r="D5941">
        <v>4.0599999999999996</v>
      </c>
      <c r="E5941">
        <v>2.92</v>
      </c>
      <c r="F5941">
        <v>6.22</v>
      </c>
      <c r="G5941">
        <v>6.31</v>
      </c>
      <c r="H5941">
        <v>3.42</v>
      </c>
      <c r="I5941">
        <v>5.43</v>
      </c>
      <c r="J5941">
        <v>5.75</v>
      </c>
      <c r="K5941">
        <v>2.7</v>
      </c>
      <c r="U5941">
        <v>31</v>
      </c>
      <c r="V5941">
        <v>43</v>
      </c>
      <c r="W5941">
        <v>37</v>
      </c>
      <c r="X5941">
        <v>154</v>
      </c>
      <c r="Y5941">
        <v>139</v>
      </c>
      <c r="Z5941">
        <v>162</v>
      </c>
      <c r="AA5941">
        <f t="shared" si="1282"/>
        <v>566</v>
      </c>
      <c r="AB5941">
        <f t="shared" si="1287"/>
        <v>9.4317283675561203E-5</v>
      </c>
      <c r="AC5941" s="175">
        <f t="shared" si="1278"/>
        <v>8.6693580975637328E-5</v>
      </c>
    </row>
    <row r="5942" spans="1:29">
      <c r="A5942" t="s">
        <v>13118</v>
      </c>
      <c r="B5942" t="s">
        <v>13119</v>
      </c>
      <c r="C5942">
        <v>4.0599999999999996</v>
      </c>
      <c r="D5942">
        <v>4.0599999999999996</v>
      </c>
      <c r="E5942">
        <v>2.96</v>
      </c>
      <c r="F5942">
        <v>6.25</v>
      </c>
      <c r="G5942">
        <v>6.31</v>
      </c>
      <c r="H5942">
        <v>3.49</v>
      </c>
      <c r="I5942">
        <v>5.49</v>
      </c>
      <c r="J5942">
        <v>5.79</v>
      </c>
      <c r="K5942">
        <v>2.7</v>
      </c>
      <c r="U5942">
        <v>25</v>
      </c>
      <c r="V5942">
        <v>40</v>
      </c>
      <c r="W5942">
        <v>32</v>
      </c>
      <c r="X5942">
        <v>151</v>
      </c>
      <c r="Y5942">
        <v>132</v>
      </c>
      <c r="Z5942">
        <v>147</v>
      </c>
      <c r="AA5942">
        <f t="shared" si="1282"/>
        <v>527</v>
      </c>
      <c r="AB5942">
        <f t="shared" si="1287"/>
        <v>8.7818389570708055E-5</v>
      </c>
      <c r="AC5942" s="175"/>
    </row>
    <row r="5943" spans="1:29">
      <c r="A5943" t="s">
        <v>13120</v>
      </c>
      <c r="B5943" t="s">
        <v>13121</v>
      </c>
      <c r="C5943">
        <v>4.0599999999999996</v>
      </c>
      <c r="D5943">
        <v>4.0599999999999996</v>
      </c>
      <c r="E5943">
        <v>2.98</v>
      </c>
      <c r="F5943">
        <v>6.26</v>
      </c>
      <c r="G5943">
        <v>6.31</v>
      </c>
      <c r="H5943">
        <v>3.59</v>
      </c>
      <c r="I5943">
        <v>5.54</v>
      </c>
      <c r="J5943">
        <v>5.81</v>
      </c>
      <c r="K5943">
        <v>2.7</v>
      </c>
      <c r="U5943">
        <v>21</v>
      </c>
      <c r="V5943">
        <v>37</v>
      </c>
      <c r="W5943">
        <v>26</v>
      </c>
      <c r="X5943">
        <v>140</v>
      </c>
      <c r="Y5943">
        <v>128</v>
      </c>
      <c r="Z5943">
        <v>150</v>
      </c>
      <c r="AA5943">
        <f t="shared" si="1282"/>
        <v>502</v>
      </c>
      <c r="AB5943">
        <f t="shared" si="1287"/>
        <v>8.3652431811186801E-5</v>
      </c>
      <c r="AC5943" s="175"/>
    </row>
    <row r="5944" spans="1:29">
      <c r="A5944" t="s">
        <v>13122</v>
      </c>
      <c r="B5944" t="s">
        <v>13123</v>
      </c>
      <c r="C5944">
        <v>4.0599999999999996</v>
      </c>
      <c r="D5944">
        <v>4.0599999999999996</v>
      </c>
      <c r="E5944">
        <v>3</v>
      </c>
      <c r="F5944">
        <v>6.26</v>
      </c>
      <c r="G5944">
        <v>6.31</v>
      </c>
      <c r="H5944">
        <v>3.66</v>
      </c>
      <c r="I5944">
        <v>5.59</v>
      </c>
      <c r="J5944">
        <v>5.84</v>
      </c>
      <c r="K5944">
        <v>2.7</v>
      </c>
      <c r="U5944">
        <v>20</v>
      </c>
      <c r="V5944">
        <v>36</v>
      </c>
      <c r="W5944">
        <v>24</v>
      </c>
      <c r="X5944">
        <v>133</v>
      </c>
      <c r="Y5944">
        <v>129</v>
      </c>
      <c r="Z5944">
        <v>144</v>
      </c>
      <c r="AA5944">
        <f t="shared" si="1282"/>
        <v>486</v>
      </c>
      <c r="AB5944">
        <f t="shared" si="1287"/>
        <v>8.0986218845093198E-5</v>
      </c>
      <c r="AC5944" s="175"/>
    </row>
    <row r="5945" spans="1:29">
      <c r="A5945" t="s">
        <v>13124</v>
      </c>
      <c r="B5945" t="s">
        <v>13125</v>
      </c>
      <c r="C5945">
        <v>4.05</v>
      </c>
      <c r="D5945">
        <v>4.0599999999999996</v>
      </c>
      <c r="E5945">
        <v>2.99</v>
      </c>
      <c r="F5945">
        <v>6.26</v>
      </c>
      <c r="G5945">
        <v>6.31</v>
      </c>
      <c r="H5945">
        <v>3.69</v>
      </c>
      <c r="I5945">
        <v>5.56</v>
      </c>
      <c r="J5945">
        <v>5.82</v>
      </c>
      <c r="K5945">
        <v>2.7</v>
      </c>
      <c r="U5945">
        <v>24</v>
      </c>
      <c r="V5945">
        <v>35</v>
      </c>
      <c r="W5945">
        <v>26</v>
      </c>
      <c r="X5945">
        <v>106</v>
      </c>
      <c r="Y5945">
        <v>118</v>
      </c>
      <c r="Z5945">
        <v>116</v>
      </c>
      <c r="AA5945">
        <f t="shared" si="1282"/>
        <v>425</v>
      </c>
      <c r="AB5945">
        <f t="shared" si="1287"/>
        <v>7.0821281911861333E-5</v>
      </c>
      <c r="AC5945" s="175">
        <f t="shared" si="1279"/>
        <v>6.7155239083482629E-5</v>
      </c>
    </row>
    <row r="5946" spans="1:29">
      <c r="A5946" t="s">
        <v>13126</v>
      </c>
      <c r="B5946" t="s">
        <v>13127</v>
      </c>
      <c r="C5946">
        <v>4.05</v>
      </c>
      <c r="D5946">
        <v>4.0599999999999996</v>
      </c>
      <c r="E5946">
        <v>2.98</v>
      </c>
      <c r="F5946">
        <v>6.25</v>
      </c>
      <c r="G5946">
        <v>6.3</v>
      </c>
      <c r="H5946">
        <v>3.69</v>
      </c>
      <c r="I5946">
        <v>5.53</v>
      </c>
      <c r="J5946">
        <v>5.81</v>
      </c>
      <c r="K5946">
        <v>2.7</v>
      </c>
      <c r="U5946">
        <v>25</v>
      </c>
      <c r="V5946">
        <v>32</v>
      </c>
      <c r="W5946">
        <v>26</v>
      </c>
      <c r="X5946">
        <v>94</v>
      </c>
      <c r="Y5946">
        <v>121</v>
      </c>
      <c r="Z5946">
        <v>111</v>
      </c>
      <c r="AA5946">
        <f t="shared" si="1282"/>
        <v>409</v>
      </c>
      <c r="AB5946">
        <f t="shared" si="1287"/>
        <v>6.8155068945767729E-5</v>
      </c>
      <c r="AC5946" s="175"/>
    </row>
    <row r="5947" spans="1:29">
      <c r="A5947" t="s">
        <v>13128</v>
      </c>
      <c r="B5947" t="s">
        <v>13129</v>
      </c>
      <c r="C5947">
        <v>4.05</v>
      </c>
      <c r="D5947">
        <v>4.0599999999999996</v>
      </c>
      <c r="E5947">
        <v>2.97</v>
      </c>
      <c r="F5947">
        <v>6.24</v>
      </c>
      <c r="G5947">
        <v>6.3</v>
      </c>
      <c r="H5947">
        <v>3.67</v>
      </c>
      <c r="I5947">
        <v>5.48</v>
      </c>
      <c r="J5947">
        <v>5.78</v>
      </c>
      <c r="K5947">
        <v>2.7</v>
      </c>
      <c r="U5947">
        <v>23</v>
      </c>
      <c r="V5947">
        <v>34</v>
      </c>
      <c r="W5947">
        <v>28</v>
      </c>
      <c r="X5947">
        <v>90</v>
      </c>
      <c r="Y5947">
        <v>110</v>
      </c>
      <c r="Z5947">
        <v>99</v>
      </c>
      <c r="AA5947">
        <f t="shared" si="1282"/>
        <v>384</v>
      </c>
      <c r="AB5947">
        <f t="shared" si="1287"/>
        <v>6.3989111186246476E-5</v>
      </c>
      <c r="AC5947" s="175"/>
    </row>
    <row r="5948" spans="1:29">
      <c r="A5948" t="s">
        <v>13130</v>
      </c>
      <c r="B5948" t="s">
        <v>13131</v>
      </c>
      <c r="C5948">
        <v>4.04</v>
      </c>
      <c r="D5948">
        <v>4.0599999999999996</v>
      </c>
      <c r="E5948">
        <v>2.95</v>
      </c>
      <c r="F5948">
        <v>6.22</v>
      </c>
      <c r="G5948">
        <v>6.3</v>
      </c>
      <c r="H5948">
        <v>3.62</v>
      </c>
      <c r="I5948">
        <v>5.43</v>
      </c>
      <c r="J5948">
        <v>5.76</v>
      </c>
      <c r="K5948">
        <v>2.7</v>
      </c>
      <c r="U5948">
        <v>26</v>
      </c>
      <c r="V5948">
        <v>36</v>
      </c>
      <c r="W5948">
        <v>29</v>
      </c>
      <c r="X5948">
        <v>78</v>
      </c>
      <c r="Y5948">
        <v>108</v>
      </c>
      <c r="Z5948">
        <v>117</v>
      </c>
      <c r="AA5948">
        <f t="shared" si="1282"/>
        <v>394</v>
      </c>
      <c r="AB5948">
        <f t="shared" si="1287"/>
        <v>6.565549429005498E-5</v>
      </c>
      <c r="AC5948" s="175"/>
    </row>
    <row r="5949" spans="1:29">
      <c r="A5949" t="s">
        <v>13132</v>
      </c>
      <c r="B5949" t="s">
        <v>13133</v>
      </c>
      <c r="C5949">
        <v>4.04</v>
      </c>
      <c r="D5949">
        <v>4.0599999999999996</v>
      </c>
      <c r="E5949">
        <v>2.91</v>
      </c>
      <c r="F5949">
        <v>6.19</v>
      </c>
      <c r="G5949">
        <v>6.29</v>
      </c>
      <c r="H5949">
        <v>3.54</v>
      </c>
      <c r="I5949">
        <v>5.35</v>
      </c>
      <c r="J5949">
        <v>5.72</v>
      </c>
      <c r="K5949">
        <v>2.7</v>
      </c>
      <c r="U5949">
        <v>25</v>
      </c>
      <c r="V5949">
        <v>37</v>
      </c>
      <c r="W5949">
        <v>29</v>
      </c>
      <c r="X5949">
        <v>83</v>
      </c>
      <c r="Y5949">
        <v>116</v>
      </c>
      <c r="Z5949">
        <v>138</v>
      </c>
      <c r="AA5949">
        <f t="shared" si="1282"/>
        <v>428</v>
      </c>
      <c r="AB5949">
        <f t="shared" si="1287"/>
        <v>7.1321196843003882E-5</v>
      </c>
      <c r="AC5949" s="175">
        <f t="shared" si="1280"/>
        <v>7.6528644042405449E-5</v>
      </c>
    </row>
    <row r="5950" spans="1:29">
      <c r="A5950" t="s">
        <v>13134</v>
      </c>
      <c r="B5950" t="s">
        <v>13135</v>
      </c>
      <c r="C5950">
        <v>4.03</v>
      </c>
      <c r="D5950">
        <v>4.0599999999999996</v>
      </c>
      <c r="E5950">
        <v>2.86</v>
      </c>
      <c r="F5950">
        <v>6.08</v>
      </c>
      <c r="G5950">
        <v>6.28</v>
      </c>
      <c r="H5950">
        <v>3.43</v>
      </c>
      <c r="I5950">
        <v>5.23</v>
      </c>
      <c r="J5950">
        <v>5.65</v>
      </c>
      <c r="K5950">
        <v>2.7</v>
      </c>
      <c r="U5950">
        <v>25</v>
      </c>
      <c r="V5950">
        <v>41</v>
      </c>
      <c r="W5950">
        <v>34</v>
      </c>
      <c r="X5950">
        <v>87</v>
      </c>
      <c r="Y5950">
        <v>122</v>
      </c>
      <c r="Z5950">
        <v>133</v>
      </c>
      <c r="AA5950">
        <f t="shared" si="1282"/>
        <v>442</v>
      </c>
      <c r="AB5950">
        <f t="shared" si="1287"/>
        <v>7.3654133188335791E-5</v>
      </c>
      <c r="AC5950" s="175"/>
    </row>
    <row r="5951" spans="1:29">
      <c r="A5951" t="s">
        <v>13136</v>
      </c>
      <c r="B5951" t="s">
        <v>13137</v>
      </c>
      <c r="C5951">
        <v>4.01</v>
      </c>
      <c r="D5951">
        <v>4.0599999999999996</v>
      </c>
      <c r="E5951">
        <v>2.82</v>
      </c>
      <c r="F5951">
        <v>5.88</v>
      </c>
      <c r="G5951">
        <v>6.25</v>
      </c>
      <c r="H5951">
        <v>3.31</v>
      </c>
      <c r="I5951">
        <v>5.12</v>
      </c>
      <c r="J5951">
        <v>5.59</v>
      </c>
      <c r="K5951">
        <v>2.7</v>
      </c>
      <c r="U5951">
        <v>24</v>
      </c>
      <c r="V5951">
        <v>45</v>
      </c>
      <c r="W5951">
        <v>38</v>
      </c>
      <c r="X5951">
        <v>102</v>
      </c>
      <c r="Y5951">
        <v>126</v>
      </c>
      <c r="Z5951">
        <v>140</v>
      </c>
      <c r="AA5951">
        <f t="shared" si="1282"/>
        <v>475</v>
      </c>
      <c r="AB5951">
        <f t="shared" si="1287"/>
        <v>7.9153197430903839E-5</v>
      </c>
      <c r="AC5951" s="175"/>
    </row>
    <row r="5952" spans="1:29">
      <c r="A5952" t="s">
        <v>13138</v>
      </c>
      <c r="B5952" t="s">
        <v>13139</v>
      </c>
      <c r="C5952">
        <v>3.96</v>
      </c>
      <c r="D5952">
        <v>4.0599999999999996</v>
      </c>
      <c r="E5952">
        <v>2.78</v>
      </c>
      <c r="F5952">
        <v>5.73</v>
      </c>
      <c r="G5952">
        <v>6.19</v>
      </c>
      <c r="H5952">
        <v>3.24</v>
      </c>
      <c r="I5952">
        <v>5.04</v>
      </c>
      <c r="J5952">
        <v>5.55</v>
      </c>
      <c r="K5952">
        <v>2.7</v>
      </c>
      <c r="U5952">
        <v>23</v>
      </c>
      <c r="V5952">
        <v>45</v>
      </c>
      <c r="W5952">
        <v>36</v>
      </c>
      <c r="X5952">
        <v>106</v>
      </c>
      <c r="Y5952">
        <v>137</v>
      </c>
      <c r="Z5952">
        <v>145</v>
      </c>
      <c r="AA5952">
        <f t="shared" si="1282"/>
        <v>492</v>
      </c>
      <c r="AB5952">
        <f t="shared" si="1287"/>
        <v>8.1986048707378297E-5</v>
      </c>
      <c r="AC5952" s="175"/>
    </row>
    <row r="5953" spans="1:29">
      <c r="A5953" t="s">
        <v>13140</v>
      </c>
      <c r="B5953" t="s">
        <v>13141</v>
      </c>
      <c r="C5953">
        <v>3.9</v>
      </c>
      <c r="D5953">
        <v>4.05</v>
      </c>
      <c r="E5953">
        <v>2.75</v>
      </c>
      <c r="F5953">
        <v>5.57</v>
      </c>
      <c r="G5953">
        <v>6.11</v>
      </c>
      <c r="H5953">
        <v>3.18</v>
      </c>
      <c r="I5953">
        <v>4.95</v>
      </c>
      <c r="J5953">
        <v>5.5</v>
      </c>
      <c r="K5953">
        <v>2.7</v>
      </c>
      <c r="U5953">
        <v>25</v>
      </c>
      <c r="V5953">
        <v>44</v>
      </c>
      <c r="W5953">
        <v>32</v>
      </c>
      <c r="X5953">
        <v>97</v>
      </c>
      <c r="Y5953">
        <v>133</v>
      </c>
      <c r="Z5953">
        <v>124</v>
      </c>
      <c r="AA5953">
        <f t="shared" si="1282"/>
        <v>455</v>
      </c>
      <c r="AB5953">
        <f t="shared" si="1287"/>
        <v>7.5820431223286831E-5</v>
      </c>
      <c r="AC5953" s="175">
        <f t="shared" si="1281"/>
        <v>5.3365918899467268E-5</v>
      </c>
    </row>
    <row r="5954" spans="1:29">
      <c r="A5954" t="s">
        <v>13142</v>
      </c>
      <c r="B5954" t="s">
        <v>13143</v>
      </c>
      <c r="C5954">
        <v>3.82</v>
      </c>
      <c r="D5954">
        <v>4.04</v>
      </c>
      <c r="E5954">
        <v>2.71</v>
      </c>
      <c r="F5954">
        <v>5.41</v>
      </c>
      <c r="G5954">
        <v>6.02</v>
      </c>
      <c r="H5954">
        <v>3.13</v>
      </c>
      <c r="I5954">
        <v>4.8600000000000003</v>
      </c>
      <c r="J5954">
        <v>5.46</v>
      </c>
      <c r="K5954">
        <v>2.7</v>
      </c>
      <c r="U5954">
        <v>19</v>
      </c>
      <c r="V5954">
        <v>34</v>
      </c>
      <c r="W5954">
        <v>24</v>
      </c>
      <c r="X5954">
        <v>95</v>
      </c>
      <c r="Y5954">
        <v>121</v>
      </c>
      <c r="Z5954">
        <v>72</v>
      </c>
      <c r="AA5954">
        <f t="shared" si="1282"/>
        <v>365</v>
      </c>
      <c r="AB5954">
        <f t="shared" si="1287"/>
        <v>6.0822983289010322E-5</v>
      </c>
      <c r="AC5954" s="175"/>
    </row>
    <row r="5955" spans="1:29">
      <c r="A5955" t="s">
        <v>13144</v>
      </c>
      <c r="B5955" t="s">
        <v>13145</v>
      </c>
      <c r="C5955">
        <v>3.75</v>
      </c>
      <c r="D5955">
        <v>4.01</v>
      </c>
      <c r="E5955">
        <v>2.68</v>
      </c>
      <c r="F5955">
        <v>5.25</v>
      </c>
      <c r="G5955">
        <v>5.91</v>
      </c>
      <c r="H5955">
        <v>3.08</v>
      </c>
      <c r="I5955">
        <v>4.78</v>
      </c>
      <c r="J5955">
        <v>5.41</v>
      </c>
      <c r="K5955">
        <v>2.7</v>
      </c>
      <c r="U5955">
        <v>16</v>
      </c>
      <c r="V5955">
        <v>24</v>
      </c>
      <c r="W5955">
        <v>14</v>
      </c>
      <c r="X5955">
        <v>71</v>
      </c>
      <c r="Y5955">
        <v>90</v>
      </c>
      <c r="Z5955">
        <v>30</v>
      </c>
      <c r="AA5955">
        <f t="shared" si="1282"/>
        <v>245</v>
      </c>
      <c r="AB5955">
        <f t="shared" si="1287"/>
        <v>4.0826386043308294E-5</v>
      </c>
      <c r="AC5955" s="175"/>
    </row>
    <row r="5956" spans="1:29">
      <c r="A5956" t="s">
        <v>13146</v>
      </c>
      <c r="B5956" t="s">
        <v>13147</v>
      </c>
      <c r="C5956">
        <v>3.69</v>
      </c>
      <c r="D5956">
        <v>3.98</v>
      </c>
      <c r="E5956">
        <v>2.65</v>
      </c>
      <c r="F5956">
        <v>5.13</v>
      </c>
      <c r="G5956">
        <v>5.82</v>
      </c>
      <c r="H5956">
        <v>3.03</v>
      </c>
      <c r="I5956">
        <v>4.71</v>
      </c>
      <c r="J5956">
        <v>5.37</v>
      </c>
      <c r="K5956">
        <v>2.7</v>
      </c>
      <c r="U5956">
        <v>21</v>
      </c>
      <c r="V5956">
        <v>24</v>
      </c>
      <c r="W5956">
        <v>18</v>
      </c>
      <c r="X5956">
        <v>72</v>
      </c>
      <c r="Y5956">
        <v>68</v>
      </c>
      <c r="Z5956">
        <v>13</v>
      </c>
      <c r="AA5956">
        <f t="shared" si="1282"/>
        <v>216</v>
      </c>
      <c r="AB5956">
        <f t="shared" si="1287"/>
        <v>3.5993875042263643E-5</v>
      </c>
      <c r="AC5956" s="175"/>
    </row>
    <row r="5957" spans="1:29">
      <c r="A5957" t="s">
        <v>13148</v>
      </c>
      <c r="B5957" t="s">
        <v>13149</v>
      </c>
      <c r="C5957">
        <v>3.63</v>
      </c>
      <c r="D5957">
        <v>3.95</v>
      </c>
      <c r="E5957">
        <v>2.63</v>
      </c>
      <c r="F5957">
        <v>5</v>
      </c>
      <c r="G5957">
        <v>5.72</v>
      </c>
      <c r="H5957">
        <v>2.98</v>
      </c>
      <c r="I5957">
        <v>4.6500000000000004</v>
      </c>
      <c r="J5957">
        <v>5.34</v>
      </c>
      <c r="K5957">
        <v>2.7</v>
      </c>
      <c r="U5957">
        <v>23</v>
      </c>
      <c r="V5957">
        <v>22</v>
      </c>
      <c r="W5957">
        <v>19</v>
      </c>
      <c r="X5957">
        <v>83</v>
      </c>
      <c r="Y5957">
        <v>71</v>
      </c>
      <c r="Z5957">
        <v>15</v>
      </c>
      <c r="AA5957">
        <f t="shared" si="1282"/>
        <v>233</v>
      </c>
      <c r="AB5957">
        <f t="shared" si="1287"/>
        <v>3.8826726318738095E-5</v>
      </c>
      <c r="AC5957" s="175">
        <f t="shared" si="1283"/>
        <v>4.5200641690805616E-5</v>
      </c>
    </row>
    <row r="5958" spans="1:29">
      <c r="A5958" t="s">
        <v>13150</v>
      </c>
      <c r="B5958" t="s">
        <v>13151</v>
      </c>
      <c r="C5958">
        <v>3.57</v>
      </c>
      <c r="D5958">
        <v>3.91</v>
      </c>
      <c r="E5958">
        <v>2.6</v>
      </c>
      <c r="F5958">
        <v>4.88</v>
      </c>
      <c r="G5958">
        <v>5.63</v>
      </c>
      <c r="H5958">
        <v>2.94</v>
      </c>
      <c r="I5958">
        <v>4.59</v>
      </c>
      <c r="J5958">
        <v>5.31</v>
      </c>
      <c r="K5958">
        <v>2.7</v>
      </c>
      <c r="U5958">
        <v>22</v>
      </c>
      <c r="V5958">
        <v>21</v>
      </c>
      <c r="W5958">
        <v>21</v>
      </c>
      <c r="X5958">
        <v>86</v>
      </c>
      <c r="Y5958">
        <v>69</v>
      </c>
      <c r="Z5958">
        <v>12</v>
      </c>
      <c r="AA5958">
        <f t="shared" ref="AA5958:AA6021" si="1292">SUM(U5958:Z5958)</f>
        <v>231</v>
      </c>
      <c r="AB5958">
        <f t="shared" si="1287"/>
        <v>3.8493449697976393E-5</v>
      </c>
      <c r="AC5958" s="175"/>
    </row>
    <row r="5959" spans="1:29">
      <c r="A5959" t="s">
        <v>13152</v>
      </c>
      <c r="B5959" t="s">
        <v>13153</v>
      </c>
      <c r="C5959">
        <v>3.53</v>
      </c>
      <c r="D5959">
        <v>3.89</v>
      </c>
      <c r="E5959">
        <v>2.59</v>
      </c>
      <c r="F5959">
        <v>4.8</v>
      </c>
      <c r="G5959">
        <v>5.57</v>
      </c>
      <c r="H5959">
        <v>2.91</v>
      </c>
      <c r="I5959">
        <v>4.55</v>
      </c>
      <c r="J5959">
        <v>5.29</v>
      </c>
      <c r="K5959">
        <v>2.7</v>
      </c>
      <c r="U5959">
        <v>27</v>
      </c>
      <c r="V5959">
        <v>26</v>
      </c>
      <c r="W5959">
        <v>24</v>
      </c>
      <c r="X5959">
        <v>85</v>
      </c>
      <c r="Y5959">
        <v>66</v>
      </c>
      <c r="Z5959">
        <v>23</v>
      </c>
      <c r="AA5959">
        <f t="shared" si="1292"/>
        <v>251</v>
      </c>
      <c r="AB5959">
        <f t="shared" si="1287"/>
        <v>4.1826215905593401E-5</v>
      </c>
      <c r="AC5959" s="175"/>
    </row>
    <row r="5960" spans="1:29">
      <c r="A5960" t="s">
        <v>13154</v>
      </c>
      <c r="B5960" t="s">
        <v>13155</v>
      </c>
      <c r="C5960">
        <v>3.5</v>
      </c>
      <c r="D5960">
        <v>3.87</v>
      </c>
      <c r="E5960">
        <v>2.57</v>
      </c>
      <c r="F5960">
        <v>4.75</v>
      </c>
      <c r="G5960">
        <v>5.52</v>
      </c>
      <c r="H5960">
        <v>2.89</v>
      </c>
      <c r="I5960">
        <v>4.53</v>
      </c>
      <c r="J5960">
        <v>5.27</v>
      </c>
      <c r="K5960">
        <v>2.7</v>
      </c>
      <c r="U5960">
        <v>28</v>
      </c>
      <c r="V5960">
        <v>38</v>
      </c>
      <c r="W5960">
        <v>34</v>
      </c>
      <c r="X5960">
        <v>111</v>
      </c>
      <c r="Y5960">
        <v>106</v>
      </c>
      <c r="Z5960">
        <v>53</v>
      </c>
      <c r="AA5960">
        <f t="shared" si="1292"/>
        <v>370</v>
      </c>
      <c r="AB5960">
        <f t="shared" si="1287"/>
        <v>6.1656174840914567E-5</v>
      </c>
      <c r="AC5960" s="175"/>
    </row>
    <row r="5961" spans="1:29">
      <c r="A5961" t="s">
        <v>13156</v>
      </c>
      <c r="B5961" t="s">
        <v>13157</v>
      </c>
      <c r="C5961">
        <v>3.48</v>
      </c>
      <c r="D5961">
        <v>3.85</v>
      </c>
      <c r="E5961">
        <v>2.56</v>
      </c>
      <c r="F5961">
        <v>4.67</v>
      </c>
      <c r="G5961">
        <v>5.45</v>
      </c>
      <c r="H5961">
        <v>2.85</v>
      </c>
      <c r="I5961">
        <v>4.5</v>
      </c>
      <c r="J5961">
        <v>5.26</v>
      </c>
      <c r="K5961">
        <v>2.7</v>
      </c>
      <c r="U5961">
        <v>16</v>
      </c>
      <c r="V5961">
        <v>62</v>
      </c>
      <c r="W5961">
        <v>50</v>
      </c>
      <c r="X5961">
        <v>181</v>
      </c>
      <c r="Y5961">
        <v>144</v>
      </c>
      <c r="Z5961">
        <v>167</v>
      </c>
      <c r="AA5961">
        <f t="shared" si="1292"/>
        <v>620</v>
      </c>
      <c r="AB5961">
        <f t="shared" si="1287"/>
        <v>1.0331575243612711E-4</v>
      </c>
      <c r="AC5961" s="175">
        <f t="shared" si="1284"/>
        <v>1.1514707247316748E-4</v>
      </c>
    </row>
    <row r="5962" spans="1:29">
      <c r="A5962" t="s">
        <v>13158</v>
      </c>
      <c r="B5962" t="s">
        <v>13159</v>
      </c>
      <c r="C5962">
        <v>3.6</v>
      </c>
      <c r="D5962">
        <v>3.94</v>
      </c>
      <c r="E5962">
        <v>2.61</v>
      </c>
      <c r="F5962">
        <v>4.8099999999999996</v>
      </c>
      <c r="G5962">
        <v>5.53</v>
      </c>
      <c r="H5962">
        <v>2.86</v>
      </c>
      <c r="I5962">
        <v>4.62</v>
      </c>
      <c r="J5962">
        <v>5.33</v>
      </c>
      <c r="K5962">
        <v>2.7</v>
      </c>
      <c r="U5962">
        <v>36</v>
      </c>
      <c r="V5962">
        <v>81</v>
      </c>
      <c r="W5962">
        <v>53</v>
      </c>
      <c r="X5962">
        <v>200</v>
      </c>
      <c r="Y5962">
        <v>122</v>
      </c>
      <c r="Z5962">
        <v>261</v>
      </c>
      <c r="AA5962">
        <f t="shared" si="1292"/>
        <v>753</v>
      </c>
      <c r="AB5962">
        <f t="shared" si="1287"/>
        <v>1.2547864771678019E-4</v>
      </c>
      <c r="AC5962" s="175"/>
    </row>
    <row r="5963" spans="1:29">
      <c r="A5963" t="s">
        <v>13160</v>
      </c>
      <c r="B5963" t="s">
        <v>13161</v>
      </c>
      <c r="C5963">
        <v>3.82</v>
      </c>
      <c r="D5963">
        <v>4.04</v>
      </c>
      <c r="E5963">
        <v>2.69</v>
      </c>
      <c r="F5963">
        <v>5.2</v>
      </c>
      <c r="G5963">
        <v>5.83</v>
      </c>
      <c r="H5963">
        <v>2.98</v>
      </c>
      <c r="I5963">
        <v>4.83</v>
      </c>
      <c r="J5963">
        <v>5.44</v>
      </c>
      <c r="K5963">
        <v>2.7</v>
      </c>
      <c r="U5963">
        <v>38</v>
      </c>
      <c r="V5963">
        <v>64</v>
      </c>
      <c r="W5963">
        <v>58</v>
      </c>
      <c r="X5963">
        <v>213</v>
      </c>
      <c r="Y5963">
        <v>154</v>
      </c>
      <c r="Z5963">
        <v>225</v>
      </c>
      <c r="AA5963">
        <f t="shared" si="1292"/>
        <v>752</v>
      </c>
      <c r="AB5963">
        <f t="shared" si="1287"/>
        <v>1.2531200940639933E-4</v>
      </c>
      <c r="AC5963" s="175"/>
    </row>
    <row r="5964" spans="1:29">
      <c r="A5964" t="s">
        <v>13162</v>
      </c>
      <c r="B5964" t="s">
        <v>13163</v>
      </c>
      <c r="C5964">
        <v>3.99</v>
      </c>
      <c r="D5964">
        <v>4.0599999999999996</v>
      </c>
      <c r="E5964">
        <v>2.77</v>
      </c>
      <c r="F5964">
        <v>5.62</v>
      </c>
      <c r="G5964">
        <v>6.12</v>
      </c>
      <c r="H5964">
        <v>3.12</v>
      </c>
      <c r="I5964">
        <v>5.05</v>
      </c>
      <c r="J5964">
        <v>5.55</v>
      </c>
      <c r="K5964">
        <v>2.7</v>
      </c>
      <c r="U5964">
        <v>47</v>
      </c>
      <c r="V5964">
        <v>62</v>
      </c>
      <c r="W5964">
        <v>53</v>
      </c>
      <c r="X5964">
        <v>168</v>
      </c>
      <c r="Y5964">
        <v>138</v>
      </c>
      <c r="Z5964">
        <v>171</v>
      </c>
      <c r="AA5964">
        <f t="shared" si="1292"/>
        <v>639</v>
      </c>
      <c r="AB5964">
        <f t="shared" si="1287"/>
        <v>1.0648188033336327E-4</v>
      </c>
      <c r="AC5964" s="175"/>
    </row>
    <row r="5965" spans="1:29">
      <c r="A5965" t="s">
        <v>13164</v>
      </c>
      <c r="B5965" t="s">
        <v>13165</v>
      </c>
      <c r="C5965">
        <v>4.04</v>
      </c>
      <c r="D5965">
        <v>4.0599999999999996</v>
      </c>
      <c r="E5965">
        <v>2.84</v>
      </c>
      <c r="F5965">
        <v>5.96</v>
      </c>
      <c r="G5965">
        <v>6.26</v>
      </c>
      <c r="H5965">
        <v>3.26</v>
      </c>
      <c r="I5965">
        <v>5.22</v>
      </c>
      <c r="J5965">
        <v>5.65</v>
      </c>
      <c r="K5965">
        <v>2.7</v>
      </c>
      <c r="U5965">
        <v>42</v>
      </c>
      <c r="V5965">
        <v>55</v>
      </c>
      <c r="W5965">
        <v>48</v>
      </c>
      <c r="X5965">
        <v>156</v>
      </c>
      <c r="Y5965">
        <v>140</v>
      </c>
      <c r="Z5965">
        <v>163</v>
      </c>
      <c r="AA5965">
        <f t="shared" si="1292"/>
        <v>604</v>
      </c>
      <c r="AB5965">
        <f t="shared" si="1287"/>
        <v>1.0064953947003351E-4</v>
      </c>
      <c r="AC5965" s="175">
        <f t="shared" ref="AC5965" si="1293">SUM(AB5965:AB5968)/4</f>
        <v>9.1817709019848453E-5</v>
      </c>
    </row>
    <row r="5966" spans="1:29">
      <c r="A5966" t="s">
        <v>13166</v>
      </c>
      <c r="B5966" t="s">
        <v>13167</v>
      </c>
      <c r="C5966">
        <v>4.05</v>
      </c>
      <c r="D5966">
        <v>4.0599999999999996</v>
      </c>
      <c r="E5966">
        <v>2.91</v>
      </c>
      <c r="F5966">
        <v>6.16</v>
      </c>
      <c r="G5966">
        <v>6.28</v>
      </c>
      <c r="H5966">
        <v>3.38</v>
      </c>
      <c r="I5966">
        <v>5.39</v>
      </c>
      <c r="J5966">
        <v>5.74</v>
      </c>
      <c r="K5966">
        <v>2.7</v>
      </c>
      <c r="U5966">
        <v>36</v>
      </c>
      <c r="V5966">
        <v>53</v>
      </c>
      <c r="W5966">
        <v>42</v>
      </c>
      <c r="X5966">
        <v>145</v>
      </c>
      <c r="Y5966">
        <v>133</v>
      </c>
      <c r="Z5966">
        <v>148</v>
      </c>
      <c r="AA5966">
        <f t="shared" si="1292"/>
        <v>557</v>
      </c>
      <c r="AB5966">
        <f t="shared" si="1287"/>
        <v>9.2817538882133553E-5</v>
      </c>
      <c r="AC5966" s="175"/>
    </row>
    <row r="5967" spans="1:29">
      <c r="A5967" t="s">
        <v>13168</v>
      </c>
      <c r="B5967" t="s">
        <v>13169</v>
      </c>
      <c r="C5967">
        <v>4.05</v>
      </c>
      <c r="D5967">
        <v>4.0599999999999996</v>
      </c>
      <c r="E5967">
        <v>2.96</v>
      </c>
      <c r="F5967">
        <v>6.22</v>
      </c>
      <c r="G5967">
        <v>6.29</v>
      </c>
      <c r="H5967">
        <v>3.52</v>
      </c>
      <c r="I5967">
        <v>5.52</v>
      </c>
      <c r="J5967">
        <v>5.8</v>
      </c>
      <c r="K5967">
        <v>2.7</v>
      </c>
      <c r="U5967">
        <v>32</v>
      </c>
      <c r="V5967">
        <v>49</v>
      </c>
      <c r="W5967">
        <v>36</v>
      </c>
      <c r="X5967">
        <v>133</v>
      </c>
      <c r="Y5967">
        <v>129</v>
      </c>
      <c r="Z5967">
        <v>151</v>
      </c>
      <c r="AA5967">
        <f t="shared" si="1292"/>
        <v>530</v>
      </c>
      <c r="AB5967">
        <f t="shared" si="1287"/>
        <v>8.8318304501850604E-5</v>
      </c>
      <c r="AC5967" s="175"/>
    </row>
    <row r="5968" spans="1:29">
      <c r="A5968" t="s">
        <v>13170</v>
      </c>
      <c r="B5968" t="s">
        <v>13171</v>
      </c>
      <c r="C5968">
        <v>4.05</v>
      </c>
      <c r="D5968">
        <v>4.0599999999999996</v>
      </c>
      <c r="E5968">
        <v>3</v>
      </c>
      <c r="F5968">
        <v>6.24</v>
      </c>
      <c r="G5968">
        <v>6.29</v>
      </c>
      <c r="H5968">
        <v>3.63</v>
      </c>
      <c r="I5968">
        <v>5.62</v>
      </c>
      <c r="J5968">
        <v>5.85</v>
      </c>
      <c r="K5968">
        <v>2.7</v>
      </c>
      <c r="U5968">
        <v>32</v>
      </c>
      <c r="V5968">
        <v>47</v>
      </c>
      <c r="W5968">
        <v>33</v>
      </c>
      <c r="X5968">
        <v>127</v>
      </c>
      <c r="Y5968">
        <v>129</v>
      </c>
      <c r="Z5968">
        <v>145</v>
      </c>
      <c r="AA5968">
        <f t="shared" si="1292"/>
        <v>513</v>
      </c>
      <c r="AB5968">
        <f t="shared" si="1287"/>
        <v>8.5485453225376146E-5</v>
      </c>
      <c r="AC5968" s="175"/>
    </row>
    <row r="5969" spans="1:29">
      <c r="A5969" t="s">
        <v>13172</v>
      </c>
      <c r="B5969" t="s">
        <v>13173</v>
      </c>
      <c r="C5969">
        <v>4.05</v>
      </c>
      <c r="D5969">
        <v>4.0599999999999996</v>
      </c>
      <c r="E5969">
        <v>3.03</v>
      </c>
      <c r="F5969">
        <v>6.25</v>
      </c>
      <c r="G5969">
        <v>6.29</v>
      </c>
      <c r="H5969">
        <v>3.68</v>
      </c>
      <c r="I5969">
        <v>5.69</v>
      </c>
      <c r="J5969">
        <v>5.89</v>
      </c>
      <c r="K5969">
        <v>2.7</v>
      </c>
      <c r="U5969">
        <v>32</v>
      </c>
      <c r="V5969">
        <v>47</v>
      </c>
      <c r="W5969">
        <v>36</v>
      </c>
      <c r="X5969">
        <v>109</v>
      </c>
      <c r="Y5969">
        <v>119</v>
      </c>
      <c r="Z5969">
        <v>117</v>
      </c>
      <c r="AA5969">
        <f t="shared" si="1292"/>
        <v>460</v>
      </c>
      <c r="AB5969">
        <f t="shared" si="1287"/>
        <v>7.665362277519109E-5</v>
      </c>
      <c r="AC5969" s="175">
        <f t="shared" si="1286"/>
        <v>7.252932459326505E-5</v>
      </c>
    </row>
    <row r="5970" spans="1:29">
      <c r="A5970" t="s">
        <v>13174</v>
      </c>
      <c r="B5970" t="s">
        <v>13175</v>
      </c>
      <c r="C5970">
        <v>4.05</v>
      </c>
      <c r="D5970">
        <v>4.0599999999999996</v>
      </c>
      <c r="E5970">
        <v>3.04</v>
      </c>
      <c r="F5970">
        <v>6.25</v>
      </c>
      <c r="G5970">
        <v>6.29</v>
      </c>
      <c r="H5970">
        <v>3.7</v>
      </c>
      <c r="I5970">
        <v>5.72</v>
      </c>
      <c r="J5970">
        <v>5.91</v>
      </c>
      <c r="K5970">
        <v>2.7</v>
      </c>
      <c r="U5970">
        <v>34</v>
      </c>
      <c r="V5970">
        <v>44</v>
      </c>
      <c r="W5970">
        <v>37</v>
      </c>
      <c r="X5970">
        <v>90</v>
      </c>
      <c r="Y5970">
        <v>122</v>
      </c>
      <c r="Z5970">
        <v>112</v>
      </c>
      <c r="AA5970">
        <f t="shared" si="1292"/>
        <v>439</v>
      </c>
      <c r="AB5970">
        <f t="shared" si="1287"/>
        <v>7.3154218257193241E-5</v>
      </c>
      <c r="AC5970" s="175"/>
    </row>
    <row r="5971" spans="1:29">
      <c r="A5971" t="s">
        <v>13176</v>
      </c>
      <c r="B5971" t="s">
        <v>13177</v>
      </c>
      <c r="C5971">
        <v>4.05</v>
      </c>
      <c r="D5971">
        <v>4.0599999999999996</v>
      </c>
      <c r="E5971">
        <v>3.04</v>
      </c>
      <c r="F5971">
        <v>6.24</v>
      </c>
      <c r="G5971">
        <v>6.29</v>
      </c>
      <c r="H5971">
        <v>3.69</v>
      </c>
      <c r="I5971">
        <v>5.72</v>
      </c>
      <c r="J5971">
        <v>5.91</v>
      </c>
      <c r="K5971">
        <v>2.7</v>
      </c>
      <c r="U5971">
        <v>33</v>
      </c>
      <c r="V5971">
        <v>46</v>
      </c>
      <c r="W5971">
        <v>40</v>
      </c>
      <c r="X5971">
        <v>86</v>
      </c>
      <c r="Y5971">
        <v>111</v>
      </c>
      <c r="Z5971">
        <v>100</v>
      </c>
      <c r="AA5971">
        <f t="shared" si="1292"/>
        <v>416</v>
      </c>
      <c r="AB5971">
        <f t="shared" si="1287"/>
        <v>6.9321537118433683E-5</v>
      </c>
      <c r="AC5971" s="175"/>
    </row>
    <row r="5972" spans="1:29">
      <c r="A5972" t="s">
        <v>13178</v>
      </c>
      <c r="B5972" t="s">
        <v>13179</v>
      </c>
      <c r="C5972">
        <v>4.05</v>
      </c>
      <c r="D5972">
        <v>4.0599999999999996</v>
      </c>
      <c r="E5972">
        <v>3.03</v>
      </c>
      <c r="F5972">
        <v>6.23</v>
      </c>
      <c r="G5972">
        <v>6.29</v>
      </c>
      <c r="H5972">
        <v>3.65</v>
      </c>
      <c r="I5972">
        <v>5.68</v>
      </c>
      <c r="J5972">
        <v>5.89</v>
      </c>
      <c r="K5972">
        <v>2.7</v>
      </c>
      <c r="U5972">
        <v>36</v>
      </c>
      <c r="V5972">
        <v>49</v>
      </c>
      <c r="W5972">
        <v>41</v>
      </c>
      <c r="X5972">
        <v>73</v>
      </c>
      <c r="Y5972">
        <v>109</v>
      </c>
      <c r="Z5972">
        <v>118</v>
      </c>
      <c r="AA5972">
        <f t="shared" si="1292"/>
        <v>426</v>
      </c>
      <c r="AB5972">
        <f t="shared" si="1287"/>
        <v>7.0987920222242187E-5</v>
      </c>
      <c r="AC5972" s="175"/>
    </row>
    <row r="5973" spans="1:29">
      <c r="A5973" t="s">
        <v>13180</v>
      </c>
      <c r="B5973" t="s">
        <v>13181</v>
      </c>
      <c r="C5973">
        <v>4.05</v>
      </c>
      <c r="D5973">
        <v>4.0599999999999996</v>
      </c>
      <c r="E5973">
        <v>3</v>
      </c>
      <c r="F5973">
        <v>6.22</v>
      </c>
      <c r="G5973">
        <v>6.29</v>
      </c>
      <c r="H5973">
        <v>3.58</v>
      </c>
      <c r="I5973">
        <v>5.6</v>
      </c>
      <c r="J5973">
        <v>5.84</v>
      </c>
      <c r="K5973">
        <v>2.7</v>
      </c>
      <c r="U5973">
        <v>33</v>
      </c>
      <c r="V5973">
        <v>50</v>
      </c>
      <c r="W5973">
        <v>42</v>
      </c>
      <c r="X5973">
        <v>84</v>
      </c>
      <c r="Y5973">
        <v>117</v>
      </c>
      <c r="Z5973">
        <v>139</v>
      </c>
      <c r="AA5973">
        <f t="shared" si="1292"/>
        <v>465</v>
      </c>
      <c r="AB5973">
        <f t="shared" si="1287"/>
        <v>7.7486814327095335E-5</v>
      </c>
      <c r="AC5973" s="175">
        <f t="shared" si="1288"/>
        <v>8.352745307840116E-5</v>
      </c>
    </row>
    <row r="5974" spans="1:29">
      <c r="A5974" t="s">
        <v>13182</v>
      </c>
      <c r="B5974" t="s">
        <v>13183</v>
      </c>
      <c r="C5974">
        <v>4.05</v>
      </c>
      <c r="D5974">
        <v>4.0599999999999996</v>
      </c>
      <c r="E5974">
        <v>2.92</v>
      </c>
      <c r="F5974">
        <v>6.19</v>
      </c>
      <c r="G5974">
        <v>6.29</v>
      </c>
      <c r="H5974">
        <v>3.48</v>
      </c>
      <c r="I5974">
        <v>5.42</v>
      </c>
      <c r="J5974">
        <v>5.75</v>
      </c>
      <c r="K5974">
        <v>2.7</v>
      </c>
      <c r="U5974">
        <v>33</v>
      </c>
      <c r="V5974">
        <v>55</v>
      </c>
      <c r="W5974">
        <v>48</v>
      </c>
      <c r="X5974">
        <v>90</v>
      </c>
      <c r="Y5974">
        <v>123</v>
      </c>
      <c r="Z5974">
        <v>134</v>
      </c>
      <c r="AA5974">
        <f t="shared" si="1292"/>
        <v>483</v>
      </c>
      <c r="AB5974">
        <f t="shared" ref="AB5974:AB6037" si="1294">AA5974/$AD$4</f>
        <v>8.0486303913950648E-5</v>
      </c>
      <c r="AC5974" s="175"/>
    </row>
    <row r="5975" spans="1:29">
      <c r="A5975" t="s">
        <v>13184</v>
      </c>
      <c r="B5975" t="s">
        <v>13185</v>
      </c>
      <c r="C5975">
        <v>4.04</v>
      </c>
      <c r="D5975">
        <v>4.0599999999999996</v>
      </c>
      <c r="E5975">
        <v>2.86</v>
      </c>
      <c r="F5975">
        <v>6.1</v>
      </c>
      <c r="G5975">
        <v>6.28</v>
      </c>
      <c r="H5975">
        <v>3.35</v>
      </c>
      <c r="I5975">
        <v>5.28</v>
      </c>
      <c r="J5975">
        <v>5.68</v>
      </c>
      <c r="K5975">
        <v>2.7</v>
      </c>
      <c r="U5975">
        <v>31</v>
      </c>
      <c r="V5975">
        <v>61</v>
      </c>
      <c r="W5975">
        <v>53</v>
      </c>
      <c r="X5975">
        <v>110</v>
      </c>
      <c r="Y5975">
        <v>126</v>
      </c>
      <c r="Z5975">
        <v>141</v>
      </c>
      <c r="AA5975">
        <f t="shared" si="1292"/>
        <v>522</v>
      </c>
      <c r="AB5975">
        <f t="shared" si="1294"/>
        <v>8.6985198018803796E-5</v>
      </c>
      <c r="AC5975" s="175"/>
    </row>
    <row r="5976" spans="1:29">
      <c r="A5976" t="s">
        <v>13186</v>
      </c>
      <c r="B5976" t="s">
        <v>13187</v>
      </c>
      <c r="C5976">
        <v>4.03</v>
      </c>
      <c r="D5976">
        <v>4.0599999999999996</v>
      </c>
      <c r="E5976">
        <v>2.83</v>
      </c>
      <c r="F5976">
        <v>5.98</v>
      </c>
      <c r="G5976">
        <v>6.26</v>
      </c>
      <c r="H5976">
        <v>3.28</v>
      </c>
      <c r="I5976">
        <v>5.22</v>
      </c>
      <c r="J5976">
        <v>5.64</v>
      </c>
      <c r="K5976">
        <v>2.7</v>
      </c>
      <c r="U5976">
        <v>30</v>
      </c>
      <c r="V5976">
        <v>61</v>
      </c>
      <c r="W5976">
        <v>50</v>
      </c>
      <c r="X5976">
        <v>110</v>
      </c>
      <c r="Y5976">
        <v>138</v>
      </c>
      <c r="Z5976">
        <v>146</v>
      </c>
      <c r="AA5976">
        <f t="shared" si="1292"/>
        <v>535</v>
      </c>
      <c r="AB5976">
        <f t="shared" si="1294"/>
        <v>8.915149605375485E-5</v>
      </c>
      <c r="AC5976" s="175"/>
    </row>
    <row r="5977" spans="1:29">
      <c r="A5977" t="s">
        <v>13188</v>
      </c>
      <c r="B5977" t="s">
        <v>13189</v>
      </c>
      <c r="C5977">
        <v>4.01</v>
      </c>
      <c r="D5977">
        <v>4.0599999999999996</v>
      </c>
      <c r="E5977">
        <v>2.81</v>
      </c>
      <c r="F5977">
        <v>5.87</v>
      </c>
      <c r="G5977">
        <v>6.23</v>
      </c>
      <c r="H5977">
        <v>3.22</v>
      </c>
      <c r="I5977">
        <v>5.15</v>
      </c>
      <c r="J5977">
        <v>5.61</v>
      </c>
      <c r="K5977">
        <v>2.7</v>
      </c>
      <c r="U5977">
        <v>31</v>
      </c>
      <c r="V5977">
        <v>58</v>
      </c>
      <c r="W5977">
        <v>45</v>
      </c>
      <c r="X5977">
        <v>105</v>
      </c>
      <c r="Y5977">
        <v>134</v>
      </c>
      <c r="Z5977">
        <v>125</v>
      </c>
      <c r="AA5977">
        <f t="shared" si="1292"/>
        <v>498</v>
      </c>
      <c r="AB5977">
        <f t="shared" si="1294"/>
        <v>8.2985878569663397E-5</v>
      </c>
      <c r="AC5977" s="175">
        <f t="shared" si="1289"/>
        <v>5.836506821089278E-5</v>
      </c>
    </row>
    <row r="5978" spans="1:29">
      <c r="A5978" t="s">
        <v>13190</v>
      </c>
      <c r="B5978" t="s">
        <v>13191</v>
      </c>
      <c r="C5978">
        <v>3.98</v>
      </c>
      <c r="D5978">
        <v>4.0599999999999996</v>
      </c>
      <c r="E5978">
        <v>2.78</v>
      </c>
      <c r="F5978">
        <v>5.77</v>
      </c>
      <c r="G5978">
        <v>6.19</v>
      </c>
      <c r="H5978">
        <v>3.18</v>
      </c>
      <c r="I5978">
        <v>5.09</v>
      </c>
      <c r="J5978">
        <v>5.58</v>
      </c>
      <c r="K5978">
        <v>2.7</v>
      </c>
      <c r="U5978">
        <v>26</v>
      </c>
      <c r="V5978">
        <v>45</v>
      </c>
      <c r="W5978">
        <v>32</v>
      </c>
      <c r="X5978">
        <v>94</v>
      </c>
      <c r="Y5978">
        <v>121</v>
      </c>
      <c r="Z5978">
        <v>73</v>
      </c>
      <c r="AA5978">
        <f t="shared" si="1292"/>
        <v>391</v>
      </c>
      <c r="AB5978">
        <f t="shared" si="1294"/>
        <v>6.515557935891243E-5</v>
      </c>
      <c r="AC5978" s="175"/>
    </row>
    <row r="5979" spans="1:29">
      <c r="A5979" t="s">
        <v>13192</v>
      </c>
      <c r="B5979" t="s">
        <v>13193</v>
      </c>
      <c r="C5979">
        <v>3.96</v>
      </c>
      <c r="D5979">
        <v>4.0599999999999996</v>
      </c>
      <c r="E5979">
        <v>2.76</v>
      </c>
      <c r="F5979">
        <v>5.68</v>
      </c>
      <c r="G5979">
        <v>6.15</v>
      </c>
      <c r="H5979">
        <v>3.15</v>
      </c>
      <c r="I5979">
        <v>5.04</v>
      </c>
      <c r="J5979">
        <v>5.55</v>
      </c>
      <c r="K5979">
        <v>2.7</v>
      </c>
      <c r="U5979">
        <v>22</v>
      </c>
      <c r="V5979">
        <v>32</v>
      </c>
      <c r="W5979">
        <v>20</v>
      </c>
      <c r="X5979">
        <v>71</v>
      </c>
      <c r="Y5979">
        <v>91</v>
      </c>
      <c r="Z5979">
        <v>30</v>
      </c>
      <c r="AA5979">
        <f t="shared" si="1292"/>
        <v>266</v>
      </c>
      <c r="AB5979">
        <f t="shared" si="1294"/>
        <v>4.432579056130615E-5</v>
      </c>
      <c r="AC5979" s="175"/>
    </row>
    <row r="5980" spans="1:29">
      <c r="A5980" t="s">
        <v>13194</v>
      </c>
      <c r="B5980" t="s">
        <v>13195</v>
      </c>
      <c r="C5980">
        <v>3.93</v>
      </c>
      <c r="D5980">
        <v>4.05</v>
      </c>
      <c r="E5980">
        <v>2.75</v>
      </c>
      <c r="F5980">
        <v>5.59</v>
      </c>
      <c r="G5980">
        <v>6.11</v>
      </c>
      <c r="H5980">
        <v>3.13</v>
      </c>
      <c r="I5980">
        <v>4.99</v>
      </c>
      <c r="J5980">
        <v>5.52</v>
      </c>
      <c r="K5980">
        <v>2.7</v>
      </c>
      <c r="U5980">
        <v>26</v>
      </c>
      <c r="V5980">
        <v>29</v>
      </c>
      <c r="W5980">
        <v>22</v>
      </c>
      <c r="X5980">
        <v>88</v>
      </c>
      <c r="Y5980">
        <v>68</v>
      </c>
      <c r="Z5980">
        <v>13</v>
      </c>
      <c r="AA5980">
        <f t="shared" si="1292"/>
        <v>246</v>
      </c>
      <c r="AB5980">
        <f t="shared" si="1294"/>
        <v>4.0993024353689149E-5</v>
      </c>
      <c r="AC5980" s="175"/>
    </row>
    <row r="5981" spans="1:29">
      <c r="A5981" t="s">
        <v>13196</v>
      </c>
      <c r="B5981" t="s">
        <v>13197</v>
      </c>
      <c r="C5981">
        <v>3.9</v>
      </c>
      <c r="D5981">
        <v>4.05</v>
      </c>
      <c r="E5981">
        <v>2.73</v>
      </c>
      <c r="F5981">
        <v>5.5</v>
      </c>
      <c r="G5981">
        <v>6.06</v>
      </c>
      <c r="H5981">
        <v>3.1</v>
      </c>
      <c r="I5981">
        <v>4.95</v>
      </c>
      <c r="J5981">
        <v>5.5</v>
      </c>
      <c r="K5981">
        <v>2.7</v>
      </c>
      <c r="U5981">
        <v>23</v>
      </c>
      <c r="V5981">
        <v>27</v>
      </c>
      <c r="W5981">
        <v>23</v>
      </c>
      <c r="X5981">
        <v>88</v>
      </c>
      <c r="Y5981">
        <v>71</v>
      </c>
      <c r="Z5981">
        <v>15</v>
      </c>
      <c r="AA5981">
        <f t="shared" si="1292"/>
        <v>247</v>
      </c>
      <c r="AB5981">
        <f t="shared" si="1294"/>
        <v>4.1159662664069996E-5</v>
      </c>
      <c r="AC5981" s="175">
        <f t="shared" si="1290"/>
        <v>4.6992003527399754E-5</v>
      </c>
    </row>
    <row r="5982" spans="1:29">
      <c r="A5982" t="s">
        <v>13198</v>
      </c>
      <c r="B5982" t="s">
        <v>13199</v>
      </c>
      <c r="C5982">
        <v>3.89</v>
      </c>
      <c r="D5982">
        <v>4.05</v>
      </c>
      <c r="E5982">
        <v>2.72</v>
      </c>
      <c r="F5982">
        <v>5.44</v>
      </c>
      <c r="G5982">
        <v>6.03</v>
      </c>
      <c r="H5982">
        <v>3.08</v>
      </c>
      <c r="I5982">
        <v>4.92</v>
      </c>
      <c r="J5982">
        <v>5.49</v>
      </c>
      <c r="K5982">
        <v>2.7</v>
      </c>
      <c r="U5982">
        <v>33</v>
      </c>
      <c r="V5982">
        <v>26</v>
      </c>
      <c r="W5982">
        <v>26</v>
      </c>
      <c r="X5982">
        <v>67</v>
      </c>
      <c r="Y5982">
        <v>69</v>
      </c>
      <c r="Z5982">
        <v>12</v>
      </c>
      <c r="AA5982">
        <f t="shared" si="1292"/>
        <v>233</v>
      </c>
      <c r="AB5982">
        <f t="shared" si="1294"/>
        <v>3.8826726318738095E-5</v>
      </c>
      <c r="AC5982" s="175"/>
    </row>
    <row r="5983" spans="1:29">
      <c r="A5983" t="s">
        <v>13200</v>
      </c>
      <c r="B5983" t="s">
        <v>13201</v>
      </c>
      <c r="C5983">
        <v>3.86</v>
      </c>
      <c r="D5983">
        <v>4.04</v>
      </c>
      <c r="E5983">
        <v>2.7</v>
      </c>
      <c r="F5983">
        <v>5.38</v>
      </c>
      <c r="G5983">
        <v>5.99</v>
      </c>
      <c r="H5983">
        <v>3.06</v>
      </c>
      <c r="I5983">
        <v>4.88</v>
      </c>
      <c r="J5983">
        <v>5.47</v>
      </c>
      <c r="K5983">
        <v>2.7</v>
      </c>
      <c r="U5983">
        <v>30</v>
      </c>
      <c r="V5983">
        <v>31</v>
      </c>
      <c r="W5983">
        <v>30</v>
      </c>
      <c r="X5983">
        <v>84</v>
      </c>
      <c r="Y5983">
        <v>66</v>
      </c>
      <c r="Z5983">
        <v>23</v>
      </c>
      <c r="AA5983">
        <f t="shared" si="1292"/>
        <v>264</v>
      </c>
      <c r="AB5983">
        <f t="shared" si="1294"/>
        <v>4.3992513940544448E-5</v>
      </c>
      <c r="AC5983" s="175"/>
    </row>
    <row r="5984" spans="1:29">
      <c r="A5984" t="s">
        <v>13202</v>
      </c>
      <c r="B5984" t="s">
        <v>13203</v>
      </c>
      <c r="C5984">
        <v>3.84</v>
      </c>
      <c r="D5984">
        <v>4.04</v>
      </c>
      <c r="E5984">
        <v>2.7</v>
      </c>
      <c r="F5984">
        <v>5.35</v>
      </c>
      <c r="G5984">
        <v>5.97</v>
      </c>
      <c r="H5984">
        <v>3.05</v>
      </c>
      <c r="I5984">
        <v>4.8600000000000003</v>
      </c>
      <c r="J5984">
        <v>5.46</v>
      </c>
      <c r="K5984">
        <v>2.7</v>
      </c>
      <c r="U5984">
        <v>36</v>
      </c>
      <c r="V5984">
        <v>45</v>
      </c>
      <c r="W5984">
        <v>40</v>
      </c>
      <c r="X5984">
        <v>104</v>
      </c>
      <c r="Y5984">
        <v>106</v>
      </c>
      <c r="Z5984">
        <v>53</v>
      </c>
      <c r="AA5984">
        <f t="shared" si="1292"/>
        <v>384</v>
      </c>
      <c r="AB5984">
        <f t="shared" si="1294"/>
        <v>6.3989111186246476E-5</v>
      </c>
      <c r="AC5984" s="175"/>
    </row>
    <row r="5985" spans="1:29">
      <c r="A5985" t="s">
        <v>13204</v>
      </c>
      <c r="B5985" t="s">
        <v>13205</v>
      </c>
      <c r="C5985">
        <v>3.82</v>
      </c>
      <c r="D5985">
        <v>4.04</v>
      </c>
      <c r="E5985">
        <v>2.69</v>
      </c>
      <c r="F5985">
        <v>5.31</v>
      </c>
      <c r="G5985">
        <v>5.94</v>
      </c>
      <c r="H5985">
        <v>3.03</v>
      </c>
      <c r="I5985">
        <v>4.8499999999999996</v>
      </c>
      <c r="J5985">
        <v>5.45</v>
      </c>
      <c r="K5985">
        <v>2.7</v>
      </c>
      <c r="U5985">
        <v>40</v>
      </c>
      <c r="V5985">
        <v>73</v>
      </c>
      <c r="W5985">
        <v>60</v>
      </c>
      <c r="X5985">
        <v>125</v>
      </c>
      <c r="Y5985">
        <v>144</v>
      </c>
      <c r="Z5985">
        <v>168</v>
      </c>
      <c r="AA5985">
        <f t="shared" si="1292"/>
        <v>610</v>
      </c>
      <c r="AB5985">
        <f t="shared" si="1294"/>
        <v>1.0164936933231862E-4</v>
      </c>
      <c r="AC5985" s="175">
        <f t="shared" ref="AC5985" si="1295">SUM(AB5985:AB5988)/4</f>
        <v>1.165218385338095E-4</v>
      </c>
    </row>
    <row r="5986" spans="1:29">
      <c r="A5986" t="s">
        <v>13206</v>
      </c>
      <c r="B5986" t="s">
        <v>13207</v>
      </c>
      <c r="C5986">
        <v>3.87</v>
      </c>
      <c r="D5986">
        <v>4.05</v>
      </c>
      <c r="E5986">
        <v>2.71</v>
      </c>
      <c r="F5986">
        <v>5.34</v>
      </c>
      <c r="G5986">
        <v>5.95</v>
      </c>
      <c r="H5986">
        <v>3.03</v>
      </c>
      <c r="I5986">
        <v>4.8899999999999997</v>
      </c>
      <c r="J5986">
        <v>5.47</v>
      </c>
      <c r="K5986">
        <v>2.7</v>
      </c>
      <c r="U5986">
        <v>37</v>
      </c>
      <c r="V5986">
        <v>95</v>
      </c>
      <c r="W5986">
        <v>65</v>
      </c>
      <c r="X5986">
        <v>188</v>
      </c>
      <c r="Y5986">
        <v>122</v>
      </c>
      <c r="Z5986">
        <v>262</v>
      </c>
      <c r="AA5986">
        <f t="shared" si="1292"/>
        <v>769</v>
      </c>
      <c r="AB5986">
        <f t="shared" si="1294"/>
        <v>1.2814486068287381E-4</v>
      </c>
      <c r="AC5986" s="175"/>
    </row>
    <row r="5987" spans="1:29">
      <c r="A5987" t="s">
        <v>13208</v>
      </c>
      <c r="B5987" t="s">
        <v>13209</v>
      </c>
      <c r="C5987">
        <v>3.95</v>
      </c>
      <c r="D5987">
        <v>4.0599999999999996</v>
      </c>
      <c r="E5987">
        <v>2.75</v>
      </c>
      <c r="F5987">
        <v>5.51</v>
      </c>
      <c r="G5987">
        <v>6.07</v>
      </c>
      <c r="H5987">
        <v>3.08</v>
      </c>
      <c r="I5987">
        <v>4.9800000000000004</v>
      </c>
      <c r="J5987">
        <v>5.52</v>
      </c>
      <c r="K5987">
        <v>2.7</v>
      </c>
      <c r="U5987">
        <v>41</v>
      </c>
      <c r="V5987">
        <v>75</v>
      </c>
      <c r="W5987">
        <v>71</v>
      </c>
      <c r="X5987">
        <v>200</v>
      </c>
      <c r="Y5987">
        <v>154</v>
      </c>
      <c r="Z5987">
        <v>226</v>
      </c>
      <c r="AA5987">
        <f t="shared" si="1292"/>
        <v>767</v>
      </c>
      <c r="AB5987">
        <f t="shared" si="1294"/>
        <v>1.278115840621121E-4</v>
      </c>
      <c r="AC5987" s="175"/>
    </row>
    <row r="5988" spans="1:29">
      <c r="A5988" t="s">
        <v>13210</v>
      </c>
      <c r="B5988" t="s">
        <v>13211</v>
      </c>
      <c r="C5988">
        <v>3.99</v>
      </c>
      <c r="D5988">
        <v>4.0599999999999996</v>
      </c>
      <c r="E5988">
        <v>2.8</v>
      </c>
      <c r="F5988">
        <v>5.73</v>
      </c>
      <c r="G5988">
        <v>6.18</v>
      </c>
      <c r="H5988">
        <v>3.16</v>
      </c>
      <c r="I5988">
        <v>5.0999999999999996</v>
      </c>
      <c r="J5988">
        <v>5.58</v>
      </c>
      <c r="K5988">
        <v>2.7</v>
      </c>
      <c r="U5988">
        <v>55</v>
      </c>
      <c r="V5988">
        <v>73</v>
      </c>
      <c r="W5988">
        <v>65</v>
      </c>
      <c r="X5988">
        <v>149</v>
      </c>
      <c r="Y5988">
        <v>138</v>
      </c>
      <c r="Z5988">
        <v>171</v>
      </c>
      <c r="AA5988">
        <f t="shared" si="1292"/>
        <v>651</v>
      </c>
      <c r="AB5988">
        <f t="shared" si="1294"/>
        <v>1.0848154005793348E-4</v>
      </c>
      <c r="AC5988" s="175"/>
    </row>
    <row r="5989" spans="1:29">
      <c r="A5989" t="s">
        <v>13212</v>
      </c>
      <c r="B5989" t="s">
        <v>13213</v>
      </c>
      <c r="C5989">
        <v>4.0199999999999996</v>
      </c>
      <c r="D5989">
        <v>4.0599999999999996</v>
      </c>
      <c r="E5989">
        <v>2.84</v>
      </c>
      <c r="F5989">
        <v>5.9</v>
      </c>
      <c r="G5989">
        <v>6.23</v>
      </c>
      <c r="H5989">
        <v>3.24</v>
      </c>
      <c r="I5989">
        <v>5.2</v>
      </c>
      <c r="J5989">
        <v>5.64</v>
      </c>
      <c r="K5989">
        <v>2.7</v>
      </c>
      <c r="U5989">
        <v>51</v>
      </c>
      <c r="V5989">
        <v>66</v>
      </c>
      <c r="W5989">
        <v>58</v>
      </c>
      <c r="X5989">
        <v>130</v>
      </c>
      <c r="Y5989">
        <v>140</v>
      </c>
      <c r="Z5989">
        <v>164</v>
      </c>
      <c r="AA5989">
        <f t="shared" si="1292"/>
        <v>609</v>
      </c>
      <c r="AB5989">
        <f t="shared" si="1294"/>
        <v>1.0148273102193777E-4</v>
      </c>
      <c r="AC5989" s="175">
        <f t="shared" ref="AC5989:AC6049" si="1296">SUM(AB5989:AB5992)/4</f>
        <v>9.3817368744418666E-5</v>
      </c>
    </row>
    <row r="5990" spans="1:29">
      <c r="A5990" t="s">
        <v>13214</v>
      </c>
      <c r="B5990" t="s">
        <v>13215</v>
      </c>
      <c r="C5990">
        <v>4.04</v>
      </c>
      <c r="D5990">
        <v>4.0599999999999996</v>
      </c>
      <c r="E5990">
        <v>2.87</v>
      </c>
      <c r="F5990">
        <v>5.99</v>
      </c>
      <c r="G5990">
        <v>6.26</v>
      </c>
      <c r="H5990">
        <v>3.29</v>
      </c>
      <c r="I5990">
        <v>5.27</v>
      </c>
      <c r="J5990">
        <v>5.67</v>
      </c>
      <c r="K5990">
        <v>2.7</v>
      </c>
      <c r="U5990">
        <v>38</v>
      </c>
      <c r="V5990">
        <v>63</v>
      </c>
      <c r="W5990">
        <v>52</v>
      </c>
      <c r="X5990">
        <v>150</v>
      </c>
      <c r="Y5990">
        <v>133</v>
      </c>
      <c r="Z5990">
        <v>149</v>
      </c>
      <c r="AA5990">
        <f t="shared" si="1292"/>
        <v>585</v>
      </c>
      <c r="AB5990">
        <f t="shared" si="1294"/>
        <v>9.7483411572797356E-5</v>
      </c>
      <c r="AC5990" s="175"/>
    </row>
    <row r="5991" spans="1:29">
      <c r="A5991" t="s">
        <v>13216</v>
      </c>
      <c r="B5991" t="s">
        <v>13217</v>
      </c>
      <c r="C5991">
        <v>4.05</v>
      </c>
      <c r="D5991">
        <v>4.0599999999999996</v>
      </c>
      <c r="E5991">
        <v>2.89</v>
      </c>
      <c r="F5991">
        <v>6.09</v>
      </c>
      <c r="G5991">
        <v>6.28</v>
      </c>
      <c r="H5991">
        <v>3.38</v>
      </c>
      <c r="I5991">
        <v>5.34</v>
      </c>
      <c r="J5991">
        <v>5.71</v>
      </c>
      <c r="K5991">
        <v>2.7</v>
      </c>
      <c r="U5991">
        <v>45</v>
      </c>
      <c r="V5991">
        <v>59</v>
      </c>
      <c r="W5991">
        <v>44</v>
      </c>
      <c r="X5991">
        <v>109</v>
      </c>
      <c r="Y5991">
        <v>129</v>
      </c>
      <c r="Z5991">
        <v>151</v>
      </c>
      <c r="AA5991">
        <f t="shared" si="1292"/>
        <v>537</v>
      </c>
      <c r="AB5991">
        <f t="shared" si="1294"/>
        <v>8.9484772674516559E-5</v>
      </c>
      <c r="AC5991" s="175"/>
    </row>
    <row r="5992" spans="1:29">
      <c r="A5992" t="s">
        <v>13218</v>
      </c>
      <c r="B5992" t="s">
        <v>13219</v>
      </c>
      <c r="C5992">
        <v>4.05</v>
      </c>
      <c r="D5992">
        <v>4.0599999999999996</v>
      </c>
      <c r="E5992">
        <v>2.92</v>
      </c>
      <c r="F5992">
        <v>6.15</v>
      </c>
      <c r="G5992">
        <v>6.29</v>
      </c>
      <c r="H5992">
        <v>3.45</v>
      </c>
      <c r="I5992">
        <v>5.4</v>
      </c>
      <c r="J5992">
        <v>5.74</v>
      </c>
      <c r="K5992">
        <v>2.7</v>
      </c>
      <c r="U5992">
        <v>41</v>
      </c>
      <c r="V5992">
        <v>56</v>
      </c>
      <c r="W5992">
        <v>42</v>
      </c>
      <c r="X5992">
        <v>107</v>
      </c>
      <c r="Y5992">
        <v>130</v>
      </c>
      <c r="Z5992">
        <v>145</v>
      </c>
      <c r="AA5992">
        <f t="shared" si="1292"/>
        <v>521</v>
      </c>
      <c r="AB5992">
        <f t="shared" si="1294"/>
        <v>8.6818559708422955E-5</v>
      </c>
      <c r="AC5992" s="175"/>
    </row>
    <row r="5993" spans="1:29">
      <c r="A5993" t="s">
        <v>13220</v>
      </c>
      <c r="B5993" t="s">
        <v>13221</v>
      </c>
      <c r="C5993">
        <v>4.05</v>
      </c>
      <c r="D5993">
        <v>4.0599999999999996</v>
      </c>
      <c r="E5993">
        <v>2.93</v>
      </c>
      <c r="F5993">
        <v>6.19</v>
      </c>
      <c r="G5993">
        <v>6.3</v>
      </c>
      <c r="H5993">
        <v>3.49</v>
      </c>
      <c r="I5993">
        <v>5.43</v>
      </c>
      <c r="J5993">
        <v>5.76</v>
      </c>
      <c r="K5993">
        <v>2.7</v>
      </c>
      <c r="U5993">
        <v>37</v>
      </c>
      <c r="V5993">
        <v>56</v>
      </c>
      <c r="W5993">
        <v>45</v>
      </c>
      <c r="X5993">
        <v>86</v>
      </c>
      <c r="Y5993">
        <v>119</v>
      </c>
      <c r="Z5993">
        <v>117</v>
      </c>
      <c r="AA5993">
        <f t="shared" si="1292"/>
        <v>460</v>
      </c>
      <c r="AB5993">
        <f t="shared" si="1294"/>
        <v>7.665362277519109E-5</v>
      </c>
      <c r="AC5993" s="175">
        <f t="shared" ref="AC5993:AC6053" si="1297">SUM(AB5993:AB5996)/4</f>
        <v>7.7195197283928853E-5</v>
      </c>
    </row>
    <row r="5994" spans="1:29">
      <c r="A5994" t="s">
        <v>13222</v>
      </c>
      <c r="B5994" t="s">
        <v>13223</v>
      </c>
      <c r="C5994">
        <v>4.05</v>
      </c>
      <c r="D5994">
        <v>4.0599999999999996</v>
      </c>
      <c r="E5994">
        <v>2.94</v>
      </c>
      <c r="F5994">
        <v>6.22</v>
      </c>
      <c r="G5994">
        <v>6.3</v>
      </c>
      <c r="H5994">
        <v>3.52</v>
      </c>
      <c r="I5994">
        <v>5.46</v>
      </c>
      <c r="J5994">
        <v>5.77</v>
      </c>
      <c r="K5994">
        <v>2.7</v>
      </c>
      <c r="U5994">
        <v>24</v>
      </c>
      <c r="V5994">
        <v>52</v>
      </c>
      <c r="W5994">
        <v>46</v>
      </c>
      <c r="X5994">
        <v>122</v>
      </c>
      <c r="Y5994">
        <v>122</v>
      </c>
      <c r="Z5994">
        <v>112</v>
      </c>
      <c r="AA5994">
        <f t="shared" si="1292"/>
        <v>478</v>
      </c>
      <c r="AB5994">
        <f t="shared" si="1294"/>
        <v>7.9653112362046389E-5</v>
      </c>
      <c r="AC5994" s="175"/>
    </row>
    <row r="5995" spans="1:29">
      <c r="A5995" t="s">
        <v>13224</v>
      </c>
      <c r="B5995" t="s">
        <v>13225</v>
      </c>
      <c r="C5995">
        <v>4.05</v>
      </c>
      <c r="D5995">
        <v>4.0599999999999996</v>
      </c>
      <c r="E5995">
        <v>2.94</v>
      </c>
      <c r="F5995">
        <v>6.23</v>
      </c>
      <c r="G5995">
        <v>6.3</v>
      </c>
      <c r="H5995">
        <v>3.52</v>
      </c>
      <c r="I5995">
        <v>5.46</v>
      </c>
      <c r="J5995">
        <v>5.77</v>
      </c>
      <c r="K5995">
        <v>2.7</v>
      </c>
      <c r="U5995">
        <v>26</v>
      </c>
      <c r="V5995">
        <v>56</v>
      </c>
      <c r="W5995">
        <v>50</v>
      </c>
      <c r="X5995">
        <v>111</v>
      </c>
      <c r="Y5995">
        <v>111</v>
      </c>
      <c r="Z5995">
        <v>100</v>
      </c>
      <c r="AA5995">
        <f t="shared" si="1292"/>
        <v>454</v>
      </c>
      <c r="AB5995">
        <f t="shared" si="1294"/>
        <v>7.565379291290599E-5</v>
      </c>
      <c r="AC5995" s="175"/>
    </row>
    <row r="5996" spans="1:29">
      <c r="A5996" t="s">
        <v>13226</v>
      </c>
      <c r="B5996" t="s">
        <v>13227</v>
      </c>
      <c r="C5996">
        <v>4.05</v>
      </c>
      <c r="D5996">
        <v>4.0599999999999996</v>
      </c>
      <c r="E5996">
        <v>2.91</v>
      </c>
      <c r="F5996">
        <v>6.22</v>
      </c>
      <c r="G5996">
        <v>6.29</v>
      </c>
      <c r="H5996">
        <v>3.49</v>
      </c>
      <c r="I5996">
        <v>5.4</v>
      </c>
      <c r="J5996">
        <v>5.74</v>
      </c>
      <c r="K5996">
        <v>2.7</v>
      </c>
      <c r="U5996">
        <v>29</v>
      </c>
      <c r="V5996">
        <v>58</v>
      </c>
      <c r="W5996">
        <v>52</v>
      </c>
      <c r="X5996">
        <v>95</v>
      </c>
      <c r="Y5996">
        <v>109</v>
      </c>
      <c r="Z5996">
        <v>118</v>
      </c>
      <c r="AA5996">
        <f t="shared" si="1292"/>
        <v>461</v>
      </c>
      <c r="AB5996">
        <f t="shared" si="1294"/>
        <v>7.6820261085571944E-5</v>
      </c>
      <c r="AC5996" s="175"/>
    </row>
    <row r="5997" spans="1:29">
      <c r="A5997" t="s">
        <v>13228</v>
      </c>
      <c r="B5997" t="s">
        <v>13229</v>
      </c>
      <c r="C5997">
        <v>4.05</v>
      </c>
      <c r="D5997">
        <v>4.0599999999999996</v>
      </c>
      <c r="E5997">
        <v>2.87</v>
      </c>
      <c r="F5997">
        <v>6.16</v>
      </c>
      <c r="G5997">
        <v>6.29</v>
      </c>
      <c r="H5997">
        <v>3.43</v>
      </c>
      <c r="I5997">
        <v>5.3</v>
      </c>
      <c r="J5997">
        <v>5.69</v>
      </c>
      <c r="K5997">
        <v>2.7</v>
      </c>
      <c r="U5997">
        <v>37</v>
      </c>
      <c r="V5997">
        <v>61</v>
      </c>
      <c r="W5997">
        <v>53</v>
      </c>
      <c r="X5997">
        <v>75</v>
      </c>
      <c r="Y5997">
        <v>117</v>
      </c>
      <c r="Z5997">
        <v>139</v>
      </c>
      <c r="AA5997">
        <f t="shared" si="1292"/>
        <v>482</v>
      </c>
      <c r="AB5997">
        <f t="shared" si="1294"/>
        <v>8.0319665603569793E-5</v>
      </c>
      <c r="AC5997" s="175">
        <f t="shared" ref="AC5997:AC6057" si="1298">SUM(AB5997:AB6000)/4</f>
        <v>8.5902049001328269E-5</v>
      </c>
    </row>
    <row r="5998" spans="1:29">
      <c r="A5998" t="s">
        <v>13230</v>
      </c>
      <c r="B5998" t="s">
        <v>13231</v>
      </c>
      <c r="C5998">
        <v>4.0199999999999996</v>
      </c>
      <c r="D5998">
        <v>4.0599999999999996</v>
      </c>
      <c r="E5998">
        <v>2.81</v>
      </c>
      <c r="F5998">
        <v>5.99</v>
      </c>
      <c r="G5998">
        <v>6.27</v>
      </c>
      <c r="H5998">
        <v>3.33</v>
      </c>
      <c r="I5998">
        <v>5.14</v>
      </c>
      <c r="J5998">
        <v>5.61</v>
      </c>
      <c r="K5998">
        <v>2.7</v>
      </c>
      <c r="U5998">
        <v>40</v>
      </c>
      <c r="V5998">
        <v>66</v>
      </c>
      <c r="W5998">
        <v>61</v>
      </c>
      <c r="X5998">
        <v>80</v>
      </c>
      <c r="Y5998">
        <v>123</v>
      </c>
      <c r="Z5998">
        <v>135</v>
      </c>
      <c r="AA5998">
        <f t="shared" si="1292"/>
        <v>505</v>
      </c>
      <c r="AB5998">
        <f t="shared" si="1294"/>
        <v>8.4152346742329351E-5</v>
      </c>
      <c r="AC5998" s="175"/>
    </row>
    <row r="5999" spans="1:29">
      <c r="A5999" t="s">
        <v>13232</v>
      </c>
      <c r="B5999" t="s">
        <v>13233</v>
      </c>
      <c r="C5999">
        <v>3.96</v>
      </c>
      <c r="D5999">
        <v>4.0599999999999996</v>
      </c>
      <c r="E5999">
        <v>2.76</v>
      </c>
      <c r="F5999">
        <v>5.74</v>
      </c>
      <c r="G5999">
        <v>6.21</v>
      </c>
      <c r="H5999">
        <v>3.23</v>
      </c>
      <c r="I5999">
        <v>5.0199999999999996</v>
      </c>
      <c r="J5999">
        <v>5.54</v>
      </c>
      <c r="K5999">
        <v>2.7</v>
      </c>
      <c r="U5999">
        <v>41</v>
      </c>
      <c r="V5999">
        <v>73</v>
      </c>
      <c r="W5999">
        <v>66</v>
      </c>
      <c r="X5999">
        <v>85</v>
      </c>
      <c r="Y5999">
        <v>127</v>
      </c>
      <c r="Z5999">
        <v>142</v>
      </c>
      <c r="AA5999">
        <f t="shared" si="1292"/>
        <v>534</v>
      </c>
      <c r="AB5999">
        <f t="shared" si="1294"/>
        <v>8.8984857743374009E-5</v>
      </c>
      <c r="AC5999" s="175"/>
    </row>
    <row r="6000" spans="1:29">
      <c r="A6000" t="s">
        <v>13234</v>
      </c>
      <c r="B6000" t="s">
        <v>13235</v>
      </c>
      <c r="C6000">
        <v>3.91</v>
      </c>
      <c r="D6000">
        <v>4.05</v>
      </c>
      <c r="E6000">
        <v>2.74</v>
      </c>
      <c r="F6000">
        <v>5.59</v>
      </c>
      <c r="G6000">
        <v>6.15</v>
      </c>
      <c r="H6000">
        <v>3.17</v>
      </c>
      <c r="I6000">
        <v>4.9400000000000004</v>
      </c>
      <c r="J6000">
        <v>5.5</v>
      </c>
      <c r="K6000">
        <v>2.7</v>
      </c>
      <c r="U6000">
        <v>39</v>
      </c>
      <c r="V6000">
        <v>72</v>
      </c>
      <c r="W6000">
        <v>62</v>
      </c>
      <c r="X6000">
        <v>83</v>
      </c>
      <c r="Y6000">
        <v>138</v>
      </c>
      <c r="Z6000">
        <v>147</v>
      </c>
      <c r="AA6000">
        <f t="shared" si="1292"/>
        <v>541</v>
      </c>
      <c r="AB6000">
        <f t="shared" si="1294"/>
        <v>9.0151325916039949E-5</v>
      </c>
      <c r="AC6000" s="175"/>
    </row>
    <row r="6001" spans="1:29">
      <c r="A6001" t="s">
        <v>13236</v>
      </c>
      <c r="B6001" t="s">
        <v>13237</v>
      </c>
      <c r="C6001">
        <v>3.87</v>
      </c>
      <c r="D6001">
        <v>4.05</v>
      </c>
      <c r="E6001">
        <v>2.72</v>
      </c>
      <c r="F6001">
        <v>5.5</v>
      </c>
      <c r="G6001">
        <v>6.09</v>
      </c>
      <c r="H6001">
        <v>3.14</v>
      </c>
      <c r="I6001">
        <v>4.8899999999999997</v>
      </c>
      <c r="J6001">
        <v>5.47</v>
      </c>
      <c r="K6001">
        <v>2.7</v>
      </c>
      <c r="U6001">
        <v>38</v>
      </c>
      <c r="V6001">
        <v>69</v>
      </c>
      <c r="W6001">
        <v>56</v>
      </c>
      <c r="X6001">
        <v>93</v>
      </c>
      <c r="Y6001">
        <v>134</v>
      </c>
      <c r="Z6001">
        <v>126</v>
      </c>
      <c r="AA6001">
        <f t="shared" si="1292"/>
        <v>516</v>
      </c>
      <c r="AB6001">
        <f t="shared" si="1294"/>
        <v>8.5985368156518696E-5</v>
      </c>
      <c r="AC6001" s="175">
        <f t="shared" ref="AC6001:AC6061" si="1299">SUM(AB6001:AB6004)/4</f>
        <v>6.0364727935462972E-5</v>
      </c>
    </row>
    <row r="6002" spans="1:29">
      <c r="A6002" t="s">
        <v>13238</v>
      </c>
      <c r="B6002" t="s">
        <v>13239</v>
      </c>
      <c r="C6002">
        <v>3.81</v>
      </c>
      <c r="D6002">
        <v>4.04</v>
      </c>
      <c r="E6002">
        <v>2.7</v>
      </c>
      <c r="F6002">
        <v>5.34</v>
      </c>
      <c r="G6002">
        <v>5.97</v>
      </c>
      <c r="H6002">
        <v>3.08</v>
      </c>
      <c r="I6002">
        <v>4.84</v>
      </c>
      <c r="J6002">
        <v>5.44</v>
      </c>
      <c r="K6002">
        <v>2.7</v>
      </c>
      <c r="U6002">
        <v>34</v>
      </c>
      <c r="V6002">
        <v>54</v>
      </c>
      <c r="W6002">
        <v>39</v>
      </c>
      <c r="X6002">
        <v>84</v>
      </c>
      <c r="Y6002">
        <v>122</v>
      </c>
      <c r="Z6002">
        <v>73</v>
      </c>
      <c r="AA6002">
        <f t="shared" si="1292"/>
        <v>406</v>
      </c>
      <c r="AB6002">
        <f t="shared" si="1294"/>
        <v>6.7655154014625179E-5</v>
      </c>
      <c r="AC6002" s="175"/>
    </row>
    <row r="6003" spans="1:29">
      <c r="A6003" t="s">
        <v>13240</v>
      </c>
      <c r="B6003" t="s">
        <v>13241</v>
      </c>
      <c r="C6003">
        <v>3.78</v>
      </c>
      <c r="D6003">
        <v>4.03</v>
      </c>
      <c r="E6003">
        <v>2.68</v>
      </c>
      <c r="F6003">
        <v>5.27</v>
      </c>
      <c r="G6003">
        <v>5.92</v>
      </c>
      <c r="H6003">
        <v>3.05</v>
      </c>
      <c r="I6003">
        <v>4.8</v>
      </c>
      <c r="J6003">
        <v>5.42</v>
      </c>
      <c r="K6003">
        <v>2.7</v>
      </c>
      <c r="U6003">
        <v>32</v>
      </c>
      <c r="V6003">
        <v>38</v>
      </c>
      <c r="W6003">
        <v>24</v>
      </c>
      <c r="X6003">
        <v>61</v>
      </c>
      <c r="Y6003">
        <v>91</v>
      </c>
      <c r="Z6003">
        <v>30</v>
      </c>
      <c r="AA6003">
        <f t="shared" si="1292"/>
        <v>276</v>
      </c>
      <c r="AB6003">
        <f t="shared" si="1294"/>
        <v>4.5992173665114654E-5</v>
      </c>
      <c r="AC6003" s="175"/>
    </row>
    <row r="6004" spans="1:29">
      <c r="A6004" t="s">
        <v>13242</v>
      </c>
      <c r="B6004" t="s">
        <v>13243</v>
      </c>
      <c r="C6004">
        <v>3.75</v>
      </c>
      <c r="D6004">
        <v>4.0199999999999996</v>
      </c>
      <c r="E6004">
        <v>2.67</v>
      </c>
      <c r="F6004">
        <v>5.19</v>
      </c>
      <c r="G6004">
        <v>5.86</v>
      </c>
      <c r="H6004">
        <v>3.03</v>
      </c>
      <c r="I6004">
        <v>4.7699999999999996</v>
      </c>
      <c r="J6004">
        <v>5.4</v>
      </c>
      <c r="K6004">
        <v>2.7</v>
      </c>
      <c r="U6004">
        <v>34</v>
      </c>
      <c r="V6004">
        <v>34</v>
      </c>
      <c r="W6004">
        <v>26</v>
      </c>
      <c r="X6004">
        <v>76</v>
      </c>
      <c r="Y6004">
        <v>68</v>
      </c>
      <c r="Z6004">
        <v>13</v>
      </c>
      <c r="AA6004">
        <f t="shared" si="1292"/>
        <v>251</v>
      </c>
      <c r="AB6004">
        <f t="shared" si="1294"/>
        <v>4.1826215905593401E-5</v>
      </c>
      <c r="AC6004" s="175"/>
    </row>
    <row r="6005" spans="1:29">
      <c r="A6005" t="s">
        <v>13244</v>
      </c>
      <c r="B6005" t="s">
        <v>13245</v>
      </c>
      <c r="C6005">
        <v>3.72</v>
      </c>
      <c r="D6005">
        <v>4.01</v>
      </c>
      <c r="E6005">
        <v>2.66</v>
      </c>
      <c r="F6005">
        <v>5.14</v>
      </c>
      <c r="G6005">
        <v>5.82</v>
      </c>
      <c r="H6005">
        <v>3.01</v>
      </c>
      <c r="I6005">
        <v>4.74</v>
      </c>
      <c r="J6005">
        <v>5.39</v>
      </c>
      <c r="K6005">
        <v>2.7</v>
      </c>
      <c r="U6005">
        <v>34</v>
      </c>
      <c r="V6005">
        <v>33</v>
      </c>
      <c r="W6005">
        <v>28</v>
      </c>
      <c r="X6005">
        <v>97</v>
      </c>
      <c r="Y6005">
        <v>71</v>
      </c>
      <c r="Z6005">
        <v>15</v>
      </c>
      <c r="AA6005">
        <f t="shared" si="1292"/>
        <v>278</v>
      </c>
      <c r="AB6005">
        <f t="shared" si="1294"/>
        <v>4.6325450285876356E-5</v>
      </c>
      <c r="AC6005" s="175">
        <f t="shared" ref="AC6005:AC6065" si="1300">SUM(AB6005:AB6008)/4</f>
        <v>5.898996187482097E-5</v>
      </c>
    </row>
    <row r="6006" spans="1:29">
      <c r="A6006" t="s">
        <v>13246</v>
      </c>
      <c r="B6006" t="s">
        <v>13247</v>
      </c>
      <c r="C6006">
        <v>3.7</v>
      </c>
      <c r="D6006">
        <v>4</v>
      </c>
      <c r="E6006">
        <v>2.65</v>
      </c>
      <c r="F6006">
        <v>5.09</v>
      </c>
      <c r="G6006">
        <v>5.78</v>
      </c>
      <c r="H6006">
        <v>2.99</v>
      </c>
      <c r="I6006">
        <v>4.72</v>
      </c>
      <c r="J6006">
        <v>5.38</v>
      </c>
      <c r="K6006">
        <v>2.7</v>
      </c>
      <c r="U6006">
        <v>33</v>
      </c>
      <c r="V6006">
        <v>31</v>
      </c>
      <c r="W6006">
        <v>31</v>
      </c>
      <c r="X6006">
        <v>110</v>
      </c>
      <c r="Y6006">
        <v>69</v>
      </c>
      <c r="Z6006">
        <v>12</v>
      </c>
      <c r="AA6006">
        <f t="shared" si="1292"/>
        <v>286</v>
      </c>
      <c r="AB6006">
        <f t="shared" si="1294"/>
        <v>4.7658556768923158E-5</v>
      </c>
      <c r="AC6006" s="175"/>
    </row>
    <row r="6007" spans="1:29">
      <c r="A6007" t="s">
        <v>13248</v>
      </c>
      <c r="B6007" t="s">
        <v>13249</v>
      </c>
      <c r="C6007">
        <v>3.68</v>
      </c>
      <c r="D6007">
        <v>3.99</v>
      </c>
      <c r="E6007">
        <v>2.64</v>
      </c>
      <c r="F6007">
        <v>5.0599999999999996</v>
      </c>
      <c r="G6007">
        <v>5.76</v>
      </c>
      <c r="H6007">
        <v>2.98</v>
      </c>
      <c r="I6007">
        <v>4.7</v>
      </c>
      <c r="J6007">
        <v>5.37</v>
      </c>
      <c r="K6007">
        <v>2.7</v>
      </c>
      <c r="U6007">
        <v>35</v>
      </c>
      <c r="V6007">
        <v>38</v>
      </c>
      <c r="W6007">
        <v>36</v>
      </c>
      <c r="X6007">
        <v>152</v>
      </c>
      <c r="Y6007">
        <v>66</v>
      </c>
      <c r="Z6007">
        <v>23</v>
      </c>
      <c r="AA6007">
        <f t="shared" si="1292"/>
        <v>350</v>
      </c>
      <c r="AB6007">
        <f t="shared" si="1294"/>
        <v>5.8323408633297566E-5</v>
      </c>
      <c r="AC6007" s="175"/>
    </row>
    <row r="6008" spans="1:29">
      <c r="A6008" t="s">
        <v>13250</v>
      </c>
      <c r="B6008" t="s">
        <v>13251</v>
      </c>
      <c r="C6008">
        <v>3.67</v>
      </c>
      <c r="D6008">
        <v>3.98</v>
      </c>
      <c r="E6008">
        <v>2.64</v>
      </c>
      <c r="F6008">
        <v>5.04</v>
      </c>
      <c r="G6008">
        <v>5.74</v>
      </c>
      <c r="H6008">
        <v>2.97</v>
      </c>
      <c r="I6008">
        <v>4.6900000000000004</v>
      </c>
      <c r="J6008">
        <v>5.36</v>
      </c>
      <c r="K6008">
        <v>2.7</v>
      </c>
      <c r="U6008">
        <v>53</v>
      </c>
      <c r="V6008">
        <v>54</v>
      </c>
      <c r="W6008">
        <v>49</v>
      </c>
      <c r="X6008">
        <v>187</v>
      </c>
      <c r="Y6008">
        <v>106</v>
      </c>
      <c r="Z6008">
        <v>53</v>
      </c>
      <c r="AA6008">
        <f t="shared" si="1292"/>
        <v>502</v>
      </c>
      <c r="AB6008">
        <f t="shared" si="1294"/>
        <v>8.3652431811186801E-5</v>
      </c>
      <c r="AC6008" s="175"/>
    </row>
    <row r="6009" spans="1:29">
      <c r="A6009" t="s">
        <v>13252</v>
      </c>
      <c r="B6009" t="s">
        <v>13253</v>
      </c>
      <c r="C6009">
        <v>3.67</v>
      </c>
      <c r="D6009">
        <v>3.98</v>
      </c>
      <c r="E6009">
        <v>2.63</v>
      </c>
      <c r="F6009">
        <v>5.0199999999999996</v>
      </c>
      <c r="G6009">
        <v>5.72</v>
      </c>
      <c r="H6009">
        <v>2.95</v>
      </c>
      <c r="I6009">
        <v>4.6900000000000004</v>
      </c>
      <c r="J6009">
        <v>5.36</v>
      </c>
      <c r="K6009">
        <v>2.7</v>
      </c>
      <c r="U6009">
        <v>70</v>
      </c>
      <c r="V6009">
        <v>87</v>
      </c>
      <c r="W6009">
        <v>74</v>
      </c>
      <c r="X6009">
        <v>200</v>
      </c>
      <c r="Y6009">
        <v>144</v>
      </c>
      <c r="Z6009">
        <v>168</v>
      </c>
      <c r="AA6009">
        <f t="shared" si="1292"/>
        <v>743</v>
      </c>
      <c r="AB6009">
        <f t="shared" si="1294"/>
        <v>1.238122646129717E-4</v>
      </c>
      <c r="AC6009" s="175">
        <f t="shared" ref="AC6009:AC6069" si="1301">SUM(AB6009:AB6012)/4</f>
        <v>1.2372894545778127E-4</v>
      </c>
    </row>
    <row r="6010" spans="1:29">
      <c r="A6010" t="s">
        <v>13254</v>
      </c>
      <c r="B6010" t="s">
        <v>13255</v>
      </c>
      <c r="C6010">
        <v>3.72</v>
      </c>
      <c r="D6010">
        <v>4.01</v>
      </c>
      <c r="E6010">
        <v>2.65</v>
      </c>
      <c r="F6010">
        <v>5.0599999999999996</v>
      </c>
      <c r="G6010">
        <v>5.74</v>
      </c>
      <c r="H6010">
        <v>2.95</v>
      </c>
      <c r="I6010">
        <v>4.74</v>
      </c>
      <c r="J6010">
        <v>5.39</v>
      </c>
      <c r="K6010">
        <v>2.7</v>
      </c>
      <c r="U6010">
        <v>56</v>
      </c>
      <c r="V6010">
        <v>110</v>
      </c>
      <c r="W6010">
        <v>84</v>
      </c>
      <c r="X6010">
        <v>144</v>
      </c>
      <c r="Y6010">
        <v>122</v>
      </c>
      <c r="Z6010">
        <v>262</v>
      </c>
      <c r="AA6010">
        <f t="shared" si="1292"/>
        <v>778</v>
      </c>
      <c r="AB6010">
        <f t="shared" si="1294"/>
        <v>1.2964460547630144E-4</v>
      </c>
      <c r="AC6010" s="175"/>
    </row>
    <row r="6011" spans="1:29">
      <c r="A6011" t="s">
        <v>13256</v>
      </c>
      <c r="B6011" t="s">
        <v>13257</v>
      </c>
      <c r="C6011">
        <v>3.82</v>
      </c>
      <c r="D6011">
        <v>4.04</v>
      </c>
      <c r="E6011">
        <v>2.7</v>
      </c>
      <c r="F6011">
        <v>5.23</v>
      </c>
      <c r="G6011">
        <v>5.86</v>
      </c>
      <c r="H6011">
        <v>3</v>
      </c>
      <c r="I6011">
        <v>4.84</v>
      </c>
      <c r="J6011">
        <v>5.44</v>
      </c>
      <c r="K6011">
        <v>2.7</v>
      </c>
      <c r="U6011">
        <v>57</v>
      </c>
      <c r="V6011">
        <v>90</v>
      </c>
      <c r="W6011">
        <v>90</v>
      </c>
      <c r="X6011">
        <v>174</v>
      </c>
      <c r="Y6011">
        <v>154</v>
      </c>
      <c r="Z6011">
        <v>226</v>
      </c>
      <c r="AA6011">
        <f t="shared" si="1292"/>
        <v>791</v>
      </c>
      <c r="AB6011">
        <f t="shared" si="1294"/>
        <v>1.318109035112525E-4</v>
      </c>
      <c r="AC6011" s="175"/>
    </row>
    <row r="6012" spans="1:29">
      <c r="A6012" t="s">
        <v>13258</v>
      </c>
      <c r="B6012" t="s">
        <v>13259</v>
      </c>
      <c r="C6012">
        <v>3.9</v>
      </c>
      <c r="D6012">
        <v>4.05</v>
      </c>
      <c r="E6012">
        <v>2.75</v>
      </c>
      <c r="F6012">
        <v>5.45</v>
      </c>
      <c r="G6012">
        <v>6.01</v>
      </c>
      <c r="H6012">
        <v>3.08</v>
      </c>
      <c r="I6012">
        <v>4.96</v>
      </c>
      <c r="J6012">
        <v>5.51</v>
      </c>
      <c r="K6012">
        <v>2.7</v>
      </c>
      <c r="U6012">
        <v>62</v>
      </c>
      <c r="V6012">
        <v>87</v>
      </c>
      <c r="W6012">
        <v>81</v>
      </c>
      <c r="X6012">
        <v>119</v>
      </c>
      <c r="Y6012">
        <v>138</v>
      </c>
      <c r="Z6012">
        <v>171</v>
      </c>
      <c r="AA6012">
        <f t="shared" si="1292"/>
        <v>658</v>
      </c>
      <c r="AB6012">
        <f t="shared" si="1294"/>
        <v>1.0964800823059942E-4</v>
      </c>
      <c r="AC6012" s="175"/>
    </row>
    <row r="6013" spans="1:29">
      <c r="A6013" t="s">
        <v>13260</v>
      </c>
      <c r="B6013" t="s">
        <v>13261</v>
      </c>
      <c r="C6013">
        <v>3.95</v>
      </c>
      <c r="D6013">
        <v>4.05</v>
      </c>
      <c r="E6013">
        <v>2.8</v>
      </c>
      <c r="F6013">
        <v>5.63</v>
      </c>
      <c r="G6013">
        <v>6.1</v>
      </c>
      <c r="H6013">
        <v>3.16</v>
      </c>
      <c r="I6013">
        <v>5.07</v>
      </c>
      <c r="J6013">
        <v>5.57</v>
      </c>
      <c r="K6013">
        <v>2.7</v>
      </c>
      <c r="U6013">
        <v>56</v>
      </c>
      <c r="V6013">
        <v>79</v>
      </c>
      <c r="W6013">
        <v>72</v>
      </c>
      <c r="X6013">
        <v>103</v>
      </c>
      <c r="Y6013">
        <v>140</v>
      </c>
      <c r="Z6013">
        <v>164</v>
      </c>
      <c r="AA6013">
        <f t="shared" si="1292"/>
        <v>614</v>
      </c>
      <c r="AB6013">
        <f t="shared" si="1294"/>
        <v>1.0231592257384201E-4</v>
      </c>
      <c r="AC6013" s="175">
        <f t="shared" ref="AC6013:AC6073" si="1302">SUM(AB6013:AB6016)/4</f>
        <v>9.5150475227465461E-5</v>
      </c>
    </row>
    <row r="6014" spans="1:29">
      <c r="A6014" t="s">
        <v>13262</v>
      </c>
      <c r="B6014" t="s">
        <v>13263</v>
      </c>
      <c r="C6014">
        <v>3.98</v>
      </c>
      <c r="D6014">
        <v>4.05</v>
      </c>
      <c r="E6014">
        <v>2.84</v>
      </c>
      <c r="F6014">
        <v>5.8</v>
      </c>
      <c r="G6014">
        <v>6.18</v>
      </c>
      <c r="H6014">
        <v>3.24</v>
      </c>
      <c r="I6014">
        <v>5.16</v>
      </c>
      <c r="J6014">
        <v>5.62</v>
      </c>
      <c r="K6014">
        <v>2.7</v>
      </c>
      <c r="U6014">
        <v>50</v>
      </c>
      <c r="V6014">
        <v>75</v>
      </c>
      <c r="W6014">
        <v>65</v>
      </c>
      <c r="X6014">
        <v>108</v>
      </c>
      <c r="Y6014">
        <v>133</v>
      </c>
      <c r="Z6014">
        <v>149</v>
      </c>
      <c r="AA6014">
        <f t="shared" si="1292"/>
        <v>580</v>
      </c>
      <c r="AB6014">
        <f t="shared" si="1294"/>
        <v>9.6650220020893111E-5</v>
      </c>
      <c r="AC6014" s="175"/>
    </row>
    <row r="6015" spans="1:29">
      <c r="A6015" t="s">
        <v>13264</v>
      </c>
      <c r="B6015" t="s">
        <v>13265</v>
      </c>
      <c r="C6015">
        <v>3.99</v>
      </c>
      <c r="D6015">
        <v>4.05</v>
      </c>
      <c r="E6015">
        <v>2.87</v>
      </c>
      <c r="F6015">
        <v>5.91</v>
      </c>
      <c r="G6015">
        <v>6.21</v>
      </c>
      <c r="H6015">
        <v>3.33</v>
      </c>
      <c r="I6015">
        <v>5.23</v>
      </c>
      <c r="J6015">
        <v>5.66</v>
      </c>
      <c r="K6015">
        <v>2.7</v>
      </c>
      <c r="U6015">
        <v>52</v>
      </c>
      <c r="V6015">
        <v>70</v>
      </c>
      <c r="W6015">
        <v>57</v>
      </c>
      <c r="X6015">
        <v>93</v>
      </c>
      <c r="Y6015">
        <v>129</v>
      </c>
      <c r="Z6015">
        <v>151</v>
      </c>
      <c r="AA6015">
        <f t="shared" si="1292"/>
        <v>552</v>
      </c>
      <c r="AB6015">
        <f t="shared" si="1294"/>
        <v>9.1984347330229308E-5</v>
      </c>
      <c r="AC6015" s="175"/>
    </row>
    <row r="6016" spans="1:29">
      <c r="A6016" t="s">
        <v>13266</v>
      </c>
      <c r="B6016" t="s">
        <v>13267</v>
      </c>
      <c r="C6016">
        <v>4</v>
      </c>
      <c r="D6016">
        <v>4.05</v>
      </c>
      <c r="E6016">
        <v>2.89</v>
      </c>
      <c r="F6016">
        <v>5.97</v>
      </c>
      <c r="G6016">
        <v>6.22</v>
      </c>
      <c r="H6016">
        <v>3.41</v>
      </c>
      <c r="I6016">
        <v>5.29</v>
      </c>
      <c r="J6016">
        <v>5.68</v>
      </c>
      <c r="K6016">
        <v>2.7</v>
      </c>
      <c r="U6016">
        <v>47</v>
      </c>
      <c r="V6016">
        <v>68</v>
      </c>
      <c r="W6016">
        <v>54</v>
      </c>
      <c r="X6016">
        <v>94</v>
      </c>
      <c r="Y6016">
        <v>130</v>
      </c>
      <c r="Z6016">
        <v>145</v>
      </c>
      <c r="AA6016">
        <f t="shared" si="1292"/>
        <v>538</v>
      </c>
      <c r="AB6016">
        <f t="shared" si="1294"/>
        <v>8.9651410984897399E-5</v>
      </c>
      <c r="AC6016" s="175"/>
    </row>
    <row r="6017" spans="1:29">
      <c r="A6017" t="s">
        <v>13268</v>
      </c>
      <c r="B6017" t="s">
        <v>13269</v>
      </c>
      <c r="C6017">
        <v>4</v>
      </c>
      <c r="D6017">
        <v>4.05</v>
      </c>
      <c r="E6017">
        <v>2.9</v>
      </c>
      <c r="F6017">
        <v>6</v>
      </c>
      <c r="G6017">
        <v>6.23</v>
      </c>
      <c r="H6017">
        <v>3.45</v>
      </c>
      <c r="I6017">
        <v>5.31</v>
      </c>
      <c r="J6017">
        <v>5.7</v>
      </c>
      <c r="K6017">
        <v>2.7</v>
      </c>
      <c r="U6017">
        <v>45</v>
      </c>
      <c r="V6017">
        <v>67</v>
      </c>
      <c r="W6017">
        <v>57</v>
      </c>
      <c r="X6017">
        <v>83</v>
      </c>
      <c r="Y6017">
        <v>119</v>
      </c>
      <c r="Z6017">
        <v>117</v>
      </c>
      <c r="AA6017">
        <f t="shared" si="1292"/>
        <v>488</v>
      </c>
      <c r="AB6017">
        <f t="shared" si="1294"/>
        <v>8.1319495465854893E-5</v>
      </c>
      <c r="AC6017" s="175">
        <f t="shared" ref="AC6017:AC6077" si="1303">SUM(AB6017:AB6020)/4</f>
        <v>7.9694771939641603E-5</v>
      </c>
    </row>
    <row r="6018" spans="1:29">
      <c r="A6018" t="s">
        <v>13270</v>
      </c>
      <c r="B6018" t="s">
        <v>13271</v>
      </c>
      <c r="C6018">
        <v>4</v>
      </c>
      <c r="D6018">
        <v>4.05</v>
      </c>
      <c r="E6018">
        <v>2.9</v>
      </c>
      <c r="F6018">
        <v>5.99</v>
      </c>
      <c r="G6018">
        <v>6.23</v>
      </c>
      <c r="H6018">
        <v>3.46</v>
      </c>
      <c r="I6018">
        <v>5.31</v>
      </c>
      <c r="J6018">
        <v>5.7</v>
      </c>
      <c r="K6018">
        <v>2.7</v>
      </c>
      <c r="U6018">
        <v>49</v>
      </c>
      <c r="V6018">
        <v>63</v>
      </c>
      <c r="W6018">
        <v>57</v>
      </c>
      <c r="X6018">
        <v>77</v>
      </c>
      <c r="Y6018">
        <v>122</v>
      </c>
      <c r="Z6018">
        <v>112</v>
      </c>
      <c r="AA6018">
        <f t="shared" si="1292"/>
        <v>480</v>
      </c>
      <c r="AB6018">
        <f t="shared" si="1294"/>
        <v>7.9986388982808098E-5</v>
      </c>
      <c r="AC6018" s="175"/>
    </row>
    <row r="6019" spans="1:29">
      <c r="A6019" t="s">
        <v>13272</v>
      </c>
      <c r="B6019" t="s">
        <v>13273</v>
      </c>
      <c r="C6019">
        <v>3.99</v>
      </c>
      <c r="D6019">
        <v>4.05</v>
      </c>
      <c r="E6019">
        <v>2.89</v>
      </c>
      <c r="F6019">
        <v>5.96</v>
      </c>
      <c r="G6019">
        <v>6.23</v>
      </c>
      <c r="H6019">
        <v>3.45</v>
      </c>
      <c r="I6019">
        <v>5.27</v>
      </c>
      <c r="J6019">
        <v>5.68</v>
      </c>
      <c r="K6019">
        <v>2.7</v>
      </c>
      <c r="U6019">
        <v>47</v>
      </c>
      <c r="V6019">
        <v>67</v>
      </c>
      <c r="W6019">
        <v>62</v>
      </c>
      <c r="X6019">
        <v>76</v>
      </c>
      <c r="Y6019">
        <v>111</v>
      </c>
      <c r="Z6019">
        <v>100</v>
      </c>
      <c r="AA6019">
        <f t="shared" si="1292"/>
        <v>463</v>
      </c>
      <c r="AB6019">
        <f t="shared" si="1294"/>
        <v>7.715353770633364E-5</v>
      </c>
      <c r="AC6019" s="175"/>
    </row>
    <row r="6020" spans="1:29">
      <c r="A6020" t="s">
        <v>13274</v>
      </c>
      <c r="B6020" t="s">
        <v>13275</v>
      </c>
      <c r="C6020">
        <v>3.98</v>
      </c>
      <c r="D6020">
        <v>4.05</v>
      </c>
      <c r="E6020">
        <v>2.87</v>
      </c>
      <c r="F6020">
        <v>5.92</v>
      </c>
      <c r="G6020">
        <v>6.21</v>
      </c>
      <c r="H6020">
        <v>3.41</v>
      </c>
      <c r="I6020">
        <v>5.23</v>
      </c>
      <c r="J6020">
        <v>5.66</v>
      </c>
      <c r="K6020">
        <v>2.7</v>
      </c>
      <c r="U6020">
        <v>50</v>
      </c>
      <c r="V6020">
        <v>70</v>
      </c>
      <c r="W6020">
        <v>64</v>
      </c>
      <c r="X6020">
        <v>71</v>
      </c>
      <c r="Y6020">
        <v>109</v>
      </c>
      <c r="Z6020">
        <v>118</v>
      </c>
      <c r="AA6020">
        <f t="shared" si="1292"/>
        <v>482</v>
      </c>
      <c r="AB6020">
        <f t="shared" si="1294"/>
        <v>8.0319665603569793E-5</v>
      </c>
      <c r="AC6020" s="175"/>
    </row>
    <row r="6021" spans="1:29">
      <c r="A6021" t="s">
        <v>13276</v>
      </c>
      <c r="B6021" t="s">
        <v>13277</v>
      </c>
      <c r="C6021">
        <v>3.95</v>
      </c>
      <c r="D6021">
        <v>4.04</v>
      </c>
      <c r="E6021">
        <v>2.85</v>
      </c>
      <c r="F6021">
        <v>5.84</v>
      </c>
      <c r="G6021">
        <v>6.19</v>
      </c>
      <c r="H6021">
        <v>3.36</v>
      </c>
      <c r="I6021">
        <v>5.16</v>
      </c>
      <c r="J6021">
        <v>5.62</v>
      </c>
      <c r="K6021">
        <v>2.7</v>
      </c>
      <c r="U6021">
        <v>50</v>
      </c>
      <c r="V6021">
        <v>73</v>
      </c>
      <c r="W6021">
        <v>67</v>
      </c>
      <c r="X6021">
        <v>73</v>
      </c>
      <c r="Y6021">
        <v>117</v>
      </c>
      <c r="Z6021">
        <v>139</v>
      </c>
      <c r="AA6021">
        <f t="shared" si="1292"/>
        <v>519</v>
      </c>
      <c r="AB6021">
        <f t="shared" si="1294"/>
        <v>8.6485283087661246E-5</v>
      </c>
      <c r="AC6021" s="175">
        <f t="shared" ref="AC6021:AC6081" si="1304">SUM(AB6021:AB6024)/4</f>
        <v>9.340077296846653E-5</v>
      </c>
    </row>
    <row r="6022" spans="1:29">
      <c r="A6022" t="s">
        <v>13278</v>
      </c>
      <c r="B6022" t="s">
        <v>13279</v>
      </c>
      <c r="C6022">
        <v>3.93</v>
      </c>
      <c r="D6022">
        <v>4.04</v>
      </c>
      <c r="E6022">
        <v>2.8</v>
      </c>
      <c r="F6022">
        <v>5.74</v>
      </c>
      <c r="G6022">
        <v>6.15</v>
      </c>
      <c r="H6022">
        <v>3.29</v>
      </c>
      <c r="I6022">
        <v>5.0599999999999996</v>
      </c>
      <c r="J6022">
        <v>5.56</v>
      </c>
      <c r="K6022">
        <v>2.7</v>
      </c>
      <c r="U6022">
        <v>50</v>
      </c>
      <c r="V6022">
        <v>79</v>
      </c>
      <c r="W6022">
        <v>75</v>
      </c>
      <c r="X6022">
        <v>84</v>
      </c>
      <c r="Y6022">
        <v>123</v>
      </c>
      <c r="Z6022">
        <v>135</v>
      </c>
      <c r="AA6022">
        <f t="shared" ref="AA6022:AA6085" si="1305">SUM(U6022:Z6022)</f>
        <v>546</v>
      </c>
      <c r="AB6022">
        <f t="shared" si="1294"/>
        <v>9.0984517467944208E-5</v>
      </c>
      <c r="AC6022" s="175"/>
    </row>
    <row r="6023" spans="1:29">
      <c r="A6023" t="s">
        <v>13280</v>
      </c>
      <c r="B6023" t="s">
        <v>13281</v>
      </c>
      <c r="C6023">
        <v>3.9</v>
      </c>
      <c r="D6023">
        <v>4.04</v>
      </c>
      <c r="E6023">
        <v>2.76</v>
      </c>
      <c r="F6023">
        <v>5.62</v>
      </c>
      <c r="G6023">
        <v>6.11</v>
      </c>
      <c r="H6023">
        <v>3.22</v>
      </c>
      <c r="I6023">
        <v>4.97</v>
      </c>
      <c r="J6023">
        <v>5.52</v>
      </c>
      <c r="K6023">
        <v>2.7</v>
      </c>
      <c r="U6023">
        <v>51</v>
      </c>
      <c r="V6023">
        <v>86</v>
      </c>
      <c r="W6023">
        <v>81</v>
      </c>
      <c r="X6023">
        <v>95</v>
      </c>
      <c r="Y6023">
        <v>127</v>
      </c>
      <c r="Z6023">
        <v>142</v>
      </c>
      <c r="AA6023">
        <f t="shared" si="1305"/>
        <v>582</v>
      </c>
      <c r="AB6023">
        <f t="shared" si="1294"/>
        <v>9.6983496641654806E-5</v>
      </c>
      <c r="AC6023" s="175"/>
    </row>
    <row r="6024" spans="1:29">
      <c r="A6024" t="s">
        <v>13282</v>
      </c>
      <c r="B6024" t="s">
        <v>13283</v>
      </c>
      <c r="C6024">
        <v>3.87</v>
      </c>
      <c r="D6024">
        <v>4.04</v>
      </c>
      <c r="E6024">
        <v>2.74</v>
      </c>
      <c r="F6024">
        <v>5.52</v>
      </c>
      <c r="G6024">
        <v>6.08</v>
      </c>
      <c r="H6024">
        <v>3.17</v>
      </c>
      <c r="I6024">
        <v>4.92</v>
      </c>
      <c r="J6024">
        <v>5.49</v>
      </c>
      <c r="K6024">
        <v>2.7</v>
      </c>
      <c r="U6024">
        <v>52</v>
      </c>
      <c r="V6024">
        <v>86</v>
      </c>
      <c r="W6024">
        <v>77</v>
      </c>
      <c r="X6024">
        <v>95</v>
      </c>
      <c r="Y6024">
        <v>138</v>
      </c>
      <c r="Z6024">
        <v>147</v>
      </c>
      <c r="AA6024">
        <f t="shared" si="1305"/>
        <v>595</v>
      </c>
      <c r="AB6024">
        <f t="shared" si="1294"/>
        <v>9.914979467660586E-5</v>
      </c>
      <c r="AC6024" s="175"/>
    </row>
    <row r="6025" spans="1:29">
      <c r="A6025" t="s">
        <v>13284</v>
      </c>
      <c r="B6025" t="s">
        <v>13285</v>
      </c>
      <c r="C6025">
        <v>3.84</v>
      </c>
      <c r="D6025">
        <v>4.03</v>
      </c>
      <c r="E6025">
        <v>2.72</v>
      </c>
      <c r="F6025">
        <v>5.44</v>
      </c>
      <c r="G6025">
        <v>6.04</v>
      </c>
      <c r="H6025">
        <v>3.13</v>
      </c>
      <c r="I6025">
        <v>4.88</v>
      </c>
      <c r="J6025">
        <v>5.47</v>
      </c>
      <c r="K6025">
        <v>2.7</v>
      </c>
      <c r="U6025">
        <v>48</v>
      </c>
      <c r="V6025">
        <v>82</v>
      </c>
      <c r="W6025">
        <v>69</v>
      </c>
      <c r="X6025">
        <v>108</v>
      </c>
      <c r="Y6025">
        <v>134</v>
      </c>
      <c r="Z6025">
        <v>126</v>
      </c>
      <c r="AA6025">
        <f t="shared" si="1305"/>
        <v>567</v>
      </c>
      <c r="AB6025">
        <f t="shared" si="1294"/>
        <v>9.4483921985942057E-5</v>
      </c>
      <c r="AC6025" s="175">
        <f t="shared" ref="AC6025" si="1306">SUM(AB6025:AB6028)/4</f>
        <v>6.5947111333221461E-5</v>
      </c>
    </row>
    <row r="6026" spans="1:29">
      <c r="A6026" t="s">
        <v>13286</v>
      </c>
      <c r="B6026" t="s">
        <v>13287</v>
      </c>
      <c r="C6026">
        <v>3.81</v>
      </c>
      <c r="D6026">
        <v>4.03</v>
      </c>
      <c r="E6026">
        <v>2.7</v>
      </c>
      <c r="F6026">
        <v>5.37</v>
      </c>
      <c r="G6026">
        <v>5.99</v>
      </c>
      <c r="H6026">
        <v>3.11</v>
      </c>
      <c r="I6026">
        <v>4.84</v>
      </c>
      <c r="J6026">
        <v>5.45</v>
      </c>
      <c r="K6026">
        <v>2.7</v>
      </c>
      <c r="U6026">
        <v>44</v>
      </c>
      <c r="V6026">
        <v>65</v>
      </c>
      <c r="W6026">
        <v>48</v>
      </c>
      <c r="X6026">
        <v>94</v>
      </c>
      <c r="Y6026">
        <v>122</v>
      </c>
      <c r="Z6026">
        <v>73</v>
      </c>
      <c r="AA6026">
        <f t="shared" si="1305"/>
        <v>446</v>
      </c>
      <c r="AB6026">
        <f t="shared" si="1294"/>
        <v>7.4320686429859182E-5</v>
      </c>
      <c r="AC6026" s="175"/>
    </row>
    <row r="6027" spans="1:29">
      <c r="A6027" t="s">
        <v>13288</v>
      </c>
      <c r="B6027" t="s">
        <v>13289</v>
      </c>
      <c r="C6027">
        <v>3.79</v>
      </c>
      <c r="D6027">
        <v>4.03</v>
      </c>
      <c r="E6027">
        <v>2.69</v>
      </c>
      <c r="F6027">
        <v>5.32</v>
      </c>
      <c r="G6027">
        <v>5.96</v>
      </c>
      <c r="H6027">
        <v>3.09</v>
      </c>
      <c r="I6027">
        <v>4.82</v>
      </c>
      <c r="J6027">
        <v>5.43</v>
      </c>
      <c r="K6027">
        <v>2.7</v>
      </c>
      <c r="U6027">
        <v>37</v>
      </c>
      <c r="V6027">
        <v>46</v>
      </c>
      <c r="W6027">
        <v>29</v>
      </c>
      <c r="X6027">
        <v>79</v>
      </c>
      <c r="Y6027">
        <v>91</v>
      </c>
      <c r="Z6027">
        <v>30</v>
      </c>
      <c r="AA6027">
        <f t="shared" si="1305"/>
        <v>312</v>
      </c>
      <c r="AB6027">
        <f t="shared" si="1294"/>
        <v>5.1991152838825259E-5</v>
      </c>
      <c r="AC6027" s="175"/>
    </row>
    <row r="6028" spans="1:29">
      <c r="A6028" t="s">
        <v>13290</v>
      </c>
      <c r="B6028" t="s">
        <v>13291</v>
      </c>
      <c r="C6028">
        <v>3.77</v>
      </c>
      <c r="D6028">
        <v>4.03</v>
      </c>
      <c r="E6028">
        <v>2.68</v>
      </c>
      <c r="F6028">
        <v>5.29</v>
      </c>
      <c r="G6028">
        <v>5.94</v>
      </c>
      <c r="H6028">
        <v>3.08</v>
      </c>
      <c r="I6028">
        <v>4.8</v>
      </c>
      <c r="J6028">
        <v>5.42</v>
      </c>
      <c r="K6028">
        <v>2.7</v>
      </c>
      <c r="U6028">
        <v>42</v>
      </c>
      <c r="V6028">
        <v>38</v>
      </c>
      <c r="W6028">
        <v>28</v>
      </c>
      <c r="X6028">
        <v>69</v>
      </c>
      <c r="Y6028">
        <v>68</v>
      </c>
      <c r="Z6028">
        <v>13</v>
      </c>
      <c r="AA6028">
        <f t="shared" si="1305"/>
        <v>258</v>
      </c>
      <c r="AB6028">
        <f t="shared" si="1294"/>
        <v>4.2992684078259348E-5</v>
      </c>
      <c r="AC6028" s="175"/>
    </row>
    <row r="6029" spans="1:29">
      <c r="A6029" t="s">
        <v>13292</v>
      </c>
      <c r="B6029" t="s">
        <v>13293</v>
      </c>
      <c r="C6029">
        <v>3.75</v>
      </c>
      <c r="D6029">
        <v>4.0199999999999996</v>
      </c>
      <c r="E6029">
        <v>2.67</v>
      </c>
      <c r="F6029">
        <v>5.25</v>
      </c>
      <c r="G6029">
        <v>5.91</v>
      </c>
      <c r="H6029">
        <v>3.07</v>
      </c>
      <c r="I6029">
        <v>4.78</v>
      </c>
      <c r="J6029">
        <v>5.41</v>
      </c>
      <c r="K6029">
        <v>2.7</v>
      </c>
      <c r="U6029">
        <v>42</v>
      </c>
      <c r="V6029">
        <v>36</v>
      </c>
      <c r="W6029">
        <v>31</v>
      </c>
      <c r="X6029">
        <v>87</v>
      </c>
      <c r="Y6029">
        <v>71</v>
      </c>
      <c r="Z6029">
        <v>15</v>
      </c>
      <c r="AA6029">
        <f t="shared" si="1305"/>
        <v>282</v>
      </c>
      <c r="AB6029">
        <f t="shared" si="1294"/>
        <v>4.6992003527399754E-5</v>
      </c>
      <c r="AC6029" s="175">
        <f t="shared" ref="AC6029:AC6089" si="1307">SUM(AB6029:AB6032)/4</f>
        <v>5.5657195667203962E-5</v>
      </c>
    </row>
    <row r="6030" spans="1:29">
      <c r="A6030" t="s">
        <v>13294</v>
      </c>
      <c r="B6030" t="s">
        <v>13295</v>
      </c>
      <c r="C6030">
        <v>3.74</v>
      </c>
      <c r="D6030">
        <v>4.01</v>
      </c>
      <c r="E6030">
        <v>2.67</v>
      </c>
      <c r="F6030">
        <v>5.22</v>
      </c>
      <c r="G6030">
        <v>5.89</v>
      </c>
      <c r="H6030">
        <v>3.05</v>
      </c>
      <c r="I6030">
        <v>4.76</v>
      </c>
      <c r="J6030">
        <v>5.4</v>
      </c>
      <c r="K6030">
        <v>2.7</v>
      </c>
      <c r="U6030">
        <v>47</v>
      </c>
      <c r="V6030">
        <v>35</v>
      </c>
      <c r="W6030">
        <v>34</v>
      </c>
      <c r="X6030">
        <v>90</v>
      </c>
      <c r="Y6030">
        <v>69</v>
      </c>
      <c r="Z6030">
        <v>12</v>
      </c>
      <c r="AA6030">
        <f t="shared" si="1305"/>
        <v>287</v>
      </c>
      <c r="AB6030">
        <f t="shared" si="1294"/>
        <v>4.7825195079304006E-5</v>
      </c>
      <c r="AC6030" s="175"/>
    </row>
    <row r="6031" spans="1:29">
      <c r="A6031" t="s">
        <v>13296</v>
      </c>
      <c r="B6031" t="s">
        <v>13297</v>
      </c>
      <c r="C6031">
        <v>3.73</v>
      </c>
      <c r="D6031">
        <v>4.01</v>
      </c>
      <c r="E6031">
        <v>2.66</v>
      </c>
      <c r="F6031">
        <v>5.19</v>
      </c>
      <c r="G6031">
        <v>5.87</v>
      </c>
      <c r="H6031">
        <v>3.04</v>
      </c>
      <c r="I6031">
        <v>4.75</v>
      </c>
      <c r="J6031">
        <v>5.4</v>
      </c>
      <c r="K6031">
        <v>2.7</v>
      </c>
      <c r="U6031">
        <v>55</v>
      </c>
      <c r="V6031">
        <v>41</v>
      </c>
      <c r="W6031">
        <v>39</v>
      </c>
      <c r="X6031">
        <v>92</v>
      </c>
      <c r="Y6031">
        <v>66</v>
      </c>
      <c r="Z6031">
        <v>23</v>
      </c>
      <c r="AA6031">
        <f t="shared" si="1305"/>
        <v>316</v>
      </c>
      <c r="AB6031">
        <f t="shared" si="1294"/>
        <v>5.2657706080348663E-5</v>
      </c>
      <c r="AC6031" s="175"/>
    </row>
    <row r="6032" spans="1:29">
      <c r="A6032" t="s">
        <v>13298</v>
      </c>
      <c r="B6032" t="s">
        <v>13299</v>
      </c>
      <c r="C6032">
        <v>3.71</v>
      </c>
      <c r="D6032">
        <v>4</v>
      </c>
      <c r="E6032">
        <v>2.66</v>
      </c>
      <c r="F6032">
        <v>5.16</v>
      </c>
      <c r="G6032">
        <v>5.84</v>
      </c>
      <c r="H6032">
        <v>3.02</v>
      </c>
      <c r="I6032">
        <v>4.74</v>
      </c>
      <c r="J6032">
        <v>5.39</v>
      </c>
      <c r="K6032">
        <v>2.7</v>
      </c>
      <c r="U6032">
        <v>58</v>
      </c>
      <c r="V6032">
        <v>58</v>
      </c>
      <c r="W6032">
        <v>53</v>
      </c>
      <c r="X6032">
        <v>123</v>
      </c>
      <c r="Y6032">
        <v>106</v>
      </c>
      <c r="Z6032">
        <v>53</v>
      </c>
      <c r="AA6032">
        <f t="shared" si="1305"/>
        <v>451</v>
      </c>
      <c r="AB6032">
        <f t="shared" si="1294"/>
        <v>7.515387798176344E-5</v>
      </c>
      <c r="AC6032" s="175"/>
    </row>
    <row r="6033" spans="1:29">
      <c r="A6033" t="s">
        <v>13300</v>
      </c>
      <c r="B6033" t="s">
        <v>13301</v>
      </c>
      <c r="C6033">
        <v>3.71</v>
      </c>
      <c r="D6033">
        <v>3.99</v>
      </c>
      <c r="E6033">
        <v>2.65</v>
      </c>
      <c r="F6033">
        <v>5.15</v>
      </c>
      <c r="G6033">
        <v>5.84</v>
      </c>
      <c r="H6033">
        <v>3.02</v>
      </c>
      <c r="I6033">
        <v>4.7300000000000004</v>
      </c>
      <c r="J6033">
        <v>5.39</v>
      </c>
      <c r="K6033">
        <v>2.7</v>
      </c>
      <c r="U6033">
        <v>51</v>
      </c>
      <c r="V6033">
        <v>94</v>
      </c>
      <c r="W6033">
        <v>82</v>
      </c>
      <c r="X6033">
        <v>199</v>
      </c>
      <c r="Y6033">
        <v>144</v>
      </c>
      <c r="Z6033">
        <v>168</v>
      </c>
      <c r="AA6033">
        <f t="shared" si="1305"/>
        <v>738</v>
      </c>
      <c r="AB6033">
        <f t="shared" si="1294"/>
        <v>1.2297907306106745E-4</v>
      </c>
      <c r="AC6033" s="175">
        <f t="shared" ref="AC6033:AC6093" si="1308">SUM(AB6033:AB6036)/4</f>
        <v>1.3464375478772694E-4</v>
      </c>
    </row>
    <row r="6034" spans="1:29">
      <c r="A6034" t="s">
        <v>13302</v>
      </c>
      <c r="B6034" t="s">
        <v>13303</v>
      </c>
      <c r="C6034">
        <v>3.74</v>
      </c>
      <c r="D6034">
        <v>4.01</v>
      </c>
      <c r="E6034">
        <v>2.66</v>
      </c>
      <c r="F6034">
        <v>5.15</v>
      </c>
      <c r="G6034">
        <v>5.82</v>
      </c>
      <c r="H6034">
        <v>3</v>
      </c>
      <c r="I6034">
        <v>4.76</v>
      </c>
      <c r="J6034">
        <v>5.4</v>
      </c>
      <c r="K6034">
        <v>2.7</v>
      </c>
      <c r="U6034">
        <v>73</v>
      </c>
      <c r="V6034">
        <v>119</v>
      </c>
      <c r="W6034">
        <v>93</v>
      </c>
      <c r="X6034">
        <v>219</v>
      </c>
      <c r="Y6034">
        <v>122</v>
      </c>
      <c r="Z6034">
        <v>262</v>
      </c>
      <c r="AA6034">
        <f t="shared" si="1305"/>
        <v>888</v>
      </c>
      <c r="AB6034">
        <f t="shared" si="1294"/>
        <v>1.4797481961819497E-4</v>
      </c>
      <c r="AC6034" s="175"/>
    </row>
    <row r="6035" spans="1:29">
      <c r="A6035" t="s">
        <v>13304</v>
      </c>
      <c r="B6035" t="s">
        <v>13305</v>
      </c>
      <c r="C6035">
        <v>3.81</v>
      </c>
      <c r="D6035">
        <v>4.04</v>
      </c>
      <c r="E6035">
        <v>2.69</v>
      </c>
      <c r="F6035">
        <v>5.26</v>
      </c>
      <c r="G6035">
        <v>5.9</v>
      </c>
      <c r="H6035">
        <v>3.02</v>
      </c>
      <c r="I6035">
        <v>4.83</v>
      </c>
      <c r="J6035">
        <v>5.44</v>
      </c>
      <c r="K6035">
        <v>2.7</v>
      </c>
      <c r="U6035">
        <v>78</v>
      </c>
      <c r="V6035">
        <v>97</v>
      </c>
      <c r="W6035">
        <v>99</v>
      </c>
      <c r="X6035">
        <v>219</v>
      </c>
      <c r="Y6035">
        <v>154</v>
      </c>
      <c r="Z6035">
        <v>226</v>
      </c>
      <c r="AA6035">
        <f t="shared" si="1305"/>
        <v>873</v>
      </c>
      <c r="AB6035">
        <f t="shared" si="1294"/>
        <v>1.4547524496248221E-4</v>
      </c>
      <c r="AC6035" s="175"/>
    </row>
    <row r="6036" spans="1:29">
      <c r="A6036" t="s">
        <v>13306</v>
      </c>
      <c r="B6036" t="s">
        <v>13307</v>
      </c>
      <c r="C6036">
        <v>3.89</v>
      </c>
      <c r="D6036">
        <v>4.05</v>
      </c>
      <c r="E6036">
        <v>2.73</v>
      </c>
      <c r="F6036">
        <v>5.42</v>
      </c>
      <c r="G6036">
        <v>6.01</v>
      </c>
      <c r="H6036">
        <v>3.07</v>
      </c>
      <c r="I6036">
        <v>4.92</v>
      </c>
      <c r="J6036">
        <v>5.49</v>
      </c>
      <c r="K6036">
        <v>2.7</v>
      </c>
      <c r="U6036">
        <v>86</v>
      </c>
      <c r="V6036">
        <v>94</v>
      </c>
      <c r="W6036">
        <v>89</v>
      </c>
      <c r="X6036">
        <v>155</v>
      </c>
      <c r="Y6036">
        <v>138</v>
      </c>
      <c r="Z6036">
        <v>171</v>
      </c>
      <c r="AA6036">
        <f t="shared" si="1305"/>
        <v>733</v>
      </c>
      <c r="AB6036">
        <f t="shared" si="1294"/>
        <v>1.2214588150916318E-4</v>
      </c>
      <c r="AC6036" s="175"/>
    </row>
    <row r="6037" spans="1:29">
      <c r="A6037" t="s">
        <v>13308</v>
      </c>
      <c r="B6037" t="s">
        <v>13309</v>
      </c>
      <c r="C6037">
        <v>3.94</v>
      </c>
      <c r="D6037">
        <v>4.05</v>
      </c>
      <c r="E6037">
        <v>2.77</v>
      </c>
      <c r="F6037">
        <v>5.59</v>
      </c>
      <c r="G6037">
        <v>6.09</v>
      </c>
      <c r="H6037">
        <v>3.12</v>
      </c>
      <c r="I6037">
        <v>5.0199999999999996</v>
      </c>
      <c r="J6037">
        <v>5.54</v>
      </c>
      <c r="K6037">
        <v>2.7</v>
      </c>
      <c r="U6037">
        <v>81</v>
      </c>
      <c r="V6037">
        <v>85</v>
      </c>
      <c r="W6037">
        <v>80</v>
      </c>
      <c r="X6037">
        <v>143</v>
      </c>
      <c r="Y6037">
        <v>140</v>
      </c>
      <c r="Z6037">
        <v>164</v>
      </c>
      <c r="AA6037">
        <f t="shared" si="1305"/>
        <v>693</v>
      </c>
      <c r="AB6037">
        <f t="shared" si="1294"/>
        <v>1.1548034909392918E-4</v>
      </c>
      <c r="AC6037" s="175">
        <f t="shared" ref="AC6037:AC6097" si="1309">SUM(AB6037:AB6040)/4</f>
        <v>1.0581532709183988E-4</v>
      </c>
    </row>
    <row r="6038" spans="1:29">
      <c r="A6038" t="s">
        <v>13310</v>
      </c>
      <c r="B6038" t="s">
        <v>13311</v>
      </c>
      <c r="C6038">
        <v>3.97</v>
      </c>
      <c r="D6038">
        <v>4.05</v>
      </c>
      <c r="E6038">
        <v>2.81</v>
      </c>
      <c r="F6038">
        <v>5.74</v>
      </c>
      <c r="G6038">
        <v>6.15</v>
      </c>
      <c r="H6038">
        <v>3.18</v>
      </c>
      <c r="I6038">
        <v>5.12</v>
      </c>
      <c r="J6038">
        <v>5.59</v>
      </c>
      <c r="K6038">
        <v>2.7</v>
      </c>
      <c r="U6038">
        <v>69</v>
      </c>
      <c r="V6038">
        <v>81</v>
      </c>
      <c r="W6038">
        <v>72</v>
      </c>
      <c r="X6038">
        <v>140</v>
      </c>
      <c r="Y6038">
        <v>133</v>
      </c>
      <c r="Z6038">
        <v>149</v>
      </c>
      <c r="AA6038">
        <f t="shared" si="1305"/>
        <v>644</v>
      </c>
      <c r="AB6038">
        <f t="shared" ref="AB6038:AB6101" si="1310">AA6038/$AD$4</f>
        <v>1.0731507188526753E-4</v>
      </c>
      <c r="AC6038" s="175"/>
    </row>
    <row r="6039" spans="1:29">
      <c r="A6039" t="s">
        <v>13312</v>
      </c>
      <c r="B6039" t="s">
        <v>13313</v>
      </c>
      <c r="C6039">
        <v>3.99</v>
      </c>
      <c r="D6039">
        <v>4.0599999999999996</v>
      </c>
      <c r="E6039">
        <v>2.84</v>
      </c>
      <c r="F6039">
        <v>5.87</v>
      </c>
      <c r="G6039">
        <v>6.19</v>
      </c>
      <c r="H6039">
        <v>3.26</v>
      </c>
      <c r="I6039">
        <v>5.19</v>
      </c>
      <c r="J6039">
        <v>5.63</v>
      </c>
      <c r="K6039">
        <v>2.7</v>
      </c>
      <c r="U6039">
        <v>63</v>
      </c>
      <c r="V6039">
        <v>76</v>
      </c>
      <c r="W6039">
        <v>63</v>
      </c>
      <c r="X6039">
        <v>131</v>
      </c>
      <c r="Y6039">
        <v>129</v>
      </c>
      <c r="Z6039">
        <v>151</v>
      </c>
      <c r="AA6039">
        <f t="shared" si="1305"/>
        <v>613</v>
      </c>
      <c r="AB6039">
        <f t="shared" si="1310"/>
        <v>1.0214928426346117E-4</v>
      </c>
      <c r="AC6039" s="175"/>
    </row>
    <row r="6040" spans="1:29">
      <c r="A6040" t="s">
        <v>13314</v>
      </c>
      <c r="B6040" t="s">
        <v>13315</v>
      </c>
      <c r="C6040">
        <v>4.01</v>
      </c>
      <c r="D6040">
        <v>4.0599999999999996</v>
      </c>
      <c r="E6040">
        <v>2.86</v>
      </c>
      <c r="F6040">
        <v>5.97</v>
      </c>
      <c r="G6040">
        <v>6.22</v>
      </c>
      <c r="H6040">
        <v>3.34</v>
      </c>
      <c r="I6040">
        <v>5.25</v>
      </c>
      <c r="J6040">
        <v>5.66</v>
      </c>
      <c r="K6040">
        <v>2.7</v>
      </c>
      <c r="U6040">
        <v>57</v>
      </c>
      <c r="V6040">
        <v>74</v>
      </c>
      <c r="W6040">
        <v>60</v>
      </c>
      <c r="X6040">
        <v>124</v>
      </c>
      <c r="Y6040">
        <v>130</v>
      </c>
      <c r="Z6040">
        <v>145</v>
      </c>
      <c r="AA6040">
        <f t="shared" si="1305"/>
        <v>590</v>
      </c>
      <c r="AB6040">
        <f t="shared" si="1310"/>
        <v>9.8316603124701615E-5</v>
      </c>
      <c r="AC6040" s="175"/>
    </row>
    <row r="6041" spans="1:29">
      <c r="A6041" t="s">
        <v>13316</v>
      </c>
      <c r="B6041" t="s">
        <v>13317</v>
      </c>
      <c r="C6041">
        <v>4.03</v>
      </c>
      <c r="D6041">
        <v>4.0599999999999996</v>
      </c>
      <c r="E6041">
        <v>2.88</v>
      </c>
      <c r="F6041">
        <v>6.04</v>
      </c>
      <c r="G6041">
        <v>6.25</v>
      </c>
      <c r="H6041">
        <v>3.4</v>
      </c>
      <c r="I6041">
        <v>5.3</v>
      </c>
      <c r="J6041">
        <v>5.69</v>
      </c>
      <c r="K6041">
        <v>2.7</v>
      </c>
      <c r="U6041">
        <v>61</v>
      </c>
      <c r="V6041">
        <v>73</v>
      </c>
      <c r="W6041">
        <v>63</v>
      </c>
      <c r="X6041">
        <v>100</v>
      </c>
      <c r="Y6041">
        <v>119</v>
      </c>
      <c r="Z6041">
        <v>117</v>
      </c>
      <c r="AA6041">
        <f t="shared" si="1305"/>
        <v>533</v>
      </c>
      <c r="AB6041">
        <f t="shared" si="1310"/>
        <v>8.8818219432993154E-5</v>
      </c>
      <c r="AC6041" s="175">
        <f t="shared" ref="AC6041:AC6101" si="1311">SUM(AB6041:AB6044)/4</f>
        <v>8.6318644777280391E-5</v>
      </c>
    </row>
    <row r="6042" spans="1:29">
      <c r="A6042" t="s">
        <v>13318</v>
      </c>
      <c r="B6042" t="s">
        <v>13319</v>
      </c>
      <c r="C6042">
        <v>4.04</v>
      </c>
      <c r="D6042">
        <v>4.0599999999999996</v>
      </c>
      <c r="E6042">
        <v>2.89</v>
      </c>
      <c r="F6042">
        <v>6.09</v>
      </c>
      <c r="G6042">
        <v>6.26</v>
      </c>
      <c r="H6042">
        <v>3.43</v>
      </c>
      <c r="I6042">
        <v>5.34</v>
      </c>
      <c r="J6042">
        <v>5.71</v>
      </c>
      <c r="K6042">
        <v>2.7</v>
      </c>
      <c r="U6042">
        <v>59</v>
      </c>
      <c r="V6042">
        <v>69</v>
      </c>
      <c r="W6042">
        <v>63</v>
      </c>
      <c r="X6042">
        <v>93</v>
      </c>
      <c r="Y6042">
        <v>122</v>
      </c>
      <c r="Z6042">
        <v>112</v>
      </c>
      <c r="AA6042">
        <f t="shared" si="1305"/>
        <v>518</v>
      </c>
      <c r="AB6042">
        <f t="shared" si="1310"/>
        <v>8.6318644777280405E-5</v>
      </c>
      <c r="AC6042" s="175"/>
    </row>
    <row r="6043" spans="1:29">
      <c r="A6043" t="s">
        <v>13320</v>
      </c>
      <c r="B6043" t="s">
        <v>13321</v>
      </c>
      <c r="C6043">
        <v>4.04</v>
      </c>
      <c r="D6043">
        <v>4.0599999999999996</v>
      </c>
      <c r="E6043">
        <v>2.89</v>
      </c>
      <c r="F6043">
        <v>6.12</v>
      </c>
      <c r="G6043">
        <v>6.27</v>
      </c>
      <c r="H6043">
        <v>3.43</v>
      </c>
      <c r="I6043">
        <v>5.35</v>
      </c>
      <c r="J6043">
        <v>5.72</v>
      </c>
      <c r="K6043">
        <v>2.7</v>
      </c>
      <c r="U6043">
        <v>60</v>
      </c>
      <c r="V6043">
        <v>73</v>
      </c>
      <c r="W6043">
        <v>69</v>
      </c>
      <c r="X6043">
        <v>92</v>
      </c>
      <c r="Y6043">
        <v>111</v>
      </c>
      <c r="Z6043">
        <v>100</v>
      </c>
      <c r="AA6043">
        <f t="shared" si="1305"/>
        <v>505</v>
      </c>
      <c r="AB6043">
        <f t="shared" si="1310"/>
        <v>8.4152346742329351E-5</v>
      </c>
      <c r="AC6043" s="175"/>
    </row>
    <row r="6044" spans="1:29">
      <c r="A6044" t="s">
        <v>13322</v>
      </c>
      <c r="B6044" t="s">
        <v>13323</v>
      </c>
      <c r="C6044">
        <v>4.04</v>
      </c>
      <c r="D6044">
        <v>4.0599999999999996</v>
      </c>
      <c r="E6044">
        <v>2.88</v>
      </c>
      <c r="F6044">
        <v>6.1</v>
      </c>
      <c r="G6044">
        <v>6.27</v>
      </c>
      <c r="H6044">
        <v>3.4</v>
      </c>
      <c r="I6044">
        <v>5.32</v>
      </c>
      <c r="J6044">
        <v>5.7</v>
      </c>
      <c r="K6044">
        <v>2.7</v>
      </c>
      <c r="U6044">
        <v>59</v>
      </c>
      <c r="V6044">
        <v>76</v>
      </c>
      <c r="W6044">
        <v>71</v>
      </c>
      <c r="X6044">
        <v>83</v>
      </c>
      <c r="Y6044">
        <v>109</v>
      </c>
      <c r="Z6044">
        <v>118</v>
      </c>
      <c r="AA6044">
        <f t="shared" si="1305"/>
        <v>516</v>
      </c>
      <c r="AB6044">
        <f t="shared" si="1310"/>
        <v>8.5985368156518696E-5</v>
      </c>
      <c r="AC6044" s="175"/>
    </row>
    <row r="6045" spans="1:29">
      <c r="A6045" t="s">
        <v>13324</v>
      </c>
      <c r="B6045" t="s">
        <v>13325</v>
      </c>
      <c r="C6045">
        <v>4.03</v>
      </c>
      <c r="D6045">
        <v>4.0599999999999996</v>
      </c>
      <c r="E6045">
        <v>2.85</v>
      </c>
      <c r="F6045">
        <v>6.02</v>
      </c>
      <c r="G6045">
        <v>6.26</v>
      </c>
      <c r="H6045">
        <v>3.34</v>
      </c>
      <c r="I6045">
        <v>5.25</v>
      </c>
      <c r="J6045">
        <v>5.66</v>
      </c>
      <c r="K6045">
        <v>2.7</v>
      </c>
      <c r="U6045">
        <v>60</v>
      </c>
      <c r="V6045">
        <v>79</v>
      </c>
      <c r="W6045">
        <v>75</v>
      </c>
      <c r="X6045">
        <v>86</v>
      </c>
      <c r="Y6045">
        <v>117</v>
      </c>
      <c r="Z6045">
        <v>139</v>
      </c>
      <c r="AA6045">
        <f t="shared" si="1305"/>
        <v>556</v>
      </c>
      <c r="AB6045">
        <f t="shared" si="1310"/>
        <v>9.2650900571752712E-5</v>
      </c>
      <c r="AC6045" s="175">
        <f t="shared" ref="AC6045" si="1312">SUM(AB6045:AB6048)/4</f>
        <v>9.9774688340534051E-5</v>
      </c>
    </row>
    <row r="6046" spans="1:29">
      <c r="A6046" t="s">
        <v>13326</v>
      </c>
      <c r="B6046" t="s">
        <v>13327</v>
      </c>
      <c r="C6046">
        <v>3.96</v>
      </c>
      <c r="D6046">
        <v>4.05</v>
      </c>
      <c r="E6046">
        <v>2.79</v>
      </c>
      <c r="F6046">
        <v>5.79</v>
      </c>
      <c r="G6046">
        <v>6.18</v>
      </c>
      <c r="H6046">
        <v>3.25</v>
      </c>
      <c r="I6046">
        <v>5.07</v>
      </c>
      <c r="J6046">
        <v>5.57</v>
      </c>
      <c r="K6046">
        <v>2.7</v>
      </c>
      <c r="U6046">
        <v>62</v>
      </c>
      <c r="V6046">
        <v>86</v>
      </c>
      <c r="W6046">
        <v>83</v>
      </c>
      <c r="X6046">
        <v>90</v>
      </c>
      <c r="Y6046">
        <v>123</v>
      </c>
      <c r="Z6046">
        <v>135</v>
      </c>
      <c r="AA6046">
        <f t="shared" si="1305"/>
        <v>579</v>
      </c>
      <c r="AB6046">
        <f t="shared" si="1310"/>
        <v>9.6483581710512256E-5</v>
      </c>
      <c r="AC6046" s="175"/>
    </row>
    <row r="6047" spans="1:29">
      <c r="A6047" t="s">
        <v>13328</v>
      </c>
      <c r="B6047" t="s">
        <v>13329</v>
      </c>
      <c r="C6047">
        <v>3.9</v>
      </c>
      <c r="D6047">
        <v>4.04</v>
      </c>
      <c r="E6047">
        <v>2.75</v>
      </c>
      <c r="F6047">
        <v>5.5</v>
      </c>
      <c r="G6047">
        <v>6.04</v>
      </c>
      <c r="H6047">
        <v>3.12</v>
      </c>
      <c r="I6047">
        <v>4.96</v>
      </c>
      <c r="J6047">
        <v>5.51</v>
      </c>
      <c r="K6047">
        <v>2.7</v>
      </c>
      <c r="U6047">
        <v>63</v>
      </c>
      <c r="V6047">
        <v>94</v>
      </c>
      <c r="W6047">
        <v>90</v>
      </c>
      <c r="X6047">
        <v>106</v>
      </c>
      <c r="Y6047">
        <v>127</v>
      </c>
      <c r="Z6047">
        <v>142</v>
      </c>
      <c r="AA6047">
        <f t="shared" si="1305"/>
        <v>622</v>
      </c>
      <c r="AB6047">
        <f t="shared" si="1310"/>
        <v>1.0364902905688882E-4</v>
      </c>
      <c r="AC6047" s="175"/>
    </row>
    <row r="6048" spans="1:29">
      <c r="A6048" t="s">
        <v>13330</v>
      </c>
      <c r="B6048" t="s">
        <v>13331</v>
      </c>
      <c r="C6048">
        <v>3.84</v>
      </c>
      <c r="D6048">
        <v>4.0199999999999996</v>
      </c>
      <c r="E6048">
        <v>2.72</v>
      </c>
      <c r="F6048">
        <v>5.31</v>
      </c>
      <c r="G6048">
        <v>5.92</v>
      </c>
      <c r="H6048">
        <v>3.05</v>
      </c>
      <c r="I6048">
        <v>4.87</v>
      </c>
      <c r="J6048">
        <v>5.46</v>
      </c>
      <c r="K6048">
        <v>2.7</v>
      </c>
      <c r="U6048">
        <v>60</v>
      </c>
      <c r="V6048">
        <v>94</v>
      </c>
      <c r="W6048">
        <v>85</v>
      </c>
      <c r="X6048">
        <v>114</v>
      </c>
      <c r="Y6048">
        <v>138</v>
      </c>
      <c r="Z6048">
        <v>147</v>
      </c>
      <c r="AA6048">
        <f t="shared" si="1305"/>
        <v>638</v>
      </c>
      <c r="AB6048">
        <f t="shared" si="1310"/>
        <v>1.0631524202298243E-4</v>
      </c>
      <c r="AC6048" s="175"/>
    </row>
    <row r="6049" spans="1:29">
      <c r="A6049" t="s">
        <v>13332</v>
      </c>
      <c r="B6049" t="s">
        <v>13333</v>
      </c>
      <c r="C6049">
        <v>3.77</v>
      </c>
      <c r="D6049">
        <v>4</v>
      </c>
      <c r="E6049">
        <v>2.69</v>
      </c>
      <c r="F6049">
        <v>5.17</v>
      </c>
      <c r="G6049">
        <v>5.82</v>
      </c>
      <c r="H6049">
        <v>3.01</v>
      </c>
      <c r="I6049">
        <v>4.8</v>
      </c>
      <c r="J6049">
        <v>5.42</v>
      </c>
      <c r="K6049">
        <v>2.7</v>
      </c>
      <c r="U6049">
        <v>61</v>
      </c>
      <c r="V6049">
        <v>89</v>
      </c>
      <c r="W6049">
        <v>76</v>
      </c>
      <c r="X6049">
        <v>104</v>
      </c>
      <c r="Y6049">
        <v>134</v>
      </c>
      <c r="Z6049">
        <v>126</v>
      </c>
      <c r="AA6049">
        <f t="shared" si="1305"/>
        <v>590</v>
      </c>
      <c r="AB6049">
        <f t="shared" si="1310"/>
        <v>9.8316603124701615E-5</v>
      </c>
      <c r="AC6049" s="175">
        <f t="shared" si="1296"/>
        <v>6.7988430635386874E-5</v>
      </c>
    </row>
    <row r="6050" spans="1:29">
      <c r="A6050" t="s">
        <v>13334</v>
      </c>
      <c r="B6050" t="s">
        <v>13335</v>
      </c>
      <c r="C6050">
        <v>3.68</v>
      </c>
      <c r="D6050">
        <v>3.96</v>
      </c>
      <c r="E6050">
        <v>2.65</v>
      </c>
      <c r="F6050">
        <v>5.0199999999999996</v>
      </c>
      <c r="G6050">
        <v>5.72</v>
      </c>
      <c r="H6050">
        <v>2.98</v>
      </c>
      <c r="I6050">
        <v>4.7</v>
      </c>
      <c r="J6050">
        <v>5.37</v>
      </c>
      <c r="K6050">
        <v>2.7</v>
      </c>
      <c r="U6050">
        <v>50</v>
      </c>
      <c r="V6050">
        <v>71</v>
      </c>
      <c r="W6050">
        <v>53</v>
      </c>
      <c r="X6050">
        <v>101</v>
      </c>
      <c r="Y6050">
        <v>122</v>
      </c>
      <c r="Z6050">
        <v>73</v>
      </c>
      <c r="AA6050">
        <f t="shared" si="1305"/>
        <v>470</v>
      </c>
      <c r="AB6050">
        <f t="shared" si="1310"/>
        <v>7.8320005878999594E-5</v>
      </c>
      <c r="AC6050" s="175"/>
    </row>
    <row r="6051" spans="1:29">
      <c r="A6051" t="s">
        <v>13336</v>
      </c>
      <c r="B6051" t="s">
        <v>13337</v>
      </c>
      <c r="C6051">
        <v>3.63</v>
      </c>
      <c r="D6051">
        <v>3.94</v>
      </c>
      <c r="E6051">
        <v>2.64</v>
      </c>
      <c r="F6051">
        <v>4.92</v>
      </c>
      <c r="G6051">
        <v>5.64</v>
      </c>
      <c r="H6051">
        <v>2.95</v>
      </c>
      <c r="I6051">
        <v>4.66</v>
      </c>
      <c r="J6051">
        <v>5.35</v>
      </c>
      <c r="K6051">
        <v>2.7</v>
      </c>
      <c r="U6051">
        <v>42</v>
      </c>
      <c r="V6051">
        <v>50</v>
      </c>
      <c r="W6051">
        <v>32</v>
      </c>
      <c r="X6051">
        <v>76</v>
      </c>
      <c r="Y6051">
        <v>91</v>
      </c>
      <c r="Z6051">
        <v>30</v>
      </c>
      <c r="AA6051">
        <f t="shared" si="1305"/>
        <v>321</v>
      </c>
      <c r="AB6051">
        <f t="shared" si="1310"/>
        <v>5.3490897632252908E-5</v>
      </c>
      <c r="AC6051" s="175"/>
    </row>
    <row r="6052" spans="1:29">
      <c r="A6052" t="s">
        <v>13338</v>
      </c>
      <c r="B6052" t="s">
        <v>13339</v>
      </c>
      <c r="C6052">
        <v>3.57</v>
      </c>
      <c r="D6052">
        <v>3.9</v>
      </c>
      <c r="E6052">
        <v>2.62</v>
      </c>
      <c r="F6052">
        <v>4.82</v>
      </c>
      <c r="G6052">
        <v>5.56</v>
      </c>
      <c r="H6052">
        <v>2.91</v>
      </c>
      <c r="I6052">
        <v>4.5999999999999996</v>
      </c>
      <c r="J6052">
        <v>5.32</v>
      </c>
      <c r="K6052">
        <v>2.7</v>
      </c>
      <c r="U6052">
        <v>41</v>
      </c>
      <c r="V6052">
        <v>36</v>
      </c>
      <c r="W6052">
        <v>27</v>
      </c>
      <c r="X6052">
        <v>66</v>
      </c>
      <c r="Y6052">
        <v>68</v>
      </c>
      <c r="Z6052">
        <v>13</v>
      </c>
      <c r="AA6052">
        <f t="shared" si="1305"/>
        <v>251</v>
      </c>
      <c r="AB6052">
        <f t="shared" si="1310"/>
        <v>4.1826215905593401E-5</v>
      </c>
      <c r="AC6052" s="175"/>
    </row>
    <row r="6053" spans="1:29">
      <c r="A6053" t="s">
        <v>13340</v>
      </c>
      <c r="B6053" t="s">
        <v>13341</v>
      </c>
      <c r="C6053">
        <v>3.51</v>
      </c>
      <c r="D6053">
        <v>3.86</v>
      </c>
      <c r="E6053">
        <v>2.6</v>
      </c>
      <c r="F6053">
        <v>4.6900000000000004</v>
      </c>
      <c r="G6053">
        <v>5.45</v>
      </c>
      <c r="H6053">
        <v>2.87</v>
      </c>
      <c r="I6053">
        <v>4.54</v>
      </c>
      <c r="J6053">
        <v>5.28</v>
      </c>
      <c r="K6053">
        <v>2.7</v>
      </c>
      <c r="U6053">
        <v>40</v>
      </c>
      <c r="V6053">
        <v>34</v>
      </c>
      <c r="W6053">
        <v>29</v>
      </c>
      <c r="X6053">
        <v>83</v>
      </c>
      <c r="Y6053">
        <v>71</v>
      </c>
      <c r="Z6053">
        <v>15</v>
      </c>
      <c r="AA6053">
        <f t="shared" si="1305"/>
        <v>272</v>
      </c>
      <c r="AB6053">
        <f t="shared" si="1310"/>
        <v>4.532562042359125E-5</v>
      </c>
      <c r="AC6053" s="175">
        <f t="shared" si="1297"/>
        <v>5.3907493408205038E-5</v>
      </c>
    </row>
    <row r="6054" spans="1:29">
      <c r="A6054" t="s">
        <v>13342</v>
      </c>
      <c r="B6054" t="s">
        <v>13343</v>
      </c>
      <c r="C6054">
        <v>3.47</v>
      </c>
      <c r="D6054">
        <v>3.83</v>
      </c>
      <c r="E6054">
        <v>2.58</v>
      </c>
      <c r="F6054">
        <v>4.5999999999999996</v>
      </c>
      <c r="G6054">
        <v>5.38</v>
      </c>
      <c r="H6054">
        <v>2.84</v>
      </c>
      <c r="I6054">
        <v>4.5</v>
      </c>
      <c r="J6054">
        <v>5.26</v>
      </c>
      <c r="K6054">
        <v>2.7</v>
      </c>
      <c r="U6054">
        <v>44</v>
      </c>
      <c r="V6054">
        <v>33</v>
      </c>
      <c r="W6054">
        <v>32</v>
      </c>
      <c r="X6054">
        <v>87</v>
      </c>
      <c r="Y6054">
        <v>69</v>
      </c>
      <c r="Z6054">
        <v>12</v>
      </c>
      <c r="AA6054">
        <f t="shared" si="1305"/>
        <v>277</v>
      </c>
      <c r="AB6054">
        <f t="shared" si="1310"/>
        <v>4.6158811975495502E-5</v>
      </c>
      <c r="AC6054" s="175"/>
    </row>
    <row r="6055" spans="1:29">
      <c r="A6055" t="s">
        <v>13344</v>
      </c>
      <c r="B6055" t="s">
        <v>13345</v>
      </c>
      <c r="C6055">
        <v>3.44</v>
      </c>
      <c r="D6055">
        <v>3.8</v>
      </c>
      <c r="E6055">
        <v>2.57</v>
      </c>
      <c r="F6055">
        <v>4.54</v>
      </c>
      <c r="G6055">
        <v>5.33</v>
      </c>
      <c r="H6055">
        <v>2.81</v>
      </c>
      <c r="I6055">
        <v>4.46</v>
      </c>
      <c r="J6055">
        <v>5.24</v>
      </c>
      <c r="K6055">
        <v>2.7</v>
      </c>
      <c r="U6055">
        <v>50</v>
      </c>
      <c r="V6055">
        <v>39</v>
      </c>
      <c r="W6055">
        <v>37</v>
      </c>
      <c r="X6055">
        <v>88</v>
      </c>
      <c r="Y6055">
        <v>66</v>
      </c>
      <c r="Z6055">
        <v>23</v>
      </c>
      <c r="AA6055">
        <f t="shared" si="1305"/>
        <v>303</v>
      </c>
      <c r="AB6055">
        <f t="shared" si="1310"/>
        <v>5.0491408045397609E-5</v>
      </c>
      <c r="AC6055" s="175"/>
    </row>
    <row r="6056" spans="1:29">
      <c r="A6056" t="s">
        <v>13346</v>
      </c>
      <c r="B6056" t="s">
        <v>13347</v>
      </c>
      <c r="C6056">
        <v>3.41</v>
      </c>
      <c r="D6056">
        <v>3.78</v>
      </c>
      <c r="E6056">
        <v>2.56</v>
      </c>
      <c r="F6056">
        <v>4.49</v>
      </c>
      <c r="G6056">
        <v>5.3</v>
      </c>
      <c r="H6056">
        <v>2.8</v>
      </c>
      <c r="I6056">
        <v>4.43</v>
      </c>
      <c r="J6056">
        <v>5.22</v>
      </c>
      <c r="K6056">
        <v>2.7</v>
      </c>
      <c r="U6056">
        <v>54</v>
      </c>
      <c r="V6056">
        <v>56</v>
      </c>
      <c r="W6056">
        <v>51</v>
      </c>
      <c r="X6056">
        <v>122</v>
      </c>
      <c r="Y6056">
        <v>106</v>
      </c>
      <c r="Z6056">
        <v>53</v>
      </c>
      <c r="AA6056">
        <f t="shared" si="1305"/>
        <v>442</v>
      </c>
      <c r="AB6056">
        <f t="shared" si="1310"/>
        <v>7.3654133188335791E-5</v>
      </c>
      <c r="AC6056" s="175"/>
    </row>
    <row r="6057" spans="1:29">
      <c r="A6057" t="s">
        <v>13348</v>
      </c>
      <c r="B6057" t="s">
        <v>13349</v>
      </c>
      <c r="C6057">
        <v>3.4</v>
      </c>
      <c r="D6057">
        <v>3.78</v>
      </c>
      <c r="E6057">
        <v>2.5499999999999998</v>
      </c>
      <c r="F6057">
        <v>4.47</v>
      </c>
      <c r="G6057">
        <v>5.28</v>
      </c>
      <c r="H6057">
        <v>2.8</v>
      </c>
      <c r="I6057">
        <v>4.43</v>
      </c>
      <c r="J6057">
        <v>5.22</v>
      </c>
      <c r="K6057">
        <v>2.7</v>
      </c>
      <c r="U6057">
        <v>48</v>
      </c>
      <c r="V6057">
        <v>90</v>
      </c>
      <c r="W6057">
        <v>78</v>
      </c>
      <c r="X6057">
        <v>196</v>
      </c>
      <c r="Y6057">
        <v>144</v>
      </c>
      <c r="Z6057">
        <v>168</v>
      </c>
      <c r="AA6057">
        <f t="shared" si="1305"/>
        <v>724</v>
      </c>
      <c r="AB6057">
        <f t="shared" si="1310"/>
        <v>1.2064613671573554E-4</v>
      </c>
      <c r="AC6057" s="175">
        <f t="shared" si="1298"/>
        <v>1.3326898872708493E-4</v>
      </c>
    </row>
    <row r="6058" spans="1:29">
      <c r="A6058" t="s">
        <v>13350</v>
      </c>
      <c r="B6058" t="s">
        <v>13351</v>
      </c>
      <c r="C6058">
        <v>3.49</v>
      </c>
      <c r="D6058">
        <v>3.85</v>
      </c>
      <c r="E6058">
        <v>2.58</v>
      </c>
      <c r="F6058">
        <v>4.54</v>
      </c>
      <c r="G6058">
        <v>5.29</v>
      </c>
      <c r="H6058">
        <v>2.77</v>
      </c>
      <c r="I6058">
        <v>4.5199999999999996</v>
      </c>
      <c r="J6058">
        <v>5.27</v>
      </c>
      <c r="K6058">
        <v>2.7</v>
      </c>
      <c r="U6058">
        <v>69</v>
      </c>
      <c r="V6058">
        <v>115</v>
      </c>
      <c r="W6058">
        <v>89</v>
      </c>
      <c r="X6058">
        <v>222</v>
      </c>
      <c r="Y6058">
        <v>122</v>
      </c>
      <c r="Z6058">
        <v>262</v>
      </c>
      <c r="AA6058">
        <f t="shared" si="1305"/>
        <v>879</v>
      </c>
      <c r="AB6058">
        <f t="shared" si="1310"/>
        <v>1.4647507482476731E-4</v>
      </c>
      <c r="AC6058" s="175"/>
    </row>
    <row r="6059" spans="1:29">
      <c r="A6059" t="s">
        <v>13352</v>
      </c>
      <c r="B6059" t="s">
        <v>13353</v>
      </c>
      <c r="C6059">
        <v>3.74</v>
      </c>
      <c r="D6059">
        <v>4.01</v>
      </c>
      <c r="E6059">
        <v>2.68</v>
      </c>
      <c r="F6059">
        <v>4.91</v>
      </c>
      <c r="G6059">
        <v>5.56</v>
      </c>
      <c r="H6059">
        <v>2.85</v>
      </c>
      <c r="I6059">
        <v>4.7699999999999996</v>
      </c>
      <c r="J6059">
        <v>5.41</v>
      </c>
      <c r="K6059">
        <v>2.7</v>
      </c>
      <c r="U6059">
        <v>74</v>
      </c>
      <c r="V6059">
        <v>93</v>
      </c>
      <c r="W6059">
        <v>94</v>
      </c>
      <c r="X6059">
        <v>220</v>
      </c>
      <c r="Y6059">
        <v>154</v>
      </c>
      <c r="Z6059">
        <v>226</v>
      </c>
      <c r="AA6059">
        <f t="shared" si="1305"/>
        <v>861</v>
      </c>
      <c r="AB6059">
        <f t="shared" si="1310"/>
        <v>1.4347558523791201E-4</v>
      </c>
      <c r="AC6059" s="175"/>
    </row>
    <row r="6060" spans="1:29">
      <c r="A6060" t="s">
        <v>13354</v>
      </c>
      <c r="B6060" t="s">
        <v>13355</v>
      </c>
      <c r="C6060">
        <v>3.95</v>
      </c>
      <c r="D6060">
        <v>4.0599999999999996</v>
      </c>
      <c r="E6060">
        <v>2.77</v>
      </c>
      <c r="F6060">
        <v>5.35</v>
      </c>
      <c r="G6060">
        <v>5.87</v>
      </c>
      <c r="H6060">
        <v>2.97</v>
      </c>
      <c r="I6060">
        <v>5.0199999999999996</v>
      </c>
      <c r="J6060">
        <v>5.54</v>
      </c>
      <c r="K6060">
        <v>2.7</v>
      </c>
      <c r="U6060">
        <v>84</v>
      </c>
      <c r="V6060">
        <v>91</v>
      </c>
      <c r="W6060">
        <v>85</v>
      </c>
      <c r="X6060">
        <v>166</v>
      </c>
      <c r="Y6060">
        <v>138</v>
      </c>
      <c r="Z6060">
        <v>171</v>
      </c>
      <c r="AA6060">
        <f t="shared" si="1305"/>
        <v>735</v>
      </c>
      <c r="AB6060">
        <f t="shared" si="1310"/>
        <v>1.2247915812992489E-4</v>
      </c>
      <c r="AC6060" s="175"/>
    </row>
    <row r="6061" spans="1:29">
      <c r="A6061" t="s">
        <v>13356</v>
      </c>
      <c r="B6061" t="s">
        <v>13357</v>
      </c>
      <c r="C6061">
        <v>4.05</v>
      </c>
      <c r="D6061">
        <v>4.0599999999999996</v>
      </c>
      <c r="E6061">
        <v>2.85</v>
      </c>
      <c r="F6061">
        <v>5.82</v>
      </c>
      <c r="G6061">
        <v>6.16</v>
      </c>
      <c r="H6061">
        <v>3.12</v>
      </c>
      <c r="I6061">
        <v>5.26</v>
      </c>
      <c r="J6061">
        <v>5.66</v>
      </c>
      <c r="K6061">
        <v>2.7</v>
      </c>
      <c r="U6061">
        <v>77</v>
      </c>
      <c r="V6061">
        <v>82</v>
      </c>
      <c r="W6061">
        <v>76</v>
      </c>
      <c r="X6061">
        <v>154</v>
      </c>
      <c r="Y6061">
        <v>140</v>
      </c>
      <c r="Z6061">
        <v>164</v>
      </c>
      <c r="AA6061">
        <f t="shared" si="1305"/>
        <v>693</v>
      </c>
      <c r="AB6061">
        <f t="shared" si="1310"/>
        <v>1.1548034909392918E-4</v>
      </c>
      <c r="AC6061" s="175">
        <f t="shared" si="1299"/>
        <v>1.0577366751424465E-4</v>
      </c>
    </row>
    <row r="6062" spans="1:29">
      <c r="A6062" t="s">
        <v>13358</v>
      </c>
      <c r="B6062" t="s">
        <v>13359</v>
      </c>
      <c r="C6062">
        <v>4.0599999999999996</v>
      </c>
      <c r="D6062">
        <v>4.0599999999999996</v>
      </c>
      <c r="E6062">
        <v>2.93</v>
      </c>
      <c r="F6062">
        <v>6.15</v>
      </c>
      <c r="G6062">
        <v>6.3</v>
      </c>
      <c r="H6062">
        <v>3.28</v>
      </c>
      <c r="I6062">
        <v>5.46</v>
      </c>
      <c r="J6062">
        <v>5.77</v>
      </c>
      <c r="K6062">
        <v>2.7</v>
      </c>
      <c r="U6062">
        <v>65</v>
      </c>
      <c r="V6062">
        <v>78</v>
      </c>
      <c r="W6062">
        <v>69</v>
      </c>
      <c r="X6062">
        <v>151</v>
      </c>
      <c r="Y6062">
        <v>133</v>
      </c>
      <c r="Z6062">
        <v>149</v>
      </c>
      <c r="AA6062">
        <f t="shared" si="1305"/>
        <v>645</v>
      </c>
      <c r="AB6062">
        <f t="shared" si="1310"/>
        <v>1.0748171019564838E-4</v>
      </c>
      <c r="AC6062" s="175"/>
    </row>
    <row r="6063" spans="1:29">
      <c r="A6063" t="s">
        <v>13360</v>
      </c>
      <c r="B6063" t="s">
        <v>13361</v>
      </c>
      <c r="C6063">
        <v>4.0599999999999996</v>
      </c>
      <c r="D6063">
        <v>4.0599999999999996</v>
      </c>
      <c r="E6063">
        <v>2.98</v>
      </c>
      <c r="F6063">
        <v>6.29</v>
      </c>
      <c r="G6063">
        <v>6.31</v>
      </c>
      <c r="H6063">
        <v>3.42</v>
      </c>
      <c r="I6063">
        <v>5.61</v>
      </c>
      <c r="J6063">
        <v>5.85</v>
      </c>
      <c r="K6063">
        <v>2.7</v>
      </c>
      <c r="U6063">
        <v>59</v>
      </c>
      <c r="V6063">
        <v>73</v>
      </c>
      <c r="W6063">
        <v>60</v>
      </c>
      <c r="X6063">
        <v>140</v>
      </c>
      <c r="Y6063">
        <v>129</v>
      </c>
      <c r="Z6063">
        <v>151</v>
      </c>
      <c r="AA6063">
        <f t="shared" si="1305"/>
        <v>612</v>
      </c>
      <c r="AB6063">
        <f t="shared" si="1310"/>
        <v>1.0198264595308032E-4</v>
      </c>
      <c r="AC6063" s="175"/>
    </row>
    <row r="6064" spans="1:29">
      <c r="A6064" t="s">
        <v>13362</v>
      </c>
      <c r="B6064" t="s">
        <v>13363</v>
      </c>
      <c r="C6064">
        <v>4.0599999999999996</v>
      </c>
      <c r="D6064">
        <v>4.0599999999999996</v>
      </c>
      <c r="E6064">
        <v>3.02</v>
      </c>
      <c r="F6064">
        <v>6.31</v>
      </c>
      <c r="G6064">
        <v>6.32</v>
      </c>
      <c r="H6064">
        <v>3.52</v>
      </c>
      <c r="I6064">
        <v>5.72</v>
      </c>
      <c r="J6064">
        <v>5.9</v>
      </c>
      <c r="K6064">
        <v>2.7</v>
      </c>
      <c r="U6064">
        <v>53</v>
      </c>
      <c r="V6064">
        <v>71</v>
      </c>
      <c r="W6064">
        <v>57</v>
      </c>
      <c r="X6064">
        <v>133</v>
      </c>
      <c r="Y6064">
        <v>130</v>
      </c>
      <c r="Z6064">
        <v>145</v>
      </c>
      <c r="AA6064">
        <f t="shared" si="1305"/>
        <v>589</v>
      </c>
      <c r="AB6064">
        <f t="shared" si="1310"/>
        <v>9.814996481432076E-5</v>
      </c>
      <c r="AC6064" s="175"/>
    </row>
    <row r="6065" spans="1:29">
      <c r="A6065" t="s">
        <v>13364</v>
      </c>
      <c r="B6065" t="s">
        <v>13365</v>
      </c>
      <c r="C6065">
        <v>4.0599999999999996</v>
      </c>
      <c r="D6065">
        <v>4.0599999999999996</v>
      </c>
      <c r="E6065">
        <v>3.05</v>
      </c>
      <c r="F6065">
        <v>6.31</v>
      </c>
      <c r="G6065">
        <v>6.32</v>
      </c>
      <c r="H6065">
        <v>3.58</v>
      </c>
      <c r="I6065">
        <v>5.79</v>
      </c>
      <c r="J6065">
        <v>5.94</v>
      </c>
      <c r="K6065">
        <v>2.7</v>
      </c>
      <c r="U6065">
        <v>58</v>
      </c>
      <c r="V6065">
        <v>70</v>
      </c>
      <c r="W6065">
        <v>60</v>
      </c>
      <c r="X6065">
        <v>106</v>
      </c>
      <c r="Y6065">
        <v>119</v>
      </c>
      <c r="Z6065">
        <v>117</v>
      </c>
      <c r="AA6065">
        <f t="shared" si="1305"/>
        <v>530</v>
      </c>
      <c r="AB6065">
        <f t="shared" si="1310"/>
        <v>8.8318304501850604E-5</v>
      </c>
      <c r="AC6065" s="175">
        <f t="shared" si="1300"/>
        <v>8.4902219139043169E-5</v>
      </c>
    </row>
    <row r="6066" spans="1:29">
      <c r="A6066" t="s">
        <v>13366</v>
      </c>
      <c r="B6066" t="s">
        <v>13367</v>
      </c>
      <c r="C6066">
        <v>4.0599999999999996</v>
      </c>
      <c r="D6066">
        <v>4.0599999999999996</v>
      </c>
      <c r="E6066">
        <v>3.06</v>
      </c>
      <c r="F6066">
        <v>6.31</v>
      </c>
      <c r="G6066">
        <v>6.32</v>
      </c>
      <c r="H6066">
        <v>3.59</v>
      </c>
      <c r="I6066">
        <v>5.83</v>
      </c>
      <c r="J6066">
        <v>5.96</v>
      </c>
      <c r="K6066">
        <v>2.7</v>
      </c>
      <c r="U6066">
        <v>56</v>
      </c>
      <c r="V6066">
        <v>66</v>
      </c>
      <c r="W6066">
        <v>60</v>
      </c>
      <c r="X6066">
        <v>94</v>
      </c>
      <c r="Y6066">
        <v>122</v>
      </c>
      <c r="Z6066">
        <v>112</v>
      </c>
      <c r="AA6066">
        <f t="shared" si="1305"/>
        <v>510</v>
      </c>
      <c r="AB6066">
        <f t="shared" si="1310"/>
        <v>8.4985538294233596E-5</v>
      </c>
      <c r="AC6066" s="175"/>
    </row>
    <row r="6067" spans="1:29">
      <c r="A6067" t="s">
        <v>13368</v>
      </c>
      <c r="B6067" t="s">
        <v>13369</v>
      </c>
      <c r="C6067">
        <v>4.0599999999999996</v>
      </c>
      <c r="D6067">
        <v>4.0599999999999996</v>
      </c>
      <c r="E6067">
        <v>3.06</v>
      </c>
      <c r="F6067">
        <v>6.31</v>
      </c>
      <c r="G6067">
        <v>6.32</v>
      </c>
      <c r="H6067">
        <v>3.58</v>
      </c>
      <c r="I6067">
        <v>5.83</v>
      </c>
      <c r="J6067">
        <v>5.96</v>
      </c>
      <c r="K6067">
        <v>2.7</v>
      </c>
      <c r="U6067">
        <v>56</v>
      </c>
      <c r="V6067">
        <v>70</v>
      </c>
      <c r="W6067">
        <v>66</v>
      </c>
      <c r="X6067">
        <v>90</v>
      </c>
      <c r="Y6067">
        <v>111</v>
      </c>
      <c r="Z6067">
        <v>100</v>
      </c>
      <c r="AA6067">
        <f t="shared" si="1305"/>
        <v>493</v>
      </c>
      <c r="AB6067">
        <f t="shared" si="1310"/>
        <v>8.2152687017759138E-5</v>
      </c>
      <c r="AC6067" s="175"/>
    </row>
    <row r="6068" spans="1:29">
      <c r="A6068" t="s">
        <v>13370</v>
      </c>
      <c r="B6068" t="s">
        <v>13371</v>
      </c>
      <c r="C6068">
        <v>4.0599999999999996</v>
      </c>
      <c r="D6068">
        <v>4.0599999999999996</v>
      </c>
      <c r="E6068">
        <v>3.05</v>
      </c>
      <c r="F6068">
        <v>6.31</v>
      </c>
      <c r="G6068">
        <v>6.32</v>
      </c>
      <c r="H6068">
        <v>3.55</v>
      </c>
      <c r="I6068">
        <v>5.8</v>
      </c>
      <c r="J6068">
        <v>5.95</v>
      </c>
      <c r="K6068">
        <v>2.7</v>
      </c>
      <c r="U6068">
        <v>59</v>
      </c>
      <c r="V6068">
        <v>73</v>
      </c>
      <c r="W6068">
        <v>68</v>
      </c>
      <c r="X6068">
        <v>78</v>
      </c>
      <c r="Y6068">
        <v>109</v>
      </c>
      <c r="Z6068">
        <v>118</v>
      </c>
      <c r="AA6068">
        <f t="shared" si="1305"/>
        <v>505</v>
      </c>
      <c r="AB6068">
        <f t="shared" si="1310"/>
        <v>8.4152346742329351E-5</v>
      </c>
      <c r="AC6068" s="175"/>
    </row>
    <row r="6069" spans="1:29">
      <c r="A6069" t="s">
        <v>13372</v>
      </c>
      <c r="B6069" t="s">
        <v>13373</v>
      </c>
      <c r="C6069">
        <v>4.0599999999999996</v>
      </c>
      <c r="D6069">
        <v>4.0599999999999996</v>
      </c>
      <c r="E6069">
        <v>3</v>
      </c>
      <c r="F6069">
        <v>6.3</v>
      </c>
      <c r="G6069">
        <v>6.31</v>
      </c>
      <c r="H6069">
        <v>3.49</v>
      </c>
      <c r="I6069">
        <v>5.66</v>
      </c>
      <c r="J6069">
        <v>5.87</v>
      </c>
      <c r="K6069">
        <v>2.7</v>
      </c>
      <c r="U6069">
        <v>57</v>
      </c>
      <c r="V6069">
        <v>76</v>
      </c>
      <c r="W6069">
        <v>71</v>
      </c>
      <c r="X6069">
        <v>83</v>
      </c>
      <c r="Y6069">
        <v>117</v>
      </c>
      <c r="Z6069">
        <v>139</v>
      </c>
      <c r="AA6069">
        <f t="shared" si="1305"/>
        <v>543</v>
      </c>
      <c r="AB6069">
        <f t="shared" si="1310"/>
        <v>9.0484602536801658E-5</v>
      </c>
      <c r="AC6069" s="175">
        <f t="shared" si="1301"/>
        <v>9.6983496641654806E-5</v>
      </c>
    </row>
    <row r="6070" spans="1:29">
      <c r="A6070" t="s">
        <v>13374</v>
      </c>
      <c r="B6070" t="s">
        <v>13375</v>
      </c>
      <c r="C6070">
        <v>4.0599999999999996</v>
      </c>
      <c r="D6070">
        <v>4.0599999999999996</v>
      </c>
      <c r="E6070">
        <v>2.89</v>
      </c>
      <c r="F6070">
        <v>6.17</v>
      </c>
      <c r="G6070">
        <v>6.3</v>
      </c>
      <c r="H6070">
        <v>3.35</v>
      </c>
      <c r="I6070">
        <v>5.35</v>
      </c>
      <c r="J6070">
        <v>5.72</v>
      </c>
      <c r="K6070">
        <v>2.7</v>
      </c>
      <c r="U6070">
        <v>57</v>
      </c>
      <c r="V6070">
        <v>82</v>
      </c>
      <c r="W6070">
        <v>79</v>
      </c>
      <c r="X6070">
        <v>88</v>
      </c>
      <c r="Y6070">
        <v>123</v>
      </c>
      <c r="Z6070">
        <v>135</v>
      </c>
      <c r="AA6070">
        <f t="shared" si="1305"/>
        <v>564</v>
      </c>
      <c r="AB6070">
        <f t="shared" si="1310"/>
        <v>9.3984007054799507E-5</v>
      </c>
      <c r="AC6070" s="175"/>
    </row>
    <row r="6071" spans="1:29">
      <c r="A6071" t="s">
        <v>13376</v>
      </c>
      <c r="B6071" t="s">
        <v>13377</v>
      </c>
      <c r="C6071">
        <v>4.0199999999999996</v>
      </c>
      <c r="D6071">
        <v>4.0599999999999996</v>
      </c>
      <c r="E6071">
        <v>2.8</v>
      </c>
      <c r="F6071">
        <v>5.78</v>
      </c>
      <c r="G6071">
        <v>6.21</v>
      </c>
      <c r="H6071">
        <v>3.16</v>
      </c>
      <c r="I6071">
        <v>5.13</v>
      </c>
      <c r="J6071">
        <v>5.6</v>
      </c>
      <c r="K6071">
        <v>2.7</v>
      </c>
      <c r="U6071">
        <v>58</v>
      </c>
      <c r="V6071">
        <v>90</v>
      </c>
      <c r="W6071">
        <v>85</v>
      </c>
      <c r="X6071">
        <v>102</v>
      </c>
      <c r="Y6071">
        <v>127</v>
      </c>
      <c r="Z6071">
        <v>142</v>
      </c>
      <c r="AA6071">
        <f t="shared" si="1305"/>
        <v>604</v>
      </c>
      <c r="AB6071">
        <f t="shared" si="1310"/>
        <v>1.0064953947003351E-4</v>
      </c>
      <c r="AC6071" s="175"/>
    </row>
    <row r="6072" spans="1:29">
      <c r="A6072" t="s">
        <v>13378</v>
      </c>
      <c r="B6072" t="s">
        <v>13379</v>
      </c>
      <c r="C6072">
        <v>3.94</v>
      </c>
      <c r="D6072">
        <v>4.0599999999999996</v>
      </c>
      <c r="E6072">
        <v>2.74</v>
      </c>
      <c r="F6072">
        <v>5.45</v>
      </c>
      <c r="G6072">
        <v>6.01</v>
      </c>
      <c r="H6072">
        <v>3.05</v>
      </c>
      <c r="I6072">
        <v>4.9800000000000004</v>
      </c>
      <c r="J6072">
        <v>5.52</v>
      </c>
      <c r="K6072">
        <v>2.7</v>
      </c>
      <c r="U6072">
        <v>55</v>
      </c>
      <c r="V6072">
        <v>90</v>
      </c>
      <c r="W6072">
        <v>81</v>
      </c>
      <c r="X6072">
        <v>106</v>
      </c>
      <c r="Y6072">
        <v>138</v>
      </c>
      <c r="Z6072">
        <v>147</v>
      </c>
      <c r="AA6072">
        <f t="shared" si="1305"/>
        <v>617</v>
      </c>
      <c r="AB6072">
        <f t="shared" si="1310"/>
        <v>1.0281583750498456E-4</v>
      </c>
      <c r="AC6072" s="175"/>
    </row>
    <row r="6073" spans="1:29">
      <c r="A6073" t="s">
        <v>13380</v>
      </c>
      <c r="B6073" t="s">
        <v>13381</v>
      </c>
      <c r="C6073">
        <v>3.82</v>
      </c>
      <c r="D6073">
        <v>4.04</v>
      </c>
      <c r="E6073">
        <v>2.69</v>
      </c>
      <c r="F6073">
        <v>5.19</v>
      </c>
      <c r="G6073">
        <v>5.81</v>
      </c>
      <c r="H6073">
        <v>2.97</v>
      </c>
      <c r="I6073">
        <v>4.8499999999999996</v>
      </c>
      <c r="J6073">
        <v>5.45</v>
      </c>
      <c r="K6073">
        <v>2.7</v>
      </c>
      <c r="U6073">
        <v>57</v>
      </c>
      <c r="V6073">
        <v>86</v>
      </c>
      <c r="W6073">
        <v>73</v>
      </c>
      <c r="X6073">
        <v>98</v>
      </c>
      <c r="Y6073">
        <v>134</v>
      </c>
      <c r="Z6073">
        <v>126</v>
      </c>
      <c r="AA6073">
        <f t="shared" si="1305"/>
        <v>574</v>
      </c>
      <c r="AB6073">
        <f t="shared" si="1310"/>
        <v>9.5650390158608011E-5</v>
      </c>
      <c r="AC6073" s="175">
        <f t="shared" si="1302"/>
        <v>6.5197238936507643E-5</v>
      </c>
    </row>
    <row r="6074" spans="1:29">
      <c r="A6074" t="s">
        <v>13382</v>
      </c>
      <c r="B6074" t="s">
        <v>13383</v>
      </c>
      <c r="C6074">
        <v>3.73</v>
      </c>
      <c r="D6074">
        <v>4</v>
      </c>
      <c r="E6074">
        <v>2.66</v>
      </c>
      <c r="F6074">
        <v>4.9800000000000004</v>
      </c>
      <c r="G6074">
        <v>5.65</v>
      </c>
      <c r="H6074">
        <v>2.9</v>
      </c>
      <c r="I6074">
        <v>4.75</v>
      </c>
      <c r="J6074">
        <v>5.4</v>
      </c>
      <c r="K6074">
        <v>2.7</v>
      </c>
      <c r="U6074">
        <v>46</v>
      </c>
      <c r="V6074">
        <v>68</v>
      </c>
      <c r="W6074">
        <v>50</v>
      </c>
      <c r="X6074">
        <v>95</v>
      </c>
      <c r="Y6074">
        <v>122</v>
      </c>
      <c r="Z6074">
        <v>73</v>
      </c>
      <c r="AA6074">
        <f t="shared" si="1305"/>
        <v>454</v>
      </c>
      <c r="AB6074">
        <f t="shared" si="1310"/>
        <v>7.565379291290599E-5</v>
      </c>
      <c r="AC6074" s="175"/>
    </row>
    <row r="6075" spans="1:29">
      <c r="A6075" t="s">
        <v>13384</v>
      </c>
      <c r="B6075" t="s">
        <v>13385</v>
      </c>
      <c r="C6075">
        <v>3.64</v>
      </c>
      <c r="D6075">
        <v>3.96</v>
      </c>
      <c r="E6075">
        <v>2.63</v>
      </c>
      <c r="F6075">
        <v>4.8499999999999996</v>
      </c>
      <c r="G6075">
        <v>5.55</v>
      </c>
      <c r="H6075">
        <v>2.86</v>
      </c>
      <c r="I6075">
        <v>4.67</v>
      </c>
      <c r="J6075">
        <v>5.35</v>
      </c>
      <c r="K6075">
        <v>2.7</v>
      </c>
      <c r="U6075">
        <v>38</v>
      </c>
      <c r="V6075">
        <v>47</v>
      </c>
      <c r="W6075">
        <v>31</v>
      </c>
      <c r="X6075">
        <v>71</v>
      </c>
      <c r="Y6075">
        <v>91</v>
      </c>
      <c r="Z6075">
        <v>30</v>
      </c>
      <c r="AA6075">
        <f t="shared" si="1305"/>
        <v>308</v>
      </c>
      <c r="AB6075">
        <f t="shared" si="1310"/>
        <v>5.1324599597301861E-5</v>
      </c>
      <c r="AC6075" s="175"/>
    </row>
    <row r="6076" spans="1:29">
      <c r="A6076" t="s">
        <v>13386</v>
      </c>
      <c r="B6076" t="s">
        <v>13387</v>
      </c>
      <c r="C6076">
        <v>3.58</v>
      </c>
      <c r="D6076">
        <v>3.92</v>
      </c>
      <c r="E6076">
        <v>2.6</v>
      </c>
      <c r="F6076">
        <v>4.7300000000000004</v>
      </c>
      <c r="G6076">
        <v>5.46</v>
      </c>
      <c r="H6076">
        <v>2.83</v>
      </c>
      <c r="I6076">
        <v>4.5999999999999996</v>
      </c>
      <c r="J6076">
        <v>5.32</v>
      </c>
      <c r="K6076">
        <v>2.7</v>
      </c>
      <c r="U6076">
        <v>31</v>
      </c>
      <c r="V6076">
        <v>29</v>
      </c>
      <c r="W6076">
        <v>22</v>
      </c>
      <c r="X6076">
        <v>66</v>
      </c>
      <c r="Y6076">
        <v>68</v>
      </c>
      <c r="Z6076">
        <v>13</v>
      </c>
      <c r="AA6076">
        <f t="shared" si="1305"/>
        <v>229</v>
      </c>
      <c r="AB6076">
        <f t="shared" si="1310"/>
        <v>3.8160173077214697E-5</v>
      </c>
      <c r="AC6076" s="175"/>
    </row>
    <row r="6077" spans="1:29">
      <c r="A6077" t="s">
        <v>13388</v>
      </c>
      <c r="B6077" t="s">
        <v>13389</v>
      </c>
      <c r="C6077">
        <v>3.54</v>
      </c>
      <c r="D6077">
        <v>3.89</v>
      </c>
      <c r="E6077">
        <v>2.59</v>
      </c>
      <c r="F6077">
        <v>4.6399999999999997</v>
      </c>
      <c r="G6077">
        <v>5.39</v>
      </c>
      <c r="H6077">
        <v>2.8</v>
      </c>
      <c r="I6077">
        <v>4.5599999999999996</v>
      </c>
      <c r="J6077">
        <v>5.29</v>
      </c>
      <c r="K6077">
        <v>2.7</v>
      </c>
      <c r="U6077">
        <v>30</v>
      </c>
      <c r="V6077">
        <v>28</v>
      </c>
      <c r="W6077">
        <v>24</v>
      </c>
      <c r="X6077">
        <v>82</v>
      </c>
      <c r="Y6077">
        <v>71</v>
      </c>
      <c r="Z6077">
        <v>15</v>
      </c>
      <c r="AA6077">
        <f t="shared" si="1305"/>
        <v>250</v>
      </c>
      <c r="AB6077">
        <f t="shared" si="1310"/>
        <v>4.1659577595212546E-5</v>
      </c>
      <c r="AC6077" s="175">
        <f t="shared" si="1303"/>
        <v>4.9449918605517296E-5</v>
      </c>
    </row>
    <row r="6078" spans="1:29">
      <c r="A6078" t="s">
        <v>13390</v>
      </c>
      <c r="B6078" t="s">
        <v>13391</v>
      </c>
      <c r="C6078">
        <v>3.51</v>
      </c>
      <c r="D6078">
        <v>3.88</v>
      </c>
      <c r="E6078">
        <v>2.58</v>
      </c>
      <c r="F6078">
        <v>4.5999999999999996</v>
      </c>
      <c r="G6078">
        <v>5.35</v>
      </c>
      <c r="H6078">
        <v>2.78</v>
      </c>
      <c r="I6078">
        <v>4.54</v>
      </c>
      <c r="J6078">
        <v>5.28</v>
      </c>
      <c r="K6078">
        <v>2.7</v>
      </c>
      <c r="U6078">
        <v>33</v>
      </c>
      <c r="V6078">
        <v>27</v>
      </c>
      <c r="W6078">
        <v>27</v>
      </c>
      <c r="X6078">
        <v>86</v>
      </c>
      <c r="Y6078">
        <v>69</v>
      </c>
      <c r="Z6078">
        <v>12</v>
      </c>
      <c r="AA6078">
        <f t="shared" si="1305"/>
        <v>254</v>
      </c>
      <c r="AB6078">
        <f t="shared" si="1310"/>
        <v>4.232613083673595E-5</v>
      </c>
      <c r="AC6078" s="175"/>
    </row>
    <row r="6079" spans="1:29">
      <c r="A6079" t="s">
        <v>13392</v>
      </c>
      <c r="B6079" t="s">
        <v>13393</v>
      </c>
      <c r="C6079">
        <v>3.51</v>
      </c>
      <c r="D6079">
        <v>3.87</v>
      </c>
      <c r="E6079">
        <v>2.57</v>
      </c>
      <c r="F6079">
        <v>4.57</v>
      </c>
      <c r="G6079">
        <v>5.32</v>
      </c>
      <c r="H6079">
        <v>2.76</v>
      </c>
      <c r="I6079">
        <v>4.53</v>
      </c>
      <c r="J6079">
        <v>5.28</v>
      </c>
      <c r="K6079">
        <v>2.7</v>
      </c>
      <c r="U6079">
        <v>38</v>
      </c>
      <c r="V6079">
        <v>32</v>
      </c>
      <c r="W6079">
        <v>30</v>
      </c>
      <c r="X6079">
        <v>88</v>
      </c>
      <c r="Y6079">
        <v>66</v>
      </c>
      <c r="Z6079">
        <v>23</v>
      </c>
      <c r="AA6079">
        <f t="shared" si="1305"/>
        <v>277</v>
      </c>
      <c r="AB6079">
        <f t="shared" si="1310"/>
        <v>4.6158811975495502E-5</v>
      </c>
      <c r="AC6079" s="175"/>
    </row>
    <row r="6080" spans="1:29">
      <c r="A6080" t="s">
        <v>13394</v>
      </c>
      <c r="B6080" t="s">
        <v>13395</v>
      </c>
      <c r="C6080">
        <v>3.5</v>
      </c>
      <c r="D6080">
        <v>3.87</v>
      </c>
      <c r="E6080">
        <v>2.57</v>
      </c>
      <c r="F6080">
        <v>4.55</v>
      </c>
      <c r="G6080">
        <v>5.3</v>
      </c>
      <c r="H6080">
        <v>2.75</v>
      </c>
      <c r="I6080">
        <v>4.53</v>
      </c>
      <c r="J6080">
        <v>5.27</v>
      </c>
      <c r="K6080">
        <v>2.7</v>
      </c>
      <c r="U6080">
        <v>39</v>
      </c>
      <c r="V6080">
        <v>46</v>
      </c>
      <c r="W6080">
        <v>42</v>
      </c>
      <c r="X6080">
        <v>120</v>
      </c>
      <c r="Y6080">
        <v>106</v>
      </c>
      <c r="Z6080">
        <v>53</v>
      </c>
      <c r="AA6080">
        <f t="shared" si="1305"/>
        <v>406</v>
      </c>
      <c r="AB6080">
        <f t="shared" si="1310"/>
        <v>6.7655154014625179E-5</v>
      </c>
      <c r="AC6080" s="175"/>
    </row>
    <row r="6081" spans="1:29">
      <c r="A6081" t="s">
        <v>13396</v>
      </c>
      <c r="B6081" t="s">
        <v>13397</v>
      </c>
      <c r="C6081">
        <v>3.49</v>
      </c>
      <c r="D6081">
        <v>3.85</v>
      </c>
      <c r="E6081">
        <v>2.57</v>
      </c>
      <c r="F6081">
        <v>4.5199999999999996</v>
      </c>
      <c r="G6081">
        <v>5.27</v>
      </c>
      <c r="H6081">
        <v>2.74</v>
      </c>
      <c r="I6081">
        <v>4.51</v>
      </c>
      <c r="J6081">
        <v>5.27</v>
      </c>
      <c r="K6081">
        <v>2.7</v>
      </c>
      <c r="U6081">
        <v>30</v>
      </c>
      <c r="V6081">
        <v>75</v>
      </c>
      <c r="W6081">
        <v>62</v>
      </c>
      <c r="X6081">
        <v>194</v>
      </c>
      <c r="Y6081">
        <v>144</v>
      </c>
      <c r="Z6081">
        <v>168</v>
      </c>
      <c r="AA6081">
        <f t="shared" si="1305"/>
        <v>673</v>
      </c>
      <c r="AB6081">
        <f t="shared" si="1310"/>
        <v>1.1214758288631218E-4</v>
      </c>
      <c r="AC6081" s="175">
        <f t="shared" si="1304"/>
        <v>1.2368728588018604E-4</v>
      </c>
    </row>
    <row r="6082" spans="1:29">
      <c r="A6082" t="s">
        <v>13398</v>
      </c>
      <c r="B6082" t="s">
        <v>13399</v>
      </c>
      <c r="C6082">
        <v>3.62</v>
      </c>
      <c r="D6082">
        <v>3.94</v>
      </c>
      <c r="E6082">
        <v>2.61</v>
      </c>
      <c r="F6082">
        <v>4.66</v>
      </c>
      <c r="G6082">
        <v>5.37</v>
      </c>
      <c r="H6082">
        <v>2.75</v>
      </c>
      <c r="I6082">
        <v>4.6399999999999997</v>
      </c>
      <c r="J6082">
        <v>5.34</v>
      </c>
      <c r="K6082">
        <v>2.7</v>
      </c>
      <c r="U6082">
        <v>48</v>
      </c>
      <c r="V6082">
        <v>97</v>
      </c>
      <c r="W6082">
        <v>68</v>
      </c>
      <c r="X6082">
        <v>220</v>
      </c>
      <c r="Y6082">
        <v>122</v>
      </c>
      <c r="Z6082">
        <v>262</v>
      </c>
      <c r="AA6082">
        <f t="shared" si="1305"/>
        <v>817</v>
      </c>
      <c r="AB6082">
        <f t="shared" si="1310"/>
        <v>1.361434995811546E-4</v>
      </c>
      <c r="AC6082" s="175"/>
    </row>
    <row r="6083" spans="1:29">
      <c r="A6083" t="s">
        <v>13400</v>
      </c>
      <c r="B6083" t="s">
        <v>13401</v>
      </c>
      <c r="C6083">
        <v>3.9</v>
      </c>
      <c r="D6083">
        <v>4.0599999999999996</v>
      </c>
      <c r="E6083">
        <v>2.72</v>
      </c>
      <c r="F6083">
        <v>5.1100000000000003</v>
      </c>
      <c r="G6083">
        <v>5.69</v>
      </c>
      <c r="H6083">
        <v>2.86</v>
      </c>
      <c r="I6083">
        <v>4.93</v>
      </c>
      <c r="J6083">
        <v>5.49</v>
      </c>
      <c r="K6083">
        <v>2.7</v>
      </c>
      <c r="U6083">
        <v>52</v>
      </c>
      <c r="V6083">
        <v>77</v>
      </c>
      <c r="W6083">
        <v>74</v>
      </c>
      <c r="X6083">
        <v>218</v>
      </c>
      <c r="Y6083">
        <v>154</v>
      </c>
      <c r="Z6083">
        <v>226</v>
      </c>
      <c r="AA6083">
        <f t="shared" si="1305"/>
        <v>801</v>
      </c>
      <c r="AB6083">
        <f t="shared" si="1310"/>
        <v>1.3347728661506101E-4</v>
      </c>
      <c r="AC6083" s="175"/>
    </row>
    <row r="6084" spans="1:29">
      <c r="A6084" t="s">
        <v>13402</v>
      </c>
      <c r="B6084" t="s">
        <v>13403</v>
      </c>
      <c r="C6084">
        <v>4.0599999999999996</v>
      </c>
      <c r="D6084">
        <v>4.0599999999999996</v>
      </c>
      <c r="E6084">
        <v>2.84</v>
      </c>
      <c r="F6084">
        <v>5.68</v>
      </c>
      <c r="G6084">
        <v>6.08</v>
      </c>
      <c r="H6084">
        <v>3.01</v>
      </c>
      <c r="I6084">
        <v>5.24</v>
      </c>
      <c r="J6084">
        <v>5.66</v>
      </c>
      <c r="K6084">
        <v>2.7</v>
      </c>
      <c r="U6084">
        <v>63</v>
      </c>
      <c r="V6084">
        <v>75</v>
      </c>
      <c r="W6084">
        <v>67</v>
      </c>
      <c r="X6084">
        <v>164</v>
      </c>
      <c r="Y6084">
        <v>138</v>
      </c>
      <c r="Z6084">
        <v>171</v>
      </c>
      <c r="AA6084">
        <f t="shared" si="1305"/>
        <v>678</v>
      </c>
      <c r="AB6084">
        <f t="shared" si="1310"/>
        <v>1.1298077443821643E-4</v>
      </c>
      <c r="AC6084" s="175"/>
    </row>
    <row r="6085" spans="1:29">
      <c r="A6085" t="s">
        <v>13404</v>
      </c>
      <c r="B6085" t="s">
        <v>13405</v>
      </c>
      <c r="C6085">
        <v>4.0599999999999996</v>
      </c>
      <c r="D6085">
        <v>4.0599999999999996</v>
      </c>
      <c r="E6085">
        <v>2.95</v>
      </c>
      <c r="F6085">
        <v>6.16</v>
      </c>
      <c r="G6085">
        <v>6.3</v>
      </c>
      <c r="H6085">
        <v>3.2</v>
      </c>
      <c r="I6085">
        <v>5.52</v>
      </c>
      <c r="J6085">
        <v>5.8</v>
      </c>
      <c r="K6085">
        <v>2.7</v>
      </c>
      <c r="U6085">
        <v>57</v>
      </c>
      <c r="V6085">
        <v>68</v>
      </c>
      <c r="W6085">
        <v>60</v>
      </c>
      <c r="X6085">
        <v>153</v>
      </c>
      <c r="Y6085">
        <v>140</v>
      </c>
      <c r="Z6085">
        <v>164</v>
      </c>
      <c r="AA6085">
        <f t="shared" si="1305"/>
        <v>642</v>
      </c>
      <c r="AB6085">
        <f t="shared" si="1310"/>
        <v>1.0698179526450582E-4</v>
      </c>
      <c r="AC6085" s="175">
        <f t="shared" ref="AC6085" si="1313">SUM(AB6085:AB6088)/4</f>
        <v>9.802498608153512E-5</v>
      </c>
    </row>
    <row r="6086" spans="1:29">
      <c r="A6086" t="s">
        <v>13406</v>
      </c>
      <c r="B6086" t="s">
        <v>13407</v>
      </c>
      <c r="C6086">
        <v>4.0599999999999996</v>
      </c>
      <c r="D6086">
        <v>4.0599999999999996</v>
      </c>
      <c r="E6086">
        <v>3.04</v>
      </c>
      <c r="F6086">
        <v>6.3</v>
      </c>
      <c r="G6086">
        <v>6.31</v>
      </c>
      <c r="H6086">
        <v>3.39</v>
      </c>
      <c r="I6086">
        <v>5.77</v>
      </c>
      <c r="J6086">
        <v>5.93</v>
      </c>
      <c r="K6086">
        <v>2.7</v>
      </c>
      <c r="U6086">
        <v>47</v>
      </c>
      <c r="V6086">
        <v>64</v>
      </c>
      <c r="W6086">
        <v>54</v>
      </c>
      <c r="X6086">
        <v>150</v>
      </c>
      <c r="Y6086">
        <v>133</v>
      </c>
      <c r="Z6086">
        <v>149</v>
      </c>
      <c r="AA6086">
        <f t="shared" ref="AA6086:AA6149" si="1314">SUM(U6086:Z6086)</f>
        <v>597</v>
      </c>
      <c r="AB6086">
        <f t="shared" si="1310"/>
        <v>9.9483071297367569E-5</v>
      </c>
      <c r="AC6086" s="175"/>
    </row>
    <row r="6087" spans="1:29">
      <c r="A6087" t="s">
        <v>13408</v>
      </c>
      <c r="B6087" t="s">
        <v>13409</v>
      </c>
      <c r="C6087">
        <v>4.0599999999999996</v>
      </c>
      <c r="D6087">
        <v>4.0599999999999996</v>
      </c>
      <c r="E6087">
        <v>3.09</v>
      </c>
      <c r="F6087">
        <v>6.31</v>
      </c>
      <c r="G6087">
        <v>6.32</v>
      </c>
      <c r="H6087">
        <v>3.53</v>
      </c>
      <c r="I6087">
        <v>5.9</v>
      </c>
      <c r="J6087">
        <v>5.99</v>
      </c>
      <c r="K6087">
        <v>2.7</v>
      </c>
      <c r="U6087">
        <v>43</v>
      </c>
      <c r="V6087">
        <v>60</v>
      </c>
      <c r="W6087">
        <v>46</v>
      </c>
      <c r="X6087">
        <v>139</v>
      </c>
      <c r="Y6087">
        <v>129</v>
      </c>
      <c r="Z6087">
        <v>151</v>
      </c>
      <c r="AA6087">
        <f t="shared" si="1314"/>
        <v>568</v>
      </c>
      <c r="AB6087">
        <f t="shared" si="1310"/>
        <v>9.4650560296322912E-5</v>
      </c>
      <c r="AC6087" s="175"/>
    </row>
    <row r="6088" spans="1:29">
      <c r="A6088" t="s">
        <v>13410</v>
      </c>
      <c r="B6088" t="s">
        <v>13411</v>
      </c>
      <c r="C6088">
        <v>4.0599999999999996</v>
      </c>
      <c r="D6088">
        <v>4.0599999999999996</v>
      </c>
      <c r="E6088">
        <v>3.12</v>
      </c>
      <c r="F6088">
        <v>6.31</v>
      </c>
      <c r="G6088">
        <v>6.32</v>
      </c>
      <c r="H6088">
        <v>3.61</v>
      </c>
      <c r="I6088">
        <v>5.93</v>
      </c>
      <c r="J6088">
        <v>6.01</v>
      </c>
      <c r="K6088">
        <v>2.7</v>
      </c>
      <c r="U6088">
        <v>38</v>
      </c>
      <c r="V6088">
        <v>58</v>
      </c>
      <c r="W6088">
        <v>44</v>
      </c>
      <c r="X6088">
        <v>131</v>
      </c>
      <c r="Y6088">
        <v>130</v>
      </c>
      <c r="Z6088">
        <v>145</v>
      </c>
      <c r="AA6088">
        <f t="shared" si="1314"/>
        <v>546</v>
      </c>
      <c r="AB6088">
        <f t="shared" si="1310"/>
        <v>9.0984517467944208E-5</v>
      </c>
      <c r="AC6088" s="175"/>
    </row>
    <row r="6089" spans="1:29">
      <c r="A6089" t="s">
        <v>13412</v>
      </c>
      <c r="B6089" t="s">
        <v>13413</v>
      </c>
      <c r="C6089">
        <v>4.0599999999999996</v>
      </c>
      <c r="D6089">
        <v>4.0599999999999996</v>
      </c>
      <c r="E6089">
        <v>3.12</v>
      </c>
      <c r="F6089">
        <v>6.31</v>
      </c>
      <c r="G6089">
        <v>6.32</v>
      </c>
      <c r="H6089">
        <v>3.63</v>
      </c>
      <c r="I6089">
        <v>5.93</v>
      </c>
      <c r="J6089">
        <v>6.01</v>
      </c>
      <c r="K6089">
        <v>2.7</v>
      </c>
      <c r="U6089">
        <v>44</v>
      </c>
      <c r="V6089">
        <v>58</v>
      </c>
      <c r="W6089">
        <v>47</v>
      </c>
      <c r="X6089">
        <v>105</v>
      </c>
      <c r="Y6089">
        <v>119</v>
      </c>
      <c r="Z6089">
        <v>117</v>
      </c>
      <c r="AA6089">
        <f t="shared" si="1314"/>
        <v>490</v>
      </c>
      <c r="AB6089">
        <f t="shared" si="1310"/>
        <v>8.1652772086616588E-5</v>
      </c>
      <c r="AC6089" s="175">
        <f t="shared" si="1307"/>
        <v>7.8111707991023512E-5</v>
      </c>
    </row>
    <row r="6090" spans="1:29">
      <c r="A6090" t="s">
        <v>13414</v>
      </c>
      <c r="B6090" t="s">
        <v>13415</v>
      </c>
      <c r="C6090">
        <v>4.0599999999999996</v>
      </c>
      <c r="D6090">
        <v>4.0599999999999996</v>
      </c>
      <c r="E6090">
        <v>3.12</v>
      </c>
      <c r="F6090">
        <v>6.31</v>
      </c>
      <c r="G6090">
        <v>6.32</v>
      </c>
      <c r="H6090">
        <v>3.63</v>
      </c>
      <c r="I6090">
        <v>5.91</v>
      </c>
      <c r="J6090">
        <v>6</v>
      </c>
      <c r="K6090">
        <v>2.7</v>
      </c>
      <c r="U6090">
        <v>43</v>
      </c>
      <c r="V6090">
        <v>54</v>
      </c>
      <c r="W6090">
        <v>47</v>
      </c>
      <c r="X6090">
        <v>93</v>
      </c>
      <c r="Y6090">
        <v>122</v>
      </c>
      <c r="Z6090">
        <v>112</v>
      </c>
      <c r="AA6090">
        <f t="shared" si="1314"/>
        <v>471</v>
      </c>
      <c r="AB6090">
        <f t="shared" si="1310"/>
        <v>7.8486644189380435E-5</v>
      </c>
      <c r="AC6090" s="175"/>
    </row>
    <row r="6091" spans="1:29">
      <c r="A6091" t="s">
        <v>13416</v>
      </c>
      <c r="B6091" t="s">
        <v>13417</v>
      </c>
      <c r="C6091">
        <v>4.0599999999999996</v>
      </c>
      <c r="D6091">
        <v>4.0599999999999996</v>
      </c>
      <c r="E6091">
        <v>3.1</v>
      </c>
      <c r="F6091">
        <v>6.31</v>
      </c>
      <c r="G6091">
        <v>6.32</v>
      </c>
      <c r="H6091">
        <v>3.6</v>
      </c>
      <c r="I6091">
        <v>5.86</v>
      </c>
      <c r="J6091">
        <v>5.98</v>
      </c>
      <c r="K6091">
        <v>2.7</v>
      </c>
      <c r="U6091">
        <v>43</v>
      </c>
      <c r="V6091">
        <v>57</v>
      </c>
      <c r="W6091">
        <v>52</v>
      </c>
      <c r="X6091">
        <v>89</v>
      </c>
      <c r="Y6091">
        <v>111</v>
      </c>
      <c r="Z6091">
        <v>100</v>
      </c>
      <c r="AA6091">
        <f t="shared" si="1314"/>
        <v>452</v>
      </c>
      <c r="AB6091">
        <f t="shared" si="1310"/>
        <v>7.5320516292144281E-5</v>
      </c>
      <c r="AC6091" s="175"/>
    </row>
    <row r="6092" spans="1:29">
      <c r="A6092" t="s">
        <v>13418</v>
      </c>
      <c r="B6092" t="s">
        <v>13419</v>
      </c>
      <c r="C6092">
        <v>4.0599999999999996</v>
      </c>
      <c r="D6092">
        <v>4.0599999999999996</v>
      </c>
      <c r="E6092">
        <v>3.06</v>
      </c>
      <c r="F6092">
        <v>6.31</v>
      </c>
      <c r="G6092">
        <v>6.32</v>
      </c>
      <c r="H6092">
        <v>3.56</v>
      </c>
      <c r="I6092">
        <v>5.78</v>
      </c>
      <c r="J6092">
        <v>5.94</v>
      </c>
      <c r="K6092">
        <v>2.7</v>
      </c>
      <c r="U6092">
        <v>45</v>
      </c>
      <c r="V6092">
        <v>60</v>
      </c>
      <c r="W6092">
        <v>53</v>
      </c>
      <c r="X6092">
        <v>77</v>
      </c>
      <c r="Y6092">
        <v>109</v>
      </c>
      <c r="Z6092">
        <v>118</v>
      </c>
      <c r="AA6092">
        <f t="shared" si="1314"/>
        <v>462</v>
      </c>
      <c r="AB6092">
        <f t="shared" si="1310"/>
        <v>7.6986899395952785E-5</v>
      </c>
      <c r="AC6092" s="175"/>
    </row>
    <row r="6093" spans="1:29">
      <c r="A6093" t="s">
        <v>13420</v>
      </c>
      <c r="B6093" t="s">
        <v>13421</v>
      </c>
      <c r="C6093">
        <v>4.0599999999999996</v>
      </c>
      <c r="D6093">
        <v>4.0599999999999996</v>
      </c>
      <c r="E6093">
        <v>3.01</v>
      </c>
      <c r="F6093">
        <v>6.29</v>
      </c>
      <c r="G6093">
        <v>6.31</v>
      </c>
      <c r="H6093">
        <v>3.5</v>
      </c>
      <c r="I6093">
        <v>5.67</v>
      </c>
      <c r="J6093">
        <v>5.88</v>
      </c>
      <c r="K6093">
        <v>2.7</v>
      </c>
      <c r="U6093">
        <v>44</v>
      </c>
      <c r="V6093">
        <v>62</v>
      </c>
      <c r="W6093">
        <v>55</v>
      </c>
      <c r="X6093">
        <v>82</v>
      </c>
      <c r="Y6093">
        <v>117</v>
      </c>
      <c r="Z6093">
        <v>139</v>
      </c>
      <c r="AA6093">
        <f t="shared" si="1314"/>
        <v>499</v>
      </c>
      <c r="AB6093">
        <f t="shared" si="1310"/>
        <v>8.3152516880044251E-5</v>
      </c>
      <c r="AC6093" s="175">
        <f t="shared" si="1308"/>
        <v>8.9359793941730918E-5</v>
      </c>
    </row>
    <row r="6094" spans="1:29">
      <c r="A6094" t="s">
        <v>13422</v>
      </c>
      <c r="B6094" t="s">
        <v>13423</v>
      </c>
      <c r="C6094">
        <v>4.0599999999999996</v>
      </c>
      <c r="D6094">
        <v>4.0599999999999996</v>
      </c>
      <c r="E6094">
        <v>2.94</v>
      </c>
      <c r="F6094">
        <v>6.24</v>
      </c>
      <c r="G6094">
        <v>6.31</v>
      </c>
      <c r="H6094">
        <v>3.41</v>
      </c>
      <c r="I6094">
        <v>5.5</v>
      </c>
      <c r="J6094">
        <v>5.79</v>
      </c>
      <c r="K6094">
        <v>2.7</v>
      </c>
      <c r="U6094">
        <v>43</v>
      </c>
      <c r="V6094">
        <v>68</v>
      </c>
      <c r="W6094">
        <v>63</v>
      </c>
      <c r="X6094">
        <v>87</v>
      </c>
      <c r="Y6094">
        <v>123</v>
      </c>
      <c r="Z6094">
        <v>135</v>
      </c>
      <c r="AA6094">
        <f t="shared" si="1314"/>
        <v>519</v>
      </c>
      <c r="AB6094">
        <f t="shared" si="1310"/>
        <v>8.6485283087661246E-5</v>
      </c>
      <c r="AC6094" s="175"/>
    </row>
    <row r="6095" spans="1:29">
      <c r="A6095" t="s">
        <v>13424</v>
      </c>
      <c r="B6095" t="s">
        <v>13425</v>
      </c>
      <c r="C6095">
        <v>4.0599999999999996</v>
      </c>
      <c r="D6095">
        <v>4.0599999999999996</v>
      </c>
      <c r="E6095">
        <v>2.91</v>
      </c>
      <c r="F6095">
        <v>6.18</v>
      </c>
      <c r="G6095">
        <v>6.31</v>
      </c>
      <c r="H6095">
        <v>3.33</v>
      </c>
      <c r="I6095">
        <v>5.4</v>
      </c>
      <c r="J6095">
        <v>5.74</v>
      </c>
      <c r="K6095">
        <v>2.7</v>
      </c>
      <c r="U6095">
        <v>44</v>
      </c>
      <c r="V6095">
        <v>75</v>
      </c>
      <c r="W6095">
        <v>68</v>
      </c>
      <c r="X6095">
        <v>101</v>
      </c>
      <c r="Y6095">
        <v>127</v>
      </c>
      <c r="Z6095">
        <v>142</v>
      </c>
      <c r="AA6095">
        <f t="shared" si="1314"/>
        <v>557</v>
      </c>
      <c r="AB6095">
        <f t="shared" si="1310"/>
        <v>9.2817538882133553E-5</v>
      </c>
      <c r="AC6095" s="175"/>
    </row>
    <row r="6096" spans="1:29">
      <c r="A6096" t="s">
        <v>13426</v>
      </c>
      <c r="B6096" t="s">
        <v>13427</v>
      </c>
      <c r="C6096">
        <v>4.0599999999999996</v>
      </c>
      <c r="D6096">
        <v>4.0599999999999996</v>
      </c>
      <c r="E6096">
        <v>2.89</v>
      </c>
      <c r="F6096">
        <v>6.11</v>
      </c>
      <c r="G6096">
        <v>6.29</v>
      </c>
      <c r="H6096">
        <v>3.28</v>
      </c>
      <c r="I6096">
        <v>5.35</v>
      </c>
      <c r="J6096">
        <v>5.72</v>
      </c>
      <c r="K6096">
        <v>2.7</v>
      </c>
      <c r="U6096">
        <v>41</v>
      </c>
      <c r="V6096">
        <v>74</v>
      </c>
      <c r="W6096">
        <v>64</v>
      </c>
      <c r="X6096">
        <v>106</v>
      </c>
      <c r="Y6096">
        <v>138</v>
      </c>
      <c r="Z6096">
        <v>147</v>
      </c>
      <c r="AA6096">
        <f t="shared" si="1314"/>
        <v>570</v>
      </c>
      <c r="AB6096">
        <f t="shared" si="1310"/>
        <v>9.4983836917084607E-5</v>
      </c>
      <c r="AC6096" s="175"/>
    </row>
    <row r="6097" spans="1:29">
      <c r="A6097" t="s">
        <v>13428</v>
      </c>
      <c r="B6097" t="s">
        <v>13429</v>
      </c>
      <c r="C6097">
        <v>4.05</v>
      </c>
      <c r="D6097">
        <v>4.0599999999999996</v>
      </c>
      <c r="E6097">
        <v>2.88</v>
      </c>
      <c r="F6097">
        <v>6.06</v>
      </c>
      <c r="G6097">
        <v>6.28</v>
      </c>
      <c r="H6097">
        <v>3.25</v>
      </c>
      <c r="I6097">
        <v>5.33</v>
      </c>
      <c r="J6097">
        <v>5.7</v>
      </c>
      <c r="K6097">
        <v>2.7</v>
      </c>
      <c r="U6097">
        <v>43</v>
      </c>
      <c r="V6097">
        <v>71</v>
      </c>
      <c r="W6097">
        <v>58</v>
      </c>
      <c r="X6097">
        <v>97</v>
      </c>
      <c r="Y6097">
        <v>134</v>
      </c>
      <c r="Z6097">
        <v>126</v>
      </c>
      <c r="AA6097">
        <f t="shared" si="1314"/>
        <v>529</v>
      </c>
      <c r="AB6097">
        <f t="shared" si="1310"/>
        <v>8.815166619146975E-5</v>
      </c>
      <c r="AC6097" s="175">
        <f t="shared" si="1309"/>
        <v>5.9073281030011391E-5</v>
      </c>
    </row>
    <row r="6098" spans="1:29">
      <c r="A6098" t="s">
        <v>13430</v>
      </c>
      <c r="B6098" t="s">
        <v>13431</v>
      </c>
      <c r="C6098">
        <v>4.05</v>
      </c>
      <c r="D6098">
        <v>4.0599999999999996</v>
      </c>
      <c r="E6098">
        <v>2.87</v>
      </c>
      <c r="F6098">
        <v>6.04</v>
      </c>
      <c r="G6098">
        <v>6.27</v>
      </c>
      <c r="H6098">
        <v>3.25</v>
      </c>
      <c r="I6098">
        <v>5.31</v>
      </c>
      <c r="J6098">
        <v>5.69</v>
      </c>
      <c r="K6098">
        <v>2.7</v>
      </c>
      <c r="U6098">
        <v>34</v>
      </c>
      <c r="V6098">
        <v>56</v>
      </c>
      <c r="W6098">
        <v>41</v>
      </c>
      <c r="X6098">
        <v>94</v>
      </c>
      <c r="Y6098">
        <v>122</v>
      </c>
      <c r="Z6098">
        <v>73</v>
      </c>
      <c r="AA6098">
        <f t="shared" si="1314"/>
        <v>420</v>
      </c>
      <c r="AB6098">
        <f t="shared" si="1310"/>
        <v>6.9988090359957087E-5</v>
      </c>
      <c r="AC6098" s="175"/>
    </row>
    <row r="6099" spans="1:29">
      <c r="A6099" t="s">
        <v>13432</v>
      </c>
      <c r="B6099" t="s">
        <v>13433</v>
      </c>
      <c r="C6099">
        <v>4.04</v>
      </c>
      <c r="D6099">
        <v>4.0599999999999996</v>
      </c>
      <c r="E6099">
        <v>2.86</v>
      </c>
      <c r="F6099">
        <v>6.01</v>
      </c>
      <c r="G6099">
        <v>6.26</v>
      </c>
      <c r="H6099">
        <v>3.23</v>
      </c>
      <c r="I6099">
        <v>5.29</v>
      </c>
      <c r="J6099">
        <v>5.68</v>
      </c>
      <c r="K6099">
        <v>2.7</v>
      </c>
      <c r="U6099">
        <v>29</v>
      </c>
      <c r="V6099">
        <v>39</v>
      </c>
      <c r="W6099">
        <v>25</v>
      </c>
      <c r="X6099">
        <v>70</v>
      </c>
      <c r="Y6099">
        <v>91</v>
      </c>
      <c r="Z6099">
        <v>30</v>
      </c>
      <c r="AA6099">
        <f t="shared" si="1314"/>
        <v>284</v>
      </c>
      <c r="AB6099">
        <f t="shared" si="1310"/>
        <v>4.7325280148161456E-5</v>
      </c>
      <c r="AC6099" s="175"/>
    </row>
    <row r="6100" spans="1:29">
      <c r="A6100" t="s">
        <v>13434</v>
      </c>
      <c r="B6100" t="s">
        <v>13435</v>
      </c>
      <c r="C6100">
        <v>4.03</v>
      </c>
      <c r="D6100">
        <v>4.0599999999999996</v>
      </c>
      <c r="E6100">
        <v>2.86</v>
      </c>
      <c r="F6100">
        <v>5.94</v>
      </c>
      <c r="G6100">
        <v>6.23</v>
      </c>
      <c r="H6100">
        <v>3.23</v>
      </c>
      <c r="I6100">
        <v>5.25</v>
      </c>
      <c r="J6100">
        <v>5.66</v>
      </c>
      <c r="K6100">
        <v>2.7</v>
      </c>
      <c r="U6100">
        <v>14</v>
      </c>
      <c r="V6100">
        <v>15</v>
      </c>
      <c r="W6100">
        <v>10</v>
      </c>
      <c r="X6100">
        <v>66</v>
      </c>
      <c r="Y6100">
        <v>68</v>
      </c>
      <c r="Z6100">
        <v>12</v>
      </c>
      <c r="AA6100">
        <f t="shared" si="1314"/>
        <v>185</v>
      </c>
      <c r="AB6100">
        <f t="shared" si="1310"/>
        <v>3.0828087420457284E-5</v>
      </c>
      <c r="AC6100" s="175"/>
    </row>
    <row r="6101" spans="1:29">
      <c r="A6101" t="s">
        <v>13436</v>
      </c>
      <c r="B6101" t="s">
        <v>13437</v>
      </c>
      <c r="C6101">
        <v>4.03</v>
      </c>
      <c r="D6101">
        <v>4.0599999999999996</v>
      </c>
      <c r="E6101">
        <v>2.86</v>
      </c>
      <c r="F6101">
        <v>5.94</v>
      </c>
      <c r="G6101">
        <v>6.22</v>
      </c>
      <c r="H6101">
        <v>3.23</v>
      </c>
      <c r="I6101">
        <v>5.26</v>
      </c>
      <c r="J6101">
        <v>5.67</v>
      </c>
      <c r="K6101">
        <v>2.7</v>
      </c>
      <c r="U6101">
        <v>14</v>
      </c>
      <c r="V6101">
        <v>14</v>
      </c>
      <c r="W6101">
        <v>11</v>
      </c>
      <c r="X6101">
        <v>83</v>
      </c>
      <c r="Y6101">
        <v>70</v>
      </c>
      <c r="Z6101">
        <v>15</v>
      </c>
      <c r="AA6101">
        <f t="shared" si="1314"/>
        <v>207</v>
      </c>
      <c r="AB6101">
        <f t="shared" si="1310"/>
        <v>3.4494130248835987E-5</v>
      </c>
      <c r="AC6101" s="175">
        <f t="shared" si="1311"/>
        <v>4.1034683931284355E-5</v>
      </c>
    </row>
    <row r="6102" spans="1:29">
      <c r="A6102" t="s">
        <v>13438</v>
      </c>
      <c r="B6102" t="s">
        <v>13439</v>
      </c>
      <c r="C6102">
        <v>4.03</v>
      </c>
      <c r="D6102">
        <v>4.0599999999999996</v>
      </c>
      <c r="E6102">
        <v>2.86</v>
      </c>
      <c r="F6102">
        <v>5.91</v>
      </c>
      <c r="G6102">
        <v>6.21</v>
      </c>
      <c r="H6102">
        <v>3.22</v>
      </c>
      <c r="I6102">
        <v>5.25</v>
      </c>
      <c r="J6102">
        <v>5.66</v>
      </c>
      <c r="K6102">
        <v>2.7</v>
      </c>
      <c r="U6102">
        <v>14</v>
      </c>
      <c r="V6102">
        <v>13</v>
      </c>
      <c r="W6102">
        <v>12</v>
      </c>
      <c r="X6102">
        <v>86</v>
      </c>
      <c r="Y6102">
        <v>68</v>
      </c>
      <c r="Z6102">
        <v>12</v>
      </c>
      <c r="AA6102">
        <f t="shared" si="1314"/>
        <v>205</v>
      </c>
      <c r="AB6102">
        <f t="shared" ref="AB6102:AB6165" si="1315">AA6102/$AD$4</f>
        <v>3.4160853628074292E-5</v>
      </c>
      <c r="AC6102" s="175"/>
    </row>
    <row r="6103" spans="1:29">
      <c r="A6103" t="s">
        <v>13440</v>
      </c>
      <c r="B6103" t="s">
        <v>13441</v>
      </c>
      <c r="C6103">
        <v>4.03</v>
      </c>
      <c r="D6103">
        <v>4.0599999999999996</v>
      </c>
      <c r="E6103">
        <v>2.86</v>
      </c>
      <c r="F6103">
        <v>5.94</v>
      </c>
      <c r="G6103">
        <v>6.22</v>
      </c>
      <c r="H6103">
        <v>3.22</v>
      </c>
      <c r="I6103">
        <v>5.26</v>
      </c>
      <c r="J6103">
        <v>5.67</v>
      </c>
      <c r="K6103">
        <v>2.7</v>
      </c>
      <c r="U6103">
        <v>18</v>
      </c>
      <c r="V6103">
        <v>17</v>
      </c>
      <c r="W6103">
        <v>16</v>
      </c>
      <c r="X6103">
        <v>88</v>
      </c>
      <c r="Y6103">
        <v>65</v>
      </c>
      <c r="Z6103">
        <v>22</v>
      </c>
      <c r="AA6103">
        <f t="shared" si="1314"/>
        <v>226</v>
      </c>
      <c r="AB6103">
        <f t="shared" si="1315"/>
        <v>3.7660258146072141E-5</v>
      </c>
      <c r="AC6103" s="175"/>
    </row>
    <row r="6104" spans="1:29">
      <c r="A6104" t="s">
        <v>13442</v>
      </c>
      <c r="B6104" t="s">
        <v>13443</v>
      </c>
      <c r="C6104">
        <v>4.03</v>
      </c>
      <c r="D6104">
        <v>4.0599999999999996</v>
      </c>
      <c r="E6104">
        <v>2.86</v>
      </c>
      <c r="F6104">
        <v>5.95</v>
      </c>
      <c r="G6104">
        <v>6.23</v>
      </c>
      <c r="H6104">
        <v>3.22</v>
      </c>
      <c r="I6104">
        <v>5.26</v>
      </c>
      <c r="J6104">
        <v>5.67</v>
      </c>
      <c r="K6104">
        <v>2.7</v>
      </c>
      <c r="U6104">
        <v>18</v>
      </c>
      <c r="V6104">
        <v>27</v>
      </c>
      <c r="W6104">
        <v>23</v>
      </c>
      <c r="X6104">
        <v>121</v>
      </c>
      <c r="Y6104">
        <v>105</v>
      </c>
      <c r="Z6104">
        <v>53</v>
      </c>
      <c r="AA6104">
        <f t="shared" si="1314"/>
        <v>347</v>
      </c>
      <c r="AB6104">
        <f t="shared" si="1315"/>
        <v>5.7823493702155016E-5</v>
      </c>
      <c r="AC6104" s="175"/>
    </row>
    <row r="6105" spans="1:29">
      <c r="A6105" t="s">
        <v>13444</v>
      </c>
      <c r="B6105" t="s">
        <v>13445</v>
      </c>
      <c r="C6105">
        <v>4.03</v>
      </c>
      <c r="D6105">
        <v>4.0599999999999996</v>
      </c>
      <c r="E6105">
        <v>2.85</v>
      </c>
      <c r="F6105">
        <v>5.94</v>
      </c>
      <c r="G6105">
        <v>6.22</v>
      </c>
      <c r="H6105">
        <v>3.22</v>
      </c>
      <c r="I6105">
        <v>5.26</v>
      </c>
      <c r="J6105">
        <v>5.67</v>
      </c>
      <c r="K6105">
        <v>2.7</v>
      </c>
      <c r="U6105">
        <v>5</v>
      </c>
      <c r="V6105">
        <v>44</v>
      </c>
      <c r="W6105">
        <v>39</v>
      </c>
      <c r="X6105">
        <v>196</v>
      </c>
      <c r="Y6105">
        <v>143</v>
      </c>
      <c r="Z6105">
        <v>166</v>
      </c>
      <c r="AA6105">
        <f t="shared" si="1314"/>
        <v>593</v>
      </c>
      <c r="AB6105">
        <f t="shared" si="1315"/>
        <v>9.8816518055844165E-5</v>
      </c>
      <c r="AC6105" s="175">
        <f t="shared" ref="AC6105" si="1316">SUM(AB6105:AB6108)/4</f>
        <v>1.0798162512679092E-4</v>
      </c>
    </row>
    <row r="6106" spans="1:29">
      <c r="A6106" t="s">
        <v>13446</v>
      </c>
      <c r="B6106" t="s">
        <v>13447</v>
      </c>
      <c r="C6106">
        <v>4.04</v>
      </c>
      <c r="D6106">
        <v>4.0599999999999996</v>
      </c>
      <c r="E6106">
        <v>2.87</v>
      </c>
      <c r="F6106">
        <v>6</v>
      </c>
      <c r="G6106">
        <v>6.24</v>
      </c>
      <c r="H6106">
        <v>3.22</v>
      </c>
      <c r="I6106">
        <v>5.3</v>
      </c>
      <c r="J6106">
        <v>5.69</v>
      </c>
      <c r="K6106">
        <v>2.7</v>
      </c>
      <c r="U6106">
        <v>20</v>
      </c>
      <c r="V6106">
        <v>58</v>
      </c>
      <c r="W6106">
        <v>37</v>
      </c>
      <c r="X6106">
        <v>221</v>
      </c>
      <c r="Y6106">
        <v>121</v>
      </c>
      <c r="Z6106">
        <v>259</v>
      </c>
      <c r="AA6106">
        <f t="shared" si="1314"/>
        <v>716</v>
      </c>
      <c r="AB6106">
        <f t="shared" si="1315"/>
        <v>1.1931303023268874E-4</v>
      </c>
      <c r="AC6106" s="175"/>
    </row>
    <row r="6107" spans="1:29">
      <c r="A6107" t="s">
        <v>13448</v>
      </c>
      <c r="B6107" t="s">
        <v>13449</v>
      </c>
      <c r="C6107">
        <v>4.0599999999999996</v>
      </c>
      <c r="D6107">
        <v>4.0599999999999996</v>
      </c>
      <c r="E6107">
        <v>2.92</v>
      </c>
      <c r="F6107">
        <v>6.15</v>
      </c>
      <c r="G6107">
        <v>6.28</v>
      </c>
      <c r="H6107">
        <v>3.27</v>
      </c>
      <c r="I6107">
        <v>5.43</v>
      </c>
      <c r="J6107">
        <v>5.76</v>
      </c>
      <c r="K6107">
        <v>2.7</v>
      </c>
      <c r="U6107">
        <v>25</v>
      </c>
      <c r="V6107">
        <v>44</v>
      </c>
      <c r="W6107">
        <v>39</v>
      </c>
      <c r="X6107">
        <v>220</v>
      </c>
      <c r="Y6107">
        <v>153</v>
      </c>
      <c r="Z6107">
        <v>223</v>
      </c>
      <c r="AA6107">
        <f t="shared" si="1314"/>
        <v>704</v>
      </c>
      <c r="AB6107">
        <f t="shared" si="1315"/>
        <v>1.1731337050811854E-4</v>
      </c>
      <c r="AC6107" s="175"/>
    </row>
    <row r="6108" spans="1:29">
      <c r="A6108" t="s">
        <v>13450</v>
      </c>
      <c r="B6108" t="s">
        <v>13451</v>
      </c>
      <c r="C6108">
        <v>4.0599999999999996</v>
      </c>
      <c r="D6108">
        <v>4.0599999999999996</v>
      </c>
      <c r="E6108">
        <v>2.97</v>
      </c>
      <c r="F6108">
        <v>6.25</v>
      </c>
      <c r="G6108">
        <v>6.3</v>
      </c>
      <c r="H6108">
        <v>3.34</v>
      </c>
      <c r="I6108">
        <v>5.58</v>
      </c>
      <c r="J6108">
        <v>5.83</v>
      </c>
      <c r="K6108">
        <v>2.7</v>
      </c>
      <c r="U6108">
        <v>30</v>
      </c>
      <c r="V6108">
        <v>42</v>
      </c>
      <c r="W6108">
        <v>35</v>
      </c>
      <c r="X6108">
        <v>165</v>
      </c>
      <c r="Y6108">
        <v>137</v>
      </c>
      <c r="Z6108">
        <v>170</v>
      </c>
      <c r="AA6108">
        <f t="shared" si="1314"/>
        <v>579</v>
      </c>
      <c r="AB6108">
        <f t="shared" si="1315"/>
        <v>9.6483581710512256E-5</v>
      </c>
      <c r="AC6108" s="175"/>
    </row>
    <row r="6109" spans="1:29">
      <c r="A6109" t="s">
        <v>13452</v>
      </c>
      <c r="B6109" t="s">
        <v>13453</v>
      </c>
      <c r="C6109">
        <v>4.0599999999999996</v>
      </c>
      <c r="D6109">
        <v>4.0599999999999996</v>
      </c>
      <c r="E6109">
        <v>3.03</v>
      </c>
      <c r="F6109">
        <v>6.29</v>
      </c>
      <c r="G6109">
        <v>6.31</v>
      </c>
      <c r="H6109">
        <v>3.43</v>
      </c>
      <c r="I6109">
        <v>5.74</v>
      </c>
      <c r="J6109">
        <v>5.92</v>
      </c>
      <c r="K6109">
        <v>2.7</v>
      </c>
      <c r="U6109">
        <v>27</v>
      </c>
      <c r="V6109">
        <v>39</v>
      </c>
      <c r="W6109">
        <v>34</v>
      </c>
      <c r="X6109">
        <v>154</v>
      </c>
      <c r="Y6109">
        <v>139</v>
      </c>
      <c r="Z6109">
        <v>162</v>
      </c>
      <c r="AA6109">
        <f t="shared" si="1314"/>
        <v>555</v>
      </c>
      <c r="AB6109">
        <f t="shared" si="1315"/>
        <v>9.2484262261371858E-5</v>
      </c>
      <c r="AC6109" s="175">
        <f t="shared" ref="AC6109:AC6169" si="1317">SUM(AB6109:AB6112)/4</f>
        <v>8.506885744942401E-5</v>
      </c>
    </row>
    <row r="6110" spans="1:29">
      <c r="A6110" t="s">
        <v>13454</v>
      </c>
      <c r="B6110" t="s">
        <v>13455</v>
      </c>
      <c r="C6110">
        <v>4.0599999999999996</v>
      </c>
      <c r="D6110">
        <v>4.0599999999999996</v>
      </c>
      <c r="E6110">
        <v>3.09</v>
      </c>
      <c r="F6110">
        <v>6.31</v>
      </c>
      <c r="G6110">
        <v>6.31</v>
      </c>
      <c r="H6110">
        <v>3.51</v>
      </c>
      <c r="I6110">
        <v>5.89</v>
      </c>
      <c r="J6110">
        <v>5.99</v>
      </c>
      <c r="K6110">
        <v>2.7</v>
      </c>
      <c r="U6110">
        <v>22</v>
      </c>
      <c r="V6110">
        <v>36</v>
      </c>
      <c r="W6110">
        <v>28</v>
      </c>
      <c r="X6110">
        <v>151</v>
      </c>
      <c r="Y6110">
        <v>132</v>
      </c>
      <c r="Z6110">
        <v>147</v>
      </c>
      <c r="AA6110">
        <f t="shared" si="1314"/>
        <v>516</v>
      </c>
      <c r="AB6110">
        <f t="shared" si="1315"/>
        <v>8.5985368156518696E-5</v>
      </c>
      <c r="AC6110" s="175"/>
    </row>
    <row r="6111" spans="1:29">
      <c r="A6111" t="s">
        <v>13456</v>
      </c>
      <c r="B6111" t="s">
        <v>13457</v>
      </c>
      <c r="C6111">
        <v>4.0599999999999996</v>
      </c>
      <c r="D6111">
        <v>4.0599999999999996</v>
      </c>
      <c r="E6111">
        <v>3.14</v>
      </c>
      <c r="F6111">
        <v>6.31</v>
      </c>
      <c r="G6111">
        <v>6.32</v>
      </c>
      <c r="H6111">
        <v>3.59</v>
      </c>
      <c r="I6111">
        <v>5.98</v>
      </c>
      <c r="J6111">
        <v>6.04</v>
      </c>
      <c r="K6111">
        <v>2.7</v>
      </c>
      <c r="U6111">
        <v>18</v>
      </c>
      <c r="V6111">
        <v>34</v>
      </c>
      <c r="W6111">
        <v>24</v>
      </c>
      <c r="X6111">
        <v>140</v>
      </c>
      <c r="Y6111">
        <v>128</v>
      </c>
      <c r="Z6111">
        <v>149</v>
      </c>
      <c r="AA6111">
        <f t="shared" si="1314"/>
        <v>493</v>
      </c>
      <c r="AB6111">
        <f t="shared" si="1315"/>
        <v>8.2152687017759138E-5</v>
      </c>
      <c r="AC6111" s="175"/>
    </row>
    <row r="6112" spans="1:29">
      <c r="A6112" t="s">
        <v>13458</v>
      </c>
      <c r="B6112" t="s">
        <v>13459</v>
      </c>
      <c r="C6112">
        <v>4.0599999999999996</v>
      </c>
      <c r="D6112">
        <v>4.0599999999999996</v>
      </c>
      <c r="E6112">
        <v>3.18</v>
      </c>
      <c r="F6112">
        <v>6.32</v>
      </c>
      <c r="G6112">
        <v>6.32</v>
      </c>
      <c r="H6112">
        <v>3.65</v>
      </c>
      <c r="I6112">
        <v>6.03</v>
      </c>
      <c r="J6112">
        <v>6.06</v>
      </c>
      <c r="K6112">
        <v>2.7</v>
      </c>
      <c r="U6112">
        <v>19</v>
      </c>
      <c r="V6112">
        <v>33</v>
      </c>
      <c r="W6112">
        <v>21</v>
      </c>
      <c r="X6112">
        <v>132</v>
      </c>
      <c r="Y6112">
        <v>129</v>
      </c>
      <c r="Z6112">
        <v>144</v>
      </c>
      <c r="AA6112">
        <f t="shared" si="1314"/>
        <v>478</v>
      </c>
      <c r="AB6112">
        <f t="shared" si="1315"/>
        <v>7.9653112362046389E-5</v>
      </c>
      <c r="AC6112" s="175"/>
    </row>
    <row r="6113" spans="1:29">
      <c r="A6113" t="s">
        <v>13460</v>
      </c>
      <c r="B6113" t="s">
        <v>13461</v>
      </c>
      <c r="C6113">
        <v>4.0599999999999996</v>
      </c>
      <c r="D6113">
        <v>4.0599999999999996</v>
      </c>
      <c r="E6113">
        <v>3.21</v>
      </c>
      <c r="F6113">
        <v>6.32</v>
      </c>
      <c r="G6113">
        <v>6.32</v>
      </c>
      <c r="H6113">
        <v>3.71</v>
      </c>
      <c r="I6113">
        <v>6.06</v>
      </c>
      <c r="J6113">
        <v>6.08</v>
      </c>
      <c r="K6113">
        <v>2.7</v>
      </c>
      <c r="U6113">
        <v>22</v>
      </c>
      <c r="V6113">
        <v>31</v>
      </c>
      <c r="W6113">
        <v>22</v>
      </c>
      <c r="X6113">
        <v>106</v>
      </c>
      <c r="Y6113">
        <v>118</v>
      </c>
      <c r="Z6113">
        <v>116</v>
      </c>
      <c r="AA6113">
        <f t="shared" si="1314"/>
        <v>415</v>
      </c>
      <c r="AB6113">
        <f t="shared" si="1315"/>
        <v>6.9154898808052829E-5</v>
      </c>
      <c r="AC6113" s="175">
        <f t="shared" ref="AC6113:AC6173" si="1318">SUM(AB6113:AB6116)/4</f>
        <v>6.5238898514102857E-5</v>
      </c>
    </row>
    <row r="6114" spans="1:29">
      <c r="A6114" t="s">
        <v>13462</v>
      </c>
      <c r="B6114" t="s">
        <v>13463</v>
      </c>
      <c r="C6114">
        <v>4.0599999999999996</v>
      </c>
      <c r="D6114">
        <v>4.0599999999999996</v>
      </c>
      <c r="E6114">
        <v>3.23</v>
      </c>
      <c r="F6114">
        <v>6.32</v>
      </c>
      <c r="G6114">
        <v>6.32</v>
      </c>
      <c r="H6114">
        <v>3.74</v>
      </c>
      <c r="I6114">
        <v>6.07</v>
      </c>
      <c r="J6114">
        <v>6.08</v>
      </c>
      <c r="K6114">
        <v>2.7</v>
      </c>
      <c r="U6114">
        <v>22</v>
      </c>
      <c r="V6114">
        <v>29</v>
      </c>
      <c r="W6114">
        <v>22</v>
      </c>
      <c r="X6114">
        <v>94</v>
      </c>
      <c r="Y6114">
        <v>121</v>
      </c>
      <c r="Z6114">
        <v>111</v>
      </c>
      <c r="AA6114">
        <f t="shared" si="1314"/>
        <v>399</v>
      </c>
      <c r="AB6114">
        <f t="shared" si="1315"/>
        <v>6.6488685841959225E-5</v>
      </c>
      <c r="AC6114" s="175"/>
    </row>
    <row r="6115" spans="1:29">
      <c r="A6115" t="s">
        <v>13464</v>
      </c>
      <c r="B6115" t="s">
        <v>13465</v>
      </c>
      <c r="C6115">
        <v>4.0599999999999996</v>
      </c>
      <c r="D6115">
        <v>4.0599999999999996</v>
      </c>
      <c r="E6115">
        <v>3.25</v>
      </c>
      <c r="F6115">
        <v>6.32</v>
      </c>
      <c r="G6115">
        <v>6.32</v>
      </c>
      <c r="H6115">
        <v>3.75</v>
      </c>
      <c r="I6115">
        <v>6.07</v>
      </c>
      <c r="J6115">
        <v>6.08</v>
      </c>
      <c r="K6115">
        <v>2.7</v>
      </c>
      <c r="U6115">
        <v>20</v>
      </c>
      <c r="V6115">
        <v>30</v>
      </c>
      <c r="W6115">
        <v>23</v>
      </c>
      <c r="X6115">
        <v>90</v>
      </c>
      <c r="Y6115">
        <v>110</v>
      </c>
      <c r="Z6115">
        <v>99</v>
      </c>
      <c r="AA6115">
        <f t="shared" si="1314"/>
        <v>372</v>
      </c>
      <c r="AB6115">
        <f t="shared" si="1315"/>
        <v>6.1989451461676276E-5</v>
      </c>
      <c r="AC6115" s="175"/>
    </row>
    <row r="6116" spans="1:29">
      <c r="A6116" t="s">
        <v>13466</v>
      </c>
      <c r="B6116" t="s">
        <v>13467</v>
      </c>
      <c r="C6116">
        <v>4.0599999999999996</v>
      </c>
      <c r="D6116">
        <v>4.0599999999999996</v>
      </c>
      <c r="E6116">
        <v>3.23</v>
      </c>
      <c r="F6116">
        <v>6.32</v>
      </c>
      <c r="G6116">
        <v>6.32</v>
      </c>
      <c r="H6116">
        <v>3.74</v>
      </c>
      <c r="I6116">
        <v>6.07</v>
      </c>
      <c r="J6116">
        <v>6.08</v>
      </c>
      <c r="K6116">
        <v>2.7</v>
      </c>
      <c r="U6116">
        <v>22</v>
      </c>
      <c r="V6116">
        <v>31</v>
      </c>
      <c r="W6116">
        <v>24</v>
      </c>
      <c r="X6116">
        <v>78</v>
      </c>
      <c r="Y6116">
        <v>108</v>
      </c>
      <c r="Z6116">
        <v>117</v>
      </c>
      <c r="AA6116">
        <f t="shared" si="1314"/>
        <v>380</v>
      </c>
      <c r="AB6116">
        <f t="shared" si="1315"/>
        <v>6.3322557944723071E-5</v>
      </c>
      <c r="AC6116" s="175"/>
    </row>
    <row r="6117" spans="1:29">
      <c r="A6117" t="s">
        <v>13468</v>
      </c>
      <c r="B6117" t="s">
        <v>13469</v>
      </c>
      <c r="C6117">
        <v>4.0599999999999996</v>
      </c>
      <c r="D6117">
        <v>4.0599999999999996</v>
      </c>
      <c r="E6117">
        <v>3.19</v>
      </c>
      <c r="F6117">
        <v>6.31</v>
      </c>
      <c r="G6117">
        <v>6.32</v>
      </c>
      <c r="H6117">
        <v>3.72</v>
      </c>
      <c r="I6117">
        <v>6.03</v>
      </c>
      <c r="J6117">
        <v>6.06</v>
      </c>
      <c r="K6117">
        <v>2.7</v>
      </c>
      <c r="U6117">
        <v>21</v>
      </c>
      <c r="V6117">
        <v>32</v>
      </c>
      <c r="W6117">
        <v>23</v>
      </c>
      <c r="X6117">
        <v>83</v>
      </c>
      <c r="Y6117">
        <v>116</v>
      </c>
      <c r="Z6117">
        <v>138</v>
      </c>
      <c r="AA6117">
        <f t="shared" si="1314"/>
        <v>413</v>
      </c>
      <c r="AB6117">
        <f t="shared" si="1315"/>
        <v>6.8821622187291133E-5</v>
      </c>
      <c r="AC6117" s="175">
        <f t="shared" ref="AC6117:AC6177" si="1319">SUM(AB6117:AB6120)/4</f>
        <v>7.4154048119478341E-5</v>
      </c>
    </row>
    <row r="6118" spans="1:29">
      <c r="A6118" t="s">
        <v>13470</v>
      </c>
      <c r="B6118" t="s">
        <v>13471</v>
      </c>
      <c r="C6118">
        <v>4.0599999999999996</v>
      </c>
      <c r="D6118">
        <v>4.0599999999999996</v>
      </c>
      <c r="E6118">
        <v>3.07</v>
      </c>
      <c r="F6118">
        <v>6.3</v>
      </c>
      <c r="G6118">
        <v>6.31</v>
      </c>
      <c r="H6118">
        <v>3.61</v>
      </c>
      <c r="I6118">
        <v>5.81</v>
      </c>
      <c r="J6118">
        <v>5.95</v>
      </c>
      <c r="K6118">
        <v>2.7</v>
      </c>
      <c r="U6118">
        <v>22</v>
      </c>
      <c r="V6118">
        <v>36</v>
      </c>
      <c r="W6118">
        <v>28</v>
      </c>
      <c r="X6118">
        <v>87</v>
      </c>
      <c r="Y6118">
        <v>122</v>
      </c>
      <c r="Z6118">
        <v>133</v>
      </c>
      <c r="AA6118">
        <f t="shared" si="1314"/>
        <v>428</v>
      </c>
      <c r="AB6118">
        <f t="shared" si="1315"/>
        <v>7.1321196843003882E-5</v>
      </c>
      <c r="AC6118" s="175"/>
    </row>
    <row r="6119" spans="1:29">
      <c r="A6119" t="s">
        <v>13472</v>
      </c>
      <c r="B6119" t="s">
        <v>13473</v>
      </c>
      <c r="C6119">
        <v>4.0599999999999996</v>
      </c>
      <c r="D6119">
        <v>4.0599999999999996</v>
      </c>
      <c r="E6119">
        <v>2.99</v>
      </c>
      <c r="F6119">
        <v>6.27</v>
      </c>
      <c r="G6119">
        <v>6.31</v>
      </c>
      <c r="H6119">
        <v>3.48</v>
      </c>
      <c r="I6119">
        <v>5.62</v>
      </c>
      <c r="J6119">
        <v>5.86</v>
      </c>
      <c r="K6119">
        <v>2.7</v>
      </c>
      <c r="U6119">
        <v>21</v>
      </c>
      <c r="V6119">
        <v>39</v>
      </c>
      <c r="W6119">
        <v>32</v>
      </c>
      <c r="X6119">
        <v>102</v>
      </c>
      <c r="Y6119">
        <v>125</v>
      </c>
      <c r="Z6119">
        <v>140</v>
      </c>
      <c r="AA6119">
        <f t="shared" si="1314"/>
        <v>459</v>
      </c>
      <c r="AB6119">
        <f t="shared" si="1315"/>
        <v>7.6486984464810235E-5</v>
      </c>
      <c r="AC6119" s="175"/>
    </row>
    <row r="6120" spans="1:29">
      <c r="A6120" t="s">
        <v>13474</v>
      </c>
      <c r="B6120" t="s">
        <v>13475</v>
      </c>
      <c r="C6120">
        <v>4.0599999999999996</v>
      </c>
      <c r="D6120">
        <v>4.0599999999999996</v>
      </c>
      <c r="E6120">
        <v>2.96</v>
      </c>
      <c r="F6120">
        <v>6.21</v>
      </c>
      <c r="G6120">
        <v>6.29</v>
      </c>
      <c r="H6120">
        <v>3.4</v>
      </c>
      <c r="I6120">
        <v>5.53</v>
      </c>
      <c r="J6120">
        <v>5.81</v>
      </c>
      <c r="K6120">
        <v>2.7</v>
      </c>
      <c r="U6120">
        <v>21</v>
      </c>
      <c r="V6120">
        <v>40</v>
      </c>
      <c r="W6120">
        <v>31</v>
      </c>
      <c r="X6120">
        <v>106</v>
      </c>
      <c r="Y6120">
        <v>137</v>
      </c>
      <c r="Z6120">
        <v>145</v>
      </c>
      <c r="AA6120">
        <f t="shared" si="1314"/>
        <v>480</v>
      </c>
      <c r="AB6120">
        <f t="shared" si="1315"/>
        <v>7.9986388982808098E-5</v>
      </c>
      <c r="AC6120" s="175"/>
    </row>
    <row r="6121" spans="1:29">
      <c r="A6121" t="s">
        <v>13476</v>
      </c>
      <c r="B6121" t="s">
        <v>13477</v>
      </c>
      <c r="C6121">
        <v>4.05</v>
      </c>
      <c r="D6121">
        <v>4.0599999999999996</v>
      </c>
      <c r="E6121">
        <v>2.94</v>
      </c>
      <c r="F6121">
        <v>6.15</v>
      </c>
      <c r="G6121">
        <v>6.28</v>
      </c>
      <c r="H6121">
        <v>3.36</v>
      </c>
      <c r="I6121">
        <v>5.46</v>
      </c>
      <c r="J6121">
        <v>5.77</v>
      </c>
      <c r="K6121">
        <v>2.7</v>
      </c>
      <c r="U6121">
        <v>22</v>
      </c>
      <c r="V6121">
        <v>39</v>
      </c>
      <c r="W6121">
        <v>27</v>
      </c>
      <c r="X6121">
        <v>97</v>
      </c>
      <c r="Y6121">
        <v>133</v>
      </c>
      <c r="Z6121">
        <v>124</v>
      </c>
      <c r="AA6121">
        <f t="shared" si="1314"/>
        <v>442</v>
      </c>
      <c r="AB6121">
        <f t="shared" si="1315"/>
        <v>7.3654133188335791E-5</v>
      </c>
      <c r="AC6121" s="175">
        <f t="shared" ref="AC6121:AC6181" si="1320">SUM(AB6121:AB6124)/4</f>
        <v>5.0699705933373671E-5</v>
      </c>
    </row>
    <row r="6122" spans="1:29">
      <c r="A6122" t="s">
        <v>13478</v>
      </c>
      <c r="B6122" t="s">
        <v>13479</v>
      </c>
      <c r="C6122">
        <v>4.05</v>
      </c>
      <c r="D6122">
        <v>4.0599999999999996</v>
      </c>
      <c r="E6122">
        <v>2.92</v>
      </c>
      <c r="F6122">
        <v>6.08</v>
      </c>
      <c r="G6122">
        <v>6.26</v>
      </c>
      <c r="H6122">
        <v>3.32</v>
      </c>
      <c r="I6122">
        <v>5.41</v>
      </c>
      <c r="J6122">
        <v>5.75</v>
      </c>
      <c r="K6122">
        <v>2.7</v>
      </c>
      <c r="U6122">
        <v>17</v>
      </c>
      <c r="V6122">
        <v>31</v>
      </c>
      <c r="W6122">
        <v>21</v>
      </c>
      <c r="X6122">
        <v>95</v>
      </c>
      <c r="Y6122">
        <v>121</v>
      </c>
      <c r="Z6122">
        <v>72</v>
      </c>
      <c r="AA6122">
        <f t="shared" si="1314"/>
        <v>357</v>
      </c>
      <c r="AB6122">
        <f t="shared" si="1315"/>
        <v>5.948987680596352E-5</v>
      </c>
      <c r="AC6122" s="175"/>
    </row>
    <row r="6123" spans="1:29">
      <c r="A6123" t="s">
        <v>13480</v>
      </c>
      <c r="B6123" t="s">
        <v>13481</v>
      </c>
      <c r="C6123">
        <v>4.04</v>
      </c>
      <c r="D6123">
        <v>4.0599999999999996</v>
      </c>
      <c r="E6123">
        <v>2.9</v>
      </c>
      <c r="F6123">
        <v>6.04</v>
      </c>
      <c r="G6123">
        <v>6.25</v>
      </c>
      <c r="H6123">
        <v>3.3</v>
      </c>
      <c r="I6123">
        <v>5.37</v>
      </c>
      <c r="J6123">
        <v>5.73</v>
      </c>
      <c r="K6123">
        <v>2.7</v>
      </c>
      <c r="U6123">
        <v>15</v>
      </c>
      <c r="V6123">
        <v>22</v>
      </c>
      <c r="W6123">
        <v>12</v>
      </c>
      <c r="X6123">
        <v>71</v>
      </c>
      <c r="Y6123">
        <v>90</v>
      </c>
      <c r="Z6123">
        <v>30</v>
      </c>
      <c r="AA6123">
        <f t="shared" si="1314"/>
        <v>240</v>
      </c>
      <c r="AB6123">
        <f t="shared" si="1315"/>
        <v>3.9993194491404049E-5</v>
      </c>
      <c r="AC6123" s="175"/>
    </row>
    <row r="6124" spans="1:29">
      <c r="A6124" t="s">
        <v>13482</v>
      </c>
      <c r="B6124" t="s">
        <v>13483</v>
      </c>
      <c r="C6124">
        <v>4.04</v>
      </c>
      <c r="D6124">
        <v>4.0599999999999996</v>
      </c>
      <c r="E6124">
        <v>2.9</v>
      </c>
      <c r="F6124">
        <v>6.04</v>
      </c>
      <c r="G6124">
        <v>6.25</v>
      </c>
      <c r="H6124">
        <v>3.3</v>
      </c>
      <c r="I6124">
        <v>5.38</v>
      </c>
      <c r="J6124">
        <v>5.73</v>
      </c>
      <c r="K6124">
        <v>2.7</v>
      </c>
      <c r="U6124">
        <v>8</v>
      </c>
      <c r="V6124">
        <v>11</v>
      </c>
      <c r="W6124">
        <v>8</v>
      </c>
      <c r="X6124">
        <v>72</v>
      </c>
      <c r="Y6124">
        <v>67</v>
      </c>
      <c r="Z6124">
        <v>12</v>
      </c>
      <c r="AA6124">
        <f t="shared" si="1314"/>
        <v>178</v>
      </c>
      <c r="AB6124">
        <f t="shared" si="1315"/>
        <v>2.9661619247791333E-5</v>
      </c>
      <c r="AC6124" s="175"/>
    </row>
    <row r="6125" spans="1:29">
      <c r="A6125" t="s">
        <v>13484</v>
      </c>
      <c r="B6125" t="s">
        <v>13485</v>
      </c>
      <c r="C6125">
        <v>4.03</v>
      </c>
      <c r="D6125">
        <v>4.0599999999999996</v>
      </c>
      <c r="E6125">
        <v>2.89</v>
      </c>
      <c r="F6125">
        <v>6</v>
      </c>
      <c r="G6125">
        <v>6.23</v>
      </c>
      <c r="H6125">
        <v>3.28</v>
      </c>
      <c r="I6125">
        <v>5.36</v>
      </c>
      <c r="J6125">
        <v>5.72</v>
      </c>
      <c r="K6125">
        <v>2.7</v>
      </c>
      <c r="U6125">
        <v>10</v>
      </c>
      <c r="V6125">
        <v>10</v>
      </c>
      <c r="W6125">
        <v>8</v>
      </c>
      <c r="X6125">
        <v>83</v>
      </c>
      <c r="Y6125">
        <v>70</v>
      </c>
      <c r="Z6125">
        <v>15</v>
      </c>
      <c r="AA6125">
        <f t="shared" si="1314"/>
        <v>196</v>
      </c>
      <c r="AB6125">
        <f t="shared" si="1315"/>
        <v>3.2661108834646635E-5</v>
      </c>
      <c r="AC6125" s="175">
        <f t="shared" ref="AC6125:AC6185" si="1321">SUM(AB6125:AB6128)/4</f>
        <v>3.8160173077214697E-5</v>
      </c>
    </row>
    <row r="6126" spans="1:29">
      <c r="A6126" t="s">
        <v>13486</v>
      </c>
      <c r="B6126" t="s">
        <v>13487</v>
      </c>
      <c r="C6126">
        <v>4.0199999999999996</v>
      </c>
      <c r="D6126">
        <v>4.0599999999999996</v>
      </c>
      <c r="E6126">
        <v>2.88</v>
      </c>
      <c r="F6126">
        <v>5.94</v>
      </c>
      <c r="G6126">
        <v>6.2</v>
      </c>
      <c r="H6126">
        <v>3.27</v>
      </c>
      <c r="I6126">
        <v>5.33</v>
      </c>
      <c r="J6126">
        <v>5.71</v>
      </c>
      <c r="K6126">
        <v>2.7</v>
      </c>
      <c r="U6126">
        <v>9</v>
      </c>
      <c r="V6126">
        <v>9</v>
      </c>
      <c r="W6126">
        <v>9</v>
      </c>
      <c r="X6126">
        <v>85</v>
      </c>
      <c r="Y6126">
        <v>68</v>
      </c>
      <c r="Z6126">
        <v>12</v>
      </c>
      <c r="AA6126">
        <f t="shared" si="1314"/>
        <v>192</v>
      </c>
      <c r="AB6126">
        <f t="shared" si="1315"/>
        <v>3.1994555593123238E-5</v>
      </c>
      <c r="AC6126" s="175"/>
    </row>
    <row r="6127" spans="1:29">
      <c r="A6127" t="s">
        <v>13488</v>
      </c>
      <c r="B6127" t="s">
        <v>13489</v>
      </c>
      <c r="C6127">
        <v>4.0199999999999996</v>
      </c>
      <c r="D6127">
        <v>4.0599999999999996</v>
      </c>
      <c r="E6127">
        <v>2.88</v>
      </c>
      <c r="F6127">
        <v>5.93</v>
      </c>
      <c r="G6127">
        <v>6.19</v>
      </c>
      <c r="H6127">
        <v>3.26</v>
      </c>
      <c r="I6127">
        <v>5.34</v>
      </c>
      <c r="J6127">
        <v>5.71</v>
      </c>
      <c r="K6127">
        <v>2.7</v>
      </c>
      <c r="U6127">
        <v>13</v>
      </c>
      <c r="V6127">
        <v>12</v>
      </c>
      <c r="W6127">
        <v>12</v>
      </c>
      <c r="X6127">
        <v>85</v>
      </c>
      <c r="Y6127">
        <v>65</v>
      </c>
      <c r="Z6127">
        <v>22</v>
      </c>
      <c r="AA6127">
        <f t="shared" si="1314"/>
        <v>209</v>
      </c>
      <c r="AB6127">
        <f t="shared" si="1315"/>
        <v>3.4827406869597689E-5</v>
      </c>
      <c r="AC6127" s="175"/>
    </row>
    <row r="6128" spans="1:29">
      <c r="A6128" t="s">
        <v>13490</v>
      </c>
      <c r="B6128" t="s">
        <v>13491</v>
      </c>
      <c r="C6128">
        <v>4.01</v>
      </c>
      <c r="D6128">
        <v>4.0599999999999996</v>
      </c>
      <c r="E6128">
        <v>2.88</v>
      </c>
      <c r="F6128">
        <v>5.91</v>
      </c>
      <c r="G6128">
        <v>6.18</v>
      </c>
      <c r="H6128">
        <v>3.26</v>
      </c>
      <c r="I6128">
        <v>5.33</v>
      </c>
      <c r="J6128">
        <v>5.71</v>
      </c>
      <c r="K6128">
        <v>2.7</v>
      </c>
      <c r="U6128">
        <v>14</v>
      </c>
      <c r="V6128">
        <v>20</v>
      </c>
      <c r="W6128">
        <v>19</v>
      </c>
      <c r="X6128">
        <v>110</v>
      </c>
      <c r="Y6128">
        <v>104</v>
      </c>
      <c r="Z6128">
        <v>52</v>
      </c>
      <c r="AA6128">
        <f t="shared" si="1314"/>
        <v>319</v>
      </c>
      <c r="AB6128">
        <f t="shared" si="1315"/>
        <v>5.3157621011491213E-5</v>
      </c>
      <c r="AC6128" s="175"/>
    </row>
    <row r="6129" spans="1:29">
      <c r="A6129" t="s">
        <v>13492</v>
      </c>
      <c r="B6129" t="s">
        <v>13493</v>
      </c>
      <c r="C6129">
        <v>4</v>
      </c>
      <c r="D6129">
        <v>4.0599999999999996</v>
      </c>
      <c r="E6129">
        <v>2.87</v>
      </c>
      <c r="F6129">
        <v>5.88</v>
      </c>
      <c r="G6129">
        <v>6.16</v>
      </c>
      <c r="H6129">
        <v>3.25</v>
      </c>
      <c r="I6129">
        <v>5.31</v>
      </c>
      <c r="J6129">
        <v>5.7</v>
      </c>
      <c r="K6129">
        <v>2.7</v>
      </c>
      <c r="U6129">
        <v>3</v>
      </c>
      <c r="V6129">
        <v>33</v>
      </c>
      <c r="W6129">
        <v>33</v>
      </c>
      <c r="X6129">
        <v>180</v>
      </c>
      <c r="Y6129">
        <v>142</v>
      </c>
      <c r="Z6129">
        <v>164</v>
      </c>
      <c r="AA6129">
        <f t="shared" si="1314"/>
        <v>555</v>
      </c>
      <c r="AB6129">
        <f t="shared" si="1315"/>
        <v>9.2484262261371858E-5</v>
      </c>
      <c r="AC6129" s="175">
        <f t="shared" ref="AC6129:AC6189" si="1322">SUM(AB6129:AB6132)/4</f>
        <v>1.0202430553067553E-4</v>
      </c>
    </row>
    <row r="6130" spans="1:29">
      <c r="A6130" t="s">
        <v>13494</v>
      </c>
      <c r="B6130" t="s">
        <v>13495</v>
      </c>
      <c r="C6130">
        <v>4.04</v>
      </c>
      <c r="D6130">
        <v>4.0599999999999996</v>
      </c>
      <c r="E6130">
        <v>2.89</v>
      </c>
      <c r="F6130">
        <v>5.98</v>
      </c>
      <c r="G6130">
        <v>6.21</v>
      </c>
      <c r="H6130">
        <v>3.25</v>
      </c>
      <c r="I6130">
        <v>5.38</v>
      </c>
      <c r="J6130">
        <v>5.73</v>
      </c>
      <c r="K6130">
        <v>2.7</v>
      </c>
      <c r="U6130">
        <v>15</v>
      </c>
      <c r="V6130">
        <v>46</v>
      </c>
      <c r="W6130">
        <v>30</v>
      </c>
      <c r="X6130">
        <v>199</v>
      </c>
      <c r="Y6130">
        <v>120</v>
      </c>
      <c r="Z6130">
        <v>257</v>
      </c>
      <c r="AA6130">
        <f t="shared" si="1314"/>
        <v>667</v>
      </c>
      <c r="AB6130">
        <f t="shared" si="1315"/>
        <v>1.1114775302402708E-4</v>
      </c>
      <c r="AC6130" s="175"/>
    </row>
    <row r="6131" spans="1:29">
      <c r="A6131" t="s">
        <v>13496</v>
      </c>
      <c r="B6131" t="s">
        <v>13497</v>
      </c>
      <c r="C6131">
        <v>4.0599999999999996</v>
      </c>
      <c r="D6131">
        <v>4.0599999999999996</v>
      </c>
      <c r="E6131">
        <v>2.95</v>
      </c>
      <c r="F6131">
        <v>6.18</v>
      </c>
      <c r="G6131">
        <v>6.29</v>
      </c>
      <c r="H6131">
        <v>3.31</v>
      </c>
      <c r="I6131">
        <v>5.53</v>
      </c>
      <c r="J6131">
        <v>5.81</v>
      </c>
      <c r="K6131">
        <v>2.7</v>
      </c>
      <c r="U6131">
        <v>21</v>
      </c>
      <c r="V6131">
        <v>34</v>
      </c>
      <c r="W6131">
        <v>32</v>
      </c>
      <c r="X6131">
        <v>212</v>
      </c>
      <c r="Y6131">
        <v>152</v>
      </c>
      <c r="Z6131">
        <v>221</v>
      </c>
      <c r="AA6131">
        <f t="shared" si="1314"/>
        <v>672</v>
      </c>
      <c r="AB6131">
        <f t="shared" si="1315"/>
        <v>1.1198094457593133E-4</v>
      </c>
      <c r="AC6131" s="175"/>
    </row>
    <row r="6132" spans="1:29">
      <c r="A6132" t="s">
        <v>13498</v>
      </c>
      <c r="B6132" t="s">
        <v>13499</v>
      </c>
      <c r="C6132">
        <v>4.0599999999999996</v>
      </c>
      <c r="D6132">
        <v>4.0599999999999996</v>
      </c>
      <c r="E6132">
        <v>3</v>
      </c>
      <c r="F6132">
        <v>6.29</v>
      </c>
      <c r="G6132">
        <v>6.31</v>
      </c>
      <c r="H6132">
        <v>3.39</v>
      </c>
      <c r="I6132">
        <v>5.67</v>
      </c>
      <c r="J6132">
        <v>5.88</v>
      </c>
      <c r="K6132">
        <v>2.7</v>
      </c>
      <c r="U6132">
        <v>25</v>
      </c>
      <c r="V6132">
        <v>31</v>
      </c>
      <c r="W6132">
        <v>28</v>
      </c>
      <c r="X6132">
        <v>167</v>
      </c>
      <c r="Y6132">
        <v>136</v>
      </c>
      <c r="Z6132">
        <v>168</v>
      </c>
      <c r="AA6132">
        <f t="shared" si="1314"/>
        <v>555</v>
      </c>
      <c r="AB6132">
        <f t="shared" si="1315"/>
        <v>9.2484262261371858E-5</v>
      </c>
      <c r="AC6132" s="175"/>
    </row>
    <row r="6133" spans="1:29">
      <c r="A6133" t="s">
        <v>13500</v>
      </c>
      <c r="B6133" t="s">
        <v>13501</v>
      </c>
      <c r="C6133">
        <v>4.0599999999999996</v>
      </c>
      <c r="D6133">
        <v>4.0599999999999996</v>
      </c>
      <c r="E6133">
        <v>3.06</v>
      </c>
      <c r="F6133">
        <v>6.31</v>
      </c>
      <c r="G6133">
        <v>6.32</v>
      </c>
      <c r="H6133">
        <v>3.49</v>
      </c>
      <c r="I6133">
        <v>5.82</v>
      </c>
      <c r="J6133">
        <v>5.95</v>
      </c>
      <c r="K6133">
        <v>2.7</v>
      </c>
      <c r="U6133">
        <v>21</v>
      </c>
      <c r="V6133">
        <v>29</v>
      </c>
      <c r="W6133">
        <v>28</v>
      </c>
      <c r="X6133">
        <v>155</v>
      </c>
      <c r="Y6133">
        <v>138</v>
      </c>
      <c r="Z6133">
        <v>160</v>
      </c>
      <c r="AA6133">
        <f t="shared" si="1314"/>
        <v>531</v>
      </c>
      <c r="AB6133">
        <f t="shared" si="1315"/>
        <v>8.8484942812231445E-5</v>
      </c>
      <c r="AC6133" s="175">
        <f t="shared" ref="AC6133:AC6193" si="1323">SUM(AB6133:AB6136)/4</f>
        <v>8.0611282646736275E-5</v>
      </c>
    </row>
    <row r="6134" spans="1:29">
      <c r="A6134" t="s">
        <v>13502</v>
      </c>
      <c r="B6134" t="s">
        <v>13503</v>
      </c>
      <c r="C6134">
        <v>4.0599999999999996</v>
      </c>
      <c r="D6134">
        <v>4.0599999999999996</v>
      </c>
      <c r="E6134">
        <v>3.1</v>
      </c>
      <c r="F6134">
        <v>6.32</v>
      </c>
      <c r="G6134">
        <v>6.32</v>
      </c>
      <c r="H6134">
        <v>3.58</v>
      </c>
      <c r="I6134">
        <v>5.9</v>
      </c>
      <c r="J6134">
        <v>6</v>
      </c>
      <c r="K6134">
        <v>2.7</v>
      </c>
      <c r="U6134">
        <v>19</v>
      </c>
      <c r="V6134">
        <v>27</v>
      </c>
      <c r="W6134">
        <v>22</v>
      </c>
      <c r="X6134">
        <v>144</v>
      </c>
      <c r="Y6134">
        <v>131</v>
      </c>
      <c r="Z6134">
        <v>146</v>
      </c>
      <c r="AA6134">
        <f t="shared" si="1314"/>
        <v>489</v>
      </c>
      <c r="AB6134">
        <f t="shared" si="1315"/>
        <v>8.1486133776235747E-5</v>
      </c>
      <c r="AC6134" s="175"/>
    </row>
    <row r="6135" spans="1:29">
      <c r="A6135" t="s">
        <v>13504</v>
      </c>
      <c r="B6135" t="s">
        <v>13505</v>
      </c>
      <c r="C6135">
        <v>4.0599999999999996</v>
      </c>
      <c r="D6135">
        <v>4.0599999999999996</v>
      </c>
      <c r="E6135">
        <v>3.13</v>
      </c>
      <c r="F6135">
        <v>6.32</v>
      </c>
      <c r="G6135">
        <v>6.32</v>
      </c>
      <c r="H6135">
        <v>3.65</v>
      </c>
      <c r="I6135">
        <v>5.95</v>
      </c>
      <c r="J6135">
        <v>6.02</v>
      </c>
      <c r="K6135">
        <v>2.7</v>
      </c>
      <c r="U6135">
        <v>14</v>
      </c>
      <c r="V6135">
        <v>25</v>
      </c>
      <c r="W6135">
        <v>19</v>
      </c>
      <c r="X6135">
        <v>132</v>
      </c>
      <c r="Y6135">
        <v>127</v>
      </c>
      <c r="Z6135">
        <v>148</v>
      </c>
      <c r="AA6135">
        <f t="shared" si="1314"/>
        <v>465</v>
      </c>
      <c r="AB6135">
        <f t="shared" si="1315"/>
        <v>7.7486814327095335E-5</v>
      </c>
      <c r="AC6135" s="175"/>
    </row>
    <row r="6136" spans="1:29">
      <c r="A6136" t="s">
        <v>13506</v>
      </c>
      <c r="B6136" t="s">
        <v>13507</v>
      </c>
      <c r="C6136">
        <v>4.0599999999999996</v>
      </c>
      <c r="D6136">
        <v>4.0599999999999996</v>
      </c>
      <c r="E6136">
        <v>3.15</v>
      </c>
      <c r="F6136">
        <v>6.32</v>
      </c>
      <c r="G6136">
        <v>6.32</v>
      </c>
      <c r="H6136">
        <v>3.71</v>
      </c>
      <c r="I6136">
        <v>5.98</v>
      </c>
      <c r="J6136">
        <v>6.04</v>
      </c>
      <c r="K6136">
        <v>2.7</v>
      </c>
      <c r="U6136">
        <v>15</v>
      </c>
      <c r="V6136">
        <v>24</v>
      </c>
      <c r="W6136">
        <v>16</v>
      </c>
      <c r="X6136">
        <v>126</v>
      </c>
      <c r="Y6136">
        <v>127</v>
      </c>
      <c r="Z6136">
        <v>142</v>
      </c>
      <c r="AA6136">
        <f t="shared" si="1314"/>
        <v>450</v>
      </c>
      <c r="AB6136">
        <f t="shared" si="1315"/>
        <v>7.4987239671382586E-5</v>
      </c>
      <c r="AC6136" s="175"/>
    </row>
    <row r="6137" spans="1:29">
      <c r="A6137" t="s">
        <v>13508</v>
      </c>
      <c r="B6137" t="s">
        <v>13509</v>
      </c>
      <c r="C6137">
        <v>4.0599999999999996</v>
      </c>
      <c r="D6137">
        <v>4.0599999999999996</v>
      </c>
      <c r="E6137">
        <v>3.17</v>
      </c>
      <c r="F6137">
        <v>6.32</v>
      </c>
      <c r="G6137">
        <v>6.32</v>
      </c>
      <c r="H6137">
        <v>3.74</v>
      </c>
      <c r="I6137">
        <v>6</v>
      </c>
      <c r="J6137">
        <v>6.05</v>
      </c>
      <c r="K6137">
        <v>2.7</v>
      </c>
      <c r="U6137">
        <v>16</v>
      </c>
      <c r="V6137">
        <v>22</v>
      </c>
      <c r="W6137">
        <v>17</v>
      </c>
      <c r="X6137">
        <v>108</v>
      </c>
      <c r="Y6137">
        <v>117</v>
      </c>
      <c r="Z6137">
        <v>115</v>
      </c>
      <c r="AA6137">
        <f t="shared" si="1314"/>
        <v>395</v>
      </c>
      <c r="AB6137">
        <f t="shared" si="1315"/>
        <v>6.5822132600435821E-5</v>
      </c>
      <c r="AC6137" s="175">
        <f t="shared" ref="AC6137:AC6197" si="1324">SUM(AB6137:AB6140)/4</f>
        <v>6.1156259909772017E-5</v>
      </c>
    </row>
    <row r="6138" spans="1:29">
      <c r="A6138" t="s">
        <v>13510</v>
      </c>
      <c r="B6138" t="s">
        <v>13511</v>
      </c>
      <c r="C6138">
        <v>4.0599999999999996</v>
      </c>
      <c r="D6138">
        <v>4.0599999999999996</v>
      </c>
      <c r="E6138">
        <v>3.18</v>
      </c>
      <c r="F6138">
        <v>6.32</v>
      </c>
      <c r="G6138">
        <v>6.32</v>
      </c>
      <c r="H6138">
        <v>3.76</v>
      </c>
      <c r="I6138">
        <v>6.01</v>
      </c>
      <c r="J6138">
        <v>6.05</v>
      </c>
      <c r="K6138">
        <v>2.7</v>
      </c>
      <c r="U6138">
        <v>17</v>
      </c>
      <c r="V6138">
        <v>21</v>
      </c>
      <c r="W6138">
        <v>16</v>
      </c>
      <c r="X6138">
        <v>89</v>
      </c>
      <c r="Y6138">
        <v>120</v>
      </c>
      <c r="Z6138">
        <v>110</v>
      </c>
      <c r="AA6138">
        <f t="shared" si="1314"/>
        <v>373</v>
      </c>
      <c r="AB6138">
        <f t="shared" si="1315"/>
        <v>6.2156089772057117E-5</v>
      </c>
      <c r="AC6138" s="175"/>
    </row>
    <row r="6139" spans="1:29">
      <c r="A6139" t="s">
        <v>13512</v>
      </c>
      <c r="B6139" t="s">
        <v>13513</v>
      </c>
      <c r="C6139">
        <v>4.0599999999999996</v>
      </c>
      <c r="D6139">
        <v>4.0599999999999996</v>
      </c>
      <c r="E6139">
        <v>3.17</v>
      </c>
      <c r="F6139">
        <v>6.32</v>
      </c>
      <c r="G6139">
        <v>6.32</v>
      </c>
      <c r="H6139">
        <v>3.76</v>
      </c>
      <c r="I6139">
        <v>6</v>
      </c>
      <c r="J6139">
        <v>6.05</v>
      </c>
      <c r="K6139">
        <v>2.7</v>
      </c>
      <c r="U6139">
        <v>16</v>
      </c>
      <c r="V6139">
        <v>21</v>
      </c>
      <c r="W6139">
        <v>17</v>
      </c>
      <c r="X6139">
        <v>86</v>
      </c>
      <c r="Y6139">
        <v>109</v>
      </c>
      <c r="Z6139">
        <v>98</v>
      </c>
      <c r="AA6139">
        <f t="shared" si="1314"/>
        <v>347</v>
      </c>
      <c r="AB6139">
        <f t="shared" si="1315"/>
        <v>5.7823493702155016E-5</v>
      </c>
      <c r="AC6139" s="175"/>
    </row>
    <row r="6140" spans="1:29">
      <c r="A6140" t="s">
        <v>13514</v>
      </c>
      <c r="B6140" t="s">
        <v>13515</v>
      </c>
      <c r="C6140">
        <v>4.0599999999999996</v>
      </c>
      <c r="D6140">
        <v>4.0599999999999996</v>
      </c>
      <c r="E6140">
        <v>3.15</v>
      </c>
      <c r="F6140">
        <v>6.32</v>
      </c>
      <c r="G6140">
        <v>6.32</v>
      </c>
      <c r="H6140">
        <v>3.73</v>
      </c>
      <c r="I6140">
        <v>5.96</v>
      </c>
      <c r="J6140">
        <v>6.02</v>
      </c>
      <c r="K6140">
        <v>2.7</v>
      </c>
      <c r="U6140">
        <v>17</v>
      </c>
      <c r="V6140">
        <v>23</v>
      </c>
      <c r="W6140">
        <v>17</v>
      </c>
      <c r="X6140">
        <v>73</v>
      </c>
      <c r="Y6140">
        <v>107</v>
      </c>
      <c r="Z6140">
        <v>116</v>
      </c>
      <c r="AA6140">
        <f t="shared" si="1314"/>
        <v>353</v>
      </c>
      <c r="AB6140">
        <f t="shared" si="1315"/>
        <v>5.8823323564440116E-5</v>
      </c>
      <c r="AC6140" s="175"/>
    </row>
    <row r="6141" spans="1:29">
      <c r="A6141" t="s">
        <v>13516</v>
      </c>
      <c r="B6141" t="s">
        <v>13517</v>
      </c>
      <c r="C6141">
        <v>4.0599999999999996</v>
      </c>
      <c r="D6141">
        <v>4.0599999999999996</v>
      </c>
      <c r="E6141">
        <v>3.09</v>
      </c>
      <c r="F6141">
        <v>6.32</v>
      </c>
      <c r="G6141">
        <v>6.32</v>
      </c>
      <c r="H6141">
        <v>3.67</v>
      </c>
      <c r="I6141">
        <v>5.87</v>
      </c>
      <c r="J6141">
        <v>5.98</v>
      </c>
      <c r="K6141">
        <v>2.7</v>
      </c>
      <c r="U6141">
        <v>16</v>
      </c>
      <c r="V6141">
        <v>23</v>
      </c>
      <c r="W6141">
        <v>16</v>
      </c>
      <c r="X6141">
        <v>84</v>
      </c>
      <c r="Y6141">
        <v>115</v>
      </c>
      <c r="Z6141">
        <v>136</v>
      </c>
      <c r="AA6141">
        <f t="shared" si="1314"/>
        <v>390</v>
      </c>
      <c r="AB6141">
        <f t="shared" si="1315"/>
        <v>6.4988941048531575E-5</v>
      </c>
      <c r="AC6141" s="175">
        <f t="shared" ref="AC6141:AC6201" si="1325">SUM(AB6141:AB6144)/4</f>
        <v>7.0571324446290051E-5</v>
      </c>
    </row>
    <row r="6142" spans="1:29">
      <c r="A6142" t="s">
        <v>13518</v>
      </c>
      <c r="B6142" t="s">
        <v>13519</v>
      </c>
      <c r="C6142">
        <v>4.0599999999999996</v>
      </c>
      <c r="D6142">
        <v>4.0599999999999996</v>
      </c>
      <c r="E6142">
        <v>3</v>
      </c>
      <c r="F6142">
        <v>6.31</v>
      </c>
      <c r="G6142">
        <v>6.32</v>
      </c>
      <c r="H6142">
        <v>3.57</v>
      </c>
      <c r="I6142">
        <v>5.67</v>
      </c>
      <c r="J6142">
        <v>5.88</v>
      </c>
      <c r="K6142">
        <v>2.7</v>
      </c>
      <c r="U6142">
        <v>17</v>
      </c>
      <c r="V6142">
        <v>26</v>
      </c>
      <c r="W6142">
        <v>20</v>
      </c>
      <c r="X6142">
        <v>90</v>
      </c>
      <c r="Y6142">
        <v>121</v>
      </c>
      <c r="Z6142">
        <v>132</v>
      </c>
      <c r="AA6142">
        <f t="shared" si="1314"/>
        <v>406</v>
      </c>
      <c r="AB6142">
        <f t="shared" si="1315"/>
        <v>6.7655154014625179E-5</v>
      </c>
      <c r="AC6142" s="175"/>
    </row>
    <row r="6143" spans="1:29">
      <c r="A6143" t="s">
        <v>13520</v>
      </c>
      <c r="B6143" t="s">
        <v>13521</v>
      </c>
      <c r="C6143">
        <v>4.0599999999999996</v>
      </c>
      <c r="D6143">
        <v>4.0599999999999996</v>
      </c>
      <c r="E6143">
        <v>2.94</v>
      </c>
      <c r="F6143">
        <v>6.25</v>
      </c>
      <c r="G6143">
        <v>6.31</v>
      </c>
      <c r="H6143">
        <v>3.45</v>
      </c>
      <c r="I6143">
        <v>5.49</v>
      </c>
      <c r="J6143">
        <v>5.79</v>
      </c>
      <c r="K6143">
        <v>2.7</v>
      </c>
      <c r="U6143">
        <v>15</v>
      </c>
      <c r="V6143">
        <v>29</v>
      </c>
      <c r="W6143">
        <v>24</v>
      </c>
      <c r="X6143">
        <v>110</v>
      </c>
      <c r="Y6143">
        <v>124</v>
      </c>
      <c r="Z6143">
        <v>139</v>
      </c>
      <c r="AA6143">
        <f t="shared" si="1314"/>
        <v>441</v>
      </c>
      <c r="AB6143">
        <f t="shared" si="1315"/>
        <v>7.3487494877954936E-5</v>
      </c>
      <c r="AC6143" s="175"/>
    </row>
    <row r="6144" spans="1:29">
      <c r="A6144" t="s">
        <v>13522</v>
      </c>
      <c r="B6144" t="s">
        <v>13523</v>
      </c>
      <c r="C6144">
        <v>4.05</v>
      </c>
      <c r="D6144">
        <v>4.0599999999999996</v>
      </c>
      <c r="E6144">
        <v>2.89</v>
      </c>
      <c r="F6144">
        <v>6.13</v>
      </c>
      <c r="G6144">
        <v>6.3</v>
      </c>
      <c r="H6144">
        <v>3.36</v>
      </c>
      <c r="I6144">
        <v>5.37</v>
      </c>
      <c r="J6144">
        <v>5.73</v>
      </c>
      <c r="K6144">
        <v>2.7</v>
      </c>
      <c r="U6144">
        <v>15</v>
      </c>
      <c r="V6144">
        <v>29</v>
      </c>
      <c r="W6144">
        <v>24</v>
      </c>
      <c r="X6144">
        <v>109</v>
      </c>
      <c r="Y6144">
        <v>136</v>
      </c>
      <c r="Z6144">
        <v>144</v>
      </c>
      <c r="AA6144">
        <f t="shared" si="1314"/>
        <v>457</v>
      </c>
      <c r="AB6144">
        <f t="shared" si="1315"/>
        <v>7.615370784404854E-5</v>
      </c>
      <c r="AC6144" s="175"/>
    </row>
    <row r="6145" spans="1:29">
      <c r="A6145" t="s">
        <v>13524</v>
      </c>
      <c r="B6145" t="s">
        <v>13525</v>
      </c>
      <c r="C6145">
        <v>4.0199999999999996</v>
      </c>
      <c r="D6145">
        <v>4.0599999999999996</v>
      </c>
      <c r="E6145">
        <v>2.85</v>
      </c>
      <c r="F6145">
        <v>5.99</v>
      </c>
      <c r="G6145">
        <v>6.25</v>
      </c>
      <c r="H6145">
        <v>3.29</v>
      </c>
      <c r="I6145">
        <v>5.26</v>
      </c>
      <c r="J6145">
        <v>5.67</v>
      </c>
      <c r="K6145">
        <v>2.7</v>
      </c>
      <c r="U6145">
        <v>16</v>
      </c>
      <c r="V6145">
        <v>29</v>
      </c>
      <c r="W6145">
        <v>20</v>
      </c>
      <c r="X6145">
        <v>105</v>
      </c>
      <c r="Y6145">
        <v>132</v>
      </c>
      <c r="Z6145">
        <v>123</v>
      </c>
      <c r="AA6145">
        <f t="shared" si="1314"/>
        <v>425</v>
      </c>
      <c r="AB6145">
        <f t="shared" si="1315"/>
        <v>7.0821281911861333E-5</v>
      </c>
      <c r="AC6145" s="175">
        <f t="shared" ref="AC6145" si="1326">SUM(AB6145:AB6148)/4</f>
        <v>4.9699876071088571E-5</v>
      </c>
    </row>
    <row r="6146" spans="1:29">
      <c r="A6146" t="s">
        <v>13526</v>
      </c>
      <c r="B6146" t="s">
        <v>13527</v>
      </c>
      <c r="C6146">
        <v>3.97</v>
      </c>
      <c r="D6146">
        <v>4.05</v>
      </c>
      <c r="E6146">
        <v>2.8</v>
      </c>
      <c r="F6146">
        <v>5.83</v>
      </c>
      <c r="G6146">
        <v>6.18</v>
      </c>
      <c r="H6146">
        <v>3.22</v>
      </c>
      <c r="I6146">
        <v>5.14</v>
      </c>
      <c r="J6146">
        <v>5.61</v>
      </c>
      <c r="K6146">
        <v>2.7</v>
      </c>
      <c r="U6146">
        <v>13</v>
      </c>
      <c r="V6146">
        <v>23</v>
      </c>
      <c r="W6146">
        <v>17</v>
      </c>
      <c r="X6146">
        <v>94</v>
      </c>
      <c r="Y6146">
        <v>119</v>
      </c>
      <c r="Z6146">
        <v>72</v>
      </c>
      <c r="AA6146">
        <f t="shared" si="1314"/>
        <v>338</v>
      </c>
      <c r="AB6146">
        <f t="shared" si="1315"/>
        <v>5.6323748908727367E-5</v>
      </c>
      <c r="AC6146" s="175"/>
    </row>
    <row r="6147" spans="1:29">
      <c r="A6147" t="s">
        <v>13528</v>
      </c>
      <c r="B6147" t="s">
        <v>13529</v>
      </c>
      <c r="C6147">
        <v>3.92</v>
      </c>
      <c r="D6147">
        <v>4.04</v>
      </c>
      <c r="E6147">
        <v>2.77</v>
      </c>
      <c r="F6147">
        <v>5.68</v>
      </c>
      <c r="G6147">
        <v>6.11</v>
      </c>
      <c r="H6147">
        <v>3.16</v>
      </c>
      <c r="I6147">
        <v>5.0599999999999996</v>
      </c>
      <c r="J6147">
        <v>5.56</v>
      </c>
      <c r="K6147">
        <v>2.7</v>
      </c>
      <c r="U6147">
        <v>11</v>
      </c>
      <c r="V6147">
        <v>16</v>
      </c>
      <c r="W6147">
        <v>9</v>
      </c>
      <c r="X6147">
        <v>70</v>
      </c>
      <c r="Y6147">
        <v>89</v>
      </c>
      <c r="Z6147">
        <v>30</v>
      </c>
      <c r="AA6147">
        <f t="shared" si="1314"/>
        <v>225</v>
      </c>
      <c r="AB6147">
        <f t="shared" si="1315"/>
        <v>3.7493619835691293E-5</v>
      </c>
      <c r="AC6147" s="175"/>
    </row>
    <row r="6148" spans="1:29">
      <c r="A6148" t="s">
        <v>13530</v>
      </c>
      <c r="B6148" t="s">
        <v>13531</v>
      </c>
      <c r="C6148">
        <v>3.77</v>
      </c>
      <c r="D6148">
        <v>3.99</v>
      </c>
      <c r="E6148">
        <v>2.74</v>
      </c>
      <c r="F6148">
        <v>5.3</v>
      </c>
      <c r="G6148">
        <v>5.9</v>
      </c>
      <c r="H6148">
        <v>3.11</v>
      </c>
      <c r="I6148">
        <v>4.84</v>
      </c>
      <c r="J6148">
        <v>5.45</v>
      </c>
      <c r="K6148">
        <v>2.7</v>
      </c>
      <c r="U6148">
        <v>9</v>
      </c>
      <c r="V6148">
        <v>16</v>
      </c>
      <c r="W6148">
        <v>12</v>
      </c>
      <c r="X6148">
        <v>88</v>
      </c>
      <c r="Y6148">
        <v>68</v>
      </c>
      <c r="Z6148">
        <v>12</v>
      </c>
      <c r="AA6148">
        <f t="shared" si="1314"/>
        <v>205</v>
      </c>
      <c r="AB6148">
        <f t="shared" si="1315"/>
        <v>3.4160853628074292E-5</v>
      </c>
      <c r="AC6148" s="175"/>
    </row>
    <row r="6149" spans="1:29">
      <c r="A6149" t="s">
        <v>13532</v>
      </c>
      <c r="B6149" t="s">
        <v>13533</v>
      </c>
      <c r="C6149">
        <v>3.71</v>
      </c>
      <c r="D6149">
        <v>3.96</v>
      </c>
      <c r="E6149">
        <v>2.71</v>
      </c>
      <c r="F6149">
        <v>5.12</v>
      </c>
      <c r="G6149">
        <v>5.78</v>
      </c>
      <c r="H6149">
        <v>3.06</v>
      </c>
      <c r="I6149">
        <v>4.76</v>
      </c>
      <c r="J6149">
        <v>5.41</v>
      </c>
      <c r="K6149">
        <v>2.7</v>
      </c>
      <c r="U6149">
        <v>9</v>
      </c>
      <c r="V6149">
        <v>15</v>
      </c>
      <c r="W6149">
        <v>12</v>
      </c>
      <c r="X6149">
        <v>88</v>
      </c>
      <c r="Y6149">
        <v>70</v>
      </c>
      <c r="Z6149">
        <v>15</v>
      </c>
      <c r="AA6149">
        <f t="shared" si="1314"/>
        <v>209</v>
      </c>
      <c r="AB6149">
        <f t="shared" si="1315"/>
        <v>3.4827406869597689E-5</v>
      </c>
      <c r="AC6149" s="175">
        <f t="shared" ref="AC6149:AC6209" si="1327">SUM(AB6149:AB6152)/4</f>
        <v>3.9659917870642347E-5</v>
      </c>
    </row>
    <row r="6150" spans="1:29">
      <c r="A6150" t="s">
        <v>13534</v>
      </c>
      <c r="B6150" t="s">
        <v>13535</v>
      </c>
      <c r="C6150">
        <v>3.67</v>
      </c>
      <c r="D6150">
        <v>3.94</v>
      </c>
      <c r="E6150">
        <v>2.69</v>
      </c>
      <c r="F6150">
        <v>5.03</v>
      </c>
      <c r="G6150">
        <v>5.71</v>
      </c>
      <c r="H6150">
        <v>3.02</v>
      </c>
      <c r="I6150">
        <v>4.72</v>
      </c>
      <c r="J6150">
        <v>5.38</v>
      </c>
      <c r="K6150">
        <v>2.7</v>
      </c>
      <c r="U6150">
        <v>17</v>
      </c>
      <c r="V6150">
        <v>14</v>
      </c>
      <c r="W6150">
        <v>14</v>
      </c>
      <c r="X6150">
        <v>67</v>
      </c>
      <c r="Y6150">
        <v>68</v>
      </c>
      <c r="Z6150">
        <v>12</v>
      </c>
      <c r="AA6150">
        <f t="shared" ref="AA6150:AA6213" si="1328">SUM(U6150:Z6150)</f>
        <v>192</v>
      </c>
      <c r="AB6150">
        <f t="shared" si="1315"/>
        <v>3.1994555593123238E-5</v>
      </c>
      <c r="AC6150" s="175"/>
    </row>
    <row r="6151" spans="1:29">
      <c r="A6151" t="s">
        <v>13536</v>
      </c>
      <c r="B6151" t="s">
        <v>13537</v>
      </c>
      <c r="C6151">
        <v>3.61</v>
      </c>
      <c r="D6151">
        <v>3.91</v>
      </c>
      <c r="E6151">
        <v>2.66</v>
      </c>
      <c r="F6151">
        <v>4.91</v>
      </c>
      <c r="G6151">
        <v>5.61</v>
      </c>
      <c r="H6151">
        <v>2.97</v>
      </c>
      <c r="I6151">
        <v>4.66</v>
      </c>
      <c r="J6151">
        <v>5.35</v>
      </c>
      <c r="K6151">
        <v>2.7</v>
      </c>
      <c r="U6151">
        <v>15</v>
      </c>
      <c r="V6151">
        <v>17</v>
      </c>
      <c r="W6151">
        <v>17</v>
      </c>
      <c r="X6151">
        <v>84</v>
      </c>
      <c r="Y6151">
        <v>65</v>
      </c>
      <c r="Z6151">
        <v>22</v>
      </c>
      <c r="AA6151">
        <f t="shared" si="1328"/>
        <v>220</v>
      </c>
      <c r="AB6151">
        <f t="shared" si="1315"/>
        <v>3.6660428283787041E-5</v>
      </c>
      <c r="AC6151" s="175"/>
    </row>
    <row r="6152" spans="1:29">
      <c r="A6152" t="s">
        <v>13538</v>
      </c>
      <c r="B6152" t="s">
        <v>13539</v>
      </c>
      <c r="C6152">
        <v>3.58</v>
      </c>
      <c r="D6152">
        <v>3.89</v>
      </c>
      <c r="E6152">
        <v>2.65</v>
      </c>
      <c r="F6152">
        <v>4.83</v>
      </c>
      <c r="G6152">
        <v>5.55</v>
      </c>
      <c r="H6152">
        <v>2.93</v>
      </c>
      <c r="I6152">
        <v>4.63</v>
      </c>
      <c r="J6152">
        <v>5.33</v>
      </c>
      <c r="K6152">
        <v>2.7</v>
      </c>
      <c r="U6152">
        <v>18</v>
      </c>
      <c r="V6152">
        <v>27</v>
      </c>
      <c r="W6152">
        <v>24</v>
      </c>
      <c r="X6152">
        <v>104</v>
      </c>
      <c r="Y6152">
        <v>105</v>
      </c>
      <c r="Z6152">
        <v>53</v>
      </c>
      <c r="AA6152">
        <f t="shared" si="1328"/>
        <v>331</v>
      </c>
      <c r="AB6152">
        <f t="shared" si="1315"/>
        <v>5.5157280736061412E-5</v>
      </c>
      <c r="AC6152" s="175"/>
    </row>
    <row r="6153" spans="1:29">
      <c r="A6153" t="s">
        <v>13540</v>
      </c>
      <c r="B6153" t="s">
        <v>13541</v>
      </c>
      <c r="C6153">
        <v>3.55</v>
      </c>
      <c r="D6153">
        <v>3.86</v>
      </c>
      <c r="E6153">
        <v>2.63</v>
      </c>
      <c r="F6153">
        <v>4.76</v>
      </c>
      <c r="G6153">
        <v>5.49</v>
      </c>
      <c r="H6153">
        <v>2.91</v>
      </c>
      <c r="I6153">
        <v>4.59</v>
      </c>
      <c r="J6153">
        <v>5.31</v>
      </c>
      <c r="K6153">
        <v>2.7</v>
      </c>
      <c r="U6153">
        <v>19</v>
      </c>
      <c r="V6153">
        <v>44</v>
      </c>
      <c r="W6153">
        <v>38</v>
      </c>
      <c r="X6153">
        <v>124</v>
      </c>
      <c r="Y6153">
        <v>143</v>
      </c>
      <c r="Z6153">
        <v>166</v>
      </c>
      <c r="AA6153">
        <f t="shared" si="1328"/>
        <v>534</v>
      </c>
      <c r="AB6153">
        <f t="shared" si="1315"/>
        <v>8.8984857743374009E-5</v>
      </c>
      <c r="AC6153" s="175">
        <f t="shared" ref="AC6153:AC6213" si="1329">SUM(AB6153:AB6156)/4</f>
        <v>1.0227426299624679E-4</v>
      </c>
    </row>
    <row r="6154" spans="1:29">
      <c r="A6154" t="s">
        <v>13542</v>
      </c>
      <c r="B6154" t="s">
        <v>13543</v>
      </c>
      <c r="C6154">
        <v>3.63</v>
      </c>
      <c r="D6154">
        <v>3.93</v>
      </c>
      <c r="E6154">
        <v>2.66</v>
      </c>
      <c r="F6154">
        <v>4.8600000000000003</v>
      </c>
      <c r="G6154">
        <v>5.54</v>
      </c>
      <c r="H6154">
        <v>2.91</v>
      </c>
      <c r="I6154">
        <v>4.68</v>
      </c>
      <c r="J6154">
        <v>5.36</v>
      </c>
      <c r="K6154">
        <v>2.7</v>
      </c>
      <c r="U6154">
        <v>16</v>
      </c>
      <c r="V6154">
        <v>60</v>
      </c>
      <c r="W6154">
        <v>37</v>
      </c>
      <c r="X6154">
        <v>188</v>
      </c>
      <c r="Y6154">
        <v>121</v>
      </c>
      <c r="Z6154">
        <v>259</v>
      </c>
      <c r="AA6154">
        <f t="shared" si="1328"/>
        <v>681</v>
      </c>
      <c r="AB6154">
        <f t="shared" si="1315"/>
        <v>1.1348068936935898E-4</v>
      </c>
      <c r="AC6154" s="175"/>
    </row>
    <row r="6155" spans="1:29">
      <c r="A6155" t="s">
        <v>13544</v>
      </c>
      <c r="B6155" t="s">
        <v>13545</v>
      </c>
      <c r="C6155">
        <v>3.92</v>
      </c>
      <c r="D6155">
        <v>4.0599999999999996</v>
      </c>
      <c r="E6155">
        <v>2.77</v>
      </c>
      <c r="F6155">
        <v>5.41</v>
      </c>
      <c r="G6155">
        <v>5.94</v>
      </c>
      <c r="H6155">
        <v>3.06</v>
      </c>
      <c r="I6155">
        <v>4.99</v>
      </c>
      <c r="J6155">
        <v>5.53</v>
      </c>
      <c r="K6155">
        <v>2.7</v>
      </c>
      <c r="U6155">
        <v>17</v>
      </c>
      <c r="V6155">
        <v>45</v>
      </c>
      <c r="W6155">
        <v>40</v>
      </c>
      <c r="X6155">
        <v>199</v>
      </c>
      <c r="Y6155">
        <v>153</v>
      </c>
      <c r="Z6155">
        <v>223</v>
      </c>
      <c r="AA6155">
        <f t="shared" si="1328"/>
        <v>677</v>
      </c>
      <c r="AB6155">
        <f t="shared" si="1315"/>
        <v>1.1281413612783557E-4</v>
      </c>
      <c r="AC6155" s="175"/>
    </row>
    <row r="6156" spans="1:29">
      <c r="A6156" t="s">
        <v>13546</v>
      </c>
      <c r="B6156" t="s">
        <v>13547</v>
      </c>
      <c r="C6156">
        <v>4.0599999999999996</v>
      </c>
      <c r="D6156">
        <v>4.0599999999999996</v>
      </c>
      <c r="E6156">
        <v>2.87</v>
      </c>
      <c r="F6156">
        <v>5.96</v>
      </c>
      <c r="G6156">
        <v>6.26</v>
      </c>
      <c r="H6156">
        <v>3.22</v>
      </c>
      <c r="I6156">
        <v>5.29</v>
      </c>
      <c r="J6156">
        <v>5.68</v>
      </c>
      <c r="K6156">
        <v>2.7</v>
      </c>
      <c r="U6156">
        <v>30</v>
      </c>
      <c r="V6156">
        <v>43</v>
      </c>
      <c r="W6156">
        <v>36</v>
      </c>
      <c r="X6156">
        <v>149</v>
      </c>
      <c r="Y6156">
        <v>136</v>
      </c>
      <c r="Z6156">
        <v>169</v>
      </c>
      <c r="AA6156">
        <f t="shared" si="1328"/>
        <v>563</v>
      </c>
      <c r="AB6156">
        <f t="shared" si="1315"/>
        <v>9.3817368744418653E-5</v>
      </c>
      <c r="AC6156" s="175"/>
    </row>
    <row r="6157" spans="1:29">
      <c r="A6157" t="s">
        <v>13548</v>
      </c>
      <c r="B6157" t="s">
        <v>13549</v>
      </c>
      <c r="C6157">
        <v>4.0599999999999996</v>
      </c>
      <c r="D6157">
        <v>4.0599999999999996</v>
      </c>
      <c r="E6157">
        <v>2.96</v>
      </c>
      <c r="F6157">
        <v>6.28</v>
      </c>
      <c r="G6157">
        <v>6.32</v>
      </c>
      <c r="H6157">
        <v>3.38</v>
      </c>
      <c r="I6157">
        <v>5.52</v>
      </c>
      <c r="J6157">
        <v>5.8</v>
      </c>
      <c r="K6157">
        <v>2.7</v>
      </c>
      <c r="U6157">
        <v>29</v>
      </c>
      <c r="V6157">
        <v>39</v>
      </c>
      <c r="W6157">
        <v>34</v>
      </c>
      <c r="X6157">
        <v>129</v>
      </c>
      <c r="Y6157">
        <v>139</v>
      </c>
      <c r="Z6157">
        <v>162</v>
      </c>
      <c r="AA6157">
        <f t="shared" si="1328"/>
        <v>532</v>
      </c>
      <c r="AB6157">
        <f t="shared" si="1315"/>
        <v>8.86515811226123E-5</v>
      </c>
      <c r="AC6157" s="175">
        <f t="shared" ref="AC6157" si="1330">SUM(AB6157:AB6160)/4</f>
        <v>8.1986048707378284E-5</v>
      </c>
    </row>
    <row r="6158" spans="1:29">
      <c r="A6158" t="s">
        <v>13550</v>
      </c>
      <c r="B6158" t="s">
        <v>13551</v>
      </c>
      <c r="C6158">
        <v>4.0599999999999996</v>
      </c>
      <c r="D6158">
        <v>4.0599999999999996</v>
      </c>
      <c r="E6158">
        <v>3.02</v>
      </c>
      <c r="F6158">
        <v>6.32</v>
      </c>
      <c r="G6158">
        <v>6.32</v>
      </c>
      <c r="H6158">
        <v>3.49</v>
      </c>
      <c r="I6158">
        <v>5.68</v>
      </c>
      <c r="J6158">
        <v>5.88</v>
      </c>
      <c r="K6158">
        <v>2.7</v>
      </c>
      <c r="U6158">
        <v>18</v>
      </c>
      <c r="V6158">
        <v>37</v>
      </c>
      <c r="W6158">
        <v>29</v>
      </c>
      <c r="X6158">
        <v>149</v>
      </c>
      <c r="Y6158">
        <v>132</v>
      </c>
      <c r="Z6158">
        <v>147</v>
      </c>
      <c r="AA6158">
        <f t="shared" si="1328"/>
        <v>512</v>
      </c>
      <c r="AB6158">
        <f t="shared" si="1315"/>
        <v>8.5318814914995292E-5</v>
      </c>
      <c r="AC6158" s="175"/>
    </row>
    <row r="6159" spans="1:29">
      <c r="A6159" t="s">
        <v>13552</v>
      </c>
      <c r="B6159" t="s">
        <v>13553</v>
      </c>
      <c r="C6159">
        <v>4.0599999999999996</v>
      </c>
      <c r="D6159">
        <v>4.0599999999999996</v>
      </c>
      <c r="E6159">
        <v>3.08</v>
      </c>
      <c r="F6159">
        <v>6.32</v>
      </c>
      <c r="G6159">
        <v>6.32</v>
      </c>
      <c r="H6159">
        <v>3.63</v>
      </c>
      <c r="I6159">
        <v>5.8</v>
      </c>
      <c r="J6159">
        <v>5.95</v>
      </c>
      <c r="K6159">
        <v>2.7</v>
      </c>
      <c r="U6159">
        <v>25</v>
      </c>
      <c r="V6159">
        <v>34</v>
      </c>
      <c r="W6159">
        <v>24</v>
      </c>
      <c r="X6159">
        <v>108</v>
      </c>
      <c r="Y6159">
        <v>128</v>
      </c>
      <c r="Z6159">
        <v>149</v>
      </c>
      <c r="AA6159">
        <f t="shared" si="1328"/>
        <v>468</v>
      </c>
      <c r="AB6159">
        <f t="shared" si="1315"/>
        <v>7.7986729258237885E-5</v>
      </c>
      <c r="AC6159" s="175"/>
    </row>
    <row r="6160" spans="1:29">
      <c r="A6160" t="s">
        <v>13554</v>
      </c>
      <c r="B6160" t="s">
        <v>13555</v>
      </c>
      <c r="C6160">
        <v>4.0599999999999996</v>
      </c>
      <c r="D6160">
        <v>4.0599999999999996</v>
      </c>
      <c r="E6160">
        <v>3.13</v>
      </c>
      <c r="F6160">
        <v>6.32</v>
      </c>
      <c r="G6160">
        <v>6.32</v>
      </c>
      <c r="H6160">
        <v>3.73</v>
      </c>
      <c r="I6160">
        <v>5.88</v>
      </c>
      <c r="J6160">
        <v>5.99</v>
      </c>
      <c r="K6160">
        <v>2.7</v>
      </c>
      <c r="U6160">
        <v>23</v>
      </c>
      <c r="V6160">
        <v>33</v>
      </c>
      <c r="W6160">
        <v>22</v>
      </c>
      <c r="X6160">
        <v>106</v>
      </c>
      <c r="Y6160">
        <v>128</v>
      </c>
      <c r="Z6160">
        <v>144</v>
      </c>
      <c r="AA6160">
        <f t="shared" si="1328"/>
        <v>456</v>
      </c>
      <c r="AB6160">
        <f t="shared" si="1315"/>
        <v>7.5987069533667686E-5</v>
      </c>
      <c r="AC6160" s="175"/>
    </row>
    <row r="6161" spans="1:29">
      <c r="A6161" t="s">
        <v>13556</v>
      </c>
      <c r="B6161" t="s">
        <v>13557</v>
      </c>
      <c r="C6161">
        <v>4.0599999999999996</v>
      </c>
      <c r="D6161">
        <v>4.0599999999999996</v>
      </c>
      <c r="E6161">
        <v>3.15</v>
      </c>
      <c r="F6161">
        <v>6.32</v>
      </c>
      <c r="G6161">
        <v>6.32</v>
      </c>
      <c r="H6161">
        <v>3.79</v>
      </c>
      <c r="I6161">
        <v>5.93</v>
      </c>
      <c r="J6161">
        <v>6.01</v>
      </c>
      <c r="K6161">
        <v>2.7</v>
      </c>
      <c r="U6161">
        <v>22</v>
      </c>
      <c r="V6161">
        <v>32</v>
      </c>
      <c r="W6161">
        <v>24</v>
      </c>
      <c r="X6161">
        <v>86</v>
      </c>
      <c r="Y6161">
        <v>118</v>
      </c>
      <c r="Z6161">
        <v>116</v>
      </c>
      <c r="AA6161">
        <f t="shared" si="1328"/>
        <v>398</v>
      </c>
      <c r="AB6161">
        <f t="shared" si="1315"/>
        <v>6.632204753157837E-5</v>
      </c>
      <c r="AC6161" s="175">
        <f t="shared" ref="AC6161" si="1331">SUM(AB6161:AB6164)/4</f>
        <v>6.6447026264364025E-5</v>
      </c>
    </row>
    <row r="6162" spans="1:29">
      <c r="A6162" t="s">
        <v>13558</v>
      </c>
      <c r="B6162" t="s">
        <v>13559</v>
      </c>
      <c r="C6162">
        <v>4.0599999999999996</v>
      </c>
      <c r="D6162">
        <v>4.0599999999999996</v>
      </c>
      <c r="E6162">
        <v>3.17</v>
      </c>
      <c r="F6162">
        <v>6.32</v>
      </c>
      <c r="G6162">
        <v>6.32</v>
      </c>
      <c r="H6162">
        <v>3.82</v>
      </c>
      <c r="I6162">
        <v>5.96</v>
      </c>
      <c r="J6162">
        <v>6.02</v>
      </c>
      <c r="K6162">
        <v>2.7</v>
      </c>
      <c r="U6162">
        <v>9</v>
      </c>
      <c r="V6162">
        <v>29</v>
      </c>
      <c r="W6162">
        <v>24</v>
      </c>
      <c r="X6162">
        <v>122</v>
      </c>
      <c r="Y6162">
        <v>121</v>
      </c>
      <c r="Z6162">
        <v>111</v>
      </c>
      <c r="AA6162">
        <f t="shared" si="1328"/>
        <v>416</v>
      </c>
      <c r="AB6162">
        <f t="shared" si="1315"/>
        <v>6.9321537118433683E-5</v>
      </c>
      <c r="AC6162" s="175"/>
    </row>
    <row r="6163" spans="1:29">
      <c r="A6163" t="s">
        <v>13560</v>
      </c>
      <c r="B6163" t="s">
        <v>13561</v>
      </c>
      <c r="C6163">
        <v>4.0599999999999996</v>
      </c>
      <c r="D6163">
        <v>4.0599999999999996</v>
      </c>
      <c r="E6163">
        <v>3.18</v>
      </c>
      <c r="F6163">
        <v>6.32</v>
      </c>
      <c r="G6163">
        <v>6.32</v>
      </c>
      <c r="H6163">
        <v>3.81</v>
      </c>
      <c r="I6163">
        <v>5.96</v>
      </c>
      <c r="J6163">
        <v>6.02</v>
      </c>
      <c r="K6163">
        <v>2.7</v>
      </c>
      <c r="U6163">
        <v>11</v>
      </c>
      <c r="V6163">
        <v>31</v>
      </c>
      <c r="W6163">
        <v>26</v>
      </c>
      <c r="X6163">
        <v>110</v>
      </c>
      <c r="Y6163">
        <v>110</v>
      </c>
      <c r="Z6163">
        <v>99</v>
      </c>
      <c r="AA6163">
        <f t="shared" si="1328"/>
        <v>387</v>
      </c>
      <c r="AB6163">
        <f t="shared" si="1315"/>
        <v>6.4489026117389025E-5</v>
      </c>
      <c r="AC6163" s="175"/>
    </row>
    <row r="6164" spans="1:29">
      <c r="A6164" t="s">
        <v>13562</v>
      </c>
      <c r="B6164" t="s">
        <v>13563</v>
      </c>
      <c r="C6164">
        <v>4.0599999999999996</v>
      </c>
      <c r="D6164">
        <v>4.0599999999999996</v>
      </c>
      <c r="E6164">
        <v>3.16</v>
      </c>
      <c r="F6164">
        <v>6.32</v>
      </c>
      <c r="G6164">
        <v>6.32</v>
      </c>
      <c r="H6164">
        <v>3.77</v>
      </c>
      <c r="I6164">
        <v>5.92</v>
      </c>
      <c r="J6164">
        <v>6.01</v>
      </c>
      <c r="K6164">
        <v>2.7</v>
      </c>
      <c r="U6164">
        <v>15</v>
      </c>
      <c r="V6164">
        <v>33</v>
      </c>
      <c r="W6164">
        <v>26</v>
      </c>
      <c r="X6164">
        <v>95</v>
      </c>
      <c r="Y6164">
        <v>108</v>
      </c>
      <c r="Z6164">
        <v>117</v>
      </c>
      <c r="AA6164">
        <f t="shared" si="1328"/>
        <v>394</v>
      </c>
      <c r="AB6164">
        <f t="shared" si="1315"/>
        <v>6.565549429005498E-5</v>
      </c>
      <c r="AC6164" s="175"/>
    </row>
    <row r="6165" spans="1:29">
      <c r="A6165" t="s">
        <v>13564</v>
      </c>
      <c r="B6165" t="s">
        <v>13565</v>
      </c>
      <c r="C6165">
        <v>4.0599999999999996</v>
      </c>
      <c r="D6165">
        <v>4.0599999999999996</v>
      </c>
      <c r="E6165">
        <v>3.09</v>
      </c>
      <c r="F6165">
        <v>6.32</v>
      </c>
      <c r="G6165">
        <v>6.32</v>
      </c>
      <c r="H6165">
        <v>3.69</v>
      </c>
      <c r="I6165">
        <v>5.78</v>
      </c>
      <c r="J6165">
        <v>5.94</v>
      </c>
      <c r="K6165">
        <v>2.7</v>
      </c>
      <c r="U6165">
        <v>22</v>
      </c>
      <c r="V6165">
        <v>34</v>
      </c>
      <c r="W6165">
        <v>26</v>
      </c>
      <c r="X6165">
        <v>74</v>
      </c>
      <c r="Y6165">
        <v>116</v>
      </c>
      <c r="Z6165">
        <v>137</v>
      </c>
      <c r="AA6165">
        <f t="shared" si="1328"/>
        <v>409</v>
      </c>
      <c r="AB6165">
        <f t="shared" si="1315"/>
        <v>6.8155068945767729E-5</v>
      </c>
      <c r="AC6165" s="175">
        <f t="shared" ref="AC6165" si="1332">SUM(AB6165:AB6168)/4</f>
        <v>7.2404345860479409E-5</v>
      </c>
    </row>
    <row r="6166" spans="1:29">
      <c r="A6166" t="s">
        <v>13566</v>
      </c>
      <c r="B6166" t="s">
        <v>13567</v>
      </c>
      <c r="C6166">
        <v>4.0599999999999996</v>
      </c>
      <c r="D6166">
        <v>4.0599999999999996</v>
      </c>
      <c r="E6166">
        <v>2.94</v>
      </c>
      <c r="F6166">
        <v>6.21</v>
      </c>
      <c r="G6166">
        <v>6.32</v>
      </c>
      <c r="H6166">
        <v>3.52</v>
      </c>
      <c r="I6166">
        <v>5.41</v>
      </c>
      <c r="J6166">
        <v>5.75</v>
      </c>
      <c r="K6166">
        <v>2.7</v>
      </c>
      <c r="U6166">
        <v>21</v>
      </c>
      <c r="V6166">
        <v>37</v>
      </c>
      <c r="W6166">
        <v>31</v>
      </c>
      <c r="X6166">
        <v>80</v>
      </c>
      <c r="Y6166">
        <v>122</v>
      </c>
      <c r="Z6166">
        <v>133</v>
      </c>
      <c r="AA6166">
        <f t="shared" si="1328"/>
        <v>424</v>
      </c>
      <c r="AB6166">
        <f t="shared" ref="AB6166:AB6229" si="1333">AA6166/$AD$4</f>
        <v>7.0654643601480478E-5</v>
      </c>
      <c r="AC6166" s="175"/>
    </row>
    <row r="6167" spans="1:29">
      <c r="A6167" t="s">
        <v>13568</v>
      </c>
      <c r="B6167" t="s">
        <v>13569</v>
      </c>
      <c r="C6167">
        <v>4.01</v>
      </c>
      <c r="D6167">
        <v>4.0599999999999996</v>
      </c>
      <c r="E6167">
        <v>2.86</v>
      </c>
      <c r="F6167">
        <v>5.91</v>
      </c>
      <c r="G6167">
        <v>6.25</v>
      </c>
      <c r="H6167">
        <v>3.35</v>
      </c>
      <c r="I6167">
        <v>5.19</v>
      </c>
      <c r="J6167">
        <v>5.63</v>
      </c>
      <c r="K6167">
        <v>2.7</v>
      </c>
      <c r="U6167">
        <v>22</v>
      </c>
      <c r="V6167">
        <v>41</v>
      </c>
      <c r="W6167">
        <v>35</v>
      </c>
      <c r="X6167">
        <v>84</v>
      </c>
      <c r="Y6167">
        <v>125</v>
      </c>
      <c r="Z6167">
        <v>140</v>
      </c>
      <c r="AA6167">
        <f t="shared" si="1328"/>
        <v>447</v>
      </c>
      <c r="AB6167">
        <f t="shared" si="1333"/>
        <v>7.4487324740240036E-5</v>
      </c>
      <c r="AC6167" s="175"/>
    </row>
    <row r="6168" spans="1:29">
      <c r="A6168" t="s">
        <v>13570</v>
      </c>
      <c r="B6168" t="s">
        <v>13571</v>
      </c>
      <c r="C6168">
        <v>3.93</v>
      </c>
      <c r="D6168">
        <v>4.0599999999999996</v>
      </c>
      <c r="E6168">
        <v>2.8</v>
      </c>
      <c r="F6168">
        <v>5.66</v>
      </c>
      <c r="G6168">
        <v>6.12</v>
      </c>
      <c r="H6168">
        <v>3.23</v>
      </c>
      <c r="I6168">
        <v>5.04</v>
      </c>
      <c r="J6168">
        <v>5.56</v>
      </c>
      <c r="K6168">
        <v>2.7</v>
      </c>
      <c r="U6168">
        <v>21</v>
      </c>
      <c r="V6168">
        <v>41</v>
      </c>
      <c r="W6168">
        <v>33</v>
      </c>
      <c r="X6168">
        <v>82</v>
      </c>
      <c r="Y6168">
        <v>136</v>
      </c>
      <c r="Z6168">
        <v>145</v>
      </c>
      <c r="AA6168">
        <f t="shared" si="1328"/>
        <v>458</v>
      </c>
      <c r="AB6168">
        <f t="shared" si="1333"/>
        <v>7.6320346154429394E-5</v>
      </c>
      <c r="AC6168" s="175"/>
    </row>
    <row r="6169" spans="1:29">
      <c r="A6169" t="s">
        <v>13572</v>
      </c>
      <c r="B6169" t="s">
        <v>13573</v>
      </c>
      <c r="C6169">
        <v>3.85</v>
      </c>
      <c r="D6169">
        <v>4.05</v>
      </c>
      <c r="E6169">
        <v>2.76</v>
      </c>
      <c r="F6169">
        <v>5.47</v>
      </c>
      <c r="G6169">
        <v>6</v>
      </c>
      <c r="H6169">
        <v>3.15</v>
      </c>
      <c r="I6169">
        <v>4.9400000000000004</v>
      </c>
      <c r="J6169">
        <v>5.5</v>
      </c>
      <c r="K6169">
        <v>2.7</v>
      </c>
      <c r="U6169">
        <v>20</v>
      </c>
      <c r="V6169">
        <v>40</v>
      </c>
      <c r="W6169">
        <v>29</v>
      </c>
      <c r="X6169">
        <v>92</v>
      </c>
      <c r="Y6169">
        <v>132</v>
      </c>
      <c r="Z6169">
        <v>124</v>
      </c>
      <c r="AA6169">
        <f t="shared" si="1328"/>
        <v>437</v>
      </c>
      <c r="AB6169">
        <f t="shared" si="1333"/>
        <v>7.2820941636431532E-5</v>
      </c>
      <c r="AC6169" s="175">
        <f t="shared" si="1317"/>
        <v>5.0158131424635907E-5</v>
      </c>
    </row>
    <row r="6170" spans="1:29">
      <c r="A6170" t="s">
        <v>13574</v>
      </c>
      <c r="B6170" t="s">
        <v>13575</v>
      </c>
      <c r="C6170">
        <v>3.79</v>
      </c>
      <c r="D6170">
        <v>4.0199999999999996</v>
      </c>
      <c r="E6170">
        <v>2.72</v>
      </c>
      <c r="F6170">
        <v>5.29</v>
      </c>
      <c r="G6170">
        <v>5.88</v>
      </c>
      <c r="H6170">
        <v>3.07</v>
      </c>
      <c r="I6170">
        <v>4.8600000000000003</v>
      </c>
      <c r="J6170">
        <v>5.45</v>
      </c>
      <c r="K6170">
        <v>2.7</v>
      </c>
      <c r="U6170">
        <v>18</v>
      </c>
      <c r="V6170">
        <v>31</v>
      </c>
      <c r="W6170">
        <v>22</v>
      </c>
      <c r="X6170">
        <v>83</v>
      </c>
      <c r="Y6170">
        <v>120</v>
      </c>
      <c r="Z6170">
        <v>72</v>
      </c>
      <c r="AA6170">
        <f t="shared" si="1328"/>
        <v>346</v>
      </c>
      <c r="AB6170">
        <f t="shared" si="1333"/>
        <v>5.7656855391774168E-5</v>
      </c>
      <c r="AC6170" s="175"/>
    </row>
    <row r="6171" spans="1:29">
      <c r="A6171" t="s">
        <v>13576</v>
      </c>
      <c r="B6171" t="s">
        <v>13577</v>
      </c>
      <c r="C6171">
        <v>3.75</v>
      </c>
      <c r="D6171">
        <v>4</v>
      </c>
      <c r="E6171">
        <v>2.69</v>
      </c>
      <c r="F6171">
        <v>5.16</v>
      </c>
      <c r="G6171">
        <v>5.79</v>
      </c>
      <c r="H6171">
        <v>3.02</v>
      </c>
      <c r="I6171">
        <v>4.8</v>
      </c>
      <c r="J6171">
        <v>5.42</v>
      </c>
      <c r="K6171">
        <v>2.7</v>
      </c>
      <c r="U6171">
        <v>18</v>
      </c>
      <c r="V6171">
        <v>22</v>
      </c>
      <c r="W6171">
        <v>13</v>
      </c>
      <c r="X6171">
        <v>61</v>
      </c>
      <c r="Y6171">
        <v>90</v>
      </c>
      <c r="Z6171">
        <v>30</v>
      </c>
      <c r="AA6171">
        <f t="shared" si="1328"/>
        <v>234</v>
      </c>
      <c r="AB6171">
        <f t="shared" si="1333"/>
        <v>3.8993364629118942E-5</v>
      </c>
      <c r="AC6171" s="175"/>
    </row>
    <row r="6172" spans="1:29">
      <c r="A6172" t="s">
        <v>13578</v>
      </c>
      <c r="B6172" t="s">
        <v>13579</v>
      </c>
      <c r="C6172">
        <v>3.72</v>
      </c>
      <c r="D6172">
        <v>3.99</v>
      </c>
      <c r="E6172">
        <v>2.68</v>
      </c>
      <c r="F6172">
        <v>5.05</v>
      </c>
      <c r="G6172">
        <v>5.71</v>
      </c>
      <c r="H6172">
        <v>2.98</v>
      </c>
      <c r="I6172">
        <v>4.75</v>
      </c>
      <c r="J6172">
        <v>5.4</v>
      </c>
      <c r="K6172">
        <v>2.7</v>
      </c>
      <c r="U6172">
        <v>10</v>
      </c>
      <c r="V6172">
        <v>13</v>
      </c>
      <c r="W6172">
        <v>9</v>
      </c>
      <c r="X6172">
        <v>76</v>
      </c>
      <c r="Y6172">
        <v>67</v>
      </c>
      <c r="Z6172">
        <v>12</v>
      </c>
      <c r="AA6172">
        <f t="shared" si="1328"/>
        <v>187</v>
      </c>
      <c r="AB6172">
        <f t="shared" si="1333"/>
        <v>3.1161364041218986E-5</v>
      </c>
      <c r="AC6172" s="175"/>
    </row>
    <row r="6173" spans="1:29">
      <c r="A6173" t="s">
        <v>13580</v>
      </c>
      <c r="B6173" t="s">
        <v>13581</v>
      </c>
      <c r="C6173">
        <v>3.69</v>
      </c>
      <c r="D6173">
        <v>3.98</v>
      </c>
      <c r="E6173">
        <v>2.66</v>
      </c>
      <c r="F6173">
        <v>4.96</v>
      </c>
      <c r="G6173">
        <v>5.64</v>
      </c>
      <c r="H6173">
        <v>2.94</v>
      </c>
      <c r="I6173">
        <v>4.72</v>
      </c>
      <c r="J6173">
        <v>5.38</v>
      </c>
      <c r="K6173">
        <v>2.7</v>
      </c>
      <c r="U6173">
        <v>8</v>
      </c>
      <c r="V6173">
        <v>12</v>
      </c>
      <c r="W6173">
        <v>10</v>
      </c>
      <c r="X6173">
        <v>97</v>
      </c>
      <c r="Y6173">
        <v>70</v>
      </c>
      <c r="Z6173">
        <v>15</v>
      </c>
      <c r="AA6173">
        <f t="shared" si="1328"/>
        <v>212</v>
      </c>
      <c r="AB6173">
        <f t="shared" si="1333"/>
        <v>3.5327321800740239E-5</v>
      </c>
      <c r="AC6173" s="175">
        <f t="shared" si="1318"/>
        <v>4.5825535354733799E-5</v>
      </c>
    </row>
    <row r="6174" spans="1:29">
      <c r="A6174" t="s">
        <v>13582</v>
      </c>
      <c r="B6174" t="s">
        <v>13583</v>
      </c>
      <c r="C6174">
        <v>3.67</v>
      </c>
      <c r="D6174">
        <v>3.97</v>
      </c>
      <c r="E6174">
        <v>2.65</v>
      </c>
      <c r="F6174">
        <v>4.9000000000000004</v>
      </c>
      <c r="G6174">
        <v>5.59</v>
      </c>
      <c r="H6174">
        <v>2.91</v>
      </c>
      <c r="I6174">
        <v>4.7</v>
      </c>
      <c r="J6174">
        <v>5.37</v>
      </c>
      <c r="K6174">
        <v>2.7</v>
      </c>
      <c r="U6174">
        <v>10</v>
      </c>
      <c r="V6174">
        <v>11</v>
      </c>
      <c r="W6174">
        <v>11</v>
      </c>
      <c r="X6174">
        <v>109</v>
      </c>
      <c r="Y6174">
        <v>68</v>
      </c>
      <c r="Z6174">
        <v>12</v>
      </c>
      <c r="AA6174">
        <f t="shared" si="1328"/>
        <v>221</v>
      </c>
      <c r="AB6174">
        <f t="shared" si="1333"/>
        <v>3.6827066594167895E-5</v>
      </c>
      <c r="AC6174" s="175"/>
    </row>
    <row r="6175" spans="1:29">
      <c r="A6175" t="s">
        <v>13584</v>
      </c>
      <c r="B6175" t="s">
        <v>13585</v>
      </c>
      <c r="C6175">
        <v>3.66</v>
      </c>
      <c r="D6175">
        <v>3.97</v>
      </c>
      <c r="E6175">
        <v>2.64</v>
      </c>
      <c r="F6175">
        <v>4.8600000000000003</v>
      </c>
      <c r="G6175">
        <v>5.55</v>
      </c>
      <c r="H6175">
        <v>2.88</v>
      </c>
      <c r="I6175">
        <v>4.68</v>
      </c>
      <c r="J6175">
        <v>5.36</v>
      </c>
      <c r="K6175">
        <v>2.7</v>
      </c>
      <c r="U6175">
        <v>5</v>
      </c>
      <c r="V6175">
        <v>14</v>
      </c>
      <c r="W6175">
        <v>14</v>
      </c>
      <c r="X6175">
        <v>151</v>
      </c>
      <c r="Y6175">
        <v>65</v>
      </c>
      <c r="Z6175">
        <v>22</v>
      </c>
      <c r="AA6175">
        <f t="shared" si="1328"/>
        <v>271</v>
      </c>
      <c r="AB6175">
        <f t="shared" si="1333"/>
        <v>4.5158982113210402E-5</v>
      </c>
      <c r="AC6175" s="175"/>
    </row>
    <row r="6176" spans="1:29">
      <c r="A6176" t="s">
        <v>13586</v>
      </c>
      <c r="B6176" t="s">
        <v>13587</v>
      </c>
      <c r="C6176">
        <v>3.66</v>
      </c>
      <c r="D6176">
        <v>3.97</v>
      </c>
      <c r="E6176">
        <v>2.64</v>
      </c>
      <c r="F6176">
        <v>4.8499999999999996</v>
      </c>
      <c r="G6176">
        <v>5.54</v>
      </c>
      <c r="H6176">
        <v>2.87</v>
      </c>
      <c r="I6176">
        <v>4.68</v>
      </c>
      <c r="J6176">
        <v>5.36</v>
      </c>
      <c r="K6176">
        <v>2.7</v>
      </c>
      <c r="U6176">
        <v>10</v>
      </c>
      <c r="V6176">
        <v>23</v>
      </c>
      <c r="W6176">
        <v>21</v>
      </c>
      <c r="X6176">
        <v>186</v>
      </c>
      <c r="Y6176">
        <v>104</v>
      </c>
      <c r="Z6176">
        <v>52</v>
      </c>
      <c r="AA6176">
        <f t="shared" si="1328"/>
        <v>396</v>
      </c>
      <c r="AB6176">
        <f t="shared" si="1333"/>
        <v>6.5988770910816675E-5</v>
      </c>
      <c r="AC6176" s="175"/>
    </row>
    <row r="6177" spans="1:29">
      <c r="A6177" t="s">
        <v>13588</v>
      </c>
      <c r="B6177" t="s">
        <v>13589</v>
      </c>
      <c r="C6177">
        <v>3.66</v>
      </c>
      <c r="D6177">
        <v>3.97</v>
      </c>
      <c r="E6177">
        <v>2.64</v>
      </c>
      <c r="F6177">
        <v>4.8499999999999996</v>
      </c>
      <c r="G6177">
        <v>5.54</v>
      </c>
      <c r="H6177">
        <v>2.86</v>
      </c>
      <c r="I6177">
        <v>4.6900000000000004</v>
      </c>
      <c r="J6177">
        <v>5.36</v>
      </c>
      <c r="K6177">
        <v>2.7</v>
      </c>
      <c r="U6177">
        <v>21</v>
      </c>
      <c r="V6177">
        <v>38</v>
      </c>
      <c r="W6177">
        <v>35</v>
      </c>
      <c r="X6177">
        <v>199</v>
      </c>
      <c r="Y6177">
        <v>142</v>
      </c>
      <c r="Z6177">
        <v>165</v>
      </c>
      <c r="AA6177">
        <f t="shared" si="1328"/>
        <v>600</v>
      </c>
      <c r="AB6177">
        <f t="shared" si="1333"/>
        <v>9.9982986228510119E-5</v>
      </c>
      <c r="AC6177" s="175">
        <f t="shared" si="1319"/>
        <v>9.8858177633439378E-5</v>
      </c>
    </row>
    <row r="6178" spans="1:29">
      <c r="A6178" t="s">
        <v>13590</v>
      </c>
      <c r="B6178" t="s">
        <v>13591</v>
      </c>
      <c r="C6178">
        <v>3.8</v>
      </c>
      <c r="D6178">
        <v>4.05</v>
      </c>
      <c r="E6178">
        <v>2.69</v>
      </c>
      <c r="F6178">
        <v>5.04</v>
      </c>
      <c r="G6178">
        <v>5.66</v>
      </c>
      <c r="H6178">
        <v>2.88</v>
      </c>
      <c r="I6178">
        <v>4.83</v>
      </c>
      <c r="J6178">
        <v>5.44</v>
      </c>
      <c r="K6178">
        <v>2.7</v>
      </c>
      <c r="U6178">
        <v>19</v>
      </c>
      <c r="V6178">
        <v>52</v>
      </c>
      <c r="W6178">
        <v>33</v>
      </c>
      <c r="X6178">
        <v>143</v>
      </c>
      <c r="Y6178">
        <v>121</v>
      </c>
      <c r="Z6178">
        <v>257</v>
      </c>
      <c r="AA6178">
        <f t="shared" si="1328"/>
        <v>625</v>
      </c>
      <c r="AB6178">
        <f t="shared" si="1333"/>
        <v>1.0414894398803137E-4</v>
      </c>
      <c r="AC6178" s="175"/>
    </row>
    <row r="6179" spans="1:29">
      <c r="A6179" t="s">
        <v>13592</v>
      </c>
      <c r="B6179" t="s">
        <v>13593</v>
      </c>
      <c r="C6179">
        <v>4.05</v>
      </c>
      <c r="D6179">
        <v>4.0599999999999996</v>
      </c>
      <c r="E6179">
        <v>2.81</v>
      </c>
      <c r="F6179">
        <v>5.54</v>
      </c>
      <c r="G6179">
        <v>6.01</v>
      </c>
      <c r="H6179">
        <v>3</v>
      </c>
      <c r="I6179">
        <v>5.14</v>
      </c>
      <c r="J6179">
        <v>5.61</v>
      </c>
      <c r="K6179">
        <v>2.7</v>
      </c>
      <c r="U6179">
        <v>16</v>
      </c>
      <c r="V6179">
        <v>39</v>
      </c>
      <c r="W6179">
        <v>35</v>
      </c>
      <c r="X6179">
        <v>174</v>
      </c>
      <c r="Y6179">
        <v>152</v>
      </c>
      <c r="Z6179">
        <v>222</v>
      </c>
      <c r="AA6179">
        <f t="shared" si="1328"/>
        <v>638</v>
      </c>
      <c r="AB6179">
        <f t="shared" si="1333"/>
        <v>1.0631524202298243E-4</v>
      </c>
      <c r="AC6179" s="175"/>
    </row>
    <row r="6180" spans="1:29">
      <c r="A6180" t="s">
        <v>13594</v>
      </c>
      <c r="B6180" t="s">
        <v>13595</v>
      </c>
      <c r="C6180">
        <v>4.0599999999999996</v>
      </c>
      <c r="D6180">
        <v>4.0599999999999996</v>
      </c>
      <c r="E6180">
        <v>2.94</v>
      </c>
      <c r="F6180">
        <v>6.11</v>
      </c>
      <c r="G6180">
        <v>6.3</v>
      </c>
      <c r="H6180">
        <v>3.16</v>
      </c>
      <c r="I6180">
        <v>5.48</v>
      </c>
      <c r="J6180">
        <v>5.78</v>
      </c>
      <c r="K6180">
        <v>2.7</v>
      </c>
      <c r="U6180">
        <v>20</v>
      </c>
      <c r="V6180">
        <v>37</v>
      </c>
      <c r="W6180">
        <v>31</v>
      </c>
      <c r="X6180">
        <v>118</v>
      </c>
      <c r="Y6180">
        <v>136</v>
      </c>
      <c r="Z6180">
        <v>168</v>
      </c>
      <c r="AA6180">
        <f t="shared" si="1328"/>
        <v>510</v>
      </c>
      <c r="AB6180">
        <f t="shared" si="1333"/>
        <v>8.4985538294233596E-5</v>
      </c>
      <c r="AC6180" s="175"/>
    </row>
    <row r="6181" spans="1:29">
      <c r="A6181" t="s">
        <v>13596</v>
      </c>
      <c r="B6181" t="s">
        <v>13597</v>
      </c>
      <c r="C6181">
        <v>4.0599999999999996</v>
      </c>
      <c r="D6181">
        <v>4.0599999999999996</v>
      </c>
      <c r="E6181">
        <v>3.05</v>
      </c>
      <c r="F6181">
        <v>6.31</v>
      </c>
      <c r="G6181">
        <v>6.32</v>
      </c>
      <c r="H6181">
        <v>3.35</v>
      </c>
      <c r="I6181">
        <v>5.78</v>
      </c>
      <c r="J6181">
        <v>5.94</v>
      </c>
      <c r="K6181">
        <v>2.7</v>
      </c>
      <c r="U6181">
        <v>21</v>
      </c>
      <c r="V6181">
        <v>34</v>
      </c>
      <c r="W6181">
        <v>31</v>
      </c>
      <c r="X6181">
        <v>103</v>
      </c>
      <c r="Y6181">
        <v>138</v>
      </c>
      <c r="Z6181">
        <v>161</v>
      </c>
      <c r="AA6181">
        <f t="shared" si="1328"/>
        <v>488</v>
      </c>
      <c r="AB6181">
        <f t="shared" si="1333"/>
        <v>8.1319495465854893E-5</v>
      </c>
      <c r="AC6181" s="175">
        <f t="shared" si="1320"/>
        <v>7.5445495024929922E-5</v>
      </c>
    </row>
    <row r="6182" spans="1:29">
      <c r="A6182" t="s">
        <v>13598</v>
      </c>
      <c r="B6182" t="s">
        <v>13599</v>
      </c>
      <c r="C6182">
        <v>4.0599999999999996</v>
      </c>
      <c r="D6182">
        <v>4.0599999999999996</v>
      </c>
      <c r="E6182">
        <v>3.15</v>
      </c>
      <c r="F6182">
        <v>6.32</v>
      </c>
      <c r="G6182">
        <v>6.32</v>
      </c>
      <c r="H6182">
        <v>3.53</v>
      </c>
      <c r="I6182">
        <v>5.99</v>
      </c>
      <c r="J6182">
        <v>6.04</v>
      </c>
      <c r="K6182">
        <v>2.7</v>
      </c>
      <c r="U6182">
        <v>17</v>
      </c>
      <c r="V6182">
        <v>32</v>
      </c>
      <c r="W6182">
        <v>25</v>
      </c>
      <c r="X6182">
        <v>108</v>
      </c>
      <c r="Y6182">
        <v>131</v>
      </c>
      <c r="Z6182">
        <v>146</v>
      </c>
      <c r="AA6182">
        <f t="shared" si="1328"/>
        <v>459</v>
      </c>
      <c r="AB6182">
        <f t="shared" si="1333"/>
        <v>7.6486984464810235E-5</v>
      </c>
      <c r="AC6182" s="175"/>
    </row>
    <row r="6183" spans="1:29">
      <c r="A6183" t="s">
        <v>13600</v>
      </c>
      <c r="B6183" t="s">
        <v>13601</v>
      </c>
      <c r="C6183">
        <v>4.0599999999999996</v>
      </c>
      <c r="D6183">
        <v>4.0599999999999996</v>
      </c>
      <c r="E6183">
        <v>3.22</v>
      </c>
      <c r="F6183">
        <v>6.32</v>
      </c>
      <c r="G6183">
        <v>6.32</v>
      </c>
      <c r="H6183">
        <v>3.68</v>
      </c>
      <c r="I6183">
        <v>6.04</v>
      </c>
      <c r="J6183">
        <v>6.07</v>
      </c>
      <c r="K6183">
        <v>2.7</v>
      </c>
      <c r="U6183">
        <v>18</v>
      </c>
      <c r="V6183">
        <v>29</v>
      </c>
      <c r="W6183">
        <v>21</v>
      </c>
      <c r="X6183">
        <v>92</v>
      </c>
      <c r="Y6183">
        <v>127</v>
      </c>
      <c r="Z6183">
        <v>148</v>
      </c>
      <c r="AA6183">
        <f t="shared" si="1328"/>
        <v>435</v>
      </c>
      <c r="AB6183">
        <f t="shared" si="1333"/>
        <v>7.2487665015669837E-5</v>
      </c>
      <c r="AC6183" s="175"/>
    </row>
    <row r="6184" spans="1:29">
      <c r="A6184" t="s">
        <v>13602</v>
      </c>
      <c r="B6184" t="s">
        <v>13603</v>
      </c>
      <c r="C6184">
        <v>4.0599999999999996</v>
      </c>
      <c r="D6184">
        <v>4.0599999999999996</v>
      </c>
      <c r="E6184">
        <v>3.28</v>
      </c>
      <c r="F6184">
        <v>6.32</v>
      </c>
      <c r="G6184">
        <v>6.32</v>
      </c>
      <c r="H6184">
        <v>3.81</v>
      </c>
      <c r="I6184">
        <v>6.05</v>
      </c>
      <c r="J6184">
        <v>6.07</v>
      </c>
      <c r="K6184">
        <v>2.7</v>
      </c>
      <c r="U6184">
        <v>16</v>
      </c>
      <c r="V6184">
        <v>29</v>
      </c>
      <c r="W6184">
        <v>19</v>
      </c>
      <c r="X6184">
        <v>94</v>
      </c>
      <c r="Y6184">
        <v>128</v>
      </c>
      <c r="Z6184">
        <v>143</v>
      </c>
      <c r="AA6184">
        <f t="shared" si="1328"/>
        <v>429</v>
      </c>
      <c r="AB6184">
        <f t="shared" si="1333"/>
        <v>7.1487835153384737E-5</v>
      </c>
      <c r="AC6184" s="175"/>
    </row>
    <row r="6185" spans="1:29">
      <c r="A6185" t="s">
        <v>13604</v>
      </c>
      <c r="B6185" t="s">
        <v>13605</v>
      </c>
      <c r="C6185">
        <v>4.0599999999999996</v>
      </c>
      <c r="D6185">
        <v>4.0599999999999996</v>
      </c>
      <c r="E6185">
        <v>3.32</v>
      </c>
      <c r="F6185">
        <v>6.32</v>
      </c>
      <c r="G6185">
        <v>6.32</v>
      </c>
      <c r="H6185">
        <v>3.88</v>
      </c>
      <c r="I6185">
        <v>6.04</v>
      </c>
      <c r="J6185">
        <v>6.07</v>
      </c>
      <c r="K6185">
        <v>2.7</v>
      </c>
      <c r="U6185">
        <v>17</v>
      </c>
      <c r="V6185">
        <v>27</v>
      </c>
      <c r="W6185">
        <v>20</v>
      </c>
      <c r="X6185">
        <v>83</v>
      </c>
      <c r="Y6185">
        <v>117</v>
      </c>
      <c r="Z6185">
        <v>115</v>
      </c>
      <c r="AA6185">
        <f t="shared" si="1328"/>
        <v>379</v>
      </c>
      <c r="AB6185">
        <f t="shared" si="1333"/>
        <v>6.3155919634342217E-5</v>
      </c>
      <c r="AC6185" s="175">
        <f t="shared" si="1321"/>
        <v>6.0614685401034254E-5</v>
      </c>
    </row>
    <row r="6186" spans="1:29">
      <c r="A6186" t="s">
        <v>13606</v>
      </c>
      <c r="B6186" t="s">
        <v>13607</v>
      </c>
      <c r="C6186">
        <v>4.0599999999999996</v>
      </c>
      <c r="D6186">
        <v>4.0599999999999996</v>
      </c>
      <c r="E6186">
        <v>3.34</v>
      </c>
      <c r="F6186">
        <v>6.32</v>
      </c>
      <c r="G6186">
        <v>6.32</v>
      </c>
      <c r="H6186">
        <v>3.91</v>
      </c>
      <c r="I6186">
        <v>6.03</v>
      </c>
      <c r="J6186">
        <v>6.06</v>
      </c>
      <c r="K6186">
        <v>2.7</v>
      </c>
      <c r="U6186">
        <v>18</v>
      </c>
      <c r="V6186">
        <v>25</v>
      </c>
      <c r="W6186">
        <v>20</v>
      </c>
      <c r="X6186">
        <v>76</v>
      </c>
      <c r="Y6186">
        <v>120</v>
      </c>
      <c r="Z6186">
        <v>110</v>
      </c>
      <c r="AA6186">
        <f t="shared" si="1328"/>
        <v>369</v>
      </c>
      <c r="AB6186">
        <f t="shared" si="1333"/>
        <v>6.1489536530533726E-5</v>
      </c>
      <c r="AC6186" s="175"/>
    </row>
    <row r="6187" spans="1:29">
      <c r="A6187" t="s">
        <v>13608</v>
      </c>
      <c r="B6187" t="s">
        <v>13609</v>
      </c>
      <c r="C6187">
        <v>4.0599999999999996</v>
      </c>
      <c r="D6187">
        <v>4.0599999999999996</v>
      </c>
      <c r="E6187">
        <v>3.34</v>
      </c>
      <c r="F6187">
        <v>6.32</v>
      </c>
      <c r="G6187">
        <v>6.32</v>
      </c>
      <c r="H6187">
        <v>3.91</v>
      </c>
      <c r="I6187">
        <v>6</v>
      </c>
      <c r="J6187">
        <v>6.05</v>
      </c>
      <c r="K6187">
        <v>2.7</v>
      </c>
      <c r="U6187">
        <v>17</v>
      </c>
      <c r="V6187">
        <v>26</v>
      </c>
      <c r="W6187">
        <v>21</v>
      </c>
      <c r="X6187">
        <v>75</v>
      </c>
      <c r="Y6187">
        <v>109</v>
      </c>
      <c r="Z6187">
        <v>99</v>
      </c>
      <c r="AA6187">
        <f t="shared" si="1328"/>
        <v>347</v>
      </c>
      <c r="AB6187">
        <f t="shared" si="1333"/>
        <v>5.7823493702155016E-5</v>
      </c>
      <c r="AC6187" s="175"/>
    </row>
    <row r="6188" spans="1:29">
      <c r="A6188" t="s">
        <v>13610</v>
      </c>
      <c r="B6188" t="s">
        <v>13611</v>
      </c>
      <c r="C6188">
        <v>4.0599999999999996</v>
      </c>
      <c r="D6188">
        <v>4.0599999999999996</v>
      </c>
      <c r="E6188">
        <v>3.3</v>
      </c>
      <c r="F6188">
        <v>6.32</v>
      </c>
      <c r="G6188">
        <v>6.32</v>
      </c>
      <c r="H6188">
        <v>3.87</v>
      </c>
      <c r="I6188">
        <v>5.97</v>
      </c>
      <c r="J6188">
        <v>6.03</v>
      </c>
      <c r="K6188">
        <v>2.7</v>
      </c>
      <c r="U6188">
        <v>19</v>
      </c>
      <c r="V6188">
        <v>27</v>
      </c>
      <c r="W6188">
        <v>21</v>
      </c>
      <c r="X6188">
        <v>70</v>
      </c>
      <c r="Y6188">
        <v>107</v>
      </c>
      <c r="Z6188">
        <v>116</v>
      </c>
      <c r="AA6188">
        <f t="shared" si="1328"/>
        <v>360</v>
      </c>
      <c r="AB6188">
        <f t="shared" si="1333"/>
        <v>5.998979173710607E-5</v>
      </c>
      <c r="AC6188" s="175"/>
    </row>
    <row r="6189" spans="1:29">
      <c r="A6189" t="s">
        <v>13612</v>
      </c>
      <c r="B6189" t="s">
        <v>13613</v>
      </c>
      <c r="C6189">
        <v>4.0599999999999996</v>
      </c>
      <c r="D6189">
        <v>4.0599999999999996</v>
      </c>
      <c r="E6189">
        <v>3.22</v>
      </c>
      <c r="F6189">
        <v>6.32</v>
      </c>
      <c r="G6189">
        <v>6.32</v>
      </c>
      <c r="H6189">
        <v>3.81</v>
      </c>
      <c r="I6189">
        <v>5.93</v>
      </c>
      <c r="J6189">
        <v>6.01</v>
      </c>
      <c r="K6189">
        <v>2.7</v>
      </c>
      <c r="U6189">
        <v>21</v>
      </c>
      <c r="V6189">
        <v>28</v>
      </c>
      <c r="W6189">
        <v>21</v>
      </c>
      <c r="X6189">
        <v>73</v>
      </c>
      <c r="Y6189">
        <v>115</v>
      </c>
      <c r="Z6189">
        <v>136</v>
      </c>
      <c r="AA6189">
        <f t="shared" si="1328"/>
        <v>394</v>
      </c>
      <c r="AB6189">
        <f t="shared" si="1333"/>
        <v>6.565549429005498E-5</v>
      </c>
      <c r="AC6189" s="175">
        <f t="shared" si="1322"/>
        <v>7.0779622334266119E-5</v>
      </c>
    </row>
    <row r="6190" spans="1:29">
      <c r="A6190" t="s">
        <v>13614</v>
      </c>
      <c r="B6190" t="s">
        <v>13615</v>
      </c>
      <c r="C6190">
        <v>4.0599999999999996</v>
      </c>
      <c r="D6190">
        <v>4.0599999999999996</v>
      </c>
      <c r="E6190">
        <v>3.1</v>
      </c>
      <c r="F6190">
        <v>6.3</v>
      </c>
      <c r="G6190">
        <v>6.32</v>
      </c>
      <c r="H6190">
        <v>3.69</v>
      </c>
      <c r="I6190">
        <v>5.81</v>
      </c>
      <c r="J6190">
        <v>5.95</v>
      </c>
      <c r="K6190">
        <v>2.7</v>
      </c>
      <c r="U6190">
        <v>18</v>
      </c>
      <c r="V6190">
        <v>31</v>
      </c>
      <c r="W6190">
        <v>25</v>
      </c>
      <c r="X6190">
        <v>84</v>
      </c>
      <c r="Y6190">
        <v>121</v>
      </c>
      <c r="Z6190">
        <v>132</v>
      </c>
      <c r="AA6190">
        <f t="shared" si="1328"/>
        <v>411</v>
      </c>
      <c r="AB6190">
        <f t="shared" si="1333"/>
        <v>6.8488345566529424E-5</v>
      </c>
      <c r="AC6190" s="175"/>
    </row>
    <row r="6191" spans="1:29">
      <c r="A6191" t="s">
        <v>13616</v>
      </c>
      <c r="B6191" t="s">
        <v>13617</v>
      </c>
      <c r="C6191">
        <v>4.0599999999999996</v>
      </c>
      <c r="D6191">
        <v>4.0599999999999996</v>
      </c>
      <c r="E6191">
        <v>3.02</v>
      </c>
      <c r="F6191">
        <v>6.27</v>
      </c>
      <c r="G6191">
        <v>6.32</v>
      </c>
      <c r="H6191">
        <v>3.55</v>
      </c>
      <c r="I6191">
        <v>5.65</v>
      </c>
      <c r="J6191">
        <v>5.87</v>
      </c>
      <c r="K6191">
        <v>2.7</v>
      </c>
      <c r="U6191">
        <v>15</v>
      </c>
      <c r="V6191">
        <v>35</v>
      </c>
      <c r="W6191">
        <v>29</v>
      </c>
      <c r="X6191">
        <v>94</v>
      </c>
      <c r="Y6191">
        <v>125</v>
      </c>
      <c r="Z6191">
        <v>139</v>
      </c>
      <c r="AA6191">
        <f t="shared" si="1328"/>
        <v>437</v>
      </c>
      <c r="AB6191">
        <f t="shared" si="1333"/>
        <v>7.2820941636431532E-5</v>
      </c>
      <c r="AC6191" s="175"/>
    </row>
    <row r="6192" spans="1:29">
      <c r="A6192" t="s">
        <v>13618</v>
      </c>
      <c r="B6192" t="s">
        <v>13619</v>
      </c>
      <c r="C6192">
        <v>4.0599999999999996</v>
      </c>
      <c r="D6192">
        <v>4.0599999999999996</v>
      </c>
      <c r="E6192">
        <v>2.97</v>
      </c>
      <c r="F6192">
        <v>6.24</v>
      </c>
      <c r="G6192">
        <v>6.31</v>
      </c>
      <c r="H6192">
        <v>3.46</v>
      </c>
      <c r="I6192">
        <v>5.54</v>
      </c>
      <c r="J6192">
        <v>5.81</v>
      </c>
      <c r="K6192">
        <v>2.7</v>
      </c>
      <c r="U6192">
        <v>20</v>
      </c>
      <c r="V6192">
        <v>35</v>
      </c>
      <c r="W6192">
        <v>28</v>
      </c>
      <c r="X6192">
        <v>94</v>
      </c>
      <c r="Y6192">
        <v>136</v>
      </c>
      <c r="Z6192">
        <v>144</v>
      </c>
      <c r="AA6192">
        <f t="shared" si="1328"/>
        <v>457</v>
      </c>
      <c r="AB6192">
        <f t="shared" si="1333"/>
        <v>7.615370784404854E-5</v>
      </c>
      <c r="AC6192" s="175"/>
    </row>
    <row r="6193" spans="1:29">
      <c r="A6193" t="s">
        <v>13620</v>
      </c>
      <c r="B6193" t="s">
        <v>13621</v>
      </c>
      <c r="C6193">
        <v>4.0599999999999996</v>
      </c>
      <c r="D6193">
        <v>4.0599999999999996</v>
      </c>
      <c r="E6193">
        <v>2.92</v>
      </c>
      <c r="F6193">
        <v>6.19</v>
      </c>
      <c r="G6193">
        <v>6.31</v>
      </c>
      <c r="H6193">
        <v>3.39</v>
      </c>
      <c r="I6193">
        <v>5.43</v>
      </c>
      <c r="J6193">
        <v>5.76</v>
      </c>
      <c r="K6193">
        <v>2.7</v>
      </c>
      <c r="U6193">
        <v>18</v>
      </c>
      <c r="V6193">
        <v>35</v>
      </c>
      <c r="W6193">
        <v>24</v>
      </c>
      <c r="X6193">
        <v>107</v>
      </c>
      <c r="Y6193">
        <v>132</v>
      </c>
      <c r="Z6193">
        <v>123</v>
      </c>
      <c r="AA6193">
        <f t="shared" si="1328"/>
        <v>439</v>
      </c>
      <c r="AB6193">
        <f t="shared" si="1333"/>
        <v>7.3154218257193241E-5</v>
      </c>
      <c r="AC6193" s="175">
        <f t="shared" si="1323"/>
        <v>5.0908003821349732E-5</v>
      </c>
    </row>
    <row r="6194" spans="1:29">
      <c r="A6194" t="s">
        <v>13622</v>
      </c>
      <c r="B6194" t="s">
        <v>13623</v>
      </c>
      <c r="C6194">
        <v>4.0599999999999996</v>
      </c>
      <c r="D6194">
        <v>4.0599999999999996</v>
      </c>
      <c r="E6194">
        <v>2.87</v>
      </c>
      <c r="F6194">
        <v>6.11</v>
      </c>
      <c r="G6194">
        <v>6.29</v>
      </c>
      <c r="H6194">
        <v>3.31</v>
      </c>
      <c r="I6194">
        <v>5.31</v>
      </c>
      <c r="J6194">
        <v>5.7</v>
      </c>
      <c r="K6194">
        <v>2.7</v>
      </c>
      <c r="U6194">
        <v>15</v>
      </c>
      <c r="V6194">
        <v>27</v>
      </c>
      <c r="W6194">
        <v>19</v>
      </c>
      <c r="X6194">
        <v>93</v>
      </c>
      <c r="Y6194">
        <v>120</v>
      </c>
      <c r="Z6194">
        <v>72</v>
      </c>
      <c r="AA6194">
        <f t="shared" si="1328"/>
        <v>346</v>
      </c>
      <c r="AB6194">
        <f t="shared" si="1333"/>
        <v>5.7656855391774168E-5</v>
      </c>
      <c r="AC6194" s="175"/>
    </row>
    <row r="6195" spans="1:29">
      <c r="A6195" t="s">
        <v>13624</v>
      </c>
      <c r="B6195" t="s">
        <v>13625</v>
      </c>
      <c r="C6195">
        <v>4.04</v>
      </c>
      <c r="D6195">
        <v>4.0599999999999996</v>
      </c>
      <c r="E6195">
        <v>2.84</v>
      </c>
      <c r="F6195">
        <v>5.99</v>
      </c>
      <c r="G6195">
        <v>6.26</v>
      </c>
      <c r="H6195">
        <v>3.26</v>
      </c>
      <c r="I6195">
        <v>5.23</v>
      </c>
      <c r="J6195">
        <v>5.65</v>
      </c>
      <c r="K6195">
        <v>2.7</v>
      </c>
      <c r="U6195">
        <v>13</v>
      </c>
      <c r="V6195">
        <v>19</v>
      </c>
      <c r="W6195">
        <v>11</v>
      </c>
      <c r="X6195">
        <v>79</v>
      </c>
      <c r="Y6195">
        <v>89</v>
      </c>
      <c r="Z6195">
        <v>30</v>
      </c>
      <c r="AA6195">
        <f t="shared" si="1328"/>
        <v>241</v>
      </c>
      <c r="AB6195">
        <f t="shared" si="1333"/>
        <v>4.0159832801784897E-5</v>
      </c>
      <c r="AC6195" s="175"/>
    </row>
    <row r="6196" spans="1:29">
      <c r="A6196" t="s">
        <v>13626</v>
      </c>
      <c r="B6196" t="s">
        <v>13627</v>
      </c>
      <c r="C6196">
        <v>4.03</v>
      </c>
      <c r="D6196">
        <v>4.0599999999999996</v>
      </c>
      <c r="E6196">
        <v>2.82</v>
      </c>
      <c r="F6196">
        <v>5.92</v>
      </c>
      <c r="G6196">
        <v>6.24</v>
      </c>
      <c r="H6196">
        <v>3.22</v>
      </c>
      <c r="I6196">
        <v>5.18</v>
      </c>
      <c r="J6196">
        <v>5.62</v>
      </c>
      <c r="K6196">
        <v>2.7</v>
      </c>
      <c r="U6196">
        <v>17</v>
      </c>
      <c r="V6196">
        <v>17</v>
      </c>
      <c r="W6196">
        <v>13</v>
      </c>
      <c r="X6196">
        <v>69</v>
      </c>
      <c r="Y6196">
        <v>68</v>
      </c>
      <c r="Z6196">
        <v>12</v>
      </c>
      <c r="AA6196">
        <f t="shared" si="1328"/>
        <v>196</v>
      </c>
      <c r="AB6196">
        <f t="shared" si="1333"/>
        <v>3.2661108834646635E-5</v>
      </c>
      <c r="AC6196" s="175"/>
    </row>
    <row r="6197" spans="1:29">
      <c r="A6197" t="s">
        <v>13628</v>
      </c>
      <c r="B6197" t="s">
        <v>13629</v>
      </c>
      <c r="C6197">
        <v>4.01</v>
      </c>
      <c r="D6197">
        <v>4.0599999999999996</v>
      </c>
      <c r="E6197">
        <v>2.79</v>
      </c>
      <c r="F6197">
        <v>5.8</v>
      </c>
      <c r="G6197">
        <v>6.2</v>
      </c>
      <c r="H6197">
        <v>3.18</v>
      </c>
      <c r="I6197">
        <v>5.12</v>
      </c>
      <c r="J6197">
        <v>5.59</v>
      </c>
      <c r="K6197">
        <v>2.7</v>
      </c>
      <c r="U6197">
        <v>16</v>
      </c>
      <c r="V6197">
        <v>16</v>
      </c>
      <c r="W6197">
        <v>14</v>
      </c>
      <c r="X6197">
        <v>87</v>
      </c>
      <c r="Y6197">
        <v>70</v>
      </c>
      <c r="Z6197">
        <v>15</v>
      </c>
      <c r="AA6197">
        <f t="shared" si="1328"/>
        <v>218</v>
      </c>
      <c r="AB6197">
        <f t="shared" si="1333"/>
        <v>3.6327151663025339E-5</v>
      </c>
      <c r="AC6197" s="175">
        <f t="shared" si="1324"/>
        <v>4.2951024500664134E-5</v>
      </c>
    </row>
    <row r="6198" spans="1:29">
      <c r="A6198" t="s">
        <v>13630</v>
      </c>
      <c r="B6198" t="s">
        <v>13631</v>
      </c>
      <c r="C6198">
        <v>3.99</v>
      </c>
      <c r="D6198">
        <v>4.0599999999999996</v>
      </c>
      <c r="E6198">
        <v>2.78</v>
      </c>
      <c r="F6198">
        <v>5.73</v>
      </c>
      <c r="G6198">
        <v>6.16</v>
      </c>
      <c r="H6198">
        <v>3.14</v>
      </c>
      <c r="I6198">
        <v>5.08</v>
      </c>
      <c r="J6198">
        <v>5.57</v>
      </c>
      <c r="K6198">
        <v>2.7</v>
      </c>
      <c r="U6198">
        <v>17</v>
      </c>
      <c r="V6198">
        <v>15</v>
      </c>
      <c r="W6198">
        <v>16</v>
      </c>
      <c r="X6198">
        <v>90</v>
      </c>
      <c r="Y6198">
        <v>68</v>
      </c>
      <c r="Z6198">
        <v>12</v>
      </c>
      <c r="AA6198">
        <f t="shared" si="1328"/>
        <v>218</v>
      </c>
      <c r="AB6198">
        <f t="shared" si="1333"/>
        <v>3.6327151663025339E-5</v>
      </c>
      <c r="AC6198" s="175"/>
    </row>
    <row r="6199" spans="1:29">
      <c r="A6199" t="s">
        <v>13632</v>
      </c>
      <c r="B6199" t="s">
        <v>13633</v>
      </c>
      <c r="C6199">
        <v>3.98</v>
      </c>
      <c r="D6199">
        <v>4.0599999999999996</v>
      </c>
      <c r="E6199">
        <v>2.77</v>
      </c>
      <c r="F6199">
        <v>5.66</v>
      </c>
      <c r="G6199">
        <v>6.13</v>
      </c>
      <c r="H6199">
        <v>3.11</v>
      </c>
      <c r="I6199">
        <v>5.05</v>
      </c>
      <c r="J6199">
        <v>5.56</v>
      </c>
      <c r="K6199">
        <v>2.7</v>
      </c>
      <c r="U6199">
        <v>22</v>
      </c>
      <c r="V6199">
        <v>19</v>
      </c>
      <c r="W6199">
        <v>19</v>
      </c>
      <c r="X6199">
        <v>92</v>
      </c>
      <c r="Y6199">
        <v>65</v>
      </c>
      <c r="Z6199">
        <v>22</v>
      </c>
      <c r="AA6199">
        <f t="shared" si="1328"/>
        <v>239</v>
      </c>
      <c r="AB6199">
        <f t="shared" si="1333"/>
        <v>3.9826556181023194E-5</v>
      </c>
      <c r="AC6199" s="175"/>
    </row>
    <row r="6200" spans="1:29">
      <c r="A6200" t="s">
        <v>13634</v>
      </c>
      <c r="B6200" t="s">
        <v>13635</v>
      </c>
      <c r="C6200">
        <v>3.96</v>
      </c>
      <c r="D6200">
        <v>4.0599999999999996</v>
      </c>
      <c r="E6200">
        <v>2.75</v>
      </c>
      <c r="F6200">
        <v>5.57</v>
      </c>
      <c r="G6200">
        <v>6.09</v>
      </c>
      <c r="H6200">
        <v>3.08</v>
      </c>
      <c r="I6200">
        <v>5.01</v>
      </c>
      <c r="J6200">
        <v>5.54</v>
      </c>
      <c r="K6200">
        <v>2.7</v>
      </c>
      <c r="U6200">
        <v>22</v>
      </c>
      <c r="V6200">
        <v>29</v>
      </c>
      <c r="W6200">
        <v>27</v>
      </c>
      <c r="X6200">
        <v>122</v>
      </c>
      <c r="Y6200">
        <v>104</v>
      </c>
      <c r="Z6200">
        <v>52</v>
      </c>
      <c r="AA6200">
        <f t="shared" si="1328"/>
        <v>356</v>
      </c>
      <c r="AB6200">
        <f t="shared" si="1333"/>
        <v>5.9323238495582666E-5</v>
      </c>
      <c r="AC6200" s="175"/>
    </row>
    <row r="6201" spans="1:29">
      <c r="A6201" t="s">
        <v>13636</v>
      </c>
      <c r="B6201" t="s">
        <v>13637</v>
      </c>
      <c r="C6201">
        <v>3.94</v>
      </c>
      <c r="D6201">
        <v>4.0599999999999996</v>
      </c>
      <c r="E6201">
        <v>2.74</v>
      </c>
      <c r="F6201">
        <v>5.52</v>
      </c>
      <c r="G6201">
        <v>6.06</v>
      </c>
      <c r="H6201">
        <v>3.07</v>
      </c>
      <c r="I6201">
        <v>4.9800000000000004</v>
      </c>
      <c r="J6201">
        <v>5.52</v>
      </c>
      <c r="K6201">
        <v>2.7</v>
      </c>
      <c r="U6201">
        <v>10</v>
      </c>
      <c r="V6201">
        <v>47</v>
      </c>
      <c r="W6201">
        <v>40</v>
      </c>
      <c r="X6201">
        <v>198</v>
      </c>
      <c r="Y6201">
        <v>142</v>
      </c>
      <c r="Z6201">
        <v>165</v>
      </c>
      <c r="AA6201">
        <f t="shared" si="1328"/>
        <v>602</v>
      </c>
      <c r="AB6201">
        <f t="shared" si="1333"/>
        <v>1.0031626284927181E-4</v>
      </c>
      <c r="AC6201" s="175">
        <f t="shared" si="1325"/>
        <v>1.0898145498907602E-4</v>
      </c>
    </row>
    <row r="6202" spans="1:29">
      <c r="A6202" t="s">
        <v>13638</v>
      </c>
      <c r="B6202" t="s">
        <v>13639</v>
      </c>
      <c r="C6202">
        <v>3.97</v>
      </c>
      <c r="D6202">
        <v>4.0599999999999996</v>
      </c>
      <c r="E6202">
        <v>2.76</v>
      </c>
      <c r="F6202">
        <v>5.55</v>
      </c>
      <c r="G6202">
        <v>6.08</v>
      </c>
      <c r="H6202">
        <v>3.07</v>
      </c>
      <c r="I6202">
        <v>5.0199999999999996</v>
      </c>
      <c r="J6202">
        <v>5.54</v>
      </c>
      <c r="K6202">
        <v>2.7</v>
      </c>
      <c r="U6202">
        <v>22</v>
      </c>
      <c r="V6202">
        <v>64</v>
      </c>
      <c r="W6202">
        <v>40</v>
      </c>
      <c r="X6202">
        <v>218</v>
      </c>
      <c r="Y6202">
        <v>121</v>
      </c>
      <c r="Z6202">
        <v>258</v>
      </c>
      <c r="AA6202">
        <f t="shared" si="1328"/>
        <v>723</v>
      </c>
      <c r="AB6202">
        <f t="shared" si="1333"/>
        <v>1.2047949840535469E-4</v>
      </c>
      <c r="AC6202" s="175"/>
    </row>
    <row r="6203" spans="1:29">
      <c r="A6203" t="s">
        <v>13640</v>
      </c>
      <c r="B6203" t="s">
        <v>13641</v>
      </c>
      <c r="C6203">
        <v>4.03</v>
      </c>
      <c r="D6203">
        <v>4.0599999999999996</v>
      </c>
      <c r="E6203">
        <v>2.82</v>
      </c>
      <c r="F6203">
        <v>5.75</v>
      </c>
      <c r="G6203">
        <v>6.19</v>
      </c>
      <c r="H6203">
        <v>3.13</v>
      </c>
      <c r="I6203">
        <v>5.13</v>
      </c>
      <c r="J6203">
        <v>5.6</v>
      </c>
      <c r="K6203">
        <v>2.7</v>
      </c>
      <c r="U6203">
        <v>26</v>
      </c>
      <c r="V6203">
        <v>48</v>
      </c>
      <c r="W6203">
        <v>44</v>
      </c>
      <c r="X6203">
        <v>218</v>
      </c>
      <c r="Y6203">
        <v>152</v>
      </c>
      <c r="Z6203">
        <v>222</v>
      </c>
      <c r="AA6203">
        <f t="shared" si="1328"/>
        <v>710</v>
      </c>
      <c r="AB6203">
        <f t="shared" si="1333"/>
        <v>1.1831320037040364E-4</v>
      </c>
      <c r="AC6203" s="175"/>
    </row>
    <row r="6204" spans="1:29">
      <c r="A6204" t="s">
        <v>13642</v>
      </c>
      <c r="B6204" t="s">
        <v>13643</v>
      </c>
      <c r="C6204">
        <v>4.05</v>
      </c>
      <c r="D6204">
        <v>4.0599999999999996</v>
      </c>
      <c r="E6204">
        <v>2.88</v>
      </c>
      <c r="F6204">
        <v>5.95</v>
      </c>
      <c r="G6204">
        <v>6.29</v>
      </c>
      <c r="H6204">
        <v>3.22</v>
      </c>
      <c r="I6204">
        <v>5.26</v>
      </c>
      <c r="J6204">
        <v>5.67</v>
      </c>
      <c r="K6204">
        <v>2.7</v>
      </c>
      <c r="U6204">
        <v>35</v>
      </c>
      <c r="V6204">
        <v>47</v>
      </c>
      <c r="W6204">
        <v>40</v>
      </c>
      <c r="X6204">
        <v>154</v>
      </c>
      <c r="Y6204">
        <v>136</v>
      </c>
      <c r="Z6204">
        <v>169</v>
      </c>
      <c r="AA6204">
        <f t="shared" si="1328"/>
        <v>581</v>
      </c>
      <c r="AB6204">
        <f t="shared" si="1333"/>
        <v>9.6816858331273965E-5</v>
      </c>
      <c r="AC6204" s="175"/>
    </row>
    <row r="6205" spans="1:29">
      <c r="A6205" t="s">
        <v>13644</v>
      </c>
      <c r="B6205" t="s">
        <v>13645</v>
      </c>
      <c r="C6205">
        <v>4.0599999999999996</v>
      </c>
      <c r="D6205">
        <v>4.0599999999999996</v>
      </c>
      <c r="E6205">
        <v>2.94</v>
      </c>
      <c r="F6205">
        <v>6.09</v>
      </c>
      <c r="G6205">
        <v>6.3</v>
      </c>
      <c r="H6205">
        <v>3.33</v>
      </c>
      <c r="I6205">
        <v>5.37</v>
      </c>
      <c r="J6205">
        <v>5.73</v>
      </c>
      <c r="K6205">
        <v>2.7</v>
      </c>
      <c r="U6205">
        <v>33</v>
      </c>
      <c r="V6205">
        <v>42</v>
      </c>
      <c r="W6205">
        <v>37</v>
      </c>
      <c r="X6205">
        <v>143</v>
      </c>
      <c r="Y6205">
        <v>138</v>
      </c>
      <c r="Z6205">
        <v>161</v>
      </c>
      <c r="AA6205">
        <f t="shared" si="1328"/>
        <v>554</v>
      </c>
      <c r="AB6205">
        <f t="shared" si="1333"/>
        <v>9.2317623950991003E-5</v>
      </c>
      <c r="AC6205" s="175">
        <f t="shared" ref="AC6205" si="1334">SUM(AB6205:AB6208)/4</f>
        <v>8.502719787182881E-5</v>
      </c>
    </row>
    <row r="6206" spans="1:29">
      <c r="A6206" t="s">
        <v>13646</v>
      </c>
      <c r="B6206" t="s">
        <v>13647</v>
      </c>
      <c r="C6206">
        <v>4.0599999999999996</v>
      </c>
      <c r="D6206">
        <v>4.0599999999999996</v>
      </c>
      <c r="E6206">
        <v>2.99</v>
      </c>
      <c r="F6206">
        <v>6.14</v>
      </c>
      <c r="G6206">
        <v>6.31</v>
      </c>
      <c r="H6206">
        <v>3.4</v>
      </c>
      <c r="I6206">
        <v>5.45</v>
      </c>
      <c r="J6206">
        <v>5.77</v>
      </c>
      <c r="K6206">
        <v>2.7</v>
      </c>
      <c r="U6206">
        <v>27</v>
      </c>
      <c r="V6206">
        <v>40</v>
      </c>
      <c r="W6206">
        <v>32</v>
      </c>
      <c r="X6206">
        <v>140</v>
      </c>
      <c r="Y6206">
        <v>131</v>
      </c>
      <c r="Z6206">
        <v>146</v>
      </c>
      <c r="AA6206">
        <f t="shared" si="1328"/>
        <v>516</v>
      </c>
      <c r="AB6206">
        <f t="shared" si="1333"/>
        <v>8.5985368156518696E-5</v>
      </c>
      <c r="AC6206" s="175"/>
    </row>
    <row r="6207" spans="1:29">
      <c r="A6207" t="s">
        <v>13648</v>
      </c>
      <c r="B6207" t="s">
        <v>13649</v>
      </c>
      <c r="C6207">
        <v>4.0599999999999996</v>
      </c>
      <c r="D6207">
        <v>4.0599999999999996</v>
      </c>
      <c r="E6207">
        <v>3.03</v>
      </c>
      <c r="F6207">
        <v>6.2</v>
      </c>
      <c r="G6207">
        <v>6.31</v>
      </c>
      <c r="H6207">
        <v>3.5</v>
      </c>
      <c r="I6207">
        <v>5.49</v>
      </c>
      <c r="J6207">
        <v>5.79</v>
      </c>
      <c r="K6207">
        <v>2.7</v>
      </c>
      <c r="U6207">
        <v>23</v>
      </c>
      <c r="V6207">
        <v>37</v>
      </c>
      <c r="W6207">
        <v>27</v>
      </c>
      <c r="X6207">
        <v>130</v>
      </c>
      <c r="Y6207">
        <v>127</v>
      </c>
      <c r="Z6207">
        <v>149</v>
      </c>
      <c r="AA6207">
        <f t="shared" si="1328"/>
        <v>493</v>
      </c>
      <c r="AB6207">
        <f t="shared" si="1333"/>
        <v>8.2152687017759138E-5</v>
      </c>
      <c r="AC6207" s="175"/>
    </row>
    <row r="6208" spans="1:29">
      <c r="A6208" t="s">
        <v>13650</v>
      </c>
      <c r="B6208" t="s">
        <v>13651</v>
      </c>
      <c r="C6208">
        <v>4.0599999999999996</v>
      </c>
      <c r="D6208">
        <v>4.0599999999999996</v>
      </c>
      <c r="E6208">
        <v>3.06</v>
      </c>
      <c r="F6208">
        <v>6.24</v>
      </c>
      <c r="G6208">
        <v>6.32</v>
      </c>
      <c r="H6208">
        <v>3.57</v>
      </c>
      <c r="I6208">
        <v>5.53</v>
      </c>
      <c r="J6208">
        <v>5.81</v>
      </c>
      <c r="K6208">
        <v>2.7</v>
      </c>
      <c r="U6208">
        <v>22</v>
      </c>
      <c r="V6208">
        <v>36</v>
      </c>
      <c r="W6208">
        <v>25</v>
      </c>
      <c r="X6208">
        <v>124</v>
      </c>
      <c r="Y6208">
        <v>128</v>
      </c>
      <c r="Z6208">
        <v>143</v>
      </c>
      <c r="AA6208">
        <f t="shared" si="1328"/>
        <v>478</v>
      </c>
      <c r="AB6208">
        <f t="shared" si="1333"/>
        <v>7.9653112362046389E-5</v>
      </c>
      <c r="AC6208" s="175"/>
    </row>
    <row r="6209" spans="1:29">
      <c r="A6209" t="s">
        <v>13652</v>
      </c>
      <c r="B6209" t="s">
        <v>13653</v>
      </c>
      <c r="C6209">
        <v>4.0599999999999996</v>
      </c>
      <c r="D6209">
        <v>4.0599999999999996</v>
      </c>
      <c r="E6209">
        <v>3.07</v>
      </c>
      <c r="F6209">
        <v>6.25</v>
      </c>
      <c r="G6209">
        <v>6.32</v>
      </c>
      <c r="H6209">
        <v>3.61</v>
      </c>
      <c r="I6209">
        <v>5.54</v>
      </c>
      <c r="J6209">
        <v>5.82</v>
      </c>
      <c r="K6209">
        <v>2.7</v>
      </c>
      <c r="U6209">
        <v>25</v>
      </c>
      <c r="V6209">
        <v>35</v>
      </c>
      <c r="W6209">
        <v>27</v>
      </c>
      <c r="X6209">
        <v>100</v>
      </c>
      <c r="Y6209">
        <v>118</v>
      </c>
      <c r="Z6209">
        <v>115</v>
      </c>
      <c r="AA6209">
        <f t="shared" si="1328"/>
        <v>420</v>
      </c>
      <c r="AB6209">
        <f t="shared" si="1333"/>
        <v>6.9988090359957087E-5</v>
      </c>
      <c r="AC6209" s="175">
        <f t="shared" si="1327"/>
        <v>6.728021781626827E-5</v>
      </c>
    </row>
    <row r="6210" spans="1:29">
      <c r="A6210" t="s">
        <v>13654</v>
      </c>
      <c r="B6210" t="s">
        <v>13655</v>
      </c>
      <c r="C6210">
        <v>4.0599999999999996</v>
      </c>
      <c r="D6210">
        <v>4.0599999999999996</v>
      </c>
      <c r="E6210">
        <v>3.07</v>
      </c>
      <c r="F6210">
        <v>6.26</v>
      </c>
      <c r="G6210">
        <v>6.32</v>
      </c>
      <c r="H6210">
        <v>3.61</v>
      </c>
      <c r="I6210">
        <v>5.53</v>
      </c>
      <c r="J6210">
        <v>5.81</v>
      </c>
      <c r="K6210">
        <v>2.7</v>
      </c>
      <c r="U6210">
        <v>26</v>
      </c>
      <c r="V6210">
        <v>32</v>
      </c>
      <c r="W6210">
        <v>27</v>
      </c>
      <c r="X6210">
        <v>93</v>
      </c>
      <c r="Y6210">
        <v>121</v>
      </c>
      <c r="Z6210">
        <v>111</v>
      </c>
      <c r="AA6210">
        <f t="shared" si="1328"/>
        <v>410</v>
      </c>
      <c r="AB6210">
        <f t="shared" si="1333"/>
        <v>6.8321707256148583E-5</v>
      </c>
      <c r="AC6210" s="175"/>
    </row>
    <row r="6211" spans="1:29">
      <c r="A6211" t="s">
        <v>13656</v>
      </c>
      <c r="B6211" t="s">
        <v>13657</v>
      </c>
      <c r="C6211">
        <v>4.0599999999999996</v>
      </c>
      <c r="D6211">
        <v>4.0599999999999996</v>
      </c>
      <c r="E6211">
        <v>3.05</v>
      </c>
      <c r="F6211">
        <v>6.25</v>
      </c>
      <c r="G6211">
        <v>6.32</v>
      </c>
      <c r="H6211">
        <v>3.59</v>
      </c>
      <c r="I6211">
        <v>5.49</v>
      </c>
      <c r="J6211">
        <v>5.79</v>
      </c>
      <c r="K6211">
        <v>2.7</v>
      </c>
      <c r="U6211">
        <v>24</v>
      </c>
      <c r="V6211">
        <v>34</v>
      </c>
      <c r="W6211">
        <v>30</v>
      </c>
      <c r="X6211">
        <v>91</v>
      </c>
      <c r="Y6211">
        <v>109</v>
      </c>
      <c r="Z6211">
        <v>99</v>
      </c>
      <c r="AA6211">
        <f t="shared" si="1328"/>
        <v>387</v>
      </c>
      <c r="AB6211">
        <f t="shared" si="1333"/>
        <v>6.4489026117389025E-5</v>
      </c>
      <c r="AC6211" s="175"/>
    </row>
    <row r="6212" spans="1:29">
      <c r="A6212" t="s">
        <v>13658</v>
      </c>
      <c r="B6212" t="s">
        <v>13659</v>
      </c>
      <c r="C6212">
        <v>4.0599999999999996</v>
      </c>
      <c r="D6212">
        <v>4.0599999999999996</v>
      </c>
      <c r="E6212">
        <v>3.02</v>
      </c>
      <c r="F6212">
        <v>6.24</v>
      </c>
      <c r="G6212">
        <v>6.32</v>
      </c>
      <c r="H6212">
        <v>3.56</v>
      </c>
      <c r="I6212">
        <v>5.46</v>
      </c>
      <c r="J6212">
        <v>5.77</v>
      </c>
      <c r="K6212">
        <v>2.7</v>
      </c>
      <c r="U6212">
        <v>25</v>
      </c>
      <c r="V6212">
        <v>36</v>
      </c>
      <c r="W6212">
        <v>30</v>
      </c>
      <c r="X6212">
        <v>83</v>
      </c>
      <c r="Y6212">
        <v>108</v>
      </c>
      <c r="Z6212">
        <v>116</v>
      </c>
      <c r="AA6212">
        <f t="shared" si="1328"/>
        <v>398</v>
      </c>
      <c r="AB6212">
        <f t="shared" si="1333"/>
        <v>6.632204753157837E-5</v>
      </c>
      <c r="AC6212" s="175"/>
    </row>
    <row r="6213" spans="1:29">
      <c r="A6213" t="s">
        <v>13660</v>
      </c>
      <c r="B6213" t="s">
        <v>13661</v>
      </c>
      <c r="C6213">
        <v>4.0599999999999996</v>
      </c>
      <c r="D6213">
        <v>4.0599999999999996</v>
      </c>
      <c r="E6213">
        <v>2.98</v>
      </c>
      <c r="F6213">
        <v>6.18</v>
      </c>
      <c r="G6213">
        <v>6.31</v>
      </c>
      <c r="H6213">
        <v>3.51</v>
      </c>
      <c r="I6213">
        <v>5.38</v>
      </c>
      <c r="J6213">
        <v>5.73</v>
      </c>
      <c r="K6213">
        <v>2.7</v>
      </c>
      <c r="U6213">
        <v>26</v>
      </c>
      <c r="V6213">
        <v>37</v>
      </c>
      <c r="W6213">
        <v>30</v>
      </c>
      <c r="X6213">
        <v>86</v>
      </c>
      <c r="Y6213">
        <v>115</v>
      </c>
      <c r="Z6213">
        <v>137</v>
      </c>
      <c r="AA6213">
        <f t="shared" si="1328"/>
        <v>431</v>
      </c>
      <c r="AB6213">
        <f t="shared" si="1333"/>
        <v>7.1821111774146432E-5</v>
      </c>
      <c r="AC6213" s="175">
        <f t="shared" si="1329"/>
        <v>7.7403495171904921E-5</v>
      </c>
    </row>
    <row r="6214" spans="1:29">
      <c r="A6214" t="s">
        <v>13662</v>
      </c>
      <c r="B6214" t="s">
        <v>13663</v>
      </c>
      <c r="C6214">
        <v>4.05</v>
      </c>
      <c r="D6214">
        <v>4.0599999999999996</v>
      </c>
      <c r="E6214">
        <v>2.93</v>
      </c>
      <c r="F6214">
        <v>6.02</v>
      </c>
      <c r="G6214">
        <v>6.31</v>
      </c>
      <c r="H6214">
        <v>3.43</v>
      </c>
      <c r="I6214">
        <v>5.29</v>
      </c>
      <c r="J6214">
        <v>5.68</v>
      </c>
      <c r="K6214">
        <v>2.7</v>
      </c>
      <c r="U6214">
        <v>26</v>
      </c>
      <c r="V6214">
        <v>41</v>
      </c>
      <c r="W6214">
        <v>36</v>
      </c>
      <c r="X6214">
        <v>89</v>
      </c>
      <c r="Y6214">
        <v>121</v>
      </c>
      <c r="Z6214">
        <v>132</v>
      </c>
      <c r="AA6214">
        <f t="shared" ref="AA6214:AA6277" si="1335">SUM(U6214:Z6214)</f>
        <v>445</v>
      </c>
      <c r="AB6214">
        <f t="shared" si="1333"/>
        <v>7.4154048119478341E-5</v>
      </c>
      <c r="AC6214" s="175"/>
    </row>
    <row r="6215" spans="1:29">
      <c r="A6215" t="s">
        <v>13664</v>
      </c>
      <c r="B6215" t="s">
        <v>13665</v>
      </c>
      <c r="C6215">
        <v>4.03</v>
      </c>
      <c r="D6215">
        <v>4.0599999999999996</v>
      </c>
      <c r="E6215">
        <v>2.89</v>
      </c>
      <c r="F6215">
        <v>5.86</v>
      </c>
      <c r="G6215">
        <v>6.25</v>
      </c>
      <c r="H6215">
        <v>3.36</v>
      </c>
      <c r="I6215">
        <v>5.2</v>
      </c>
      <c r="J6215">
        <v>5.64</v>
      </c>
      <c r="K6215">
        <v>2.7</v>
      </c>
      <c r="U6215">
        <v>25</v>
      </c>
      <c r="V6215">
        <v>46</v>
      </c>
      <c r="W6215">
        <v>40</v>
      </c>
      <c r="X6215">
        <v>105</v>
      </c>
      <c r="Y6215">
        <v>125</v>
      </c>
      <c r="Z6215">
        <v>140</v>
      </c>
      <c r="AA6215">
        <f t="shared" si="1335"/>
        <v>481</v>
      </c>
      <c r="AB6215">
        <f t="shared" si="1333"/>
        <v>8.0153027293188939E-5</v>
      </c>
      <c r="AC6215" s="175"/>
    </row>
    <row r="6216" spans="1:29">
      <c r="A6216" t="s">
        <v>13666</v>
      </c>
      <c r="B6216" t="s">
        <v>13667</v>
      </c>
      <c r="C6216">
        <v>4</v>
      </c>
      <c r="D6216">
        <v>4.0599999999999996</v>
      </c>
      <c r="E6216">
        <v>2.86</v>
      </c>
      <c r="F6216">
        <v>5.76</v>
      </c>
      <c r="G6216">
        <v>6.19</v>
      </c>
      <c r="H6216">
        <v>3.31</v>
      </c>
      <c r="I6216">
        <v>5.14</v>
      </c>
      <c r="J6216">
        <v>5.61</v>
      </c>
      <c r="K6216">
        <v>2.7</v>
      </c>
      <c r="U6216">
        <v>24</v>
      </c>
      <c r="V6216">
        <v>45</v>
      </c>
      <c r="W6216">
        <v>38</v>
      </c>
      <c r="X6216">
        <v>114</v>
      </c>
      <c r="Y6216">
        <v>136</v>
      </c>
      <c r="Z6216">
        <v>144</v>
      </c>
      <c r="AA6216">
        <f t="shared" si="1335"/>
        <v>501</v>
      </c>
      <c r="AB6216">
        <f t="shared" si="1333"/>
        <v>8.3485793500805947E-5</v>
      </c>
      <c r="AC6216" s="175"/>
    </row>
    <row r="6217" spans="1:29">
      <c r="A6217" t="s">
        <v>13668</v>
      </c>
      <c r="B6217" t="s">
        <v>13669</v>
      </c>
      <c r="C6217">
        <v>3.97</v>
      </c>
      <c r="D6217">
        <v>4.0599999999999996</v>
      </c>
      <c r="E6217">
        <v>2.83</v>
      </c>
      <c r="F6217">
        <v>5.69</v>
      </c>
      <c r="G6217">
        <v>6.14</v>
      </c>
      <c r="H6217">
        <v>3.28</v>
      </c>
      <c r="I6217">
        <v>5.09</v>
      </c>
      <c r="J6217">
        <v>5.58</v>
      </c>
      <c r="K6217">
        <v>2.7</v>
      </c>
      <c r="U6217">
        <v>26</v>
      </c>
      <c r="V6217">
        <v>44</v>
      </c>
      <c r="W6217">
        <v>33</v>
      </c>
      <c r="X6217">
        <v>104</v>
      </c>
      <c r="Y6217">
        <v>132</v>
      </c>
      <c r="Z6217">
        <v>124</v>
      </c>
      <c r="AA6217">
        <f t="shared" si="1335"/>
        <v>463</v>
      </c>
      <c r="AB6217">
        <f t="shared" si="1333"/>
        <v>7.715353770633364E-5</v>
      </c>
      <c r="AC6217" s="175">
        <f t="shared" ref="AC6217" si="1336">SUM(AB6217:AB6220)/4</f>
        <v>5.419911045137152E-5</v>
      </c>
    </row>
    <row r="6218" spans="1:29">
      <c r="A6218" t="s">
        <v>13670</v>
      </c>
      <c r="B6218" t="s">
        <v>13671</v>
      </c>
      <c r="C6218">
        <v>3.93</v>
      </c>
      <c r="D6218">
        <v>4.0599999999999996</v>
      </c>
      <c r="E6218">
        <v>2.81</v>
      </c>
      <c r="F6218">
        <v>5.6</v>
      </c>
      <c r="G6218">
        <v>6.09</v>
      </c>
      <c r="H6218">
        <v>3.23</v>
      </c>
      <c r="I6218">
        <v>5.03</v>
      </c>
      <c r="J6218">
        <v>5.55</v>
      </c>
      <c r="K6218">
        <v>2.7</v>
      </c>
      <c r="U6218">
        <v>19</v>
      </c>
      <c r="V6218">
        <v>34</v>
      </c>
      <c r="W6218">
        <v>25</v>
      </c>
      <c r="X6218">
        <v>100</v>
      </c>
      <c r="Y6218">
        <v>120</v>
      </c>
      <c r="Z6218">
        <v>72</v>
      </c>
      <c r="AA6218">
        <f t="shared" si="1335"/>
        <v>370</v>
      </c>
      <c r="AB6218">
        <f t="shared" si="1333"/>
        <v>6.1656174840914567E-5</v>
      </c>
      <c r="AC6218" s="175"/>
    </row>
    <row r="6219" spans="1:29">
      <c r="A6219" t="s">
        <v>13672</v>
      </c>
      <c r="B6219" t="s">
        <v>13673</v>
      </c>
      <c r="C6219">
        <v>3.91</v>
      </c>
      <c r="D6219">
        <v>4.0599999999999996</v>
      </c>
      <c r="E6219">
        <v>2.79</v>
      </c>
      <c r="F6219">
        <v>5.54</v>
      </c>
      <c r="G6219">
        <v>6.05</v>
      </c>
      <c r="H6219">
        <v>3.2</v>
      </c>
      <c r="I6219">
        <v>4.99</v>
      </c>
      <c r="J6219">
        <v>5.53</v>
      </c>
      <c r="K6219">
        <v>2.7</v>
      </c>
      <c r="U6219">
        <v>17</v>
      </c>
      <c r="V6219">
        <v>24</v>
      </c>
      <c r="W6219">
        <v>15</v>
      </c>
      <c r="X6219">
        <v>75</v>
      </c>
      <c r="Y6219">
        <v>90</v>
      </c>
      <c r="Z6219">
        <v>30</v>
      </c>
      <c r="AA6219">
        <f t="shared" si="1335"/>
        <v>251</v>
      </c>
      <c r="AB6219">
        <f t="shared" si="1333"/>
        <v>4.1826215905593401E-5</v>
      </c>
      <c r="AC6219" s="175"/>
    </row>
    <row r="6220" spans="1:29">
      <c r="A6220" t="s">
        <v>13674</v>
      </c>
      <c r="B6220" t="s">
        <v>13675</v>
      </c>
      <c r="C6220">
        <v>3.89</v>
      </c>
      <c r="D6220">
        <v>4.0599999999999996</v>
      </c>
      <c r="E6220">
        <v>2.78</v>
      </c>
      <c r="F6220">
        <v>5.49</v>
      </c>
      <c r="G6220">
        <v>6.02</v>
      </c>
      <c r="H6220">
        <v>3.18</v>
      </c>
      <c r="I6220">
        <v>4.96</v>
      </c>
      <c r="J6220">
        <v>5.51</v>
      </c>
      <c r="K6220">
        <v>2.7</v>
      </c>
      <c r="U6220">
        <v>27</v>
      </c>
      <c r="V6220">
        <v>25</v>
      </c>
      <c r="W6220">
        <v>19</v>
      </c>
      <c r="X6220">
        <v>66</v>
      </c>
      <c r="Y6220">
        <v>68</v>
      </c>
      <c r="Z6220">
        <v>12</v>
      </c>
      <c r="AA6220">
        <f t="shared" si="1335"/>
        <v>217</v>
      </c>
      <c r="AB6220">
        <f t="shared" si="1333"/>
        <v>3.6160513352644491E-5</v>
      </c>
      <c r="AC6220" s="175"/>
    </row>
    <row r="6221" spans="1:29">
      <c r="A6221" t="s">
        <v>13676</v>
      </c>
      <c r="B6221" t="s">
        <v>13677</v>
      </c>
      <c r="C6221">
        <v>3.87</v>
      </c>
      <c r="D6221">
        <v>4.0599999999999996</v>
      </c>
      <c r="E6221">
        <v>2.76</v>
      </c>
      <c r="F6221">
        <v>5.44</v>
      </c>
      <c r="G6221">
        <v>6</v>
      </c>
      <c r="H6221">
        <v>3.16</v>
      </c>
      <c r="I6221">
        <v>4.93</v>
      </c>
      <c r="J6221">
        <v>5.49</v>
      </c>
      <c r="K6221">
        <v>2.7</v>
      </c>
      <c r="U6221">
        <v>26</v>
      </c>
      <c r="V6221">
        <v>23</v>
      </c>
      <c r="W6221">
        <v>20</v>
      </c>
      <c r="X6221">
        <v>83</v>
      </c>
      <c r="Y6221">
        <v>70</v>
      </c>
      <c r="Z6221">
        <v>15</v>
      </c>
      <c r="AA6221">
        <f t="shared" si="1335"/>
        <v>237</v>
      </c>
      <c r="AB6221">
        <f t="shared" si="1333"/>
        <v>3.9493279560261492E-5</v>
      </c>
      <c r="AC6221" s="175">
        <f t="shared" ref="AC6221" si="1337">SUM(AB6221:AB6224)/4</f>
        <v>4.695034394980454E-5</v>
      </c>
    </row>
    <row r="6222" spans="1:29">
      <c r="A6222" t="s">
        <v>13678</v>
      </c>
      <c r="B6222" t="s">
        <v>13679</v>
      </c>
      <c r="C6222">
        <v>3.84</v>
      </c>
      <c r="D6222">
        <v>4.05</v>
      </c>
      <c r="E6222">
        <v>2.75</v>
      </c>
      <c r="F6222">
        <v>5.36</v>
      </c>
      <c r="G6222">
        <v>5.95</v>
      </c>
      <c r="H6222">
        <v>3.13</v>
      </c>
      <c r="I6222">
        <v>4.8899999999999997</v>
      </c>
      <c r="J6222">
        <v>5.47</v>
      </c>
      <c r="K6222">
        <v>2.7</v>
      </c>
      <c r="U6222">
        <v>28</v>
      </c>
      <c r="V6222">
        <v>22</v>
      </c>
      <c r="W6222">
        <v>22</v>
      </c>
      <c r="X6222">
        <v>86</v>
      </c>
      <c r="Y6222">
        <v>68</v>
      </c>
      <c r="Z6222">
        <v>12</v>
      </c>
      <c r="AA6222">
        <f t="shared" si="1335"/>
        <v>238</v>
      </c>
      <c r="AB6222">
        <f t="shared" si="1333"/>
        <v>3.9659917870642347E-5</v>
      </c>
      <c r="AC6222" s="175"/>
    </row>
    <row r="6223" spans="1:29">
      <c r="A6223" t="s">
        <v>13680</v>
      </c>
      <c r="B6223" t="s">
        <v>13681</v>
      </c>
      <c r="C6223">
        <v>3.83</v>
      </c>
      <c r="D6223">
        <v>4.05</v>
      </c>
      <c r="E6223">
        <v>2.74</v>
      </c>
      <c r="F6223">
        <v>5.35</v>
      </c>
      <c r="G6223">
        <v>5.93</v>
      </c>
      <c r="H6223">
        <v>3.12</v>
      </c>
      <c r="I6223">
        <v>4.88</v>
      </c>
      <c r="J6223">
        <v>5.47</v>
      </c>
      <c r="K6223">
        <v>2.7</v>
      </c>
      <c r="U6223">
        <v>33</v>
      </c>
      <c r="V6223">
        <v>27</v>
      </c>
      <c r="W6223">
        <v>26</v>
      </c>
      <c r="X6223">
        <v>88</v>
      </c>
      <c r="Y6223">
        <v>66</v>
      </c>
      <c r="Z6223">
        <v>22</v>
      </c>
      <c r="AA6223">
        <f t="shared" si="1335"/>
        <v>262</v>
      </c>
      <c r="AB6223">
        <f t="shared" si="1333"/>
        <v>4.3659237319782752E-5</v>
      </c>
      <c r="AC6223" s="175"/>
    </row>
    <row r="6224" spans="1:29">
      <c r="A6224" t="s">
        <v>13682</v>
      </c>
      <c r="B6224" t="s">
        <v>13683</v>
      </c>
      <c r="C6224">
        <v>3.82</v>
      </c>
      <c r="D6224">
        <v>4.04</v>
      </c>
      <c r="E6224">
        <v>2.73</v>
      </c>
      <c r="F6224">
        <v>5.31</v>
      </c>
      <c r="G6224">
        <v>5.91</v>
      </c>
      <c r="H6224">
        <v>3.09</v>
      </c>
      <c r="I6224">
        <v>4.8600000000000003</v>
      </c>
      <c r="J6224">
        <v>5.46</v>
      </c>
      <c r="K6224">
        <v>2.7</v>
      </c>
      <c r="U6224">
        <v>35</v>
      </c>
      <c r="V6224">
        <v>40</v>
      </c>
      <c r="W6224">
        <v>36</v>
      </c>
      <c r="X6224">
        <v>121</v>
      </c>
      <c r="Y6224">
        <v>105</v>
      </c>
      <c r="Z6224">
        <v>53</v>
      </c>
      <c r="AA6224">
        <f t="shared" si="1335"/>
        <v>390</v>
      </c>
      <c r="AB6224">
        <f t="shared" si="1333"/>
        <v>6.4988941048531575E-5</v>
      </c>
      <c r="AC6224" s="175"/>
    </row>
    <row r="6225" spans="1:29">
      <c r="A6225" t="s">
        <v>13684</v>
      </c>
      <c r="B6225" t="s">
        <v>13685</v>
      </c>
      <c r="C6225">
        <v>3.8</v>
      </c>
      <c r="D6225">
        <v>4.04</v>
      </c>
      <c r="E6225">
        <v>2.72</v>
      </c>
      <c r="F6225">
        <v>5.27</v>
      </c>
      <c r="G6225">
        <v>5.88</v>
      </c>
      <c r="H6225">
        <v>3.08</v>
      </c>
      <c r="I6225">
        <v>4.84</v>
      </c>
      <c r="J6225">
        <v>5.44</v>
      </c>
      <c r="K6225">
        <v>2.7</v>
      </c>
      <c r="U6225">
        <v>26</v>
      </c>
      <c r="V6225">
        <v>65</v>
      </c>
      <c r="W6225">
        <v>57</v>
      </c>
      <c r="X6225">
        <v>196</v>
      </c>
      <c r="Y6225">
        <v>143</v>
      </c>
      <c r="Z6225">
        <v>166</v>
      </c>
      <c r="AA6225">
        <f t="shared" si="1335"/>
        <v>653</v>
      </c>
      <c r="AB6225">
        <f t="shared" si="1333"/>
        <v>1.0881481667869518E-4</v>
      </c>
      <c r="AC6225" s="175">
        <f t="shared" ref="AC6225" si="1338">SUM(AB6225:AB6228)/4</f>
        <v>1.1964630685345044E-4</v>
      </c>
    </row>
    <row r="6226" spans="1:29">
      <c r="A6226" t="s">
        <v>13686</v>
      </c>
      <c r="B6226" t="s">
        <v>13687</v>
      </c>
      <c r="C6226">
        <v>3.84</v>
      </c>
      <c r="D6226">
        <v>4.05</v>
      </c>
      <c r="E6226">
        <v>2.73</v>
      </c>
      <c r="F6226">
        <v>5.31</v>
      </c>
      <c r="G6226">
        <v>5.91</v>
      </c>
      <c r="H6226">
        <v>3.07</v>
      </c>
      <c r="I6226">
        <v>4.88</v>
      </c>
      <c r="J6226">
        <v>5.46</v>
      </c>
      <c r="K6226">
        <v>2.7</v>
      </c>
      <c r="U6226">
        <v>42</v>
      </c>
      <c r="V6226">
        <v>85</v>
      </c>
      <c r="W6226">
        <v>61</v>
      </c>
      <c r="X6226">
        <v>221</v>
      </c>
      <c r="Y6226">
        <v>122</v>
      </c>
      <c r="Z6226">
        <v>260</v>
      </c>
      <c r="AA6226">
        <f t="shared" si="1335"/>
        <v>791</v>
      </c>
      <c r="AB6226">
        <f t="shared" si="1333"/>
        <v>1.318109035112525E-4</v>
      </c>
      <c r="AC6226" s="175"/>
    </row>
    <row r="6227" spans="1:29">
      <c r="A6227" t="s">
        <v>13688</v>
      </c>
      <c r="B6227" t="s">
        <v>13689</v>
      </c>
      <c r="C6227">
        <v>3.93</v>
      </c>
      <c r="D6227">
        <v>4.0599999999999996</v>
      </c>
      <c r="E6227">
        <v>2.76</v>
      </c>
      <c r="F6227">
        <v>5.49</v>
      </c>
      <c r="G6227">
        <v>6.03</v>
      </c>
      <c r="H6227">
        <v>3.12</v>
      </c>
      <c r="I6227">
        <v>4.97</v>
      </c>
      <c r="J6227">
        <v>5.52</v>
      </c>
      <c r="K6227">
        <v>2.7</v>
      </c>
      <c r="U6227">
        <v>47</v>
      </c>
      <c r="V6227">
        <v>67</v>
      </c>
      <c r="W6227">
        <v>65</v>
      </c>
      <c r="X6227">
        <v>220</v>
      </c>
      <c r="Y6227">
        <v>153</v>
      </c>
      <c r="Z6227">
        <v>224</v>
      </c>
      <c r="AA6227">
        <f t="shared" si="1335"/>
        <v>776</v>
      </c>
      <c r="AB6227">
        <f t="shared" si="1333"/>
        <v>1.2931132885553976E-4</v>
      </c>
      <c r="AC6227" s="175"/>
    </row>
    <row r="6228" spans="1:29">
      <c r="A6228" t="s">
        <v>13690</v>
      </c>
      <c r="B6228" t="s">
        <v>13691</v>
      </c>
      <c r="C6228">
        <v>4.0199999999999996</v>
      </c>
      <c r="D6228">
        <v>4.0599999999999996</v>
      </c>
      <c r="E6228">
        <v>2.81</v>
      </c>
      <c r="F6228">
        <v>5.73</v>
      </c>
      <c r="G6228">
        <v>6.19</v>
      </c>
      <c r="H6228">
        <v>3.19</v>
      </c>
      <c r="I6228">
        <v>5.0999999999999996</v>
      </c>
      <c r="J6228">
        <v>5.58</v>
      </c>
      <c r="K6228">
        <v>2.7</v>
      </c>
      <c r="U6228">
        <v>55</v>
      </c>
      <c r="V6228">
        <v>65</v>
      </c>
      <c r="W6228">
        <v>59</v>
      </c>
      <c r="X6228">
        <v>166</v>
      </c>
      <c r="Y6228">
        <v>137</v>
      </c>
      <c r="Z6228">
        <v>170</v>
      </c>
      <c r="AA6228">
        <f t="shared" si="1335"/>
        <v>652</v>
      </c>
      <c r="AB6228">
        <f t="shared" si="1333"/>
        <v>1.0864817836831432E-4</v>
      </c>
      <c r="AC6228" s="175"/>
    </row>
    <row r="6229" spans="1:29">
      <c r="A6229" t="s">
        <v>13692</v>
      </c>
      <c r="B6229" t="s">
        <v>13693</v>
      </c>
      <c r="C6229">
        <v>4.05</v>
      </c>
      <c r="D6229">
        <v>4.0599999999999996</v>
      </c>
      <c r="E6229">
        <v>2.85</v>
      </c>
      <c r="F6229">
        <v>5.93</v>
      </c>
      <c r="G6229">
        <v>6.26</v>
      </c>
      <c r="H6229">
        <v>3.25</v>
      </c>
      <c r="I6229">
        <v>5.21</v>
      </c>
      <c r="J6229">
        <v>5.64</v>
      </c>
      <c r="K6229">
        <v>2.7</v>
      </c>
      <c r="U6229">
        <v>51</v>
      </c>
      <c r="V6229">
        <v>58</v>
      </c>
      <c r="W6229">
        <v>53</v>
      </c>
      <c r="X6229">
        <v>154</v>
      </c>
      <c r="Y6229">
        <v>139</v>
      </c>
      <c r="Z6229">
        <v>163</v>
      </c>
      <c r="AA6229">
        <f t="shared" si="1335"/>
        <v>618</v>
      </c>
      <c r="AB6229">
        <f t="shared" si="1333"/>
        <v>1.0298247581536542E-4</v>
      </c>
      <c r="AC6229" s="175">
        <f t="shared" ref="AC6229" si="1339">SUM(AB6229:AB6232)/4</f>
        <v>9.4525581563537271E-5</v>
      </c>
    </row>
    <row r="6230" spans="1:29">
      <c r="A6230" t="s">
        <v>13694</v>
      </c>
      <c r="B6230" t="s">
        <v>13695</v>
      </c>
      <c r="C6230">
        <v>4.0599999999999996</v>
      </c>
      <c r="D6230">
        <v>4.0599999999999996</v>
      </c>
      <c r="E6230">
        <v>2.89</v>
      </c>
      <c r="F6230">
        <v>6.07</v>
      </c>
      <c r="G6230">
        <v>6.3</v>
      </c>
      <c r="H6230">
        <v>3.32</v>
      </c>
      <c r="I6230">
        <v>5.31</v>
      </c>
      <c r="J6230">
        <v>5.69</v>
      </c>
      <c r="K6230">
        <v>2.7</v>
      </c>
      <c r="U6230">
        <v>42</v>
      </c>
      <c r="V6230">
        <v>55</v>
      </c>
      <c r="W6230">
        <v>47</v>
      </c>
      <c r="X6230">
        <v>151</v>
      </c>
      <c r="Y6230">
        <v>132</v>
      </c>
      <c r="Z6230">
        <v>148</v>
      </c>
      <c r="AA6230">
        <f t="shared" si="1335"/>
        <v>575</v>
      </c>
      <c r="AB6230">
        <f t="shared" ref="AB6230:AB6293" si="1340">AA6230/$AD$4</f>
        <v>9.5817028468988866E-5</v>
      </c>
      <c r="AC6230" s="175"/>
    </row>
    <row r="6231" spans="1:29">
      <c r="A6231" t="s">
        <v>13696</v>
      </c>
      <c r="B6231" t="s">
        <v>13697</v>
      </c>
      <c r="C6231">
        <v>4.0599999999999996</v>
      </c>
      <c r="D6231">
        <v>4.0599999999999996</v>
      </c>
      <c r="E6231">
        <v>2.91</v>
      </c>
      <c r="F6231">
        <v>6.12</v>
      </c>
      <c r="G6231">
        <v>6.31</v>
      </c>
      <c r="H6231">
        <v>3.39</v>
      </c>
      <c r="I6231">
        <v>5.34</v>
      </c>
      <c r="J6231">
        <v>5.71</v>
      </c>
      <c r="K6231">
        <v>2.7</v>
      </c>
      <c r="U6231">
        <v>37</v>
      </c>
      <c r="V6231">
        <v>52</v>
      </c>
      <c r="W6231">
        <v>41</v>
      </c>
      <c r="X6231">
        <v>140</v>
      </c>
      <c r="Y6231">
        <v>128</v>
      </c>
      <c r="Z6231">
        <v>150</v>
      </c>
      <c r="AA6231">
        <f t="shared" si="1335"/>
        <v>548</v>
      </c>
      <c r="AB6231">
        <f t="shared" si="1340"/>
        <v>9.1317794088705904E-5</v>
      </c>
      <c r="AC6231" s="175"/>
    </row>
    <row r="6232" spans="1:29">
      <c r="A6232" t="s">
        <v>13698</v>
      </c>
      <c r="B6232" t="s">
        <v>13699</v>
      </c>
      <c r="C6232">
        <v>4.0599999999999996</v>
      </c>
      <c r="D6232">
        <v>4.0599999999999996</v>
      </c>
      <c r="E6232">
        <v>2.93</v>
      </c>
      <c r="F6232">
        <v>6.17</v>
      </c>
      <c r="G6232">
        <v>6.31</v>
      </c>
      <c r="H6232">
        <v>3.46</v>
      </c>
      <c r="I6232">
        <v>5.38</v>
      </c>
      <c r="J6232">
        <v>5.73</v>
      </c>
      <c r="K6232">
        <v>2.7</v>
      </c>
      <c r="U6232">
        <v>34</v>
      </c>
      <c r="V6232">
        <v>50</v>
      </c>
      <c r="W6232">
        <v>38</v>
      </c>
      <c r="X6232">
        <v>133</v>
      </c>
      <c r="Y6232">
        <v>129</v>
      </c>
      <c r="Z6232">
        <v>144</v>
      </c>
      <c r="AA6232">
        <f t="shared" si="1335"/>
        <v>528</v>
      </c>
      <c r="AB6232">
        <f t="shared" si="1340"/>
        <v>8.7985027881088895E-5</v>
      </c>
      <c r="AC6232" s="175"/>
    </row>
    <row r="6233" spans="1:29">
      <c r="A6233" t="s">
        <v>13700</v>
      </c>
      <c r="B6233" t="s">
        <v>13701</v>
      </c>
      <c r="C6233">
        <v>4.0599999999999996</v>
      </c>
      <c r="D6233">
        <v>4.0599999999999996</v>
      </c>
      <c r="E6233">
        <v>2.95</v>
      </c>
      <c r="F6233">
        <v>6.21</v>
      </c>
      <c r="G6233">
        <v>6.32</v>
      </c>
      <c r="H6233">
        <v>3.5</v>
      </c>
      <c r="I6233">
        <v>5.42</v>
      </c>
      <c r="J6233">
        <v>5.75</v>
      </c>
      <c r="K6233">
        <v>2.7</v>
      </c>
      <c r="U6233">
        <v>39</v>
      </c>
      <c r="V6233">
        <v>49</v>
      </c>
      <c r="W6233">
        <v>40</v>
      </c>
      <c r="X6233">
        <v>106</v>
      </c>
      <c r="Y6233">
        <v>118</v>
      </c>
      <c r="Z6233">
        <v>116</v>
      </c>
      <c r="AA6233">
        <f t="shared" si="1335"/>
        <v>468</v>
      </c>
      <c r="AB6233">
        <f t="shared" si="1340"/>
        <v>7.7986729258237885E-5</v>
      </c>
      <c r="AC6233" s="175">
        <f t="shared" ref="AC6233" si="1341">SUM(AB6233:AB6236)/4</f>
        <v>7.4445665162644822E-5</v>
      </c>
    </row>
    <row r="6234" spans="1:29">
      <c r="A6234" t="s">
        <v>13702</v>
      </c>
      <c r="B6234" t="s">
        <v>13703</v>
      </c>
      <c r="C6234">
        <v>4.05</v>
      </c>
      <c r="D6234">
        <v>4.0599999999999996</v>
      </c>
      <c r="E6234">
        <v>2.95</v>
      </c>
      <c r="F6234">
        <v>6.2</v>
      </c>
      <c r="G6234">
        <v>6.31</v>
      </c>
      <c r="H6234">
        <v>3.51</v>
      </c>
      <c r="I6234">
        <v>5.4</v>
      </c>
      <c r="J6234">
        <v>5.74</v>
      </c>
      <c r="K6234">
        <v>2.7</v>
      </c>
      <c r="U6234">
        <v>38</v>
      </c>
      <c r="V6234">
        <v>46</v>
      </c>
      <c r="W6234">
        <v>40</v>
      </c>
      <c r="X6234">
        <v>94</v>
      </c>
      <c r="Y6234">
        <v>121</v>
      </c>
      <c r="Z6234">
        <v>112</v>
      </c>
      <c r="AA6234">
        <f t="shared" si="1335"/>
        <v>451</v>
      </c>
      <c r="AB6234">
        <f t="shared" si="1340"/>
        <v>7.515387798176344E-5</v>
      </c>
      <c r="AC6234" s="175"/>
    </row>
    <row r="6235" spans="1:29">
      <c r="A6235" t="s">
        <v>13704</v>
      </c>
      <c r="B6235" t="s">
        <v>13705</v>
      </c>
      <c r="C6235">
        <v>4.04</v>
      </c>
      <c r="D6235">
        <v>4.0599999999999996</v>
      </c>
      <c r="E6235">
        <v>2.93</v>
      </c>
      <c r="F6235">
        <v>6.14</v>
      </c>
      <c r="G6235">
        <v>6.31</v>
      </c>
      <c r="H6235">
        <v>3.49</v>
      </c>
      <c r="I6235">
        <v>5.35</v>
      </c>
      <c r="J6235">
        <v>5.72</v>
      </c>
      <c r="K6235">
        <v>2.7</v>
      </c>
      <c r="U6235">
        <v>37</v>
      </c>
      <c r="V6235">
        <v>48</v>
      </c>
      <c r="W6235">
        <v>44</v>
      </c>
      <c r="X6235">
        <v>90</v>
      </c>
      <c r="Y6235">
        <v>110</v>
      </c>
      <c r="Z6235">
        <v>100</v>
      </c>
      <c r="AA6235">
        <f t="shared" si="1335"/>
        <v>429</v>
      </c>
      <c r="AB6235">
        <f t="shared" si="1340"/>
        <v>7.1487835153384737E-5</v>
      </c>
      <c r="AC6235" s="175"/>
    </row>
    <row r="6236" spans="1:29">
      <c r="A6236" t="s">
        <v>13706</v>
      </c>
      <c r="B6236" t="s">
        <v>13707</v>
      </c>
      <c r="C6236">
        <v>4.04</v>
      </c>
      <c r="D6236">
        <v>4.0599999999999996</v>
      </c>
      <c r="E6236">
        <v>2.9</v>
      </c>
      <c r="F6236">
        <v>6.06</v>
      </c>
      <c r="G6236">
        <v>6.3</v>
      </c>
      <c r="H6236">
        <v>3.44</v>
      </c>
      <c r="I6236">
        <v>5.28</v>
      </c>
      <c r="J6236">
        <v>5.68</v>
      </c>
      <c r="K6236">
        <v>2.7</v>
      </c>
      <c r="U6236">
        <v>40</v>
      </c>
      <c r="V6236">
        <v>51</v>
      </c>
      <c r="W6236">
        <v>45</v>
      </c>
      <c r="X6236">
        <v>78</v>
      </c>
      <c r="Y6236">
        <v>108</v>
      </c>
      <c r="Z6236">
        <v>117</v>
      </c>
      <c r="AA6236">
        <f t="shared" si="1335"/>
        <v>439</v>
      </c>
      <c r="AB6236">
        <f t="shared" si="1340"/>
        <v>7.3154218257193241E-5</v>
      </c>
      <c r="AC6236" s="175"/>
    </row>
    <row r="6237" spans="1:29">
      <c r="A6237" t="s">
        <v>13708</v>
      </c>
      <c r="B6237" t="s">
        <v>13709</v>
      </c>
      <c r="C6237">
        <v>4.01</v>
      </c>
      <c r="D6237">
        <v>4.0599999999999996</v>
      </c>
      <c r="E6237">
        <v>2.86</v>
      </c>
      <c r="F6237">
        <v>5.91</v>
      </c>
      <c r="G6237">
        <v>6.25</v>
      </c>
      <c r="H6237">
        <v>3.36</v>
      </c>
      <c r="I6237">
        <v>5.18</v>
      </c>
      <c r="J6237">
        <v>5.62</v>
      </c>
      <c r="K6237">
        <v>2.7</v>
      </c>
      <c r="U6237">
        <v>38</v>
      </c>
      <c r="V6237">
        <v>53</v>
      </c>
      <c r="W6237">
        <v>46</v>
      </c>
      <c r="X6237">
        <v>83</v>
      </c>
      <c r="Y6237">
        <v>116</v>
      </c>
      <c r="Z6237">
        <v>138</v>
      </c>
      <c r="AA6237">
        <f t="shared" si="1335"/>
        <v>474</v>
      </c>
      <c r="AB6237">
        <f t="shared" si="1340"/>
        <v>7.8986559120522985E-5</v>
      </c>
      <c r="AC6237" s="175">
        <f t="shared" ref="AC6237" si="1342">SUM(AB6237:AB6240)/4</f>
        <v>8.4860559561447956E-5</v>
      </c>
    </row>
    <row r="6238" spans="1:29">
      <c r="A6238" t="s">
        <v>13710</v>
      </c>
      <c r="B6238" t="s">
        <v>13711</v>
      </c>
      <c r="C6238">
        <v>3.96</v>
      </c>
      <c r="D6238">
        <v>4.0599999999999996</v>
      </c>
      <c r="E6238">
        <v>2.8</v>
      </c>
      <c r="F6238">
        <v>5.68</v>
      </c>
      <c r="G6238">
        <v>6.15</v>
      </c>
      <c r="H6238">
        <v>3.25</v>
      </c>
      <c r="I6238">
        <v>5.04</v>
      </c>
      <c r="J6238">
        <v>5.55</v>
      </c>
      <c r="K6238">
        <v>2.7</v>
      </c>
      <c r="U6238">
        <v>38</v>
      </c>
      <c r="V6238">
        <v>58</v>
      </c>
      <c r="W6238">
        <v>53</v>
      </c>
      <c r="X6238">
        <v>87</v>
      </c>
      <c r="Y6238">
        <v>122</v>
      </c>
      <c r="Z6238">
        <v>133</v>
      </c>
      <c r="AA6238">
        <f t="shared" si="1335"/>
        <v>491</v>
      </c>
      <c r="AB6238">
        <f t="shared" si="1340"/>
        <v>8.1819410396997443E-5</v>
      </c>
      <c r="AC6238" s="175"/>
    </row>
    <row r="6239" spans="1:29">
      <c r="A6239" t="s">
        <v>13712</v>
      </c>
      <c r="B6239" t="s">
        <v>13713</v>
      </c>
      <c r="C6239">
        <v>3.89</v>
      </c>
      <c r="D6239">
        <v>4.0599999999999996</v>
      </c>
      <c r="E6239">
        <v>2.76</v>
      </c>
      <c r="F6239">
        <v>5.48</v>
      </c>
      <c r="G6239">
        <v>6.03</v>
      </c>
      <c r="H6239">
        <v>3.16</v>
      </c>
      <c r="I6239">
        <v>4.9400000000000004</v>
      </c>
      <c r="J6239">
        <v>5.5</v>
      </c>
      <c r="K6239">
        <v>2.7</v>
      </c>
      <c r="U6239">
        <v>38</v>
      </c>
      <c r="V6239">
        <v>63</v>
      </c>
      <c r="W6239">
        <v>58</v>
      </c>
      <c r="X6239">
        <v>102</v>
      </c>
      <c r="Y6239">
        <v>126</v>
      </c>
      <c r="Z6239">
        <v>141</v>
      </c>
      <c r="AA6239">
        <f t="shared" si="1335"/>
        <v>528</v>
      </c>
      <c r="AB6239">
        <f t="shared" si="1340"/>
        <v>8.7985027881088895E-5</v>
      </c>
      <c r="AC6239" s="175"/>
    </row>
    <row r="6240" spans="1:29">
      <c r="A6240" t="s">
        <v>13714</v>
      </c>
      <c r="B6240" t="s">
        <v>13715</v>
      </c>
      <c r="C6240">
        <v>3.82</v>
      </c>
      <c r="D6240">
        <v>4.05</v>
      </c>
      <c r="E6240">
        <v>2.72</v>
      </c>
      <c r="F6240">
        <v>5.3</v>
      </c>
      <c r="G6240">
        <v>5.91</v>
      </c>
      <c r="H6240">
        <v>3.08</v>
      </c>
      <c r="I6240">
        <v>4.8600000000000003</v>
      </c>
      <c r="J6240">
        <v>5.45</v>
      </c>
      <c r="K6240">
        <v>2.7</v>
      </c>
      <c r="U6240">
        <v>37</v>
      </c>
      <c r="V6240">
        <v>63</v>
      </c>
      <c r="W6240">
        <v>55</v>
      </c>
      <c r="X6240">
        <v>106</v>
      </c>
      <c r="Y6240">
        <v>137</v>
      </c>
      <c r="Z6240">
        <v>146</v>
      </c>
      <c r="AA6240">
        <f t="shared" si="1335"/>
        <v>544</v>
      </c>
      <c r="AB6240">
        <f t="shared" si="1340"/>
        <v>9.0651240847182499E-5</v>
      </c>
      <c r="AC6240" s="175"/>
    </row>
    <row r="6241" spans="1:29">
      <c r="A6241" t="s">
        <v>13716</v>
      </c>
      <c r="B6241" t="s">
        <v>13717</v>
      </c>
      <c r="C6241">
        <v>3.75</v>
      </c>
      <c r="D6241">
        <v>4.0199999999999996</v>
      </c>
      <c r="E6241">
        <v>2.69</v>
      </c>
      <c r="F6241">
        <v>5.14</v>
      </c>
      <c r="G6241">
        <v>5.79</v>
      </c>
      <c r="H6241">
        <v>3.02</v>
      </c>
      <c r="I6241">
        <v>4.7699999999999996</v>
      </c>
      <c r="J6241">
        <v>5.41</v>
      </c>
      <c r="K6241">
        <v>2.7</v>
      </c>
      <c r="U6241">
        <v>39</v>
      </c>
      <c r="V6241">
        <v>61</v>
      </c>
      <c r="W6241">
        <v>49</v>
      </c>
      <c r="X6241">
        <v>97</v>
      </c>
      <c r="Y6241">
        <v>133</v>
      </c>
      <c r="Z6241">
        <v>125</v>
      </c>
      <c r="AA6241">
        <f t="shared" si="1335"/>
        <v>504</v>
      </c>
      <c r="AB6241">
        <f t="shared" si="1340"/>
        <v>8.3985708431948497E-5</v>
      </c>
      <c r="AC6241" s="175">
        <f t="shared" ref="AC6241" si="1343">SUM(AB6241:AB6244)/4</f>
        <v>5.9656515116344368E-5</v>
      </c>
    </row>
    <row r="6242" spans="1:29">
      <c r="A6242" t="s">
        <v>13718</v>
      </c>
      <c r="B6242" t="s">
        <v>13719</v>
      </c>
      <c r="C6242">
        <v>3.67</v>
      </c>
      <c r="D6242">
        <v>3.98</v>
      </c>
      <c r="E6242">
        <v>2.65</v>
      </c>
      <c r="F6242">
        <v>5</v>
      </c>
      <c r="G6242">
        <v>5.69</v>
      </c>
      <c r="H6242">
        <v>2.98</v>
      </c>
      <c r="I6242">
        <v>4.7</v>
      </c>
      <c r="J6242">
        <v>5.37</v>
      </c>
      <c r="K6242">
        <v>2.7</v>
      </c>
      <c r="U6242">
        <v>30</v>
      </c>
      <c r="V6242">
        <v>48</v>
      </c>
      <c r="W6242">
        <v>35</v>
      </c>
      <c r="X6242">
        <v>95</v>
      </c>
      <c r="Y6242">
        <v>121</v>
      </c>
      <c r="Z6242">
        <v>73</v>
      </c>
      <c r="AA6242">
        <f t="shared" si="1335"/>
        <v>402</v>
      </c>
      <c r="AB6242">
        <f t="shared" si="1340"/>
        <v>6.6988600773101775E-5</v>
      </c>
      <c r="AC6242" s="175"/>
    </row>
    <row r="6243" spans="1:29">
      <c r="A6243" t="s">
        <v>13720</v>
      </c>
      <c r="B6243" t="s">
        <v>13721</v>
      </c>
      <c r="C6243">
        <v>3.61</v>
      </c>
      <c r="D6243">
        <v>3.95</v>
      </c>
      <c r="E6243">
        <v>2.63</v>
      </c>
      <c r="F6243">
        <v>4.88</v>
      </c>
      <c r="G6243">
        <v>5.6</v>
      </c>
      <c r="H6243">
        <v>2.93</v>
      </c>
      <c r="I6243">
        <v>4.6399999999999997</v>
      </c>
      <c r="J6243">
        <v>5.33</v>
      </c>
      <c r="K6243">
        <v>2.7</v>
      </c>
      <c r="U6243">
        <v>26</v>
      </c>
      <c r="V6243">
        <v>34</v>
      </c>
      <c r="W6243">
        <v>21</v>
      </c>
      <c r="X6243">
        <v>71</v>
      </c>
      <c r="Y6243">
        <v>90</v>
      </c>
      <c r="Z6243">
        <v>30</v>
      </c>
      <c r="AA6243">
        <f t="shared" si="1335"/>
        <v>272</v>
      </c>
      <c r="AB6243">
        <f t="shared" si="1340"/>
        <v>4.532562042359125E-5</v>
      </c>
      <c r="AC6243" s="175"/>
    </row>
    <row r="6244" spans="1:29">
      <c r="A6244" t="s">
        <v>13722</v>
      </c>
      <c r="B6244" t="s">
        <v>13723</v>
      </c>
      <c r="C6244">
        <v>3.57</v>
      </c>
      <c r="D6244">
        <v>3.91</v>
      </c>
      <c r="E6244">
        <v>2.6</v>
      </c>
      <c r="F6244">
        <v>4.8</v>
      </c>
      <c r="G6244">
        <v>5.54</v>
      </c>
      <c r="H6244">
        <v>2.89</v>
      </c>
      <c r="I6244">
        <v>4.59</v>
      </c>
      <c r="J6244">
        <v>5.31</v>
      </c>
      <c r="K6244">
        <v>2.7</v>
      </c>
      <c r="U6244">
        <v>42</v>
      </c>
      <c r="V6244">
        <v>37</v>
      </c>
      <c r="W6244">
        <v>28</v>
      </c>
      <c r="X6244">
        <v>66</v>
      </c>
      <c r="Y6244">
        <v>68</v>
      </c>
      <c r="Z6244">
        <v>13</v>
      </c>
      <c r="AA6244">
        <f t="shared" si="1335"/>
        <v>254</v>
      </c>
      <c r="AB6244">
        <f t="shared" si="1340"/>
        <v>4.232613083673595E-5</v>
      </c>
      <c r="AC6244" s="175"/>
    </row>
    <row r="6245" spans="1:29">
      <c r="A6245" t="s">
        <v>13724</v>
      </c>
      <c r="B6245" t="s">
        <v>13725</v>
      </c>
      <c r="C6245">
        <v>3.49</v>
      </c>
      <c r="D6245">
        <v>3.86</v>
      </c>
      <c r="E6245">
        <v>2.57</v>
      </c>
      <c r="F6245">
        <v>4.66</v>
      </c>
      <c r="G6245">
        <v>5.43</v>
      </c>
      <c r="H6245">
        <v>2.84</v>
      </c>
      <c r="I6245">
        <v>4.5199999999999996</v>
      </c>
      <c r="J6245">
        <v>5.27</v>
      </c>
      <c r="K6245">
        <v>2.7</v>
      </c>
      <c r="U6245">
        <v>42</v>
      </c>
      <c r="V6245">
        <v>35</v>
      </c>
      <c r="W6245">
        <v>30</v>
      </c>
      <c r="X6245">
        <v>82</v>
      </c>
      <c r="Y6245">
        <v>71</v>
      </c>
      <c r="Z6245">
        <v>15</v>
      </c>
      <c r="AA6245">
        <f t="shared" si="1335"/>
        <v>275</v>
      </c>
      <c r="AB6245">
        <f t="shared" si="1340"/>
        <v>4.5825535354733799E-5</v>
      </c>
      <c r="AC6245" s="175">
        <f t="shared" ref="AC6245" si="1344">SUM(AB6245:AB6248)/4</f>
        <v>5.4490727494538015E-5</v>
      </c>
    </row>
    <row r="6246" spans="1:29">
      <c r="A6246" t="s">
        <v>13726</v>
      </c>
      <c r="B6246" t="s">
        <v>13727</v>
      </c>
      <c r="C6246">
        <v>3.44</v>
      </c>
      <c r="D6246">
        <v>3.82</v>
      </c>
      <c r="E6246">
        <v>2.5499999999999998</v>
      </c>
      <c r="F6246">
        <v>4.55</v>
      </c>
      <c r="G6246">
        <v>5.33</v>
      </c>
      <c r="H6246">
        <v>2.8</v>
      </c>
      <c r="I6246">
        <v>4.46</v>
      </c>
      <c r="J6246">
        <v>5.24</v>
      </c>
      <c r="K6246">
        <v>2.7</v>
      </c>
      <c r="U6246">
        <v>46</v>
      </c>
      <c r="V6246">
        <v>34</v>
      </c>
      <c r="W6246">
        <v>33</v>
      </c>
      <c r="X6246">
        <v>86</v>
      </c>
      <c r="Y6246">
        <v>69</v>
      </c>
      <c r="Z6246">
        <v>12</v>
      </c>
      <c r="AA6246">
        <f t="shared" si="1335"/>
        <v>280</v>
      </c>
      <c r="AB6246">
        <f t="shared" si="1340"/>
        <v>4.6658726906638051E-5</v>
      </c>
      <c r="AC6246" s="175"/>
    </row>
    <row r="6247" spans="1:29">
      <c r="A6247" t="s">
        <v>13728</v>
      </c>
      <c r="B6247" t="s">
        <v>13729</v>
      </c>
      <c r="C6247">
        <v>3.39</v>
      </c>
      <c r="D6247">
        <v>3.78</v>
      </c>
      <c r="E6247">
        <v>2.5299999999999998</v>
      </c>
      <c r="F6247">
        <v>4.46</v>
      </c>
      <c r="G6247">
        <v>5.26</v>
      </c>
      <c r="H6247">
        <v>2.77</v>
      </c>
      <c r="I6247">
        <v>4.41</v>
      </c>
      <c r="J6247">
        <v>5.21</v>
      </c>
      <c r="K6247">
        <v>2.7</v>
      </c>
      <c r="U6247">
        <v>52</v>
      </c>
      <c r="V6247">
        <v>40</v>
      </c>
      <c r="W6247">
        <v>38</v>
      </c>
      <c r="X6247">
        <v>88</v>
      </c>
      <c r="Y6247">
        <v>66</v>
      </c>
      <c r="Z6247">
        <v>23</v>
      </c>
      <c r="AA6247">
        <f t="shared" si="1335"/>
        <v>307</v>
      </c>
      <c r="AB6247">
        <f t="shared" si="1340"/>
        <v>5.1157961286921007E-5</v>
      </c>
      <c r="AC6247" s="175"/>
    </row>
    <row r="6248" spans="1:29">
      <c r="A6248" t="s">
        <v>13730</v>
      </c>
      <c r="B6248" t="s">
        <v>13731</v>
      </c>
      <c r="C6248">
        <v>3.34</v>
      </c>
      <c r="D6248">
        <v>3.74</v>
      </c>
      <c r="E6248">
        <v>2.5099999999999998</v>
      </c>
      <c r="F6248">
        <v>4.3600000000000003</v>
      </c>
      <c r="G6248">
        <v>5.18</v>
      </c>
      <c r="H6248">
        <v>2.73</v>
      </c>
      <c r="I6248">
        <v>4.3600000000000003</v>
      </c>
      <c r="J6248">
        <v>5.18</v>
      </c>
      <c r="K6248">
        <v>2.7</v>
      </c>
      <c r="U6248">
        <v>56</v>
      </c>
      <c r="V6248">
        <v>58</v>
      </c>
      <c r="W6248">
        <v>53</v>
      </c>
      <c r="X6248">
        <v>120</v>
      </c>
      <c r="Y6248">
        <v>106</v>
      </c>
      <c r="Z6248">
        <v>53</v>
      </c>
      <c r="AA6248">
        <f t="shared" si="1335"/>
        <v>446</v>
      </c>
      <c r="AB6248">
        <f t="shared" si="1340"/>
        <v>7.4320686429859182E-5</v>
      </c>
      <c r="AC6248" s="175"/>
    </row>
    <row r="6249" spans="1:29">
      <c r="A6249" t="s">
        <v>13732</v>
      </c>
      <c r="B6249" t="s">
        <v>13733</v>
      </c>
      <c r="C6249">
        <v>3.3</v>
      </c>
      <c r="D6249">
        <v>3.71</v>
      </c>
      <c r="E6249">
        <v>2.4900000000000002</v>
      </c>
      <c r="F6249">
        <v>4.28</v>
      </c>
      <c r="G6249">
        <v>5.1100000000000003</v>
      </c>
      <c r="H6249">
        <v>2.7</v>
      </c>
      <c r="I6249">
        <v>4.32</v>
      </c>
      <c r="J6249">
        <v>5.16</v>
      </c>
      <c r="K6249">
        <v>2.7</v>
      </c>
      <c r="U6249">
        <v>50</v>
      </c>
      <c r="V6249">
        <v>93</v>
      </c>
      <c r="W6249">
        <v>81</v>
      </c>
      <c r="X6249">
        <v>194</v>
      </c>
      <c r="Y6249">
        <v>144</v>
      </c>
      <c r="Z6249">
        <v>168</v>
      </c>
      <c r="AA6249">
        <f t="shared" si="1335"/>
        <v>730</v>
      </c>
      <c r="AB6249">
        <f t="shared" si="1340"/>
        <v>1.2164596657802064E-4</v>
      </c>
      <c r="AC6249" s="175">
        <f t="shared" ref="AC6249" si="1345">SUM(AB6249:AB6252)/4</f>
        <v>1.3451877605494131E-4</v>
      </c>
    </row>
    <row r="6250" spans="1:29">
      <c r="A6250" t="s">
        <v>13734</v>
      </c>
      <c r="B6250" t="s">
        <v>13735</v>
      </c>
      <c r="C6250">
        <v>3.36</v>
      </c>
      <c r="D6250">
        <v>3.76</v>
      </c>
      <c r="E6250">
        <v>2.52</v>
      </c>
      <c r="F6250">
        <v>4.3099999999999996</v>
      </c>
      <c r="G6250">
        <v>5.12</v>
      </c>
      <c r="H6250">
        <v>2.68</v>
      </c>
      <c r="I6250">
        <v>4.38</v>
      </c>
      <c r="J6250">
        <v>5.19</v>
      </c>
      <c r="K6250">
        <v>2.7</v>
      </c>
      <c r="U6250">
        <v>72</v>
      </c>
      <c r="V6250">
        <v>118</v>
      </c>
      <c r="W6250">
        <v>93</v>
      </c>
      <c r="X6250">
        <v>220</v>
      </c>
      <c r="Y6250">
        <v>122</v>
      </c>
      <c r="Z6250">
        <v>262</v>
      </c>
      <c r="AA6250">
        <f t="shared" si="1335"/>
        <v>887</v>
      </c>
      <c r="AB6250">
        <f t="shared" si="1340"/>
        <v>1.4780818130781412E-4</v>
      </c>
      <c r="AC6250" s="175"/>
    </row>
    <row r="6251" spans="1:29">
      <c r="A6251" t="s">
        <v>13736</v>
      </c>
      <c r="B6251" t="s">
        <v>13737</v>
      </c>
      <c r="C6251">
        <v>3.61</v>
      </c>
      <c r="D6251">
        <v>3.95</v>
      </c>
      <c r="E6251">
        <v>2.61</v>
      </c>
      <c r="F6251">
        <v>4.75</v>
      </c>
      <c r="G6251">
        <v>5.45</v>
      </c>
      <c r="H6251">
        <v>2.81</v>
      </c>
      <c r="I6251">
        <v>4.6399999999999997</v>
      </c>
      <c r="J6251">
        <v>5.33</v>
      </c>
      <c r="K6251">
        <v>2.7</v>
      </c>
      <c r="U6251">
        <v>78</v>
      </c>
      <c r="V6251">
        <v>96</v>
      </c>
      <c r="W6251">
        <v>99</v>
      </c>
      <c r="X6251">
        <v>218</v>
      </c>
      <c r="Y6251">
        <v>154</v>
      </c>
      <c r="Z6251">
        <v>226</v>
      </c>
      <c r="AA6251">
        <f t="shared" si="1335"/>
        <v>871</v>
      </c>
      <c r="AB6251">
        <f t="shared" si="1340"/>
        <v>1.4514196834172053E-4</v>
      </c>
      <c r="AC6251" s="175"/>
    </row>
    <row r="6252" spans="1:29">
      <c r="A6252" t="s">
        <v>13738</v>
      </c>
      <c r="B6252" t="s">
        <v>13739</v>
      </c>
      <c r="C6252">
        <v>3.85</v>
      </c>
      <c r="D6252">
        <v>4.05</v>
      </c>
      <c r="E6252">
        <v>2.7</v>
      </c>
      <c r="F6252">
        <v>5.2</v>
      </c>
      <c r="G6252">
        <v>5.81</v>
      </c>
      <c r="H6252">
        <v>2.95</v>
      </c>
      <c r="I6252">
        <v>4.87</v>
      </c>
      <c r="J6252">
        <v>5.46</v>
      </c>
      <c r="K6252">
        <v>2.7</v>
      </c>
      <c r="U6252">
        <v>87</v>
      </c>
      <c r="V6252">
        <v>93</v>
      </c>
      <c r="W6252">
        <v>88</v>
      </c>
      <c r="X6252">
        <v>164</v>
      </c>
      <c r="Y6252">
        <v>138</v>
      </c>
      <c r="Z6252">
        <v>171</v>
      </c>
      <c r="AA6252">
        <f t="shared" si="1335"/>
        <v>741</v>
      </c>
      <c r="AB6252">
        <f t="shared" si="1340"/>
        <v>1.2347898799220999E-4</v>
      </c>
      <c r="AC6252" s="175"/>
    </row>
    <row r="6253" spans="1:29">
      <c r="A6253" t="s">
        <v>13740</v>
      </c>
      <c r="B6253" t="s">
        <v>13741</v>
      </c>
      <c r="C6253">
        <v>4</v>
      </c>
      <c r="D6253">
        <v>4.0599999999999996</v>
      </c>
      <c r="E6253">
        <v>2.76</v>
      </c>
      <c r="F6253">
        <v>5.58</v>
      </c>
      <c r="G6253">
        <v>6.1</v>
      </c>
      <c r="H6253">
        <v>3.08</v>
      </c>
      <c r="I6253">
        <v>5.05</v>
      </c>
      <c r="J6253">
        <v>5.55</v>
      </c>
      <c r="K6253">
        <v>2.7</v>
      </c>
      <c r="U6253">
        <v>79</v>
      </c>
      <c r="V6253">
        <v>84</v>
      </c>
      <c r="W6253">
        <v>79</v>
      </c>
      <c r="X6253">
        <v>153</v>
      </c>
      <c r="Y6253">
        <v>140</v>
      </c>
      <c r="Z6253">
        <v>164</v>
      </c>
      <c r="AA6253">
        <f t="shared" si="1335"/>
        <v>699</v>
      </c>
      <c r="AB6253">
        <f t="shared" si="1340"/>
        <v>1.1648017895621428E-4</v>
      </c>
      <c r="AC6253" s="175">
        <f t="shared" ref="AC6253" si="1346">SUM(AB6253:AB6256)/4</f>
        <v>1.0660685906614891E-4</v>
      </c>
    </row>
    <row r="6254" spans="1:29">
      <c r="A6254" t="s">
        <v>13742</v>
      </c>
      <c r="B6254" t="s">
        <v>13743</v>
      </c>
      <c r="C6254">
        <v>4.04</v>
      </c>
      <c r="D6254">
        <v>4.0599999999999996</v>
      </c>
      <c r="E6254">
        <v>2.82</v>
      </c>
      <c r="F6254">
        <v>5.86</v>
      </c>
      <c r="G6254">
        <v>6.24</v>
      </c>
      <c r="H6254">
        <v>3.18</v>
      </c>
      <c r="I6254">
        <v>5.19</v>
      </c>
      <c r="J6254">
        <v>5.63</v>
      </c>
      <c r="K6254">
        <v>2.7</v>
      </c>
      <c r="U6254">
        <v>67</v>
      </c>
      <c r="V6254">
        <v>80</v>
      </c>
      <c r="W6254">
        <v>71</v>
      </c>
      <c r="X6254">
        <v>150</v>
      </c>
      <c r="Y6254">
        <v>133</v>
      </c>
      <c r="Z6254">
        <v>149</v>
      </c>
      <c r="AA6254">
        <f t="shared" si="1335"/>
        <v>650</v>
      </c>
      <c r="AB6254">
        <f t="shared" si="1340"/>
        <v>1.0831490174755263E-4</v>
      </c>
      <c r="AC6254" s="175"/>
    </row>
    <row r="6255" spans="1:29">
      <c r="A6255" t="s">
        <v>13744</v>
      </c>
      <c r="B6255" t="s">
        <v>13745</v>
      </c>
      <c r="C6255">
        <v>4.05</v>
      </c>
      <c r="D6255">
        <v>4.0599999999999996</v>
      </c>
      <c r="E6255">
        <v>2.85</v>
      </c>
      <c r="F6255">
        <v>6.05</v>
      </c>
      <c r="G6255">
        <v>6.28</v>
      </c>
      <c r="H6255">
        <v>3.27</v>
      </c>
      <c r="I6255">
        <v>5.27</v>
      </c>
      <c r="J6255">
        <v>5.67</v>
      </c>
      <c r="K6255">
        <v>2.7</v>
      </c>
      <c r="U6255">
        <v>61</v>
      </c>
      <c r="V6255">
        <v>75</v>
      </c>
      <c r="W6255">
        <v>62</v>
      </c>
      <c r="X6255">
        <v>139</v>
      </c>
      <c r="Y6255">
        <v>129</v>
      </c>
      <c r="Z6255">
        <v>151</v>
      </c>
      <c r="AA6255">
        <f t="shared" si="1335"/>
        <v>617</v>
      </c>
      <c r="AB6255">
        <f t="shared" si="1340"/>
        <v>1.0281583750498456E-4</v>
      </c>
      <c r="AC6255" s="175"/>
    </row>
    <row r="6256" spans="1:29">
      <c r="A6256" t="s">
        <v>13746</v>
      </c>
      <c r="B6256" t="s">
        <v>13747</v>
      </c>
      <c r="C6256">
        <v>4.0599999999999996</v>
      </c>
      <c r="D6256">
        <v>4.0599999999999996</v>
      </c>
      <c r="E6256">
        <v>2.89</v>
      </c>
      <c r="F6256">
        <v>6.18</v>
      </c>
      <c r="G6256">
        <v>6.3</v>
      </c>
      <c r="H6256">
        <v>3.35</v>
      </c>
      <c r="I6256">
        <v>5.35</v>
      </c>
      <c r="J6256">
        <v>5.72</v>
      </c>
      <c r="K6256">
        <v>2.7</v>
      </c>
      <c r="U6256">
        <v>55</v>
      </c>
      <c r="V6256">
        <v>73</v>
      </c>
      <c r="W6256">
        <v>59</v>
      </c>
      <c r="X6256">
        <v>131</v>
      </c>
      <c r="Y6256">
        <v>130</v>
      </c>
      <c r="Z6256">
        <v>145</v>
      </c>
      <c r="AA6256">
        <f t="shared" si="1335"/>
        <v>593</v>
      </c>
      <c r="AB6256">
        <f t="shared" si="1340"/>
        <v>9.8816518055844165E-5</v>
      </c>
      <c r="AC6256" s="175"/>
    </row>
    <row r="6257" spans="1:29">
      <c r="A6257" t="s">
        <v>13748</v>
      </c>
      <c r="B6257" t="s">
        <v>13749</v>
      </c>
      <c r="C6257">
        <v>4.0599999999999996</v>
      </c>
      <c r="D6257">
        <v>4.0599999999999996</v>
      </c>
      <c r="E6257">
        <v>2.9</v>
      </c>
      <c r="F6257">
        <v>6.21</v>
      </c>
      <c r="G6257">
        <v>6.31</v>
      </c>
      <c r="H6257">
        <v>3.39</v>
      </c>
      <c r="I6257">
        <v>5.4</v>
      </c>
      <c r="J6257">
        <v>5.74</v>
      </c>
      <c r="K6257">
        <v>2.7</v>
      </c>
      <c r="U6257">
        <v>60</v>
      </c>
      <c r="V6257">
        <v>72</v>
      </c>
      <c r="W6257">
        <v>62</v>
      </c>
      <c r="X6257">
        <v>105</v>
      </c>
      <c r="Y6257">
        <v>119</v>
      </c>
      <c r="Z6257">
        <v>117</v>
      </c>
      <c r="AA6257">
        <f t="shared" si="1335"/>
        <v>535</v>
      </c>
      <c r="AB6257">
        <f t="shared" si="1340"/>
        <v>8.915149605375485E-5</v>
      </c>
      <c r="AC6257" s="175">
        <f t="shared" ref="AC6257" si="1347">SUM(AB6257:AB6260)/4</f>
        <v>8.5652091535757001E-5</v>
      </c>
    </row>
    <row r="6258" spans="1:29">
      <c r="A6258" t="s">
        <v>13750</v>
      </c>
      <c r="B6258" t="s">
        <v>13751</v>
      </c>
      <c r="C6258">
        <v>4.0599999999999996</v>
      </c>
      <c r="D6258">
        <v>4.0599999999999996</v>
      </c>
      <c r="E6258">
        <v>2.91</v>
      </c>
      <c r="F6258">
        <v>6.21</v>
      </c>
      <c r="G6258">
        <v>6.31</v>
      </c>
      <c r="H6258">
        <v>3.4</v>
      </c>
      <c r="I6258">
        <v>5.41</v>
      </c>
      <c r="J6258">
        <v>5.74</v>
      </c>
      <c r="K6258">
        <v>2.7</v>
      </c>
      <c r="U6258">
        <v>58</v>
      </c>
      <c r="V6258">
        <v>68</v>
      </c>
      <c r="W6258">
        <v>62</v>
      </c>
      <c r="X6258">
        <v>93</v>
      </c>
      <c r="Y6258">
        <v>122</v>
      </c>
      <c r="Z6258">
        <v>112</v>
      </c>
      <c r="AA6258">
        <f t="shared" si="1335"/>
        <v>515</v>
      </c>
      <c r="AB6258">
        <f t="shared" si="1340"/>
        <v>8.5818729846137855E-5</v>
      </c>
      <c r="AC6258" s="175"/>
    </row>
    <row r="6259" spans="1:29">
      <c r="A6259" t="s">
        <v>13752</v>
      </c>
      <c r="B6259" t="s">
        <v>13753</v>
      </c>
      <c r="C6259">
        <v>4.0599999999999996</v>
      </c>
      <c r="D6259">
        <v>4.0599999999999996</v>
      </c>
      <c r="E6259">
        <v>2.91</v>
      </c>
      <c r="F6259">
        <v>6.2</v>
      </c>
      <c r="G6259">
        <v>6.31</v>
      </c>
      <c r="H6259">
        <v>3.39</v>
      </c>
      <c r="I6259">
        <v>5.4</v>
      </c>
      <c r="J6259">
        <v>5.74</v>
      </c>
      <c r="K6259">
        <v>2.7</v>
      </c>
      <c r="U6259">
        <v>57</v>
      </c>
      <c r="V6259">
        <v>72</v>
      </c>
      <c r="W6259">
        <v>68</v>
      </c>
      <c r="X6259">
        <v>89</v>
      </c>
      <c r="Y6259">
        <v>111</v>
      </c>
      <c r="Z6259">
        <v>100</v>
      </c>
      <c r="AA6259">
        <f t="shared" si="1335"/>
        <v>497</v>
      </c>
      <c r="AB6259">
        <f t="shared" si="1340"/>
        <v>8.2819240259282543E-5</v>
      </c>
      <c r="AC6259" s="175"/>
    </row>
    <row r="6260" spans="1:29">
      <c r="A6260" t="s">
        <v>13754</v>
      </c>
      <c r="B6260" t="s">
        <v>13755</v>
      </c>
      <c r="C6260">
        <v>4.0599999999999996</v>
      </c>
      <c r="D6260">
        <v>4.0599999999999996</v>
      </c>
      <c r="E6260">
        <v>2.88</v>
      </c>
      <c r="F6260">
        <v>6.14</v>
      </c>
      <c r="G6260">
        <v>6.3</v>
      </c>
      <c r="H6260">
        <v>3.35</v>
      </c>
      <c r="I6260">
        <v>5.34</v>
      </c>
      <c r="J6260">
        <v>5.71</v>
      </c>
      <c r="K6260">
        <v>2.7</v>
      </c>
      <c r="U6260">
        <v>60</v>
      </c>
      <c r="V6260">
        <v>75</v>
      </c>
      <c r="W6260">
        <v>70</v>
      </c>
      <c r="X6260">
        <v>77</v>
      </c>
      <c r="Y6260">
        <v>109</v>
      </c>
      <c r="Z6260">
        <v>118</v>
      </c>
      <c r="AA6260">
        <f t="shared" si="1335"/>
        <v>509</v>
      </c>
      <c r="AB6260">
        <f t="shared" si="1340"/>
        <v>8.4818899983852742E-5</v>
      </c>
      <c r="AC6260" s="175"/>
    </row>
    <row r="6261" spans="1:29">
      <c r="A6261" t="s">
        <v>13756</v>
      </c>
      <c r="B6261" t="s">
        <v>13757</v>
      </c>
      <c r="C6261">
        <v>4.04</v>
      </c>
      <c r="D6261">
        <v>4.0599999999999996</v>
      </c>
      <c r="E6261">
        <v>2.83</v>
      </c>
      <c r="F6261">
        <v>5.95</v>
      </c>
      <c r="G6261">
        <v>6.27</v>
      </c>
      <c r="H6261">
        <v>3.27</v>
      </c>
      <c r="I6261">
        <v>5.19</v>
      </c>
      <c r="J6261">
        <v>5.63</v>
      </c>
      <c r="K6261">
        <v>2.7</v>
      </c>
      <c r="U6261">
        <v>58</v>
      </c>
      <c r="V6261">
        <v>78</v>
      </c>
      <c r="W6261">
        <v>73</v>
      </c>
      <c r="X6261">
        <v>82</v>
      </c>
      <c r="Y6261">
        <v>117</v>
      </c>
      <c r="Z6261">
        <v>139</v>
      </c>
      <c r="AA6261">
        <f t="shared" si="1335"/>
        <v>547</v>
      </c>
      <c r="AB6261">
        <f t="shared" si="1340"/>
        <v>9.1151155778325049E-5</v>
      </c>
      <c r="AC6261" s="175">
        <f t="shared" ref="AC6261" si="1348">SUM(AB6261:AB6264)/4</f>
        <v>9.7900007348749492E-5</v>
      </c>
    </row>
    <row r="6262" spans="1:29">
      <c r="A6262" t="s">
        <v>13758</v>
      </c>
      <c r="B6262" t="s">
        <v>13759</v>
      </c>
      <c r="C6262">
        <v>3.95</v>
      </c>
      <c r="D6262">
        <v>4.0599999999999996</v>
      </c>
      <c r="E6262">
        <v>2.75</v>
      </c>
      <c r="F6262">
        <v>5.59</v>
      </c>
      <c r="G6262">
        <v>6.12</v>
      </c>
      <c r="H6262">
        <v>3.14</v>
      </c>
      <c r="I6262">
        <v>4.99</v>
      </c>
      <c r="J6262">
        <v>5.52</v>
      </c>
      <c r="K6262">
        <v>2.7</v>
      </c>
      <c r="U6262">
        <v>58</v>
      </c>
      <c r="V6262">
        <v>85</v>
      </c>
      <c r="W6262">
        <v>82</v>
      </c>
      <c r="X6262">
        <v>87</v>
      </c>
      <c r="Y6262">
        <v>123</v>
      </c>
      <c r="Z6262">
        <v>135</v>
      </c>
      <c r="AA6262">
        <f t="shared" si="1335"/>
        <v>570</v>
      </c>
      <c r="AB6262">
        <f t="shared" si="1340"/>
        <v>9.4983836917084607E-5</v>
      </c>
      <c r="AC6262" s="175"/>
    </row>
    <row r="6263" spans="1:29">
      <c r="A6263" t="s">
        <v>13760</v>
      </c>
      <c r="B6263" t="s">
        <v>13761</v>
      </c>
      <c r="C6263">
        <v>3.82</v>
      </c>
      <c r="D6263">
        <v>4.05</v>
      </c>
      <c r="E6263">
        <v>2.69</v>
      </c>
      <c r="F6263">
        <v>5.29</v>
      </c>
      <c r="G6263">
        <v>5.92</v>
      </c>
      <c r="H6263">
        <v>3.04</v>
      </c>
      <c r="I6263">
        <v>4.8499999999999996</v>
      </c>
      <c r="J6263">
        <v>5.45</v>
      </c>
      <c r="K6263">
        <v>2.7</v>
      </c>
      <c r="U6263">
        <v>59</v>
      </c>
      <c r="V6263">
        <v>92</v>
      </c>
      <c r="W6263">
        <v>88</v>
      </c>
      <c r="X6263">
        <v>101</v>
      </c>
      <c r="Y6263">
        <v>127</v>
      </c>
      <c r="Z6263">
        <v>142</v>
      </c>
      <c r="AA6263">
        <f t="shared" si="1335"/>
        <v>609</v>
      </c>
      <c r="AB6263">
        <f t="shared" si="1340"/>
        <v>1.0148273102193777E-4</v>
      </c>
      <c r="AC6263" s="175"/>
    </row>
    <row r="6264" spans="1:29">
      <c r="A6264" t="s">
        <v>13762</v>
      </c>
      <c r="B6264" t="s">
        <v>13763</v>
      </c>
      <c r="C6264">
        <v>3.71</v>
      </c>
      <c r="D6264">
        <v>4.01</v>
      </c>
      <c r="E6264">
        <v>2.65</v>
      </c>
      <c r="F6264">
        <v>5.0599999999999996</v>
      </c>
      <c r="G6264">
        <v>5.74</v>
      </c>
      <c r="H6264">
        <v>2.95</v>
      </c>
      <c r="I6264">
        <v>4.7300000000000004</v>
      </c>
      <c r="J6264">
        <v>5.38</v>
      </c>
      <c r="K6264">
        <v>2.7</v>
      </c>
      <c r="U6264">
        <v>56</v>
      </c>
      <c r="V6264">
        <v>93</v>
      </c>
      <c r="W6264">
        <v>84</v>
      </c>
      <c r="X6264">
        <v>106</v>
      </c>
      <c r="Y6264">
        <v>138</v>
      </c>
      <c r="Z6264">
        <v>147</v>
      </c>
      <c r="AA6264">
        <f t="shared" si="1335"/>
        <v>624</v>
      </c>
      <c r="AB6264">
        <f t="shared" si="1340"/>
        <v>1.0398230567765052E-4</v>
      </c>
      <c r="AC6264" s="175"/>
    </row>
    <row r="6265" spans="1:29">
      <c r="A6265" t="s">
        <v>13764</v>
      </c>
      <c r="B6265" t="s">
        <v>13765</v>
      </c>
      <c r="C6265">
        <v>3.62</v>
      </c>
      <c r="D6265">
        <v>3.96</v>
      </c>
      <c r="E6265">
        <v>2.61</v>
      </c>
      <c r="F6265">
        <v>4.8899999999999997</v>
      </c>
      <c r="G6265">
        <v>5.6</v>
      </c>
      <c r="H6265">
        <v>2.89</v>
      </c>
      <c r="I6265">
        <v>4.6399999999999997</v>
      </c>
      <c r="J6265">
        <v>5.34</v>
      </c>
      <c r="K6265">
        <v>2.7</v>
      </c>
      <c r="U6265">
        <v>59</v>
      </c>
      <c r="V6265">
        <v>88</v>
      </c>
      <c r="W6265">
        <v>75</v>
      </c>
      <c r="X6265">
        <v>97</v>
      </c>
      <c r="Y6265">
        <v>134</v>
      </c>
      <c r="Z6265">
        <v>126</v>
      </c>
      <c r="AA6265">
        <f t="shared" si="1335"/>
        <v>579</v>
      </c>
      <c r="AB6265">
        <f t="shared" si="1340"/>
        <v>9.6483581710512256E-5</v>
      </c>
      <c r="AC6265" s="175">
        <f t="shared" ref="AC6265" si="1349">SUM(AB6265:AB6268)/4</f>
        <v>6.832170725614857E-5</v>
      </c>
    </row>
    <row r="6266" spans="1:29">
      <c r="A6266" t="s">
        <v>13766</v>
      </c>
      <c r="B6266" t="s">
        <v>13767</v>
      </c>
      <c r="C6266">
        <v>3.53</v>
      </c>
      <c r="D6266">
        <v>3.89</v>
      </c>
      <c r="E6266">
        <v>2.58</v>
      </c>
      <c r="F6266">
        <v>4.71</v>
      </c>
      <c r="G6266">
        <v>5.46</v>
      </c>
      <c r="H6266">
        <v>2.84</v>
      </c>
      <c r="I6266">
        <v>4.55</v>
      </c>
      <c r="J6266">
        <v>5.29</v>
      </c>
      <c r="K6266">
        <v>2.7</v>
      </c>
      <c r="U6266">
        <v>47</v>
      </c>
      <c r="V6266">
        <v>70</v>
      </c>
      <c r="W6266">
        <v>52</v>
      </c>
      <c r="X6266">
        <v>94</v>
      </c>
      <c r="Y6266">
        <v>122</v>
      </c>
      <c r="Z6266">
        <v>73</v>
      </c>
      <c r="AA6266">
        <f t="shared" si="1335"/>
        <v>458</v>
      </c>
      <c r="AB6266">
        <f t="shared" si="1340"/>
        <v>7.6320346154429394E-5</v>
      </c>
      <c r="AC6266" s="175"/>
    </row>
    <row r="6267" spans="1:29">
      <c r="A6267" t="s">
        <v>13768</v>
      </c>
      <c r="B6267" t="s">
        <v>13769</v>
      </c>
      <c r="C6267">
        <v>3.45</v>
      </c>
      <c r="D6267">
        <v>3.83</v>
      </c>
      <c r="E6267">
        <v>2.5499999999999998</v>
      </c>
      <c r="F6267">
        <v>4.57</v>
      </c>
      <c r="G6267">
        <v>5.35</v>
      </c>
      <c r="H6267">
        <v>2.79</v>
      </c>
      <c r="I6267">
        <v>4.47</v>
      </c>
      <c r="J6267">
        <v>5.24</v>
      </c>
      <c r="K6267">
        <v>2.7</v>
      </c>
      <c r="U6267">
        <v>39</v>
      </c>
      <c r="V6267">
        <v>49</v>
      </c>
      <c r="W6267">
        <v>32</v>
      </c>
      <c r="X6267">
        <v>70</v>
      </c>
      <c r="Y6267">
        <v>91</v>
      </c>
      <c r="Z6267">
        <v>30</v>
      </c>
      <c r="AA6267">
        <f t="shared" si="1335"/>
        <v>311</v>
      </c>
      <c r="AB6267">
        <f t="shared" si="1340"/>
        <v>5.1824514528444411E-5</v>
      </c>
      <c r="AC6267" s="175"/>
    </row>
    <row r="6268" spans="1:29">
      <c r="A6268" t="s">
        <v>13770</v>
      </c>
      <c r="B6268" t="s">
        <v>13771</v>
      </c>
      <c r="C6268">
        <v>3.36</v>
      </c>
      <c r="D6268">
        <v>3.76</v>
      </c>
      <c r="E6268">
        <v>2.52</v>
      </c>
      <c r="F6268">
        <v>4.4000000000000004</v>
      </c>
      <c r="G6268">
        <v>5.22</v>
      </c>
      <c r="H6268">
        <v>2.74</v>
      </c>
      <c r="I6268">
        <v>4.3899999999999997</v>
      </c>
      <c r="J6268">
        <v>5.2</v>
      </c>
      <c r="K6268">
        <v>2.7</v>
      </c>
      <c r="U6268">
        <v>59</v>
      </c>
      <c r="V6268">
        <v>48</v>
      </c>
      <c r="W6268">
        <v>38</v>
      </c>
      <c r="X6268">
        <v>66</v>
      </c>
      <c r="Y6268">
        <v>68</v>
      </c>
      <c r="Z6268">
        <v>13</v>
      </c>
      <c r="AA6268">
        <f t="shared" si="1335"/>
        <v>292</v>
      </c>
      <c r="AB6268">
        <f t="shared" si="1340"/>
        <v>4.8658386631208258E-5</v>
      </c>
      <c r="AC6268" s="175"/>
    </row>
    <row r="6269" spans="1:29">
      <c r="A6269" t="s">
        <v>13772</v>
      </c>
      <c r="B6269" t="s">
        <v>13773</v>
      </c>
      <c r="C6269">
        <v>3.3</v>
      </c>
      <c r="D6269">
        <v>3.71</v>
      </c>
      <c r="E6269">
        <v>2.5</v>
      </c>
      <c r="F6269">
        <v>4.2699999999999996</v>
      </c>
      <c r="G6269">
        <v>5.1100000000000003</v>
      </c>
      <c r="H6269">
        <v>2.7</v>
      </c>
      <c r="I6269">
        <v>4.32</v>
      </c>
      <c r="J6269">
        <v>5.16</v>
      </c>
      <c r="K6269">
        <v>2.7</v>
      </c>
      <c r="U6269">
        <v>60</v>
      </c>
      <c r="V6269">
        <v>47</v>
      </c>
      <c r="W6269">
        <v>41</v>
      </c>
      <c r="X6269">
        <v>83</v>
      </c>
      <c r="Y6269">
        <v>71</v>
      </c>
      <c r="Z6269">
        <v>15</v>
      </c>
      <c r="AA6269">
        <f t="shared" si="1335"/>
        <v>317</v>
      </c>
      <c r="AB6269">
        <f t="shared" si="1340"/>
        <v>5.2824344390729511E-5</v>
      </c>
      <c r="AC6269" s="175">
        <f t="shared" ref="AC6269" si="1350">SUM(AB6269:AB6272)/4</f>
        <v>6.2489366392818826E-5</v>
      </c>
    </row>
    <row r="6270" spans="1:29">
      <c r="A6270" t="s">
        <v>13774</v>
      </c>
      <c r="B6270" t="s">
        <v>13775</v>
      </c>
      <c r="C6270">
        <v>3.26</v>
      </c>
      <c r="D6270">
        <v>3.67</v>
      </c>
      <c r="E6270">
        <v>2.48</v>
      </c>
      <c r="F6270">
        <v>4.1900000000000004</v>
      </c>
      <c r="G6270">
        <v>5.04</v>
      </c>
      <c r="H6270">
        <v>2.67</v>
      </c>
      <c r="I6270">
        <v>4.28</v>
      </c>
      <c r="J6270">
        <v>5.13</v>
      </c>
      <c r="K6270">
        <v>2.7</v>
      </c>
      <c r="U6270">
        <v>65</v>
      </c>
      <c r="V6270">
        <v>46</v>
      </c>
      <c r="W6270">
        <v>44</v>
      </c>
      <c r="X6270">
        <v>87</v>
      </c>
      <c r="Y6270">
        <v>69</v>
      </c>
      <c r="Z6270">
        <v>12</v>
      </c>
      <c r="AA6270">
        <f t="shared" si="1335"/>
        <v>323</v>
      </c>
      <c r="AB6270">
        <f t="shared" si="1340"/>
        <v>5.3824174253014611E-5</v>
      </c>
      <c r="AC6270" s="175"/>
    </row>
    <row r="6271" spans="1:29">
      <c r="A6271" t="s">
        <v>13776</v>
      </c>
      <c r="B6271" t="s">
        <v>13777</v>
      </c>
      <c r="C6271">
        <v>3.21</v>
      </c>
      <c r="D6271">
        <v>3.64</v>
      </c>
      <c r="E6271">
        <v>2.46</v>
      </c>
      <c r="F6271">
        <v>4.09</v>
      </c>
      <c r="G6271">
        <v>4.96</v>
      </c>
      <c r="H6271">
        <v>2.63</v>
      </c>
      <c r="I6271">
        <v>4.2300000000000004</v>
      </c>
      <c r="J6271">
        <v>5.1100000000000003</v>
      </c>
      <c r="K6271">
        <v>2.7</v>
      </c>
      <c r="U6271">
        <v>73</v>
      </c>
      <c r="V6271">
        <v>53</v>
      </c>
      <c r="W6271">
        <v>51</v>
      </c>
      <c r="X6271">
        <v>88</v>
      </c>
      <c r="Y6271">
        <v>66</v>
      </c>
      <c r="Z6271">
        <v>23</v>
      </c>
      <c r="AA6271">
        <f t="shared" si="1335"/>
        <v>354</v>
      </c>
      <c r="AB6271">
        <f t="shared" si="1340"/>
        <v>5.898996187482097E-5</v>
      </c>
      <c r="AC6271" s="175"/>
    </row>
    <row r="6272" spans="1:29">
      <c r="A6272" t="s">
        <v>13778</v>
      </c>
      <c r="B6272" t="s">
        <v>13779</v>
      </c>
      <c r="C6272">
        <v>3.19</v>
      </c>
      <c r="D6272">
        <v>3.61</v>
      </c>
      <c r="E6272">
        <v>2.4500000000000002</v>
      </c>
      <c r="F6272">
        <v>4.04</v>
      </c>
      <c r="G6272">
        <v>4.91</v>
      </c>
      <c r="H6272">
        <v>2.61</v>
      </c>
      <c r="I6272">
        <v>4.2</v>
      </c>
      <c r="J6272">
        <v>5.09</v>
      </c>
      <c r="K6272">
        <v>2.7</v>
      </c>
      <c r="U6272">
        <v>80</v>
      </c>
      <c r="V6272">
        <v>75</v>
      </c>
      <c r="W6272">
        <v>70</v>
      </c>
      <c r="X6272">
        <v>122</v>
      </c>
      <c r="Y6272">
        <v>106</v>
      </c>
      <c r="Z6272">
        <v>53</v>
      </c>
      <c r="AA6272">
        <f t="shared" si="1335"/>
        <v>506</v>
      </c>
      <c r="AB6272">
        <f t="shared" si="1340"/>
        <v>8.4318985052710192E-5</v>
      </c>
      <c r="AC6272" s="175"/>
    </row>
    <row r="6273" spans="1:29">
      <c r="A6273" t="s">
        <v>13780</v>
      </c>
      <c r="B6273" t="s">
        <v>13781</v>
      </c>
      <c r="C6273">
        <v>3.16</v>
      </c>
      <c r="D6273">
        <v>3.59</v>
      </c>
      <c r="E6273">
        <v>2.44</v>
      </c>
      <c r="F6273">
        <v>3.98</v>
      </c>
      <c r="G6273">
        <v>4.8600000000000003</v>
      </c>
      <c r="H6273">
        <v>2.58</v>
      </c>
      <c r="I6273">
        <v>4.18</v>
      </c>
      <c r="J6273">
        <v>5.08</v>
      </c>
      <c r="K6273">
        <v>2.7</v>
      </c>
      <c r="U6273">
        <v>79</v>
      </c>
      <c r="V6273">
        <v>119</v>
      </c>
      <c r="W6273">
        <v>107</v>
      </c>
      <c r="X6273">
        <v>196</v>
      </c>
      <c r="Y6273">
        <v>144</v>
      </c>
      <c r="Z6273">
        <v>168</v>
      </c>
      <c r="AA6273">
        <f t="shared" si="1335"/>
        <v>813</v>
      </c>
      <c r="AB6273">
        <f t="shared" si="1340"/>
        <v>1.3547694633963121E-4</v>
      </c>
      <c r="AC6273" s="175">
        <f t="shared" ref="AC6273" si="1351">SUM(AB6273:AB6276)/4</f>
        <v>1.4968286229959869E-4</v>
      </c>
    </row>
    <row r="6274" spans="1:29">
      <c r="A6274" t="s">
        <v>13782</v>
      </c>
      <c r="B6274" t="s">
        <v>13783</v>
      </c>
      <c r="C6274">
        <v>3.23</v>
      </c>
      <c r="D6274">
        <v>3.65</v>
      </c>
      <c r="E6274">
        <v>2.4700000000000002</v>
      </c>
      <c r="F6274">
        <v>4.03</v>
      </c>
      <c r="G6274">
        <v>4.88</v>
      </c>
      <c r="H6274">
        <v>2.57</v>
      </c>
      <c r="I6274">
        <v>4.25</v>
      </c>
      <c r="J6274">
        <v>5.12</v>
      </c>
      <c r="K6274">
        <v>2.7</v>
      </c>
      <c r="U6274">
        <v>106</v>
      </c>
      <c r="V6274">
        <v>145</v>
      </c>
      <c r="W6274">
        <v>126</v>
      </c>
      <c r="X6274">
        <v>222</v>
      </c>
      <c r="Y6274">
        <v>122</v>
      </c>
      <c r="Z6274">
        <v>262</v>
      </c>
      <c r="AA6274">
        <f t="shared" si="1335"/>
        <v>983</v>
      </c>
      <c r="AB6274">
        <f t="shared" si="1340"/>
        <v>1.6380545910437574E-4</v>
      </c>
      <c r="AC6274" s="175"/>
    </row>
    <row r="6275" spans="1:29">
      <c r="A6275" t="s">
        <v>13784</v>
      </c>
      <c r="B6275" t="s">
        <v>13785</v>
      </c>
      <c r="C6275">
        <v>3.49</v>
      </c>
      <c r="D6275">
        <v>3.86</v>
      </c>
      <c r="E6275">
        <v>2.56</v>
      </c>
      <c r="F6275">
        <v>4.47</v>
      </c>
      <c r="G6275">
        <v>5.22</v>
      </c>
      <c r="H6275">
        <v>2.7</v>
      </c>
      <c r="I6275">
        <v>4.51</v>
      </c>
      <c r="J6275">
        <v>5.27</v>
      </c>
      <c r="K6275">
        <v>2.7</v>
      </c>
      <c r="U6275">
        <v>113</v>
      </c>
      <c r="V6275">
        <v>122</v>
      </c>
      <c r="W6275">
        <v>130</v>
      </c>
      <c r="X6275">
        <v>220</v>
      </c>
      <c r="Y6275">
        <v>154</v>
      </c>
      <c r="Z6275">
        <v>226</v>
      </c>
      <c r="AA6275">
        <f t="shared" si="1335"/>
        <v>965</v>
      </c>
      <c r="AB6275">
        <f t="shared" si="1340"/>
        <v>1.6080596951752044E-4</v>
      </c>
      <c r="AC6275" s="175"/>
    </row>
    <row r="6276" spans="1:29">
      <c r="A6276" t="s">
        <v>13786</v>
      </c>
      <c r="B6276" t="s">
        <v>13787</v>
      </c>
      <c r="C6276">
        <v>3.76</v>
      </c>
      <c r="D6276">
        <v>4.0199999999999996</v>
      </c>
      <c r="E6276">
        <v>2.67</v>
      </c>
      <c r="F6276">
        <v>4.9800000000000004</v>
      </c>
      <c r="G6276">
        <v>5.63</v>
      </c>
      <c r="H6276">
        <v>2.86</v>
      </c>
      <c r="I6276">
        <v>4.78</v>
      </c>
      <c r="J6276">
        <v>5.41</v>
      </c>
      <c r="K6276">
        <v>2.7</v>
      </c>
      <c r="U6276">
        <v>122</v>
      </c>
      <c r="V6276">
        <v>118</v>
      </c>
      <c r="W6276">
        <v>117</v>
      </c>
      <c r="X6276">
        <v>166</v>
      </c>
      <c r="Y6276">
        <v>138</v>
      </c>
      <c r="Z6276">
        <v>171</v>
      </c>
      <c r="AA6276">
        <f t="shared" si="1335"/>
        <v>832</v>
      </c>
      <c r="AB6276">
        <f t="shared" si="1340"/>
        <v>1.3864307423686737E-4</v>
      </c>
      <c r="AC6276" s="175"/>
    </row>
    <row r="6277" spans="1:29">
      <c r="A6277" t="s">
        <v>13788</v>
      </c>
      <c r="B6277" t="s">
        <v>13789</v>
      </c>
      <c r="C6277">
        <v>3.95</v>
      </c>
      <c r="D6277">
        <v>4.0599999999999996</v>
      </c>
      <c r="E6277">
        <v>2.74</v>
      </c>
      <c r="F6277">
        <v>5.42</v>
      </c>
      <c r="G6277">
        <v>5.98</v>
      </c>
      <c r="H6277">
        <v>3.01</v>
      </c>
      <c r="I6277">
        <v>4.99</v>
      </c>
      <c r="J6277">
        <v>5.52</v>
      </c>
      <c r="K6277">
        <v>2.7</v>
      </c>
      <c r="U6277">
        <v>112</v>
      </c>
      <c r="V6277">
        <v>108</v>
      </c>
      <c r="W6277">
        <v>105</v>
      </c>
      <c r="X6277">
        <v>154</v>
      </c>
      <c r="Y6277">
        <v>140</v>
      </c>
      <c r="Z6277">
        <v>164</v>
      </c>
      <c r="AA6277">
        <f t="shared" si="1335"/>
        <v>783</v>
      </c>
      <c r="AB6277">
        <f t="shared" si="1340"/>
        <v>1.3047779702820569E-4</v>
      </c>
      <c r="AC6277" s="175">
        <f t="shared" ref="AC6277" si="1352">SUM(AB6277:AB6280)/4</f>
        <v>1.1943800896547436E-4</v>
      </c>
    </row>
    <row r="6278" spans="1:29">
      <c r="A6278" t="s">
        <v>13790</v>
      </c>
      <c r="B6278" t="s">
        <v>13791</v>
      </c>
      <c r="C6278">
        <v>4.0199999999999996</v>
      </c>
      <c r="D6278">
        <v>4.0599999999999996</v>
      </c>
      <c r="E6278">
        <v>2.8</v>
      </c>
      <c r="F6278">
        <v>5.73</v>
      </c>
      <c r="G6278">
        <v>6.17</v>
      </c>
      <c r="H6278">
        <v>3.11</v>
      </c>
      <c r="I6278">
        <v>5.14</v>
      </c>
      <c r="J6278">
        <v>5.61</v>
      </c>
      <c r="K6278">
        <v>2.7</v>
      </c>
      <c r="U6278">
        <v>97</v>
      </c>
      <c r="V6278">
        <v>103</v>
      </c>
      <c r="W6278">
        <v>96</v>
      </c>
      <c r="X6278">
        <v>151</v>
      </c>
      <c r="Y6278">
        <v>133</v>
      </c>
      <c r="Z6278">
        <v>149</v>
      </c>
      <c r="AA6278">
        <f t="shared" ref="AA6278:AA6341" si="1353">SUM(U6278:Z6278)</f>
        <v>729</v>
      </c>
      <c r="AB6278">
        <f t="shared" si="1340"/>
        <v>1.2147932826763979E-4</v>
      </c>
      <c r="AC6278" s="175"/>
    </row>
    <row r="6279" spans="1:29">
      <c r="A6279" t="s">
        <v>13792</v>
      </c>
      <c r="B6279" t="s">
        <v>13793</v>
      </c>
      <c r="C6279">
        <v>4.04</v>
      </c>
      <c r="D6279">
        <v>4.0599999999999996</v>
      </c>
      <c r="E6279">
        <v>2.84</v>
      </c>
      <c r="F6279">
        <v>5.98</v>
      </c>
      <c r="G6279">
        <v>6.26</v>
      </c>
      <c r="H6279">
        <v>3.22</v>
      </c>
      <c r="I6279">
        <v>5.24</v>
      </c>
      <c r="J6279">
        <v>5.66</v>
      </c>
      <c r="K6279">
        <v>2.7</v>
      </c>
      <c r="U6279">
        <v>89</v>
      </c>
      <c r="V6279">
        <v>97</v>
      </c>
      <c r="W6279">
        <v>85</v>
      </c>
      <c r="X6279">
        <v>140</v>
      </c>
      <c r="Y6279">
        <v>129</v>
      </c>
      <c r="Z6279">
        <v>151</v>
      </c>
      <c r="AA6279">
        <f t="shared" si="1353"/>
        <v>691</v>
      </c>
      <c r="AB6279">
        <f t="shared" si="1340"/>
        <v>1.1514707247316748E-4</v>
      </c>
      <c r="AC6279" s="175"/>
    </row>
    <row r="6280" spans="1:29">
      <c r="A6280" t="s">
        <v>13794</v>
      </c>
      <c r="B6280" t="s">
        <v>13795</v>
      </c>
      <c r="C6280">
        <v>4.05</v>
      </c>
      <c r="D6280">
        <v>4.0599999999999996</v>
      </c>
      <c r="E6280">
        <v>2.87</v>
      </c>
      <c r="F6280">
        <v>6.11</v>
      </c>
      <c r="G6280">
        <v>6.28</v>
      </c>
      <c r="H6280">
        <v>3.29</v>
      </c>
      <c r="I6280">
        <v>5.31</v>
      </c>
      <c r="J6280">
        <v>5.69</v>
      </c>
      <c r="K6280">
        <v>2.7</v>
      </c>
      <c r="U6280">
        <v>81</v>
      </c>
      <c r="V6280">
        <v>94</v>
      </c>
      <c r="W6280">
        <v>81</v>
      </c>
      <c r="X6280">
        <v>133</v>
      </c>
      <c r="Y6280">
        <v>130</v>
      </c>
      <c r="Z6280">
        <v>145</v>
      </c>
      <c r="AA6280">
        <f t="shared" si="1353"/>
        <v>664</v>
      </c>
      <c r="AB6280">
        <f t="shared" si="1340"/>
        <v>1.1064783809288453E-4</v>
      </c>
      <c r="AC6280" s="175"/>
    </row>
    <row r="6281" spans="1:29">
      <c r="A6281" t="s">
        <v>13796</v>
      </c>
      <c r="B6281" t="s">
        <v>13797</v>
      </c>
      <c r="C6281">
        <v>4.0599999999999996</v>
      </c>
      <c r="D6281">
        <v>4.0599999999999996</v>
      </c>
      <c r="E6281">
        <v>2.89</v>
      </c>
      <c r="F6281">
        <v>6.17</v>
      </c>
      <c r="G6281">
        <v>6.3</v>
      </c>
      <c r="H6281">
        <v>3.34</v>
      </c>
      <c r="I6281">
        <v>5.38</v>
      </c>
      <c r="J6281">
        <v>5.73</v>
      </c>
      <c r="K6281">
        <v>2.7</v>
      </c>
      <c r="U6281">
        <v>85</v>
      </c>
      <c r="V6281">
        <v>94</v>
      </c>
      <c r="W6281">
        <v>84</v>
      </c>
      <c r="X6281">
        <v>106</v>
      </c>
      <c r="Y6281">
        <v>119</v>
      </c>
      <c r="Z6281">
        <v>117</v>
      </c>
      <c r="AA6281">
        <f t="shared" si="1353"/>
        <v>605</v>
      </c>
      <c r="AB6281">
        <f t="shared" si="1340"/>
        <v>1.0081617778041436E-4</v>
      </c>
      <c r="AC6281" s="175">
        <f t="shared" ref="AC6281:AC6341" si="1354">SUM(AB6281:AB6284)/4</f>
        <v>9.7483411572797356E-5</v>
      </c>
    </row>
    <row r="6282" spans="1:29">
      <c r="A6282" t="s">
        <v>13798</v>
      </c>
      <c r="B6282" t="s">
        <v>13799</v>
      </c>
      <c r="C6282">
        <v>4.0599999999999996</v>
      </c>
      <c r="D6282">
        <v>4.0599999999999996</v>
      </c>
      <c r="E6282">
        <v>2.91</v>
      </c>
      <c r="F6282">
        <v>6.19</v>
      </c>
      <c r="G6282">
        <v>6.3</v>
      </c>
      <c r="H6282">
        <v>3.36</v>
      </c>
      <c r="I6282">
        <v>5.41</v>
      </c>
      <c r="J6282">
        <v>5.74</v>
      </c>
      <c r="K6282">
        <v>2.7</v>
      </c>
      <c r="U6282">
        <v>83</v>
      </c>
      <c r="V6282">
        <v>89</v>
      </c>
      <c r="W6282">
        <v>85</v>
      </c>
      <c r="X6282">
        <v>94</v>
      </c>
      <c r="Y6282">
        <v>122</v>
      </c>
      <c r="Z6282">
        <v>112</v>
      </c>
      <c r="AA6282">
        <f t="shared" si="1353"/>
        <v>585</v>
      </c>
      <c r="AB6282">
        <f t="shared" si="1340"/>
        <v>9.7483411572797356E-5</v>
      </c>
      <c r="AC6282" s="175"/>
    </row>
    <row r="6283" spans="1:29">
      <c r="A6283" t="s">
        <v>13800</v>
      </c>
      <c r="B6283" t="s">
        <v>13801</v>
      </c>
      <c r="C6283">
        <v>4.0599999999999996</v>
      </c>
      <c r="D6283">
        <v>4.0599999999999996</v>
      </c>
      <c r="E6283">
        <v>2.9</v>
      </c>
      <c r="F6283">
        <v>6.18</v>
      </c>
      <c r="G6283">
        <v>6.29</v>
      </c>
      <c r="H6283">
        <v>3.35</v>
      </c>
      <c r="I6283">
        <v>5.4</v>
      </c>
      <c r="J6283">
        <v>5.74</v>
      </c>
      <c r="K6283">
        <v>2.7</v>
      </c>
      <c r="U6283">
        <v>82</v>
      </c>
      <c r="V6283">
        <v>93</v>
      </c>
      <c r="W6283">
        <v>91</v>
      </c>
      <c r="X6283">
        <v>90</v>
      </c>
      <c r="Y6283">
        <v>111</v>
      </c>
      <c r="Z6283">
        <v>100</v>
      </c>
      <c r="AA6283">
        <f t="shared" si="1353"/>
        <v>567</v>
      </c>
      <c r="AB6283">
        <f t="shared" si="1340"/>
        <v>9.4483921985942057E-5</v>
      </c>
      <c r="AC6283" s="175"/>
    </row>
    <row r="6284" spans="1:29">
      <c r="A6284" t="s">
        <v>13802</v>
      </c>
      <c r="B6284" t="s">
        <v>13803</v>
      </c>
      <c r="C6284">
        <v>4.05</v>
      </c>
      <c r="D6284">
        <v>4.0599999999999996</v>
      </c>
      <c r="E6284">
        <v>2.88</v>
      </c>
      <c r="F6284">
        <v>6.11</v>
      </c>
      <c r="G6284">
        <v>6.28</v>
      </c>
      <c r="H6284">
        <v>3.31</v>
      </c>
      <c r="I6284">
        <v>5.33</v>
      </c>
      <c r="J6284">
        <v>5.71</v>
      </c>
      <c r="K6284">
        <v>2.7</v>
      </c>
      <c r="U6284">
        <v>85</v>
      </c>
      <c r="V6284">
        <v>98</v>
      </c>
      <c r="W6284">
        <v>95</v>
      </c>
      <c r="X6284">
        <v>78</v>
      </c>
      <c r="Y6284">
        <v>109</v>
      </c>
      <c r="Z6284">
        <v>118</v>
      </c>
      <c r="AA6284">
        <f t="shared" si="1353"/>
        <v>583</v>
      </c>
      <c r="AB6284">
        <f t="shared" si="1340"/>
        <v>9.7150134952035661E-5</v>
      </c>
      <c r="AC6284" s="175"/>
    </row>
    <row r="6285" spans="1:29">
      <c r="A6285" t="s">
        <v>13804</v>
      </c>
      <c r="B6285" t="s">
        <v>13805</v>
      </c>
      <c r="C6285">
        <v>4.03</v>
      </c>
      <c r="D6285">
        <v>4.0599999999999996</v>
      </c>
      <c r="E6285">
        <v>2.82</v>
      </c>
      <c r="F6285">
        <v>5.91</v>
      </c>
      <c r="G6285">
        <v>6.24</v>
      </c>
      <c r="H6285">
        <v>3.24</v>
      </c>
      <c r="I6285">
        <v>5.18</v>
      </c>
      <c r="J6285">
        <v>5.62</v>
      </c>
      <c r="K6285">
        <v>2.7</v>
      </c>
      <c r="U6285">
        <v>83</v>
      </c>
      <c r="V6285">
        <v>102</v>
      </c>
      <c r="W6285">
        <v>100</v>
      </c>
      <c r="X6285">
        <v>83</v>
      </c>
      <c r="Y6285">
        <v>117</v>
      </c>
      <c r="Z6285">
        <v>139</v>
      </c>
      <c r="AA6285">
        <f t="shared" si="1353"/>
        <v>624</v>
      </c>
      <c r="AB6285">
        <f t="shared" si="1340"/>
        <v>1.0398230567765052E-4</v>
      </c>
      <c r="AC6285" s="175">
        <f t="shared" ref="AC6285:AC6345" si="1355">SUM(AB6285:AB6288)/4</f>
        <v>1.1098111471364623E-4</v>
      </c>
    </row>
    <row r="6286" spans="1:29">
      <c r="A6286" t="s">
        <v>13806</v>
      </c>
      <c r="B6286" t="s">
        <v>13807</v>
      </c>
      <c r="C6286">
        <v>3.86</v>
      </c>
      <c r="D6286">
        <v>4.05</v>
      </c>
      <c r="E6286">
        <v>2.71</v>
      </c>
      <c r="F6286">
        <v>5.43</v>
      </c>
      <c r="G6286">
        <v>6.03</v>
      </c>
      <c r="H6286">
        <v>3.1</v>
      </c>
      <c r="I6286">
        <v>4.8899999999999997</v>
      </c>
      <c r="J6286">
        <v>5.47</v>
      </c>
      <c r="K6286">
        <v>2.7</v>
      </c>
      <c r="U6286">
        <v>83</v>
      </c>
      <c r="V6286">
        <v>110</v>
      </c>
      <c r="W6286">
        <v>110</v>
      </c>
      <c r="X6286">
        <v>88</v>
      </c>
      <c r="Y6286">
        <v>123</v>
      </c>
      <c r="Z6286">
        <v>135</v>
      </c>
      <c r="AA6286">
        <f t="shared" si="1353"/>
        <v>649</v>
      </c>
      <c r="AB6286">
        <f t="shared" si="1340"/>
        <v>1.0814826343717177E-4</v>
      </c>
      <c r="AC6286" s="175"/>
    </row>
    <row r="6287" spans="1:29">
      <c r="A6287" t="s">
        <v>13808</v>
      </c>
      <c r="B6287" t="s">
        <v>13809</v>
      </c>
      <c r="C6287">
        <v>3.67</v>
      </c>
      <c r="D6287">
        <v>3.98</v>
      </c>
      <c r="E6287">
        <v>2.64</v>
      </c>
      <c r="F6287">
        <v>5.01</v>
      </c>
      <c r="G6287">
        <v>5.71</v>
      </c>
      <c r="H6287">
        <v>2.95</v>
      </c>
      <c r="I6287">
        <v>4.6900000000000004</v>
      </c>
      <c r="J6287">
        <v>5.37</v>
      </c>
      <c r="K6287">
        <v>2.7</v>
      </c>
      <c r="U6287">
        <v>84</v>
      </c>
      <c r="V6287">
        <v>118</v>
      </c>
      <c r="W6287">
        <v>117</v>
      </c>
      <c r="X6287">
        <v>102</v>
      </c>
      <c r="Y6287">
        <v>127</v>
      </c>
      <c r="Z6287">
        <v>142</v>
      </c>
      <c r="AA6287">
        <f t="shared" si="1353"/>
        <v>690</v>
      </c>
      <c r="AB6287">
        <f t="shared" si="1340"/>
        <v>1.1498043416278663E-4</v>
      </c>
      <c r="AC6287" s="175"/>
    </row>
    <row r="6288" spans="1:29">
      <c r="A6288" t="s">
        <v>13810</v>
      </c>
      <c r="B6288" t="s">
        <v>13811</v>
      </c>
      <c r="C6288">
        <v>3.55</v>
      </c>
      <c r="D6288">
        <v>3.9</v>
      </c>
      <c r="E6288">
        <v>2.59</v>
      </c>
      <c r="F6288">
        <v>4.75</v>
      </c>
      <c r="G6288">
        <v>5.49</v>
      </c>
      <c r="H6288">
        <v>2.85</v>
      </c>
      <c r="I6288">
        <v>4.57</v>
      </c>
      <c r="J6288">
        <v>5.3</v>
      </c>
      <c r="K6288">
        <v>2.7</v>
      </c>
      <c r="U6288">
        <v>81</v>
      </c>
      <c r="V6288">
        <v>118</v>
      </c>
      <c r="W6288">
        <v>111</v>
      </c>
      <c r="X6288">
        <v>106</v>
      </c>
      <c r="Y6288">
        <v>138</v>
      </c>
      <c r="Z6288">
        <v>147</v>
      </c>
      <c r="AA6288">
        <f t="shared" si="1353"/>
        <v>701</v>
      </c>
      <c r="AB6288">
        <f t="shared" si="1340"/>
        <v>1.1681345557697599E-4</v>
      </c>
      <c r="AC6288" s="175"/>
    </row>
    <row r="6289" spans="1:29">
      <c r="A6289" t="s">
        <v>13812</v>
      </c>
      <c r="B6289" t="s">
        <v>13813</v>
      </c>
      <c r="C6289">
        <v>3.45</v>
      </c>
      <c r="D6289">
        <v>3.83</v>
      </c>
      <c r="E6289">
        <v>2.5499999999999998</v>
      </c>
      <c r="F6289">
        <v>4.55</v>
      </c>
      <c r="G6289">
        <v>5.34</v>
      </c>
      <c r="H6289">
        <v>2.79</v>
      </c>
      <c r="I6289">
        <v>4.47</v>
      </c>
      <c r="J6289">
        <v>5.24</v>
      </c>
      <c r="K6289">
        <v>2.7</v>
      </c>
      <c r="U6289">
        <v>82</v>
      </c>
      <c r="V6289">
        <v>112</v>
      </c>
      <c r="W6289">
        <v>99</v>
      </c>
      <c r="X6289">
        <v>98</v>
      </c>
      <c r="Y6289">
        <v>134</v>
      </c>
      <c r="Z6289">
        <v>126</v>
      </c>
      <c r="AA6289">
        <f t="shared" si="1353"/>
        <v>651</v>
      </c>
      <c r="AB6289">
        <f t="shared" si="1340"/>
        <v>1.0848154005793348E-4</v>
      </c>
      <c r="AC6289" s="175">
        <f t="shared" ref="AC6289:AC6349" si="1356">SUM(AB6289:AB6292)/4</f>
        <v>7.6195367421643754E-5</v>
      </c>
    </row>
    <row r="6290" spans="1:29">
      <c r="A6290" t="s">
        <v>13814</v>
      </c>
      <c r="B6290" t="s">
        <v>13815</v>
      </c>
      <c r="C6290">
        <v>3.34</v>
      </c>
      <c r="D6290">
        <v>3.74</v>
      </c>
      <c r="E6290">
        <v>2.5099999999999998</v>
      </c>
      <c r="F6290">
        <v>4.32</v>
      </c>
      <c r="G6290">
        <v>5.14</v>
      </c>
      <c r="H6290">
        <v>2.7</v>
      </c>
      <c r="I6290">
        <v>4.3600000000000003</v>
      </c>
      <c r="J6290">
        <v>5.18</v>
      </c>
      <c r="K6290">
        <v>2.7</v>
      </c>
      <c r="U6290">
        <v>67</v>
      </c>
      <c r="V6290">
        <v>90</v>
      </c>
      <c r="W6290">
        <v>68</v>
      </c>
      <c r="X6290">
        <v>95</v>
      </c>
      <c r="Y6290">
        <v>122</v>
      </c>
      <c r="Z6290">
        <v>73</v>
      </c>
      <c r="AA6290">
        <f t="shared" si="1353"/>
        <v>515</v>
      </c>
      <c r="AB6290">
        <f t="shared" si="1340"/>
        <v>8.5818729846137855E-5</v>
      </c>
      <c r="AC6290" s="175"/>
    </row>
    <row r="6291" spans="1:29">
      <c r="A6291" t="s">
        <v>13816</v>
      </c>
      <c r="B6291" t="s">
        <v>13817</v>
      </c>
      <c r="C6291">
        <v>3.26</v>
      </c>
      <c r="D6291">
        <v>3.68</v>
      </c>
      <c r="E6291">
        <v>2.48</v>
      </c>
      <c r="F6291">
        <v>4.17</v>
      </c>
      <c r="G6291">
        <v>5.01</v>
      </c>
      <c r="H6291">
        <v>2.66</v>
      </c>
      <c r="I6291">
        <v>4.28</v>
      </c>
      <c r="J6291">
        <v>5.14</v>
      </c>
      <c r="K6291">
        <v>2.7</v>
      </c>
      <c r="U6291">
        <v>57</v>
      </c>
      <c r="V6291">
        <v>64</v>
      </c>
      <c r="W6291">
        <v>43</v>
      </c>
      <c r="X6291">
        <v>71</v>
      </c>
      <c r="Y6291">
        <v>91</v>
      </c>
      <c r="Z6291">
        <v>30</v>
      </c>
      <c r="AA6291">
        <f t="shared" si="1353"/>
        <v>356</v>
      </c>
      <c r="AB6291">
        <f t="shared" si="1340"/>
        <v>5.9323238495582666E-5</v>
      </c>
      <c r="AC6291" s="175"/>
    </row>
    <row r="6292" spans="1:29">
      <c r="A6292" t="s">
        <v>13818</v>
      </c>
      <c r="B6292" t="s">
        <v>13819</v>
      </c>
      <c r="C6292">
        <v>3.2</v>
      </c>
      <c r="D6292">
        <v>3.62</v>
      </c>
      <c r="E6292">
        <v>2.46</v>
      </c>
      <c r="F6292">
        <v>4.04</v>
      </c>
      <c r="G6292">
        <v>4.91</v>
      </c>
      <c r="H6292">
        <v>2.62</v>
      </c>
      <c r="I6292">
        <v>4.22</v>
      </c>
      <c r="J6292">
        <v>5.0999999999999996</v>
      </c>
      <c r="K6292">
        <v>2.7</v>
      </c>
      <c r="U6292">
        <v>60</v>
      </c>
      <c r="V6292">
        <v>52</v>
      </c>
      <c r="W6292">
        <v>42</v>
      </c>
      <c r="X6292">
        <v>72</v>
      </c>
      <c r="Y6292">
        <v>68</v>
      </c>
      <c r="Z6292">
        <v>13</v>
      </c>
      <c r="AA6292">
        <f t="shared" si="1353"/>
        <v>307</v>
      </c>
      <c r="AB6292">
        <f t="shared" si="1340"/>
        <v>5.1157961286921007E-5</v>
      </c>
      <c r="AC6292" s="175"/>
    </row>
    <row r="6293" spans="1:29">
      <c r="A6293" t="s">
        <v>13820</v>
      </c>
      <c r="B6293" t="s">
        <v>13821</v>
      </c>
      <c r="C6293">
        <v>3.15</v>
      </c>
      <c r="D6293">
        <v>3.58</v>
      </c>
      <c r="E6293">
        <v>2.44</v>
      </c>
      <c r="F6293">
        <v>3.94</v>
      </c>
      <c r="G6293">
        <v>4.82</v>
      </c>
      <c r="H6293">
        <v>2.58</v>
      </c>
      <c r="I6293">
        <v>4.16</v>
      </c>
      <c r="J6293">
        <v>5.07</v>
      </c>
      <c r="K6293">
        <v>2.7</v>
      </c>
      <c r="U6293">
        <v>64</v>
      </c>
      <c r="V6293">
        <v>52</v>
      </c>
      <c r="W6293">
        <v>45</v>
      </c>
      <c r="X6293">
        <v>84</v>
      </c>
      <c r="Y6293">
        <v>71</v>
      </c>
      <c r="Z6293">
        <v>15</v>
      </c>
      <c r="AA6293">
        <f t="shared" si="1353"/>
        <v>331</v>
      </c>
      <c r="AB6293">
        <f t="shared" si="1340"/>
        <v>5.5157280736061412E-5</v>
      </c>
      <c r="AC6293" s="175">
        <f t="shared" ref="AC6293:AC6353" si="1357">SUM(AB6293:AB6296)/4</f>
        <v>6.3655834565484767E-5</v>
      </c>
    </row>
    <row r="6294" spans="1:29">
      <c r="A6294" t="s">
        <v>13822</v>
      </c>
      <c r="B6294" t="s">
        <v>13823</v>
      </c>
      <c r="C6294">
        <v>3.1</v>
      </c>
      <c r="D6294">
        <v>3.54</v>
      </c>
      <c r="E6294">
        <v>2.4300000000000002</v>
      </c>
      <c r="F6294">
        <v>3.84</v>
      </c>
      <c r="G6294">
        <v>4.74</v>
      </c>
      <c r="H6294">
        <v>2.54</v>
      </c>
      <c r="I6294">
        <v>4.12</v>
      </c>
      <c r="J6294">
        <v>5.04</v>
      </c>
      <c r="K6294">
        <v>2.7</v>
      </c>
      <c r="U6294">
        <v>65</v>
      </c>
      <c r="V6294">
        <v>50</v>
      </c>
      <c r="W6294">
        <v>49</v>
      </c>
      <c r="X6294">
        <v>86</v>
      </c>
      <c r="Y6294">
        <v>69</v>
      </c>
      <c r="Z6294">
        <v>12</v>
      </c>
      <c r="AA6294">
        <f t="shared" si="1353"/>
        <v>331</v>
      </c>
      <c r="AB6294">
        <f t="shared" ref="AB6294:AB6357" si="1358">AA6294/$AD$4</f>
        <v>5.5157280736061412E-5</v>
      </c>
      <c r="AC6294" s="175"/>
    </row>
    <row r="6295" spans="1:29">
      <c r="A6295" t="s">
        <v>13824</v>
      </c>
      <c r="B6295" t="s">
        <v>13825</v>
      </c>
      <c r="C6295">
        <v>3.07</v>
      </c>
      <c r="D6295">
        <v>3.51</v>
      </c>
      <c r="E6295">
        <v>2.41</v>
      </c>
      <c r="F6295">
        <v>3.77</v>
      </c>
      <c r="G6295">
        <v>4.68</v>
      </c>
      <c r="H6295">
        <v>2.52</v>
      </c>
      <c r="I6295">
        <v>4.08</v>
      </c>
      <c r="J6295">
        <v>5.0199999999999996</v>
      </c>
      <c r="K6295">
        <v>2.7</v>
      </c>
      <c r="U6295">
        <v>73</v>
      </c>
      <c r="V6295">
        <v>58</v>
      </c>
      <c r="W6295">
        <v>56</v>
      </c>
      <c r="X6295">
        <v>85</v>
      </c>
      <c r="Y6295">
        <v>66</v>
      </c>
      <c r="Z6295">
        <v>23</v>
      </c>
      <c r="AA6295">
        <f t="shared" si="1353"/>
        <v>361</v>
      </c>
      <c r="AB6295">
        <f t="shared" si="1358"/>
        <v>6.0156430047486918E-5</v>
      </c>
      <c r="AC6295" s="175"/>
    </row>
    <row r="6296" spans="1:29">
      <c r="A6296" t="s">
        <v>13826</v>
      </c>
      <c r="B6296" t="s">
        <v>13827</v>
      </c>
      <c r="C6296">
        <v>3.04</v>
      </c>
      <c r="D6296">
        <v>3.49</v>
      </c>
      <c r="E6296">
        <v>2.4</v>
      </c>
      <c r="F6296">
        <v>3.73</v>
      </c>
      <c r="G6296">
        <v>4.6399999999999997</v>
      </c>
      <c r="H6296">
        <v>2.5</v>
      </c>
      <c r="I6296">
        <v>4.0599999999999996</v>
      </c>
      <c r="J6296">
        <v>5.01</v>
      </c>
      <c r="K6296">
        <v>2.7</v>
      </c>
      <c r="U6296">
        <v>80</v>
      </c>
      <c r="V6296">
        <v>80</v>
      </c>
      <c r="W6296">
        <v>75</v>
      </c>
      <c r="X6296">
        <v>111</v>
      </c>
      <c r="Y6296">
        <v>106</v>
      </c>
      <c r="Z6296">
        <v>53</v>
      </c>
      <c r="AA6296">
        <f t="shared" si="1353"/>
        <v>505</v>
      </c>
      <c r="AB6296">
        <f t="shared" si="1358"/>
        <v>8.4152346742329351E-5</v>
      </c>
      <c r="AC6296" s="175"/>
    </row>
    <row r="6297" spans="1:29">
      <c r="A6297" t="s">
        <v>13828</v>
      </c>
      <c r="B6297" t="s">
        <v>13829</v>
      </c>
      <c r="C6297">
        <v>3.03</v>
      </c>
      <c r="D6297">
        <v>3.48</v>
      </c>
      <c r="E6297">
        <v>2.39</v>
      </c>
      <c r="F6297">
        <v>3.7</v>
      </c>
      <c r="G6297">
        <v>4.6100000000000003</v>
      </c>
      <c r="H6297">
        <v>2.48</v>
      </c>
      <c r="I6297">
        <v>4.04</v>
      </c>
      <c r="J6297">
        <v>5</v>
      </c>
      <c r="K6297">
        <v>2.7</v>
      </c>
      <c r="U6297">
        <v>76</v>
      </c>
      <c r="V6297">
        <v>125</v>
      </c>
      <c r="W6297">
        <v>112</v>
      </c>
      <c r="X6297">
        <v>181</v>
      </c>
      <c r="Y6297">
        <v>144</v>
      </c>
      <c r="Z6297">
        <v>168</v>
      </c>
      <c r="AA6297">
        <f t="shared" si="1353"/>
        <v>806</v>
      </c>
      <c r="AB6297">
        <f t="shared" si="1358"/>
        <v>1.3431047816696526E-4</v>
      </c>
      <c r="AC6297" s="175">
        <f t="shared" ref="AC6297:AC6357" si="1359">SUM(AB6297:AB6300)/4</f>
        <v>1.5039107511871728E-4</v>
      </c>
    </row>
    <row r="6298" spans="1:29">
      <c r="A6298" t="s">
        <v>13830</v>
      </c>
      <c r="B6298" t="s">
        <v>13831</v>
      </c>
      <c r="C6298">
        <v>3.11</v>
      </c>
      <c r="D6298">
        <v>3.55</v>
      </c>
      <c r="E6298">
        <v>2.42</v>
      </c>
      <c r="F6298">
        <v>3.77</v>
      </c>
      <c r="G6298">
        <v>4.6500000000000004</v>
      </c>
      <c r="H6298">
        <v>2.4700000000000002</v>
      </c>
      <c r="I6298">
        <v>4.13</v>
      </c>
      <c r="J6298">
        <v>5.05</v>
      </c>
      <c r="K6298">
        <v>2.7</v>
      </c>
      <c r="U6298">
        <v>113</v>
      </c>
      <c r="V6298">
        <v>149</v>
      </c>
      <c r="W6298">
        <v>133</v>
      </c>
      <c r="X6298">
        <v>200</v>
      </c>
      <c r="Y6298">
        <v>122</v>
      </c>
      <c r="Z6298">
        <v>262</v>
      </c>
      <c r="AA6298">
        <f t="shared" si="1353"/>
        <v>979</v>
      </c>
      <c r="AB6298">
        <f t="shared" si="1358"/>
        <v>1.6313890586285235E-4</v>
      </c>
      <c r="AC6298" s="175"/>
    </row>
    <row r="6299" spans="1:29">
      <c r="A6299" t="s">
        <v>13832</v>
      </c>
      <c r="B6299" t="s">
        <v>13833</v>
      </c>
      <c r="C6299">
        <v>3.4</v>
      </c>
      <c r="D6299">
        <v>3.78</v>
      </c>
      <c r="E6299">
        <v>2.5299999999999998</v>
      </c>
      <c r="F6299">
        <v>4.21</v>
      </c>
      <c r="G6299">
        <v>4.99</v>
      </c>
      <c r="H6299">
        <v>2.59</v>
      </c>
      <c r="I6299">
        <v>4.42</v>
      </c>
      <c r="J6299">
        <v>5.21</v>
      </c>
      <c r="K6299">
        <v>2.7</v>
      </c>
      <c r="U6299">
        <v>118</v>
      </c>
      <c r="V6299">
        <v>127</v>
      </c>
      <c r="W6299">
        <v>135</v>
      </c>
      <c r="X6299">
        <v>213</v>
      </c>
      <c r="Y6299">
        <v>154</v>
      </c>
      <c r="Z6299">
        <v>226</v>
      </c>
      <c r="AA6299">
        <f t="shared" si="1353"/>
        <v>973</v>
      </c>
      <c r="AB6299">
        <f t="shared" si="1358"/>
        <v>1.6213907600056725E-4</v>
      </c>
      <c r="AC6299" s="175"/>
    </row>
    <row r="6300" spans="1:29">
      <c r="A6300" t="s">
        <v>13834</v>
      </c>
      <c r="B6300" t="s">
        <v>13835</v>
      </c>
      <c r="C6300">
        <v>3.72</v>
      </c>
      <c r="D6300">
        <v>4.01</v>
      </c>
      <c r="E6300">
        <v>2.65</v>
      </c>
      <c r="F6300">
        <v>4.7699999999999996</v>
      </c>
      <c r="G6300">
        <v>5.43</v>
      </c>
      <c r="H6300">
        <v>2.75</v>
      </c>
      <c r="I6300">
        <v>4.74</v>
      </c>
      <c r="J6300">
        <v>5.39</v>
      </c>
      <c r="K6300">
        <v>2.7</v>
      </c>
      <c r="U6300">
        <v>129</v>
      </c>
      <c r="V6300">
        <v>124</v>
      </c>
      <c r="W6300">
        <v>122</v>
      </c>
      <c r="X6300">
        <v>168</v>
      </c>
      <c r="Y6300">
        <v>138</v>
      </c>
      <c r="Z6300">
        <v>171</v>
      </c>
      <c r="AA6300">
        <f t="shared" si="1353"/>
        <v>852</v>
      </c>
      <c r="AB6300">
        <f t="shared" si="1358"/>
        <v>1.4197584044448437E-4</v>
      </c>
      <c r="AC6300" s="175"/>
    </row>
    <row r="6301" spans="1:29">
      <c r="A6301" t="s">
        <v>13836</v>
      </c>
      <c r="B6301" t="s">
        <v>13837</v>
      </c>
      <c r="C6301">
        <v>3.97</v>
      </c>
      <c r="D6301">
        <v>4.0599999999999996</v>
      </c>
      <c r="E6301">
        <v>2.75</v>
      </c>
      <c r="F6301">
        <v>5.34</v>
      </c>
      <c r="G6301">
        <v>5.89</v>
      </c>
      <c r="H6301">
        <v>2.94</v>
      </c>
      <c r="I6301">
        <v>5.01</v>
      </c>
      <c r="J6301">
        <v>5.54</v>
      </c>
      <c r="K6301">
        <v>2.7</v>
      </c>
      <c r="U6301">
        <v>117</v>
      </c>
      <c r="V6301">
        <v>114</v>
      </c>
      <c r="W6301">
        <v>111</v>
      </c>
      <c r="X6301">
        <v>156</v>
      </c>
      <c r="Y6301">
        <v>140</v>
      </c>
      <c r="Z6301">
        <v>164</v>
      </c>
      <c r="AA6301">
        <f t="shared" si="1353"/>
        <v>802</v>
      </c>
      <c r="AB6301">
        <f t="shared" si="1358"/>
        <v>1.3364392492544184E-4</v>
      </c>
      <c r="AC6301" s="175">
        <f t="shared" ref="AC6301:AC6361" si="1360">SUM(AB6301:AB6304)/4</f>
        <v>1.2210422193156798E-4</v>
      </c>
    </row>
    <row r="6302" spans="1:29">
      <c r="A6302" t="s">
        <v>13838</v>
      </c>
      <c r="B6302" t="s">
        <v>13839</v>
      </c>
      <c r="C6302">
        <v>4.05</v>
      </c>
      <c r="D6302">
        <v>4.0599999999999996</v>
      </c>
      <c r="E6302">
        <v>2.83</v>
      </c>
      <c r="F6302">
        <v>5.78</v>
      </c>
      <c r="G6302">
        <v>6.18</v>
      </c>
      <c r="H6302">
        <v>3.08</v>
      </c>
      <c r="I6302">
        <v>5.23</v>
      </c>
      <c r="J6302">
        <v>5.65</v>
      </c>
      <c r="K6302">
        <v>2.7</v>
      </c>
      <c r="U6302">
        <v>106</v>
      </c>
      <c r="V6302">
        <v>109</v>
      </c>
      <c r="W6302">
        <v>101</v>
      </c>
      <c r="X6302">
        <v>145</v>
      </c>
      <c r="Y6302">
        <v>133</v>
      </c>
      <c r="Z6302">
        <v>149</v>
      </c>
      <c r="AA6302">
        <f t="shared" si="1353"/>
        <v>743</v>
      </c>
      <c r="AB6302">
        <f t="shared" si="1358"/>
        <v>1.238122646129717E-4</v>
      </c>
      <c r="AC6302" s="175"/>
    </row>
    <row r="6303" spans="1:29">
      <c r="A6303" t="s">
        <v>13840</v>
      </c>
      <c r="B6303" t="s">
        <v>13841</v>
      </c>
      <c r="C6303">
        <v>4.0599999999999996</v>
      </c>
      <c r="D6303">
        <v>4.0599999999999996</v>
      </c>
      <c r="E6303">
        <v>2.89</v>
      </c>
      <c r="F6303">
        <v>6.08</v>
      </c>
      <c r="G6303">
        <v>6.29</v>
      </c>
      <c r="H6303">
        <v>3.22</v>
      </c>
      <c r="I6303">
        <v>5.37</v>
      </c>
      <c r="J6303">
        <v>5.72</v>
      </c>
      <c r="K6303">
        <v>2.7</v>
      </c>
      <c r="U6303">
        <v>96</v>
      </c>
      <c r="V6303">
        <v>103</v>
      </c>
      <c r="W6303">
        <v>91</v>
      </c>
      <c r="X6303">
        <v>133</v>
      </c>
      <c r="Y6303">
        <v>129</v>
      </c>
      <c r="Z6303">
        <v>151</v>
      </c>
      <c r="AA6303">
        <f t="shared" si="1353"/>
        <v>703</v>
      </c>
      <c r="AB6303">
        <f t="shared" si="1358"/>
        <v>1.1714673219773768E-4</v>
      </c>
      <c r="AC6303" s="175"/>
    </row>
    <row r="6304" spans="1:29">
      <c r="A6304" t="s">
        <v>13842</v>
      </c>
      <c r="B6304" t="s">
        <v>13843</v>
      </c>
      <c r="C6304">
        <v>4.0599999999999996</v>
      </c>
      <c r="D6304">
        <v>4.0599999999999996</v>
      </c>
      <c r="E6304">
        <v>2.93</v>
      </c>
      <c r="F6304">
        <v>6.23</v>
      </c>
      <c r="G6304">
        <v>6.31</v>
      </c>
      <c r="H6304">
        <v>3.33</v>
      </c>
      <c r="I6304">
        <v>5.49</v>
      </c>
      <c r="J6304">
        <v>5.79</v>
      </c>
      <c r="K6304">
        <v>2.7</v>
      </c>
      <c r="U6304">
        <v>93</v>
      </c>
      <c r="V6304">
        <v>100</v>
      </c>
      <c r="W6304">
        <v>88</v>
      </c>
      <c r="X6304">
        <v>127</v>
      </c>
      <c r="Y6304">
        <v>130</v>
      </c>
      <c r="Z6304">
        <v>145</v>
      </c>
      <c r="AA6304">
        <f t="shared" si="1353"/>
        <v>683</v>
      </c>
      <c r="AB6304">
        <f t="shared" si="1358"/>
        <v>1.1381396599012069E-4</v>
      </c>
      <c r="AC6304" s="175"/>
    </row>
    <row r="6305" spans="1:29">
      <c r="A6305" t="s">
        <v>13844</v>
      </c>
      <c r="B6305" t="s">
        <v>13845</v>
      </c>
      <c r="C6305">
        <v>4.0599999999999996</v>
      </c>
      <c r="D6305">
        <v>4.0599999999999996</v>
      </c>
      <c r="E6305">
        <v>2.97</v>
      </c>
      <c r="F6305">
        <v>6.27</v>
      </c>
      <c r="G6305">
        <v>6.31</v>
      </c>
      <c r="H6305">
        <v>3.4</v>
      </c>
      <c r="I6305">
        <v>5.58</v>
      </c>
      <c r="J6305">
        <v>5.83</v>
      </c>
      <c r="K6305">
        <v>2.7</v>
      </c>
      <c r="U6305">
        <v>91</v>
      </c>
      <c r="V6305">
        <v>99</v>
      </c>
      <c r="W6305">
        <v>91</v>
      </c>
      <c r="X6305">
        <v>109</v>
      </c>
      <c r="Y6305">
        <v>119</v>
      </c>
      <c r="Z6305">
        <v>117</v>
      </c>
      <c r="AA6305">
        <f t="shared" si="1353"/>
        <v>626</v>
      </c>
      <c r="AB6305">
        <f t="shared" si="1358"/>
        <v>1.0431558229841223E-4</v>
      </c>
      <c r="AC6305" s="175">
        <f t="shared" ref="AC6305:AC6365" si="1361">SUM(AB6305:AB6308)/4</f>
        <v>1.0064953947003352E-4</v>
      </c>
    </row>
    <row r="6306" spans="1:29">
      <c r="A6306" t="s">
        <v>13846</v>
      </c>
      <c r="B6306" t="s">
        <v>13847</v>
      </c>
      <c r="C6306">
        <v>4.0599999999999996</v>
      </c>
      <c r="D6306">
        <v>4.0599999999999996</v>
      </c>
      <c r="E6306">
        <v>2.99</v>
      </c>
      <c r="F6306">
        <v>6.28</v>
      </c>
      <c r="G6306">
        <v>6.31</v>
      </c>
      <c r="H6306">
        <v>3.44</v>
      </c>
      <c r="I6306">
        <v>5.63</v>
      </c>
      <c r="J6306">
        <v>5.86</v>
      </c>
      <c r="K6306">
        <v>2.7</v>
      </c>
      <c r="U6306">
        <v>92</v>
      </c>
      <c r="V6306">
        <v>95</v>
      </c>
      <c r="W6306">
        <v>92</v>
      </c>
      <c r="X6306">
        <v>90</v>
      </c>
      <c r="Y6306">
        <v>122</v>
      </c>
      <c r="Z6306">
        <v>112</v>
      </c>
      <c r="AA6306">
        <f t="shared" si="1353"/>
        <v>603</v>
      </c>
      <c r="AB6306">
        <f t="shared" si="1358"/>
        <v>1.0048290115965267E-4</v>
      </c>
      <c r="AC6306" s="175"/>
    </row>
    <row r="6307" spans="1:29">
      <c r="A6307" t="s">
        <v>13848</v>
      </c>
      <c r="B6307" t="s">
        <v>13849</v>
      </c>
      <c r="C6307">
        <v>4.0599999999999996</v>
      </c>
      <c r="D6307">
        <v>4.0599999999999996</v>
      </c>
      <c r="E6307">
        <v>2.99</v>
      </c>
      <c r="F6307">
        <v>6.28</v>
      </c>
      <c r="G6307">
        <v>6.31</v>
      </c>
      <c r="H6307">
        <v>3.43</v>
      </c>
      <c r="I6307">
        <v>5.64</v>
      </c>
      <c r="J6307">
        <v>5.87</v>
      </c>
      <c r="K6307">
        <v>2.7</v>
      </c>
      <c r="U6307">
        <v>90</v>
      </c>
      <c r="V6307">
        <v>100</v>
      </c>
      <c r="W6307">
        <v>99</v>
      </c>
      <c r="X6307">
        <v>86</v>
      </c>
      <c r="Y6307">
        <v>111</v>
      </c>
      <c r="Z6307">
        <v>100</v>
      </c>
      <c r="AA6307">
        <f t="shared" si="1353"/>
        <v>586</v>
      </c>
      <c r="AB6307">
        <f t="shared" si="1358"/>
        <v>9.7650049883178211E-5</v>
      </c>
      <c r="AC6307" s="175"/>
    </row>
    <row r="6308" spans="1:29">
      <c r="A6308" t="s">
        <v>13850</v>
      </c>
      <c r="B6308" t="s">
        <v>13851</v>
      </c>
      <c r="C6308">
        <v>4.0599999999999996</v>
      </c>
      <c r="D6308">
        <v>4.0599999999999996</v>
      </c>
      <c r="E6308">
        <v>2.98</v>
      </c>
      <c r="F6308">
        <v>6.25</v>
      </c>
      <c r="G6308">
        <v>6.31</v>
      </c>
      <c r="H6308">
        <v>3.4</v>
      </c>
      <c r="I6308">
        <v>5.59</v>
      </c>
      <c r="J6308">
        <v>5.84</v>
      </c>
      <c r="K6308">
        <v>2.7</v>
      </c>
      <c r="U6308">
        <v>93</v>
      </c>
      <c r="V6308">
        <v>105</v>
      </c>
      <c r="W6308">
        <v>103</v>
      </c>
      <c r="X6308">
        <v>73</v>
      </c>
      <c r="Y6308">
        <v>109</v>
      </c>
      <c r="Z6308">
        <v>118</v>
      </c>
      <c r="AA6308">
        <f t="shared" si="1353"/>
        <v>601</v>
      </c>
      <c r="AB6308">
        <f t="shared" si="1358"/>
        <v>1.0014962453889096E-4</v>
      </c>
      <c r="AC6308" s="175"/>
    </row>
    <row r="6309" spans="1:29">
      <c r="A6309" t="s">
        <v>13852</v>
      </c>
      <c r="B6309" t="s">
        <v>13853</v>
      </c>
      <c r="C6309">
        <v>4.05</v>
      </c>
      <c r="D6309">
        <v>4.0599999999999996</v>
      </c>
      <c r="E6309">
        <v>2.91</v>
      </c>
      <c r="F6309">
        <v>6.14</v>
      </c>
      <c r="G6309">
        <v>6.29</v>
      </c>
      <c r="H6309">
        <v>3.33</v>
      </c>
      <c r="I6309">
        <v>5.4</v>
      </c>
      <c r="J6309">
        <v>5.74</v>
      </c>
      <c r="K6309">
        <v>2.7</v>
      </c>
      <c r="U6309">
        <v>90</v>
      </c>
      <c r="V6309">
        <v>110</v>
      </c>
      <c r="W6309">
        <v>109</v>
      </c>
      <c r="X6309">
        <v>84</v>
      </c>
      <c r="Y6309">
        <v>117</v>
      </c>
      <c r="Z6309">
        <v>139</v>
      </c>
      <c r="AA6309">
        <f t="shared" si="1353"/>
        <v>649</v>
      </c>
      <c r="AB6309">
        <f t="shared" si="1358"/>
        <v>1.0814826343717177E-4</v>
      </c>
      <c r="AC6309" s="175">
        <f t="shared" ref="AC6309:AC6369" si="1362">SUM(AB6309:AB6312)/4</f>
        <v>1.1506375331797706E-4</v>
      </c>
    </row>
    <row r="6310" spans="1:29">
      <c r="A6310" t="s">
        <v>13854</v>
      </c>
      <c r="B6310" t="s">
        <v>13855</v>
      </c>
      <c r="C6310">
        <v>3.97</v>
      </c>
      <c r="D6310">
        <v>4.0599999999999996</v>
      </c>
      <c r="E6310">
        <v>2.79</v>
      </c>
      <c r="F6310">
        <v>5.71</v>
      </c>
      <c r="G6310">
        <v>6.15</v>
      </c>
      <c r="H6310">
        <v>3.17</v>
      </c>
      <c r="I6310">
        <v>5.08</v>
      </c>
      <c r="J6310">
        <v>5.57</v>
      </c>
      <c r="K6310">
        <v>2.7</v>
      </c>
      <c r="U6310">
        <v>89</v>
      </c>
      <c r="V6310">
        <v>118</v>
      </c>
      <c r="W6310">
        <v>118</v>
      </c>
      <c r="X6310">
        <v>90</v>
      </c>
      <c r="Y6310">
        <v>123</v>
      </c>
      <c r="Z6310">
        <v>135</v>
      </c>
      <c r="AA6310">
        <f t="shared" si="1353"/>
        <v>673</v>
      </c>
      <c r="AB6310">
        <f t="shared" si="1358"/>
        <v>1.1214758288631218E-4</v>
      </c>
      <c r="AC6310" s="175"/>
    </row>
    <row r="6311" spans="1:29">
      <c r="A6311" t="s">
        <v>13856</v>
      </c>
      <c r="B6311" t="s">
        <v>13857</v>
      </c>
      <c r="C6311">
        <v>3.86</v>
      </c>
      <c r="D6311">
        <v>4.03</v>
      </c>
      <c r="E6311">
        <v>2.72</v>
      </c>
      <c r="F6311">
        <v>5.34</v>
      </c>
      <c r="G6311">
        <v>5.92</v>
      </c>
      <c r="H6311">
        <v>3.03</v>
      </c>
      <c r="I6311">
        <v>4.91</v>
      </c>
      <c r="J6311">
        <v>5.48</v>
      </c>
      <c r="K6311">
        <v>2.7</v>
      </c>
      <c r="U6311">
        <v>88</v>
      </c>
      <c r="V6311">
        <v>126</v>
      </c>
      <c r="W6311">
        <v>124</v>
      </c>
      <c r="X6311">
        <v>111</v>
      </c>
      <c r="Y6311">
        <v>127</v>
      </c>
      <c r="Z6311">
        <v>142</v>
      </c>
      <c r="AA6311">
        <f t="shared" si="1353"/>
        <v>718</v>
      </c>
      <c r="AB6311">
        <f t="shared" si="1358"/>
        <v>1.1964630685345043E-4</v>
      </c>
      <c r="AC6311" s="175"/>
    </row>
    <row r="6312" spans="1:29">
      <c r="A6312" t="s">
        <v>13858</v>
      </c>
      <c r="B6312" t="s">
        <v>13859</v>
      </c>
      <c r="C6312">
        <v>3.76</v>
      </c>
      <c r="D6312">
        <v>3.99</v>
      </c>
      <c r="E6312">
        <v>2.68</v>
      </c>
      <c r="F6312">
        <v>5.08</v>
      </c>
      <c r="G6312">
        <v>5.74</v>
      </c>
      <c r="H6312">
        <v>2.94</v>
      </c>
      <c r="I6312">
        <v>4.79</v>
      </c>
      <c r="J6312">
        <v>5.42</v>
      </c>
      <c r="K6312">
        <v>2.7</v>
      </c>
      <c r="U6312">
        <v>85</v>
      </c>
      <c r="V6312">
        <v>125</v>
      </c>
      <c r="W6312">
        <v>117</v>
      </c>
      <c r="X6312">
        <v>110</v>
      </c>
      <c r="Y6312">
        <v>138</v>
      </c>
      <c r="Z6312">
        <v>147</v>
      </c>
      <c r="AA6312">
        <f t="shared" si="1353"/>
        <v>722</v>
      </c>
      <c r="AB6312">
        <f t="shared" si="1358"/>
        <v>1.2031286009497384E-4</v>
      </c>
      <c r="AC6312" s="175"/>
    </row>
    <row r="6313" spans="1:29">
      <c r="A6313" t="s">
        <v>13860</v>
      </c>
      <c r="B6313" t="s">
        <v>13861</v>
      </c>
      <c r="C6313">
        <v>3.67</v>
      </c>
      <c r="D6313">
        <v>3.95</v>
      </c>
      <c r="E6313">
        <v>2.64</v>
      </c>
      <c r="F6313">
        <v>4.9000000000000004</v>
      </c>
      <c r="G6313">
        <v>5.6</v>
      </c>
      <c r="H6313">
        <v>2.88</v>
      </c>
      <c r="I6313">
        <v>4.6900000000000004</v>
      </c>
      <c r="J6313">
        <v>5.37</v>
      </c>
      <c r="K6313">
        <v>2.7</v>
      </c>
      <c r="U6313">
        <v>85</v>
      </c>
      <c r="V6313">
        <v>117</v>
      </c>
      <c r="W6313">
        <v>104</v>
      </c>
      <c r="X6313">
        <v>105</v>
      </c>
      <c r="Y6313">
        <v>134</v>
      </c>
      <c r="Z6313">
        <v>126</v>
      </c>
      <c r="AA6313">
        <f t="shared" si="1353"/>
        <v>671</v>
      </c>
      <c r="AB6313">
        <f t="shared" si="1358"/>
        <v>1.1181430626555047E-4</v>
      </c>
      <c r="AC6313" s="175">
        <f t="shared" ref="AC6313:AC6373" si="1363">SUM(AB6313:AB6316)/4</f>
        <v>7.6820261085571931E-5</v>
      </c>
    </row>
    <row r="6314" spans="1:29">
      <c r="A6314" t="s">
        <v>13862</v>
      </c>
      <c r="B6314" t="s">
        <v>13863</v>
      </c>
      <c r="C6314">
        <v>3.57</v>
      </c>
      <c r="D6314">
        <v>3.9</v>
      </c>
      <c r="E6314">
        <v>2.61</v>
      </c>
      <c r="F6314">
        <v>4.7</v>
      </c>
      <c r="G6314">
        <v>5.44</v>
      </c>
      <c r="H6314">
        <v>2.82</v>
      </c>
      <c r="I6314">
        <v>4.5999999999999996</v>
      </c>
      <c r="J6314">
        <v>5.31</v>
      </c>
      <c r="K6314">
        <v>2.7</v>
      </c>
      <c r="U6314">
        <v>71</v>
      </c>
      <c r="V6314">
        <v>94</v>
      </c>
      <c r="W6314">
        <v>72</v>
      </c>
      <c r="X6314">
        <v>95</v>
      </c>
      <c r="Y6314">
        <v>122</v>
      </c>
      <c r="Z6314">
        <v>73</v>
      </c>
      <c r="AA6314">
        <f t="shared" si="1353"/>
        <v>527</v>
      </c>
      <c r="AB6314">
        <f t="shared" si="1358"/>
        <v>8.7818389570708055E-5</v>
      </c>
      <c r="AC6314" s="175"/>
    </row>
    <row r="6315" spans="1:29">
      <c r="A6315" t="s">
        <v>13864</v>
      </c>
      <c r="B6315" t="s">
        <v>13865</v>
      </c>
      <c r="C6315">
        <v>3.5</v>
      </c>
      <c r="D6315">
        <v>3.85</v>
      </c>
      <c r="E6315">
        <v>2.58</v>
      </c>
      <c r="F6315">
        <v>4.57</v>
      </c>
      <c r="G6315">
        <v>5.33</v>
      </c>
      <c r="H6315">
        <v>2.78</v>
      </c>
      <c r="I6315">
        <v>4.53</v>
      </c>
      <c r="J6315">
        <v>5.27</v>
      </c>
      <c r="K6315">
        <v>2.7</v>
      </c>
      <c r="U6315">
        <v>62</v>
      </c>
      <c r="V6315">
        <v>67</v>
      </c>
      <c r="W6315">
        <v>47</v>
      </c>
      <c r="X6315">
        <v>71</v>
      </c>
      <c r="Y6315">
        <v>91</v>
      </c>
      <c r="Z6315">
        <v>30</v>
      </c>
      <c r="AA6315">
        <f t="shared" si="1353"/>
        <v>368</v>
      </c>
      <c r="AB6315">
        <f t="shared" si="1358"/>
        <v>6.1322898220152872E-5</v>
      </c>
      <c r="AC6315" s="175"/>
    </row>
    <row r="6316" spans="1:29">
      <c r="A6316" t="s">
        <v>13866</v>
      </c>
      <c r="B6316" t="s">
        <v>13867</v>
      </c>
      <c r="C6316">
        <v>3.43</v>
      </c>
      <c r="D6316">
        <v>3.81</v>
      </c>
      <c r="E6316">
        <v>2.56</v>
      </c>
      <c r="F6316">
        <v>4.43</v>
      </c>
      <c r="G6316">
        <v>5.21</v>
      </c>
      <c r="H6316">
        <v>2.74</v>
      </c>
      <c r="I6316">
        <v>4.46</v>
      </c>
      <c r="J6316">
        <v>5.24</v>
      </c>
      <c r="K6316">
        <v>2.7</v>
      </c>
      <c r="U6316">
        <v>41</v>
      </c>
      <c r="V6316">
        <v>39</v>
      </c>
      <c r="W6316">
        <v>29</v>
      </c>
      <c r="X6316">
        <v>88</v>
      </c>
      <c r="Y6316">
        <v>68</v>
      </c>
      <c r="Z6316">
        <v>13</v>
      </c>
      <c r="AA6316">
        <f t="shared" si="1353"/>
        <v>278</v>
      </c>
      <c r="AB6316">
        <f t="shared" si="1358"/>
        <v>4.6325450285876356E-5</v>
      </c>
      <c r="AC6316" s="175"/>
    </row>
    <row r="6317" spans="1:29">
      <c r="A6317" t="s">
        <v>13868</v>
      </c>
      <c r="B6317" t="s">
        <v>13869</v>
      </c>
      <c r="C6317">
        <v>3.38</v>
      </c>
      <c r="D6317">
        <v>3.76</v>
      </c>
      <c r="E6317">
        <v>2.54</v>
      </c>
      <c r="F6317">
        <v>4.32</v>
      </c>
      <c r="G6317">
        <v>5.13</v>
      </c>
      <c r="H6317">
        <v>2.71</v>
      </c>
      <c r="I6317">
        <v>4.4000000000000004</v>
      </c>
      <c r="J6317">
        <v>5.21</v>
      </c>
      <c r="K6317">
        <v>2.7</v>
      </c>
      <c r="U6317">
        <v>38</v>
      </c>
      <c r="V6317">
        <v>37</v>
      </c>
      <c r="W6317">
        <v>32</v>
      </c>
      <c r="X6317">
        <v>88</v>
      </c>
      <c r="Y6317">
        <v>71</v>
      </c>
      <c r="Z6317">
        <v>15</v>
      </c>
      <c r="AA6317">
        <f t="shared" si="1353"/>
        <v>281</v>
      </c>
      <c r="AB6317">
        <f t="shared" si="1358"/>
        <v>4.6825365217018906E-5</v>
      </c>
      <c r="AC6317" s="175">
        <f t="shared" ref="AC6317" si="1364">SUM(AB6317:AB6320)/4</f>
        <v>5.3449238054657702E-5</v>
      </c>
    </row>
    <row r="6318" spans="1:29">
      <c r="A6318" t="s">
        <v>13870</v>
      </c>
      <c r="B6318" t="s">
        <v>13871</v>
      </c>
      <c r="C6318">
        <v>3.34</v>
      </c>
      <c r="D6318">
        <v>3.73</v>
      </c>
      <c r="E6318">
        <v>2.52</v>
      </c>
      <c r="F6318">
        <v>4.25</v>
      </c>
      <c r="G6318">
        <v>5.07</v>
      </c>
      <c r="H6318">
        <v>2.68</v>
      </c>
      <c r="I6318">
        <v>4.3600000000000003</v>
      </c>
      <c r="J6318">
        <v>5.18</v>
      </c>
      <c r="K6318">
        <v>2.7</v>
      </c>
      <c r="U6318">
        <v>48</v>
      </c>
      <c r="V6318">
        <v>36</v>
      </c>
      <c r="W6318">
        <v>35</v>
      </c>
      <c r="X6318">
        <v>67</v>
      </c>
      <c r="Y6318">
        <v>69</v>
      </c>
      <c r="Z6318">
        <v>12</v>
      </c>
      <c r="AA6318">
        <f t="shared" si="1353"/>
        <v>267</v>
      </c>
      <c r="AB6318">
        <f t="shared" si="1358"/>
        <v>4.4492428871687004E-5</v>
      </c>
      <c r="AC6318" s="175"/>
    </row>
    <row r="6319" spans="1:29">
      <c r="A6319" t="s">
        <v>13872</v>
      </c>
      <c r="B6319" t="s">
        <v>13873</v>
      </c>
      <c r="C6319">
        <v>3.3</v>
      </c>
      <c r="D6319">
        <v>3.7</v>
      </c>
      <c r="E6319">
        <v>2.5099999999999998</v>
      </c>
      <c r="F6319">
        <v>4.17</v>
      </c>
      <c r="G6319">
        <v>5</v>
      </c>
      <c r="H6319">
        <v>2.65</v>
      </c>
      <c r="I6319">
        <v>4.32</v>
      </c>
      <c r="J6319">
        <v>5.16</v>
      </c>
      <c r="K6319">
        <v>2.7</v>
      </c>
      <c r="U6319">
        <v>47</v>
      </c>
      <c r="V6319">
        <v>42</v>
      </c>
      <c r="W6319">
        <v>40</v>
      </c>
      <c r="X6319">
        <v>84</v>
      </c>
      <c r="Y6319">
        <v>66</v>
      </c>
      <c r="Z6319">
        <v>23</v>
      </c>
      <c r="AA6319">
        <f t="shared" si="1353"/>
        <v>302</v>
      </c>
      <c r="AB6319">
        <f t="shared" si="1358"/>
        <v>5.0324769735016755E-5</v>
      </c>
      <c r="AC6319" s="175"/>
    </row>
    <row r="6320" spans="1:29">
      <c r="A6320" t="s">
        <v>13874</v>
      </c>
      <c r="B6320" t="s">
        <v>13875</v>
      </c>
      <c r="C6320">
        <v>3.26</v>
      </c>
      <c r="D6320">
        <v>3.67</v>
      </c>
      <c r="E6320">
        <v>2.4900000000000002</v>
      </c>
      <c r="F6320">
        <v>4.0999999999999996</v>
      </c>
      <c r="G6320">
        <v>4.9400000000000004</v>
      </c>
      <c r="H6320">
        <v>2.62</v>
      </c>
      <c r="I6320">
        <v>4.28</v>
      </c>
      <c r="J6320">
        <v>5.14</v>
      </c>
      <c r="K6320">
        <v>2.7</v>
      </c>
      <c r="U6320">
        <v>55</v>
      </c>
      <c r="V6320">
        <v>60</v>
      </c>
      <c r="W6320">
        <v>55</v>
      </c>
      <c r="X6320">
        <v>104</v>
      </c>
      <c r="Y6320">
        <v>106</v>
      </c>
      <c r="Z6320">
        <v>53</v>
      </c>
      <c r="AA6320">
        <f t="shared" si="1353"/>
        <v>433</v>
      </c>
      <c r="AB6320">
        <f t="shared" si="1358"/>
        <v>7.2154388394908128E-5</v>
      </c>
      <c r="AC6320" s="175"/>
    </row>
    <row r="6321" spans="1:29">
      <c r="A6321" t="s">
        <v>13876</v>
      </c>
      <c r="B6321" t="s">
        <v>13877</v>
      </c>
      <c r="C6321">
        <v>3.24</v>
      </c>
      <c r="D6321">
        <v>3.65</v>
      </c>
      <c r="E6321">
        <v>2.48</v>
      </c>
      <c r="F6321">
        <v>4.0599999999999996</v>
      </c>
      <c r="G6321">
        <v>4.9000000000000004</v>
      </c>
      <c r="H6321">
        <v>2.61</v>
      </c>
      <c r="I6321">
        <v>4.26</v>
      </c>
      <c r="J6321">
        <v>5.13</v>
      </c>
      <c r="K6321">
        <v>2.7</v>
      </c>
      <c r="U6321">
        <v>62</v>
      </c>
      <c r="V6321">
        <v>97</v>
      </c>
      <c r="W6321">
        <v>84</v>
      </c>
      <c r="X6321">
        <v>125</v>
      </c>
      <c r="Y6321">
        <v>144</v>
      </c>
      <c r="Z6321">
        <v>168</v>
      </c>
      <c r="AA6321">
        <f t="shared" si="1353"/>
        <v>680</v>
      </c>
      <c r="AB6321">
        <f t="shared" si="1358"/>
        <v>1.1331405105897812E-4</v>
      </c>
      <c r="AC6321" s="175">
        <f t="shared" ref="AC6321:AC6381" si="1365">SUM(AB6321:AB6324)/4</f>
        <v>1.298112437866823E-4</v>
      </c>
    </row>
    <row r="6322" spans="1:29">
      <c r="A6322" t="s">
        <v>13878</v>
      </c>
      <c r="B6322" t="s">
        <v>13879</v>
      </c>
      <c r="C6322">
        <v>3.32</v>
      </c>
      <c r="D6322">
        <v>3.72</v>
      </c>
      <c r="E6322">
        <v>2.5099999999999998</v>
      </c>
      <c r="F6322">
        <v>4.12</v>
      </c>
      <c r="G6322">
        <v>4.93</v>
      </c>
      <c r="H6322">
        <v>2.59</v>
      </c>
      <c r="I6322">
        <v>4.34</v>
      </c>
      <c r="J6322">
        <v>5.17</v>
      </c>
      <c r="K6322">
        <v>2.7</v>
      </c>
      <c r="U6322">
        <v>64</v>
      </c>
      <c r="V6322">
        <v>121</v>
      </c>
      <c r="W6322">
        <v>97</v>
      </c>
      <c r="X6322">
        <v>188</v>
      </c>
      <c r="Y6322">
        <v>122</v>
      </c>
      <c r="Z6322">
        <v>262</v>
      </c>
      <c r="AA6322">
        <f t="shared" si="1353"/>
        <v>854</v>
      </c>
      <c r="AB6322">
        <f t="shared" si="1358"/>
        <v>1.4230911706524606E-4</v>
      </c>
      <c r="AC6322" s="175"/>
    </row>
    <row r="6323" spans="1:29">
      <c r="A6323" t="s">
        <v>13880</v>
      </c>
      <c r="B6323" t="s">
        <v>13881</v>
      </c>
      <c r="C6323">
        <v>3.68</v>
      </c>
      <c r="D6323">
        <v>3.98</v>
      </c>
      <c r="E6323">
        <v>2.64</v>
      </c>
      <c r="F6323">
        <v>4.68</v>
      </c>
      <c r="G6323">
        <v>5.35</v>
      </c>
      <c r="H6323">
        <v>2.73</v>
      </c>
      <c r="I6323">
        <v>4.7</v>
      </c>
      <c r="J6323">
        <v>5.37</v>
      </c>
      <c r="K6323">
        <v>2.7</v>
      </c>
      <c r="U6323">
        <v>70</v>
      </c>
      <c r="V6323">
        <v>100</v>
      </c>
      <c r="W6323">
        <v>102</v>
      </c>
      <c r="X6323">
        <v>200</v>
      </c>
      <c r="Y6323">
        <v>154</v>
      </c>
      <c r="Z6323">
        <v>226</v>
      </c>
      <c r="AA6323">
        <f t="shared" si="1353"/>
        <v>852</v>
      </c>
      <c r="AB6323">
        <f t="shared" si="1358"/>
        <v>1.4197584044448437E-4</v>
      </c>
      <c r="AC6323" s="175"/>
    </row>
    <row r="6324" spans="1:29">
      <c r="A6324" t="s">
        <v>13882</v>
      </c>
      <c r="B6324" t="s">
        <v>13883</v>
      </c>
      <c r="C6324">
        <v>3.98</v>
      </c>
      <c r="D6324">
        <v>4.0599999999999996</v>
      </c>
      <c r="E6324">
        <v>2.78</v>
      </c>
      <c r="F6324">
        <v>5.29</v>
      </c>
      <c r="G6324">
        <v>5.81</v>
      </c>
      <c r="H6324">
        <v>2.89</v>
      </c>
      <c r="I6324">
        <v>5.0599999999999996</v>
      </c>
      <c r="J6324">
        <v>5.56</v>
      </c>
      <c r="K6324">
        <v>2.7</v>
      </c>
      <c r="U6324">
        <v>83</v>
      </c>
      <c r="V6324">
        <v>97</v>
      </c>
      <c r="W6324">
        <v>92</v>
      </c>
      <c r="X6324">
        <v>149</v>
      </c>
      <c r="Y6324">
        <v>138</v>
      </c>
      <c r="Z6324">
        <v>171</v>
      </c>
      <c r="AA6324">
        <f t="shared" si="1353"/>
        <v>730</v>
      </c>
      <c r="AB6324">
        <f t="shared" si="1358"/>
        <v>1.2164596657802064E-4</v>
      </c>
      <c r="AC6324" s="175"/>
    </row>
    <row r="6325" spans="1:29">
      <c r="A6325" t="s">
        <v>13884</v>
      </c>
      <c r="B6325" t="s">
        <v>13885</v>
      </c>
      <c r="C6325">
        <v>4.0599999999999996</v>
      </c>
      <c r="D6325">
        <v>4.0599999999999996</v>
      </c>
      <c r="E6325">
        <v>2.9</v>
      </c>
      <c r="F6325">
        <v>5.91</v>
      </c>
      <c r="G6325">
        <v>6.18</v>
      </c>
      <c r="H6325">
        <v>3.08</v>
      </c>
      <c r="I6325">
        <v>5.38</v>
      </c>
      <c r="J6325">
        <v>5.73</v>
      </c>
      <c r="K6325">
        <v>2.7</v>
      </c>
      <c r="U6325">
        <v>76</v>
      </c>
      <c r="V6325">
        <v>88</v>
      </c>
      <c r="W6325">
        <v>82</v>
      </c>
      <c r="X6325">
        <v>130</v>
      </c>
      <c r="Y6325">
        <v>140</v>
      </c>
      <c r="Z6325">
        <v>164</v>
      </c>
      <c r="AA6325">
        <f t="shared" si="1353"/>
        <v>680</v>
      </c>
      <c r="AB6325">
        <f t="shared" si="1358"/>
        <v>1.1331405105897812E-4</v>
      </c>
      <c r="AC6325" s="175">
        <f t="shared" ref="AC6325:AC6385" si="1366">SUM(AB6325:AB6328)/4</f>
        <v>1.0469051849676914E-4</v>
      </c>
    </row>
    <row r="6326" spans="1:29">
      <c r="A6326" t="s">
        <v>13886</v>
      </c>
      <c r="B6326" t="s">
        <v>13887</v>
      </c>
      <c r="C6326">
        <v>4.0599999999999996</v>
      </c>
      <c r="D6326">
        <v>4.0599999999999996</v>
      </c>
      <c r="E6326">
        <v>3</v>
      </c>
      <c r="F6326">
        <v>6.24</v>
      </c>
      <c r="G6326">
        <v>6.31</v>
      </c>
      <c r="H6326">
        <v>3.25</v>
      </c>
      <c r="I6326">
        <v>5.67</v>
      </c>
      <c r="J6326">
        <v>5.88</v>
      </c>
      <c r="K6326">
        <v>2.7</v>
      </c>
      <c r="U6326">
        <v>62</v>
      </c>
      <c r="V6326">
        <v>83</v>
      </c>
      <c r="W6326">
        <v>75</v>
      </c>
      <c r="X6326">
        <v>150</v>
      </c>
      <c r="Y6326">
        <v>133</v>
      </c>
      <c r="Z6326">
        <v>149</v>
      </c>
      <c r="AA6326">
        <f t="shared" si="1353"/>
        <v>652</v>
      </c>
      <c r="AB6326">
        <f t="shared" si="1358"/>
        <v>1.0864817836831432E-4</v>
      </c>
      <c r="AC6326" s="175"/>
    </row>
    <row r="6327" spans="1:29">
      <c r="A6327" t="s">
        <v>13888</v>
      </c>
      <c r="B6327" t="s">
        <v>13889</v>
      </c>
      <c r="C6327">
        <v>4.0599999999999996</v>
      </c>
      <c r="D6327">
        <v>4.0599999999999996</v>
      </c>
      <c r="E6327">
        <v>3.09</v>
      </c>
      <c r="F6327">
        <v>6.31</v>
      </c>
      <c r="G6327">
        <v>6.32</v>
      </c>
      <c r="H6327">
        <v>3.42</v>
      </c>
      <c r="I6327">
        <v>5.87</v>
      </c>
      <c r="J6327">
        <v>5.98</v>
      </c>
      <c r="K6327">
        <v>2.7</v>
      </c>
      <c r="U6327">
        <v>67</v>
      </c>
      <c r="V6327">
        <v>78</v>
      </c>
      <c r="W6327">
        <v>65</v>
      </c>
      <c r="X6327">
        <v>109</v>
      </c>
      <c r="Y6327">
        <v>129</v>
      </c>
      <c r="Z6327">
        <v>151</v>
      </c>
      <c r="AA6327">
        <f t="shared" si="1353"/>
        <v>599</v>
      </c>
      <c r="AB6327">
        <f t="shared" si="1358"/>
        <v>9.9816347918129264E-5</v>
      </c>
      <c r="AC6327" s="175"/>
    </row>
    <row r="6328" spans="1:29">
      <c r="A6328" t="s">
        <v>13890</v>
      </c>
      <c r="B6328" t="s">
        <v>13891</v>
      </c>
      <c r="C6328">
        <v>4.0599999999999996</v>
      </c>
      <c r="D6328">
        <v>4.0599999999999996</v>
      </c>
      <c r="E6328">
        <v>3.16</v>
      </c>
      <c r="F6328">
        <v>6.32</v>
      </c>
      <c r="G6328">
        <v>6.32</v>
      </c>
      <c r="H6328">
        <v>3.55</v>
      </c>
      <c r="I6328">
        <v>6</v>
      </c>
      <c r="J6328">
        <v>6.04</v>
      </c>
      <c r="K6328">
        <v>2.7</v>
      </c>
      <c r="U6328">
        <v>62</v>
      </c>
      <c r="V6328">
        <v>76</v>
      </c>
      <c r="W6328">
        <v>62</v>
      </c>
      <c r="X6328">
        <v>107</v>
      </c>
      <c r="Y6328">
        <v>130</v>
      </c>
      <c r="Z6328">
        <v>145</v>
      </c>
      <c r="AA6328">
        <f t="shared" si="1353"/>
        <v>582</v>
      </c>
      <c r="AB6328">
        <f t="shared" si="1358"/>
        <v>9.6983496641654806E-5</v>
      </c>
      <c r="AC6328" s="175"/>
    </row>
    <row r="6329" spans="1:29">
      <c r="A6329" t="s">
        <v>13892</v>
      </c>
      <c r="B6329" t="s">
        <v>13893</v>
      </c>
      <c r="C6329">
        <v>4.0599999999999996</v>
      </c>
      <c r="D6329">
        <v>4.0599999999999996</v>
      </c>
      <c r="E6329">
        <v>3.21</v>
      </c>
      <c r="F6329">
        <v>6.32</v>
      </c>
      <c r="G6329">
        <v>6.32</v>
      </c>
      <c r="H6329">
        <v>3.64</v>
      </c>
      <c r="I6329">
        <v>6.05</v>
      </c>
      <c r="J6329">
        <v>6.07</v>
      </c>
      <c r="K6329">
        <v>2.7</v>
      </c>
      <c r="U6329">
        <v>55</v>
      </c>
      <c r="V6329">
        <v>75</v>
      </c>
      <c r="W6329">
        <v>65</v>
      </c>
      <c r="X6329">
        <v>86</v>
      </c>
      <c r="Y6329">
        <v>119</v>
      </c>
      <c r="Z6329">
        <v>117</v>
      </c>
      <c r="AA6329">
        <f t="shared" si="1353"/>
        <v>517</v>
      </c>
      <c r="AB6329">
        <f t="shared" si="1358"/>
        <v>8.6152006466899551E-5</v>
      </c>
      <c r="AC6329" s="175">
        <f t="shared" ref="AC6329:AC6389" si="1367">SUM(AB6329:AB6332)/4</f>
        <v>8.6610261820446887E-5</v>
      </c>
    </row>
    <row r="6330" spans="1:29">
      <c r="A6330" t="s">
        <v>13894</v>
      </c>
      <c r="B6330" t="s">
        <v>13895</v>
      </c>
      <c r="C6330">
        <v>4.0599999999999996</v>
      </c>
      <c r="D6330">
        <v>4.0599999999999996</v>
      </c>
      <c r="E6330">
        <v>3.24</v>
      </c>
      <c r="F6330">
        <v>6.32</v>
      </c>
      <c r="G6330">
        <v>6.32</v>
      </c>
      <c r="H6330">
        <v>3.69</v>
      </c>
      <c r="I6330">
        <v>6.07</v>
      </c>
      <c r="J6330">
        <v>6.08</v>
      </c>
      <c r="K6330">
        <v>2.7</v>
      </c>
      <c r="U6330">
        <v>41</v>
      </c>
      <c r="V6330">
        <v>71</v>
      </c>
      <c r="W6330">
        <v>65</v>
      </c>
      <c r="X6330">
        <v>122</v>
      </c>
      <c r="Y6330">
        <v>122</v>
      </c>
      <c r="Z6330">
        <v>112</v>
      </c>
      <c r="AA6330">
        <f t="shared" si="1353"/>
        <v>533</v>
      </c>
      <c r="AB6330">
        <f t="shared" si="1358"/>
        <v>8.8818219432993154E-5</v>
      </c>
      <c r="AC6330" s="175"/>
    </row>
    <row r="6331" spans="1:29">
      <c r="A6331" t="s">
        <v>13896</v>
      </c>
      <c r="B6331" t="s">
        <v>13897</v>
      </c>
      <c r="C6331">
        <v>4.0599999999999996</v>
      </c>
      <c r="D6331">
        <v>4.0599999999999996</v>
      </c>
      <c r="E6331">
        <v>3.25</v>
      </c>
      <c r="F6331">
        <v>6.32</v>
      </c>
      <c r="G6331">
        <v>6.32</v>
      </c>
      <c r="H6331">
        <v>3.69</v>
      </c>
      <c r="I6331">
        <v>6.07</v>
      </c>
      <c r="J6331">
        <v>6.08</v>
      </c>
      <c r="K6331">
        <v>2.7</v>
      </c>
      <c r="U6331">
        <v>43</v>
      </c>
      <c r="V6331">
        <v>75</v>
      </c>
      <c r="W6331">
        <v>71</v>
      </c>
      <c r="X6331">
        <v>111</v>
      </c>
      <c r="Y6331">
        <v>111</v>
      </c>
      <c r="Z6331">
        <v>100</v>
      </c>
      <c r="AA6331">
        <f t="shared" si="1353"/>
        <v>511</v>
      </c>
      <c r="AB6331">
        <f t="shared" si="1358"/>
        <v>8.5152176604614451E-5</v>
      </c>
      <c r="AC6331" s="175"/>
    </row>
    <row r="6332" spans="1:29">
      <c r="A6332" t="s">
        <v>13898</v>
      </c>
      <c r="B6332" t="s">
        <v>13899</v>
      </c>
      <c r="C6332">
        <v>4.0599999999999996</v>
      </c>
      <c r="D6332">
        <v>4.0599999999999996</v>
      </c>
      <c r="E6332">
        <v>3.22</v>
      </c>
      <c r="F6332">
        <v>6.32</v>
      </c>
      <c r="G6332">
        <v>6.32</v>
      </c>
      <c r="H6332">
        <v>3.67</v>
      </c>
      <c r="I6332">
        <v>6.05</v>
      </c>
      <c r="J6332">
        <v>6.07</v>
      </c>
      <c r="K6332">
        <v>2.7</v>
      </c>
      <c r="U6332">
        <v>45</v>
      </c>
      <c r="V6332">
        <v>78</v>
      </c>
      <c r="W6332">
        <v>73</v>
      </c>
      <c r="X6332">
        <v>95</v>
      </c>
      <c r="Y6332">
        <v>109</v>
      </c>
      <c r="Z6332">
        <v>118</v>
      </c>
      <c r="AA6332">
        <f t="shared" si="1353"/>
        <v>518</v>
      </c>
      <c r="AB6332">
        <f t="shared" si="1358"/>
        <v>8.6318644777280405E-5</v>
      </c>
      <c r="AC6332" s="175"/>
    </row>
    <row r="6333" spans="1:29">
      <c r="A6333" t="s">
        <v>13900</v>
      </c>
      <c r="B6333" t="s">
        <v>13901</v>
      </c>
      <c r="C6333">
        <v>4.0599999999999996</v>
      </c>
      <c r="D6333">
        <v>4.0599999999999996</v>
      </c>
      <c r="E6333">
        <v>3.12</v>
      </c>
      <c r="F6333">
        <v>6.31</v>
      </c>
      <c r="G6333">
        <v>6.32</v>
      </c>
      <c r="H6333">
        <v>3.62</v>
      </c>
      <c r="I6333">
        <v>5.89</v>
      </c>
      <c r="J6333">
        <v>5.99</v>
      </c>
      <c r="K6333">
        <v>2.7</v>
      </c>
      <c r="U6333">
        <v>54</v>
      </c>
      <c r="V6333">
        <v>81</v>
      </c>
      <c r="W6333">
        <v>77</v>
      </c>
      <c r="X6333">
        <v>75</v>
      </c>
      <c r="Y6333">
        <v>117</v>
      </c>
      <c r="Z6333">
        <v>139</v>
      </c>
      <c r="AA6333">
        <f t="shared" si="1353"/>
        <v>543</v>
      </c>
      <c r="AB6333">
        <f t="shared" si="1358"/>
        <v>9.0484602536801658E-5</v>
      </c>
      <c r="AC6333" s="175">
        <f t="shared" ref="AC6333:AC6393" si="1368">SUM(AB6333:AB6336)/4</f>
        <v>9.6733539176083525E-5</v>
      </c>
    </row>
    <row r="6334" spans="1:29">
      <c r="A6334" t="s">
        <v>13902</v>
      </c>
      <c r="B6334" t="s">
        <v>13903</v>
      </c>
      <c r="C6334">
        <v>4.0599999999999996</v>
      </c>
      <c r="D6334">
        <v>4.0599999999999996</v>
      </c>
      <c r="E6334">
        <v>2.97</v>
      </c>
      <c r="F6334">
        <v>6.24</v>
      </c>
      <c r="G6334">
        <v>6.31</v>
      </c>
      <c r="H6334">
        <v>3.45</v>
      </c>
      <c r="I6334">
        <v>5.56</v>
      </c>
      <c r="J6334">
        <v>5.82</v>
      </c>
      <c r="K6334">
        <v>2.7</v>
      </c>
      <c r="U6334">
        <v>58</v>
      </c>
      <c r="V6334">
        <v>88</v>
      </c>
      <c r="W6334">
        <v>86</v>
      </c>
      <c r="X6334">
        <v>80</v>
      </c>
      <c r="Y6334">
        <v>123</v>
      </c>
      <c r="Z6334">
        <v>135</v>
      </c>
      <c r="AA6334">
        <f t="shared" si="1353"/>
        <v>570</v>
      </c>
      <c r="AB6334">
        <f t="shared" si="1358"/>
        <v>9.4983836917084607E-5</v>
      </c>
      <c r="AC6334" s="175"/>
    </row>
    <row r="6335" spans="1:29">
      <c r="A6335" t="s">
        <v>13904</v>
      </c>
      <c r="B6335" t="s">
        <v>13905</v>
      </c>
      <c r="C6335">
        <v>4.05</v>
      </c>
      <c r="D6335">
        <v>4.0599999999999996</v>
      </c>
      <c r="E6335">
        <v>2.89</v>
      </c>
      <c r="F6335">
        <v>6.07</v>
      </c>
      <c r="G6335">
        <v>6.27</v>
      </c>
      <c r="H6335">
        <v>3.3</v>
      </c>
      <c r="I6335">
        <v>5.35</v>
      </c>
      <c r="J6335">
        <v>5.71</v>
      </c>
      <c r="K6335">
        <v>2.7</v>
      </c>
      <c r="U6335">
        <v>59</v>
      </c>
      <c r="V6335">
        <v>96</v>
      </c>
      <c r="W6335">
        <v>92</v>
      </c>
      <c r="X6335">
        <v>85</v>
      </c>
      <c r="Y6335">
        <v>127</v>
      </c>
      <c r="Z6335">
        <v>142</v>
      </c>
      <c r="AA6335">
        <f t="shared" si="1353"/>
        <v>601</v>
      </c>
      <c r="AB6335">
        <f t="shared" si="1358"/>
        <v>1.0014962453889096E-4</v>
      </c>
      <c r="AC6335" s="175"/>
    </row>
    <row r="6336" spans="1:29">
      <c r="A6336" t="s">
        <v>13906</v>
      </c>
      <c r="B6336" t="s">
        <v>13907</v>
      </c>
      <c r="C6336">
        <v>4.0199999999999996</v>
      </c>
      <c r="D6336">
        <v>4.0599999999999996</v>
      </c>
      <c r="E6336">
        <v>2.83</v>
      </c>
      <c r="F6336">
        <v>5.84</v>
      </c>
      <c r="G6336">
        <v>6.2</v>
      </c>
      <c r="H6336">
        <v>3.19</v>
      </c>
      <c r="I6336">
        <v>5.19</v>
      </c>
      <c r="J6336">
        <v>5.63</v>
      </c>
      <c r="K6336">
        <v>2.7</v>
      </c>
      <c r="U6336">
        <v>57</v>
      </c>
      <c r="V6336">
        <v>96</v>
      </c>
      <c r="W6336">
        <v>87</v>
      </c>
      <c r="X6336">
        <v>83</v>
      </c>
      <c r="Y6336">
        <v>138</v>
      </c>
      <c r="Z6336">
        <v>147</v>
      </c>
      <c r="AA6336">
        <f t="shared" si="1353"/>
        <v>608</v>
      </c>
      <c r="AB6336">
        <f t="shared" si="1358"/>
        <v>1.0131609271155691E-4</v>
      </c>
      <c r="AC6336" s="175"/>
    </row>
    <row r="6337" spans="1:29">
      <c r="A6337" t="s">
        <v>13908</v>
      </c>
      <c r="B6337" t="s">
        <v>13909</v>
      </c>
      <c r="C6337">
        <v>3.97</v>
      </c>
      <c r="D6337">
        <v>4.0599999999999996</v>
      </c>
      <c r="E6337">
        <v>2.79</v>
      </c>
      <c r="F6337">
        <v>5.63</v>
      </c>
      <c r="G6337">
        <v>6.09</v>
      </c>
      <c r="H6337">
        <v>3.11</v>
      </c>
      <c r="I6337">
        <v>5.08</v>
      </c>
      <c r="J6337">
        <v>5.57</v>
      </c>
      <c r="K6337">
        <v>2.7</v>
      </c>
      <c r="U6337">
        <v>57</v>
      </c>
      <c r="V6337">
        <v>91</v>
      </c>
      <c r="W6337">
        <v>78</v>
      </c>
      <c r="X6337">
        <v>93</v>
      </c>
      <c r="Y6337">
        <v>134</v>
      </c>
      <c r="Z6337">
        <v>126</v>
      </c>
      <c r="AA6337">
        <f t="shared" si="1353"/>
        <v>579</v>
      </c>
      <c r="AB6337">
        <f t="shared" si="1358"/>
        <v>9.6483581710512256E-5</v>
      </c>
      <c r="AC6337" s="175">
        <f t="shared" ref="AC6337" si="1369">SUM(AB6337:AB6340)/4</f>
        <v>6.5155579358912416E-5</v>
      </c>
    </row>
    <row r="6338" spans="1:29">
      <c r="A6338" t="s">
        <v>13910</v>
      </c>
      <c r="B6338" t="s">
        <v>13911</v>
      </c>
      <c r="C6338">
        <v>3.91</v>
      </c>
      <c r="D6338">
        <v>4.05</v>
      </c>
      <c r="E6338">
        <v>2.75</v>
      </c>
      <c r="F6338">
        <v>5.44</v>
      </c>
      <c r="G6338">
        <v>5.98</v>
      </c>
      <c r="H6338">
        <v>3.05</v>
      </c>
      <c r="I6338">
        <v>4.9800000000000004</v>
      </c>
      <c r="J6338">
        <v>5.52</v>
      </c>
      <c r="K6338">
        <v>2.7</v>
      </c>
      <c r="U6338">
        <v>50</v>
      </c>
      <c r="V6338">
        <v>73</v>
      </c>
      <c r="W6338">
        <v>54</v>
      </c>
      <c r="X6338">
        <v>84</v>
      </c>
      <c r="Y6338">
        <v>122</v>
      </c>
      <c r="Z6338">
        <v>73</v>
      </c>
      <c r="AA6338">
        <f t="shared" si="1353"/>
        <v>456</v>
      </c>
      <c r="AB6338">
        <f t="shared" si="1358"/>
        <v>7.5987069533667686E-5</v>
      </c>
      <c r="AC6338" s="175"/>
    </row>
    <row r="6339" spans="1:29">
      <c r="A6339" t="s">
        <v>13912</v>
      </c>
      <c r="B6339" t="s">
        <v>13913</v>
      </c>
      <c r="C6339">
        <v>3.85</v>
      </c>
      <c r="D6339">
        <v>4.04</v>
      </c>
      <c r="E6339">
        <v>2.72</v>
      </c>
      <c r="F6339">
        <v>5.28</v>
      </c>
      <c r="G6339">
        <v>5.87</v>
      </c>
      <c r="H6339">
        <v>3</v>
      </c>
      <c r="I6339">
        <v>4.9000000000000004</v>
      </c>
      <c r="J6339">
        <v>5.48</v>
      </c>
      <c r="K6339">
        <v>2.7</v>
      </c>
      <c r="U6339">
        <v>47</v>
      </c>
      <c r="V6339">
        <v>51</v>
      </c>
      <c r="W6339">
        <v>33</v>
      </c>
      <c r="X6339">
        <v>61</v>
      </c>
      <c r="Y6339">
        <v>91</v>
      </c>
      <c r="Z6339">
        <v>30</v>
      </c>
      <c r="AA6339">
        <f t="shared" si="1353"/>
        <v>313</v>
      </c>
      <c r="AB6339">
        <f t="shared" si="1358"/>
        <v>5.2157791149206113E-5</v>
      </c>
      <c r="AC6339" s="175"/>
    </row>
    <row r="6340" spans="1:29">
      <c r="A6340" t="s">
        <v>13914</v>
      </c>
      <c r="B6340" t="s">
        <v>13915</v>
      </c>
      <c r="C6340">
        <v>3.75</v>
      </c>
      <c r="D6340">
        <v>4.01</v>
      </c>
      <c r="E6340">
        <v>2.69</v>
      </c>
      <c r="F6340">
        <v>5.05</v>
      </c>
      <c r="G6340">
        <v>5.71</v>
      </c>
      <c r="H6340">
        <v>2.95</v>
      </c>
      <c r="I6340">
        <v>4.78</v>
      </c>
      <c r="J6340">
        <v>5.41</v>
      </c>
      <c r="K6340">
        <v>2.7</v>
      </c>
      <c r="U6340">
        <v>20</v>
      </c>
      <c r="V6340">
        <v>23</v>
      </c>
      <c r="W6340">
        <v>17</v>
      </c>
      <c r="X6340">
        <v>76</v>
      </c>
      <c r="Y6340">
        <v>68</v>
      </c>
      <c r="Z6340">
        <v>12</v>
      </c>
      <c r="AA6340">
        <f t="shared" si="1353"/>
        <v>216</v>
      </c>
      <c r="AB6340">
        <f t="shared" si="1358"/>
        <v>3.5993875042263643E-5</v>
      </c>
      <c r="AC6340" s="175"/>
    </row>
    <row r="6341" spans="1:29">
      <c r="A6341" t="s">
        <v>13916</v>
      </c>
      <c r="B6341" t="s">
        <v>13917</v>
      </c>
      <c r="C6341">
        <v>3.68</v>
      </c>
      <c r="D6341">
        <v>3.98</v>
      </c>
      <c r="E6341">
        <v>2.67</v>
      </c>
      <c r="F6341">
        <v>4.92</v>
      </c>
      <c r="G6341">
        <v>5.6</v>
      </c>
      <c r="H6341">
        <v>2.91</v>
      </c>
      <c r="I6341">
        <v>4.71</v>
      </c>
      <c r="J6341">
        <v>5.38</v>
      </c>
      <c r="K6341">
        <v>2.7</v>
      </c>
      <c r="U6341">
        <v>19</v>
      </c>
      <c r="V6341">
        <v>22</v>
      </c>
      <c r="W6341">
        <v>18</v>
      </c>
      <c r="X6341">
        <v>97</v>
      </c>
      <c r="Y6341">
        <v>71</v>
      </c>
      <c r="Z6341">
        <v>15</v>
      </c>
      <c r="AA6341">
        <f t="shared" si="1353"/>
        <v>242</v>
      </c>
      <c r="AB6341">
        <f t="shared" si="1358"/>
        <v>4.0326471112165744E-5</v>
      </c>
      <c r="AC6341" s="175">
        <f t="shared" si="1354"/>
        <v>5.1574557062873129E-5</v>
      </c>
    </row>
    <row r="6342" spans="1:29">
      <c r="A6342" t="s">
        <v>13918</v>
      </c>
      <c r="B6342" t="s">
        <v>13919</v>
      </c>
      <c r="C6342">
        <v>3.65</v>
      </c>
      <c r="D6342">
        <v>3.96</v>
      </c>
      <c r="E6342">
        <v>2.65</v>
      </c>
      <c r="F6342">
        <v>4.84</v>
      </c>
      <c r="G6342">
        <v>5.54</v>
      </c>
      <c r="H6342">
        <v>2.88</v>
      </c>
      <c r="I6342">
        <v>4.67</v>
      </c>
      <c r="J6342">
        <v>5.35</v>
      </c>
      <c r="K6342">
        <v>2.7</v>
      </c>
      <c r="U6342">
        <v>19</v>
      </c>
      <c r="V6342">
        <v>21</v>
      </c>
      <c r="W6342">
        <v>20</v>
      </c>
      <c r="X6342">
        <v>110</v>
      </c>
      <c r="Y6342">
        <v>68</v>
      </c>
      <c r="Z6342">
        <v>12</v>
      </c>
      <c r="AA6342">
        <f t="shared" ref="AA6342:AA6405" si="1370">SUM(U6342:Z6342)</f>
        <v>250</v>
      </c>
      <c r="AB6342">
        <f t="shared" si="1358"/>
        <v>4.1659577595212546E-5</v>
      </c>
      <c r="AC6342" s="175"/>
    </row>
    <row r="6343" spans="1:29">
      <c r="A6343" t="s">
        <v>13920</v>
      </c>
      <c r="B6343" t="s">
        <v>13921</v>
      </c>
      <c r="C6343">
        <v>3.59</v>
      </c>
      <c r="D6343">
        <v>3.93</v>
      </c>
      <c r="E6343">
        <v>2.63</v>
      </c>
      <c r="F6343">
        <v>4.74</v>
      </c>
      <c r="G6343">
        <v>5.46</v>
      </c>
      <c r="H6343">
        <v>2.85</v>
      </c>
      <c r="I6343">
        <v>4.62</v>
      </c>
      <c r="J6343">
        <v>5.33</v>
      </c>
      <c r="K6343">
        <v>2.7</v>
      </c>
      <c r="U6343">
        <v>16</v>
      </c>
      <c r="V6343">
        <v>25</v>
      </c>
      <c r="W6343">
        <v>24</v>
      </c>
      <c r="X6343">
        <v>152</v>
      </c>
      <c r="Y6343">
        <v>66</v>
      </c>
      <c r="Z6343">
        <v>22</v>
      </c>
      <c r="AA6343">
        <f t="shared" si="1370"/>
        <v>305</v>
      </c>
      <c r="AB6343">
        <f t="shared" si="1358"/>
        <v>5.0824684666159311E-5</v>
      </c>
      <c r="AC6343" s="175"/>
    </row>
    <row r="6344" spans="1:29">
      <c r="A6344" t="s">
        <v>13922</v>
      </c>
      <c r="B6344" t="s">
        <v>13923</v>
      </c>
      <c r="C6344">
        <v>3.56</v>
      </c>
      <c r="D6344">
        <v>3.9</v>
      </c>
      <c r="E6344">
        <v>2.62</v>
      </c>
      <c r="F6344">
        <v>4.67</v>
      </c>
      <c r="G6344">
        <v>5.4</v>
      </c>
      <c r="H6344">
        <v>2.82</v>
      </c>
      <c r="I6344">
        <v>4.59</v>
      </c>
      <c r="J6344">
        <v>5.31</v>
      </c>
      <c r="K6344">
        <v>2.7</v>
      </c>
      <c r="U6344">
        <v>27</v>
      </c>
      <c r="V6344">
        <v>37</v>
      </c>
      <c r="W6344">
        <v>33</v>
      </c>
      <c r="X6344">
        <v>186</v>
      </c>
      <c r="Y6344">
        <v>105</v>
      </c>
      <c r="Z6344">
        <v>53</v>
      </c>
      <c r="AA6344">
        <f t="shared" si="1370"/>
        <v>441</v>
      </c>
      <c r="AB6344">
        <f t="shared" si="1358"/>
        <v>7.3487494877954936E-5</v>
      </c>
      <c r="AC6344" s="175"/>
    </row>
    <row r="6345" spans="1:29">
      <c r="A6345" t="s">
        <v>13924</v>
      </c>
      <c r="B6345" t="s">
        <v>13925</v>
      </c>
      <c r="C6345">
        <v>3.54</v>
      </c>
      <c r="D6345">
        <v>3.89</v>
      </c>
      <c r="E6345">
        <v>2.61</v>
      </c>
      <c r="F6345">
        <v>4.62</v>
      </c>
      <c r="G6345">
        <v>5.36</v>
      </c>
      <c r="H6345">
        <v>2.79</v>
      </c>
      <c r="I6345">
        <v>4.57</v>
      </c>
      <c r="J6345">
        <v>5.3</v>
      </c>
      <c r="K6345">
        <v>2.7</v>
      </c>
      <c r="U6345">
        <v>40</v>
      </c>
      <c r="V6345">
        <v>61</v>
      </c>
      <c r="W6345">
        <v>51</v>
      </c>
      <c r="X6345">
        <v>199</v>
      </c>
      <c r="Y6345">
        <v>144</v>
      </c>
      <c r="Z6345">
        <v>167</v>
      </c>
      <c r="AA6345">
        <f t="shared" si="1370"/>
        <v>662</v>
      </c>
      <c r="AB6345">
        <f t="shared" si="1358"/>
        <v>1.1031456147212282E-4</v>
      </c>
      <c r="AC6345" s="175">
        <f t="shared" si="1355"/>
        <v>1.098563061185755E-4</v>
      </c>
    </row>
    <row r="6346" spans="1:29">
      <c r="A6346" t="s">
        <v>13926</v>
      </c>
      <c r="B6346" t="s">
        <v>13927</v>
      </c>
      <c r="C6346">
        <v>3.64</v>
      </c>
      <c r="D6346">
        <v>3.96</v>
      </c>
      <c r="E6346">
        <v>2.64</v>
      </c>
      <c r="F6346">
        <v>4.7300000000000004</v>
      </c>
      <c r="G6346">
        <v>5.42</v>
      </c>
      <c r="H6346">
        <v>2.8</v>
      </c>
      <c r="I6346">
        <v>4.67</v>
      </c>
      <c r="J6346">
        <v>5.35</v>
      </c>
      <c r="K6346">
        <v>2.7</v>
      </c>
      <c r="U6346">
        <v>33</v>
      </c>
      <c r="V6346">
        <v>80</v>
      </c>
      <c r="W6346">
        <v>54</v>
      </c>
      <c r="X6346">
        <v>143</v>
      </c>
      <c r="Y6346">
        <v>122</v>
      </c>
      <c r="Z6346">
        <v>261</v>
      </c>
      <c r="AA6346">
        <f t="shared" si="1370"/>
        <v>693</v>
      </c>
      <c r="AB6346">
        <f t="shared" si="1358"/>
        <v>1.1548034909392918E-4</v>
      </c>
      <c r="AC6346" s="175"/>
    </row>
    <row r="6347" spans="1:29">
      <c r="A6347" t="s">
        <v>13928</v>
      </c>
      <c r="B6347" t="s">
        <v>13929</v>
      </c>
      <c r="C6347">
        <v>3.95</v>
      </c>
      <c r="D6347">
        <v>4.0599999999999996</v>
      </c>
      <c r="E6347">
        <v>2.76</v>
      </c>
      <c r="F6347">
        <v>5.25</v>
      </c>
      <c r="G6347">
        <v>5.8</v>
      </c>
      <c r="H6347">
        <v>2.93</v>
      </c>
      <c r="I6347">
        <v>5</v>
      </c>
      <c r="J6347">
        <v>5.53</v>
      </c>
      <c r="K6347">
        <v>2.7</v>
      </c>
      <c r="U6347">
        <v>32</v>
      </c>
      <c r="V6347">
        <v>62</v>
      </c>
      <c r="W6347">
        <v>58</v>
      </c>
      <c r="X6347">
        <v>174</v>
      </c>
      <c r="Y6347">
        <v>154</v>
      </c>
      <c r="Z6347">
        <v>225</v>
      </c>
      <c r="AA6347">
        <f t="shared" si="1370"/>
        <v>705</v>
      </c>
      <c r="AB6347">
        <f t="shared" si="1358"/>
        <v>1.1748000881849939E-4</v>
      </c>
      <c r="AC6347" s="175"/>
    </row>
    <row r="6348" spans="1:29">
      <c r="A6348" t="s">
        <v>13930</v>
      </c>
      <c r="B6348" t="s">
        <v>13931</v>
      </c>
      <c r="C6348">
        <v>4.0599999999999996</v>
      </c>
      <c r="D6348">
        <v>4.0599999999999996</v>
      </c>
      <c r="E6348">
        <v>2.9</v>
      </c>
      <c r="F6348">
        <v>5.84</v>
      </c>
      <c r="G6348">
        <v>6.17</v>
      </c>
      <c r="H6348">
        <v>3.08</v>
      </c>
      <c r="I6348">
        <v>5.35</v>
      </c>
      <c r="J6348">
        <v>5.71</v>
      </c>
      <c r="K6348">
        <v>2.7</v>
      </c>
      <c r="U6348">
        <v>38</v>
      </c>
      <c r="V6348">
        <v>60</v>
      </c>
      <c r="W6348">
        <v>52</v>
      </c>
      <c r="X6348">
        <v>119</v>
      </c>
      <c r="Y6348">
        <v>137</v>
      </c>
      <c r="Z6348">
        <v>171</v>
      </c>
      <c r="AA6348">
        <f t="shared" si="1370"/>
        <v>577</v>
      </c>
      <c r="AB6348">
        <f t="shared" si="1358"/>
        <v>9.6150305089750561E-5</v>
      </c>
      <c r="AC6348" s="175"/>
    </row>
    <row r="6349" spans="1:29">
      <c r="A6349" t="s">
        <v>13932</v>
      </c>
      <c r="B6349" t="s">
        <v>13933</v>
      </c>
      <c r="C6349">
        <v>4.0599999999999996</v>
      </c>
      <c r="D6349">
        <v>4.0599999999999996</v>
      </c>
      <c r="E6349">
        <v>3.02</v>
      </c>
      <c r="F6349">
        <v>6.19</v>
      </c>
      <c r="G6349">
        <v>6.3</v>
      </c>
      <c r="H6349">
        <v>3.25</v>
      </c>
      <c r="I6349">
        <v>5.66</v>
      </c>
      <c r="J6349">
        <v>5.87</v>
      </c>
      <c r="K6349">
        <v>2.7</v>
      </c>
      <c r="U6349">
        <v>35</v>
      </c>
      <c r="V6349">
        <v>54</v>
      </c>
      <c r="W6349">
        <v>48</v>
      </c>
      <c r="X6349">
        <v>103</v>
      </c>
      <c r="Y6349">
        <v>140</v>
      </c>
      <c r="Z6349">
        <v>163</v>
      </c>
      <c r="AA6349">
        <f t="shared" si="1370"/>
        <v>543</v>
      </c>
      <c r="AB6349">
        <f t="shared" si="1358"/>
        <v>9.0484602536801658E-5</v>
      </c>
      <c r="AC6349" s="175">
        <f t="shared" si="1356"/>
        <v>8.402736800954371E-5</v>
      </c>
    </row>
    <row r="6350" spans="1:29">
      <c r="A6350" t="s">
        <v>13934</v>
      </c>
      <c r="B6350" t="s">
        <v>13935</v>
      </c>
      <c r="C6350">
        <v>4.0599999999999996</v>
      </c>
      <c r="D6350">
        <v>4.0599999999999996</v>
      </c>
      <c r="E6350">
        <v>3.13</v>
      </c>
      <c r="F6350">
        <v>6.3</v>
      </c>
      <c r="G6350">
        <v>6.31</v>
      </c>
      <c r="H6350">
        <v>3.42</v>
      </c>
      <c r="I6350">
        <v>5.89</v>
      </c>
      <c r="J6350">
        <v>5.99</v>
      </c>
      <c r="K6350">
        <v>2.7</v>
      </c>
      <c r="U6350">
        <v>30</v>
      </c>
      <c r="V6350">
        <v>51</v>
      </c>
      <c r="W6350">
        <v>42</v>
      </c>
      <c r="X6350">
        <v>108</v>
      </c>
      <c r="Y6350">
        <v>132</v>
      </c>
      <c r="Z6350">
        <v>148</v>
      </c>
      <c r="AA6350">
        <f t="shared" si="1370"/>
        <v>511</v>
      </c>
      <c r="AB6350">
        <f t="shared" si="1358"/>
        <v>8.5152176604614451E-5</v>
      </c>
      <c r="AC6350" s="175"/>
    </row>
    <row r="6351" spans="1:29">
      <c r="A6351" t="s">
        <v>13936</v>
      </c>
      <c r="B6351" t="s">
        <v>13937</v>
      </c>
      <c r="C6351">
        <v>4.0599999999999996</v>
      </c>
      <c r="D6351">
        <v>4.0599999999999996</v>
      </c>
      <c r="E6351">
        <v>3.22</v>
      </c>
      <c r="F6351">
        <v>6.31</v>
      </c>
      <c r="G6351">
        <v>6.32</v>
      </c>
      <c r="H6351">
        <v>3.6</v>
      </c>
      <c r="I6351">
        <v>6</v>
      </c>
      <c r="J6351">
        <v>6.05</v>
      </c>
      <c r="K6351">
        <v>2.7</v>
      </c>
      <c r="U6351">
        <v>32</v>
      </c>
      <c r="V6351">
        <v>48</v>
      </c>
      <c r="W6351">
        <v>36</v>
      </c>
      <c r="X6351">
        <v>93</v>
      </c>
      <c r="Y6351">
        <v>129</v>
      </c>
      <c r="Z6351">
        <v>150</v>
      </c>
      <c r="AA6351">
        <f t="shared" si="1370"/>
        <v>488</v>
      </c>
      <c r="AB6351">
        <f t="shared" si="1358"/>
        <v>8.1319495465854893E-5</v>
      </c>
      <c r="AC6351" s="175"/>
    </row>
    <row r="6352" spans="1:29">
      <c r="A6352" t="s">
        <v>13938</v>
      </c>
      <c r="B6352" t="s">
        <v>13939</v>
      </c>
      <c r="C6352">
        <v>4.0599999999999996</v>
      </c>
      <c r="D6352">
        <v>4.0599999999999996</v>
      </c>
      <c r="E6352">
        <v>3.29</v>
      </c>
      <c r="F6352">
        <v>6.32</v>
      </c>
      <c r="G6352">
        <v>6.32</v>
      </c>
      <c r="H6352">
        <v>3.73</v>
      </c>
      <c r="I6352">
        <v>6.04</v>
      </c>
      <c r="J6352">
        <v>6.07</v>
      </c>
      <c r="K6352">
        <v>2.7</v>
      </c>
      <c r="U6352">
        <v>28</v>
      </c>
      <c r="V6352">
        <v>46</v>
      </c>
      <c r="W6352">
        <v>33</v>
      </c>
      <c r="X6352">
        <v>94</v>
      </c>
      <c r="Y6352">
        <v>129</v>
      </c>
      <c r="Z6352">
        <v>145</v>
      </c>
      <c r="AA6352">
        <f t="shared" si="1370"/>
        <v>475</v>
      </c>
      <c r="AB6352">
        <f t="shared" si="1358"/>
        <v>7.9153197430903839E-5</v>
      </c>
      <c r="AC6352" s="175"/>
    </row>
    <row r="6353" spans="1:29">
      <c r="A6353" t="s">
        <v>13940</v>
      </c>
      <c r="B6353" t="s">
        <v>13941</v>
      </c>
      <c r="C6353">
        <v>4.0599999999999996</v>
      </c>
      <c r="D6353">
        <v>4.0599999999999996</v>
      </c>
      <c r="E6353">
        <v>3.33</v>
      </c>
      <c r="F6353">
        <v>6.32</v>
      </c>
      <c r="G6353">
        <v>6.32</v>
      </c>
      <c r="H6353">
        <v>3.82</v>
      </c>
      <c r="I6353">
        <v>6.07</v>
      </c>
      <c r="J6353">
        <v>6.08</v>
      </c>
      <c r="K6353">
        <v>2.7</v>
      </c>
      <c r="U6353">
        <v>28</v>
      </c>
      <c r="V6353">
        <v>46</v>
      </c>
      <c r="W6353">
        <v>36</v>
      </c>
      <c r="X6353">
        <v>83</v>
      </c>
      <c r="Y6353">
        <v>119</v>
      </c>
      <c r="Z6353">
        <v>117</v>
      </c>
      <c r="AA6353">
        <f t="shared" si="1370"/>
        <v>429</v>
      </c>
      <c r="AB6353">
        <f t="shared" si="1358"/>
        <v>7.1487835153384737E-5</v>
      </c>
      <c r="AC6353" s="175">
        <f t="shared" si="1357"/>
        <v>6.9363196696028897E-5</v>
      </c>
    </row>
    <row r="6354" spans="1:29">
      <c r="A6354" t="s">
        <v>13942</v>
      </c>
      <c r="B6354" t="s">
        <v>13943</v>
      </c>
      <c r="C6354">
        <v>4.0599999999999996</v>
      </c>
      <c r="D6354">
        <v>4.0599999999999996</v>
      </c>
      <c r="E6354">
        <v>3.35</v>
      </c>
      <c r="F6354">
        <v>6.32</v>
      </c>
      <c r="G6354">
        <v>6.32</v>
      </c>
      <c r="H6354">
        <v>3.87</v>
      </c>
      <c r="I6354">
        <v>6.07</v>
      </c>
      <c r="J6354">
        <v>6.08</v>
      </c>
      <c r="K6354">
        <v>2.7</v>
      </c>
      <c r="U6354">
        <v>31</v>
      </c>
      <c r="V6354">
        <v>43</v>
      </c>
      <c r="W6354">
        <v>36</v>
      </c>
      <c r="X6354">
        <v>77</v>
      </c>
      <c r="Y6354">
        <v>122</v>
      </c>
      <c r="Z6354">
        <v>112</v>
      </c>
      <c r="AA6354">
        <f t="shared" si="1370"/>
        <v>421</v>
      </c>
      <c r="AB6354">
        <f t="shared" si="1358"/>
        <v>7.0154728670337928E-5</v>
      </c>
      <c r="AC6354" s="175"/>
    </row>
    <row r="6355" spans="1:29">
      <c r="A6355" t="s">
        <v>13944</v>
      </c>
      <c r="B6355" t="s">
        <v>13945</v>
      </c>
      <c r="C6355">
        <v>4.0599999999999996</v>
      </c>
      <c r="D6355">
        <v>4.0599999999999996</v>
      </c>
      <c r="E6355">
        <v>3.34</v>
      </c>
      <c r="F6355">
        <v>6.32</v>
      </c>
      <c r="G6355">
        <v>6.32</v>
      </c>
      <c r="H6355">
        <v>3.86</v>
      </c>
      <c r="I6355">
        <v>6.06</v>
      </c>
      <c r="J6355">
        <v>6.08</v>
      </c>
      <c r="K6355">
        <v>2.7</v>
      </c>
      <c r="U6355">
        <v>30</v>
      </c>
      <c r="V6355">
        <v>45</v>
      </c>
      <c r="W6355">
        <v>39</v>
      </c>
      <c r="X6355">
        <v>75</v>
      </c>
      <c r="Y6355">
        <v>110</v>
      </c>
      <c r="Z6355">
        <v>100</v>
      </c>
      <c r="AA6355">
        <f t="shared" si="1370"/>
        <v>399</v>
      </c>
      <c r="AB6355">
        <f t="shared" si="1358"/>
        <v>6.6488685841959225E-5</v>
      </c>
      <c r="AC6355" s="175"/>
    </row>
    <row r="6356" spans="1:29">
      <c r="A6356" t="s">
        <v>13946</v>
      </c>
      <c r="B6356" t="s">
        <v>13947</v>
      </c>
      <c r="C6356">
        <v>4.0599999999999996</v>
      </c>
      <c r="D6356">
        <v>4.0599999999999996</v>
      </c>
      <c r="E6356">
        <v>3.3</v>
      </c>
      <c r="F6356">
        <v>6.32</v>
      </c>
      <c r="G6356">
        <v>6.32</v>
      </c>
      <c r="H6356">
        <v>3.83</v>
      </c>
      <c r="I6356">
        <v>6.04</v>
      </c>
      <c r="J6356">
        <v>6.07</v>
      </c>
      <c r="K6356">
        <v>2.7</v>
      </c>
      <c r="U6356">
        <v>32</v>
      </c>
      <c r="V6356">
        <v>47</v>
      </c>
      <c r="W6356">
        <v>40</v>
      </c>
      <c r="X6356">
        <v>71</v>
      </c>
      <c r="Y6356">
        <v>109</v>
      </c>
      <c r="Z6356">
        <v>117</v>
      </c>
      <c r="AA6356">
        <f t="shared" si="1370"/>
        <v>416</v>
      </c>
      <c r="AB6356">
        <f t="shared" si="1358"/>
        <v>6.9321537118433683E-5</v>
      </c>
      <c r="AC6356" s="175"/>
    </row>
    <row r="6357" spans="1:29">
      <c r="A6357" t="s">
        <v>13948</v>
      </c>
      <c r="B6357" t="s">
        <v>13949</v>
      </c>
      <c r="C6357">
        <v>4.0599999999999996</v>
      </c>
      <c r="D6357">
        <v>4.0599999999999996</v>
      </c>
      <c r="E6357">
        <v>3.19</v>
      </c>
      <c r="F6357">
        <v>6.31</v>
      </c>
      <c r="G6357">
        <v>6.32</v>
      </c>
      <c r="H6357">
        <v>3.76</v>
      </c>
      <c r="I6357">
        <v>5.94</v>
      </c>
      <c r="J6357">
        <v>6.02</v>
      </c>
      <c r="K6357">
        <v>2.7</v>
      </c>
      <c r="U6357">
        <v>33</v>
      </c>
      <c r="V6357">
        <v>49</v>
      </c>
      <c r="W6357">
        <v>41</v>
      </c>
      <c r="X6357">
        <v>73</v>
      </c>
      <c r="Y6357">
        <v>116</v>
      </c>
      <c r="Z6357">
        <v>138</v>
      </c>
      <c r="AA6357">
        <f t="shared" si="1370"/>
        <v>450</v>
      </c>
      <c r="AB6357">
        <f t="shared" si="1358"/>
        <v>7.4987239671382586E-5</v>
      </c>
      <c r="AC6357" s="175">
        <f t="shared" si="1359"/>
        <v>8.0986218845093184E-5</v>
      </c>
    </row>
    <row r="6358" spans="1:29">
      <c r="A6358" t="s">
        <v>13950</v>
      </c>
      <c r="B6358" t="s">
        <v>13951</v>
      </c>
      <c r="C6358">
        <v>4.0599999999999996</v>
      </c>
      <c r="D6358">
        <v>4.0599999999999996</v>
      </c>
      <c r="E6358">
        <v>3.08</v>
      </c>
      <c r="F6358">
        <v>6.29</v>
      </c>
      <c r="G6358">
        <v>6.31</v>
      </c>
      <c r="H6358">
        <v>3.6</v>
      </c>
      <c r="I6358">
        <v>5.74</v>
      </c>
      <c r="J6358">
        <v>5.92</v>
      </c>
      <c r="K6358">
        <v>2.7</v>
      </c>
      <c r="U6358">
        <v>31</v>
      </c>
      <c r="V6358">
        <v>54</v>
      </c>
      <c r="W6358">
        <v>47</v>
      </c>
      <c r="X6358">
        <v>84</v>
      </c>
      <c r="Y6358">
        <v>122</v>
      </c>
      <c r="Z6358">
        <v>134</v>
      </c>
      <c r="AA6358">
        <f t="shared" si="1370"/>
        <v>472</v>
      </c>
      <c r="AB6358">
        <f t="shared" ref="AB6358:AB6421" si="1371">AA6358/$AD$4</f>
        <v>7.8653282499761289E-5</v>
      </c>
      <c r="AC6358" s="175"/>
    </row>
    <row r="6359" spans="1:29">
      <c r="A6359" t="s">
        <v>13952</v>
      </c>
      <c r="B6359" t="s">
        <v>13953</v>
      </c>
      <c r="C6359">
        <v>4.0599999999999996</v>
      </c>
      <c r="D6359">
        <v>4.0599999999999996</v>
      </c>
      <c r="E6359">
        <v>3.02</v>
      </c>
      <c r="F6359">
        <v>6.24</v>
      </c>
      <c r="G6359">
        <v>6.31</v>
      </c>
      <c r="H6359">
        <v>3.49</v>
      </c>
      <c r="I6359">
        <v>5.61</v>
      </c>
      <c r="J6359">
        <v>5.85</v>
      </c>
      <c r="K6359">
        <v>2.7</v>
      </c>
      <c r="U6359">
        <v>31</v>
      </c>
      <c r="V6359">
        <v>59</v>
      </c>
      <c r="W6359">
        <v>52</v>
      </c>
      <c r="X6359">
        <v>95</v>
      </c>
      <c r="Y6359">
        <v>126</v>
      </c>
      <c r="Z6359">
        <v>141</v>
      </c>
      <c r="AA6359">
        <f t="shared" si="1370"/>
        <v>504</v>
      </c>
      <c r="AB6359">
        <f t="shared" si="1371"/>
        <v>8.3985708431948497E-5</v>
      </c>
      <c r="AC6359" s="175"/>
    </row>
    <row r="6360" spans="1:29">
      <c r="A6360" t="s">
        <v>13954</v>
      </c>
      <c r="B6360" t="s">
        <v>13955</v>
      </c>
      <c r="C6360">
        <v>4.05</v>
      </c>
      <c r="D6360">
        <v>4.0599999999999996</v>
      </c>
      <c r="E6360">
        <v>2.97</v>
      </c>
      <c r="F6360">
        <v>6.16</v>
      </c>
      <c r="G6360">
        <v>6.29</v>
      </c>
      <c r="H6360">
        <v>3.41</v>
      </c>
      <c r="I6360">
        <v>5.48</v>
      </c>
      <c r="J6360">
        <v>5.78</v>
      </c>
      <c r="K6360">
        <v>2.7</v>
      </c>
      <c r="U6360">
        <v>33</v>
      </c>
      <c r="V6360">
        <v>59</v>
      </c>
      <c r="W6360">
        <v>49</v>
      </c>
      <c r="X6360">
        <v>94</v>
      </c>
      <c r="Y6360">
        <v>137</v>
      </c>
      <c r="Z6360">
        <v>146</v>
      </c>
      <c r="AA6360">
        <f t="shared" si="1370"/>
        <v>518</v>
      </c>
      <c r="AB6360">
        <f t="shared" si="1371"/>
        <v>8.6318644777280405E-5</v>
      </c>
      <c r="AC6360" s="175"/>
    </row>
    <row r="6361" spans="1:29">
      <c r="A6361" t="s">
        <v>13956</v>
      </c>
      <c r="B6361" t="s">
        <v>13957</v>
      </c>
      <c r="C6361">
        <v>4.05</v>
      </c>
      <c r="D6361">
        <v>4.0599999999999996</v>
      </c>
      <c r="E6361">
        <v>2.93</v>
      </c>
      <c r="F6361">
        <v>6.05</v>
      </c>
      <c r="G6361">
        <v>6.27</v>
      </c>
      <c r="H6361">
        <v>3.34</v>
      </c>
      <c r="I6361">
        <v>5.38</v>
      </c>
      <c r="J6361">
        <v>5.73</v>
      </c>
      <c r="K6361">
        <v>2.7</v>
      </c>
      <c r="U6361">
        <v>29</v>
      </c>
      <c r="V6361">
        <v>57</v>
      </c>
      <c r="W6361">
        <v>44</v>
      </c>
      <c r="X6361">
        <v>108</v>
      </c>
      <c r="Y6361">
        <v>133</v>
      </c>
      <c r="Z6361">
        <v>125</v>
      </c>
      <c r="AA6361">
        <f t="shared" si="1370"/>
        <v>496</v>
      </c>
      <c r="AB6361">
        <f t="shared" si="1371"/>
        <v>8.2652601948901702E-5</v>
      </c>
      <c r="AC6361" s="175">
        <f t="shared" si="1360"/>
        <v>5.682366383986991E-5</v>
      </c>
    </row>
    <row r="6362" spans="1:29">
      <c r="A6362" t="s">
        <v>13958</v>
      </c>
      <c r="B6362" t="s">
        <v>13959</v>
      </c>
      <c r="C6362">
        <v>4.03</v>
      </c>
      <c r="D6362">
        <v>4.0599999999999996</v>
      </c>
      <c r="E6362">
        <v>2.89</v>
      </c>
      <c r="F6362">
        <v>5.93</v>
      </c>
      <c r="G6362">
        <v>6.24</v>
      </c>
      <c r="H6362">
        <v>3.3</v>
      </c>
      <c r="I6362">
        <v>5.29</v>
      </c>
      <c r="J6362">
        <v>5.69</v>
      </c>
      <c r="K6362">
        <v>2.7</v>
      </c>
      <c r="U6362">
        <v>27</v>
      </c>
      <c r="V6362">
        <v>44</v>
      </c>
      <c r="W6362">
        <v>32</v>
      </c>
      <c r="X6362">
        <v>94</v>
      </c>
      <c r="Y6362">
        <v>121</v>
      </c>
      <c r="Z6362">
        <v>73</v>
      </c>
      <c r="AA6362">
        <f t="shared" si="1370"/>
        <v>391</v>
      </c>
      <c r="AB6362">
        <f t="shared" si="1371"/>
        <v>6.515557935891243E-5</v>
      </c>
      <c r="AC6362" s="175"/>
    </row>
    <row r="6363" spans="1:29">
      <c r="A6363" t="s">
        <v>13960</v>
      </c>
      <c r="B6363" t="s">
        <v>13961</v>
      </c>
      <c r="C6363">
        <v>4.01</v>
      </c>
      <c r="D6363">
        <v>4.0599999999999996</v>
      </c>
      <c r="E6363">
        <v>2.86</v>
      </c>
      <c r="F6363">
        <v>5.81</v>
      </c>
      <c r="G6363">
        <v>6.19</v>
      </c>
      <c r="H6363">
        <v>3.25</v>
      </c>
      <c r="I6363">
        <v>5.21</v>
      </c>
      <c r="J6363">
        <v>5.64</v>
      </c>
      <c r="K6363">
        <v>2.7</v>
      </c>
      <c r="U6363">
        <v>22</v>
      </c>
      <c r="V6363">
        <v>31</v>
      </c>
      <c r="W6363">
        <v>19</v>
      </c>
      <c r="X6363">
        <v>79</v>
      </c>
      <c r="Y6363">
        <v>90</v>
      </c>
      <c r="Z6363">
        <v>30</v>
      </c>
      <c r="AA6363">
        <f t="shared" si="1370"/>
        <v>271</v>
      </c>
      <c r="AB6363">
        <f t="shared" si="1371"/>
        <v>4.5158982113210402E-5</v>
      </c>
      <c r="AC6363" s="175"/>
    </row>
    <row r="6364" spans="1:29">
      <c r="A6364" t="s">
        <v>13962</v>
      </c>
      <c r="B6364" t="s">
        <v>13963</v>
      </c>
      <c r="C6364">
        <v>3.98</v>
      </c>
      <c r="D6364">
        <v>4.0599999999999996</v>
      </c>
      <c r="E6364">
        <v>2.84</v>
      </c>
      <c r="F6364">
        <v>5.71</v>
      </c>
      <c r="G6364">
        <v>6.12</v>
      </c>
      <c r="H6364">
        <v>3.22</v>
      </c>
      <c r="I6364">
        <v>5.15</v>
      </c>
      <c r="J6364">
        <v>5.61</v>
      </c>
      <c r="K6364">
        <v>2.7</v>
      </c>
      <c r="U6364">
        <v>21</v>
      </c>
      <c r="V6364">
        <v>21</v>
      </c>
      <c r="W6364">
        <v>15</v>
      </c>
      <c r="X6364">
        <v>69</v>
      </c>
      <c r="Y6364">
        <v>68</v>
      </c>
      <c r="Z6364">
        <v>12</v>
      </c>
      <c r="AA6364">
        <f t="shared" si="1370"/>
        <v>206</v>
      </c>
      <c r="AB6364">
        <f t="shared" si="1371"/>
        <v>3.4327491938455139E-5</v>
      </c>
      <c r="AC6364" s="175"/>
    </row>
    <row r="6365" spans="1:29">
      <c r="A6365" t="s">
        <v>13964</v>
      </c>
      <c r="B6365" t="s">
        <v>13965</v>
      </c>
      <c r="C6365">
        <v>3.95</v>
      </c>
      <c r="D6365">
        <v>4.05</v>
      </c>
      <c r="E6365">
        <v>2.82</v>
      </c>
      <c r="F6365">
        <v>5.63</v>
      </c>
      <c r="G6365">
        <v>6.06</v>
      </c>
      <c r="H6365">
        <v>3.18</v>
      </c>
      <c r="I6365">
        <v>5.0999999999999996</v>
      </c>
      <c r="J6365">
        <v>5.58</v>
      </c>
      <c r="K6365">
        <v>2.7</v>
      </c>
      <c r="U6365">
        <v>20</v>
      </c>
      <c r="V6365">
        <v>20</v>
      </c>
      <c r="W6365">
        <v>16</v>
      </c>
      <c r="X6365">
        <v>87</v>
      </c>
      <c r="Y6365">
        <v>71</v>
      </c>
      <c r="Z6365">
        <v>15</v>
      </c>
      <c r="AA6365">
        <f t="shared" si="1370"/>
        <v>229</v>
      </c>
      <c r="AB6365">
        <f t="shared" si="1371"/>
        <v>3.8160173077214697E-5</v>
      </c>
      <c r="AC6365" s="175">
        <f t="shared" si="1361"/>
        <v>4.5034003380424768E-5</v>
      </c>
    </row>
    <row r="6366" spans="1:29">
      <c r="A6366" t="s">
        <v>13966</v>
      </c>
      <c r="B6366" t="s">
        <v>13967</v>
      </c>
      <c r="C6366">
        <v>3.91</v>
      </c>
      <c r="D6366">
        <v>4.05</v>
      </c>
      <c r="E6366">
        <v>2.79</v>
      </c>
      <c r="F6366">
        <v>5.53</v>
      </c>
      <c r="G6366">
        <v>6.01</v>
      </c>
      <c r="H6366">
        <v>3.15</v>
      </c>
      <c r="I6366">
        <v>5.04</v>
      </c>
      <c r="J6366">
        <v>5.55</v>
      </c>
      <c r="K6366">
        <v>2.7</v>
      </c>
      <c r="U6366">
        <v>21</v>
      </c>
      <c r="V6366">
        <v>19</v>
      </c>
      <c r="W6366">
        <v>18</v>
      </c>
      <c r="X6366">
        <v>90</v>
      </c>
      <c r="Y6366">
        <v>68</v>
      </c>
      <c r="Z6366">
        <v>12</v>
      </c>
      <c r="AA6366">
        <f t="shared" si="1370"/>
        <v>228</v>
      </c>
      <c r="AB6366">
        <f t="shared" si="1371"/>
        <v>3.7993534766833843E-5</v>
      </c>
      <c r="AC6366" s="175"/>
    </row>
    <row r="6367" spans="1:29">
      <c r="A6367" t="s">
        <v>13968</v>
      </c>
      <c r="B6367" t="s">
        <v>13969</v>
      </c>
      <c r="C6367">
        <v>3.9</v>
      </c>
      <c r="D6367">
        <v>4.04</v>
      </c>
      <c r="E6367">
        <v>2.77</v>
      </c>
      <c r="F6367">
        <v>5.48</v>
      </c>
      <c r="G6367">
        <v>5.98</v>
      </c>
      <c r="H6367">
        <v>3.12</v>
      </c>
      <c r="I6367">
        <v>5.01</v>
      </c>
      <c r="J6367">
        <v>5.54</v>
      </c>
      <c r="K6367">
        <v>2.7</v>
      </c>
      <c r="U6367">
        <v>27</v>
      </c>
      <c r="V6367">
        <v>23</v>
      </c>
      <c r="W6367">
        <v>21</v>
      </c>
      <c r="X6367">
        <v>92</v>
      </c>
      <c r="Y6367">
        <v>66</v>
      </c>
      <c r="Z6367">
        <v>22</v>
      </c>
      <c r="AA6367">
        <f t="shared" si="1370"/>
        <v>251</v>
      </c>
      <c r="AB6367">
        <f t="shared" si="1371"/>
        <v>4.1826215905593401E-5</v>
      </c>
      <c r="AC6367" s="175"/>
    </row>
    <row r="6368" spans="1:29">
      <c r="A6368" t="s">
        <v>13970</v>
      </c>
      <c r="B6368" t="s">
        <v>13971</v>
      </c>
      <c r="C6368">
        <v>3.89</v>
      </c>
      <c r="D6368">
        <v>4.03</v>
      </c>
      <c r="E6368">
        <v>2.76</v>
      </c>
      <c r="F6368">
        <v>5.46</v>
      </c>
      <c r="G6368">
        <v>5.96</v>
      </c>
      <c r="H6368">
        <v>3.11</v>
      </c>
      <c r="I6368">
        <v>4.99</v>
      </c>
      <c r="J6368">
        <v>5.53</v>
      </c>
      <c r="K6368">
        <v>2.7</v>
      </c>
      <c r="U6368">
        <v>27</v>
      </c>
      <c r="V6368">
        <v>35</v>
      </c>
      <c r="W6368">
        <v>30</v>
      </c>
      <c r="X6368">
        <v>123</v>
      </c>
      <c r="Y6368">
        <v>105</v>
      </c>
      <c r="Z6368">
        <v>53</v>
      </c>
      <c r="AA6368">
        <f t="shared" si="1370"/>
        <v>373</v>
      </c>
      <c r="AB6368">
        <f t="shared" si="1371"/>
        <v>6.2156089772057117E-5</v>
      </c>
      <c r="AC6368" s="175"/>
    </row>
    <row r="6369" spans="1:29">
      <c r="A6369" t="s">
        <v>13972</v>
      </c>
      <c r="B6369" t="s">
        <v>13973</v>
      </c>
      <c r="C6369">
        <v>3.89</v>
      </c>
      <c r="D6369">
        <v>4.03</v>
      </c>
      <c r="E6369">
        <v>2.76</v>
      </c>
      <c r="F6369">
        <v>5.47</v>
      </c>
      <c r="G6369">
        <v>5.97</v>
      </c>
      <c r="H6369">
        <v>3.1</v>
      </c>
      <c r="I6369">
        <v>4.99</v>
      </c>
      <c r="J6369">
        <v>5.53</v>
      </c>
      <c r="K6369">
        <v>2.7</v>
      </c>
      <c r="U6369">
        <v>15</v>
      </c>
      <c r="V6369">
        <v>57</v>
      </c>
      <c r="W6369">
        <v>48</v>
      </c>
      <c r="X6369">
        <v>199</v>
      </c>
      <c r="Y6369">
        <v>144</v>
      </c>
      <c r="Z6369">
        <v>167</v>
      </c>
      <c r="AA6369">
        <f t="shared" si="1370"/>
        <v>630</v>
      </c>
      <c r="AB6369">
        <f t="shared" si="1371"/>
        <v>1.0498213553993562E-4</v>
      </c>
      <c r="AC6369" s="175">
        <f t="shared" si="1362"/>
        <v>1.1414724261088238E-4</v>
      </c>
    </row>
    <row r="6370" spans="1:29">
      <c r="A6370" t="s">
        <v>13974</v>
      </c>
      <c r="B6370" t="s">
        <v>13975</v>
      </c>
      <c r="C6370">
        <v>3.94</v>
      </c>
      <c r="D6370">
        <v>4.05</v>
      </c>
      <c r="E6370">
        <v>2.77</v>
      </c>
      <c r="F6370">
        <v>5.52</v>
      </c>
      <c r="G6370">
        <v>6.01</v>
      </c>
      <c r="H6370">
        <v>3.1</v>
      </c>
      <c r="I6370">
        <v>5.03</v>
      </c>
      <c r="J6370">
        <v>5.55</v>
      </c>
      <c r="K6370">
        <v>2.7</v>
      </c>
      <c r="U6370">
        <v>31</v>
      </c>
      <c r="V6370">
        <v>74</v>
      </c>
      <c r="W6370">
        <v>50</v>
      </c>
      <c r="X6370">
        <v>219</v>
      </c>
      <c r="Y6370">
        <v>122</v>
      </c>
      <c r="Z6370">
        <v>261</v>
      </c>
      <c r="AA6370">
        <f t="shared" si="1370"/>
        <v>757</v>
      </c>
      <c r="AB6370">
        <f t="shared" si="1371"/>
        <v>1.2614520095830361E-4</v>
      </c>
      <c r="AC6370" s="175"/>
    </row>
    <row r="6371" spans="1:29">
      <c r="A6371" t="s">
        <v>13976</v>
      </c>
      <c r="B6371" t="s">
        <v>13977</v>
      </c>
      <c r="C6371">
        <v>4.03</v>
      </c>
      <c r="D6371">
        <v>4.0599999999999996</v>
      </c>
      <c r="E6371">
        <v>2.81</v>
      </c>
      <c r="F6371">
        <v>5.72</v>
      </c>
      <c r="G6371">
        <v>6.14</v>
      </c>
      <c r="H6371">
        <v>3.14</v>
      </c>
      <c r="I6371">
        <v>5.15</v>
      </c>
      <c r="J6371">
        <v>5.61</v>
      </c>
      <c r="K6371">
        <v>2.7</v>
      </c>
      <c r="U6371">
        <v>36</v>
      </c>
      <c r="V6371">
        <v>58</v>
      </c>
      <c r="W6371">
        <v>54</v>
      </c>
      <c r="X6371">
        <v>219</v>
      </c>
      <c r="Y6371">
        <v>154</v>
      </c>
      <c r="Z6371">
        <v>224</v>
      </c>
      <c r="AA6371">
        <f t="shared" si="1370"/>
        <v>745</v>
      </c>
      <c r="AB6371">
        <f t="shared" si="1371"/>
        <v>1.2414554123373338E-4</v>
      </c>
      <c r="AC6371" s="175"/>
    </row>
    <row r="6372" spans="1:29">
      <c r="A6372" t="s">
        <v>13978</v>
      </c>
      <c r="B6372" t="s">
        <v>13979</v>
      </c>
      <c r="C6372">
        <v>4.04</v>
      </c>
      <c r="D6372">
        <v>4.0599999999999996</v>
      </c>
      <c r="E6372">
        <v>2.86</v>
      </c>
      <c r="F6372">
        <v>5.93</v>
      </c>
      <c r="G6372">
        <v>6.25</v>
      </c>
      <c r="H6372">
        <v>3.2</v>
      </c>
      <c r="I6372">
        <v>5.26</v>
      </c>
      <c r="J6372">
        <v>5.67</v>
      </c>
      <c r="K6372">
        <v>2.7</v>
      </c>
      <c r="U6372">
        <v>43</v>
      </c>
      <c r="V6372">
        <v>55</v>
      </c>
      <c r="W6372">
        <v>48</v>
      </c>
      <c r="X6372">
        <v>155</v>
      </c>
      <c r="Y6372">
        <v>137</v>
      </c>
      <c r="Z6372">
        <v>170</v>
      </c>
      <c r="AA6372">
        <f t="shared" si="1370"/>
        <v>608</v>
      </c>
      <c r="AB6372">
        <f t="shared" si="1371"/>
        <v>1.0131609271155691E-4</v>
      </c>
      <c r="AC6372" s="175"/>
    </row>
    <row r="6373" spans="1:29">
      <c r="A6373" t="s">
        <v>13980</v>
      </c>
      <c r="B6373" t="s">
        <v>13981</v>
      </c>
      <c r="C6373">
        <v>4.05</v>
      </c>
      <c r="D6373">
        <v>4.0599999999999996</v>
      </c>
      <c r="E6373">
        <v>2.87</v>
      </c>
      <c r="F6373">
        <v>5.96</v>
      </c>
      <c r="G6373">
        <v>6.25</v>
      </c>
      <c r="H6373">
        <v>3.2</v>
      </c>
      <c r="I6373">
        <v>5.28</v>
      </c>
      <c r="J6373">
        <v>5.68</v>
      </c>
      <c r="K6373">
        <v>2.7</v>
      </c>
      <c r="U6373">
        <v>40</v>
      </c>
      <c r="V6373">
        <v>51</v>
      </c>
      <c r="W6373">
        <v>45</v>
      </c>
      <c r="X6373">
        <v>143</v>
      </c>
      <c r="Y6373">
        <v>140</v>
      </c>
      <c r="Z6373">
        <v>163</v>
      </c>
      <c r="AA6373">
        <f t="shared" si="1370"/>
        <v>582</v>
      </c>
      <c r="AB6373">
        <f t="shared" si="1371"/>
        <v>9.6983496641654806E-5</v>
      </c>
      <c r="AC6373" s="175">
        <f t="shared" si="1363"/>
        <v>8.8984857743374009E-5</v>
      </c>
    </row>
    <row r="6374" spans="1:29">
      <c r="A6374" t="s">
        <v>13982</v>
      </c>
      <c r="B6374" t="s">
        <v>13983</v>
      </c>
      <c r="C6374">
        <v>4.05</v>
      </c>
      <c r="D6374">
        <v>4.0599999999999996</v>
      </c>
      <c r="E6374">
        <v>2.94</v>
      </c>
      <c r="F6374">
        <v>6.09</v>
      </c>
      <c r="G6374">
        <v>6.28</v>
      </c>
      <c r="H6374">
        <v>3.33</v>
      </c>
      <c r="I6374">
        <v>5.43</v>
      </c>
      <c r="J6374">
        <v>5.76</v>
      </c>
      <c r="K6374">
        <v>2.7</v>
      </c>
      <c r="U6374">
        <v>33</v>
      </c>
      <c r="V6374">
        <v>48</v>
      </c>
      <c r="W6374">
        <v>39</v>
      </c>
      <c r="X6374">
        <v>140</v>
      </c>
      <c r="Y6374">
        <v>132</v>
      </c>
      <c r="Z6374">
        <v>148</v>
      </c>
      <c r="AA6374">
        <f t="shared" si="1370"/>
        <v>540</v>
      </c>
      <c r="AB6374">
        <f t="shared" si="1371"/>
        <v>8.9984687605659108E-5</v>
      </c>
      <c r="AC6374" s="175"/>
    </row>
    <row r="6375" spans="1:29">
      <c r="A6375" t="s">
        <v>13984</v>
      </c>
      <c r="B6375" t="s">
        <v>13985</v>
      </c>
      <c r="C6375">
        <v>4.05</v>
      </c>
      <c r="D6375">
        <v>4.0599999999999996</v>
      </c>
      <c r="E6375">
        <v>2.97</v>
      </c>
      <c r="F6375">
        <v>6.11</v>
      </c>
      <c r="G6375">
        <v>6.28</v>
      </c>
      <c r="H6375">
        <v>3.39</v>
      </c>
      <c r="I6375">
        <v>5.5</v>
      </c>
      <c r="J6375">
        <v>5.79</v>
      </c>
      <c r="K6375">
        <v>2.7</v>
      </c>
      <c r="U6375">
        <v>29</v>
      </c>
      <c r="V6375">
        <v>45</v>
      </c>
      <c r="W6375">
        <v>33</v>
      </c>
      <c r="X6375">
        <v>131</v>
      </c>
      <c r="Y6375">
        <v>128</v>
      </c>
      <c r="Z6375">
        <v>150</v>
      </c>
      <c r="AA6375">
        <f t="shared" si="1370"/>
        <v>516</v>
      </c>
      <c r="AB6375">
        <f t="shared" si="1371"/>
        <v>8.5985368156518696E-5</v>
      </c>
      <c r="AC6375" s="175"/>
    </row>
    <row r="6376" spans="1:29">
      <c r="A6376" t="s">
        <v>13986</v>
      </c>
      <c r="B6376" t="s">
        <v>13987</v>
      </c>
      <c r="C6376">
        <v>4.05</v>
      </c>
      <c r="D6376">
        <v>4.0599999999999996</v>
      </c>
      <c r="E6376">
        <v>2.99</v>
      </c>
      <c r="F6376">
        <v>6.13</v>
      </c>
      <c r="G6376">
        <v>6.28</v>
      </c>
      <c r="H6376">
        <v>3.43</v>
      </c>
      <c r="I6376">
        <v>5.54</v>
      </c>
      <c r="J6376">
        <v>5.82</v>
      </c>
      <c r="K6376">
        <v>2.7</v>
      </c>
      <c r="U6376">
        <v>27</v>
      </c>
      <c r="V6376">
        <v>43</v>
      </c>
      <c r="W6376">
        <v>30</v>
      </c>
      <c r="X6376">
        <v>124</v>
      </c>
      <c r="Y6376">
        <v>129</v>
      </c>
      <c r="Z6376">
        <v>145</v>
      </c>
      <c r="AA6376">
        <f t="shared" si="1370"/>
        <v>498</v>
      </c>
      <c r="AB6376">
        <f t="shared" si="1371"/>
        <v>8.2985878569663397E-5</v>
      </c>
      <c r="AC6376" s="175"/>
    </row>
    <row r="6377" spans="1:29">
      <c r="A6377" t="s">
        <v>13988</v>
      </c>
      <c r="B6377" t="s">
        <v>13989</v>
      </c>
      <c r="C6377">
        <v>4.05</v>
      </c>
      <c r="D6377">
        <v>4.0599999999999996</v>
      </c>
      <c r="E6377">
        <v>3.01</v>
      </c>
      <c r="F6377">
        <v>6.15</v>
      </c>
      <c r="G6377">
        <v>6.28</v>
      </c>
      <c r="H6377">
        <v>3.47</v>
      </c>
      <c r="I6377">
        <v>5.57</v>
      </c>
      <c r="J6377">
        <v>5.83</v>
      </c>
      <c r="K6377">
        <v>2.7</v>
      </c>
      <c r="U6377">
        <v>31</v>
      </c>
      <c r="V6377">
        <v>42</v>
      </c>
      <c r="W6377">
        <v>32</v>
      </c>
      <c r="X6377">
        <v>100</v>
      </c>
      <c r="Y6377">
        <v>119</v>
      </c>
      <c r="Z6377">
        <v>117</v>
      </c>
      <c r="AA6377">
        <f t="shared" si="1370"/>
        <v>441</v>
      </c>
      <c r="AB6377">
        <f t="shared" si="1371"/>
        <v>7.3487494877954936E-5</v>
      </c>
      <c r="AC6377" s="175">
        <f t="shared" ref="AC6377" si="1372">SUM(AB6377:AB6380)/4</f>
        <v>7.0612984023885278E-5</v>
      </c>
    </row>
    <row r="6378" spans="1:29">
      <c r="A6378" t="s">
        <v>13990</v>
      </c>
      <c r="B6378" t="s">
        <v>13991</v>
      </c>
      <c r="C6378">
        <v>4.05</v>
      </c>
      <c r="D6378">
        <v>4.0599999999999996</v>
      </c>
      <c r="E6378">
        <v>3.02</v>
      </c>
      <c r="F6378">
        <v>6.16</v>
      </c>
      <c r="G6378">
        <v>6.29</v>
      </c>
      <c r="H6378">
        <v>3.5</v>
      </c>
      <c r="I6378">
        <v>5.59</v>
      </c>
      <c r="J6378">
        <v>5.84</v>
      </c>
      <c r="K6378">
        <v>2.7</v>
      </c>
      <c r="U6378">
        <v>31</v>
      </c>
      <c r="V6378">
        <v>39</v>
      </c>
      <c r="W6378">
        <v>32</v>
      </c>
      <c r="X6378">
        <v>93</v>
      </c>
      <c r="Y6378">
        <v>122</v>
      </c>
      <c r="Z6378">
        <v>112</v>
      </c>
      <c r="AA6378">
        <f t="shared" si="1370"/>
        <v>429</v>
      </c>
      <c r="AB6378">
        <f t="shared" si="1371"/>
        <v>7.1487835153384737E-5</v>
      </c>
      <c r="AC6378" s="175"/>
    </row>
    <row r="6379" spans="1:29">
      <c r="A6379" t="s">
        <v>13992</v>
      </c>
      <c r="B6379" t="s">
        <v>13993</v>
      </c>
      <c r="C6379">
        <v>4.05</v>
      </c>
      <c r="D6379">
        <v>4.0599999999999996</v>
      </c>
      <c r="E6379">
        <v>3.01</v>
      </c>
      <c r="F6379">
        <v>6.15</v>
      </c>
      <c r="G6379">
        <v>6.28</v>
      </c>
      <c r="H6379">
        <v>3.49</v>
      </c>
      <c r="I6379">
        <v>5.56</v>
      </c>
      <c r="J6379">
        <v>5.82</v>
      </c>
      <c r="K6379">
        <v>2.7</v>
      </c>
      <c r="U6379">
        <v>29</v>
      </c>
      <c r="V6379">
        <v>41</v>
      </c>
      <c r="W6379">
        <v>35</v>
      </c>
      <c r="X6379">
        <v>92</v>
      </c>
      <c r="Y6379">
        <v>110</v>
      </c>
      <c r="Z6379">
        <v>100</v>
      </c>
      <c r="AA6379">
        <f t="shared" si="1370"/>
        <v>407</v>
      </c>
      <c r="AB6379">
        <f t="shared" si="1371"/>
        <v>6.7821792325006033E-5</v>
      </c>
      <c r="AC6379" s="175"/>
    </row>
    <row r="6380" spans="1:29">
      <c r="A6380" t="s">
        <v>13994</v>
      </c>
      <c r="B6380" t="s">
        <v>13995</v>
      </c>
      <c r="C6380">
        <v>4.05</v>
      </c>
      <c r="D6380">
        <v>4.0599999999999996</v>
      </c>
      <c r="E6380">
        <v>2.99</v>
      </c>
      <c r="F6380">
        <v>6.15</v>
      </c>
      <c r="G6380">
        <v>6.28</v>
      </c>
      <c r="H6380">
        <v>3.47</v>
      </c>
      <c r="I6380">
        <v>5.54</v>
      </c>
      <c r="J6380">
        <v>5.81</v>
      </c>
      <c r="K6380">
        <v>2.7</v>
      </c>
      <c r="U6380">
        <v>30</v>
      </c>
      <c r="V6380">
        <v>43</v>
      </c>
      <c r="W6380">
        <v>36</v>
      </c>
      <c r="X6380">
        <v>83</v>
      </c>
      <c r="Y6380">
        <v>109</v>
      </c>
      <c r="Z6380">
        <v>117</v>
      </c>
      <c r="AA6380">
        <f t="shared" si="1370"/>
        <v>418</v>
      </c>
      <c r="AB6380">
        <f t="shared" si="1371"/>
        <v>6.9654813739195378E-5</v>
      </c>
      <c r="AC6380" s="175"/>
    </row>
    <row r="6381" spans="1:29">
      <c r="A6381" t="s">
        <v>13996</v>
      </c>
      <c r="B6381" t="s">
        <v>13997</v>
      </c>
      <c r="C6381">
        <v>4.05</v>
      </c>
      <c r="D6381">
        <v>4.0599999999999996</v>
      </c>
      <c r="E6381">
        <v>2.94</v>
      </c>
      <c r="F6381">
        <v>6.11</v>
      </c>
      <c r="G6381">
        <v>6.28</v>
      </c>
      <c r="H6381">
        <v>3.43</v>
      </c>
      <c r="I6381">
        <v>5.43</v>
      </c>
      <c r="J6381">
        <v>5.76</v>
      </c>
      <c r="K6381">
        <v>2.7</v>
      </c>
      <c r="U6381">
        <v>30</v>
      </c>
      <c r="V6381">
        <v>44</v>
      </c>
      <c r="W6381">
        <v>36</v>
      </c>
      <c r="X6381">
        <v>86</v>
      </c>
      <c r="Y6381">
        <v>116</v>
      </c>
      <c r="Z6381">
        <v>138</v>
      </c>
      <c r="AA6381">
        <f t="shared" si="1370"/>
        <v>450</v>
      </c>
      <c r="AB6381">
        <f t="shared" si="1371"/>
        <v>7.4987239671382586E-5</v>
      </c>
      <c r="AC6381" s="175">
        <f t="shared" si="1365"/>
        <v>8.0986218845093198E-5</v>
      </c>
    </row>
    <row r="6382" spans="1:29">
      <c r="A6382" t="s">
        <v>13998</v>
      </c>
      <c r="B6382" t="s">
        <v>13999</v>
      </c>
      <c r="C6382">
        <v>4.04</v>
      </c>
      <c r="D6382">
        <v>4.0599999999999996</v>
      </c>
      <c r="E6382">
        <v>2.88</v>
      </c>
      <c r="F6382">
        <v>6.04</v>
      </c>
      <c r="G6382">
        <v>6.27</v>
      </c>
      <c r="H6382">
        <v>3.35</v>
      </c>
      <c r="I6382">
        <v>5.29</v>
      </c>
      <c r="J6382">
        <v>5.68</v>
      </c>
      <c r="K6382">
        <v>2.7</v>
      </c>
      <c r="U6382">
        <v>31</v>
      </c>
      <c r="V6382">
        <v>49</v>
      </c>
      <c r="W6382">
        <v>42</v>
      </c>
      <c r="X6382">
        <v>89</v>
      </c>
      <c r="Y6382">
        <v>122</v>
      </c>
      <c r="Z6382">
        <v>134</v>
      </c>
      <c r="AA6382">
        <f t="shared" si="1370"/>
        <v>467</v>
      </c>
      <c r="AB6382">
        <f t="shared" si="1371"/>
        <v>7.7820090947857044E-5</v>
      </c>
      <c r="AC6382" s="175"/>
    </row>
    <row r="6383" spans="1:29">
      <c r="A6383" t="s">
        <v>14000</v>
      </c>
      <c r="B6383" t="s">
        <v>14001</v>
      </c>
      <c r="C6383">
        <v>4.03</v>
      </c>
      <c r="D6383">
        <v>4.0599999999999996</v>
      </c>
      <c r="E6383">
        <v>2.86</v>
      </c>
      <c r="F6383">
        <v>5.97</v>
      </c>
      <c r="G6383">
        <v>6.26</v>
      </c>
      <c r="H6383">
        <v>3.29</v>
      </c>
      <c r="I6383">
        <v>5.24</v>
      </c>
      <c r="J6383">
        <v>5.66</v>
      </c>
      <c r="K6383">
        <v>2.7</v>
      </c>
      <c r="U6383">
        <v>31</v>
      </c>
      <c r="V6383">
        <v>54</v>
      </c>
      <c r="W6383">
        <v>46</v>
      </c>
      <c r="X6383">
        <v>105</v>
      </c>
      <c r="Y6383">
        <v>126</v>
      </c>
      <c r="Z6383">
        <v>141</v>
      </c>
      <c r="AA6383">
        <f t="shared" si="1370"/>
        <v>503</v>
      </c>
      <c r="AB6383">
        <f t="shared" si="1371"/>
        <v>8.3819070121567642E-5</v>
      </c>
      <c r="AC6383" s="175"/>
    </row>
    <row r="6384" spans="1:29">
      <c r="A6384" t="s">
        <v>14002</v>
      </c>
      <c r="B6384" t="s">
        <v>14003</v>
      </c>
      <c r="C6384">
        <v>4.0199999999999996</v>
      </c>
      <c r="D6384">
        <v>4.0599999999999996</v>
      </c>
      <c r="E6384">
        <v>2.84</v>
      </c>
      <c r="F6384">
        <v>5.91</v>
      </c>
      <c r="G6384">
        <v>6.23</v>
      </c>
      <c r="H6384">
        <v>3.26</v>
      </c>
      <c r="I6384">
        <v>5.19</v>
      </c>
      <c r="J6384">
        <v>5.63</v>
      </c>
      <c r="K6384">
        <v>2.7</v>
      </c>
      <c r="U6384">
        <v>29</v>
      </c>
      <c r="V6384">
        <v>54</v>
      </c>
      <c r="W6384">
        <v>44</v>
      </c>
      <c r="X6384">
        <v>114</v>
      </c>
      <c r="Y6384">
        <v>137</v>
      </c>
      <c r="Z6384">
        <v>146</v>
      </c>
      <c r="AA6384">
        <f t="shared" si="1370"/>
        <v>524</v>
      </c>
      <c r="AB6384">
        <f t="shared" si="1371"/>
        <v>8.7318474639565505E-5</v>
      </c>
      <c r="AC6384" s="175"/>
    </row>
    <row r="6385" spans="1:29">
      <c r="A6385" t="s">
        <v>14004</v>
      </c>
      <c r="B6385" t="s">
        <v>14005</v>
      </c>
      <c r="C6385">
        <v>4.01</v>
      </c>
      <c r="D6385">
        <v>4.0599999999999996</v>
      </c>
      <c r="E6385">
        <v>2.82</v>
      </c>
      <c r="F6385">
        <v>5.84</v>
      </c>
      <c r="G6385">
        <v>6.2</v>
      </c>
      <c r="H6385">
        <v>3.23</v>
      </c>
      <c r="I6385">
        <v>5.15</v>
      </c>
      <c r="J6385">
        <v>5.61</v>
      </c>
      <c r="K6385">
        <v>2.7</v>
      </c>
      <c r="U6385">
        <v>31</v>
      </c>
      <c r="V6385">
        <v>52</v>
      </c>
      <c r="W6385">
        <v>39</v>
      </c>
      <c r="X6385">
        <v>104</v>
      </c>
      <c r="Y6385">
        <v>133</v>
      </c>
      <c r="Z6385">
        <v>125</v>
      </c>
      <c r="AA6385">
        <f t="shared" si="1370"/>
        <v>484</v>
      </c>
      <c r="AB6385">
        <f t="shared" si="1371"/>
        <v>8.0652942224331489E-5</v>
      </c>
      <c r="AC6385" s="175">
        <f t="shared" si="1366"/>
        <v>5.5865493555180024E-5</v>
      </c>
    </row>
    <row r="6386" spans="1:29">
      <c r="A6386" t="s">
        <v>14006</v>
      </c>
      <c r="B6386" t="s">
        <v>14007</v>
      </c>
      <c r="C6386">
        <v>3.98</v>
      </c>
      <c r="D6386">
        <v>4.05</v>
      </c>
      <c r="E6386">
        <v>2.8</v>
      </c>
      <c r="F6386">
        <v>5.73</v>
      </c>
      <c r="G6386">
        <v>6.17</v>
      </c>
      <c r="H6386">
        <v>3.19</v>
      </c>
      <c r="I6386">
        <v>5.09</v>
      </c>
      <c r="J6386">
        <v>5.58</v>
      </c>
      <c r="K6386">
        <v>2.7</v>
      </c>
      <c r="U6386">
        <v>24</v>
      </c>
      <c r="V6386">
        <v>41</v>
      </c>
      <c r="W6386">
        <v>29</v>
      </c>
      <c r="X6386">
        <v>101</v>
      </c>
      <c r="Y6386">
        <v>121</v>
      </c>
      <c r="Z6386">
        <v>73</v>
      </c>
      <c r="AA6386">
        <f t="shared" si="1370"/>
        <v>389</v>
      </c>
      <c r="AB6386">
        <f t="shared" si="1371"/>
        <v>6.4822302738150721E-5</v>
      </c>
      <c r="AC6386" s="175"/>
    </row>
    <row r="6387" spans="1:29">
      <c r="A6387" t="s">
        <v>14008</v>
      </c>
      <c r="B6387" t="s">
        <v>14009</v>
      </c>
      <c r="C6387">
        <v>3.96</v>
      </c>
      <c r="D6387">
        <v>4.05</v>
      </c>
      <c r="E6387">
        <v>2.78</v>
      </c>
      <c r="F6387">
        <v>5.67</v>
      </c>
      <c r="G6387">
        <v>6.13</v>
      </c>
      <c r="H6387">
        <v>3.17</v>
      </c>
      <c r="I6387">
        <v>5.05</v>
      </c>
      <c r="J6387">
        <v>5.56</v>
      </c>
      <c r="K6387">
        <v>2.7</v>
      </c>
      <c r="U6387">
        <v>21</v>
      </c>
      <c r="V6387">
        <v>29</v>
      </c>
      <c r="W6387">
        <v>17</v>
      </c>
      <c r="X6387">
        <v>76</v>
      </c>
      <c r="Y6387">
        <v>90</v>
      </c>
      <c r="Z6387">
        <v>30</v>
      </c>
      <c r="AA6387">
        <f t="shared" si="1370"/>
        <v>263</v>
      </c>
      <c r="AB6387">
        <f t="shared" si="1371"/>
        <v>4.38258756301636E-5</v>
      </c>
      <c r="AC6387" s="175"/>
    </row>
    <row r="6388" spans="1:29">
      <c r="A6388" t="s">
        <v>14010</v>
      </c>
      <c r="B6388" t="s">
        <v>14011</v>
      </c>
      <c r="C6388">
        <v>3.91</v>
      </c>
      <c r="D6388">
        <v>4.04</v>
      </c>
      <c r="E6388">
        <v>2.76</v>
      </c>
      <c r="F6388">
        <v>5.54</v>
      </c>
      <c r="G6388">
        <v>6.06</v>
      </c>
      <c r="H6388">
        <v>3.15</v>
      </c>
      <c r="I6388">
        <v>4.97</v>
      </c>
      <c r="J6388">
        <v>5.52</v>
      </c>
      <c r="K6388">
        <v>2.7</v>
      </c>
      <c r="U6388">
        <v>21</v>
      </c>
      <c r="V6388">
        <v>22</v>
      </c>
      <c r="W6388">
        <v>15</v>
      </c>
      <c r="X6388">
        <v>66</v>
      </c>
      <c r="Y6388">
        <v>68</v>
      </c>
      <c r="Z6388">
        <v>13</v>
      </c>
      <c r="AA6388">
        <f t="shared" si="1370"/>
        <v>205</v>
      </c>
      <c r="AB6388">
        <f t="shared" si="1371"/>
        <v>3.4160853628074292E-5</v>
      </c>
      <c r="AC6388" s="175"/>
    </row>
    <row r="6389" spans="1:29">
      <c r="A6389" t="s">
        <v>14012</v>
      </c>
      <c r="B6389" t="s">
        <v>14013</v>
      </c>
      <c r="C6389">
        <v>3.88</v>
      </c>
      <c r="D6389">
        <v>4.03</v>
      </c>
      <c r="E6389">
        <v>2.75</v>
      </c>
      <c r="F6389">
        <v>5.46</v>
      </c>
      <c r="G6389">
        <v>6.02</v>
      </c>
      <c r="H6389">
        <v>3.13</v>
      </c>
      <c r="I6389">
        <v>4.9400000000000004</v>
      </c>
      <c r="J6389">
        <v>5.5</v>
      </c>
      <c r="K6389">
        <v>2.7</v>
      </c>
      <c r="U6389">
        <v>20</v>
      </c>
      <c r="V6389">
        <v>20</v>
      </c>
      <c r="W6389">
        <v>16</v>
      </c>
      <c r="X6389">
        <v>83</v>
      </c>
      <c r="Y6389">
        <v>71</v>
      </c>
      <c r="Z6389">
        <v>15</v>
      </c>
      <c r="AA6389">
        <f t="shared" si="1370"/>
        <v>225</v>
      </c>
      <c r="AB6389">
        <f t="shared" si="1371"/>
        <v>3.7493619835691293E-5</v>
      </c>
      <c r="AC6389" s="175">
        <f t="shared" si="1367"/>
        <v>4.4534088449282218E-5</v>
      </c>
    </row>
    <row r="6390" spans="1:29">
      <c r="A6390" t="s">
        <v>14014</v>
      </c>
      <c r="B6390" t="s">
        <v>14015</v>
      </c>
      <c r="C6390">
        <v>3.83</v>
      </c>
      <c r="D6390">
        <v>4.0199999999999996</v>
      </c>
      <c r="E6390">
        <v>2.73</v>
      </c>
      <c r="F6390">
        <v>5.34</v>
      </c>
      <c r="G6390">
        <v>5.94</v>
      </c>
      <c r="H6390">
        <v>3.09</v>
      </c>
      <c r="I6390">
        <v>4.87</v>
      </c>
      <c r="J6390">
        <v>5.46</v>
      </c>
      <c r="K6390">
        <v>2.7</v>
      </c>
      <c r="U6390">
        <v>22</v>
      </c>
      <c r="V6390">
        <v>19</v>
      </c>
      <c r="W6390">
        <v>18</v>
      </c>
      <c r="X6390">
        <v>86</v>
      </c>
      <c r="Y6390">
        <v>68</v>
      </c>
      <c r="Z6390">
        <v>12</v>
      </c>
      <c r="AA6390">
        <f t="shared" si="1370"/>
        <v>225</v>
      </c>
      <c r="AB6390">
        <f t="shared" si="1371"/>
        <v>3.7493619835691293E-5</v>
      </c>
      <c r="AC6390" s="175"/>
    </row>
    <row r="6391" spans="1:29">
      <c r="A6391" t="s">
        <v>14016</v>
      </c>
      <c r="B6391" t="s">
        <v>14017</v>
      </c>
      <c r="C6391">
        <v>3.79</v>
      </c>
      <c r="D6391">
        <v>4</v>
      </c>
      <c r="E6391">
        <v>2.71</v>
      </c>
      <c r="F6391">
        <v>5.27</v>
      </c>
      <c r="G6391">
        <v>5.89</v>
      </c>
      <c r="H6391">
        <v>3.07</v>
      </c>
      <c r="I6391">
        <v>4.83</v>
      </c>
      <c r="J6391">
        <v>5.44</v>
      </c>
      <c r="K6391">
        <v>2.7</v>
      </c>
      <c r="U6391">
        <v>26</v>
      </c>
      <c r="V6391">
        <v>23</v>
      </c>
      <c r="W6391">
        <v>21</v>
      </c>
      <c r="X6391">
        <v>88</v>
      </c>
      <c r="Y6391">
        <v>66</v>
      </c>
      <c r="Z6391">
        <v>23</v>
      </c>
      <c r="AA6391">
        <f t="shared" si="1370"/>
        <v>247</v>
      </c>
      <c r="AB6391">
        <f t="shared" si="1371"/>
        <v>4.1159662664069996E-5</v>
      </c>
      <c r="AC6391" s="175"/>
    </row>
    <row r="6392" spans="1:29">
      <c r="A6392" t="s">
        <v>14018</v>
      </c>
      <c r="B6392" t="s">
        <v>14019</v>
      </c>
      <c r="C6392">
        <v>3.78</v>
      </c>
      <c r="D6392">
        <v>4</v>
      </c>
      <c r="E6392">
        <v>2.7</v>
      </c>
      <c r="F6392">
        <v>5.25</v>
      </c>
      <c r="G6392">
        <v>5.88</v>
      </c>
      <c r="H6392">
        <v>3.06</v>
      </c>
      <c r="I6392">
        <v>4.82</v>
      </c>
      <c r="J6392">
        <v>5.44</v>
      </c>
      <c r="K6392">
        <v>2.7</v>
      </c>
      <c r="U6392">
        <v>27</v>
      </c>
      <c r="V6392">
        <v>35</v>
      </c>
      <c r="W6392">
        <v>31</v>
      </c>
      <c r="X6392">
        <v>121</v>
      </c>
      <c r="Y6392">
        <v>105</v>
      </c>
      <c r="Z6392">
        <v>53</v>
      </c>
      <c r="AA6392">
        <f t="shared" si="1370"/>
        <v>372</v>
      </c>
      <c r="AB6392">
        <f t="shared" si="1371"/>
        <v>6.1989451461676276E-5</v>
      </c>
      <c r="AC6392" s="175"/>
    </row>
    <row r="6393" spans="1:29">
      <c r="A6393" t="s">
        <v>14020</v>
      </c>
      <c r="B6393" t="s">
        <v>14021</v>
      </c>
      <c r="C6393">
        <v>3.75</v>
      </c>
      <c r="D6393">
        <v>3.98</v>
      </c>
      <c r="E6393">
        <v>2.7</v>
      </c>
      <c r="F6393">
        <v>5.19</v>
      </c>
      <c r="G6393">
        <v>5.84</v>
      </c>
      <c r="H6393">
        <v>3.04</v>
      </c>
      <c r="I6393">
        <v>4.79</v>
      </c>
      <c r="J6393">
        <v>5.42</v>
      </c>
      <c r="K6393">
        <v>2.7</v>
      </c>
      <c r="U6393">
        <v>15</v>
      </c>
      <c r="V6393">
        <v>57</v>
      </c>
      <c r="W6393">
        <v>48</v>
      </c>
      <c r="X6393">
        <v>196</v>
      </c>
      <c r="Y6393">
        <v>144</v>
      </c>
      <c r="Z6393">
        <v>167</v>
      </c>
      <c r="AA6393">
        <f t="shared" si="1370"/>
        <v>627</v>
      </c>
      <c r="AB6393">
        <f t="shared" si="1371"/>
        <v>1.0448222060879307E-4</v>
      </c>
      <c r="AC6393" s="175">
        <f t="shared" si="1368"/>
        <v>1.1485545543000099E-4</v>
      </c>
    </row>
    <row r="6394" spans="1:29">
      <c r="A6394" t="s">
        <v>14022</v>
      </c>
      <c r="B6394" t="s">
        <v>14023</v>
      </c>
      <c r="C6394">
        <v>3.82</v>
      </c>
      <c r="D6394">
        <v>4.0199999999999996</v>
      </c>
      <c r="E6394">
        <v>2.72</v>
      </c>
      <c r="F6394">
        <v>5.26</v>
      </c>
      <c r="G6394">
        <v>5.87</v>
      </c>
      <c r="H6394">
        <v>3.03</v>
      </c>
      <c r="I6394">
        <v>4.87</v>
      </c>
      <c r="J6394">
        <v>5.46</v>
      </c>
      <c r="K6394">
        <v>2.7</v>
      </c>
      <c r="U6394">
        <v>31</v>
      </c>
      <c r="V6394">
        <v>75</v>
      </c>
      <c r="W6394">
        <v>50</v>
      </c>
      <c r="X6394">
        <v>221</v>
      </c>
      <c r="Y6394">
        <v>122</v>
      </c>
      <c r="Z6394">
        <v>261</v>
      </c>
      <c r="AA6394">
        <f t="shared" si="1370"/>
        <v>760</v>
      </c>
      <c r="AB6394">
        <f t="shared" si="1371"/>
        <v>1.2664511588944614E-4</v>
      </c>
      <c r="AC6394" s="175"/>
    </row>
    <row r="6395" spans="1:29">
      <c r="A6395" t="s">
        <v>14024</v>
      </c>
      <c r="B6395" t="s">
        <v>14025</v>
      </c>
      <c r="C6395">
        <v>3.94</v>
      </c>
      <c r="D6395">
        <v>4.05</v>
      </c>
      <c r="E6395">
        <v>2.77</v>
      </c>
      <c r="F6395">
        <v>5.42</v>
      </c>
      <c r="G6395">
        <v>5.95</v>
      </c>
      <c r="H6395">
        <v>3.04</v>
      </c>
      <c r="I6395">
        <v>5.01</v>
      </c>
      <c r="J6395">
        <v>5.53</v>
      </c>
      <c r="K6395">
        <v>2.7</v>
      </c>
      <c r="U6395">
        <v>36</v>
      </c>
      <c r="V6395">
        <v>59</v>
      </c>
      <c r="W6395">
        <v>54</v>
      </c>
      <c r="X6395">
        <v>220</v>
      </c>
      <c r="Y6395">
        <v>154</v>
      </c>
      <c r="Z6395">
        <v>225</v>
      </c>
      <c r="AA6395">
        <f t="shared" si="1370"/>
        <v>748</v>
      </c>
      <c r="AB6395">
        <f t="shared" si="1371"/>
        <v>1.2464545616487594E-4</v>
      </c>
      <c r="AC6395" s="175"/>
    </row>
    <row r="6396" spans="1:29">
      <c r="A6396" t="s">
        <v>14026</v>
      </c>
      <c r="B6396" t="s">
        <v>14027</v>
      </c>
      <c r="C6396">
        <v>4.0199999999999996</v>
      </c>
      <c r="D6396">
        <v>4.0599999999999996</v>
      </c>
      <c r="E6396">
        <v>2.83</v>
      </c>
      <c r="F6396">
        <v>5.66</v>
      </c>
      <c r="G6396">
        <v>6.08</v>
      </c>
      <c r="H6396">
        <v>3.09</v>
      </c>
      <c r="I6396">
        <v>5.16</v>
      </c>
      <c r="J6396">
        <v>5.62</v>
      </c>
      <c r="K6396">
        <v>2.7</v>
      </c>
      <c r="U6396">
        <v>44</v>
      </c>
      <c r="V6396">
        <v>56</v>
      </c>
      <c r="W6396">
        <v>48</v>
      </c>
      <c r="X6396">
        <v>166</v>
      </c>
      <c r="Y6396">
        <v>137</v>
      </c>
      <c r="Z6396">
        <v>171</v>
      </c>
      <c r="AA6396">
        <f t="shared" si="1370"/>
        <v>622</v>
      </c>
      <c r="AB6396">
        <f t="shared" si="1371"/>
        <v>1.0364902905688882E-4</v>
      </c>
      <c r="AC6396" s="175"/>
    </row>
    <row r="6397" spans="1:29">
      <c r="A6397" t="s">
        <v>14028</v>
      </c>
      <c r="B6397" t="s">
        <v>14029</v>
      </c>
      <c r="C6397">
        <v>4.05</v>
      </c>
      <c r="D6397">
        <v>4.0599999999999996</v>
      </c>
      <c r="E6397">
        <v>2.88</v>
      </c>
      <c r="F6397">
        <v>5.86</v>
      </c>
      <c r="G6397">
        <v>6.19</v>
      </c>
      <c r="H6397">
        <v>3.15</v>
      </c>
      <c r="I6397">
        <v>5.29</v>
      </c>
      <c r="J6397">
        <v>5.68</v>
      </c>
      <c r="K6397">
        <v>2.7</v>
      </c>
      <c r="U6397">
        <v>39</v>
      </c>
      <c r="V6397">
        <v>51</v>
      </c>
      <c r="W6397">
        <v>45</v>
      </c>
      <c r="X6397">
        <v>154</v>
      </c>
      <c r="Y6397">
        <v>140</v>
      </c>
      <c r="Z6397">
        <v>163</v>
      </c>
      <c r="AA6397">
        <f t="shared" si="1370"/>
        <v>592</v>
      </c>
      <c r="AB6397">
        <f t="shared" si="1371"/>
        <v>9.864987974546331E-5</v>
      </c>
      <c r="AC6397" s="175">
        <f t="shared" ref="AC6397" si="1373">SUM(AB6397:AB6400)/4</f>
        <v>9.0651240847182499E-5</v>
      </c>
    </row>
    <row r="6398" spans="1:29">
      <c r="A6398" t="s">
        <v>14030</v>
      </c>
      <c r="B6398" t="s">
        <v>14031</v>
      </c>
      <c r="C6398">
        <v>4.0599999999999996</v>
      </c>
      <c r="D6398">
        <v>4.0599999999999996</v>
      </c>
      <c r="E6398">
        <v>2.95</v>
      </c>
      <c r="F6398">
        <v>6.16</v>
      </c>
      <c r="G6398">
        <v>6.28</v>
      </c>
      <c r="H6398">
        <v>3.3</v>
      </c>
      <c r="I6398">
        <v>5.5</v>
      </c>
      <c r="J6398">
        <v>5.79</v>
      </c>
      <c r="K6398">
        <v>2.7</v>
      </c>
      <c r="U6398">
        <v>32</v>
      </c>
      <c r="V6398">
        <v>48</v>
      </c>
      <c r="W6398">
        <v>39</v>
      </c>
      <c r="X6398">
        <v>151</v>
      </c>
      <c r="Y6398">
        <v>133</v>
      </c>
      <c r="Z6398">
        <v>148</v>
      </c>
      <c r="AA6398">
        <f t="shared" si="1370"/>
        <v>551</v>
      </c>
      <c r="AB6398">
        <f t="shared" si="1371"/>
        <v>9.1817709019848453E-5</v>
      </c>
      <c r="AC6398" s="175"/>
    </row>
    <row r="6399" spans="1:29">
      <c r="A6399" t="s">
        <v>14032</v>
      </c>
      <c r="B6399" t="s">
        <v>14033</v>
      </c>
      <c r="C6399">
        <v>4.0599999999999996</v>
      </c>
      <c r="D6399">
        <v>4.0599999999999996</v>
      </c>
      <c r="E6399">
        <v>2.99</v>
      </c>
      <c r="F6399">
        <v>6.24</v>
      </c>
      <c r="G6399">
        <v>6.31</v>
      </c>
      <c r="H6399">
        <v>3.39</v>
      </c>
      <c r="I6399">
        <v>5.6</v>
      </c>
      <c r="J6399">
        <v>5.84</v>
      </c>
      <c r="K6399">
        <v>2.7</v>
      </c>
      <c r="U6399">
        <v>28</v>
      </c>
      <c r="V6399">
        <v>45</v>
      </c>
      <c r="W6399">
        <v>33</v>
      </c>
      <c r="X6399">
        <v>140</v>
      </c>
      <c r="Y6399">
        <v>129</v>
      </c>
      <c r="Z6399">
        <v>150</v>
      </c>
      <c r="AA6399">
        <f t="shared" si="1370"/>
        <v>525</v>
      </c>
      <c r="AB6399">
        <f t="shared" si="1371"/>
        <v>8.7485112949946346E-5</v>
      </c>
      <c r="AC6399" s="175"/>
    </row>
    <row r="6400" spans="1:29">
      <c r="A6400" t="s">
        <v>14034</v>
      </c>
      <c r="B6400" t="s">
        <v>14035</v>
      </c>
      <c r="C6400">
        <v>4.0599999999999996</v>
      </c>
      <c r="D6400">
        <v>4.0599999999999996</v>
      </c>
      <c r="E6400">
        <v>3.02</v>
      </c>
      <c r="F6400">
        <v>6.29</v>
      </c>
      <c r="G6400">
        <v>6.31</v>
      </c>
      <c r="H6400">
        <v>3.49</v>
      </c>
      <c r="I6400">
        <v>5.68</v>
      </c>
      <c r="J6400">
        <v>5.89</v>
      </c>
      <c r="K6400">
        <v>2.7</v>
      </c>
      <c r="U6400">
        <v>27</v>
      </c>
      <c r="V6400">
        <v>44</v>
      </c>
      <c r="W6400">
        <v>30</v>
      </c>
      <c r="X6400">
        <v>133</v>
      </c>
      <c r="Y6400">
        <v>129</v>
      </c>
      <c r="Z6400">
        <v>145</v>
      </c>
      <c r="AA6400">
        <f t="shared" si="1370"/>
        <v>508</v>
      </c>
      <c r="AB6400">
        <f t="shared" si="1371"/>
        <v>8.4652261673471901E-5</v>
      </c>
      <c r="AC6400" s="175"/>
    </row>
    <row r="6401" spans="1:29">
      <c r="A6401" t="s">
        <v>14036</v>
      </c>
      <c r="B6401" t="s">
        <v>14037</v>
      </c>
      <c r="C6401">
        <v>4.0599999999999996</v>
      </c>
      <c r="D6401">
        <v>4.0599999999999996</v>
      </c>
      <c r="E6401">
        <v>3.03</v>
      </c>
      <c r="F6401">
        <v>6.3</v>
      </c>
      <c r="G6401">
        <v>6.32</v>
      </c>
      <c r="H6401">
        <v>3.55</v>
      </c>
      <c r="I6401">
        <v>5.7</v>
      </c>
      <c r="J6401">
        <v>5.9</v>
      </c>
      <c r="K6401">
        <v>2.7</v>
      </c>
      <c r="U6401">
        <v>31</v>
      </c>
      <c r="V6401">
        <v>42</v>
      </c>
      <c r="W6401">
        <v>32</v>
      </c>
      <c r="X6401">
        <v>106</v>
      </c>
      <c r="Y6401">
        <v>119</v>
      </c>
      <c r="Z6401">
        <v>117</v>
      </c>
      <c r="AA6401">
        <f t="shared" si="1370"/>
        <v>447</v>
      </c>
      <c r="AB6401">
        <f t="shared" si="1371"/>
        <v>7.4487324740240036E-5</v>
      </c>
      <c r="AC6401" s="175">
        <f t="shared" ref="AC6401:AC6461" si="1374">SUM(AB6401:AB6404)/4</f>
        <v>7.0862941489456546E-5</v>
      </c>
    </row>
    <row r="6402" spans="1:29">
      <c r="A6402" t="s">
        <v>14038</v>
      </c>
      <c r="B6402" t="s">
        <v>14039</v>
      </c>
      <c r="C6402">
        <v>4.0599999999999996</v>
      </c>
      <c r="D6402">
        <v>4.0599999999999996</v>
      </c>
      <c r="E6402">
        <v>3.03</v>
      </c>
      <c r="F6402">
        <v>6.31</v>
      </c>
      <c r="G6402">
        <v>6.32</v>
      </c>
      <c r="H6402">
        <v>3.57</v>
      </c>
      <c r="I6402">
        <v>5.71</v>
      </c>
      <c r="J6402">
        <v>5.9</v>
      </c>
      <c r="K6402">
        <v>2.7</v>
      </c>
      <c r="U6402">
        <v>31</v>
      </c>
      <c r="V6402">
        <v>40</v>
      </c>
      <c r="W6402">
        <v>32</v>
      </c>
      <c r="X6402">
        <v>94</v>
      </c>
      <c r="Y6402">
        <v>122</v>
      </c>
      <c r="Z6402">
        <v>112</v>
      </c>
      <c r="AA6402">
        <f t="shared" si="1370"/>
        <v>431</v>
      </c>
      <c r="AB6402">
        <f t="shared" si="1371"/>
        <v>7.1821111774146432E-5</v>
      </c>
      <c r="AC6402" s="175"/>
    </row>
    <row r="6403" spans="1:29">
      <c r="A6403" t="s">
        <v>14040</v>
      </c>
      <c r="B6403" t="s">
        <v>14041</v>
      </c>
      <c r="C6403">
        <v>4.0599999999999996</v>
      </c>
      <c r="D6403">
        <v>4.0599999999999996</v>
      </c>
      <c r="E6403">
        <v>3.01</v>
      </c>
      <c r="F6403">
        <v>6.3</v>
      </c>
      <c r="G6403">
        <v>6.32</v>
      </c>
      <c r="H6403">
        <v>3.54</v>
      </c>
      <c r="I6403">
        <v>5.64</v>
      </c>
      <c r="J6403">
        <v>5.87</v>
      </c>
      <c r="K6403">
        <v>2.7</v>
      </c>
      <c r="U6403">
        <v>29</v>
      </c>
      <c r="V6403">
        <v>42</v>
      </c>
      <c r="W6403">
        <v>35</v>
      </c>
      <c r="X6403">
        <v>90</v>
      </c>
      <c r="Y6403">
        <v>110</v>
      </c>
      <c r="Z6403">
        <v>100</v>
      </c>
      <c r="AA6403">
        <f t="shared" si="1370"/>
        <v>406</v>
      </c>
      <c r="AB6403">
        <f t="shared" si="1371"/>
        <v>6.7655154014625179E-5</v>
      </c>
      <c r="AC6403" s="175"/>
    </row>
    <row r="6404" spans="1:29">
      <c r="A6404" t="s">
        <v>14042</v>
      </c>
      <c r="B6404" t="s">
        <v>14043</v>
      </c>
      <c r="C6404">
        <v>4.0599999999999996</v>
      </c>
      <c r="D6404">
        <v>4.0599999999999996</v>
      </c>
      <c r="E6404">
        <v>2.98</v>
      </c>
      <c r="F6404">
        <v>6.28</v>
      </c>
      <c r="G6404">
        <v>6.31</v>
      </c>
      <c r="H6404">
        <v>3.49</v>
      </c>
      <c r="I6404">
        <v>5.57</v>
      </c>
      <c r="J6404">
        <v>5.83</v>
      </c>
      <c r="K6404">
        <v>2.7</v>
      </c>
      <c r="U6404">
        <v>32</v>
      </c>
      <c r="V6404">
        <v>44</v>
      </c>
      <c r="W6404">
        <v>36</v>
      </c>
      <c r="X6404">
        <v>78</v>
      </c>
      <c r="Y6404">
        <v>109</v>
      </c>
      <c r="Z6404">
        <v>118</v>
      </c>
      <c r="AA6404">
        <f t="shared" si="1370"/>
        <v>417</v>
      </c>
      <c r="AB6404">
        <f t="shared" si="1371"/>
        <v>6.9488175428814524E-5</v>
      </c>
      <c r="AC6404" s="175"/>
    </row>
    <row r="6405" spans="1:29">
      <c r="A6405" t="s">
        <v>14044</v>
      </c>
      <c r="B6405" t="s">
        <v>14045</v>
      </c>
      <c r="C6405">
        <v>4.0599999999999996</v>
      </c>
      <c r="D6405">
        <v>4.0599999999999996</v>
      </c>
      <c r="E6405">
        <v>2.93</v>
      </c>
      <c r="F6405">
        <v>6.22</v>
      </c>
      <c r="G6405">
        <v>6.31</v>
      </c>
      <c r="H6405">
        <v>3.41</v>
      </c>
      <c r="I6405">
        <v>5.44</v>
      </c>
      <c r="J6405">
        <v>5.76</v>
      </c>
      <c r="K6405">
        <v>2.7</v>
      </c>
      <c r="U6405">
        <v>30</v>
      </c>
      <c r="V6405">
        <v>45</v>
      </c>
      <c r="W6405">
        <v>36</v>
      </c>
      <c r="X6405">
        <v>83</v>
      </c>
      <c r="Y6405">
        <v>116</v>
      </c>
      <c r="Z6405">
        <v>138</v>
      </c>
      <c r="AA6405">
        <f t="shared" si="1370"/>
        <v>448</v>
      </c>
      <c r="AB6405">
        <f t="shared" si="1371"/>
        <v>7.465396305062089E-5</v>
      </c>
      <c r="AC6405" s="175">
        <f t="shared" ref="AC6405:AC6465" si="1375">SUM(AB6405:AB6408)/4</f>
        <v>8.0486303913950648E-5</v>
      </c>
    </row>
    <row r="6406" spans="1:29">
      <c r="A6406" t="s">
        <v>14046</v>
      </c>
      <c r="B6406" t="s">
        <v>14047</v>
      </c>
      <c r="C6406">
        <v>4.05</v>
      </c>
      <c r="D6406">
        <v>4.0599999999999996</v>
      </c>
      <c r="E6406">
        <v>2.88</v>
      </c>
      <c r="F6406">
        <v>6.1</v>
      </c>
      <c r="G6406">
        <v>6.29</v>
      </c>
      <c r="H6406">
        <v>3.3</v>
      </c>
      <c r="I6406">
        <v>5.32</v>
      </c>
      <c r="J6406">
        <v>5.7</v>
      </c>
      <c r="K6406">
        <v>2.7</v>
      </c>
      <c r="U6406">
        <v>30</v>
      </c>
      <c r="V6406">
        <v>50</v>
      </c>
      <c r="W6406">
        <v>42</v>
      </c>
      <c r="X6406">
        <v>88</v>
      </c>
      <c r="Y6406">
        <v>123</v>
      </c>
      <c r="Z6406">
        <v>134</v>
      </c>
      <c r="AA6406">
        <f t="shared" ref="AA6406:AA6469" si="1376">SUM(U6406:Z6406)</f>
        <v>467</v>
      </c>
      <c r="AB6406">
        <f t="shared" si="1371"/>
        <v>7.7820090947857044E-5</v>
      </c>
      <c r="AC6406" s="175"/>
    </row>
    <row r="6407" spans="1:29">
      <c r="A6407" t="s">
        <v>14048</v>
      </c>
      <c r="B6407" t="s">
        <v>14049</v>
      </c>
      <c r="C6407">
        <v>4.05</v>
      </c>
      <c r="D6407">
        <v>4.0599999999999996</v>
      </c>
      <c r="E6407">
        <v>2.86</v>
      </c>
      <c r="F6407">
        <v>6.02</v>
      </c>
      <c r="G6407">
        <v>6.28</v>
      </c>
      <c r="H6407">
        <v>3.26</v>
      </c>
      <c r="I6407">
        <v>5.27</v>
      </c>
      <c r="J6407">
        <v>5.67</v>
      </c>
      <c r="K6407">
        <v>2.7</v>
      </c>
      <c r="U6407">
        <v>30</v>
      </c>
      <c r="V6407">
        <v>54</v>
      </c>
      <c r="W6407">
        <v>47</v>
      </c>
      <c r="X6407">
        <v>102</v>
      </c>
      <c r="Y6407">
        <v>126</v>
      </c>
      <c r="Z6407">
        <v>141</v>
      </c>
      <c r="AA6407">
        <f t="shared" si="1376"/>
        <v>500</v>
      </c>
      <c r="AB6407">
        <f t="shared" si="1371"/>
        <v>8.3319155190425092E-5</v>
      </c>
      <c r="AC6407" s="175"/>
    </row>
    <row r="6408" spans="1:29">
      <c r="A6408" t="s">
        <v>14050</v>
      </c>
      <c r="B6408" t="s">
        <v>14051</v>
      </c>
      <c r="C6408">
        <v>4.05</v>
      </c>
      <c r="D6408">
        <v>4.0599999999999996</v>
      </c>
      <c r="E6408">
        <v>2.84</v>
      </c>
      <c r="F6408">
        <v>5.95</v>
      </c>
      <c r="G6408">
        <v>6.27</v>
      </c>
      <c r="H6408">
        <v>3.22</v>
      </c>
      <c r="I6408">
        <v>5.22</v>
      </c>
      <c r="J6408">
        <v>5.65</v>
      </c>
      <c r="K6408">
        <v>2.7</v>
      </c>
      <c r="U6408">
        <v>29</v>
      </c>
      <c r="V6408">
        <v>55</v>
      </c>
      <c r="W6408">
        <v>44</v>
      </c>
      <c r="X6408">
        <v>106</v>
      </c>
      <c r="Y6408">
        <v>137</v>
      </c>
      <c r="Z6408">
        <v>146</v>
      </c>
      <c r="AA6408">
        <f t="shared" si="1376"/>
        <v>517</v>
      </c>
      <c r="AB6408">
        <f t="shared" si="1371"/>
        <v>8.6152006466899551E-5</v>
      </c>
      <c r="AC6408" s="175"/>
    </row>
    <row r="6409" spans="1:29">
      <c r="A6409" t="s">
        <v>14052</v>
      </c>
      <c r="B6409" t="s">
        <v>14053</v>
      </c>
      <c r="C6409">
        <v>4.05</v>
      </c>
      <c r="D6409">
        <v>4.0599999999999996</v>
      </c>
      <c r="E6409">
        <v>2.83</v>
      </c>
      <c r="F6409">
        <v>5.94</v>
      </c>
      <c r="G6409">
        <v>6.27</v>
      </c>
      <c r="H6409">
        <v>3.21</v>
      </c>
      <c r="I6409">
        <v>5.21</v>
      </c>
      <c r="J6409">
        <v>5.64</v>
      </c>
      <c r="K6409">
        <v>2.7</v>
      </c>
      <c r="U6409">
        <v>31</v>
      </c>
      <c r="V6409">
        <v>53</v>
      </c>
      <c r="W6409">
        <v>39</v>
      </c>
      <c r="X6409">
        <v>97</v>
      </c>
      <c r="Y6409">
        <v>133</v>
      </c>
      <c r="Z6409">
        <v>125</v>
      </c>
      <c r="AA6409">
        <f t="shared" si="1376"/>
        <v>478</v>
      </c>
      <c r="AB6409">
        <f t="shared" si="1371"/>
        <v>7.9653112362046389E-5</v>
      </c>
      <c r="AC6409" s="175">
        <f t="shared" ref="AC6409:AC6469" si="1377">SUM(AB6409:AB6412)/4</f>
        <v>5.5198940313656633E-5</v>
      </c>
    </row>
    <row r="6410" spans="1:29">
      <c r="A6410" t="s">
        <v>14054</v>
      </c>
      <c r="B6410" t="s">
        <v>14055</v>
      </c>
      <c r="C6410">
        <v>4.05</v>
      </c>
      <c r="D6410">
        <v>4.0599999999999996</v>
      </c>
      <c r="E6410">
        <v>2.82</v>
      </c>
      <c r="F6410">
        <v>5.9</v>
      </c>
      <c r="G6410">
        <v>6.26</v>
      </c>
      <c r="H6410">
        <v>3.2</v>
      </c>
      <c r="I6410">
        <v>5.19</v>
      </c>
      <c r="J6410">
        <v>5.63</v>
      </c>
      <c r="K6410">
        <v>2.7</v>
      </c>
      <c r="U6410">
        <v>24</v>
      </c>
      <c r="V6410">
        <v>42</v>
      </c>
      <c r="W6410">
        <v>29</v>
      </c>
      <c r="X6410">
        <v>95</v>
      </c>
      <c r="Y6410">
        <v>121</v>
      </c>
      <c r="Z6410">
        <v>73</v>
      </c>
      <c r="AA6410">
        <f t="shared" si="1376"/>
        <v>384</v>
      </c>
      <c r="AB6410">
        <f t="shared" si="1371"/>
        <v>6.3989111186246476E-5</v>
      </c>
      <c r="AC6410" s="175"/>
    </row>
    <row r="6411" spans="1:29">
      <c r="A6411" t="s">
        <v>14056</v>
      </c>
      <c r="B6411" t="s">
        <v>14057</v>
      </c>
      <c r="C6411">
        <v>4.05</v>
      </c>
      <c r="D6411">
        <v>4.0599999999999996</v>
      </c>
      <c r="E6411">
        <v>2.82</v>
      </c>
      <c r="F6411">
        <v>5.88</v>
      </c>
      <c r="G6411">
        <v>6.26</v>
      </c>
      <c r="H6411">
        <v>3.19</v>
      </c>
      <c r="I6411">
        <v>5.18</v>
      </c>
      <c r="J6411">
        <v>5.63</v>
      </c>
      <c r="K6411">
        <v>2.7</v>
      </c>
      <c r="U6411">
        <v>20</v>
      </c>
      <c r="V6411">
        <v>29</v>
      </c>
      <c r="W6411">
        <v>17</v>
      </c>
      <c r="X6411">
        <v>71</v>
      </c>
      <c r="Y6411">
        <v>90</v>
      </c>
      <c r="Z6411">
        <v>30</v>
      </c>
      <c r="AA6411">
        <f t="shared" si="1376"/>
        <v>257</v>
      </c>
      <c r="AB6411">
        <f t="shared" si="1371"/>
        <v>4.28260457678785E-5</v>
      </c>
      <c r="AC6411" s="175"/>
    </row>
    <row r="6412" spans="1:29">
      <c r="A6412" t="s">
        <v>14058</v>
      </c>
      <c r="B6412" t="s">
        <v>14059</v>
      </c>
      <c r="C6412">
        <v>4.05</v>
      </c>
      <c r="D6412">
        <v>4.0599999999999996</v>
      </c>
      <c r="E6412">
        <v>2.81</v>
      </c>
      <c r="F6412">
        <v>5.85</v>
      </c>
      <c r="G6412">
        <v>6.25</v>
      </c>
      <c r="H6412">
        <v>3.18</v>
      </c>
      <c r="I6412">
        <v>5.17</v>
      </c>
      <c r="J6412">
        <v>5.62</v>
      </c>
      <c r="K6412">
        <v>2.7</v>
      </c>
      <c r="U6412">
        <v>21</v>
      </c>
      <c r="V6412">
        <v>22</v>
      </c>
      <c r="W6412">
        <v>16</v>
      </c>
      <c r="X6412">
        <v>66</v>
      </c>
      <c r="Y6412">
        <v>68</v>
      </c>
      <c r="Z6412">
        <v>13</v>
      </c>
      <c r="AA6412">
        <f t="shared" si="1376"/>
        <v>206</v>
      </c>
      <c r="AB6412">
        <f t="shared" si="1371"/>
        <v>3.4327491938455139E-5</v>
      </c>
      <c r="AC6412" s="175"/>
    </row>
    <row r="6413" spans="1:29">
      <c r="A6413" t="s">
        <v>14060</v>
      </c>
      <c r="B6413" t="s">
        <v>14061</v>
      </c>
      <c r="C6413">
        <v>4.04</v>
      </c>
      <c r="D6413">
        <v>4.0599999999999996</v>
      </c>
      <c r="E6413">
        <v>2.81</v>
      </c>
      <c r="F6413">
        <v>5.85</v>
      </c>
      <c r="G6413">
        <v>6.25</v>
      </c>
      <c r="H6413">
        <v>3.18</v>
      </c>
      <c r="I6413">
        <v>5.17</v>
      </c>
      <c r="J6413">
        <v>5.62</v>
      </c>
      <c r="K6413">
        <v>2.7</v>
      </c>
      <c r="U6413">
        <v>20</v>
      </c>
      <c r="V6413">
        <v>21</v>
      </c>
      <c r="W6413">
        <v>17</v>
      </c>
      <c r="X6413">
        <v>82</v>
      </c>
      <c r="Y6413">
        <v>71</v>
      </c>
      <c r="Z6413">
        <v>15</v>
      </c>
      <c r="AA6413">
        <f t="shared" si="1376"/>
        <v>226</v>
      </c>
      <c r="AB6413">
        <f t="shared" si="1371"/>
        <v>3.7660258146072141E-5</v>
      </c>
      <c r="AC6413" s="175">
        <f t="shared" ref="AC6413:AC6473" si="1378">SUM(AB6413:AB6416)/4</f>
        <v>4.4784045914853486E-5</v>
      </c>
    </row>
    <row r="6414" spans="1:29">
      <c r="A6414" t="s">
        <v>14062</v>
      </c>
      <c r="B6414" t="s">
        <v>14063</v>
      </c>
      <c r="C6414">
        <v>4.04</v>
      </c>
      <c r="D6414">
        <v>4.0599999999999996</v>
      </c>
      <c r="E6414">
        <v>2.81</v>
      </c>
      <c r="F6414">
        <v>5.84</v>
      </c>
      <c r="G6414">
        <v>6.25</v>
      </c>
      <c r="H6414">
        <v>3.18</v>
      </c>
      <c r="I6414">
        <v>5.16</v>
      </c>
      <c r="J6414">
        <v>5.62</v>
      </c>
      <c r="K6414">
        <v>2.7</v>
      </c>
      <c r="U6414">
        <v>22</v>
      </c>
      <c r="V6414">
        <v>20</v>
      </c>
      <c r="W6414">
        <v>19</v>
      </c>
      <c r="X6414">
        <v>86</v>
      </c>
      <c r="Y6414">
        <v>69</v>
      </c>
      <c r="Z6414">
        <v>12</v>
      </c>
      <c r="AA6414">
        <f t="shared" si="1376"/>
        <v>228</v>
      </c>
      <c r="AB6414">
        <f t="shared" si="1371"/>
        <v>3.7993534766833843E-5</v>
      </c>
      <c r="AC6414" s="175"/>
    </row>
    <row r="6415" spans="1:29">
      <c r="A6415" t="s">
        <v>14064</v>
      </c>
      <c r="B6415" t="s">
        <v>14065</v>
      </c>
      <c r="C6415">
        <v>4.04</v>
      </c>
      <c r="D6415">
        <v>4.0599999999999996</v>
      </c>
      <c r="E6415">
        <v>2.8</v>
      </c>
      <c r="F6415">
        <v>5.82</v>
      </c>
      <c r="G6415">
        <v>6.24</v>
      </c>
      <c r="H6415">
        <v>3.18</v>
      </c>
      <c r="I6415">
        <v>5.15</v>
      </c>
      <c r="J6415">
        <v>5.61</v>
      </c>
      <c r="K6415">
        <v>2.7</v>
      </c>
      <c r="U6415">
        <v>26</v>
      </c>
      <c r="V6415">
        <v>24</v>
      </c>
      <c r="W6415">
        <v>22</v>
      </c>
      <c r="X6415">
        <v>88</v>
      </c>
      <c r="Y6415">
        <v>66</v>
      </c>
      <c r="Z6415">
        <v>23</v>
      </c>
      <c r="AA6415">
        <f t="shared" si="1376"/>
        <v>249</v>
      </c>
      <c r="AB6415">
        <f t="shared" si="1371"/>
        <v>4.1492939284831698E-5</v>
      </c>
      <c r="AC6415" s="175"/>
    </row>
    <row r="6416" spans="1:29">
      <c r="A6416" t="s">
        <v>14066</v>
      </c>
      <c r="B6416" t="s">
        <v>14067</v>
      </c>
      <c r="C6416">
        <v>4.04</v>
      </c>
      <c r="D6416">
        <v>4.0599999999999996</v>
      </c>
      <c r="E6416">
        <v>2.8</v>
      </c>
      <c r="F6416">
        <v>5.82</v>
      </c>
      <c r="G6416">
        <v>6.25</v>
      </c>
      <c r="H6416">
        <v>3.18</v>
      </c>
      <c r="I6416">
        <v>5.14</v>
      </c>
      <c r="J6416">
        <v>5.6</v>
      </c>
      <c r="K6416">
        <v>2.7</v>
      </c>
      <c r="U6416">
        <v>26</v>
      </c>
      <c r="V6416">
        <v>36</v>
      </c>
      <c r="W6416">
        <v>31</v>
      </c>
      <c r="X6416">
        <v>120</v>
      </c>
      <c r="Y6416">
        <v>106</v>
      </c>
      <c r="Z6416">
        <v>53</v>
      </c>
      <c r="AA6416">
        <f t="shared" si="1376"/>
        <v>372</v>
      </c>
      <c r="AB6416">
        <f t="shared" si="1371"/>
        <v>6.1989451461676276E-5</v>
      </c>
      <c r="AC6416" s="175"/>
    </row>
    <row r="6417" spans="1:29">
      <c r="A6417" t="s">
        <v>14068</v>
      </c>
      <c r="B6417" t="s">
        <v>14069</v>
      </c>
      <c r="C6417">
        <v>4.04</v>
      </c>
      <c r="D6417">
        <v>4.0599999999999996</v>
      </c>
      <c r="E6417">
        <v>2.8</v>
      </c>
      <c r="F6417">
        <v>5.82</v>
      </c>
      <c r="G6417">
        <v>6.25</v>
      </c>
      <c r="H6417">
        <v>3.18</v>
      </c>
      <c r="I6417">
        <v>5.14</v>
      </c>
      <c r="J6417">
        <v>5.6</v>
      </c>
      <c r="K6417">
        <v>2.7</v>
      </c>
      <c r="U6417">
        <v>14</v>
      </c>
      <c r="V6417">
        <v>58</v>
      </c>
      <c r="W6417">
        <v>47</v>
      </c>
      <c r="X6417">
        <v>194</v>
      </c>
      <c r="Y6417">
        <v>144</v>
      </c>
      <c r="Z6417">
        <v>167</v>
      </c>
      <c r="AA6417">
        <f t="shared" si="1376"/>
        <v>624</v>
      </c>
      <c r="AB6417">
        <f t="shared" si="1371"/>
        <v>1.0398230567765052E-4</v>
      </c>
      <c r="AC6417" s="175">
        <f t="shared" ref="AC6417:AC6477" si="1379">SUM(AB6417:AB6420)/4</f>
        <v>1.1448051923164408E-4</v>
      </c>
    </row>
    <row r="6418" spans="1:29">
      <c r="A6418" t="s">
        <v>14070</v>
      </c>
      <c r="B6418" t="s">
        <v>14071</v>
      </c>
      <c r="C6418">
        <v>4.04</v>
      </c>
      <c r="D6418">
        <v>4.0599999999999996</v>
      </c>
      <c r="E6418">
        <v>2.81</v>
      </c>
      <c r="F6418">
        <v>5.84</v>
      </c>
      <c r="G6418">
        <v>6.25</v>
      </c>
      <c r="H6418">
        <v>3.18</v>
      </c>
      <c r="I6418">
        <v>5.15</v>
      </c>
      <c r="J6418">
        <v>5.61</v>
      </c>
      <c r="K6418">
        <v>2.7</v>
      </c>
      <c r="U6418">
        <v>29</v>
      </c>
      <c r="V6418">
        <v>77</v>
      </c>
      <c r="W6418">
        <v>49</v>
      </c>
      <c r="X6418">
        <v>220</v>
      </c>
      <c r="Y6418">
        <v>122</v>
      </c>
      <c r="Z6418">
        <v>262</v>
      </c>
      <c r="AA6418">
        <f t="shared" si="1376"/>
        <v>759</v>
      </c>
      <c r="AB6418">
        <f t="shared" si="1371"/>
        <v>1.2647847757906529E-4</v>
      </c>
      <c r="AC6418" s="175"/>
    </row>
    <row r="6419" spans="1:29">
      <c r="A6419" t="s">
        <v>14072</v>
      </c>
      <c r="B6419" t="s">
        <v>14073</v>
      </c>
      <c r="C6419">
        <v>4.05</v>
      </c>
      <c r="D6419">
        <v>4.0599999999999996</v>
      </c>
      <c r="E6419">
        <v>2.82</v>
      </c>
      <c r="F6419">
        <v>5.9</v>
      </c>
      <c r="G6419">
        <v>6.26</v>
      </c>
      <c r="H6419">
        <v>3.18</v>
      </c>
      <c r="I6419">
        <v>5.2</v>
      </c>
      <c r="J6419">
        <v>5.63</v>
      </c>
      <c r="K6419">
        <v>2.7</v>
      </c>
      <c r="U6419">
        <v>33</v>
      </c>
      <c r="V6419">
        <v>60</v>
      </c>
      <c r="W6419">
        <v>53</v>
      </c>
      <c r="X6419">
        <v>218</v>
      </c>
      <c r="Y6419">
        <v>154</v>
      </c>
      <c r="Z6419">
        <v>225</v>
      </c>
      <c r="AA6419">
        <f t="shared" si="1376"/>
        <v>743</v>
      </c>
      <c r="AB6419">
        <f t="shared" si="1371"/>
        <v>1.238122646129717E-4</v>
      </c>
      <c r="AC6419" s="175"/>
    </row>
    <row r="6420" spans="1:29">
      <c r="A6420" t="s">
        <v>14074</v>
      </c>
      <c r="B6420" t="s">
        <v>14075</v>
      </c>
      <c r="C6420">
        <v>4.0599999999999996</v>
      </c>
      <c r="D6420">
        <v>4.0599999999999996</v>
      </c>
      <c r="E6420">
        <v>2.85</v>
      </c>
      <c r="F6420">
        <v>6</v>
      </c>
      <c r="G6420">
        <v>6.28</v>
      </c>
      <c r="H6420">
        <v>3.2</v>
      </c>
      <c r="I6420">
        <v>5.27</v>
      </c>
      <c r="J6420">
        <v>5.67</v>
      </c>
      <c r="K6420">
        <v>2.7</v>
      </c>
      <c r="U6420">
        <v>43</v>
      </c>
      <c r="V6420">
        <v>58</v>
      </c>
      <c r="W6420">
        <v>48</v>
      </c>
      <c r="X6420">
        <v>164</v>
      </c>
      <c r="Y6420">
        <v>138</v>
      </c>
      <c r="Z6420">
        <v>171</v>
      </c>
      <c r="AA6420">
        <f t="shared" si="1376"/>
        <v>622</v>
      </c>
      <c r="AB6420">
        <f t="shared" si="1371"/>
        <v>1.0364902905688882E-4</v>
      </c>
      <c r="AC6420" s="175"/>
    </row>
    <row r="6421" spans="1:29">
      <c r="A6421" t="s">
        <v>14076</v>
      </c>
      <c r="B6421" t="s">
        <v>14077</v>
      </c>
      <c r="C6421">
        <v>4.0599999999999996</v>
      </c>
      <c r="D6421">
        <v>4.0599999999999996</v>
      </c>
      <c r="E6421">
        <v>2.87</v>
      </c>
      <c r="F6421">
        <v>6.07</v>
      </c>
      <c r="G6421">
        <v>6.29</v>
      </c>
      <c r="H6421">
        <v>3.22</v>
      </c>
      <c r="I6421">
        <v>5.32</v>
      </c>
      <c r="J6421">
        <v>5.7</v>
      </c>
      <c r="K6421">
        <v>2.7</v>
      </c>
      <c r="U6421">
        <v>38</v>
      </c>
      <c r="V6421">
        <v>52</v>
      </c>
      <c r="W6421">
        <v>44</v>
      </c>
      <c r="X6421">
        <v>153</v>
      </c>
      <c r="Y6421">
        <v>140</v>
      </c>
      <c r="Z6421">
        <v>164</v>
      </c>
      <c r="AA6421">
        <f t="shared" si="1376"/>
        <v>591</v>
      </c>
      <c r="AB6421">
        <f t="shared" si="1371"/>
        <v>9.8483241435082469E-5</v>
      </c>
      <c r="AC6421" s="175">
        <f t="shared" ref="AC6421:AC6481" si="1380">SUM(AB6421:AB6424)/4</f>
        <v>9.0442942959206431E-5</v>
      </c>
    </row>
    <row r="6422" spans="1:29">
      <c r="A6422" t="s">
        <v>14078</v>
      </c>
      <c r="B6422" t="s">
        <v>14079</v>
      </c>
      <c r="C6422">
        <v>4.0599999999999996</v>
      </c>
      <c r="D6422">
        <v>4.0599999999999996</v>
      </c>
      <c r="E6422">
        <v>2.91</v>
      </c>
      <c r="F6422">
        <v>6.18</v>
      </c>
      <c r="G6422">
        <v>6.3</v>
      </c>
      <c r="H6422">
        <v>3.3</v>
      </c>
      <c r="I6422">
        <v>5.43</v>
      </c>
      <c r="J6422">
        <v>5.76</v>
      </c>
      <c r="K6422">
        <v>2.7</v>
      </c>
      <c r="U6422">
        <v>31</v>
      </c>
      <c r="V6422">
        <v>49</v>
      </c>
      <c r="W6422">
        <v>39</v>
      </c>
      <c r="X6422">
        <v>150</v>
      </c>
      <c r="Y6422">
        <v>133</v>
      </c>
      <c r="Z6422">
        <v>148</v>
      </c>
      <c r="AA6422">
        <f t="shared" si="1376"/>
        <v>550</v>
      </c>
      <c r="AB6422">
        <f t="shared" ref="AB6422:AB6485" si="1381">AA6422/$AD$4</f>
        <v>9.1651070709467599E-5</v>
      </c>
      <c r="AC6422" s="175"/>
    </row>
    <row r="6423" spans="1:29">
      <c r="A6423" t="s">
        <v>14080</v>
      </c>
      <c r="B6423" t="s">
        <v>14081</v>
      </c>
      <c r="C6423">
        <v>4.0599999999999996</v>
      </c>
      <c r="D6423">
        <v>4.0599999999999996</v>
      </c>
      <c r="E6423">
        <v>2.93</v>
      </c>
      <c r="F6423">
        <v>6.22</v>
      </c>
      <c r="G6423">
        <v>6.3</v>
      </c>
      <c r="H6423">
        <v>3.34</v>
      </c>
      <c r="I6423">
        <v>5.48</v>
      </c>
      <c r="J6423">
        <v>5.78</v>
      </c>
      <c r="K6423">
        <v>2.7</v>
      </c>
      <c r="U6423">
        <v>27</v>
      </c>
      <c r="V6423">
        <v>46</v>
      </c>
      <c r="W6423">
        <v>33</v>
      </c>
      <c r="X6423">
        <v>139</v>
      </c>
      <c r="Y6423">
        <v>129</v>
      </c>
      <c r="Z6423">
        <v>151</v>
      </c>
      <c r="AA6423">
        <f t="shared" si="1376"/>
        <v>525</v>
      </c>
      <c r="AB6423">
        <f t="shared" si="1381"/>
        <v>8.7485112949946346E-5</v>
      </c>
      <c r="AC6423" s="175"/>
    </row>
    <row r="6424" spans="1:29">
      <c r="A6424" t="s">
        <v>14082</v>
      </c>
      <c r="B6424" t="s">
        <v>14083</v>
      </c>
      <c r="C6424">
        <v>4.0599999999999996</v>
      </c>
      <c r="D6424">
        <v>4.0599999999999996</v>
      </c>
      <c r="E6424">
        <v>2.95</v>
      </c>
      <c r="F6424">
        <v>6.25</v>
      </c>
      <c r="G6424">
        <v>6.3</v>
      </c>
      <c r="H6424">
        <v>3.4</v>
      </c>
      <c r="I6424">
        <v>5.52</v>
      </c>
      <c r="J6424">
        <v>5.8</v>
      </c>
      <c r="K6424">
        <v>2.7</v>
      </c>
      <c r="U6424">
        <v>25</v>
      </c>
      <c r="V6424">
        <v>45</v>
      </c>
      <c r="W6424">
        <v>30</v>
      </c>
      <c r="X6424">
        <v>131</v>
      </c>
      <c r="Y6424">
        <v>129</v>
      </c>
      <c r="Z6424">
        <v>145</v>
      </c>
      <c r="AA6424">
        <f t="shared" si="1376"/>
        <v>505</v>
      </c>
      <c r="AB6424">
        <f t="shared" si="1381"/>
        <v>8.4152346742329351E-5</v>
      </c>
      <c r="AC6424" s="175"/>
    </row>
    <row r="6425" spans="1:29">
      <c r="A6425" t="s">
        <v>14084</v>
      </c>
      <c r="B6425" t="s">
        <v>14085</v>
      </c>
      <c r="C6425">
        <v>4.0599999999999996</v>
      </c>
      <c r="D6425">
        <v>4.0599999999999996</v>
      </c>
      <c r="E6425">
        <v>2.95</v>
      </c>
      <c r="F6425">
        <v>6.27</v>
      </c>
      <c r="G6425">
        <v>6.31</v>
      </c>
      <c r="H6425">
        <v>3.45</v>
      </c>
      <c r="I6425">
        <v>5.53</v>
      </c>
      <c r="J6425">
        <v>5.81</v>
      </c>
      <c r="K6425">
        <v>2.7</v>
      </c>
      <c r="U6425">
        <v>30</v>
      </c>
      <c r="V6425">
        <v>44</v>
      </c>
      <c r="W6425">
        <v>33</v>
      </c>
      <c r="X6425">
        <v>105</v>
      </c>
      <c r="Y6425">
        <v>119</v>
      </c>
      <c r="Z6425">
        <v>117</v>
      </c>
      <c r="AA6425">
        <f t="shared" si="1376"/>
        <v>448</v>
      </c>
      <c r="AB6425">
        <f t="shared" si="1381"/>
        <v>7.465396305062089E-5</v>
      </c>
      <c r="AC6425" s="175">
        <f t="shared" ref="AC6425:AC6485" si="1382">SUM(AB6425:AB6428)/4</f>
        <v>7.1029579799837401E-5</v>
      </c>
    </row>
    <row r="6426" spans="1:29">
      <c r="A6426" t="s">
        <v>14086</v>
      </c>
      <c r="B6426" t="s">
        <v>14087</v>
      </c>
      <c r="C6426">
        <v>4.0599999999999996</v>
      </c>
      <c r="D6426">
        <v>4.0599999999999996</v>
      </c>
      <c r="E6426">
        <v>2.96</v>
      </c>
      <c r="F6426">
        <v>6.27</v>
      </c>
      <c r="G6426">
        <v>6.3</v>
      </c>
      <c r="H6426">
        <v>3.47</v>
      </c>
      <c r="I6426">
        <v>5.53</v>
      </c>
      <c r="J6426">
        <v>5.81</v>
      </c>
      <c r="K6426">
        <v>2.7</v>
      </c>
      <c r="U6426">
        <v>30</v>
      </c>
      <c r="V6426">
        <v>41</v>
      </c>
      <c r="W6426">
        <v>33</v>
      </c>
      <c r="X6426">
        <v>93</v>
      </c>
      <c r="Y6426">
        <v>122</v>
      </c>
      <c r="Z6426">
        <v>112</v>
      </c>
      <c r="AA6426">
        <f t="shared" si="1376"/>
        <v>431</v>
      </c>
      <c r="AB6426">
        <f t="shared" si="1381"/>
        <v>7.1821111774146432E-5</v>
      </c>
      <c r="AC6426" s="175"/>
    </row>
    <row r="6427" spans="1:29">
      <c r="A6427" t="s">
        <v>14088</v>
      </c>
      <c r="B6427" t="s">
        <v>14089</v>
      </c>
      <c r="C6427">
        <v>4.0599999999999996</v>
      </c>
      <c r="D6427">
        <v>4.0599999999999996</v>
      </c>
      <c r="E6427">
        <v>2.95</v>
      </c>
      <c r="F6427">
        <v>6.26</v>
      </c>
      <c r="G6427">
        <v>6.3</v>
      </c>
      <c r="H6427">
        <v>3.46</v>
      </c>
      <c r="I6427">
        <v>5.49</v>
      </c>
      <c r="J6427">
        <v>5.79</v>
      </c>
      <c r="K6427">
        <v>2.7</v>
      </c>
      <c r="U6427">
        <v>29</v>
      </c>
      <c r="V6427">
        <v>43</v>
      </c>
      <c r="W6427">
        <v>36</v>
      </c>
      <c r="X6427">
        <v>89</v>
      </c>
      <c r="Y6427">
        <v>111</v>
      </c>
      <c r="Z6427">
        <v>100</v>
      </c>
      <c r="AA6427">
        <f t="shared" si="1376"/>
        <v>408</v>
      </c>
      <c r="AB6427">
        <f t="shared" si="1381"/>
        <v>6.7988430635386874E-5</v>
      </c>
      <c r="AC6427" s="175"/>
    </row>
    <row r="6428" spans="1:29">
      <c r="A6428" t="s">
        <v>14090</v>
      </c>
      <c r="B6428" t="s">
        <v>14091</v>
      </c>
      <c r="C6428">
        <v>4.0599999999999996</v>
      </c>
      <c r="D6428">
        <v>4.0599999999999996</v>
      </c>
      <c r="E6428">
        <v>2.93</v>
      </c>
      <c r="F6428">
        <v>6.24</v>
      </c>
      <c r="G6428">
        <v>6.3</v>
      </c>
      <c r="H6428">
        <v>3.43</v>
      </c>
      <c r="I6428">
        <v>5.44</v>
      </c>
      <c r="J6428">
        <v>5.76</v>
      </c>
      <c r="K6428">
        <v>2.7</v>
      </c>
      <c r="U6428">
        <v>32</v>
      </c>
      <c r="V6428">
        <v>45</v>
      </c>
      <c r="W6428">
        <v>37</v>
      </c>
      <c r="X6428">
        <v>77</v>
      </c>
      <c r="Y6428">
        <v>109</v>
      </c>
      <c r="Z6428">
        <v>118</v>
      </c>
      <c r="AA6428">
        <f t="shared" si="1376"/>
        <v>418</v>
      </c>
      <c r="AB6428">
        <f t="shared" si="1381"/>
        <v>6.9654813739195378E-5</v>
      </c>
      <c r="AC6428" s="175"/>
    </row>
    <row r="6429" spans="1:29">
      <c r="A6429" t="s">
        <v>14092</v>
      </c>
      <c r="B6429" t="s">
        <v>14093</v>
      </c>
      <c r="C6429">
        <v>4.05</v>
      </c>
      <c r="D6429">
        <v>4.0599999999999996</v>
      </c>
      <c r="E6429">
        <v>2.89</v>
      </c>
      <c r="F6429">
        <v>6.17</v>
      </c>
      <c r="G6429">
        <v>6.29</v>
      </c>
      <c r="H6429">
        <v>3.38</v>
      </c>
      <c r="I6429">
        <v>5.35</v>
      </c>
      <c r="J6429">
        <v>5.71</v>
      </c>
      <c r="K6429">
        <v>2.7</v>
      </c>
      <c r="U6429">
        <v>30</v>
      </c>
      <c r="V6429">
        <v>47</v>
      </c>
      <c r="W6429">
        <v>38</v>
      </c>
      <c r="X6429">
        <v>82</v>
      </c>
      <c r="Y6429">
        <v>117</v>
      </c>
      <c r="Z6429">
        <v>139</v>
      </c>
      <c r="AA6429">
        <f t="shared" si="1376"/>
        <v>453</v>
      </c>
      <c r="AB6429">
        <f t="shared" si="1381"/>
        <v>7.5487154602525136E-5</v>
      </c>
      <c r="AC6429" s="175">
        <f t="shared" ref="AC6429:AC6489" si="1383">SUM(AB6429:AB6432)/4</f>
        <v>8.1152857155474038E-5</v>
      </c>
    </row>
    <row r="6430" spans="1:29">
      <c r="A6430" t="s">
        <v>14094</v>
      </c>
      <c r="B6430" t="s">
        <v>14095</v>
      </c>
      <c r="C6430">
        <v>4.04</v>
      </c>
      <c r="D6430">
        <v>4.0599999999999996</v>
      </c>
      <c r="E6430">
        <v>2.85</v>
      </c>
      <c r="F6430">
        <v>6.06</v>
      </c>
      <c r="G6430">
        <v>6.28</v>
      </c>
      <c r="H6430">
        <v>3.31</v>
      </c>
      <c r="I6430">
        <v>5.24</v>
      </c>
      <c r="J6430">
        <v>5.66</v>
      </c>
      <c r="K6430">
        <v>2.7</v>
      </c>
      <c r="U6430">
        <v>30</v>
      </c>
      <c r="V6430">
        <v>52</v>
      </c>
      <c r="W6430">
        <v>44</v>
      </c>
      <c r="X6430">
        <v>87</v>
      </c>
      <c r="Y6430">
        <v>123</v>
      </c>
      <c r="Z6430">
        <v>134</v>
      </c>
      <c r="AA6430">
        <f t="shared" si="1376"/>
        <v>470</v>
      </c>
      <c r="AB6430">
        <f t="shared" si="1381"/>
        <v>7.8320005878999594E-5</v>
      </c>
      <c r="AC6430" s="175"/>
    </row>
    <row r="6431" spans="1:29">
      <c r="A6431" t="s">
        <v>14096</v>
      </c>
      <c r="B6431" t="s">
        <v>14097</v>
      </c>
      <c r="C6431">
        <v>4.04</v>
      </c>
      <c r="D6431">
        <v>4.0599999999999996</v>
      </c>
      <c r="E6431">
        <v>2.83</v>
      </c>
      <c r="F6431">
        <v>5.99</v>
      </c>
      <c r="G6431">
        <v>6.27</v>
      </c>
      <c r="H6431">
        <v>3.28</v>
      </c>
      <c r="I6431">
        <v>5.2</v>
      </c>
      <c r="J6431">
        <v>5.64</v>
      </c>
      <c r="K6431">
        <v>2.7</v>
      </c>
      <c r="U6431">
        <v>30</v>
      </c>
      <c r="V6431">
        <v>57</v>
      </c>
      <c r="W6431">
        <v>48</v>
      </c>
      <c r="X6431">
        <v>101</v>
      </c>
      <c r="Y6431">
        <v>126</v>
      </c>
      <c r="Z6431">
        <v>142</v>
      </c>
      <c r="AA6431">
        <f t="shared" si="1376"/>
        <v>504</v>
      </c>
      <c r="AB6431">
        <f t="shared" si="1381"/>
        <v>8.3985708431948497E-5</v>
      </c>
      <c r="AC6431" s="175"/>
    </row>
    <row r="6432" spans="1:29">
      <c r="A6432" t="s">
        <v>14098</v>
      </c>
      <c r="B6432" t="s">
        <v>14099</v>
      </c>
      <c r="C6432">
        <v>4.03</v>
      </c>
      <c r="D6432">
        <v>4.0599999999999996</v>
      </c>
      <c r="E6432">
        <v>2.82</v>
      </c>
      <c r="F6432">
        <v>5.93</v>
      </c>
      <c r="G6432">
        <v>6.25</v>
      </c>
      <c r="H6432">
        <v>3.24</v>
      </c>
      <c r="I6432">
        <v>5.17</v>
      </c>
      <c r="J6432">
        <v>5.62</v>
      </c>
      <c r="K6432">
        <v>2.7</v>
      </c>
      <c r="U6432">
        <v>28</v>
      </c>
      <c r="V6432">
        <v>57</v>
      </c>
      <c r="W6432">
        <v>45</v>
      </c>
      <c r="X6432">
        <v>106</v>
      </c>
      <c r="Y6432">
        <v>138</v>
      </c>
      <c r="Z6432">
        <v>147</v>
      </c>
      <c r="AA6432">
        <f t="shared" si="1376"/>
        <v>521</v>
      </c>
      <c r="AB6432">
        <f t="shared" si="1381"/>
        <v>8.6818559708422955E-5</v>
      </c>
      <c r="AC6432" s="175"/>
    </row>
    <row r="6433" spans="1:29">
      <c r="A6433" t="s">
        <v>14100</v>
      </c>
      <c r="B6433" t="s">
        <v>14101</v>
      </c>
      <c r="C6433">
        <v>4.03</v>
      </c>
      <c r="D6433">
        <v>4.0599999999999996</v>
      </c>
      <c r="E6433">
        <v>2.81</v>
      </c>
      <c r="F6433">
        <v>5.89</v>
      </c>
      <c r="G6433">
        <v>6.25</v>
      </c>
      <c r="H6433">
        <v>3.23</v>
      </c>
      <c r="I6433">
        <v>5.16</v>
      </c>
      <c r="J6433">
        <v>5.61</v>
      </c>
      <c r="K6433">
        <v>2.7</v>
      </c>
      <c r="U6433">
        <v>30</v>
      </c>
      <c r="V6433">
        <v>55</v>
      </c>
      <c r="W6433">
        <v>40</v>
      </c>
      <c r="X6433">
        <v>97</v>
      </c>
      <c r="Y6433">
        <v>134</v>
      </c>
      <c r="Z6433">
        <v>125</v>
      </c>
      <c r="AA6433">
        <f t="shared" si="1376"/>
        <v>481</v>
      </c>
      <c r="AB6433">
        <f t="shared" si="1381"/>
        <v>8.0153027293188939E-5</v>
      </c>
      <c r="AC6433" s="175">
        <f t="shared" ref="AC6433:AC6493" si="1384">SUM(AB6433:AB6436)/4</f>
        <v>5.5198940313656626E-5</v>
      </c>
    </row>
    <row r="6434" spans="1:29">
      <c r="A6434" t="s">
        <v>14102</v>
      </c>
      <c r="B6434" t="s">
        <v>14103</v>
      </c>
      <c r="C6434">
        <v>4.0199999999999996</v>
      </c>
      <c r="D6434">
        <v>4.0599999999999996</v>
      </c>
      <c r="E6434">
        <v>2.8</v>
      </c>
      <c r="F6434">
        <v>5.83</v>
      </c>
      <c r="G6434">
        <v>6.23</v>
      </c>
      <c r="H6434">
        <v>3.21</v>
      </c>
      <c r="I6434">
        <v>5.12</v>
      </c>
      <c r="J6434">
        <v>5.59</v>
      </c>
      <c r="K6434">
        <v>2.7</v>
      </c>
      <c r="U6434">
        <v>23</v>
      </c>
      <c r="V6434">
        <v>43</v>
      </c>
      <c r="W6434">
        <v>30</v>
      </c>
      <c r="X6434">
        <v>94</v>
      </c>
      <c r="Y6434">
        <v>121</v>
      </c>
      <c r="Z6434">
        <v>73</v>
      </c>
      <c r="AA6434">
        <f t="shared" si="1376"/>
        <v>384</v>
      </c>
      <c r="AB6434">
        <f t="shared" si="1381"/>
        <v>6.3989111186246476E-5</v>
      </c>
      <c r="AC6434" s="175"/>
    </row>
    <row r="6435" spans="1:29">
      <c r="A6435" t="s">
        <v>14104</v>
      </c>
      <c r="B6435" t="s">
        <v>14105</v>
      </c>
      <c r="C6435">
        <v>4.01</v>
      </c>
      <c r="D6435">
        <v>4.0599999999999996</v>
      </c>
      <c r="E6435">
        <v>2.79</v>
      </c>
      <c r="F6435">
        <v>5.79</v>
      </c>
      <c r="G6435">
        <v>6.22</v>
      </c>
      <c r="H6435">
        <v>3.2</v>
      </c>
      <c r="I6435">
        <v>5.0999999999999996</v>
      </c>
      <c r="J6435">
        <v>5.58</v>
      </c>
      <c r="K6435">
        <v>2.7</v>
      </c>
      <c r="U6435">
        <v>20</v>
      </c>
      <c r="V6435">
        <v>30</v>
      </c>
      <c r="W6435">
        <v>18</v>
      </c>
      <c r="X6435">
        <v>70</v>
      </c>
      <c r="Y6435">
        <v>91</v>
      </c>
      <c r="Z6435">
        <v>30</v>
      </c>
      <c r="AA6435">
        <f t="shared" si="1376"/>
        <v>259</v>
      </c>
      <c r="AB6435">
        <f t="shared" si="1381"/>
        <v>4.3159322388640203E-5</v>
      </c>
      <c r="AC6435" s="175"/>
    </row>
    <row r="6436" spans="1:29">
      <c r="A6436" t="s">
        <v>14106</v>
      </c>
      <c r="B6436" t="s">
        <v>14107</v>
      </c>
      <c r="C6436">
        <v>4</v>
      </c>
      <c r="D6436">
        <v>4.0599999999999996</v>
      </c>
      <c r="E6436">
        <v>2.79</v>
      </c>
      <c r="F6436">
        <v>5.74</v>
      </c>
      <c r="G6436">
        <v>6.19</v>
      </c>
      <c r="H6436">
        <v>3.18</v>
      </c>
      <c r="I6436">
        <v>5.08</v>
      </c>
      <c r="J6436">
        <v>5.57</v>
      </c>
      <c r="K6436">
        <v>2.7</v>
      </c>
      <c r="U6436">
        <v>19</v>
      </c>
      <c r="V6436">
        <v>21</v>
      </c>
      <c r="W6436">
        <v>14</v>
      </c>
      <c r="X6436">
        <v>66</v>
      </c>
      <c r="Y6436">
        <v>68</v>
      </c>
      <c r="Z6436">
        <v>13</v>
      </c>
      <c r="AA6436">
        <f t="shared" si="1376"/>
        <v>201</v>
      </c>
      <c r="AB6436">
        <f t="shared" si="1381"/>
        <v>3.3494300386550887E-5</v>
      </c>
      <c r="AC6436" s="175"/>
    </row>
    <row r="6437" spans="1:29">
      <c r="A6437" t="s">
        <v>14108</v>
      </c>
      <c r="B6437" t="s">
        <v>14109</v>
      </c>
      <c r="C6437">
        <v>3.99</v>
      </c>
      <c r="D6437">
        <v>4.0599999999999996</v>
      </c>
      <c r="E6437">
        <v>2.78</v>
      </c>
      <c r="F6437">
        <v>5.71</v>
      </c>
      <c r="G6437">
        <v>6.17</v>
      </c>
      <c r="H6437">
        <v>3.17</v>
      </c>
      <c r="I6437">
        <v>5.07</v>
      </c>
      <c r="J6437">
        <v>5.57</v>
      </c>
      <c r="K6437">
        <v>2.7</v>
      </c>
      <c r="U6437">
        <v>18</v>
      </c>
      <c r="V6437">
        <v>19</v>
      </c>
      <c r="W6437">
        <v>15</v>
      </c>
      <c r="X6437">
        <v>83</v>
      </c>
      <c r="Y6437">
        <v>71</v>
      </c>
      <c r="Z6437">
        <v>15</v>
      </c>
      <c r="AA6437">
        <f t="shared" si="1376"/>
        <v>221</v>
      </c>
      <c r="AB6437">
        <f t="shared" si="1381"/>
        <v>3.6827066594167895E-5</v>
      </c>
      <c r="AC6437" s="175">
        <f t="shared" ref="AC6437" si="1385">SUM(AB6437:AB6440)/4</f>
        <v>4.38258756301636E-5</v>
      </c>
    </row>
    <row r="6438" spans="1:29">
      <c r="A6438" t="s">
        <v>14110</v>
      </c>
      <c r="B6438" t="s">
        <v>14111</v>
      </c>
      <c r="C6438">
        <v>3.97</v>
      </c>
      <c r="D6438">
        <v>4.0599999999999996</v>
      </c>
      <c r="E6438">
        <v>2.78</v>
      </c>
      <c r="F6438">
        <v>5.67</v>
      </c>
      <c r="G6438">
        <v>6.15</v>
      </c>
      <c r="H6438">
        <v>3.16</v>
      </c>
      <c r="I6438">
        <v>5.04</v>
      </c>
      <c r="J6438">
        <v>5.55</v>
      </c>
      <c r="K6438">
        <v>2.7</v>
      </c>
      <c r="U6438">
        <v>20</v>
      </c>
      <c r="V6438">
        <v>18</v>
      </c>
      <c r="W6438">
        <v>17</v>
      </c>
      <c r="X6438">
        <v>86</v>
      </c>
      <c r="Y6438">
        <v>69</v>
      </c>
      <c r="Z6438">
        <v>12</v>
      </c>
      <c r="AA6438">
        <f t="shared" si="1376"/>
        <v>222</v>
      </c>
      <c r="AB6438">
        <f t="shared" si="1381"/>
        <v>3.6993704904548743E-5</v>
      </c>
      <c r="AC6438" s="175"/>
    </row>
    <row r="6439" spans="1:29">
      <c r="A6439" t="s">
        <v>14112</v>
      </c>
      <c r="B6439" t="s">
        <v>14113</v>
      </c>
      <c r="C6439">
        <v>3.97</v>
      </c>
      <c r="D6439">
        <v>4.0599999999999996</v>
      </c>
      <c r="E6439">
        <v>2.78</v>
      </c>
      <c r="F6439">
        <v>5.67</v>
      </c>
      <c r="G6439">
        <v>6.16</v>
      </c>
      <c r="H6439">
        <v>3.16</v>
      </c>
      <c r="I6439">
        <v>5.05</v>
      </c>
      <c r="J6439">
        <v>5.56</v>
      </c>
      <c r="K6439">
        <v>2.7</v>
      </c>
      <c r="U6439">
        <v>24</v>
      </c>
      <c r="V6439">
        <v>22</v>
      </c>
      <c r="W6439">
        <v>21</v>
      </c>
      <c r="X6439">
        <v>88</v>
      </c>
      <c r="Y6439">
        <v>66</v>
      </c>
      <c r="Z6439">
        <v>23</v>
      </c>
      <c r="AA6439">
        <f t="shared" si="1376"/>
        <v>244</v>
      </c>
      <c r="AB6439">
        <f t="shared" si="1381"/>
        <v>4.0659747732927446E-5</v>
      </c>
      <c r="AC6439" s="175"/>
    </row>
    <row r="6440" spans="1:29">
      <c r="A6440" t="s">
        <v>14114</v>
      </c>
      <c r="B6440" t="s">
        <v>14115</v>
      </c>
      <c r="C6440">
        <v>3.98</v>
      </c>
      <c r="D6440">
        <v>4.0599999999999996</v>
      </c>
      <c r="E6440">
        <v>2.77</v>
      </c>
      <c r="F6440">
        <v>5.68</v>
      </c>
      <c r="G6440">
        <v>6.16</v>
      </c>
      <c r="H6440">
        <v>3.15</v>
      </c>
      <c r="I6440">
        <v>5.05</v>
      </c>
      <c r="J6440">
        <v>5.56</v>
      </c>
      <c r="K6440">
        <v>2.7</v>
      </c>
      <c r="U6440">
        <v>23</v>
      </c>
      <c r="V6440">
        <v>34</v>
      </c>
      <c r="W6440">
        <v>29</v>
      </c>
      <c r="X6440">
        <v>121</v>
      </c>
      <c r="Y6440">
        <v>105</v>
      </c>
      <c r="Z6440">
        <v>53</v>
      </c>
      <c r="AA6440">
        <f t="shared" si="1376"/>
        <v>365</v>
      </c>
      <c r="AB6440">
        <f t="shared" si="1381"/>
        <v>6.0822983289010322E-5</v>
      </c>
      <c r="AC6440" s="175"/>
    </row>
    <row r="6441" spans="1:29">
      <c r="A6441" t="s">
        <v>14116</v>
      </c>
      <c r="B6441" t="s">
        <v>14117</v>
      </c>
      <c r="C6441">
        <v>3.97</v>
      </c>
      <c r="D6441">
        <v>4.0599999999999996</v>
      </c>
      <c r="E6441">
        <v>2.77</v>
      </c>
      <c r="F6441">
        <v>5.65</v>
      </c>
      <c r="G6441">
        <v>6.14</v>
      </c>
      <c r="H6441">
        <v>3.14</v>
      </c>
      <c r="I6441">
        <v>5.04</v>
      </c>
      <c r="J6441">
        <v>5.55</v>
      </c>
      <c r="K6441">
        <v>2.7</v>
      </c>
      <c r="U6441">
        <v>11</v>
      </c>
      <c r="V6441">
        <v>55</v>
      </c>
      <c r="W6441">
        <v>44</v>
      </c>
      <c r="X6441">
        <v>196</v>
      </c>
      <c r="Y6441">
        <v>144</v>
      </c>
      <c r="Z6441">
        <v>167</v>
      </c>
      <c r="AA6441">
        <f t="shared" si="1376"/>
        <v>617</v>
      </c>
      <c r="AB6441">
        <f t="shared" si="1381"/>
        <v>1.0281583750498456E-4</v>
      </c>
      <c r="AC6441" s="175">
        <f t="shared" ref="AC6441:AC6501" si="1386">SUM(AB6441:AB6444)/4</f>
        <v>1.12897455283026E-4</v>
      </c>
    </row>
    <row r="6442" spans="1:29">
      <c r="A6442" t="s">
        <v>14118</v>
      </c>
      <c r="B6442" t="s">
        <v>14119</v>
      </c>
      <c r="C6442">
        <v>4</v>
      </c>
      <c r="D6442">
        <v>4.0599999999999996</v>
      </c>
      <c r="E6442">
        <v>2.79</v>
      </c>
      <c r="F6442">
        <v>5.7</v>
      </c>
      <c r="G6442">
        <v>6.15</v>
      </c>
      <c r="H6442">
        <v>3.14</v>
      </c>
      <c r="I6442">
        <v>5.09</v>
      </c>
      <c r="J6442">
        <v>5.58</v>
      </c>
      <c r="K6442">
        <v>2.7</v>
      </c>
      <c r="U6442">
        <v>26</v>
      </c>
      <c r="V6442">
        <v>72</v>
      </c>
      <c r="W6442">
        <v>45</v>
      </c>
      <c r="X6442">
        <v>221</v>
      </c>
      <c r="Y6442">
        <v>122</v>
      </c>
      <c r="Z6442">
        <v>261</v>
      </c>
      <c r="AA6442">
        <f t="shared" si="1376"/>
        <v>747</v>
      </c>
      <c r="AB6442">
        <f t="shared" si="1381"/>
        <v>1.2447881785449509E-4</v>
      </c>
      <c r="AC6442" s="175"/>
    </row>
    <row r="6443" spans="1:29">
      <c r="A6443" t="s">
        <v>14120</v>
      </c>
      <c r="B6443" t="s">
        <v>14121</v>
      </c>
      <c r="C6443">
        <v>4.04</v>
      </c>
      <c r="D6443">
        <v>4.0599999999999996</v>
      </c>
      <c r="E6443">
        <v>2.82</v>
      </c>
      <c r="F6443">
        <v>5.81</v>
      </c>
      <c r="G6443">
        <v>6.21</v>
      </c>
      <c r="H6443">
        <v>3.15</v>
      </c>
      <c r="I6443">
        <v>5.18</v>
      </c>
      <c r="J6443">
        <v>5.62</v>
      </c>
      <c r="K6443">
        <v>2.7</v>
      </c>
      <c r="U6443">
        <v>30</v>
      </c>
      <c r="V6443">
        <v>56</v>
      </c>
      <c r="W6443">
        <v>49</v>
      </c>
      <c r="X6443">
        <v>220</v>
      </c>
      <c r="Y6443">
        <v>154</v>
      </c>
      <c r="Z6443">
        <v>225</v>
      </c>
      <c r="AA6443">
        <f t="shared" si="1376"/>
        <v>734</v>
      </c>
      <c r="AB6443">
        <f t="shared" si="1381"/>
        <v>1.2231251981954403E-4</v>
      </c>
      <c r="AC6443" s="175"/>
    </row>
    <row r="6444" spans="1:29">
      <c r="A6444" t="s">
        <v>14122</v>
      </c>
      <c r="B6444" t="s">
        <v>14123</v>
      </c>
      <c r="C6444">
        <v>4.05</v>
      </c>
      <c r="D6444">
        <v>4.0599999999999996</v>
      </c>
      <c r="E6444">
        <v>2.86</v>
      </c>
      <c r="F6444">
        <v>5.99</v>
      </c>
      <c r="G6444">
        <v>6.26</v>
      </c>
      <c r="H6444">
        <v>3.19</v>
      </c>
      <c r="I6444">
        <v>5.3</v>
      </c>
      <c r="J6444">
        <v>5.69</v>
      </c>
      <c r="K6444">
        <v>2.7</v>
      </c>
      <c r="U6444">
        <v>39</v>
      </c>
      <c r="V6444">
        <v>54</v>
      </c>
      <c r="W6444">
        <v>44</v>
      </c>
      <c r="X6444">
        <v>166</v>
      </c>
      <c r="Y6444">
        <v>138</v>
      </c>
      <c r="Z6444">
        <v>171</v>
      </c>
      <c r="AA6444">
        <f t="shared" si="1376"/>
        <v>612</v>
      </c>
      <c r="AB6444">
        <f t="shared" si="1381"/>
        <v>1.0198264595308032E-4</v>
      </c>
      <c r="AC6444" s="175"/>
    </row>
    <row r="6445" spans="1:29">
      <c r="A6445" t="s">
        <v>14124</v>
      </c>
      <c r="B6445" t="s">
        <v>14125</v>
      </c>
      <c r="C6445">
        <v>4.0599999999999996</v>
      </c>
      <c r="D6445">
        <v>4.0599999999999996</v>
      </c>
      <c r="E6445">
        <v>2.9</v>
      </c>
      <c r="F6445">
        <v>6.11</v>
      </c>
      <c r="G6445">
        <v>6.28</v>
      </c>
      <c r="H6445">
        <v>3.23</v>
      </c>
      <c r="I6445">
        <v>5.39</v>
      </c>
      <c r="J6445">
        <v>5.73</v>
      </c>
      <c r="K6445">
        <v>2.7</v>
      </c>
      <c r="U6445">
        <v>35</v>
      </c>
      <c r="V6445">
        <v>49</v>
      </c>
      <c r="W6445">
        <v>41</v>
      </c>
      <c r="X6445">
        <v>154</v>
      </c>
      <c r="Y6445">
        <v>140</v>
      </c>
      <c r="Z6445">
        <v>163</v>
      </c>
      <c r="AA6445">
        <f t="shared" si="1376"/>
        <v>582</v>
      </c>
      <c r="AB6445">
        <f t="shared" si="1381"/>
        <v>9.6983496641654806E-5</v>
      </c>
      <c r="AC6445" s="175">
        <f t="shared" ref="AC6445:AC6505" si="1387">SUM(AB6445:AB6448)/4</f>
        <v>8.9234815208945263E-5</v>
      </c>
    </row>
    <row r="6446" spans="1:29">
      <c r="A6446" t="s">
        <v>14126</v>
      </c>
      <c r="B6446" t="s">
        <v>14127</v>
      </c>
      <c r="C6446">
        <v>4.0599999999999996</v>
      </c>
      <c r="D6446">
        <v>4.0599999999999996</v>
      </c>
      <c r="E6446">
        <v>2.94</v>
      </c>
      <c r="F6446">
        <v>6.2</v>
      </c>
      <c r="G6446">
        <v>6.29</v>
      </c>
      <c r="H6446">
        <v>3.29</v>
      </c>
      <c r="I6446">
        <v>5.49</v>
      </c>
      <c r="J6446">
        <v>5.79</v>
      </c>
      <c r="K6446">
        <v>2.7</v>
      </c>
      <c r="U6446">
        <v>28</v>
      </c>
      <c r="V6446">
        <v>46</v>
      </c>
      <c r="W6446">
        <v>36</v>
      </c>
      <c r="X6446">
        <v>151</v>
      </c>
      <c r="Y6446">
        <v>133</v>
      </c>
      <c r="Z6446">
        <v>148</v>
      </c>
      <c r="AA6446">
        <f t="shared" si="1376"/>
        <v>542</v>
      </c>
      <c r="AB6446">
        <f t="shared" si="1381"/>
        <v>9.0317964226420804E-5</v>
      </c>
      <c r="AC6446" s="175"/>
    </row>
    <row r="6447" spans="1:29">
      <c r="A6447" t="s">
        <v>14128</v>
      </c>
      <c r="B6447" t="s">
        <v>14129</v>
      </c>
      <c r="C6447">
        <v>4.0599999999999996</v>
      </c>
      <c r="D6447">
        <v>4.0599999999999996</v>
      </c>
      <c r="E6447">
        <v>2.96</v>
      </c>
      <c r="F6447">
        <v>6.24</v>
      </c>
      <c r="G6447">
        <v>6.3</v>
      </c>
      <c r="H6447">
        <v>3.33</v>
      </c>
      <c r="I6447">
        <v>5.56</v>
      </c>
      <c r="J6447">
        <v>5.82</v>
      </c>
      <c r="K6447">
        <v>2.7</v>
      </c>
      <c r="U6447">
        <v>25</v>
      </c>
      <c r="V6447">
        <v>43</v>
      </c>
      <c r="W6447">
        <v>30</v>
      </c>
      <c r="X6447">
        <v>140</v>
      </c>
      <c r="Y6447">
        <v>129</v>
      </c>
      <c r="Z6447">
        <v>151</v>
      </c>
      <c r="AA6447">
        <f t="shared" si="1376"/>
        <v>518</v>
      </c>
      <c r="AB6447">
        <f t="shared" si="1381"/>
        <v>8.6318644777280405E-5</v>
      </c>
      <c r="AC6447" s="175"/>
    </row>
    <row r="6448" spans="1:29">
      <c r="A6448" t="s">
        <v>14130</v>
      </c>
      <c r="B6448" t="s">
        <v>14131</v>
      </c>
      <c r="C6448">
        <v>4.0599999999999996</v>
      </c>
      <c r="D6448">
        <v>4.0599999999999996</v>
      </c>
      <c r="E6448">
        <v>2.99</v>
      </c>
      <c r="F6448">
        <v>6.26</v>
      </c>
      <c r="G6448">
        <v>6.3</v>
      </c>
      <c r="H6448">
        <v>3.38</v>
      </c>
      <c r="I6448">
        <v>5.62</v>
      </c>
      <c r="J6448">
        <v>5.86</v>
      </c>
      <c r="K6448">
        <v>2.7</v>
      </c>
      <c r="U6448">
        <v>23</v>
      </c>
      <c r="V6448">
        <v>42</v>
      </c>
      <c r="W6448">
        <v>28</v>
      </c>
      <c r="X6448">
        <v>133</v>
      </c>
      <c r="Y6448">
        <v>129</v>
      </c>
      <c r="Z6448">
        <v>145</v>
      </c>
      <c r="AA6448">
        <f t="shared" si="1376"/>
        <v>500</v>
      </c>
      <c r="AB6448">
        <f t="shared" si="1381"/>
        <v>8.3319155190425092E-5</v>
      </c>
      <c r="AC6448" s="175"/>
    </row>
    <row r="6449" spans="1:29">
      <c r="A6449" t="s">
        <v>14132</v>
      </c>
      <c r="B6449" t="s">
        <v>14133</v>
      </c>
      <c r="C6449">
        <v>4.0599999999999996</v>
      </c>
      <c r="D6449">
        <v>4.0599999999999996</v>
      </c>
      <c r="E6449">
        <v>3</v>
      </c>
      <c r="F6449">
        <v>6.27</v>
      </c>
      <c r="G6449">
        <v>6.3</v>
      </c>
      <c r="H6449">
        <v>3.4</v>
      </c>
      <c r="I6449">
        <v>5.64</v>
      </c>
      <c r="J6449">
        <v>5.87</v>
      </c>
      <c r="K6449">
        <v>2.7</v>
      </c>
      <c r="U6449">
        <v>28</v>
      </c>
      <c r="V6449">
        <v>41</v>
      </c>
      <c r="W6449">
        <v>30</v>
      </c>
      <c r="X6449">
        <v>106</v>
      </c>
      <c r="Y6449">
        <v>119</v>
      </c>
      <c r="Z6449">
        <v>117</v>
      </c>
      <c r="AA6449">
        <f t="shared" si="1376"/>
        <v>441</v>
      </c>
      <c r="AB6449">
        <f t="shared" si="1381"/>
        <v>7.3487494877954936E-5</v>
      </c>
      <c r="AC6449" s="175">
        <f t="shared" ref="AC6449:AC6509" si="1388">SUM(AB6449:AB6452)/4</f>
        <v>6.9738132894385806E-5</v>
      </c>
    </row>
    <row r="6450" spans="1:29">
      <c r="A6450" t="s">
        <v>14134</v>
      </c>
      <c r="B6450" t="s">
        <v>14135</v>
      </c>
      <c r="C6450">
        <v>4.0599999999999996</v>
      </c>
      <c r="D6450">
        <v>4.0599999999999996</v>
      </c>
      <c r="E6450">
        <v>3.01</v>
      </c>
      <c r="F6450">
        <v>6.27</v>
      </c>
      <c r="G6450">
        <v>6.3</v>
      </c>
      <c r="H6450">
        <v>3.4</v>
      </c>
      <c r="I6450">
        <v>5.66</v>
      </c>
      <c r="J6450">
        <v>5.88</v>
      </c>
      <c r="K6450">
        <v>2.7</v>
      </c>
      <c r="U6450">
        <v>28</v>
      </c>
      <c r="V6450">
        <v>38</v>
      </c>
      <c r="W6450">
        <v>30</v>
      </c>
      <c r="X6450">
        <v>94</v>
      </c>
      <c r="Y6450">
        <v>122</v>
      </c>
      <c r="Z6450">
        <v>112</v>
      </c>
      <c r="AA6450">
        <f t="shared" si="1376"/>
        <v>424</v>
      </c>
      <c r="AB6450">
        <f t="shared" si="1381"/>
        <v>7.0654643601480478E-5</v>
      </c>
      <c r="AC6450" s="175"/>
    </row>
    <row r="6451" spans="1:29">
      <c r="A6451" t="s">
        <v>14136</v>
      </c>
      <c r="B6451" t="s">
        <v>14137</v>
      </c>
      <c r="C6451">
        <v>4.0599999999999996</v>
      </c>
      <c r="D6451">
        <v>4.0599999999999996</v>
      </c>
      <c r="E6451">
        <v>3</v>
      </c>
      <c r="F6451">
        <v>6.27</v>
      </c>
      <c r="G6451">
        <v>6.3</v>
      </c>
      <c r="H6451">
        <v>3.4</v>
      </c>
      <c r="I6451">
        <v>5.64</v>
      </c>
      <c r="J6451">
        <v>5.86</v>
      </c>
      <c r="K6451">
        <v>2.7</v>
      </c>
      <c r="U6451">
        <v>27</v>
      </c>
      <c r="V6451">
        <v>40</v>
      </c>
      <c r="W6451">
        <v>33</v>
      </c>
      <c r="X6451">
        <v>90</v>
      </c>
      <c r="Y6451">
        <v>110</v>
      </c>
      <c r="Z6451">
        <v>100</v>
      </c>
      <c r="AA6451">
        <f t="shared" si="1376"/>
        <v>400</v>
      </c>
      <c r="AB6451">
        <f t="shared" si="1381"/>
        <v>6.6655324152340079E-5</v>
      </c>
      <c r="AC6451" s="175"/>
    </row>
    <row r="6452" spans="1:29">
      <c r="A6452" t="s">
        <v>14138</v>
      </c>
      <c r="B6452" t="s">
        <v>14139</v>
      </c>
      <c r="C6452">
        <v>4.0599999999999996</v>
      </c>
      <c r="D6452">
        <v>4.0599999999999996</v>
      </c>
      <c r="E6452">
        <v>2.98</v>
      </c>
      <c r="F6452">
        <v>6.27</v>
      </c>
      <c r="G6452">
        <v>6.3</v>
      </c>
      <c r="H6452">
        <v>3.38</v>
      </c>
      <c r="I6452">
        <v>5.6</v>
      </c>
      <c r="J6452">
        <v>5.85</v>
      </c>
      <c r="K6452">
        <v>2.7</v>
      </c>
      <c r="U6452">
        <v>29</v>
      </c>
      <c r="V6452">
        <v>42</v>
      </c>
      <c r="W6452">
        <v>33</v>
      </c>
      <c r="X6452">
        <v>78</v>
      </c>
      <c r="Y6452">
        <v>109</v>
      </c>
      <c r="Z6452">
        <v>118</v>
      </c>
      <c r="AA6452">
        <f t="shared" si="1376"/>
        <v>409</v>
      </c>
      <c r="AB6452">
        <f t="shared" si="1381"/>
        <v>6.8155068945767729E-5</v>
      </c>
      <c r="AC6452" s="175"/>
    </row>
    <row r="6453" spans="1:29">
      <c r="A6453" t="s">
        <v>14140</v>
      </c>
      <c r="B6453" t="s">
        <v>14141</v>
      </c>
      <c r="C6453">
        <v>4.0599999999999996</v>
      </c>
      <c r="D6453">
        <v>4.0599999999999996</v>
      </c>
      <c r="E6453">
        <v>2.96</v>
      </c>
      <c r="F6453">
        <v>6.26</v>
      </c>
      <c r="G6453">
        <v>6.3</v>
      </c>
      <c r="H6453">
        <v>3.37</v>
      </c>
      <c r="I6453">
        <v>5.54</v>
      </c>
      <c r="J6453">
        <v>5.81</v>
      </c>
      <c r="K6453">
        <v>2.7</v>
      </c>
      <c r="U6453">
        <v>28</v>
      </c>
      <c r="V6453">
        <v>43</v>
      </c>
      <c r="W6453">
        <v>34</v>
      </c>
      <c r="X6453">
        <v>83</v>
      </c>
      <c r="Y6453">
        <v>117</v>
      </c>
      <c r="Z6453">
        <v>139</v>
      </c>
      <c r="AA6453">
        <f t="shared" si="1376"/>
        <v>444</v>
      </c>
      <c r="AB6453">
        <f t="shared" si="1381"/>
        <v>7.3987409809097486E-5</v>
      </c>
      <c r="AC6453" s="175">
        <f t="shared" ref="AC6453:AC6513" si="1389">SUM(AB6453:AB6456)/4</f>
        <v>7.9403154896475121E-5</v>
      </c>
    </row>
    <row r="6454" spans="1:29">
      <c r="A6454" t="s">
        <v>14142</v>
      </c>
      <c r="B6454" t="s">
        <v>14143</v>
      </c>
      <c r="C6454">
        <v>4.0599999999999996</v>
      </c>
      <c r="D6454">
        <v>4.0599999999999996</v>
      </c>
      <c r="E6454">
        <v>2.94</v>
      </c>
      <c r="F6454">
        <v>6.24</v>
      </c>
      <c r="G6454">
        <v>6.3</v>
      </c>
      <c r="H6454">
        <v>3.35</v>
      </c>
      <c r="I6454">
        <v>5.49</v>
      </c>
      <c r="J6454">
        <v>5.79</v>
      </c>
      <c r="K6454">
        <v>2.7</v>
      </c>
      <c r="U6454">
        <v>28</v>
      </c>
      <c r="V6454">
        <v>48</v>
      </c>
      <c r="W6454">
        <v>39</v>
      </c>
      <c r="X6454">
        <v>88</v>
      </c>
      <c r="Y6454">
        <v>123</v>
      </c>
      <c r="Z6454">
        <v>134</v>
      </c>
      <c r="AA6454">
        <f t="shared" si="1376"/>
        <v>460</v>
      </c>
      <c r="AB6454">
        <f t="shared" si="1381"/>
        <v>7.665362277519109E-5</v>
      </c>
      <c r="AC6454" s="175"/>
    </row>
    <row r="6455" spans="1:29">
      <c r="A6455" t="s">
        <v>14144</v>
      </c>
      <c r="B6455" t="s">
        <v>14145</v>
      </c>
      <c r="C6455">
        <v>4.0599999999999996</v>
      </c>
      <c r="D6455">
        <v>4.0599999999999996</v>
      </c>
      <c r="E6455">
        <v>2.94</v>
      </c>
      <c r="F6455">
        <v>6.23</v>
      </c>
      <c r="G6455">
        <v>6.3</v>
      </c>
      <c r="H6455">
        <v>3.34</v>
      </c>
      <c r="I6455">
        <v>5.49</v>
      </c>
      <c r="J6455">
        <v>5.79</v>
      </c>
      <c r="K6455">
        <v>2.7</v>
      </c>
      <c r="U6455">
        <v>27</v>
      </c>
      <c r="V6455">
        <v>52</v>
      </c>
      <c r="W6455">
        <v>44</v>
      </c>
      <c r="X6455">
        <v>102</v>
      </c>
      <c r="Y6455">
        <v>126</v>
      </c>
      <c r="Z6455">
        <v>141</v>
      </c>
      <c r="AA6455">
        <f t="shared" si="1376"/>
        <v>492</v>
      </c>
      <c r="AB6455">
        <f t="shared" si="1381"/>
        <v>8.1986048707378297E-5</v>
      </c>
      <c r="AC6455" s="175"/>
    </row>
    <row r="6456" spans="1:29">
      <c r="A6456" t="s">
        <v>14146</v>
      </c>
      <c r="B6456" t="s">
        <v>14147</v>
      </c>
      <c r="C6456">
        <v>4.0599999999999996</v>
      </c>
      <c r="D6456">
        <v>4.0599999999999996</v>
      </c>
      <c r="E6456">
        <v>2.93</v>
      </c>
      <c r="F6456">
        <v>6.23</v>
      </c>
      <c r="G6456">
        <v>6.3</v>
      </c>
      <c r="H6456">
        <v>3.33</v>
      </c>
      <c r="I6456">
        <v>5.47</v>
      </c>
      <c r="J6456">
        <v>5.78</v>
      </c>
      <c r="K6456">
        <v>2.7</v>
      </c>
      <c r="U6456">
        <v>26</v>
      </c>
      <c r="V6456">
        <v>53</v>
      </c>
      <c r="W6456">
        <v>41</v>
      </c>
      <c r="X6456">
        <v>106</v>
      </c>
      <c r="Y6456">
        <v>138</v>
      </c>
      <c r="Z6456">
        <v>146</v>
      </c>
      <c r="AA6456">
        <f t="shared" si="1376"/>
        <v>510</v>
      </c>
      <c r="AB6456">
        <f t="shared" si="1381"/>
        <v>8.4985538294233596E-5</v>
      </c>
      <c r="AC6456" s="175"/>
    </row>
    <row r="6457" spans="1:29">
      <c r="A6457" t="s">
        <v>14148</v>
      </c>
      <c r="B6457" t="s">
        <v>14149</v>
      </c>
      <c r="C6457">
        <v>4.0599999999999996</v>
      </c>
      <c r="D6457">
        <v>4.0599999999999996</v>
      </c>
      <c r="E6457">
        <v>2.93</v>
      </c>
      <c r="F6457">
        <v>6.21</v>
      </c>
      <c r="G6457">
        <v>6.3</v>
      </c>
      <c r="H6457">
        <v>3.31</v>
      </c>
      <c r="I6457">
        <v>5.45</v>
      </c>
      <c r="J6457">
        <v>5.77</v>
      </c>
      <c r="K6457">
        <v>2.7</v>
      </c>
      <c r="U6457">
        <v>28</v>
      </c>
      <c r="V6457">
        <v>51</v>
      </c>
      <c r="W6457">
        <v>37</v>
      </c>
      <c r="X6457">
        <v>97</v>
      </c>
      <c r="Y6457">
        <v>134</v>
      </c>
      <c r="Z6457">
        <v>125</v>
      </c>
      <c r="AA6457">
        <f t="shared" si="1376"/>
        <v>472</v>
      </c>
      <c r="AB6457">
        <f t="shared" si="1381"/>
        <v>7.8653282499761289E-5</v>
      </c>
      <c r="AC6457" s="175">
        <f t="shared" ref="AC6457" si="1390">SUM(AB6457:AB6460)/4</f>
        <v>5.4240770028966733E-5</v>
      </c>
    </row>
    <row r="6458" spans="1:29">
      <c r="A6458" t="s">
        <v>14150</v>
      </c>
      <c r="B6458" t="s">
        <v>14151</v>
      </c>
      <c r="C6458">
        <v>4.0599999999999996</v>
      </c>
      <c r="D6458">
        <v>4.0599999999999996</v>
      </c>
      <c r="E6458">
        <v>2.91</v>
      </c>
      <c r="F6458">
        <v>6.22</v>
      </c>
      <c r="G6458">
        <v>6.3</v>
      </c>
      <c r="H6458">
        <v>3.3</v>
      </c>
      <c r="I6458">
        <v>5.43</v>
      </c>
      <c r="J6458">
        <v>5.76</v>
      </c>
      <c r="K6458">
        <v>2.7</v>
      </c>
      <c r="U6458">
        <v>21</v>
      </c>
      <c r="V6458">
        <v>40</v>
      </c>
      <c r="W6458">
        <v>27</v>
      </c>
      <c r="X6458">
        <v>95</v>
      </c>
      <c r="Y6458">
        <v>121</v>
      </c>
      <c r="Z6458">
        <v>73</v>
      </c>
      <c r="AA6458">
        <f t="shared" si="1376"/>
        <v>377</v>
      </c>
      <c r="AB6458">
        <f t="shared" si="1381"/>
        <v>6.2822643013580521E-5</v>
      </c>
      <c r="AC6458" s="175"/>
    </row>
    <row r="6459" spans="1:29">
      <c r="A6459" t="s">
        <v>14152</v>
      </c>
      <c r="B6459" t="s">
        <v>14153</v>
      </c>
      <c r="C6459">
        <v>4.05</v>
      </c>
      <c r="D6459">
        <v>4.0599999999999996</v>
      </c>
      <c r="E6459">
        <v>2.91</v>
      </c>
      <c r="F6459">
        <v>6.2</v>
      </c>
      <c r="G6459">
        <v>6.29</v>
      </c>
      <c r="H6459">
        <v>3.29</v>
      </c>
      <c r="I6459">
        <v>5.41</v>
      </c>
      <c r="J6459">
        <v>5.75</v>
      </c>
      <c r="K6459">
        <v>2.7</v>
      </c>
      <c r="U6459">
        <v>18</v>
      </c>
      <c r="V6459">
        <v>28</v>
      </c>
      <c r="W6459">
        <v>16</v>
      </c>
      <c r="X6459">
        <v>71</v>
      </c>
      <c r="Y6459">
        <v>90</v>
      </c>
      <c r="Z6459">
        <v>30</v>
      </c>
      <c r="AA6459">
        <f t="shared" si="1376"/>
        <v>253</v>
      </c>
      <c r="AB6459">
        <f t="shared" si="1381"/>
        <v>4.2159492526355096E-5</v>
      </c>
      <c r="AC6459" s="175"/>
    </row>
    <row r="6460" spans="1:29">
      <c r="A6460" t="s">
        <v>14154</v>
      </c>
      <c r="B6460" t="s">
        <v>14155</v>
      </c>
      <c r="C6460">
        <v>4.05</v>
      </c>
      <c r="D6460">
        <v>4.0599999999999996</v>
      </c>
      <c r="E6460">
        <v>2.9</v>
      </c>
      <c r="F6460">
        <v>6.16</v>
      </c>
      <c r="G6460">
        <v>6.29</v>
      </c>
      <c r="H6460">
        <v>3.26</v>
      </c>
      <c r="I6460">
        <v>5.38</v>
      </c>
      <c r="J6460">
        <v>5.73</v>
      </c>
      <c r="K6460">
        <v>2.7</v>
      </c>
      <c r="U6460">
        <v>15</v>
      </c>
      <c r="V6460">
        <v>19</v>
      </c>
      <c r="W6460">
        <v>13</v>
      </c>
      <c r="X6460">
        <v>72</v>
      </c>
      <c r="Y6460">
        <v>68</v>
      </c>
      <c r="Z6460">
        <v>13</v>
      </c>
      <c r="AA6460">
        <f t="shared" si="1376"/>
        <v>200</v>
      </c>
      <c r="AB6460">
        <f t="shared" si="1381"/>
        <v>3.332766207617004E-5</v>
      </c>
      <c r="AC6460" s="175"/>
    </row>
    <row r="6461" spans="1:29">
      <c r="A6461" t="s">
        <v>14156</v>
      </c>
      <c r="B6461" t="s">
        <v>14157</v>
      </c>
      <c r="C6461">
        <v>4.05</v>
      </c>
      <c r="D6461">
        <v>4.0599999999999996</v>
      </c>
      <c r="E6461">
        <v>2.89</v>
      </c>
      <c r="F6461">
        <v>6.14</v>
      </c>
      <c r="G6461">
        <v>6.29</v>
      </c>
      <c r="H6461">
        <v>3.26</v>
      </c>
      <c r="I6461">
        <v>5.37</v>
      </c>
      <c r="J6461">
        <v>5.72</v>
      </c>
      <c r="K6461">
        <v>2.7</v>
      </c>
      <c r="U6461">
        <v>16</v>
      </c>
      <c r="V6461">
        <v>18</v>
      </c>
      <c r="W6461">
        <v>14</v>
      </c>
      <c r="X6461">
        <v>83</v>
      </c>
      <c r="Y6461">
        <v>71</v>
      </c>
      <c r="Z6461">
        <v>15</v>
      </c>
      <c r="AA6461">
        <f t="shared" si="1376"/>
        <v>217</v>
      </c>
      <c r="AB6461">
        <f t="shared" si="1381"/>
        <v>3.6160513352644491E-5</v>
      </c>
      <c r="AC6461" s="175">
        <f t="shared" si="1374"/>
        <v>4.2159492526355096E-5</v>
      </c>
    </row>
    <row r="6462" spans="1:29">
      <c r="A6462" t="s">
        <v>14158</v>
      </c>
      <c r="B6462" t="s">
        <v>14159</v>
      </c>
      <c r="C6462">
        <v>4.05</v>
      </c>
      <c r="D6462">
        <v>4.0599999999999996</v>
      </c>
      <c r="E6462">
        <v>2.88</v>
      </c>
      <c r="F6462">
        <v>6.1</v>
      </c>
      <c r="G6462">
        <v>6.28</v>
      </c>
      <c r="H6462">
        <v>3.24</v>
      </c>
      <c r="I6462">
        <v>5.34</v>
      </c>
      <c r="J6462">
        <v>5.71</v>
      </c>
      <c r="K6462">
        <v>2.7</v>
      </c>
      <c r="U6462">
        <v>15</v>
      </c>
      <c r="V6462">
        <v>17</v>
      </c>
      <c r="W6462">
        <v>15</v>
      </c>
      <c r="X6462">
        <v>86</v>
      </c>
      <c r="Y6462">
        <v>68</v>
      </c>
      <c r="Z6462">
        <v>12</v>
      </c>
      <c r="AA6462">
        <f t="shared" si="1376"/>
        <v>213</v>
      </c>
      <c r="AB6462">
        <f t="shared" si="1381"/>
        <v>3.5493960111121094E-5</v>
      </c>
      <c r="AC6462" s="175"/>
    </row>
    <row r="6463" spans="1:29">
      <c r="A6463" t="s">
        <v>14160</v>
      </c>
      <c r="B6463" t="s">
        <v>14161</v>
      </c>
      <c r="C6463">
        <v>4.05</v>
      </c>
      <c r="D6463">
        <v>4.0599999999999996</v>
      </c>
      <c r="E6463">
        <v>2.87</v>
      </c>
      <c r="F6463">
        <v>6.08</v>
      </c>
      <c r="G6463">
        <v>6.28</v>
      </c>
      <c r="H6463">
        <v>3.23</v>
      </c>
      <c r="I6463">
        <v>5.33</v>
      </c>
      <c r="J6463">
        <v>5.7</v>
      </c>
      <c r="K6463">
        <v>2.7</v>
      </c>
      <c r="U6463">
        <v>20</v>
      </c>
      <c r="V6463">
        <v>20</v>
      </c>
      <c r="W6463">
        <v>19</v>
      </c>
      <c r="X6463">
        <v>85</v>
      </c>
      <c r="Y6463">
        <v>66</v>
      </c>
      <c r="Z6463">
        <v>23</v>
      </c>
      <c r="AA6463">
        <f t="shared" si="1376"/>
        <v>233</v>
      </c>
      <c r="AB6463">
        <f t="shared" si="1381"/>
        <v>3.8826726318738095E-5</v>
      </c>
      <c r="AC6463" s="175"/>
    </row>
    <row r="6464" spans="1:29">
      <c r="A6464" t="s">
        <v>14162</v>
      </c>
      <c r="B6464" t="s">
        <v>14163</v>
      </c>
      <c r="C6464">
        <v>4.05</v>
      </c>
      <c r="D6464">
        <v>4.0599999999999996</v>
      </c>
      <c r="E6464">
        <v>2.87</v>
      </c>
      <c r="F6464">
        <v>6.07</v>
      </c>
      <c r="G6464">
        <v>6.28</v>
      </c>
      <c r="H6464">
        <v>3.23</v>
      </c>
      <c r="I6464">
        <v>5.32</v>
      </c>
      <c r="J6464">
        <v>5.7</v>
      </c>
      <c r="K6464">
        <v>2.7</v>
      </c>
      <c r="U6464">
        <v>21</v>
      </c>
      <c r="V6464">
        <v>32</v>
      </c>
      <c r="W6464">
        <v>27</v>
      </c>
      <c r="X6464">
        <v>111</v>
      </c>
      <c r="Y6464">
        <v>105</v>
      </c>
      <c r="Z6464">
        <v>53</v>
      </c>
      <c r="AA6464">
        <f t="shared" si="1376"/>
        <v>349</v>
      </c>
      <c r="AB6464">
        <f t="shared" si="1381"/>
        <v>5.8156770322916718E-5</v>
      </c>
      <c r="AC6464" s="175"/>
    </row>
    <row r="6465" spans="1:29">
      <c r="A6465" t="s">
        <v>14164</v>
      </c>
      <c r="B6465" t="s">
        <v>14165</v>
      </c>
      <c r="C6465">
        <v>4.05</v>
      </c>
      <c r="D6465">
        <v>4.0599999999999996</v>
      </c>
      <c r="E6465">
        <v>2.86</v>
      </c>
      <c r="F6465">
        <v>6.05</v>
      </c>
      <c r="G6465">
        <v>6.28</v>
      </c>
      <c r="H6465">
        <v>3.22</v>
      </c>
      <c r="I6465">
        <v>5.3</v>
      </c>
      <c r="J6465">
        <v>5.69</v>
      </c>
      <c r="K6465">
        <v>2.7</v>
      </c>
      <c r="U6465">
        <v>9</v>
      </c>
      <c r="V6465">
        <v>51</v>
      </c>
      <c r="W6465">
        <v>42</v>
      </c>
      <c r="X6465">
        <v>181</v>
      </c>
      <c r="Y6465">
        <v>144</v>
      </c>
      <c r="Z6465">
        <v>167</v>
      </c>
      <c r="AA6465">
        <f t="shared" si="1376"/>
        <v>594</v>
      </c>
      <c r="AB6465">
        <f t="shared" si="1381"/>
        <v>9.8983156366225019E-5</v>
      </c>
      <c r="AC6465" s="175">
        <f t="shared" si="1375"/>
        <v>1.0973132738578985E-4</v>
      </c>
    </row>
    <row r="6466" spans="1:29">
      <c r="A6466" t="s">
        <v>14166</v>
      </c>
      <c r="B6466" t="s">
        <v>14167</v>
      </c>
      <c r="C6466">
        <v>4.05</v>
      </c>
      <c r="D6466">
        <v>4.0599999999999996</v>
      </c>
      <c r="E6466">
        <v>2.86</v>
      </c>
      <c r="F6466">
        <v>6.04</v>
      </c>
      <c r="G6466">
        <v>6.28</v>
      </c>
      <c r="H6466">
        <v>3.22</v>
      </c>
      <c r="I6466">
        <v>5.3</v>
      </c>
      <c r="J6466">
        <v>5.69</v>
      </c>
      <c r="K6466">
        <v>2.7</v>
      </c>
      <c r="U6466">
        <v>25</v>
      </c>
      <c r="V6466">
        <v>68</v>
      </c>
      <c r="W6466">
        <v>42</v>
      </c>
      <c r="X6466">
        <v>200</v>
      </c>
      <c r="Y6466">
        <v>122</v>
      </c>
      <c r="Z6466">
        <v>261</v>
      </c>
      <c r="AA6466">
        <f t="shared" si="1376"/>
        <v>718</v>
      </c>
      <c r="AB6466">
        <f t="shared" si="1381"/>
        <v>1.1964630685345043E-4</v>
      </c>
      <c r="AC6466" s="175"/>
    </row>
    <row r="6467" spans="1:29">
      <c r="A6467" t="s">
        <v>14168</v>
      </c>
      <c r="B6467" t="s">
        <v>14169</v>
      </c>
      <c r="C6467">
        <v>4.05</v>
      </c>
      <c r="D6467">
        <v>4.0599999999999996</v>
      </c>
      <c r="E6467">
        <v>2.87</v>
      </c>
      <c r="F6467">
        <v>6.05</v>
      </c>
      <c r="G6467">
        <v>6.28</v>
      </c>
      <c r="H6467">
        <v>3.21</v>
      </c>
      <c r="I6467">
        <v>5.32</v>
      </c>
      <c r="J6467">
        <v>5.7</v>
      </c>
      <c r="K6467">
        <v>2.7</v>
      </c>
      <c r="U6467">
        <v>29</v>
      </c>
      <c r="V6467">
        <v>53</v>
      </c>
      <c r="W6467">
        <v>45</v>
      </c>
      <c r="X6467">
        <v>213</v>
      </c>
      <c r="Y6467">
        <v>154</v>
      </c>
      <c r="Z6467">
        <v>225</v>
      </c>
      <c r="AA6467">
        <f t="shared" si="1376"/>
        <v>719</v>
      </c>
      <c r="AB6467">
        <f t="shared" si="1381"/>
        <v>1.1981294516383129E-4</v>
      </c>
      <c r="AC6467" s="175"/>
    </row>
    <row r="6468" spans="1:29">
      <c r="A6468" t="s">
        <v>14170</v>
      </c>
      <c r="B6468" t="s">
        <v>14171</v>
      </c>
      <c r="C6468">
        <v>4.0599999999999996</v>
      </c>
      <c r="D6468">
        <v>4.0599999999999996</v>
      </c>
      <c r="E6468">
        <v>2.89</v>
      </c>
      <c r="F6468">
        <v>6.13</v>
      </c>
      <c r="G6468">
        <v>6.29</v>
      </c>
      <c r="H6468">
        <v>3.23</v>
      </c>
      <c r="I6468">
        <v>5.38</v>
      </c>
      <c r="J6468">
        <v>5.73</v>
      </c>
      <c r="K6468">
        <v>2.7</v>
      </c>
      <c r="U6468">
        <v>35</v>
      </c>
      <c r="V6468">
        <v>50</v>
      </c>
      <c r="W6468">
        <v>41</v>
      </c>
      <c r="X6468">
        <v>168</v>
      </c>
      <c r="Y6468">
        <v>138</v>
      </c>
      <c r="Z6468">
        <v>171</v>
      </c>
      <c r="AA6468">
        <f t="shared" si="1376"/>
        <v>603</v>
      </c>
      <c r="AB6468">
        <f t="shared" si="1381"/>
        <v>1.0048290115965267E-4</v>
      </c>
      <c r="AC6468" s="175"/>
    </row>
    <row r="6469" spans="1:29">
      <c r="A6469" t="s">
        <v>14172</v>
      </c>
      <c r="B6469" t="s">
        <v>14173</v>
      </c>
      <c r="C6469">
        <v>4.0599999999999996</v>
      </c>
      <c r="D6469">
        <v>4.0599999999999996</v>
      </c>
      <c r="E6469">
        <v>2.91</v>
      </c>
      <c r="F6469">
        <v>6.19</v>
      </c>
      <c r="G6469">
        <v>6.3</v>
      </c>
      <c r="H6469">
        <v>3.26</v>
      </c>
      <c r="I6469">
        <v>5.45</v>
      </c>
      <c r="J6469">
        <v>5.76</v>
      </c>
      <c r="K6469">
        <v>2.7</v>
      </c>
      <c r="U6469">
        <v>31</v>
      </c>
      <c r="V6469">
        <v>46</v>
      </c>
      <c r="W6469">
        <v>38</v>
      </c>
      <c r="X6469">
        <v>156</v>
      </c>
      <c r="Y6469">
        <v>140</v>
      </c>
      <c r="Z6469">
        <v>163</v>
      </c>
      <c r="AA6469">
        <f t="shared" si="1376"/>
        <v>574</v>
      </c>
      <c r="AB6469">
        <f t="shared" si="1381"/>
        <v>9.5650390158608011E-5</v>
      </c>
      <c r="AC6469" s="175">
        <f t="shared" si="1377"/>
        <v>8.7193495906779864E-5</v>
      </c>
    </row>
    <row r="6470" spans="1:29">
      <c r="A6470" t="s">
        <v>14174</v>
      </c>
      <c r="B6470" t="s">
        <v>14175</v>
      </c>
      <c r="C6470">
        <v>4.0599999999999996</v>
      </c>
      <c r="D6470">
        <v>4.0599999999999996</v>
      </c>
      <c r="E6470">
        <v>2.95</v>
      </c>
      <c r="F6470">
        <v>6.26</v>
      </c>
      <c r="G6470">
        <v>6.31</v>
      </c>
      <c r="H6470">
        <v>3.32</v>
      </c>
      <c r="I6470">
        <v>5.55</v>
      </c>
      <c r="J6470">
        <v>5.82</v>
      </c>
      <c r="K6470">
        <v>2.7</v>
      </c>
      <c r="U6470">
        <v>27</v>
      </c>
      <c r="V6470">
        <v>43</v>
      </c>
      <c r="W6470">
        <v>33</v>
      </c>
      <c r="X6470">
        <v>145</v>
      </c>
      <c r="Y6470">
        <v>133</v>
      </c>
      <c r="Z6470">
        <v>148</v>
      </c>
      <c r="AA6470">
        <f t="shared" ref="AA6470:AA6533" si="1391">SUM(U6470:Z6470)</f>
        <v>529</v>
      </c>
      <c r="AB6470">
        <f t="shared" si="1381"/>
        <v>8.815166619146975E-5</v>
      </c>
      <c r="AC6470" s="175"/>
    </row>
    <row r="6471" spans="1:29">
      <c r="A6471" t="s">
        <v>14176</v>
      </c>
      <c r="B6471" t="s">
        <v>14177</v>
      </c>
      <c r="C6471">
        <v>4.0599999999999996</v>
      </c>
      <c r="D6471">
        <v>4.0599999999999996</v>
      </c>
      <c r="E6471">
        <v>2.98</v>
      </c>
      <c r="F6471">
        <v>6.28</v>
      </c>
      <c r="G6471">
        <v>6.32</v>
      </c>
      <c r="H6471">
        <v>3.37</v>
      </c>
      <c r="I6471">
        <v>5.6</v>
      </c>
      <c r="J6471">
        <v>5.84</v>
      </c>
      <c r="K6471">
        <v>2.7</v>
      </c>
      <c r="U6471">
        <v>22</v>
      </c>
      <c r="V6471">
        <v>40</v>
      </c>
      <c r="W6471">
        <v>28</v>
      </c>
      <c r="X6471">
        <v>133</v>
      </c>
      <c r="Y6471">
        <v>129</v>
      </c>
      <c r="Z6471">
        <v>150</v>
      </c>
      <c r="AA6471">
        <f t="shared" si="1391"/>
        <v>502</v>
      </c>
      <c r="AB6471">
        <f t="shared" si="1381"/>
        <v>8.3652431811186801E-5</v>
      </c>
      <c r="AC6471" s="175"/>
    </row>
    <row r="6472" spans="1:29">
      <c r="A6472" t="s">
        <v>14178</v>
      </c>
      <c r="B6472" t="s">
        <v>14179</v>
      </c>
      <c r="C6472">
        <v>4.0599999999999996</v>
      </c>
      <c r="D6472">
        <v>4.0599999999999996</v>
      </c>
      <c r="E6472">
        <v>2.99</v>
      </c>
      <c r="F6472">
        <v>6.29</v>
      </c>
      <c r="G6472">
        <v>6.32</v>
      </c>
      <c r="H6472">
        <v>3.42</v>
      </c>
      <c r="I6472">
        <v>5.64</v>
      </c>
      <c r="J6472">
        <v>5.86</v>
      </c>
      <c r="K6472">
        <v>2.7</v>
      </c>
      <c r="U6472">
        <v>23</v>
      </c>
      <c r="V6472">
        <v>39</v>
      </c>
      <c r="W6472">
        <v>25</v>
      </c>
      <c r="X6472">
        <v>127</v>
      </c>
      <c r="Y6472">
        <v>129</v>
      </c>
      <c r="Z6472">
        <v>145</v>
      </c>
      <c r="AA6472">
        <f t="shared" si="1391"/>
        <v>488</v>
      </c>
      <c r="AB6472">
        <f t="shared" si="1381"/>
        <v>8.1319495465854893E-5</v>
      </c>
      <c r="AC6472" s="175"/>
    </row>
    <row r="6473" spans="1:29">
      <c r="A6473" t="s">
        <v>14180</v>
      </c>
      <c r="B6473" t="s">
        <v>14181</v>
      </c>
      <c r="C6473">
        <v>4.0599999999999996</v>
      </c>
      <c r="D6473">
        <v>4.0599999999999996</v>
      </c>
      <c r="E6473">
        <v>3</v>
      </c>
      <c r="F6473">
        <v>6.29</v>
      </c>
      <c r="G6473">
        <v>6.32</v>
      </c>
      <c r="H6473">
        <v>3.46</v>
      </c>
      <c r="I6473">
        <v>5.65</v>
      </c>
      <c r="J6473">
        <v>5.87</v>
      </c>
      <c r="K6473">
        <v>2.7</v>
      </c>
      <c r="U6473">
        <v>24</v>
      </c>
      <c r="V6473">
        <v>37</v>
      </c>
      <c r="W6473">
        <v>27</v>
      </c>
      <c r="X6473">
        <v>109</v>
      </c>
      <c r="Y6473">
        <v>119</v>
      </c>
      <c r="Z6473">
        <v>117</v>
      </c>
      <c r="AA6473">
        <f t="shared" si="1391"/>
        <v>433</v>
      </c>
      <c r="AB6473">
        <f t="shared" si="1381"/>
        <v>7.2154388394908128E-5</v>
      </c>
      <c r="AC6473" s="175">
        <f t="shared" si="1378"/>
        <v>6.7613494437029965E-5</v>
      </c>
    </row>
    <row r="6474" spans="1:29">
      <c r="A6474" t="s">
        <v>14182</v>
      </c>
      <c r="B6474" t="s">
        <v>14183</v>
      </c>
      <c r="C6474">
        <v>4.0599999999999996</v>
      </c>
      <c r="D6474">
        <v>4.0599999999999996</v>
      </c>
      <c r="E6474">
        <v>3</v>
      </c>
      <c r="F6474">
        <v>6.29</v>
      </c>
      <c r="G6474">
        <v>6.32</v>
      </c>
      <c r="H6474">
        <v>3.47</v>
      </c>
      <c r="I6474">
        <v>5.65</v>
      </c>
      <c r="J6474">
        <v>5.87</v>
      </c>
      <c r="K6474">
        <v>2.7</v>
      </c>
      <c r="U6474">
        <v>25</v>
      </c>
      <c r="V6474">
        <v>35</v>
      </c>
      <c r="W6474">
        <v>27</v>
      </c>
      <c r="X6474">
        <v>89</v>
      </c>
      <c r="Y6474">
        <v>122</v>
      </c>
      <c r="Z6474">
        <v>112</v>
      </c>
      <c r="AA6474">
        <f t="shared" si="1391"/>
        <v>410</v>
      </c>
      <c r="AB6474">
        <f t="shared" si="1381"/>
        <v>6.8321707256148583E-5</v>
      </c>
      <c r="AC6474" s="175"/>
    </row>
    <row r="6475" spans="1:29">
      <c r="A6475" t="s">
        <v>14184</v>
      </c>
      <c r="B6475" t="s">
        <v>14185</v>
      </c>
      <c r="C6475">
        <v>4.0599999999999996</v>
      </c>
      <c r="D6475">
        <v>4.0599999999999996</v>
      </c>
      <c r="E6475">
        <v>2.98</v>
      </c>
      <c r="F6475">
        <v>6.28</v>
      </c>
      <c r="G6475">
        <v>6.32</v>
      </c>
      <c r="H6475">
        <v>3.46</v>
      </c>
      <c r="I6475">
        <v>5.6</v>
      </c>
      <c r="J6475">
        <v>5.84</v>
      </c>
      <c r="K6475">
        <v>2.7</v>
      </c>
      <c r="U6475">
        <v>24</v>
      </c>
      <c r="V6475">
        <v>37</v>
      </c>
      <c r="W6475">
        <v>29</v>
      </c>
      <c r="X6475">
        <v>86</v>
      </c>
      <c r="Y6475">
        <v>110</v>
      </c>
      <c r="Z6475">
        <v>100</v>
      </c>
      <c r="AA6475">
        <f t="shared" si="1391"/>
        <v>386</v>
      </c>
      <c r="AB6475">
        <f t="shared" si="1381"/>
        <v>6.4322387807008171E-5</v>
      </c>
      <c r="AC6475" s="175"/>
    </row>
    <row r="6476" spans="1:29">
      <c r="A6476" t="s">
        <v>14186</v>
      </c>
      <c r="B6476" t="s">
        <v>14187</v>
      </c>
      <c r="C6476">
        <v>4.0599999999999996</v>
      </c>
      <c r="D6476">
        <v>4.0599999999999996</v>
      </c>
      <c r="E6476">
        <v>2.96</v>
      </c>
      <c r="F6476">
        <v>6.28</v>
      </c>
      <c r="G6476">
        <v>6.32</v>
      </c>
      <c r="H6476">
        <v>3.43</v>
      </c>
      <c r="I6476">
        <v>5.55</v>
      </c>
      <c r="J6476">
        <v>5.82</v>
      </c>
      <c r="K6476">
        <v>2.7</v>
      </c>
      <c r="U6476">
        <v>26</v>
      </c>
      <c r="V6476">
        <v>38</v>
      </c>
      <c r="W6476">
        <v>30</v>
      </c>
      <c r="X6476">
        <v>73</v>
      </c>
      <c r="Y6476">
        <v>109</v>
      </c>
      <c r="Z6476">
        <v>118</v>
      </c>
      <c r="AA6476">
        <f t="shared" si="1391"/>
        <v>394</v>
      </c>
      <c r="AB6476">
        <f t="shared" si="1381"/>
        <v>6.565549429005498E-5</v>
      </c>
      <c r="AC6476" s="175"/>
    </row>
    <row r="6477" spans="1:29">
      <c r="A6477" t="s">
        <v>14188</v>
      </c>
      <c r="B6477" t="s">
        <v>14189</v>
      </c>
      <c r="C6477">
        <v>4.0599999999999996</v>
      </c>
      <c r="D6477">
        <v>4.0599999999999996</v>
      </c>
      <c r="E6477">
        <v>2.91</v>
      </c>
      <c r="F6477">
        <v>6.23</v>
      </c>
      <c r="G6477">
        <v>6.31</v>
      </c>
      <c r="H6477">
        <v>3.37</v>
      </c>
      <c r="I6477">
        <v>5.42</v>
      </c>
      <c r="J6477">
        <v>5.75</v>
      </c>
      <c r="K6477">
        <v>2.7</v>
      </c>
      <c r="U6477">
        <v>24</v>
      </c>
      <c r="V6477">
        <v>40</v>
      </c>
      <c r="W6477">
        <v>29</v>
      </c>
      <c r="X6477">
        <v>84</v>
      </c>
      <c r="Y6477">
        <v>116</v>
      </c>
      <c r="Z6477">
        <v>138</v>
      </c>
      <c r="AA6477">
        <f t="shared" si="1391"/>
        <v>431</v>
      </c>
      <c r="AB6477">
        <f t="shared" si="1381"/>
        <v>7.1821111774146432E-5</v>
      </c>
      <c r="AC6477" s="175">
        <f t="shared" si="1379"/>
        <v>7.7903410103047458E-5</v>
      </c>
    </row>
    <row r="6478" spans="1:29">
      <c r="A6478" t="s">
        <v>14190</v>
      </c>
      <c r="B6478" t="s">
        <v>14191</v>
      </c>
      <c r="C6478">
        <v>4.0599999999999996</v>
      </c>
      <c r="D6478">
        <v>4.0599999999999996</v>
      </c>
      <c r="E6478">
        <v>2.86</v>
      </c>
      <c r="F6478">
        <v>6.07</v>
      </c>
      <c r="G6478">
        <v>6.3</v>
      </c>
      <c r="H6478">
        <v>3.28</v>
      </c>
      <c r="I6478">
        <v>5.28</v>
      </c>
      <c r="J6478">
        <v>5.68</v>
      </c>
      <c r="K6478">
        <v>2.7</v>
      </c>
      <c r="U6478">
        <v>25</v>
      </c>
      <c r="V6478">
        <v>44</v>
      </c>
      <c r="W6478">
        <v>35</v>
      </c>
      <c r="X6478">
        <v>90</v>
      </c>
      <c r="Y6478">
        <v>123</v>
      </c>
      <c r="Z6478">
        <v>134</v>
      </c>
      <c r="AA6478">
        <f t="shared" si="1391"/>
        <v>451</v>
      </c>
      <c r="AB6478">
        <f t="shared" si="1381"/>
        <v>7.515387798176344E-5</v>
      </c>
      <c r="AC6478" s="175"/>
    </row>
    <row r="6479" spans="1:29">
      <c r="A6479" t="s">
        <v>14192</v>
      </c>
      <c r="B6479" t="s">
        <v>14193</v>
      </c>
      <c r="C6479">
        <v>4.0599999999999996</v>
      </c>
      <c r="D6479">
        <v>4.0599999999999996</v>
      </c>
      <c r="E6479">
        <v>2.85</v>
      </c>
      <c r="F6479">
        <v>6.02</v>
      </c>
      <c r="G6479">
        <v>6.29</v>
      </c>
      <c r="H6479">
        <v>3.25</v>
      </c>
      <c r="I6479">
        <v>5.25</v>
      </c>
      <c r="J6479">
        <v>5.66</v>
      </c>
      <c r="K6479">
        <v>2.7</v>
      </c>
      <c r="U6479">
        <v>23</v>
      </c>
      <c r="V6479">
        <v>48</v>
      </c>
      <c r="W6479">
        <v>39</v>
      </c>
      <c r="X6479">
        <v>110</v>
      </c>
      <c r="Y6479">
        <v>126</v>
      </c>
      <c r="Z6479">
        <v>141</v>
      </c>
      <c r="AA6479">
        <f t="shared" si="1391"/>
        <v>487</v>
      </c>
      <c r="AB6479">
        <f t="shared" si="1381"/>
        <v>8.1152857155474038E-5</v>
      </c>
      <c r="AC6479" s="175"/>
    </row>
    <row r="6480" spans="1:29">
      <c r="A6480" t="s">
        <v>14194</v>
      </c>
      <c r="B6480" t="s">
        <v>14195</v>
      </c>
      <c r="C6480">
        <v>4.05</v>
      </c>
      <c r="D6480">
        <v>4.0599999999999996</v>
      </c>
      <c r="E6480">
        <v>2.84</v>
      </c>
      <c r="F6480">
        <v>5.96</v>
      </c>
      <c r="G6480">
        <v>6.28</v>
      </c>
      <c r="H6480">
        <v>3.22</v>
      </c>
      <c r="I6480">
        <v>5.22</v>
      </c>
      <c r="J6480">
        <v>5.65</v>
      </c>
      <c r="K6480">
        <v>2.7</v>
      </c>
      <c r="U6480">
        <v>22</v>
      </c>
      <c r="V6480">
        <v>48</v>
      </c>
      <c r="W6480">
        <v>37</v>
      </c>
      <c r="X6480">
        <v>110</v>
      </c>
      <c r="Y6480">
        <v>138</v>
      </c>
      <c r="Z6480">
        <v>146</v>
      </c>
      <c r="AA6480">
        <f t="shared" si="1391"/>
        <v>501</v>
      </c>
      <c r="AB6480">
        <f t="shared" si="1381"/>
        <v>8.3485793500805947E-5</v>
      </c>
      <c r="AC6480" s="175"/>
    </row>
    <row r="6481" spans="1:29">
      <c r="A6481" t="s">
        <v>14196</v>
      </c>
      <c r="B6481" t="s">
        <v>14197</v>
      </c>
      <c r="C6481">
        <v>4.05</v>
      </c>
      <c r="D6481">
        <v>4.0599999999999996</v>
      </c>
      <c r="E6481">
        <v>2.83</v>
      </c>
      <c r="F6481">
        <v>5.93</v>
      </c>
      <c r="G6481">
        <v>6.27</v>
      </c>
      <c r="H6481">
        <v>3.21</v>
      </c>
      <c r="I6481">
        <v>5.21</v>
      </c>
      <c r="J6481">
        <v>5.64</v>
      </c>
      <c r="K6481">
        <v>2.7</v>
      </c>
      <c r="U6481">
        <v>23</v>
      </c>
      <c r="V6481">
        <v>47</v>
      </c>
      <c r="W6481">
        <v>33</v>
      </c>
      <c r="X6481">
        <v>105</v>
      </c>
      <c r="Y6481">
        <v>133</v>
      </c>
      <c r="Z6481">
        <v>125</v>
      </c>
      <c r="AA6481">
        <f t="shared" si="1391"/>
        <v>466</v>
      </c>
      <c r="AB6481">
        <f t="shared" si="1381"/>
        <v>7.765345263747619E-5</v>
      </c>
      <c r="AC6481" s="175">
        <f t="shared" si="1380"/>
        <v>5.4157450873776306E-5</v>
      </c>
    </row>
    <row r="6482" spans="1:29">
      <c r="A6482" t="s">
        <v>14198</v>
      </c>
      <c r="B6482" t="s">
        <v>14199</v>
      </c>
      <c r="C6482">
        <v>4.03</v>
      </c>
      <c r="D6482">
        <v>4.0599999999999996</v>
      </c>
      <c r="E6482">
        <v>2.81</v>
      </c>
      <c r="F6482">
        <v>5.83</v>
      </c>
      <c r="G6482">
        <v>6.23</v>
      </c>
      <c r="H6482">
        <v>3.17</v>
      </c>
      <c r="I6482">
        <v>5.15</v>
      </c>
      <c r="J6482">
        <v>5.61</v>
      </c>
      <c r="K6482">
        <v>2.7</v>
      </c>
      <c r="U6482">
        <v>19</v>
      </c>
      <c r="V6482">
        <v>37</v>
      </c>
      <c r="W6482">
        <v>25</v>
      </c>
      <c r="X6482">
        <v>94</v>
      </c>
      <c r="Y6482">
        <v>121</v>
      </c>
      <c r="Z6482">
        <v>73</v>
      </c>
      <c r="AA6482">
        <f t="shared" si="1391"/>
        <v>369</v>
      </c>
      <c r="AB6482">
        <f t="shared" si="1381"/>
        <v>6.1489536530533726E-5</v>
      </c>
      <c r="AC6482" s="175"/>
    </row>
    <row r="6483" spans="1:29">
      <c r="A6483" t="s">
        <v>14200</v>
      </c>
      <c r="B6483" t="s">
        <v>14201</v>
      </c>
      <c r="C6483">
        <v>4.03</v>
      </c>
      <c r="D6483">
        <v>4.0599999999999996</v>
      </c>
      <c r="E6483">
        <v>2.81</v>
      </c>
      <c r="F6483">
        <v>5.8</v>
      </c>
      <c r="G6483">
        <v>6.22</v>
      </c>
      <c r="H6483">
        <v>3.16</v>
      </c>
      <c r="I6483">
        <v>5.14</v>
      </c>
      <c r="J6483">
        <v>5.6</v>
      </c>
      <c r="K6483">
        <v>2.7</v>
      </c>
      <c r="U6483">
        <v>16</v>
      </c>
      <c r="V6483">
        <v>26</v>
      </c>
      <c r="W6483">
        <v>15</v>
      </c>
      <c r="X6483">
        <v>70</v>
      </c>
      <c r="Y6483">
        <v>90</v>
      </c>
      <c r="Z6483">
        <v>30</v>
      </c>
      <c r="AA6483">
        <f t="shared" si="1391"/>
        <v>247</v>
      </c>
      <c r="AB6483">
        <f t="shared" si="1381"/>
        <v>4.1159662664069996E-5</v>
      </c>
      <c r="AC6483" s="175"/>
    </row>
    <row r="6484" spans="1:29">
      <c r="A6484" t="s">
        <v>14202</v>
      </c>
      <c r="B6484" t="s">
        <v>14203</v>
      </c>
      <c r="C6484">
        <v>4.0199999999999996</v>
      </c>
      <c r="D6484">
        <v>4.0599999999999996</v>
      </c>
      <c r="E6484">
        <v>2.8</v>
      </c>
      <c r="F6484">
        <v>5.75</v>
      </c>
      <c r="G6484">
        <v>6.2</v>
      </c>
      <c r="H6484">
        <v>3.16</v>
      </c>
      <c r="I6484">
        <v>5.1100000000000003</v>
      </c>
      <c r="J6484">
        <v>5.59</v>
      </c>
      <c r="K6484">
        <v>2.7</v>
      </c>
      <c r="U6484">
        <v>14</v>
      </c>
      <c r="V6484">
        <v>21</v>
      </c>
      <c r="W6484">
        <v>14</v>
      </c>
      <c r="X6484">
        <v>88</v>
      </c>
      <c r="Y6484">
        <v>68</v>
      </c>
      <c r="Z6484">
        <v>13</v>
      </c>
      <c r="AA6484">
        <f t="shared" si="1391"/>
        <v>218</v>
      </c>
      <c r="AB6484">
        <f t="shared" si="1381"/>
        <v>3.6327151663025339E-5</v>
      </c>
      <c r="AC6484" s="175"/>
    </row>
    <row r="6485" spans="1:29">
      <c r="A6485" t="s">
        <v>14204</v>
      </c>
      <c r="B6485" t="s">
        <v>14205</v>
      </c>
      <c r="C6485">
        <v>4.0199999999999996</v>
      </c>
      <c r="D6485">
        <v>4.0599999999999996</v>
      </c>
      <c r="E6485">
        <v>2.8</v>
      </c>
      <c r="F6485">
        <v>5.77</v>
      </c>
      <c r="G6485">
        <v>6.21</v>
      </c>
      <c r="H6485">
        <v>3.16</v>
      </c>
      <c r="I6485">
        <v>5.12</v>
      </c>
      <c r="J6485">
        <v>5.59</v>
      </c>
      <c r="K6485">
        <v>2.7</v>
      </c>
      <c r="U6485">
        <v>13</v>
      </c>
      <c r="V6485">
        <v>19</v>
      </c>
      <c r="W6485">
        <v>15</v>
      </c>
      <c r="X6485">
        <v>88</v>
      </c>
      <c r="Y6485">
        <v>71</v>
      </c>
      <c r="Z6485">
        <v>15</v>
      </c>
      <c r="AA6485">
        <f t="shared" si="1391"/>
        <v>221</v>
      </c>
      <c r="AB6485">
        <f t="shared" si="1381"/>
        <v>3.6827066594167895E-5</v>
      </c>
      <c r="AC6485" s="175">
        <f t="shared" si="1382"/>
        <v>4.2034513793569462E-5</v>
      </c>
    </row>
    <row r="6486" spans="1:29">
      <c r="A6486" t="s">
        <v>14206</v>
      </c>
      <c r="B6486" t="s">
        <v>14207</v>
      </c>
      <c r="C6486">
        <v>4.01</v>
      </c>
      <c r="D6486">
        <v>4.0599999999999996</v>
      </c>
      <c r="E6486">
        <v>2.8</v>
      </c>
      <c r="F6486">
        <v>5.75</v>
      </c>
      <c r="G6486">
        <v>6.2</v>
      </c>
      <c r="H6486">
        <v>3.16</v>
      </c>
      <c r="I6486">
        <v>5.1100000000000003</v>
      </c>
      <c r="J6486">
        <v>5.59</v>
      </c>
      <c r="K6486">
        <v>2.7</v>
      </c>
      <c r="U6486">
        <v>21</v>
      </c>
      <c r="V6486">
        <v>18</v>
      </c>
      <c r="W6486">
        <v>17</v>
      </c>
      <c r="X6486">
        <v>67</v>
      </c>
      <c r="Y6486">
        <v>69</v>
      </c>
      <c r="Z6486">
        <v>12</v>
      </c>
      <c r="AA6486">
        <f t="shared" si="1391"/>
        <v>204</v>
      </c>
      <c r="AB6486">
        <f t="shared" ref="AB6486:AB6549" si="1392">AA6486/$AD$4</f>
        <v>3.3994215317693437E-5</v>
      </c>
      <c r="AC6486" s="175"/>
    </row>
    <row r="6487" spans="1:29">
      <c r="A6487" t="s">
        <v>14208</v>
      </c>
      <c r="B6487" t="s">
        <v>14209</v>
      </c>
      <c r="C6487">
        <v>4.01</v>
      </c>
      <c r="D6487">
        <v>4.0599999999999996</v>
      </c>
      <c r="E6487">
        <v>2.79</v>
      </c>
      <c r="F6487">
        <v>5.75</v>
      </c>
      <c r="G6487">
        <v>6.2</v>
      </c>
      <c r="H6487">
        <v>3.16</v>
      </c>
      <c r="I6487">
        <v>5.0999999999999996</v>
      </c>
      <c r="J6487">
        <v>5.58</v>
      </c>
      <c r="K6487">
        <v>2.7</v>
      </c>
      <c r="U6487">
        <v>19</v>
      </c>
      <c r="V6487">
        <v>23</v>
      </c>
      <c r="W6487">
        <v>20</v>
      </c>
      <c r="X6487">
        <v>84</v>
      </c>
      <c r="Y6487">
        <v>66</v>
      </c>
      <c r="Z6487">
        <v>23</v>
      </c>
      <c r="AA6487">
        <f t="shared" si="1391"/>
        <v>235</v>
      </c>
      <c r="AB6487">
        <f t="shared" si="1392"/>
        <v>3.9160002939499797E-5</v>
      </c>
      <c r="AC6487" s="175"/>
    </row>
    <row r="6488" spans="1:29">
      <c r="A6488" t="s">
        <v>14210</v>
      </c>
      <c r="B6488" t="s">
        <v>14211</v>
      </c>
      <c r="C6488">
        <v>4.0199999999999996</v>
      </c>
      <c r="D6488">
        <v>4.0599999999999996</v>
      </c>
      <c r="E6488">
        <v>2.79</v>
      </c>
      <c r="F6488">
        <v>5.77</v>
      </c>
      <c r="G6488">
        <v>6.21</v>
      </c>
      <c r="H6488">
        <v>3.16</v>
      </c>
      <c r="I6488">
        <v>5.1100000000000003</v>
      </c>
      <c r="J6488">
        <v>5.59</v>
      </c>
      <c r="K6488">
        <v>2.7</v>
      </c>
      <c r="U6488">
        <v>23</v>
      </c>
      <c r="V6488">
        <v>34</v>
      </c>
      <c r="W6488">
        <v>29</v>
      </c>
      <c r="X6488">
        <v>104</v>
      </c>
      <c r="Y6488">
        <v>106</v>
      </c>
      <c r="Z6488">
        <v>53</v>
      </c>
      <c r="AA6488">
        <f t="shared" si="1391"/>
        <v>349</v>
      </c>
      <c r="AB6488">
        <f t="shared" si="1392"/>
        <v>5.8156770322916718E-5</v>
      </c>
      <c r="AC6488" s="175"/>
    </row>
    <row r="6489" spans="1:29">
      <c r="A6489" t="s">
        <v>14212</v>
      </c>
      <c r="B6489" t="s">
        <v>14213</v>
      </c>
      <c r="C6489">
        <v>4.0199999999999996</v>
      </c>
      <c r="D6489">
        <v>4.0599999999999996</v>
      </c>
      <c r="E6489">
        <v>2.79</v>
      </c>
      <c r="F6489">
        <v>5.77</v>
      </c>
      <c r="G6489">
        <v>6.22</v>
      </c>
      <c r="H6489">
        <v>3.16</v>
      </c>
      <c r="I6489">
        <v>5.1100000000000003</v>
      </c>
      <c r="J6489">
        <v>5.59</v>
      </c>
      <c r="K6489">
        <v>2.7</v>
      </c>
      <c r="U6489">
        <v>25</v>
      </c>
      <c r="V6489">
        <v>56</v>
      </c>
      <c r="W6489">
        <v>45</v>
      </c>
      <c r="X6489">
        <v>125</v>
      </c>
      <c r="Y6489">
        <v>144</v>
      </c>
      <c r="Z6489">
        <v>167</v>
      </c>
      <c r="AA6489">
        <f t="shared" si="1391"/>
        <v>562</v>
      </c>
      <c r="AB6489">
        <f t="shared" si="1392"/>
        <v>9.3650730434037812E-5</v>
      </c>
      <c r="AC6489" s="175">
        <f t="shared" si="1383"/>
        <v>1.0748171019564838E-4</v>
      </c>
    </row>
    <row r="6490" spans="1:29">
      <c r="A6490" t="s">
        <v>14214</v>
      </c>
      <c r="B6490" t="s">
        <v>14215</v>
      </c>
      <c r="C6490">
        <v>4.03</v>
      </c>
      <c r="D6490">
        <v>4.0599999999999996</v>
      </c>
      <c r="E6490">
        <v>2.8</v>
      </c>
      <c r="F6490">
        <v>5.79</v>
      </c>
      <c r="G6490">
        <v>6.23</v>
      </c>
      <c r="H6490">
        <v>3.16</v>
      </c>
      <c r="I6490">
        <v>5.12</v>
      </c>
      <c r="J6490">
        <v>5.6</v>
      </c>
      <c r="K6490">
        <v>2.7</v>
      </c>
      <c r="U6490">
        <v>22</v>
      </c>
      <c r="V6490">
        <v>73</v>
      </c>
      <c r="W6490">
        <v>47</v>
      </c>
      <c r="X6490">
        <v>188</v>
      </c>
      <c r="Y6490">
        <v>122</v>
      </c>
      <c r="Z6490">
        <v>262</v>
      </c>
      <c r="AA6490">
        <f t="shared" si="1391"/>
        <v>714</v>
      </c>
      <c r="AB6490">
        <f t="shared" si="1392"/>
        <v>1.1897975361192704E-4</v>
      </c>
      <c r="AC6490" s="175"/>
    </row>
    <row r="6491" spans="1:29">
      <c r="A6491" t="s">
        <v>14216</v>
      </c>
      <c r="B6491" t="s">
        <v>14217</v>
      </c>
      <c r="C6491">
        <v>4.04</v>
      </c>
      <c r="D6491">
        <v>4.0599999999999996</v>
      </c>
      <c r="E6491">
        <v>2.81</v>
      </c>
      <c r="F6491">
        <v>5.82</v>
      </c>
      <c r="G6491">
        <v>6.24</v>
      </c>
      <c r="H6491">
        <v>3.16</v>
      </c>
      <c r="I6491">
        <v>5.16</v>
      </c>
      <c r="J6491">
        <v>5.62</v>
      </c>
      <c r="K6491">
        <v>2.7</v>
      </c>
      <c r="U6491">
        <v>24</v>
      </c>
      <c r="V6491">
        <v>57</v>
      </c>
      <c r="W6491">
        <v>50</v>
      </c>
      <c r="X6491">
        <v>200</v>
      </c>
      <c r="Y6491">
        <v>154</v>
      </c>
      <c r="Z6491">
        <v>225</v>
      </c>
      <c r="AA6491">
        <f t="shared" si="1391"/>
        <v>710</v>
      </c>
      <c r="AB6491">
        <f t="shared" si="1392"/>
        <v>1.1831320037040364E-4</v>
      </c>
      <c r="AC6491" s="175"/>
    </row>
    <row r="6492" spans="1:29">
      <c r="A6492" t="s">
        <v>14218</v>
      </c>
      <c r="B6492" t="s">
        <v>14219</v>
      </c>
      <c r="C6492">
        <v>4.05</v>
      </c>
      <c r="D6492">
        <v>4.0599999999999996</v>
      </c>
      <c r="E6492">
        <v>2.85</v>
      </c>
      <c r="F6492">
        <v>5.99</v>
      </c>
      <c r="G6492">
        <v>6.27</v>
      </c>
      <c r="H6492">
        <v>3.2</v>
      </c>
      <c r="I6492">
        <v>5.26</v>
      </c>
      <c r="J6492">
        <v>5.67</v>
      </c>
      <c r="K6492">
        <v>2.7</v>
      </c>
      <c r="U6492">
        <v>36</v>
      </c>
      <c r="V6492">
        <v>55</v>
      </c>
      <c r="W6492">
        <v>45</v>
      </c>
      <c r="X6492">
        <v>149</v>
      </c>
      <c r="Y6492">
        <v>138</v>
      </c>
      <c r="Z6492">
        <v>171</v>
      </c>
      <c r="AA6492">
        <f t="shared" si="1391"/>
        <v>594</v>
      </c>
      <c r="AB6492">
        <f t="shared" si="1392"/>
        <v>9.8983156366225019E-5</v>
      </c>
      <c r="AC6492" s="175"/>
    </row>
    <row r="6493" spans="1:29">
      <c r="A6493" t="s">
        <v>14220</v>
      </c>
      <c r="B6493" t="s">
        <v>14221</v>
      </c>
      <c r="C6493">
        <v>4.0599999999999996</v>
      </c>
      <c r="D6493">
        <v>4.0599999999999996</v>
      </c>
      <c r="E6493">
        <v>2.88</v>
      </c>
      <c r="F6493">
        <v>6.1</v>
      </c>
      <c r="G6493">
        <v>6.29</v>
      </c>
      <c r="H6493">
        <v>3.23</v>
      </c>
      <c r="I6493">
        <v>5.34</v>
      </c>
      <c r="J6493">
        <v>5.71</v>
      </c>
      <c r="K6493">
        <v>2.7</v>
      </c>
      <c r="U6493">
        <v>35</v>
      </c>
      <c r="V6493">
        <v>50</v>
      </c>
      <c r="W6493">
        <v>42</v>
      </c>
      <c r="X6493">
        <v>129</v>
      </c>
      <c r="Y6493">
        <v>140</v>
      </c>
      <c r="Z6493">
        <v>163</v>
      </c>
      <c r="AA6493">
        <f t="shared" si="1391"/>
        <v>559</v>
      </c>
      <c r="AB6493">
        <f t="shared" si="1392"/>
        <v>9.3150815502895262E-5</v>
      </c>
      <c r="AC6493" s="175">
        <f t="shared" si="1384"/>
        <v>8.6276985199685191E-5</v>
      </c>
    </row>
    <row r="6494" spans="1:29">
      <c r="A6494" t="s">
        <v>14222</v>
      </c>
      <c r="B6494" t="s">
        <v>14223</v>
      </c>
      <c r="C6494">
        <v>4.0599999999999996</v>
      </c>
      <c r="D6494">
        <v>4.0599999999999996</v>
      </c>
      <c r="E6494">
        <v>2.93</v>
      </c>
      <c r="F6494">
        <v>6.2</v>
      </c>
      <c r="G6494">
        <v>6.3</v>
      </c>
      <c r="H6494">
        <v>3.31</v>
      </c>
      <c r="I6494">
        <v>5.46</v>
      </c>
      <c r="J6494">
        <v>5.77</v>
      </c>
      <c r="K6494">
        <v>2.7</v>
      </c>
      <c r="U6494">
        <v>24</v>
      </c>
      <c r="V6494">
        <v>47</v>
      </c>
      <c r="W6494">
        <v>36</v>
      </c>
      <c r="X6494">
        <v>150</v>
      </c>
      <c r="Y6494">
        <v>133</v>
      </c>
      <c r="Z6494">
        <v>148</v>
      </c>
      <c r="AA6494">
        <f t="shared" si="1391"/>
        <v>538</v>
      </c>
      <c r="AB6494">
        <f t="shared" si="1392"/>
        <v>8.9651410984897399E-5</v>
      </c>
      <c r="AC6494" s="175"/>
    </row>
    <row r="6495" spans="1:29">
      <c r="A6495" t="s">
        <v>14224</v>
      </c>
      <c r="B6495" t="s">
        <v>14225</v>
      </c>
      <c r="C6495">
        <v>4.0599999999999996</v>
      </c>
      <c r="D6495">
        <v>4.0599999999999996</v>
      </c>
      <c r="E6495">
        <v>2.96</v>
      </c>
      <c r="F6495">
        <v>6.25</v>
      </c>
      <c r="G6495">
        <v>6.31</v>
      </c>
      <c r="H6495">
        <v>3.37</v>
      </c>
      <c r="I6495">
        <v>5.54</v>
      </c>
      <c r="J6495">
        <v>5.81</v>
      </c>
      <c r="K6495">
        <v>2.7</v>
      </c>
      <c r="U6495">
        <v>30</v>
      </c>
      <c r="V6495">
        <v>44</v>
      </c>
      <c r="W6495">
        <v>31</v>
      </c>
      <c r="X6495">
        <v>109</v>
      </c>
      <c r="Y6495">
        <v>129</v>
      </c>
      <c r="Z6495">
        <v>151</v>
      </c>
      <c r="AA6495">
        <f t="shared" si="1391"/>
        <v>494</v>
      </c>
      <c r="AB6495">
        <f t="shared" si="1392"/>
        <v>8.2319325328139993E-5</v>
      </c>
      <c r="AC6495" s="175"/>
    </row>
    <row r="6496" spans="1:29">
      <c r="A6496" t="s">
        <v>14226</v>
      </c>
      <c r="B6496" t="s">
        <v>14227</v>
      </c>
      <c r="C6496">
        <v>4.0599999999999996</v>
      </c>
      <c r="D6496">
        <v>4.0599999999999996</v>
      </c>
      <c r="E6496">
        <v>2.96</v>
      </c>
      <c r="F6496">
        <v>6.27</v>
      </c>
      <c r="G6496">
        <v>6.31</v>
      </c>
      <c r="H6496">
        <v>3.42</v>
      </c>
      <c r="I6496">
        <v>5.56</v>
      </c>
      <c r="J6496">
        <v>5.83</v>
      </c>
      <c r="K6496">
        <v>2.7</v>
      </c>
      <c r="U6496">
        <v>28</v>
      </c>
      <c r="V6496">
        <v>43</v>
      </c>
      <c r="W6496">
        <v>28</v>
      </c>
      <c r="X6496">
        <v>107</v>
      </c>
      <c r="Y6496">
        <v>129</v>
      </c>
      <c r="Z6496">
        <v>145</v>
      </c>
      <c r="AA6496">
        <f t="shared" si="1391"/>
        <v>480</v>
      </c>
      <c r="AB6496">
        <f t="shared" si="1392"/>
        <v>7.9986388982808098E-5</v>
      </c>
      <c r="AC6496" s="175"/>
    </row>
    <row r="6497" spans="1:29">
      <c r="A6497" t="s">
        <v>14228</v>
      </c>
      <c r="B6497" t="s">
        <v>14229</v>
      </c>
      <c r="C6497">
        <v>4.0599999999999996</v>
      </c>
      <c r="D6497">
        <v>4.0599999999999996</v>
      </c>
      <c r="E6497">
        <v>2.97</v>
      </c>
      <c r="F6497">
        <v>6.28</v>
      </c>
      <c r="G6497">
        <v>6.31</v>
      </c>
      <c r="H6497">
        <v>3.46</v>
      </c>
      <c r="I6497">
        <v>5.59</v>
      </c>
      <c r="J6497">
        <v>5.84</v>
      </c>
      <c r="K6497">
        <v>2.7</v>
      </c>
      <c r="U6497">
        <v>26</v>
      </c>
      <c r="V6497">
        <v>41</v>
      </c>
      <c r="W6497">
        <v>30</v>
      </c>
      <c r="X6497">
        <v>86</v>
      </c>
      <c r="Y6497">
        <v>119</v>
      </c>
      <c r="Z6497">
        <v>117</v>
      </c>
      <c r="AA6497">
        <f t="shared" si="1391"/>
        <v>419</v>
      </c>
      <c r="AB6497">
        <f t="shared" si="1392"/>
        <v>6.9821452049576233E-5</v>
      </c>
      <c r="AC6497" s="175">
        <f t="shared" ref="AC6497" si="1393">SUM(AB6497:AB6500)/4</f>
        <v>7.0029749937552287E-5</v>
      </c>
    </row>
    <row r="6498" spans="1:29">
      <c r="A6498" t="s">
        <v>14230</v>
      </c>
      <c r="B6498" t="s">
        <v>14231</v>
      </c>
      <c r="C6498">
        <v>4.0599999999999996</v>
      </c>
      <c r="D6498">
        <v>4.0599999999999996</v>
      </c>
      <c r="E6498">
        <v>2.97</v>
      </c>
      <c r="F6498">
        <v>6.28</v>
      </c>
      <c r="G6498">
        <v>6.31</v>
      </c>
      <c r="H6498">
        <v>3.47</v>
      </c>
      <c r="I6498">
        <v>5.58</v>
      </c>
      <c r="J6498">
        <v>5.83</v>
      </c>
      <c r="K6498">
        <v>2.7</v>
      </c>
      <c r="U6498">
        <v>13</v>
      </c>
      <c r="V6498">
        <v>38</v>
      </c>
      <c r="W6498">
        <v>30</v>
      </c>
      <c r="X6498">
        <v>122</v>
      </c>
      <c r="Y6498">
        <v>122</v>
      </c>
      <c r="Z6498">
        <v>112</v>
      </c>
      <c r="AA6498">
        <f t="shared" si="1391"/>
        <v>437</v>
      </c>
      <c r="AB6498">
        <f t="shared" si="1392"/>
        <v>7.2820941636431532E-5</v>
      </c>
      <c r="AC6498" s="175"/>
    </row>
    <row r="6499" spans="1:29">
      <c r="A6499" t="s">
        <v>14232</v>
      </c>
      <c r="B6499" t="s">
        <v>14233</v>
      </c>
      <c r="C6499">
        <v>4.0599999999999996</v>
      </c>
      <c r="D6499">
        <v>4.0599999999999996</v>
      </c>
      <c r="E6499">
        <v>2.95</v>
      </c>
      <c r="F6499">
        <v>6.27</v>
      </c>
      <c r="G6499">
        <v>6.31</v>
      </c>
      <c r="H6499">
        <v>3.45</v>
      </c>
      <c r="I6499">
        <v>5.52</v>
      </c>
      <c r="J6499">
        <v>5.8</v>
      </c>
      <c r="K6499">
        <v>2.7</v>
      </c>
      <c r="U6499">
        <v>15</v>
      </c>
      <c r="V6499">
        <v>40</v>
      </c>
      <c r="W6499">
        <v>33</v>
      </c>
      <c r="X6499">
        <v>110</v>
      </c>
      <c r="Y6499">
        <v>111</v>
      </c>
      <c r="Z6499">
        <v>100</v>
      </c>
      <c r="AA6499">
        <f t="shared" si="1391"/>
        <v>409</v>
      </c>
      <c r="AB6499">
        <f t="shared" si="1392"/>
        <v>6.8155068945767729E-5</v>
      </c>
      <c r="AC6499" s="175"/>
    </row>
    <row r="6500" spans="1:29">
      <c r="A6500" t="s">
        <v>14234</v>
      </c>
      <c r="B6500" t="s">
        <v>14235</v>
      </c>
      <c r="C6500">
        <v>4.0599999999999996</v>
      </c>
      <c r="D6500">
        <v>4.0599999999999996</v>
      </c>
      <c r="E6500">
        <v>2.93</v>
      </c>
      <c r="F6500">
        <v>6.25</v>
      </c>
      <c r="G6500">
        <v>6.31</v>
      </c>
      <c r="H6500">
        <v>3.41</v>
      </c>
      <c r="I6500">
        <v>5.46</v>
      </c>
      <c r="J6500">
        <v>5.77</v>
      </c>
      <c r="K6500">
        <v>2.7</v>
      </c>
      <c r="U6500">
        <v>18</v>
      </c>
      <c r="V6500">
        <v>42</v>
      </c>
      <c r="W6500">
        <v>34</v>
      </c>
      <c r="X6500">
        <v>95</v>
      </c>
      <c r="Y6500">
        <v>109</v>
      </c>
      <c r="Z6500">
        <v>118</v>
      </c>
      <c r="AA6500">
        <f t="shared" si="1391"/>
        <v>416</v>
      </c>
      <c r="AB6500">
        <f t="shared" si="1392"/>
        <v>6.9321537118433683E-5</v>
      </c>
      <c r="AC6500" s="175"/>
    </row>
    <row r="6501" spans="1:29">
      <c r="A6501" t="s">
        <v>14236</v>
      </c>
      <c r="B6501" t="s">
        <v>14237</v>
      </c>
      <c r="C6501">
        <v>4.0599999999999996</v>
      </c>
      <c r="D6501">
        <v>4.0599999999999996</v>
      </c>
      <c r="E6501">
        <v>2.89</v>
      </c>
      <c r="F6501">
        <v>6.19</v>
      </c>
      <c r="G6501">
        <v>6.3</v>
      </c>
      <c r="H6501">
        <v>3.34</v>
      </c>
      <c r="I6501">
        <v>5.37</v>
      </c>
      <c r="J6501">
        <v>5.72</v>
      </c>
      <c r="K6501">
        <v>2.7</v>
      </c>
      <c r="U6501">
        <v>26</v>
      </c>
      <c r="V6501">
        <v>44</v>
      </c>
      <c r="W6501">
        <v>34</v>
      </c>
      <c r="X6501">
        <v>75</v>
      </c>
      <c r="Y6501">
        <v>117</v>
      </c>
      <c r="Z6501">
        <v>139</v>
      </c>
      <c r="AA6501">
        <f t="shared" si="1391"/>
        <v>435</v>
      </c>
      <c r="AB6501">
        <f t="shared" si="1392"/>
        <v>7.2487665015669837E-5</v>
      </c>
      <c r="AC6501" s="175">
        <f t="shared" si="1386"/>
        <v>7.7028558973547999E-5</v>
      </c>
    </row>
    <row r="6502" spans="1:29">
      <c r="A6502" t="s">
        <v>14238</v>
      </c>
      <c r="B6502" t="s">
        <v>14239</v>
      </c>
      <c r="C6502">
        <v>4.05</v>
      </c>
      <c r="D6502">
        <v>4.0599999999999996</v>
      </c>
      <c r="E6502">
        <v>2.86</v>
      </c>
      <c r="F6502">
        <v>6.06</v>
      </c>
      <c r="G6502">
        <v>6.28</v>
      </c>
      <c r="H6502">
        <v>3.27</v>
      </c>
      <c r="I6502">
        <v>5.28</v>
      </c>
      <c r="J6502">
        <v>5.68</v>
      </c>
      <c r="K6502">
        <v>2.7</v>
      </c>
      <c r="U6502">
        <v>26</v>
      </c>
      <c r="V6502">
        <v>48</v>
      </c>
      <c r="W6502">
        <v>39</v>
      </c>
      <c r="X6502">
        <v>80</v>
      </c>
      <c r="Y6502">
        <v>123</v>
      </c>
      <c r="Z6502">
        <v>134</v>
      </c>
      <c r="AA6502">
        <f t="shared" si="1391"/>
        <v>450</v>
      </c>
      <c r="AB6502">
        <f t="shared" si="1392"/>
        <v>7.4987239671382586E-5</v>
      </c>
      <c r="AC6502" s="175"/>
    </row>
    <row r="6503" spans="1:29">
      <c r="A6503" t="s">
        <v>14240</v>
      </c>
      <c r="B6503" t="s">
        <v>14241</v>
      </c>
      <c r="C6503">
        <v>4.05</v>
      </c>
      <c r="D6503">
        <v>4.0599999999999996</v>
      </c>
      <c r="E6503">
        <v>2.85</v>
      </c>
      <c r="F6503">
        <v>5.98</v>
      </c>
      <c r="G6503">
        <v>6.26</v>
      </c>
      <c r="H6503">
        <v>3.23</v>
      </c>
      <c r="I6503">
        <v>5.24</v>
      </c>
      <c r="J6503">
        <v>5.66</v>
      </c>
      <c r="K6503">
        <v>2.7</v>
      </c>
      <c r="U6503">
        <v>27</v>
      </c>
      <c r="V6503">
        <v>53</v>
      </c>
      <c r="W6503">
        <v>44</v>
      </c>
      <c r="X6503">
        <v>85</v>
      </c>
      <c r="Y6503">
        <v>126</v>
      </c>
      <c r="Z6503">
        <v>141</v>
      </c>
      <c r="AA6503">
        <f t="shared" si="1391"/>
        <v>476</v>
      </c>
      <c r="AB6503">
        <f t="shared" si="1392"/>
        <v>7.9319835741284694E-5</v>
      </c>
      <c r="AC6503" s="175"/>
    </row>
    <row r="6504" spans="1:29">
      <c r="A6504" t="s">
        <v>14242</v>
      </c>
      <c r="B6504" t="s">
        <v>14243</v>
      </c>
      <c r="C6504">
        <v>4.03</v>
      </c>
      <c r="D6504">
        <v>4.0599999999999996</v>
      </c>
      <c r="E6504">
        <v>2.83</v>
      </c>
      <c r="F6504">
        <v>5.89</v>
      </c>
      <c r="G6504">
        <v>6.22</v>
      </c>
      <c r="H6504">
        <v>3.2</v>
      </c>
      <c r="I6504">
        <v>5.2</v>
      </c>
      <c r="J6504">
        <v>5.63</v>
      </c>
      <c r="K6504">
        <v>2.7</v>
      </c>
      <c r="U6504">
        <v>26</v>
      </c>
      <c r="V6504">
        <v>53</v>
      </c>
      <c r="W6504">
        <v>42</v>
      </c>
      <c r="X6504">
        <v>83</v>
      </c>
      <c r="Y6504">
        <v>138</v>
      </c>
      <c r="Z6504">
        <v>146</v>
      </c>
      <c r="AA6504">
        <f t="shared" si="1391"/>
        <v>488</v>
      </c>
      <c r="AB6504">
        <f t="shared" si="1392"/>
        <v>8.1319495465854893E-5</v>
      </c>
      <c r="AC6504" s="175"/>
    </row>
    <row r="6505" spans="1:29">
      <c r="A6505" t="s">
        <v>14244</v>
      </c>
      <c r="B6505" t="s">
        <v>14245</v>
      </c>
      <c r="C6505">
        <v>4.0199999999999996</v>
      </c>
      <c r="D6505">
        <v>4.0599999999999996</v>
      </c>
      <c r="E6505">
        <v>2.82</v>
      </c>
      <c r="F6505">
        <v>5.83</v>
      </c>
      <c r="G6505">
        <v>6.2</v>
      </c>
      <c r="H6505">
        <v>3.17</v>
      </c>
      <c r="I6505">
        <v>5.17</v>
      </c>
      <c r="J6505">
        <v>5.62</v>
      </c>
      <c r="K6505">
        <v>2.7</v>
      </c>
      <c r="U6505">
        <v>25</v>
      </c>
      <c r="V6505">
        <v>52</v>
      </c>
      <c r="W6505">
        <v>37</v>
      </c>
      <c r="X6505">
        <v>93</v>
      </c>
      <c r="Y6505">
        <v>134</v>
      </c>
      <c r="Z6505">
        <v>125</v>
      </c>
      <c r="AA6505">
        <f t="shared" si="1391"/>
        <v>466</v>
      </c>
      <c r="AB6505">
        <f t="shared" si="1392"/>
        <v>7.765345263747619E-5</v>
      </c>
      <c r="AC6505" s="175">
        <f t="shared" si="1387"/>
        <v>5.3532557209848129E-5</v>
      </c>
    </row>
    <row r="6506" spans="1:29">
      <c r="A6506" t="s">
        <v>14246</v>
      </c>
      <c r="B6506" t="s">
        <v>14247</v>
      </c>
      <c r="C6506">
        <v>4</v>
      </c>
      <c r="D6506">
        <v>4.0599999999999996</v>
      </c>
      <c r="E6506">
        <v>2.8</v>
      </c>
      <c r="F6506">
        <v>5.72</v>
      </c>
      <c r="G6506">
        <v>6.14</v>
      </c>
      <c r="H6506">
        <v>3.13</v>
      </c>
      <c r="I6506">
        <v>5.12</v>
      </c>
      <c r="J6506">
        <v>5.59</v>
      </c>
      <c r="K6506">
        <v>2.7</v>
      </c>
      <c r="U6506">
        <v>22</v>
      </c>
      <c r="V6506">
        <v>40</v>
      </c>
      <c r="W6506">
        <v>27</v>
      </c>
      <c r="X6506">
        <v>83</v>
      </c>
      <c r="Y6506">
        <v>121</v>
      </c>
      <c r="Z6506">
        <v>73</v>
      </c>
      <c r="AA6506">
        <f t="shared" si="1391"/>
        <v>366</v>
      </c>
      <c r="AB6506">
        <f t="shared" si="1392"/>
        <v>6.098962159939117E-5</v>
      </c>
      <c r="AC6506" s="175"/>
    </row>
    <row r="6507" spans="1:29">
      <c r="A6507" t="s">
        <v>14248</v>
      </c>
      <c r="B6507" t="s">
        <v>14249</v>
      </c>
      <c r="C6507">
        <v>3.98</v>
      </c>
      <c r="D6507">
        <v>4.0599999999999996</v>
      </c>
      <c r="E6507">
        <v>2.79</v>
      </c>
      <c r="F6507">
        <v>5.67</v>
      </c>
      <c r="G6507">
        <v>6.11</v>
      </c>
      <c r="H6507">
        <v>3.12</v>
      </c>
      <c r="I6507">
        <v>5.09</v>
      </c>
      <c r="J6507">
        <v>5.58</v>
      </c>
      <c r="K6507">
        <v>2.7</v>
      </c>
      <c r="U6507">
        <v>22</v>
      </c>
      <c r="V6507">
        <v>28</v>
      </c>
      <c r="W6507">
        <v>16</v>
      </c>
      <c r="X6507">
        <v>61</v>
      </c>
      <c r="Y6507">
        <v>91</v>
      </c>
      <c r="Z6507">
        <v>30</v>
      </c>
      <c r="AA6507">
        <f t="shared" si="1391"/>
        <v>248</v>
      </c>
      <c r="AB6507">
        <f t="shared" si="1392"/>
        <v>4.1326300974450851E-5</v>
      </c>
      <c r="AC6507" s="175"/>
    </row>
    <row r="6508" spans="1:29">
      <c r="A6508" t="s">
        <v>14250</v>
      </c>
      <c r="B6508" t="s">
        <v>14251</v>
      </c>
      <c r="C6508">
        <v>3.97</v>
      </c>
      <c r="D6508">
        <v>4.0599999999999996</v>
      </c>
      <c r="E6508">
        <v>2.78</v>
      </c>
      <c r="F6508">
        <v>5.65</v>
      </c>
      <c r="G6508">
        <v>6.1</v>
      </c>
      <c r="H6508">
        <v>3.1</v>
      </c>
      <c r="I6508">
        <v>5.08</v>
      </c>
      <c r="J6508">
        <v>5.58</v>
      </c>
      <c r="K6508">
        <v>2.7</v>
      </c>
      <c r="U6508">
        <v>14</v>
      </c>
      <c r="V6508">
        <v>20</v>
      </c>
      <c r="W6508">
        <v>14</v>
      </c>
      <c r="X6508">
        <v>76</v>
      </c>
      <c r="Y6508">
        <v>68</v>
      </c>
      <c r="Z6508">
        <v>13</v>
      </c>
      <c r="AA6508">
        <f t="shared" si="1391"/>
        <v>205</v>
      </c>
      <c r="AB6508">
        <f t="shared" si="1392"/>
        <v>3.4160853628074292E-5</v>
      </c>
      <c r="AC6508" s="175"/>
    </row>
    <row r="6509" spans="1:29">
      <c r="A6509" t="s">
        <v>14252</v>
      </c>
      <c r="B6509" t="s">
        <v>14253</v>
      </c>
      <c r="C6509">
        <v>3.96</v>
      </c>
      <c r="D6509">
        <v>4.05</v>
      </c>
      <c r="E6509">
        <v>2.78</v>
      </c>
      <c r="F6509">
        <v>5.6</v>
      </c>
      <c r="G6509">
        <v>6.07</v>
      </c>
      <c r="H6509">
        <v>3.09</v>
      </c>
      <c r="I6509">
        <v>5.0599999999999996</v>
      </c>
      <c r="J6509">
        <v>5.56</v>
      </c>
      <c r="K6509">
        <v>2.7</v>
      </c>
      <c r="U6509">
        <v>13</v>
      </c>
      <c r="V6509">
        <v>18</v>
      </c>
      <c r="W6509">
        <v>15</v>
      </c>
      <c r="X6509">
        <v>97</v>
      </c>
      <c r="Y6509">
        <v>71</v>
      </c>
      <c r="Z6509">
        <v>15</v>
      </c>
      <c r="AA6509">
        <f t="shared" si="1391"/>
        <v>229</v>
      </c>
      <c r="AB6509">
        <f t="shared" si="1392"/>
        <v>3.8160173077214697E-5</v>
      </c>
      <c r="AC6509" s="175">
        <f t="shared" si="1388"/>
        <v>4.907498240716038E-5</v>
      </c>
    </row>
    <row r="6510" spans="1:29">
      <c r="A6510" t="s">
        <v>14254</v>
      </c>
      <c r="B6510" t="s">
        <v>14255</v>
      </c>
      <c r="C6510">
        <v>3.94</v>
      </c>
      <c r="D6510">
        <v>4.05</v>
      </c>
      <c r="E6510">
        <v>2.77</v>
      </c>
      <c r="F6510">
        <v>5.56</v>
      </c>
      <c r="G6510">
        <v>6.05</v>
      </c>
      <c r="H6510">
        <v>3.07</v>
      </c>
      <c r="I6510">
        <v>5.04</v>
      </c>
      <c r="J6510">
        <v>5.55</v>
      </c>
      <c r="K6510">
        <v>2.7</v>
      </c>
      <c r="U6510">
        <v>13</v>
      </c>
      <c r="V6510">
        <v>17</v>
      </c>
      <c r="W6510">
        <v>16</v>
      </c>
      <c r="X6510">
        <v>110</v>
      </c>
      <c r="Y6510">
        <v>69</v>
      </c>
      <c r="Z6510">
        <v>12</v>
      </c>
      <c r="AA6510">
        <f t="shared" si="1391"/>
        <v>237</v>
      </c>
      <c r="AB6510">
        <f t="shared" si="1392"/>
        <v>3.9493279560261492E-5</v>
      </c>
      <c r="AC6510" s="175"/>
    </row>
    <row r="6511" spans="1:29">
      <c r="A6511" t="s">
        <v>14256</v>
      </c>
      <c r="B6511" t="s">
        <v>14257</v>
      </c>
      <c r="C6511">
        <v>3.93</v>
      </c>
      <c r="D6511">
        <v>4.04</v>
      </c>
      <c r="E6511">
        <v>2.76</v>
      </c>
      <c r="F6511">
        <v>5.51</v>
      </c>
      <c r="G6511">
        <v>6.02</v>
      </c>
      <c r="H6511">
        <v>3.06</v>
      </c>
      <c r="I6511">
        <v>5.0199999999999996</v>
      </c>
      <c r="J6511">
        <v>5.54</v>
      </c>
      <c r="K6511">
        <v>2.7</v>
      </c>
      <c r="U6511">
        <v>9</v>
      </c>
      <c r="V6511">
        <v>21</v>
      </c>
      <c r="W6511">
        <v>20</v>
      </c>
      <c r="X6511">
        <v>152</v>
      </c>
      <c r="Y6511">
        <v>66</v>
      </c>
      <c r="Z6511">
        <v>23</v>
      </c>
      <c r="AA6511">
        <f t="shared" si="1391"/>
        <v>291</v>
      </c>
      <c r="AB6511">
        <f t="shared" si="1392"/>
        <v>4.8491748320827403E-5</v>
      </c>
      <c r="AC6511" s="175"/>
    </row>
    <row r="6512" spans="1:29">
      <c r="A6512" t="s">
        <v>14258</v>
      </c>
      <c r="B6512" t="s">
        <v>14259</v>
      </c>
      <c r="C6512">
        <v>3.92</v>
      </c>
      <c r="D6512">
        <v>4.04</v>
      </c>
      <c r="E6512">
        <v>2.75</v>
      </c>
      <c r="F6512">
        <v>5.48</v>
      </c>
      <c r="G6512">
        <v>6.01</v>
      </c>
      <c r="H6512">
        <v>3.05</v>
      </c>
      <c r="I6512">
        <v>5</v>
      </c>
      <c r="J6512">
        <v>5.53</v>
      </c>
      <c r="K6512">
        <v>2.7</v>
      </c>
      <c r="U6512">
        <v>17</v>
      </c>
      <c r="V6512">
        <v>32</v>
      </c>
      <c r="W6512">
        <v>28</v>
      </c>
      <c r="X6512">
        <v>186</v>
      </c>
      <c r="Y6512">
        <v>105</v>
      </c>
      <c r="Z6512">
        <v>53</v>
      </c>
      <c r="AA6512">
        <f t="shared" si="1391"/>
        <v>421</v>
      </c>
      <c r="AB6512">
        <f t="shared" si="1392"/>
        <v>7.0154728670337928E-5</v>
      </c>
      <c r="AC6512" s="175"/>
    </row>
    <row r="6513" spans="1:29">
      <c r="A6513" t="s">
        <v>14260</v>
      </c>
      <c r="B6513" t="s">
        <v>14261</v>
      </c>
      <c r="C6513">
        <v>3.92</v>
      </c>
      <c r="D6513">
        <v>4.04</v>
      </c>
      <c r="E6513">
        <v>2.75</v>
      </c>
      <c r="F6513">
        <v>5.47</v>
      </c>
      <c r="G6513">
        <v>6</v>
      </c>
      <c r="H6513">
        <v>3.04</v>
      </c>
      <c r="I6513">
        <v>4.99</v>
      </c>
      <c r="J6513">
        <v>5.53</v>
      </c>
      <c r="K6513">
        <v>2.7</v>
      </c>
      <c r="U6513">
        <v>29</v>
      </c>
      <c r="V6513">
        <v>53</v>
      </c>
      <c r="W6513">
        <v>43</v>
      </c>
      <c r="X6513">
        <v>199</v>
      </c>
      <c r="Y6513">
        <v>144</v>
      </c>
      <c r="Z6513">
        <v>167</v>
      </c>
      <c r="AA6513">
        <f t="shared" si="1391"/>
        <v>635</v>
      </c>
      <c r="AB6513">
        <f t="shared" si="1392"/>
        <v>1.0581532709183988E-4</v>
      </c>
      <c r="AC6513" s="175">
        <f t="shared" si="1389"/>
        <v>1.0519043342791169E-4</v>
      </c>
    </row>
    <row r="6514" spans="1:29">
      <c r="A6514" t="s">
        <v>14262</v>
      </c>
      <c r="B6514" t="s">
        <v>14263</v>
      </c>
      <c r="C6514">
        <v>3.95</v>
      </c>
      <c r="D6514">
        <v>4.05</v>
      </c>
      <c r="E6514">
        <v>2.76</v>
      </c>
      <c r="F6514">
        <v>5.53</v>
      </c>
      <c r="G6514">
        <v>6.04</v>
      </c>
      <c r="H6514">
        <v>3.06</v>
      </c>
      <c r="I6514">
        <v>5.04</v>
      </c>
      <c r="J6514">
        <v>5.55</v>
      </c>
      <c r="K6514">
        <v>2.7</v>
      </c>
      <c r="U6514">
        <v>25</v>
      </c>
      <c r="V6514">
        <v>70</v>
      </c>
      <c r="W6514">
        <v>43</v>
      </c>
      <c r="X6514">
        <v>143</v>
      </c>
      <c r="Y6514">
        <v>122</v>
      </c>
      <c r="Z6514">
        <v>261</v>
      </c>
      <c r="AA6514">
        <f t="shared" si="1391"/>
        <v>664</v>
      </c>
      <c r="AB6514">
        <f t="shared" si="1392"/>
        <v>1.1064783809288453E-4</v>
      </c>
      <c r="AC6514" s="175"/>
    </row>
    <row r="6515" spans="1:29">
      <c r="A6515" t="s">
        <v>14264</v>
      </c>
      <c r="B6515" t="s">
        <v>14265</v>
      </c>
      <c r="C6515">
        <v>4.0199999999999996</v>
      </c>
      <c r="D6515">
        <v>4.0599999999999996</v>
      </c>
      <c r="E6515">
        <v>2.8</v>
      </c>
      <c r="F6515">
        <v>5.68</v>
      </c>
      <c r="G6515">
        <v>6.13</v>
      </c>
      <c r="H6515">
        <v>3.08</v>
      </c>
      <c r="I6515">
        <v>5.13</v>
      </c>
      <c r="J6515">
        <v>5.6</v>
      </c>
      <c r="K6515">
        <v>2.7</v>
      </c>
      <c r="U6515">
        <v>22</v>
      </c>
      <c r="V6515">
        <v>54</v>
      </c>
      <c r="W6515">
        <v>47</v>
      </c>
      <c r="X6515">
        <v>174</v>
      </c>
      <c r="Y6515">
        <v>154</v>
      </c>
      <c r="Z6515">
        <v>225</v>
      </c>
      <c r="AA6515">
        <f t="shared" si="1391"/>
        <v>676</v>
      </c>
      <c r="AB6515">
        <f t="shared" si="1392"/>
        <v>1.1264749781745473E-4</v>
      </c>
      <c r="AC6515" s="175"/>
    </row>
    <row r="6516" spans="1:29">
      <c r="A6516" t="s">
        <v>14266</v>
      </c>
      <c r="B6516" t="s">
        <v>14267</v>
      </c>
      <c r="C6516">
        <v>4.0599999999999996</v>
      </c>
      <c r="D6516">
        <v>4.0599999999999996</v>
      </c>
      <c r="E6516">
        <v>2.84</v>
      </c>
      <c r="F6516">
        <v>5.88</v>
      </c>
      <c r="G6516">
        <v>6.24</v>
      </c>
      <c r="H6516">
        <v>3.13</v>
      </c>
      <c r="I6516">
        <v>5.25</v>
      </c>
      <c r="J6516">
        <v>5.66</v>
      </c>
      <c r="K6516">
        <v>2.7</v>
      </c>
      <c r="U6516">
        <v>28</v>
      </c>
      <c r="V6516">
        <v>52</v>
      </c>
      <c r="W6516">
        <v>42</v>
      </c>
      <c r="X6516">
        <v>119</v>
      </c>
      <c r="Y6516">
        <v>138</v>
      </c>
      <c r="Z6516">
        <v>171</v>
      </c>
      <c r="AA6516">
        <f t="shared" si="1391"/>
        <v>550</v>
      </c>
      <c r="AB6516">
        <f t="shared" si="1392"/>
        <v>9.1651070709467599E-5</v>
      </c>
      <c r="AC6516" s="175"/>
    </row>
    <row r="6517" spans="1:29">
      <c r="A6517" t="s">
        <v>14268</v>
      </c>
      <c r="B6517" t="s">
        <v>14269</v>
      </c>
      <c r="C6517">
        <v>4.0599999999999996</v>
      </c>
      <c r="D6517">
        <v>4.0599999999999996</v>
      </c>
      <c r="E6517">
        <v>2.88</v>
      </c>
      <c r="F6517">
        <v>6.07</v>
      </c>
      <c r="G6517">
        <v>6.3</v>
      </c>
      <c r="H6517">
        <v>3.18</v>
      </c>
      <c r="I6517">
        <v>5.36</v>
      </c>
      <c r="J6517">
        <v>5.72</v>
      </c>
      <c r="K6517">
        <v>2.7</v>
      </c>
      <c r="U6517">
        <v>27</v>
      </c>
      <c r="V6517">
        <v>47</v>
      </c>
      <c r="W6517">
        <v>39</v>
      </c>
      <c r="X6517">
        <v>103</v>
      </c>
      <c r="Y6517">
        <v>140</v>
      </c>
      <c r="Z6517">
        <v>163</v>
      </c>
      <c r="AA6517">
        <f t="shared" si="1391"/>
        <v>519</v>
      </c>
      <c r="AB6517">
        <f t="shared" si="1392"/>
        <v>8.6485283087661246E-5</v>
      </c>
      <c r="AC6517" s="175">
        <f t="shared" ref="AC6517" si="1394">SUM(AB6517:AB6520)/4</f>
        <v>8.0527963491545848E-5</v>
      </c>
    </row>
    <row r="6518" spans="1:29">
      <c r="A6518" t="s">
        <v>14270</v>
      </c>
      <c r="B6518" t="s">
        <v>14271</v>
      </c>
      <c r="C6518">
        <v>4.0599999999999996</v>
      </c>
      <c r="D6518">
        <v>4.0599999999999996</v>
      </c>
      <c r="E6518">
        <v>2.93</v>
      </c>
      <c r="F6518">
        <v>6.16</v>
      </c>
      <c r="G6518">
        <v>6.31</v>
      </c>
      <c r="H6518">
        <v>3.24</v>
      </c>
      <c r="I6518">
        <v>5.48</v>
      </c>
      <c r="J6518">
        <v>5.78</v>
      </c>
      <c r="K6518">
        <v>2.7</v>
      </c>
      <c r="U6518">
        <v>23</v>
      </c>
      <c r="V6518">
        <v>45</v>
      </c>
      <c r="W6518">
        <v>34</v>
      </c>
      <c r="X6518">
        <v>108</v>
      </c>
      <c r="Y6518">
        <v>133</v>
      </c>
      <c r="Z6518">
        <v>148</v>
      </c>
      <c r="AA6518">
        <f t="shared" si="1391"/>
        <v>491</v>
      </c>
      <c r="AB6518">
        <f t="shared" si="1392"/>
        <v>8.1819410396997443E-5</v>
      </c>
      <c r="AC6518" s="175"/>
    </row>
    <row r="6519" spans="1:29">
      <c r="A6519" t="s">
        <v>14272</v>
      </c>
      <c r="B6519" t="s">
        <v>14273</v>
      </c>
      <c r="C6519">
        <v>4.0599999999999996</v>
      </c>
      <c r="D6519">
        <v>4.0599999999999996</v>
      </c>
      <c r="E6519">
        <v>2.95</v>
      </c>
      <c r="F6519">
        <v>6.19</v>
      </c>
      <c r="G6519">
        <v>6.32</v>
      </c>
      <c r="H6519">
        <v>3.29</v>
      </c>
      <c r="I6519">
        <v>5.55</v>
      </c>
      <c r="J6519">
        <v>5.82</v>
      </c>
      <c r="K6519">
        <v>2.7</v>
      </c>
      <c r="U6519">
        <v>24</v>
      </c>
      <c r="V6519">
        <v>42</v>
      </c>
      <c r="W6519">
        <v>29</v>
      </c>
      <c r="X6519">
        <v>93</v>
      </c>
      <c r="Y6519">
        <v>129</v>
      </c>
      <c r="Z6519">
        <v>151</v>
      </c>
      <c r="AA6519">
        <f t="shared" si="1391"/>
        <v>468</v>
      </c>
      <c r="AB6519">
        <f t="shared" si="1392"/>
        <v>7.7986729258237885E-5</v>
      </c>
      <c r="AC6519" s="175"/>
    </row>
    <row r="6520" spans="1:29">
      <c r="A6520" t="s">
        <v>14274</v>
      </c>
      <c r="B6520" t="s">
        <v>14275</v>
      </c>
      <c r="C6520">
        <v>4.0599999999999996</v>
      </c>
      <c r="D6520">
        <v>4.0599999999999996</v>
      </c>
      <c r="E6520">
        <v>2.97</v>
      </c>
      <c r="F6520">
        <v>6.2</v>
      </c>
      <c r="G6520">
        <v>6.32</v>
      </c>
      <c r="H6520">
        <v>3.35</v>
      </c>
      <c r="I6520">
        <v>5.58</v>
      </c>
      <c r="J6520">
        <v>5.84</v>
      </c>
      <c r="K6520">
        <v>2.7</v>
      </c>
      <c r="U6520">
        <v>21</v>
      </c>
      <c r="V6520">
        <v>40</v>
      </c>
      <c r="W6520">
        <v>26</v>
      </c>
      <c r="X6520">
        <v>94</v>
      </c>
      <c r="Y6520">
        <v>129</v>
      </c>
      <c r="Z6520">
        <v>145</v>
      </c>
      <c r="AA6520">
        <f t="shared" si="1391"/>
        <v>455</v>
      </c>
      <c r="AB6520">
        <f t="shared" si="1392"/>
        <v>7.5820431223286831E-5</v>
      </c>
      <c r="AC6520" s="175"/>
    </row>
    <row r="6521" spans="1:29">
      <c r="A6521" t="s">
        <v>14276</v>
      </c>
      <c r="B6521" t="s">
        <v>14277</v>
      </c>
      <c r="C6521">
        <v>4.0599999999999996</v>
      </c>
      <c r="D6521">
        <v>4.0599999999999996</v>
      </c>
      <c r="E6521">
        <v>3</v>
      </c>
      <c r="F6521">
        <v>6.24</v>
      </c>
      <c r="G6521">
        <v>6.32</v>
      </c>
      <c r="H6521">
        <v>3.41</v>
      </c>
      <c r="I6521">
        <v>5.63</v>
      </c>
      <c r="J6521">
        <v>5.86</v>
      </c>
      <c r="K6521">
        <v>2.7</v>
      </c>
      <c r="U6521">
        <v>22</v>
      </c>
      <c r="V6521">
        <v>39</v>
      </c>
      <c r="W6521">
        <v>28</v>
      </c>
      <c r="X6521">
        <v>83</v>
      </c>
      <c r="Y6521">
        <v>119</v>
      </c>
      <c r="Z6521">
        <v>117</v>
      </c>
      <c r="AA6521">
        <f t="shared" si="1391"/>
        <v>408</v>
      </c>
      <c r="AB6521">
        <f t="shared" si="1392"/>
        <v>6.7988430635386874E-5</v>
      </c>
      <c r="AC6521" s="175">
        <f t="shared" ref="AC6521:AC6581" si="1395">SUM(AB6521:AB6524)/4</f>
        <v>6.5738813445245393E-5</v>
      </c>
    </row>
    <row r="6522" spans="1:29">
      <c r="A6522" t="s">
        <v>14278</v>
      </c>
      <c r="B6522" t="s">
        <v>14279</v>
      </c>
      <c r="C6522">
        <v>4.0599999999999996</v>
      </c>
      <c r="D6522">
        <v>4.0599999999999996</v>
      </c>
      <c r="E6522">
        <v>3.01</v>
      </c>
      <c r="F6522">
        <v>6.25</v>
      </c>
      <c r="G6522">
        <v>6.32</v>
      </c>
      <c r="H6522">
        <v>3.44</v>
      </c>
      <c r="I6522">
        <v>5.65</v>
      </c>
      <c r="J6522">
        <v>5.87</v>
      </c>
      <c r="K6522">
        <v>2.7</v>
      </c>
      <c r="U6522">
        <v>24</v>
      </c>
      <c r="V6522">
        <v>36</v>
      </c>
      <c r="W6522">
        <v>28</v>
      </c>
      <c r="X6522">
        <v>77</v>
      </c>
      <c r="Y6522">
        <v>122</v>
      </c>
      <c r="Z6522">
        <v>112</v>
      </c>
      <c r="AA6522">
        <f t="shared" si="1391"/>
        <v>399</v>
      </c>
      <c r="AB6522">
        <f t="shared" si="1392"/>
        <v>6.6488685841959225E-5</v>
      </c>
      <c r="AC6522" s="175"/>
    </row>
    <row r="6523" spans="1:29">
      <c r="A6523" t="s">
        <v>14280</v>
      </c>
      <c r="B6523" t="s">
        <v>14281</v>
      </c>
      <c r="C6523">
        <v>4.0599999999999996</v>
      </c>
      <c r="D6523">
        <v>4.0599999999999996</v>
      </c>
      <c r="E6523">
        <v>3</v>
      </c>
      <c r="F6523">
        <v>6.26</v>
      </c>
      <c r="G6523">
        <v>6.32</v>
      </c>
      <c r="H6523">
        <v>3.43</v>
      </c>
      <c r="I6523">
        <v>5.62</v>
      </c>
      <c r="J6523">
        <v>5.86</v>
      </c>
      <c r="K6523">
        <v>2.7</v>
      </c>
      <c r="U6523">
        <v>23</v>
      </c>
      <c r="V6523">
        <v>38</v>
      </c>
      <c r="W6523">
        <v>31</v>
      </c>
      <c r="X6523">
        <v>75</v>
      </c>
      <c r="Y6523">
        <v>110</v>
      </c>
      <c r="Z6523">
        <v>100</v>
      </c>
      <c r="AA6523">
        <f t="shared" si="1391"/>
        <v>377</v>
      </c>
      <c r="AB6523">
        <f t="shared" si="1392"/>
        <v>6.2822643013580521E-5</v>
      </c>
      <c r="AC6523" s="175"/>
    </row>
    <row r="6524" spans="1:29">
      <c r="A6524" t="s">
        <v>14282</v>
      </c>
      <c r="B6524" t="s">
        <v>14283</v>
      </c>
      <c r="C6524">
        <v>4.0599999999999996</v>
      </c>
      <c r="D6524">
        <v>4.0599999999999996</v>
      </c>
      <c r="E6524">
        <v>2.98</v>
      </c>
      <c r="F6524">
        <v>6.25</v>
      </c>
      <c r="G6524">
        <v>6.32</v>
      </c>
      <c r="H6524">
        <v>3.4</v>
      </c>
      <c r="I6524">
        <v>5.6</v>
      </c>
      <c r="J6524">
        <v>5.84</v>
      </c>
      <c r="K6524">
        <v>2.7</v>
      </c>
      <c r="U6524">
        <v>25</v>
      </c>
      <c r="V6524">
        <v>40</v>
      </c>
      <c r="W6524">
        <v>31</v>
      </c>
      <c r="X6524">
        <v>71</v>
      </c>
      <c r="Y6524">
        <v>109</v>
      </c>
      <c r="Z6524">
        <v>118</v>
      </c>
      <c r="AA6524">
        <f t="shared" si="1391"/>
        <v>394</v>
      </c>
      <c r="AB6524">
        <f t="shared" si="1392"/>
        <v>6.565549429005498E-5</v>
      </c>
      <c r="AC6524" s="175"/>
    </row>
    <row r="6525" spans="1:29">
      <c r="A6525" t="s">
        <v>14284</v>
      </c>
      <c r="B6525" t="s">
        <v>14285</v>
      </c>
      <c r="C6525">
        <v>4.0599999999999996</v>
      </c>
      <c r="D6525">
        <v>4.0599999999999996</v>
      </c>
      <c r="E6525">
        <v>2.96</v>
      </c>
      <c r="F6525">
        <v>6.25</v>
      </c>
      <c r="G6525">
        <v>6.32</v>
      </c>
      <c r="H6525">
        <v>3.35</v>
      </c>
      <c r="I6525">
        <v>5.56</v>
      </c>
      <c r="J6525">
        <v>5.82</v>
      </c>
      <c r="K6525">
        <v>2.7</v>
      </c>
      <c r="U6525">
        <v>26</v>
      </c>
      <c r="V6525">
        <v>42</v>
      </c>
      <c r="W6525">
        <v>32</v>
      </c>
      <c r="X6525">
        <v>73</v>
      </c>
      <c r="Y6525">
        <v>117</v>
      </c>
      <c r="Z6525">
        <v>139</v>
      </c>
      <c r="AA6525">
        <f t="shared" si="1391"/>
        <v>429</v>
      </c>
      <c r="AB6525">
        <f t="shared" si="1392"/>
        <v>7.1487835153384737E-5</v>
      </c>
      <c r="AC6525" s="175">
        <f t="shared" ref="AC6525:AC6585" si="1396">SUM(AB6525:AB6528)/4</f>
        <v>7.6945239818357585E-5</v>
      </c>
    </row>
    <row r="6526" spans="1:29">
      <c r="A6526" t="s">
        <v>14286</v>
      </c>
      <c r="B6526" t="s">
        <v>14287</v>
      </c>
      <c r="C6526">
        <v>4.0599999999999996</v>
      </c>
      <c r="D6526">
        <v>4.0599999999999996</v>
      </c>
      <c r="E6526">
        <v>2.96</v>
      </c>
      <c r="F6526">
        <v>6.25</v>
      </c>
      <c r="G6526">
        <v>6.31</v>
      </c>
      <c r="H6526">
        <v>3.33</v>
      </c>
      <c r="I6526">
        <v>5.55</v>
      </c>
      <c r="J6526">
        <v>5.82</v>
      </c>
      <c r="K6526">
        <v>2.7</v>
      </c>
      <c r="U6526">
        <v>24</v>
      </c>
      <c r="V6526">
        <v>46</v>
      </c>
      <c r="W6526">
        <v>37</v>
      </c>
      <c r="X6526">
        <v>84</v>
      </c>
      <c r="Y6526">
        <v>123</v>
      </c>
      <c r="Z6526">
        <v>134</v>
      </c>
      <c r="AA6526">
        <f t="shared" si="1391"/>
        <v>448</v>
      </c>
      <c r="AB6526">
        <f t="shared" si="1392"/>
        <v>7.465396305062089E-5</v>
      </c>
      <c r="AC6526" s="175"/>
    </row>
    <row r="6527" spans="1:29">
      <c r="A6527" t="s">
        <v>14288</v>
      </c>
      <c r="B6527" t="s">
        <v>14289</v>
      </c>
      <c r="C6527">
        <v>4.0599999999999996</v>
      </c>
      <c r="D6527">
        <v>4.0599999999999996</v>
      </c>
      <c r="E6527">
        <v>2.96</v>
      </c>
      <c r="F6527">
        <v>6.25</v>
      </c>
      <c r="G6527">
        <v>6.31</v>
      </c>
      <c r="H6527">
        <v>3.32</v>
      </c>
      <c r="I6527">
        <v>5.54</v>
      </c>
      <c r="J6527">
        <v>5.81</v>
      </c>
      <c r="K6527">
        <v>2.7</v>
      </c>
      <c r="U6527">
        <v>23</v>
      </c>
      <c r="V6527">
        <v>50</v>
      </c>
      <c r="W6527">
        <v>41</v>
      </c>
      <c r="X6527">
        <v>95</v>
      </c>
      <c r="Y6527">
        <v>126</v>
      </c>
      <c r="Z6527">
        <v>141</v>
      </c>
      <c r="AA6527">
        <f t="shared" si="1391"/>
        <v>476</v>
      </c>
      <c r="AB6527">
        <f t="shared" si="1392"/>
        <v>7.9319835741284694E-5</v>
      </c>
      <c r="AC6527" s="175"/>
    </row>
    <row r="6528" spans="1:29">
      <c r="A6528" t="s">
        <v>14290</v>
      </c>
      <c r="B6528" t="s">
        <v>14291</v>
      </c>
      <c r="C6528">
        <v>4.0599999999999996</v>
      </c>
      <c r="D6528">
        <v>4.0599999999999996</v>
      </c>
      <c r="E6528">
        <v>2.95</v>
      </c>
      <c r="F6528">
        <v>6.25</v>
      </c>
      <c r="G6528">
        <v>6.31</v>
      </c>
      <c r="H6528">
        <v>3.32</v>
      </c>
      <c r="I6528">
        <v>5.54</v>
      </c>
      <c r="J6528">
        <v>5.81</v>
      </c>
      <c r="K6528">
        <v>2.7</v>
      </c>
      <c r="U6528">
        <v>26</v>
      </c>
      <c r="V6528">
        <v>51</v>
      </c>
      <c r="W6528">
        <v>39</v>
      </c>
      <c r="X6528">
        <v>94</v>
      </c>
      <c r="Y6528">
        <v>138</v>
      </c>
      <c r="Z6528">
        <v>146</v>
      </c>
      <c r="AA6528">
        <f t="shared" si="1391"/>
        <v>494</v>
      </c>
      <c r="AB6528">
        <f t="shared" si="1392"/>
        <v>8.2319325328139993E-5</v>
      </c>
      <c r="AC6528" s="175"/>
    </row>
    <row r="6529" spans="1:29">
      <c r="A6529" t="s">
        <v>14292</v>
      </c>
      <c r="B6529" t="s">
        <v>14293</v>
      </c>
      <c r="C6529">
        <v>4.0599999999999996</v>
      </c>
      <c r="D6529">
        <v>4.0599999999999996</v>
      </c>
      <c r="E6529">
        <v>2.95</v>
      </c>
      <c r="F6529">
        <v>6.25</v>
      </c>
      <c r="G6529">
        <v>6.31</v>
      </c>
      <c r="H6529">
        <v>3.32</v>
      </c>
      <c r="I6529">
        <v>5.52</v>
      </c>
      <c r="J6529">
        <v>5.8</v>
      </c>
      <c r="K6529">
        <v>2.7</v>
      </c>
      <c r="U6529">
        <v>23</v>
      </c>
      <c r="V6529">
        <v>49</v>
      </c>
      <c r="W6529">
        <v>35</v>
      </c>
      <c r="X6529">
        <v>108</v>
      </c>
      <c r="Y6529">
        <v>134</v>
      </c>
      <c r="Z6529">
        <v>125</v>
      </c>
      <c r="AA6529">
        <f t="shared" si="1391"/>
        <v>474</v>
      </c>
      <c r="AB6529">
        <f t="shared" si="1392"/>
        <v>7.8986559120522985E-5</v>
      </c>
      <c r="AC6529" s="175">
        <f t="shared" ref="AC6529:AC6589" si="1397">SUM(AB6529:AB6532)/4</f>
        <v>5.4782344537704497E-5</v>
      </c>
    </row>
    <row r="6530" spans="1:29">
      <c r="A6530" t="s">
        <v>14294</v>
      </c>
      <c r="B6530" t="s">
        <v>14295</v>
      </c>
      <c r="C6530">
        <v>4.0599999999999996</v>
      </c>
      <c r="D6530">
        <v>4.0599999999999996</v>
      </c>
      <c r="E6530">
        <v>2.94</v>
      </c>
      <c r="F6530">
        <v>6.25</v>
      </c>
      <c r="G6530">
        <v>6.31</v>
      </c>
      <c r="H6530">
        <v>3.33</v>
      </c>
      <c r="I6530">
        <v>5.5</v>
      </c>
      <c r="J6530">
        <v>5.79</v>
      </c>
      <c r="K6530">
        <v>2.7</v>
      </c>
      <c r="U6530">
        <v>20</v>
      </c>
      <c r="V6530">
        <v>38</v>
      </c>
      <c r="W6530">
        <v>26</v>
      </c>
      <c r="X6530">
        <v>94</v>
      </c>
      <c r="Y6530">
        <v>121</v>
      </c>
      <c r="Z6530">
        <v>73</v>
      </c>
      <c r="AA6530">
        <f t="shared" si="1391"/>
        <v>372</v>
      </c>
      <c r="AB6530">
        <f t="shared" si="1392"/>
        <v>6.1989451461676276E-5</v>
      </c>
      <c r="AC6530" s="175"/>
    </row>
    <row r="6531" spans="1:29">
      <c r="A6531" t="s">
        <v>14296</v>
      </c>
      <c r="B6531" t="s">
        <v>14297</v>
      </c>
      <c r="C6531">
        <v>4.0599999999999996</v>
      </c>
      <c r="D6531">
        <v>4.0599999999999996</v>
      </c>
      <c r="E6531">
        <v>2.93</v>
      </c>
      <c r="F6531">
        <v>6.23</v>
      </c>
      <c r="G6531">
        <v>6.31</v>
      </c>
      <c r="H6531">
        <v>3.33</v>
      </c>
      <c r="I6531">
        <v>5.47</v>
      </c>
      <c r="J6531">
        <v>5.77</v>
      </c>
      <c r="K6531">
        <v>2.7</v>
      </c>
      <c r="U6531">
        <v>17</v>
      </c>
      <c r="V6531">
        <v>27</v>
      </c>
      <c r="W6531">
        <v>15</v>
      </c>
      <c r="X6531">
        <v>79</v>
      </c>
      <c r="Y6531">
        <v>90</v>
      </c>
      <c r="Z6531">
        <v>30</v>
      </c>
      <c r="AA6531">
        <f t="shared" si="1391"/>
        <v>258</v>
      </c>
      <c r="AB6531">
        <f t="shared" si="1392"/>
        <v>4.2992684078259348E-5</v>
      </c>
      <c r="AC6531" s="175"/>
    </row>
    <row r="6532" spans="1:29">
      <c r="A6532" t="s">
        <v>14298</v>
      </c>
      <c r="B6532" t="s">
        <v>14299</v>
      </c>
      <c r="C6532">
        <v>4.0599999999999996</v>
      </c>
      <c r="D6532">
        <v>4.0599999999999996</v>
      </c>
      <c r="E6532">
        <v>2.92</v>
      </c>
      <c r="F6532">
        <v>6.22</v>
      </c>
      <c r="G6532">
        <v>6.31</v>
      </c>
      <c r="H6532">
        <v>3.33</v>
      </c>
      <c r="I6532">
        <v>5.44</v>
      </c>
      <c r="J6532">
        <v>5.76</v>
      </c>
      <c r="K6532">
        <v>2.7</v>
      </c>
      <c r="U6532">
        <v>21</v>
      </c>
      <c r="V6532">
        <v>23</v>
      </c>
      <c r="W6532">
        <v>17</v>
      </c>
      <c r="X6532">
        <v>69</v>
      </c>
      <c r="Y6532">
        <v>68</v>
      </c>
      <c r="Z6532">
        <v>13</v>
      </c>
      <c r="AA6532">
        <f t="shared" si="1391"/>
        <v>211</v>
      </c>
      <c r="AB6532">
        <f t="shared" si="1392"/>
        <v>3.5160683490359391E-5</v>
      </c>
      <c r="AC6532" s="175"/>
    </row>
    <row r="6533" spans="1:29">
      <c r="A6533" t="s">
        <v>14300</v>
      </c>
      <c r="B6533" t="s">
        <v>14301</v>
      </c>
      <c r="C6533">
        <v>4.0599999999999996</v>
      </c>
      <c r="D6533">
        <v>4.0599999999999996</v>
      </c>
      <c r="E6533">
        <v>2.91</v>
      </c>
      <c r="F6533">
        <v>6.21</v>
      </c>
      <c r="G6533">
        <v>6.31</v>
      </c>
      <c r="H6533">
        <v>3.32</v>
      </c>
      <c r="I6533">
        <v>5.41</v>
      </c>
      <c r="J6533">
        <v>5.75</v>
      </c>
      <c r="K6533">
        <v>2.7</v>
      </c>
      <c r="U6533">
        <v>20</v>
      </c>
      <c r="V6533">
        <v>21</v>
      </c>
      <c r="W6533">
        <v>18</v>
      </c>
      <c r="X6533">
        <v>87</v>
      </c>
      <c r="Y6533">
        <v>71</v>
      </c>
      <c r="Z6533">
        <v>15</v>
      </c>
      <c r="AA6533">
        <f t="shared" si="1391"/>
        <v>232</v>
      </c>
      <c r="AB6533">
        <f t="shared" si="1392"/>
        <v>3.8660088008357247E-5</v>
      </c>
      <c r="AC6533" s="175">
        <f t="shared" ref="AC6533:AC6593" si="1398">SUM(AB6533:AB6536)/4</f>
        <v>4.5742216199543379E-5</v>
      </c>
    </row>
    <row r="6534" spans="1:29">
      <c r="A6534" t="s">
        <v>14302</v>
      </c>
      <c r="B6534" t="s">
        <v>14303</v>
      </c>
      <c r="C6534">
        <v>4.0599999999999996</v>
      </c>
      <c r="D6534">
        <v>4.0599999999999996</v>
      </c>
      <c r="E6534">
        <v>2.89</v>
      </c>
      <c r="F6534">
        <v>6.16</v>
      </c>
      <c r="G6534">
        <v>6.3</v>
      </c>
      <c r="H6534">
        <v>3.3</v>
      </c>
      <c r="I6534">
        <v>5.35</v>
      </c>
      <c r="J6534">
        <v>5.71</v>
      </c>
      <c r="K6534">
        <v>2.7</v>
      </c>
      <c r="U6534">
        <v>22</v>
      </c>
      <c r="V6534">
        <v>20</v>
      </c>
      <c r="W6534">
        <v>20</v>
      </c>
      <c r="X6534">
        <v>90</v>
      </c>
      <c r="Y6534">
        <v>69</v>
      </c>
      <c r="Z6534">
        <v>12</v>
      </c>
      <c r="AA6534">
        <f t="shared" ref="AA6534:AA6597" si="1399">SUM(U6534:Z6534)</f>
        <v>233</v>
      </c>
      <c r="AB6534">
        <f t="shared" si="1392"/>
        <v>3.8826726318738095E-5</v>
      </c>
      <c r="AC6534" s="175"/>
    </row>
    <row r="6535" spans="1:29">
      <c r="A6535" t="s">
        <v>14304</v>
      </c>
      <c r="B6535" t="s">
        <v>14305</v>
      </c>
      <c r="C6535">
        <v>4.05</v>
      </c>
      <c r="D6535">
        <v>4.0599999999999996</v>
      </c>
      <c r="E6535">
        <v>2.86</v>
      </c>
      <c r="F6535">
        <v>6.08</v>
      </c>
      <c r="G6535">
        <v>6.3</v>
      </c>
      <c r="H6535">
        <v>3.27</v>
      </c>
      <c r="I6535">
        <v>5.28</v>
      </c>
      <c r="J6535">
        <v>5.68</v>
      </c>
      <c r="K6535">
        <v>2.7</v>
      </c>
      <c r="U6535">
        <v>27</v>
      </c>
      <c r="V6535">
        <v>25</v>
      </c>
      <c r="W6535">
        <v>23</v>
      </c>
      <c r="X6535">
        <v>92</v>
      </c>
      <c r="Y6535">
        <v>66</v>
      </c>
      <c r="Z6535">
        <v>23</v>
      </c>
      <c r="AA6535">
        <f t="shared" si="1399"/>
        <v>256</v>
      </c>
      <c r="AB6535">
        <f t="shared" si="1392"/>
        <v>4.2659407457497646E-5</v>
      </c>
      <c r="AC6535" s="175"/>
    </row>
    <row r="6536" spans="1:29">
      <c r="A6536" t="s">
        <v>14306</v>
      </c>
      <c r="B6536" t="s">
        <v>14307</v>
      </c>
      <c r="C6536">
        <v>4.05</v>
      </c>
      <c r="D6536">
        <v>4.0599999999999996</v>
      </c>
      <c r="E6536">
        <v>2.84</v>
      </c>
      <c r="F6536">
        <v>6.02</v>
      </c>
      <c r="G6536">
        <v>6.29</v>
      </c>
      <c r="H6536">
        <v>3.25</v>
      </c>
      <c r="I6536">
        <v>5.24</v>
      </c>
      <c r="J6536">
        <v>5.66</v>
      </c>
      <c r="K6536">
        <v>2.7</v>
      </c>
      <c r="U6536">
        <v>27</v>
      </c>
      <c r="V6536">
        <v>36</v>
      </c>
      <c r="W6536">
        <v>32</v>
      </c>
      <c r="X6536">
        <v>123</v>
      </c>
      <c r="Y6536">
        <v>106</v>
      </c>
      <c r="Z6536">
        <v>53</v>
      </c>
      <c r="AA6536">
        <f t="shared" si="1399"/>
        <v>377</v>
      </c>
      <c r="AB6536">
        <f t="shared" si="1392"/>
        <v>6.2822643013580521E-5</v>
      </c>
      <c r="AC6536" s="175"/>
    </row>
    <row r="6537" spans="1:29">
      <c r="A6537" t="s">
        <v>14308</v>
      </c>
      <c r="B6537" t="s">
        <v>14309</v>
      </c>
      <c r="C6537">
        <v>4.04</v>
      </c>
      <c r="D6537">
        <v>4.0599999999999996</v>
      </c>
      <c r="E6537">
        <v>2.82</v>
      </c>
      <c r="F6537">
        <v>5.96</v>
      </c>
      <c r="G6537">
        <v>6.28</v>
      </c>
      <c r="H6537">
        <v>3.24</v>
      </c>
      <c r="I6537">
        <v>5.19</v>
      </c>
      <c r="J6537">
        <v>5.63</v>
      </c>
      <c r="K6537">
        <v>2.7</v>
      </c>
      <c r="U6537">
        <v>14</v>
      </c>
      <c r="V6537">
        <v>59</v>
      </c>
      <c r="W6537">
        <v>47</v>
      </c>
      <c r="X6537">
        <v>199</v>
      </c>
      <c r="Y6537">
        <v>144</v>
      </c>
      <c r="Z6537">
        <v>168</v>
      </c>
      <c r="AA6537">
        <f t="shared" si="1399"/>
        <v>631</v>
      </c>
      <c r="AB6537">
        <f t="shared" si="1392"/>
        <v>1.0514877385031647E-4</v>
      </c>
      <c r="AC6537" s="175">
        <f t="shared" ref="AC6537:AC6597" si="1400">SUM(AB6537:AB6540)/4</f>
        <v>1.1452217880923929E-4</v>
      </c>
    </row>
    <row r="6538" spans="1:29">
      <c r="A6538" t="s">
        <v>14310</v>
      </c>
      <c r="B6538" t="s">
        <v>14311</v>
      </c>
      <c r="C6538">
        <v>4.04</v>
      </c>
      <c r="D6538">
        <v>4.0599999999999996</v>
      </c>
      <c r="E6538">
        <v>2.81</v>
      </c>
      <c r="F6538">
        <v>5.92</v>
      </c>
      <c r="G6538">
        <v>6.28</v>
      </c>
      <c r="H6538">
        <v>3.23</v>
      </c>
      <c r="I6538">
        <v>5.16</v>
      </c>
      <c r="J6538">
        <v>5.62</v>
      </c>
      <c r="K6538">
        <v>2.7</v>
      </c>
      <c r="U6538">
        <v>28</v>
      </c>
      <c r="V6538">
        <v>78</v>
      </c>
      <c r="W6538">
        <v>49</v>
      </c>
      <c r="X6538">
        <v>219</v>
      </c>
      <c r="Y6538">
        <v>122</v>
      </c>
      <c r="Z6538">
        <v>262</v>
      </c>
      <c r="AA6538">
        <f t="shared" si="1399"/>
        <v>758</v>
      </c>
      <c r="AB6538">
        <f t="shared" si="1392"/>
        <v>1.2631183926868443E-4</v>
      </c>
      <c r="AC6538" s="175"/>
    </row>
    <row r="6539" spans="1:29">
      <c r="A6539" t="s">
        <v>14312</v>
      </c>
      <c r="B6539" t="s">
        <v>14313</v>
      </c>
      <c r="C6539">
        <v>4.04</v>
      </c>
      <c r="D6539">
        <v>4.0599999999999996</v>
      </c>
      <c r="E6539">
        <v>2.81</v>
      </c>
      <c r="F6539">
        <v>5.92</v>
      </c>
      <c r="G6539">
        <v>6.28</v>
      </c>
      <c r="H6539">
        <v>3.23</v>
      </c>
      <c r="I6539">
        <v>5.17</v>
      </c>
      <c r="J6539">
        <v>5.62</v>
      </c>
      <c r="K6539">
        <v>2.7</v>
      </c>
      <c r="U6539">
        <v>32</v>
      </c>
      <c r="V6539">
        <v>61</v>
      </c>
      <c r="W6539">
        <v>54</v>
      </c>
      <c r="X6539">
        <v>219</v>
      </c>
      <c r="Y6539">
        <v>154</v>
      </c>
      <c r="Z6539">
        <v>225</v>
      </c>
      <c r="AA6539">
        <f t="shared" si="1399"/>
        <v>745</v>
      </c>
      <c r="AB6539">
        <f t="shared" si="1392"/>
        <v>1.2414554123373338E-4</v>
      </c>
      <c r="AC6539" s="175"/>
    </row>
    <row r="6540" spans="1:29">
      <c r="A6540" t="s">
        <v>14314</v>
      </c>
      <c r="B6540" t="s">
        <v>14315</v>
      </c>
      <c r="C6540">
        <v>4.05</v>
      </c>
      <c r="D6540">
        <v>4.0599999999999996</v>
      </c>
      <c r="E6540">
        <v>2.83</v>
      </c>
      <c r="F6540">
        <v>5.97</v>
      </c>
      <c r="G6540">
        <v>6.29</v>
      </c>
      <c r="H6540">
        <v>3.24</v>
      </c>
      <c r="I6540">
        <v>5.2</v>
      </c>
      <c r="J6540">
        <v>5.64</v>
      </c>
      <c r="K6540">
        <v>2.7</v>
      </c>
      <c r="U6540">
        <v>43</v>
      </c>
      <c r="V6540">
        <v>59</v>
      </c>
      <c r="W6540">
        <v>49</v>
      </c>
      <c r="X6540">
        <v>155</v>
      </c>
      <c r="Y6540">
        <v>138</v>
      </c>
      <c r="Z6540">
        <v>171</v>
      </c>
      <c r="AA6540">
        <f t="shared" si="1399"/>
        <v>615</v>
      </c>
      <c r="AB6540">
        <f t="shared" si="1392"/>
        <v>1.0248256088422287E-4</v>
      </c>
      <c r="AC6540" s="175"/>
    </row>
    <row r="6541" spans="1:29">
      <c r="A6541" t="s">
        <v>14316</v>
      </c>
      <c r="B6541" t="s">
        <v>14317</v>
      </c>
      <c r="C6541">
        <v>4.0599999999999996</v>
      </c>
      <c r="D6541">
        <v>4.0599999999999996</v>
      </c>
      <c r="E6541">
        <v>2.84</v>
      </c>
      <c r="F6541">
        <v>6.02</v>
      </c>
      <c r="G6541">
        <v>6.29</v>
      </c>
      <c r="H6541">
        <v>3.25</v>
      </c>
      <c r="I6541">
        <v>5.24</v>
      </c>
      <c r="J6541">
        <v>5.66</v>
      </c>
      <c r="K6541">
        <v>2.7</v>
      </c>
      <c r="U6541">
        <v>40</v>
      </c>
      <c r="V6541">
        <v>53</v>
      </c>
      <c r="W6541">
        <v>44</v>
      </c>
      <c r="X6541">
        <v>143</v>
      </c>
      <c r="Y6541">
        <v>140</v>
      </c>
      <c r="Z6541">
        <v>164</v>
      </c>
      <c r="AA6541">
        <f t="shared" si="1399"/>
        <v>584</v>
      </c>
      <c r="AB6541">
        <f t="shared" si="1392"/>
        <v>9.7316773262416515E-5</v>
      </c>
      <c r="AC6541" s="175">
        <f t="shared" ref="AC6541:AC6601" si="1401">SUM(AB6541:AB6544)/4</f>
        <v>8.9526432252111772E-5</v>
      </c>
    </row>
    <row r="6542" spans="1:29">
      <c r="A6542" t="s">
        <v>14318</v>
      </c>
      <c r="B6542" t="s">
        <v>14319</v>
      </c>
      <c r="C6542">
        <v>4.0599999999999996</v>
      </c>
      <c r="D6542">
        <v>4.0599999999999996</v>
      </c>
      <c r="E6542">
        <v>2.88</v>
      </c>
      <c r="F6542">
        <v>6.15</v>
      </c>
      <c r="G6542">
        <v>6.31</v>
      </c>
      <c r="H6542">
        <v>3.3</v>
      </c>
      <c r="I6542">
        <v>5.34</v>
      </c>
      <c r="J6542">
        <v>5.71</v>
      </c>
      <c r="K6542">
        <v>2.7</v>
      </c>
      <c r="U6542">
        <v>33</v>
      </c>
      <c r="V6542">
        <v>50</v>
      </c>
      <c r="W6542">
        <v>39</v>
      </c>
      <c r="X6542">
        <v>140</v>
      </c>
      <c r="Y6542">
        <v>133</v>
      </c>
      <c r="Z6542">
        <v>149</v>
      </c>
      <c r="AA6542">
        <f t="shared" si="1399"/>
        <v>544</v>
      </c>
      <c r="AB6542">
        <f t="shared" si="1392"/>
        <v>9.0651240847182499E-5</v>
      </c>
      <c r="AC6542" s="175"/>
    </row>
    <row r="6543" spans="1:29">
      <c r="A6543" t="s">
        <v>14320</v>
      </c>
      <c r="B6543" t="s">
        <v>14321</v>
      </c>
      <c r="C6543">
        <v>4.0599999999999996</v>
      </c>
      <c r="D6543">
        <v>4.0599999999999996</v>
      </c>
      <c r="E6543">
        <v>2.9</v>
      </c>
      <c r="F6543">
        <v>6.19</v>
      </c>
      <c r="G6543">
        <v>6.31</v>
      </c>
      <c r="H6543">
        <v>3.32</v>
      </c>
      <c r="I6543">
        <v>5.38</v>
      </c>
      <c r="J6543">
        <v>5.73</v>
      </c>
      <c r="K6543">
        <v>2.7</v>
      </c>
      <c r="U6543">
        <v>29</v>
      </c>
      <c r="V6543">
        <v>47</v>
      </c>
      <c r="W6543">
        <v>33</v>
      </c>
      <c r="X6543">
        <v>131</v>
      </c>
      <c r="Y6543">
        <v>129</v>
      </c>
      <c r="Z6543">
        <v>151</v>
      </c>
      <c r="AA6543">
        <f t="shared" si="1399"/>
        <v>520</v>
      </c>
      <c r="AB6543">
        <f t="shared" si="1392"/>
        <v>8.66519213980421E-5</v>
      </c>
      <c r="AC6543" s="175"/>
    </row>
    <row r="6544" spans="1:29">
      <c r="A6544" t="s">
        <v>14322</v>
      </c>
      <c r="B6544" t="s">
        <v>14323</v>
      </c>
      <c r="C6544">
        <v>4.0599999999999996</v>
      </c>
      <c r="D6544">
        <v>4.0599999999999996</v>
      </c>
      <c r="E6544">
        <v>2.92</v>
      </c>
      <c r="F6544">
        <v>6.25</v>
      </c>
      <c r="G6544">
        <v>6.31</v>
      </c>
      <c r="H6544">
        <v>3.37</v>
      </c>
      <c r="I6544">
        <v>5.44</v>
      </c>
      <c r="J6544">
        <v>5.76</v>
      </c>
      <c r="K6544">
        <v>2.7</v>
      </c>
      <c r="U6544">
        <v>26</v>
      </c>
      <c r="V6544">
        <v>45</v>
      </c>
      <c r="W6544">
        <v>31</v>
      </c>
      <c r="X6544">
        <v>124</v>
      </c>
      <c r="Y6544">
        <v>130</v>
      </c>
      <c r="Z6544">
        <v>145</v>
      </c>
      <c r="AA6544">
        <f t="shared" si="1399"/>
        <v>501</v>
      </c>
      <c r="AB6544">
        <f t="shared" si="1392"/>
        <v>8.3485793500805947E-5</v>
      </c>
      <c r="AC6544" s="175"/>
    </row>
    <row r="6545" spans="1:29">
      <c r="A6545" t="s">
        <v>14324</v>
      </c>
      <c r="B6545" t="s">
        <v>14325</v>
      </c>
      <c r="C6545">
        <v>4.0599999999999996</v>
      </c>
      <c r="D6545">
        <v>4.0599999999999996</v>
      </c>
      <c r="E6545">
        <v>2.92</v>
      </c>
      <c r="F6545">
        <v>6.26</v>
      </c>
      <c r="G6545">
        <v>6.32</v>
      </c>
      <c r="H6545">
        <v>3.39</v>
      </c>
      <c r="I6545">
        <v>5.44</v>
      </c>
      <c r="J6545">
        <v>5.76</v>
      </c>
      <c r="K6545">
        <v>2.7</v>
      </c>
      <c r="U6545">
        <v>31</v>
      </c>
      <c r="V6545">
        <v>45</v>
      </c>
      <c r="W6545">
        <v>34</v>
      </c>
      <c r="X6545">
        <v>100</v>
      </c>
      <c r="Y6545">
        <v>119</v>
      </c>
      <c r="Z6545">
        <v>117</v>
      </c>
      <c r="AA6545">
        <f t="shared" si="1399"/>
        <v>446</v>
      </c>
      <c r="AB6545">
        <f t="shared" si="1392"/>
        <v>7.4320686429859182E-5</v>
      </c>
      <c r="AC6545" s="175">
        <f t="shared" ref="AC6545:AC6605" si="1402">SUM(AB6545:AB6548)/4</f>
        <v>7.1571154308575151E-5</v>
      </c>
    </row>
    <row r="6546" spans="1:29">
      <c r="A6546" t="s">
        <v>14326</v>
      </c>
      <c r="B6546" t="s">
        <v>14327</v>
      </c>
      <c r="C6546">
        <v>4.0599999999999996</v>
      </c>
      <c r="D6546">
        <v>4.0599999999999996</v>
      </c>
      <c r="E6546">
        <v>2.93</v>
      </c>
      <c r="F6546">
        <v>6.27</v>
      </c>
      <c r="G6546">
        <v>6.32</v>
      </c>
      <c r="H6546">
        <v>3.4</v>
      </c>
      <c r="I6546">
        <v>5.48</v>
      </c>
      <c r="J6546">
        <v>5.78</v>
      </c>
      <c r="K6546">
        <v>2.7</v>
      </c>
      <c r="U6546">
        <v>30</v>
      </c>
      <c r="V6546">
        <v>42</v>
      </c>
      <c r="W6546">
        <v>34</v>
      </c>
      <c r="X6546">
        <v>93</v>
      </c>
      <c r="Y6546">
        <v>122</v>
      </c>
      <c r="Z6546">
        <v>112</v>
      </c>
      <c r="AA6546">
        <f t="shared" si="1399"/>
        <v>433</v>
      </c>
      <c r="AB6546">
        <f t="shared" si="1392"/>
        <v>7.2154388394908128E-5</v>
      </c>
      <c r="AC6546" s="175"/>
    </row>
    <row r="6547" spans="1:29">
      <c r="A6547" t="s">
        <v>14328</v>
      </c>
      <c r="B6547" t="s">
        <v>14329</v>
      </c>
      <c r="C6547">
        <v>4.0599999999999996</v>
      </c>
      <c r="D6547">
        <v>4.0599999999999996</v>
      </c>
      <c r="E6547">
        <v>2.92</v>
      </c>
      <c r="F6547">
        <v>6.26</v>
      </c>
      <c r="G6547">
        <v>6.32</v>
      </c>
      <c r="H6547">
        <v>3.39</v>
      </c>
      <c r="I6547">
        <v>5.45</v>
      </c>
      <c r="J6547">
        <v>5.77</v>
      </c>
      <c r="K6547">
        <v>2.7</v>
      </c>
      <c r="U6547">
        <v>30</v>
      </c>
      <c r="V6547">
        <v>44</v>
      </c>
      <c r="W6547">
        <v>38</v>
      </c>
      <c r="X6547">
        <v>92</v>
      </c>
      <c r="Y6547">
        <v>111</v>
      </c>
      <c r="Z6547">
        <v>100</v>
      </c>
      <c r="AA6547">
        <f t="shared" si="1399"/>
        <v>415</v>
      </c>
      <c r="AB6547">
        <f t="shared" si="1392"/>
        <v>6.9154898808052829E-5</v>
      </c>
      <c r="AC6547" s="175"/>
    </row>
    <row r="6548" spans="1:29">
      <c r="A6548" t="s">
        <v>14330</v>
      </c>
      <c r="B6548" t="s">
        <v>14331</v>
      </c>
      <c r="C6548">
        <v>4.0599999999999996</v>
      </c>
      <c r="D6548">
        <v>4.0599999999999996</v>
      </c>
      <c r="E6548">
        <v>2.9</v>
      </c>
      <c r="F6548">
        <v>6.22</v>
      </c>
      <c r="G6548">
        <v>6.31</v>
      </c>
      <c r="H6548">
        <v>3.36</v>
      </c>
      <c r="I6548">
        <v>5.4</v>
      </c>
      <c r="J6548">
        <v>5.74</v>
      </c>
      <c r="K6548">
        <v>2.7</v>
      </c>
      <c r="U6548">
        <v>30</v>
      </c>
      <c r="V6548">
        <v>46</v>
      </c>
      <c r="W6548">
        <v>38</v>
      </c>
      <c r="X6548">
        <v>83</v>
      </c>
      <c r="Y6548">
        <v>109</v>
      </c>
      <c r="Z6548">
        <v>118</v>
      </c>
      <c r="AA6548">
        <f t="shared" si="1399"/>
        <v>424</v>
      </c>
      <c r="AB6548">
        <f t="shared" si="1392"/>
        <v>7.0654643601480478E-5</v>
      </c>
      <c r="AC6548" s="175"/>
    </row>
    <row r="6549" spans="1:29">
      <c r="A6549" t="s">
        <v>14332</v>
      </c>
      <c r="B6549" t="s">
        <v>14333</v>
      </c>
      <c r="C6549">
        <v>4.0599999999999996</v>
      </c>
      <c r="D6549">
        <v>4.0599999999999996</v>
      </c>
      <c r="E6549">
        <v>2.86</v>
      </c>
      <c r="F6549">
        <v>6.09</v>
      </c>
      <c r="G6549">
        <v>6.3</v>
      </c>
      <c r="H6549">
        <v>3.29</v>
      </c>
      <c r="I6549">
        <v>5.28</v>
      </c>
      <c r="J6549">
        <v>5.68</v>
      </c>
      <c r="K6549">
        <v>2.7</v>
      </c>
      <c r="U6549">
        <v>31</v>
      </c>
      <c r="V6549">
        <v>48</v>
      </c>
      <c r="W6549">
        <v>39</v>
      </c>
      <c r="X6549">
        <v>86</v>
      </c>
      <c r="Y6549">
        <v>117</v>
      </c>
      <c r="Z6549">
        <v>139</v>
      </c>
      <c r="AA6549">
        <f t="shared" si="1399"/>
        <v>460</v>
      </c>
      <c r="AB6549">
        <f t="shared" si="1392"/>
        <v>7.665362277519109E-5</v>
      </c>
      <c r="AC6549" s="175">
        <f t="shared" ref="AC6549:AC6609" si="1403">SUM(AB6549:AB6552)/4</f>
        <v>8.2569282793711274E-5</v>
      </c>
    </row>
    <row r="6550" spans="1:29">
      <c r="A6550" t="s">
        <v>14334</v>
      </c>
      <c r="B6550" t="s">
        <v>14335</v>
      </c>
      <c r="C6550">
        <v>4.03</v>
      </c>
      <c r="D6550">
        <v>4.0599999999999996</v>
      </c>
      <c r="E6550">
        <v>2.8</v>
      </c>
      <c r="F6550">
        <v>5.82</v>
      </c>
      <c r="G6550">
        <v>6.24</v>
      </c>
      <c r="H6550">
        <v>3.19</v>
      </c>
      <c r="I6550">
        <v>5.12</v>
      </c>
      <c r="J6550">
        <v>5.59</v>
      </c>
      <c r="K6550">
        <v>2.7</v>
      </c>
      <c r="U6550">
        <v>32</v>
      </c>
      <c r="V6550">
        <v>53</v>
      </c>
      <c r="W6550">
        <v>45</v>
      </c>
      <c r="X6550">
        <v>90</v>
      </c>
      <c r="Y6550">
        <v>123</v>
      </c>
      <c r="Z6550">
        <v>134</v>
      </c>
      <c r="AA6550">
        <f t="shared" si="1399"/>
        <v>477</v>
      </c>
      <c r="AB6550">
        <f t="shared" ref="AB6550:AB6613" si="1404">AA6550/$AD$4</f>
        <v>7.9486474051665548E-5</v>
      </c>
      <c r="AC6550" s="175"/>
    </row>
    <row r="6551" spans="1:29">
      <c r="A6551" t="s">
        <v>14336</v>
      </c>
      <c r="B6551" t="s">
        <v>14337</v>
      </c>
      <c r="C6551">
        <v>3.99</v>
      </c>
      <c r="D6551">
        <v>4.0599999999999996</v>
      </c>
      <c r="E6551">
        <v>2.77</v>
      </c>
      <c r="F6551">
        <v>5.66</v>
      </c>
      <c r="G6551">
        <v>6.17</v>
      </c>
      <c r="H6551">
        <v>3.13</v>
      </c>
      <c r="I6551">
        <v>5.05</v>
      </c>
      <c r="J6551">
        <v>5.55</v>
      </c>
      <c r="K6551">
        <v>2.7</v>
      </c>
      <c r="U6551">
        <v>31</v>
      </c>
      <c r="V6551">
        <v>58</v>
      </c>
      <c r="W6551">
        <v>49</v>
      </c>
      <c r="X6551">
        <v>106</v>
      </c>
      <c r="Y6551">
        <v>126</v>
      </c>
      <c r="Z6551">
        <v>142</v>
      </c>
      <c r="AA6551">
        <f t="shared" si="1399"/>
        <v>512</v>
      </c>
      <c r="AB6551">
        <f t="shared" si="1404"/>
        <v>8.5318814914995292E-5</v>
      </c>
      <c r="AC6551" s="175"/>
    </row>
    <row r="6552" spans="1:29">
      <c r="A6552" t="s">
        <v>14338</v>
      </c>
      <c r="B6552" t="s">
        <v>14339</v>
      </c>
      <c r="C6552">
        <v>3.96</v>
      </c>
      <c r="D6552">
        <v>4.0599999999999996</v>
      </c>
      <c r="E6552">
        <v>2.75</v>
      </c>
      <c r="F6552">
        <v>5.57</v>
      </c>
      <c r="G6552">
        <v>6.1</v>
      </c>
      <c r="H6552">
        <v>3.1</v>
      </c>
      <c r="I6552">
        <v>5.01</v>
      </c>
      <c r="J6552">
        <v>5.54</v>
      </c>
      <c r="K6552">
        <v>2.7</v>
      </c>
      <c r="U6552">
        <v>29</v>
      </c>
      <c r="V6552">
        <v>58</v>
      </c>
      <c r="W6552">
        <v>47</v>
      </c>
      <c r="X6552">
        <v>114</v>
      </c>
      <c r="Y6552">
        <v>138</v>
      </c>
      <c r="Z6552">
        <v>147</v>
      </c>
      <c r="AA6552">
        <f t="shared" si="1399"/>
        <v>533</v>
      </c>
      <c r="AB6552">
        <f t="shared" si="1404"/>
        <v>8.8818219432993154E-5</v>
      </c>
      <c r="AC6552" s="175"/>
    </row>
    <row r="6553" spans="1:29">
      <c r="A6553" t="s">
        <v>14340</v>
      </c>
      <c r="B6553" t="s">
        <v>14341</v>
      </c>
      <c r="C6553">
        <v>3.92</v>
      </c>
      <c r="D6553">
        <v>4.05</v>
      </c>
      <c r="E6553">
        <v>2.74</v>
      </c>
      <c r="F6553">
        <v>5.46</v>
      </c>
      <c r="G6553">
        <v>6.02</v>
      </c>
      <c r="H6553">
        <v>3.06</v>
      </c>
      <c r="I6553">
        <v>4.96</v>
      </c>
      <c r="J6553">
        <v>5.51</v>
      </c>
      <c r="K6553">
        <v>2.7</v>
      </c>
      <c r="U6553">
        <v>31</v>
      </c>
      <c r="V6553">
        <v>56</v>
      </c>
      <c r="W6553">
        <v>42</v>
      </c>
      <c r="X6553">
        <v>104</v>
      </c>
      <c r="Y6553">
        <v>134</v>
      </c>
      <c r="Z6553">
        <v>125</v>
      </c>
      <c r="AA6553">
        <f t="shared" si="1399"/>
        <v>492</v>
      </c>
      <c r="AB6553">
        <f t="shared" si="1404"/>
        <v>8.1986048707378297E-5</v>
      </c>
      <c r="AC6553" s="175">
        <f t="shared" ref="AC6553:AC6613" si="1405">SUM(AB6553:AB6556)/4</f>
        <v>5.682366383986991E-5</v>
      </c>
    </row>
    <row r="6554" spans="1:29">
      <c r="A6554" t="s">
        <v>14342</v>
      </c>
      <c r="B6554" t="s">
        <v>14343</v>
      </c>
      <c r="C6554">
        <v>3.88</v>
      </c>
      <c r="D6554">
        <v>4.04</v>
      </c>
      <c r="E6554">
        <v>2.72</v>
      </c>
      <c r="F6554">
        <v>5.35</v>
      </c>
      <c r="G6554">
        <v>5.94</v>
      </c>
      <c r="H6554">
        <v>3.02</v>
      </c>
      <c r="I6554">
        <v>4.91</v>
      </c>
      <c r="J6554">
        <v>5.48</v>
      </c>
      <c r="K6554">
        <v>2.7</v>
      </c>
      <c r="U6554">
        <v>24</v>
      </c>
      <c r="V6554">
        <v>43</v>
      </c>
      <c r="W6554">
        <v>30</v>
      </c>
      <c r="X6554">
        <v>101</v>
      </c>
      <c r="Y6554">
        <v>121</v>
      </c>
      <c r="Z6554">
        <v>73</v>
      </c>
      <c r="AA6554">
        <f t="shared" si="1399"/>
        <v>392</v>
      </c>
      <c r="AB6554">
        <f t="shared" si="1404"/>
        <v>6.5322217669293271E-5</v>
      </c>
      <c r="AC6554" s="175"/>
    </row>
    <row r="6555" spans="1:29">
      <c r="A6555" t="s">
        <v>14344</v>
      </c>
      <c r="B6555" t="s">
        <v>14345</v>
      </c>
      <c r="C6555">
        <v>3.86</v>
      </c>
      <c r="D6555">
        <v>4.03</v>
      </c>
      <c r="E6555">
        <v>2.71</v>
      </c>
      <c r="F6555">
        <v>5.31</v>
      </c>
      <c r="G6555">
        <v>5.9</v>
      </c>
      <c r="H6555">
        <v>3</v>
      </c>
      <c r="I6555">
        <v>4.9000000000000004</v>
      </c>
      <c r="J6555">
        <v>5.48</v>
      </c>
      <c r="K6555">
        <v>2.7</v>
      </c>
      <c r="U6555">
        <v>21</v>
      </c>
      <c r="V6555">
        <v>30</v>
      </c>
      <c r="W6555">
        <v>18</v>
      </c>
      <c r="X6555">
        <v>76</v>
      </c>
      <c r="Y6555">
        <v>91</v>
      </c>
      <c r="Z6555">
        <v>30</v>
      </c>
      <c r="AA6555">
        <f t="shared" si="1399"/>
        <v>266</v>
      </c>
      <c r="AB6555">
        <f t="shared" si="1404"/>
        <v>4.432579056130615E-5</v>
      </c>
      <c r="AC6555" s="175"/>
    </row>
    <row r="6556" spans="1:29">
      <c r="A6556" t="s">
        <v>14346</v>
      </c>
      <c r="B6556" t="s">
        <v>14347</v>
      </c>
      <c r="C6556">
        <v>3.84</v>
      </c>
      <c r="D6556">
        <v>4.03</v>
      </c>
      <c r="E6556">
        <v>2.7</v>
      </c>
      <c r="F6556">
        <v>5.27</v>
      </c>
      <c r="G6556">
        <v>5.87</v>
      </c>
      <c r="H6556">
        <v>2.99</v>
      </c>
      <c r="I6556">
        <v>4.88</v>
      </c>
      <c r="J6556">
        <v>5.47</v>
      </c>
      <c r="K6556">
        <v>2.7</v>
      </c>
      <c r="U6556">
        <v>24</v>
      </c>
      <c r="V6556">
        <v>25</v>
      </c>
      <c r="W6556">
        <v>18</v>
      </c>
      <c r="X6556">
        <v>66</v>
      </c>
      <c r="Y6556">
        <v>68</v>
      </c>
      <c r="Z6556">
        <v>13</v>
      </c>
      <c r="AA6556">
        <f t="shared" si="1399"/>
        <v>214</v>
      </c>
      <c r="AB6556">
        <f t="shared" si="1404"/>
        <v>3.5660598421501941E-5</v>
      </c>
      <c r="AC6556" s="175"/>
    </row>
    <row r="6557" spans="1:29">
      <c r="A6557" t="s">
        <v>14348</v>
      </c>
      <c r="B6557" t="s">
        <v>14349</v>
      </c>
      <c r="C6557">
        <v>3.83</v>
      </c>
      <c r="D6557">
        <v>4.0199999999999996</v>
      </c>
      <c r="E6557">
        <v>2.69</v>
      </c>
      <c r="F6557">
        <v>5.23</v>
      </c>
      <c r="G6557">
        <v>5.85</v>
      </c>
      <c r="H6557">
        <v>2.97</v>
      </c>
      <c r="I6557">
        <v>4.8600000000000003</v>
      </c>
      <c r="J6557">
        <v>5.46</v>
      </c>
      <c r="K6557">
        <v>2.7</v>
      </c>
      <c r="U6557">
        <v>23</v>
      </c>
      <c r="V6557">
        <v>23</v>
      </c>
      <c r="W6557">
        <v>19</v>
      </c>
      <c r="X6557">
        <v>83</v>
      </c>
      <c r="Y6557">
        <v>71</v>
      </c>
      <c r="Z6557">
        <v>15</v>
      </c>
      <c r="AA6557">
        <f t="shared" si="1399"/>
        <v>234</v>
      </c>
      <c r="AB6557">
        <f t="shared" si="1404"/>
        <v>3.8993364629118942E-5</v>
      </c>
      <c r="AC6557" s="175">
        <f t="shared" ref="AC6557" si="1406">SUM(AB6557:AB6560)/4</f>
        <v>4.6408769441066777E-5</v>
      </c>
    </row>
    <row r="6558" spans="1:29">
      <c r="A6558" t="s">
        <v>14350</v>
      </c>
      <c r="B6558" t="s">
        <v>14351</v>
      </c>
      <c r="C6558">
        <v>3.81</v>
      </c>
      <c r="D6558">
        <v>4.01</v>
      </c>
      <c r="E6558">
        <v>2.69</v>
      </c>
      <c r="F6558">
        <v>5.18</v>
      </c>
      <c r="G6558">
        <v>5.81</v>
      </c>
      <c r="H6558">
        <v>2.95</v>
      </c>
      <c r="I6558">
        <v>4.84</v>
      </c>
      <c r="J6558">
        <v>5.45</v>
      </c>
      <c r="K6558">
        <v>2.7</v>
      </c>
      <c r="U6558">
        <v>25</v>
      </c>
      <c r="V6558">
        <v>22</v>
      </c>
      <c r="W6558">
        <v>22</v>
      </c>
      <c r="X6558">
        <v>87</v>
      </c>
      <c r="Y6558">
        <v>69</v>
      </c>
      <c r="Z6558">
        <v>12</v>
      </c>
      <c r="AA6558">
        <f t="shared" si="1399"/>
        <v>237</v>
      </c>
      <c r="AB6558">
        <f t="shared" si="1404"/>
        <v>3.9493279560261492E-5</v>
      </c>
      <c r="AC6558" s="175"/>
    </row>
    <row r="6559" spans="1:29">
      <c r="A6559" t="s">
        <v>14352</v>
      </c>
      <c r="B6559" t="s">
        <v>14353</v>
      </c>
      <c r="C6559">
        <v>3.81</v>
      </c>
      <c r="D6559">
        <v>4.01</v>
      </c>
      <c r="E6559">
        <v>2.69</v>
      </c>
      <c r="F6559">
        <v>5.17</v>
      </c>
      <c r="G6559">
        <v>5.8</v>
      </c>
      <c r="H6559">
        <v>2.94</v>
      </c>
      <c r="I6559">
        <v>4.8499999999999996</v>
      </c>
      <c r="J6559">
        <v>5.45</v>
      </c>
      <c r="K6559">
        <v>2.7</v>
      </c>
      <c r="U6559">
        <v>30</v>
      </c>
      <c r="V6559">
        <v>27</v>
      </c>
      <c r="W6559">
        <v>25</v>
      </c>
      <c r="X6559">
        <v>88</v>
      </c>
      <c r="Y6559">
        <v>66</v>
      </c>
      <c r="Z6559">
        <v>23</v>
      </c>
      <c r="AA6559">
        <f t="shared" si="1399"/>
        <v>259</v>
      </c>
      <c r="AB6559">
        <f t="shared" si="1404"/>
        <v>4.3159322388640203E-5</v>
      </c>
      <c r="AC6559" s="175"/>
    </row>
    <row r="6560" spans="1:29">
      <c r="A6560" t="s">
        <v>14354</v>
      </c>
      <c r="B6560" t="s">
        <v>14355</v>
      </c>
      <c r="C6560">
        <v>3.82</v>
      </c>
      <c r="D6560">
        <v>4.01</v>
      </c>
      <c r="E6560">
        <v>2.7</v>
      </c>
      <c r="F6560">
        <v>5.18</v>
      </c>
      <c r="G6560">
        <v>5.8</v>
      </c>
      <c r="H6560">
        <v>2.94</v>
      </c>
      <c r="I6560">
        <v>4.8600000000000003</v>
      </c>
      <c r="J6560">
        <v>5.46</v>
      </c>
      <c r="K6560">
        <v>2.7</v>
      </c>
      <c r="U6560">
        <v>30</v>
      </c>
      <c r="V6560">
        <v>39</v>
      </c>
      <c r="W6560">
        <v>34</v>
      </c>
      <c r="X6560">
        <v>122</v>
      </c>
      <c r="Y6560">
        <v>106</v>
      </c>
      <c r="Z6560">
        <v>53</v>
      </c>
      <c r="AA6560">
        <f t="shared" si="1399"/>
        <v>384</v>
      </c>
      <c r="AB6560">
        <f t="shared" si="1404"/>
        <v>6.3989111186246476E-5</v>
      </c>
      <c r="AC6560" s="175"/>
    </row>
    <row r="6561" spans="1:29">
      <c r="A6561" t="s">
        <v>14356</v>
      </c>
      <c r="B6561" t="s">
        <v>14357</v>
      </c>
      <c r="C6561">
        <v>3.83</v>
      </c>
      <c r="D6561">
        <v>4.01</v>
      </c>
      <c r="E6561">
        <v>2.7</v>
      </c>
      <c r="F6561">
        <v>5.21</v>
      </c>
      <c r="G6561">
        <v>5.82</v>
      </c>
      <c r="H6561">
        <v>2.95</v>
      </c>
      <c r="I6561">
        <v>4.88</v>
      </c>
      <c r="J6561">
        <v>5.47</v>
      </c>
      <c r="K6561">
        <v>2.7</v>
      </c>
      <c r="U6561">
        <v>19</v>
      </c>
      <c r="V6561">
        <v>64</v>
      </c>
      <c r="W6561">
        <v>51</v>
      </c>
      <c r="X6561">
        <v>196</v>
      </c>
      <c r="Y6561">
        <v>144</v>
      </c>
      <c r="Z6561">
        <v>168</v>
      </c>
      <c r="AA6561">
        <f t="shared" si="1399"/>
        <v>642</v>
      </c>
      <c r="AB6561">
        <f t="shared" si="1404"/>
        <v>1.0698179526450582E-4</v>
      </c>
      <c r="AC6561" s="175">
        <f t="shared" ref="AC6561:AC6621" si="1407">SUM(AB6561:AB6564)/4</f>
        <v>1.1781328543926109E-4</v>
      </c>
    </row>
    <row r="6562" spans="1:29">
      <c r="A6562" t="s">
        <v>14358</v>
      </c>
      <c r="B6562" t="s">
        <v>14359</v>
      </c>
      <c r="C6562">
        <v>3.88</v>
      </c>
      <c r="D6562">
        <v>4.03</v>
      </c>
      <c r="E6562">
        <v>2.73</v>
      </c>
      <c r="F6562">
        <v>5.31</v>
      </c>
      <c r="G6562">
        <v>5.89</v>
      </c>
      <c r="H6562">
        <v>2.98</v>
      </c>
      <c r="I6562">
        <v>4.9400000000000004</v>
      </c>
      <c r="J6562">
        <v>5.5</v>
      </c>
      <c r="K6562">
        <v>2.7</v>
      </c>
      <c r="U6562">
        <v>34</v>
      </c>
      <c r="V6562">
        <v>84</v>
      </c>
      <c r="W6562">
        <v>55</v>
      </c>
      <c r="X6562">
        <v>222</v>
      </c>
      <c r="Y6562">
        <v>122</v>
      </c>
      <c r="Z6562">
        <v>262</v>
      </c>
      <c r="AA6562">
        <f t="shared" si="1399"/>
        <v>779</v>
      </c>
      <c r="AB6562">
        <f t="shared" si="1404"/>
        <v>1.298112437866823E-4</v>
      </c>
      <c r="AC6562" s="175"/>
    </row>
    <row r="6563" spans="1:29">
      <c r="A6563" t="s">
        <v>14360</v>
      </c>
      <c r="B6563" t="s">
        <v>14361</v>
      </c>
      <c r="C6563">
        <v>3.95</v>
      </c>
      <c r="D6563">
        <v>4.0599999999999996</v>
      </c>
      <c r="E6563">
        <v>2.76</v>
      </c>
      <c r="F6563">
        <v>5.44</v>
      </c>
      <c r="G6563">
        <v>5.96</v>
      </c>
      <c r="H6563">
        <v>3</v>
      </c>
      <c r="I6563">
        <v>5.0199999999999996</v>
      </c>
      <c r="J6563">
        <v>5.54</v>
      </c>
      <c r="K6563">
        <v>2.7</v>
      </c>
      <c r="U6563">
        <v>39</v>
      </c>
      <c r="V6563">
        <v>66</v>
      </c>
      <c r="W6563">
        <v>60</v>
      </c>
      <c r="X6563">
        <v>220</v>
      </c>
      <c r="Y6563">
        <v>154</v>
      </c>
      <c r="Z6563">
        <v>226</v>
      </c>
      <c r="AA6563">
        <f t="shared" si="1399"/>
        <v>765</v>
      </c>
      <c r="AB6563">
        <f t="shared" si="1404"/>
        <v>1.2747830744135039E-4</v>
      </c>
      <c r="AC6563" s="175"/>
    </row>
    <row r="6564" spans="1:29">
      <c r="A6564" t="s">
        <v>14362</v>
      </c>
      <c r="B6564" t="s">
        <v>14363</v>
      </c>
      <c r="C6564">
        <v>4.0199999999999996</v>
      </c>
      <c r="D6564">
        <v>4.0599999999999996</v>
      </c>
      <c r="E6564">
        <v>2.82</v>
      </c>
      <c r="F6564">
        <v>5.69</v>
      </c>
      <c r="G6564">
        <v>6.12</v>
      </c>
      <c r="H6564">
        <v>3.06</v>
      </c>
      <c r="I6564">
        <v>5.17</v>
      </c>
      <c r="J6564">
        <v>5.62</v>
      </c>
      <c r="K6564">
        <v>2.7</v>
      </c>
      <c r="U6564">
        <v>49</v>
      </c>
      <c r="V6564">
        <v>64</v>
      </c>
      <c r="W6564">
        <v>54</v>
      </c>
      <c r="X6564">
        <v>166</v>
      </c>
      <c r="Y6564">
        <v>138</v>
      </c>
      <c r="Z6564">
        <v>171</v>
      </c>
      <c r="AA6564">
        <f t="shared" si="1399"/>
        <v>642</v>
      </c>
      <c r="AB6564">
        <f t="shared" si="1404"/>
        <v>1.0698179526450582E-4</v>
      </c>
      <c r="AC6564" s="175"/>
    </row>
    <row r="6565" spans="1:29">
      <c r="A6565" t="s">
        <v>14364</v>
      </c>
      <c r="B6565" t="s">
        <v>14365</v>
      </c>
      <c r="C6565">
        <v>4.04</v>
      </c>
      <c r="D6565">
        <v>4.0599999999999996</v>
      </c>
      <c r="E6565">
        <v>2.86</v>
      </c>
      <c r="F6565">
        <v>5.88</v>
      </c>
      <c r="G6565">
        <v>6.22</v>
      </c>
      <c r="H6565">
        <v>3.12</v>
      </c>
      <c r="I6565">
        <v>5.28</v>
      </c>
      <c r="J6565">
        <v>5.68</v>
      </c>
      <c r="K6565">
        <v>2.7</v>
      </c>
      <c r="U6565">
        <v>45</v>
      </c>
      <c r="V6565">
        <v>57</v>
      </c>
      <c r="W6565">
        <v>49</v>
      </c>
      <c r="X6565">
        <v>154</v>
      </c>
      <c r="Y6565">
        <v>140</v>
      </c>
      <c r="Z6565">
        <v>164</v>
      </c>
      <c r="AA6565">
        <f t="shared" si="1399"/>
        <v>609</v>
      </c>
      <c r="AB6565">
        <f t="shared" si="1404"/>
        <v>1.0148273102193777E-4</v>
      </c>
      <c r="AC6565" s="175">
        <f t="shared" ref="AC6565:AC6625" si="1408">SUM(AB6565:AB6568)/4</f>
        <v>9.3192475080490462E-5</v>
      </c>
    </row>
    <row r="6566" spans="1:29">
      <c r="A6566" t="s">
        <v>14366</v>
      </c>
      <c r="B6566" t="s">
        <v>14367</v>
      </c>
      <c r="C6566">
        <v>4.05</v>
      </c>
      <c r="D6566">
        <v>4.0599999999999996</v>
      </c>
      <c r="E6566">
        <v>2.92</v>
      </c>
      <c r="F6566">
        <v>6.02</v>
      </c>
      <c r="G6566">
        <v>6.25</v>
      </c>
      <c r="H6566">
        <v>3.18</v>
      </c>
      <c r="I6566">
        <v>5.41</v>
      </c>
      <c r="J6566">
        <v>5.75</v>
      </c>
      <c r="K6566">
        <v>2.7</v>
      </c>
      <c r="U6566">
        <v>36</v>
      </c>
      <c r="V6566">
        <v>54</v>
      </c>
      <c r="W6566">
        <v>44</v>
      </c>
      <c r="X6566">
        <v>151</v>
      </c>
      <c r="Y6566">
        <v>133</v>
      </c>
      <c r="Z6566">
        <v>149</v>
      </c>
      <c r="AA6566">
        <f t="shared" si="1399"/>
        <v>567</v>
      </c>
      <c r="AB6566">
        <f t="shared" si="1404"/>
        <v>9.4483921985942057E-5</v>
      </c>
      <c r="AC6566" s="175"/>
    </row>
    <row r="6567" spans="1:29">
      <c r="A6567" t="s">
        <v>14368</v>
      </c>
      <c r="B6567" t="s">
        <v>14369</v>
      </c>
      <c r="C6567">
        <v>4.05</v>
      </c>
      <c r="D6567">
        <v>4.0599999999999996</v>
      </c>
      <c r="E6567">
        <v>2.96</v>
      </c>
      <c r="F6567">
        <v>6.12</v>
      </c>
      <c r="G6567">
        <v>6.28</v>
      </c>
      <c r="H6567">
        <v>3.25</v>
      </c>
      <c r="I6567">
        <v>5.52</v>
      </c>
      <c r="J6567">
        <v>5.81</v>
      </c>
      <c r="K6567">
        <v>2.7</v>
      </c>
      <c r="U6567">
        <v>32</v>
      </c>
      <c r="V6567">
        <v>51</v>
      </c>
      <c r="W6567">
        <v>37</v>
      </c>
      <c r="X6567">
        <v>140</v>
      </c>
      <c r="Y6567">
        <v>129</v>
      </c>
      <c r="Z6567">
        <v>151</v>
      </c>
      <c r="AA6567">
        <f t="shared" si="1399"/>
        <v>540</v>
      </c>
      <c r="AB6567">
        <f t="shared" si="1404"/>
        <v>8.9984687605659108E-5</v>
      </c>
      <c r="AC6567" s="175"/>
    </row>
    <row r="6568" spans="1:29">
      <c r="A6568" t="s">
        <v>14370</v>
      </c>
      <c r="B6568" t="s">
        <v>14371</v>
      </c>
      <c r="C6568">
        <v>4.05</v>
      </c>
      <c r="D6568">
        <v>4.0599999999999996</v>
      </c>
      <c r="E6568">
        <v>2.99</v>
      </c>
      <c r="F6568">
        <v>6.15</v>
      </c>
      <c r="G6568">
        <v>6.29</v>
      </c>
      <c r="H6568">
        <v>3.32</v>
      </c>
      <c r="I6568">
        <v>5.58</v>
      </c>
      <c r="J6568">
        <v>5.83</v>
      </c>
      <c r="K6568">
        <v>2.7</v>
      </c>
      <c r="U6568">
        <v>29</v>
      </c>
      <c r="V6568">
        <v>49</v>
      </c>
      <c r="W6568">
        <v>35</v>
      </c>
      <c r="X6568">
        <v>133</v>
      </c>
      <c r="Y6568">
        <v>130</v>
      </c>
      <c r="Z6568">
        <v>145</v>
      </c>
      <c r="AA6568">
        <f t="shared" si="1399"/>
        <v>521</v>
      </c>
      <c r="AB6568">
        <f t="shared" si="1404"/>
        <v>8.6818559708422955E-5</v>
      </c>
      <c r="AC6568" s="175"/>
    </row>
    <row r="6569" spans="1:29">
      <c r="A6569" t="s">
        <v>14372</v>
      </c>
      <c r="B6569" t="s">
        <v>14373</v>
      </c>
      <c r="C6569">
        <v>4.05</v>
      </c>
      <c r="D6569">
        <v>4.0599999999999996</v>
      </c>
      <c r="E6569">
        <v>3</v>
      </c>
      <c r="F6569">
        <v>6.19</v>
      </c>
      <c r="G6569">
        <v>6.29</v>
      </c>
      <c r="H6569">
        <v>3.38</v>
      </c>
      <c r="I6569">
        <v>5.61</v>
      </c>
      <c r="J6569">
        <v>5.85</v>
      </c>
      <c r="K6569">
        <v>2.7</v>
      </c>
      <c r="U6569">
        <v>34</v>
      </c>
      <c r="V6569">
        <v>48</v>
      </c>
      <c r="W6569">
        <v>38</v>
      </c>
      <c r="X6569">
        <v>106</v>
      </c>
      <c r="Y6569">
        <v>119</v>
      </c>
      <c r="Z6569">
        <v>117</v>
      </c>
      <c r="AA6569">
        <f t="shared" si="1399"/>
        <v>462</v>
      </c>
      <c r="AB6569">
        <f t="shared" si="1404"/>
        <v>7.6986899395952785E-5</v>
      </c>
      <c r="AC6569" s="175">
        <f t="shared" ref="AC6569" si="1409">SUM(AB6569:AB6572)/4</f>
        <v>7.352915445555015E-5</v>
      </c>
    </row>
    <row r="6570" spans="1:29">
      <c r="A6570" t="s">
        <v>14374</v>
      </c>
      <c r="B6570" t="s">
        <v>14375</v>
      </c>
      <c r="C6570">
        <v>4.05</v>
      </c>
      <c r="D6570">
        <v>4.0599999999999996</v>
      </c>
      <c r="E6570">
        <v>3.01</v>
      </c>
      <c r="F6570">
        <v>6.2</v>
      </c>
      <c r="G6570">
        <v>6.29</v>
      </c>
      <c r="H6570">
        <v>3.41</v>
      </c>
      <c r="I6570">
        <v>5.61</v>
      </c>
      <c r="J6570">
        <v>5.85</v>
      </c>
      <c r="K6570">
        <v>2.7</v>
      </c>
      <c r="U6570">
        <v>34</v>
      </c>
      <c r="V6570">
        <v>45</v>
      </c>
      <c r="W6570">
        <v>38</v>
      </c>
      <c r="X6570">
        <v>94</v>
      </c>
      <c r="Y6570">
        <v>122</v>
      </c>
      <c r="Z6570">
        <v>112</v>
      </c>
      <c r="AA6570">
        <f t="shared" si="1399"/>
        <v>445</v>
      </c>
      <c r="AB6570">
        <f t="shared" si="1404"/>
        <v>7.4154048119478341E-5</v>
      </c>
      <c r="AC6570" s="175"/>
    </row>
    <row r="6571" spans="1:29">
      <c r="A6571" t="s">
        <v>14376</v>
      </c>
      <c r="B6571" t="s">
        <v>14377</v>
      </c>
      <c r="C6571">
        <v>4.04</v>
      </c>
      <c r="D6571">
        <v>4.0599999999999996</v>
      </c>
      <c r="E6571">
        <v>2.99</v>
      </c>
      <c r="F6571">
        <v>6.18</v>
      </c>
      <c r="G6571">
        <v>6.29</v>
      </c>
      <c r="H6571">
        <v>3.41</v>
      </c>
      <c r="I6571">
        <v>5.57</v>
      </c>
      <c r="J6571">
        <v>5.83</v>
      </c>
      <c r="K6571">
        <v>2.7</v>
      </c>
      <c r="U6571">
        <v>33</v>
      </c>
      <c r="V6571">
        <v>48</v>
      </c>
      <c r="W6571">
        <v>42</v>
      </c>
      <c r="X6571">
        <v>90</v>
      </c>
      <c r="Y6571">
        <v>111</v>
      </c>
      <c r="Z6571">
        <v>100</v>
      </c>
      <c r="AA6571">
        <f t="shared" si="1399"/>
        <v>424</v>
      </c>
      <c r="AB6571">
        <f t="shared" si="1404"/>
        <v>7.0654643601480478E-5</v>
      </c>
      <c r="AC6571" s="175"/>
    </row>
    <row r="6572" spans="1:29">
      <c r="A6572" t="s">
        <v>14378</v>
      </c>
      <c r="B6572" t="s">
        <v>14379</v>
      </c>
      <c r="C6572">
        <v>4.04</v>
      </c>
      <c r="D6572">
        <v>4.0599999999999996</v>
      </c>
      <c r="E6572">
        <v>2.97</v>
      </c>
      <c r="F6572">
        <v>6.16</v>
      </c>
      <c r="G6572">
        <v>6.28</v>
      </c>
      <c r="H6572">
        <v>3.39</v>
      </c>
      <c r="I6572">
        <v>5.52</v>
      </c>
      <c r="J6572">
        <v>5.81</v>
      </c>
      <c r="K6572">
        <v>2.7</v>
      </c>
      <c r="U6572">
        <v>37</v>
      </c>
      <c r="V6572">
        <v>50</v>
      </c>
      <c r="W6572">
        <v>42</v>
      </c>
      <c r="X6572">
        <v>78</v>
      </c>
      <c r="Y6572">
        <v>109</v>
      </c>
      <c r="Z6572">
        <v>118</v>
      </c>
      <c r="AA6572">
        <f t="shared" si="1399"/>
        <v>434</v>
      </c>
      <c r="AB6572">
        <f t="shared" si="1404"/>
        <v>7.2321026705288982E-5</v>
      </c>
      <c r="AC6572" s="175"/>
    </row>
    <row r="6573" spans="1:29">
      <c r="A6573" t="s">
        <v>14380</v>
      </c>
      <c r="B6573" t="s">
        <v>14381</v>
      </c>
      <c r="C6573">
        <v>4.0199999999999996</v>
      </c>
      <c r="D6573">
        <v>4.0599999999999996</v>
      </c>
      <c r="E6573">
        <v>2.92</v>
      </c>
      <c r="F6573">
        <v>6.12</v>
      </c>
      <c r="G6573">
        <v>6.27</v>
      </c>
      <c r="H6573">
        <v>3.34</v>
      </c>
      <c r="I6573">
        <v>5.4</v>
      </c>
      <c r="J6573">
        <v>5.74</v>
      </c>
      <c r="K6573">
        <v>2.7</v>
      </c>
      <c r="U6573">
        <v>35</v>
      </c>
      <c r="V6573">
        <v>52</v>
      </c>
      <c r="W6573">
        <v>44</v>
      </c>
      <c r="X6573">
        <v>83</v>
      </c>
      <c r="Y6573">
        <v>117</v>
      </c>
      <c r="Z6573">
        <v>139</v>
      </c>
      <c r="AA6573">
        <f t="shared" si="1399"/>
        <v>470</v>
      </c>
      <c r="AB6573">
        <f t="shared" si="1404"/>
        <v>7.8320005878999594E-5</v>
      </c>
      <c r="AC6573" s="175">
        <f t="shared" ref="AC6573" si="1410">SUM(AB6573:AB6576)/4</f>
        <v>8.406902758713891E-5</v>
      </c>
    </row>
    <row r="6574" spans="1:29">
      <c r="A6574" t="s">
        <v>14382</v>
      </c>
      <c r="B6574" t="s">
        <v>14383</v>
      </c>
      <c r="C6574">
        <v>4.01</v>
      </c>
      <c r="D6574">
        <v>4.0599999999999996</v>
      </c>
      <c r="E6574">
        <v>2.89</v>
      </c>
      <c r="F6574">
        <v>6.04</v>
      </c>
      <c r="G6574">
        <v>6.24</v>
      </c>
      <c r="H6574">
        <v>3.3</v>
      </c>
      <c r="I6574">
        <v>5.32</v>
      </c>
      <c r="J6574">
        <v>5.7</v>
      </c>
      <c r="K6574">
        <v>2.7</v>
      </c>
      <c r="U6574">
        <v>35</v>
      </c>
      <c r="V6574">
        <v>57</v>
      </c>
      <c r="W6574">
        <v>50</v>
      </c>
      <c r="X6574">
        <v>88</v>
      </c>
      <c r="Y6574">
        <v>123</v>
      </c>
      <c r="Z6574">
        <v>134</v>
      </c>
      <c r="AA6574">
        <f t="shared" si="1399"/>
        <v>487</v>
      </c>
      <c r="AB6574">
        <f t="shared" si="1404"/>
        <v>8.1152857155474038E-5</v>
      </c>
      <c r="AC6574" s="175"/>
    </row>
    <row r="6575" spans="1:29">
      <c r="A6575" t="s">
        <v>14384</v>
      </c>
      <c r="B6575" t="s">
        <v>14385</v>
      </c>
      <c r="C6575">
        <v>3.99</v>
      </c>
      <c r="D6575">
        <v>4.05</v>
      </c>
      <c r="E6575">
        <v>2.87</v>
      </c>
      <c r="F6575">
        <v>5.99</v>
      </c>
      <c r="G6575">
        <v>6.22</v>
      </c>
      <c r="H6575">
        <v>3.28</v>
      </c>
      <c r="I6575">
        <v>5.26</v>
      </c>
      <c r="J6575">
        <v>5.67</v>
      </c>
      <c r="K6575">
        <v>2.7</v>
      </c>
      <c r="U6575">
        <v>34</v>
      </c>
      <c r="V6575">
        <v>63</v>
      </c>
      <c r="W6575">
        <v>55</v>
      </c>
      <c r="X6575">
        <v>102</v>
      </c>
      <c r="Y6575">
        <v>127</v>
      </c>
      <c r="Z6575">
        <v>142</v>
      </c>
      <c r="AA6575">
        <f t="shared" si="1399"/>
        <v>523</v>
      </c>
      <c r="AB6575">
        <f t="shared" si="1404"/>
        <v>8.715183632918465E-5</v>
      </c>
      <c r="AC6575" s="175"/>
    </row>
    <row r="6576" spans="1:29">
      <c r="A6576" t="s">
        <v>14386</v>
      </c>
      <c r="B6576" t="s">
        <v>14387</v>
      </c>
      <c r="C6576">
        <v>3.98</v>
      </c>
      <c r="D6576">
        <v>4.05</v>
      </c>
      <c r="E6576">
        <v>2.85</v>
      </c>
      <c r="F6576">
        <v>5.92</v>
      </c>
      <c r="G6576">
        <v>6.2</v>
      </c>
      <c r="H6576">
        <v>3.26</v>
      </c>
      <c r="I6576">
        <v>5.21</v>
      </c>
      <c r="J6576">
        <v>5.64</v>
      </c>
      <c r="K6576">
        <v>2.7</v>
      </c>
      <c r="U6576">
        <v>32</v>
      </c>
      <c r="V6576">
        <v>63</v>
      </c>
      <c r="W6576">
        <v>52</v>
      </c>
      <c r="X6576">
        <v>106</v>
      </c>
      <c r="Y6576">
        <v>138</v>
      </c>
      <c r="Z6576">
        <v>147</v>
      </c>
      <c r="AA6576">
        <f t="shared" si="1399"/>
        <v>538</v>
      </c>
      <c r="AB6576">
        <f t="shared" si="1404"/>
        <v>8.9651410984897399E-5</v>
      </c>
      <c r="AC6576" s="175"/>
    </row>
    <row r="6577" spans="1:29">
      <c r="A6577" t="s">
        <v>14388</v>
      </c>
      <c r="B6577" t="s">
        <v>14389</v>
      </c>
      <c r="C6577">
        <v>3.96</v>
      </c>
      <c r="D6577">
        <v>4.04</v>
      </c>
      <c r="E6577">
        <v>2.83</v>
      </c>
      <c r="F6577">
        <v>5.85</v>
      </c>
      <c r="G6577">
        <v>6.18</v>
      </c>
      <c r="H6577">
        <v>3.23</v>
      </c>
      <c r="I6577">
        <v>5.16</v>
      </c>
      <c r="J6577">
        <v>5.62</v>
      </c>
      <c r="K6577">
        <v>2.7</v>
      </c>
      <c r="U6577">
        <v>34</v>
      </c>
      <c r="V6577">
        <v>60</v>
      </c>
      <c r="W6577">
        <v>46</v>
      </c>
      <c r="X6577">
        <v>98</v>
      </c>
      <c r="Y6577">
        <v>134</v>
      </c>
      <c r="Z6577">
        <v>125</v>
      </c>
      <c r="AA6577">
        <f t="shared" si="1399"/>
        <v>497</v>
      </c>
      <c r="AB6577">
        <f t="shared" si="1404"/>
        <v>8.2819240259282543E-5</v>
      </c>
      <c r="AC6577" s="175">
        <f t="shared" ref="AC6577" si="1411">SUM(AB6577:AB6580)/4</f>
        <v>5.9198259762797032E-5</v>
      </c>
    </row>
    <row r="6578" spans="1:29">
      <c r="A6578" t="s">
        <v>14390</v>
      </c>
      <c r="B6578" t="s">
        <v>14391</v>
      </c>
      <c r="C6578">
        <v>3.94</v>
      </c>
      <c r="D6578">
        <v>4.03</v>
      </c>
      <c r="E6578">
        <v>2.81</v>
      </c>
      <c r="F6578">
        <v>5.78</v>
      </c>
      <c r="G6578">
        <v>6.15</v>
      </c>
      <c r="H6578">
        <v>3.2</v>
      </c>
      <c r="I6578">
        <v>5.12</v>
      </c>
      <c r="J6578">
        <v>5.59</v>
      </c>
      <c r="K6578">
        <v>2.7</v>
      </c>
      <c r="U6578">
        <v>27</v>
      </c>
      <c r="V6578">
        <v>47</v>
      </c>
      <c r="W6578">
        <v>33</v>
      </c>
      <c r="X6578">
        <v>95</v>
      </c>
      <c r="Y6578">
        <v>122</v>
      </c>
      <c r="Z6578">
        <v>73</v>
      </c>
      <c r="AA6578">
        <f t="shared" si="1399"/>
        <v>397</v>
      </c>
      <c r="AB6578">
        <f t="shared" si="1404"/>
        <v>6.6155409221197529E-5</v>
      </c>
      <c r="AC6578" s="175"/>
    </row>
    <row r="6579" spans="1:29">
      <c r="A6579" t="s">
        <v>14392</v>
      </c>
      <c r="B6579" t="s">
        <v>14393</v>
      </c>
      <c r="C6579">
        <v>3.93</v>
      </c>
      <c r="D6579">
        <v>4.03</v>
      </c>
      <c r="E6579">
        <v>2.79</v>
      </c>
      <c r="F6579">
        <v>5.71</v>
      </c>
      <c r="G6579">
        <v>6.13</v>
      </c>
      <c r="H6579">
        <v>3.18</v>
      </c>
      <c r="I6579">
        <v>5.07</v>
      </c>
      <c r="J6579">
        <v>5.57</v>
      </c>
      <c r="K6579">
        <v>2.7</v>
      </c>
      <c r="U6579">
        <v>23</v>
      </c>
      <c r="V6579">
        <v>33</v>
      </c>
      <c r="W6579">
        <v>20</v>
      </c>
      <c r="X6579">
        <v>71</v>
      </c>
      <c r="Y6579">
        <v>91</v>
      </c>
      <c r="Z6579">
        <v>30</v>
      </c>
      <c r="AA6579">
        <f t="shared" si="1399"/>
        <v>268</v>
      </c>
      <c r="AB6579">
        <f t="shared" si="1404"/>
        <v>4.4659067182067852E-5</v>
      </c>
      <c r="AC6579" s="175"/>
    </row>
    <row r="6580" spans="1:29">
      <c r="A6580" t="s">
        <v>14394</v>
      </c>
      <c r="B6580" t="s">
        <v>14395</v>
      </c>
      <c r="C6580">
        <v>3.93</v>
      </c>
      <c r="D6580">
        <v>4.03</v>
      </c>
      <c r="E6580">
        <v>2.78</v>
      </c>
      <c r="F6580">
        <v>5.7</v>
      </c>
      <c r="G6580">
        <v>6.14</v>
      </c>
      <c r="H6580">
        <v>3.17</v>
      </c>
      <c r="I6580">
        <v>5.05</v>
      </c>
      <c r="J6580">
        <v>5.56</v>
      </c>
      <c r="K6580">
        <v>2.7</v>
      </c>
      <c r="U6580">
        <v>44</v>
      </c>
      <c r="V6580">
        <v>39</v>
      </c>
      <c r="W6580">
        <v>29</v>
      </c>
      <c r="X6580">
        <v>66</v>
      </c>
      <c r="Y6580">
        <v>68</v>
      </c>
      <c r="Z6580">
        <v>13</v>
      </c>
      <c r="AA6580">
        <f t="shared" si="1399"/>
        <v>259</v>
      </c>
      <c r="AB6580">
        <f t="shared" si="1404"/>
        <v>4.3159322388640203E-5</v>
      </c>
      <c r="AC6580" s="175"/>
    </row>
    <row r="6581" spans="1:29">
      <c r="A6581" t="s">
        <v>14396</v>
      </c>
      <c r="B6581" t="s">
        <v>14397</v>
      </c>
      <c r="C6581">
        <v>3.9</v>
      </c>
      <c r="D6581">
        <v>4.03</v>
      </c>
      <c r="E6581">
        <v>2.76</v>
      </c>
      <c r="F6581">
        <v>5.6</v>
      </c>
      <c r="G6581">
        <v>6.1</v>
      </c>
      <c r="H6581">
        <v>3.15</v>
      </c>
      <c r="I6581">
        <v>5</v>
      </c>
      <c r="J6581">
        <v>5.53</v>
      </c>
      <c r="K6581">
        <v>2.7</v>
      </c>
      <c r="U6581">
        <v>44</v>
      </c>
      <c r="V6581">
        <v>37</v>
      </c>
      <c r="W6581">
        <v>31</v>
      </c>
      <c r="X6581">
        <v>82</v>
      </c>
      <c r="Y6581">
        <v>71</v>
      </c>
      <c r="Z6581">
        <v>15</v>
      </c>
      <c r="AA6581">
        <f t="shared" si="1399"/>
        <v>280</v>
      </c>
      <c r="AB6581">
        <f t="shared" si="1404"/>
        <v>4.6658726906638051E-5</v>
      </c>
      <c r="AC6581" s="175">
        <f t="shared" si="1395"/>
        <v>5.5615536089608755E-5</v>
      </c>
    </row>
    <row r="6582" spans="1:29">
      <c r="A6582" t="s">
        <v>14398</v>
      </c>
      <c r="B6582" t="s">
        <v>14399</v>
      </c>
      <c r="C6582">
        <v>3.86</v>
      </c>
      <c r="D6582">
        <v>4.01</v>
      </c>
      <c r="E6582">
        <v>2.73</v>
      </c>
      <c r="F6582">
        <v>5.48</v>
      </c>
      <c r="G6582">
        <v>6.03</v>
      </c>
      <c r="H6582">
        <v>3.12</v>
      </c>
      <c r="I6582">
        <v>4.93</v>
      </c>
      <c r="J6582">
        <v>5.5</v>
      </c>
      <c r="K6582">
        <v>2.7</v>
      </c>
      <c r="U6582">
        <v>49</v>
      </c>
      <c r="V6582">
        <v>36</v>
      </c>
      <c r="W6582">
        <v>35</v>
      </c>
      <c r="X6582">
        <v>86</v>
      </c>
      <c r="Y6582">
        <v>69</v>
      </c>
      <c r="Z6582">
        <v>12</v>
      </c>
      <c r="AA6582">
        <f t="shared" si="1399"/>
        <v>287</v>
      </c>
      <c r="AB6582">
        <f t="shared" si="1404"/>
        <v>4.7825195079304006E-5</v>
      </c>
      <c r="AC6582" s="175"/>
    </row>
    <row r="6583" spans="1:29">
      <c r="A6583" t="s">
        <v>14400</v>
      </c>
      <c r="B6583" t="s">
        <v>14401</v>
      </c>
      <c r="C6583">
        <v>3.8</v>
      </c>
      <c r="D6583">
        <v>3.99</v>
      </c>
      <c r="E6583">
        <v>2.71</v>
      </c>
      <c r="F6583">
        <v>5.37</v>
      </c>
      <c r="G6583">
        <v>5.96</v>
      </c>
      <c r="H6583">
        <v>3.09</v>
      </c>
      <c r="I6583">
        <v>4.8600000000000003</v>
      </c>
      <c r="J6583">
        <v>5.46</v>
      </c>
      <c r="K6583">
        <v>2.7</v>
      </c>
      <c r="U6583">
        <v>55</v>
      </c>
      <c r="V6583">
        <v>42</v>
      </c>
      <c r="W6583">
        <v>40</v>
      </c>
      <c r="X6583">
        <v>88</v>
      </c>
      <c r="Y6583">
        <v>66</v>
      </c>
      <c r="Z6583">
        <v>23</v>
      </c>
      <c r="AA6583">
        <f t="shared" si="1399"/>
        <v>314</v>
      </c>
      <c r="AB6583">
        <f t="shared" si="1404"/>
        <v>5.2324429459586961E-5</v>
      </c>
      <c r="AC6583" s="175"/>
    </row>
    <row r="6584" spans="1:29">
      <c r="A6584" t="s">
        <v>14402</v>
      </c>
      <c r="B6584" t="s">
        <v>14403</v>
      </c>
      <c r="C6584">
        <v>3.77</v>
      </c>
      <c r="D6584">
        <v>3.98</v>
      </c>
      <c r="E6584">
        <v>2.69</v>
      </c>
      <c r="F6584">
        <v>5.32</v>
      </c>
      <c r="G6584">
        <v>5.93</v>
      </c>
      <c r="H6584">
        <v>3.08</v>
      </c>
      <c r="I6584">
        <v>4.83</v>
      </c>
      <c r="J6584">
        <v>5.44</v>
      </c>
      <c r="K6584">
        <v>2.7</v>
      </c>
      <c r="U6584">
        <v>59</v>
      </c>
      <c r="V6584">
        <v>61</v>
      </c>
      <c r="W6584">
        <v>55</v>
      </c>
      <c r="X6584">
        <v>120</v>
      </c>
      <c r="Y6584">
        <v>106</v>
      </c>
      <c r="Z6584">
        <v>53</v>
      </c>
      <c r="AA6584">
        <f t="shared" si="1399"/>
        <v>454</v>
      </c>
      <c r="AB6584">
        <f t="shared" si="1404"/>
        <v>7.565379291290599E-5</v>
      </c>
      <c r="AC6584" s="175"/>
    </row>
    <row r="6585" spans="1:29">
      <c r="A6585" t="s">
        <v>14404</v>
      </c>
      <c r="B6585" t="s">
        <v>14405</v>
      </c>
      <c r="C6585">
        <v>3.71</v>
      </c>
      <c r="D6585">
        <v>3.95</v>
      </c>
      <c r="E6585">
        <v>2.67</v>
      </c>
      <c r="F6585">
        <v>5.21</v>
      </c>
      <c r="G6585">
        <v>5.87</v>
      </c>
      <c r="H6585">
        <v>3.06</v>
      </c>
      <c r="I6585">
        <v>4.76</v>
      </c>
      <c r="J6585">
        <v>5.4</v>
      </c>
      <c r="K6585">
        <v>2.7</v>
      </c>
      <c r="U6585">
        <v>55</v>
      </c>
      <c r="V6585">
        <v>97</v>
      </c>
      <c r="W6585">
        <v>85</v>
      </c>
      <c r="X6585">
        <v>194</v>
      </c>
      <c r="Y6585">
        <v>144</v>
      </c>
      <c r="Z6585">
        <v>168</v>
      </c>
      <c r="AA6585">
        <f t="shared" si="1399"/>
        <v>743</v>
      </c>
      <c r="AB6585">
        <f t="shared" si="1404"/>
        <v>1.238122646129717E-4</v>
      </c>
      <c r="AC6585" s="175">
        <f t="shared" si="1396"/>
        <v>1.3697669113305885E-4</v>
      </c>
    </row>
    <row r="6586" spans="1:29">
      <c r="A6586" t="s">
        <v>14406</v>
      </c>
      <c r="B6586" t="s">
        <v>14407</v>
      </c>
      <c r="C6586">
        <v>3.69</v>
      </c>
      <c r="D6586">
        <v>3.94</v>
      </c>
      <c r="E6586">
        <v>2.66</v>
      </c>
      <c r="F6586">
        <v>5.15</v>
      </c>
      <c r="G6586">
        <v>5.83</v>
      </c>
      <c r="H6586">
        <v>3.04</v>
      </c>
      <c r="I6586">
        <v>4.7300000000000004</v>
      </c>
      <c r="J6586">
        <v>5.39</v>
      </c>
      <c r="K6586">
        <v>2.7</v>
      </c>
      <c r="U6586">
        <v>78</v>
      </c>
      <c r="V6586">
        <v>123</v>
      </c>
      <c r="W6586">
        <v>98</v>
      </c>
      <c r="X6586">
        <v>220</v>
      </c>
      <c r="Y6586">
        <v>122</v>
      </c>
      <c r="Z6586">
        <v>262</v>
      </c>
      <c r="AA6586">
        <f t="shared" si="1399"/>
        <v>903</v>
      </c>
      <c r="AB6586">
        <f t="shared" si="1404"/>
        <v>1.5047439427390774E-4</v>
      </c>
      <c r="AC6586" s="175"/>
    </row>
    <row r="6587" spans="1:29">
      <c r="A6587" t="s">
        <v>14408</v>
      </c>
      <c r="B6587" t="s">
        <v>14409</v>
      </c>
      <c r="C6587">
        <v>3.7</v>
      </c>
      <c r="D6587">
        <v>3.95</v>
      </c>
      <c r="E6587">
        <v>2.66</v>
      </c>
      <c r="F6587">
        <v>5.16</v>
      </c>
      <c r="G6587">
        <v>5.84</v>
      </c>
      <c r="H6587">
        <v>3.03</v>
      </c>
      <c r="I6587">
        <v>4.74</v>
      </c>
      <c r="J6587">
        <v>5.39</v>
      </c>
      <c r="K6587">
        <v>2.7</v>
      </c>
      <c r="U6587">
        <v>83</v>
      </c>
      <c r="V6587">
        <v>101</v>
      </c>
      <c r="W6587">
        <v>104</v>
      </c>
      <c r="X6587">
        <v>218</v>
      </c>
      <c r="Y6587">
        <v>154</v>
      </c>
      <c r="Z6587">
        <v>226</v>
      </c>
      <c r="AA6587">
        <f t="shared" si="1399"/>
        <v>886</v>
      </c>
      <c r="AB6587">
        <f t="shared" si="1404"/>
        <v>1.4764154299743326E-4</v>
      </c>
      <c r="AC6587" s="175"/>
    </row>
    <row r="6588" spans="1:29">
      <c r="A6588" t="s">
        <v>14410</v>
      </c>
      <c r="B6588" t="s">
        <v>14411</v>
      </c>
      <c r="C6588">
        <v>3.77</v>
      </c>
      <c r="D6588">
        <v>4</v>
      </c>
      <c r="E6588">
        <v>2.69</v>
      </c>
      <c r="F6588">
        <v>5.31</v>
      </c>
      <c r="G6588">
        <v>5.93</v>
      </c>
      <c r="H6588">
        <v>3.07</v>
      </c>
      <c r="I6588">
        <v>4.82</v>
      </c>
      <c r="J6588">
        <v>5.44</v>
      </c>
      <c r="K6588">
        <v>2.7</v>
      </c>
      <c r="U6588">
        <v>92</v>
      </c>
      <c r="V6588">
        <v>98</v>
      </c>
      <c r="W6588">
        <v>93</v>
      </c>
      <c r="X6588">
        <v>164</v>
      </c>
      <c r="Y6588">
        <v>138</v>
      </c>
      <c r="Z6588">
        <v>171</v>
      </c>
      <c r="AA6588">
        <f t="shared" si="1399"/>
        <v>756</v>
      </c>
      <c r="AB6588">
        <f t="shared" si="1404"/>
        <v>1.2597856264792275E-4</v>
      </c>
      <c r="AC6588" s="175"/>
    </row>
    <row r="6589" spans="1:29">
      <c r="A6589" t="s">
        <v>14412</v>
      </c>
      <c r="B6589" t="s">
        <v>14413</v>
      </c>
      <c r="C6589">
        <v>3.81</v>
      </c>
      <c r="D6589">
        <v>4.0199999999999996</v>
      </c>
      <c r="E6589">
        <v>2.7</v>
      </c>
      <c r="F6589">
        <v>5.38</v>
      </c>
      <c r="G6589">
        <v>5.99</v>
      </c>
      <c r="H6589">
        <v>3.08</v>
      </c>
      <c r="I6589">
        <v>4.8600000000000003</v>
      </c>
      <c r="J6589">
        <v>5.46</v>
      </c>
      <c r="K6589">
        <v>2.7</v>
      </c>
      <c r="U6589">
        <v>84</v>
      </c>
      <c r="V6589">
        <v>88</v>
      </c>
      <c r="W6589">
        <v>83</v>
      </c>
      <c r="X6589">
        <v>153</v>
      </c>
      <c r="Y6589">
        <v>140</v>
      </c>
      <c r="Z6589">
        <v>164</v>
      </c>
      <c r="AA6589">
        <f t="shared" si="1399"/>
        <v>712</v>
      </c>
      <c r="AB6589">
        <f t="shared" si="1404"/>
        <v>1.1864647699116533E-4</v>
      </c>
      <c r="AC6589" s="175">
        <f t="shared" si="1397"/>
        <v>1.0856485921312389E-4</v>
      </c>
    </row>
    <row r="6590" spans="1:29">
      <c r="A6590" t="s">
        <v>14414</v>
      </c>
      <c r="B6590" t="s">
        <v>14415</v>
      </c>
      <c r="C6590">
        <v>3.9</v>
      </c>
      <c r="D6590">
        <v>4.05</v>
      </c>
      <c r="E6590">
        <v>2.73</v>
      </c>
      <c r="F6590">
        <v>5.54</v>
      </c>
      <c r="G6590">
        <v>6.1</v>
      </c>
      <c r="H6590">
        <v>3.12</v>
      </c>
      <c r="I6590">
        <v>4.95</v>
      </c>
      <c r="J6590">
        <v>5.5</v>
      </c>
      <c r="K6590">
        <v>2.7</v>
      </c>
      <c r="U6590">
        <v>71</v>
      </c>
      <c r="V6590">
        <v>84</v>
      </c>
      <c r="W6590">
        <v>76</v>
      </c>
      <c r="X6590">
        <v>150</v>
      </c>
      <c r="Y6590">
        <v>133</v>
      </c>
      <c r="Z6590">
        <v>149</v>
      </c>
      <c r="AA6590">
        <f t="shared" si="1399"/>
        <v>663</v>
      </c>
      <c r="AB6590">
        <f t="shared" si="1404"/>
        <v>1.1048119978250368E-4</v>
      </c>
      <c r="AC6590" s="175"/>
    </row>
    <row r="6591" spans="1:29">
      <c r="A6591" t="s">
        <v>14416</v>
      </c>
      <c r="B6591" t="s">
        <v>14417</v>
      </c>
      <c r="C6591">
        <v>3.91</v>
      </c>
      <c r="D6591">
        <v>4.04</v>
      </c>
      <c r="E6591">
        <v>2.73</v>
      </c>
      <c r="F6591">
        <v>5.58</v>
      </c>
      <c r="G6591">
        <v>6.12</v>
      </c>
      <c r="H6591">
        <v>3.14</v>
      </c>
      <c r="I6591">
        <v>4.96</v>
      </c>
      <c r="J6591">
        <v>5.51</v>
      </c>
      <c r="K6591">
        <v>2.7</v>
      </c>
      <c r="U6591">
        <v>65</v>
      </c>
      <c r="V6591">
        <v>79</v>
      </c>
      <c r="W6591">
        <v>66</v>
      </c>
      <c r="X6591">
        <v>139</v>
      </c>
      <c r="Y6591">
        <v>129</v>
      </c>
      <c r="Z6591">
        <v>151</v>
      </c>
      <c r="AA6591">
        <f t="shared" si="1399"/>
        <v>629</v>
      </c>
      <c r="AB6591">
        <f t="shared" si="1404"/>
        <v>1.0481549722955478E-4</v>
      </c>
      <c r="AC6591" s="175"/>
    </row>
    <row r="6592" spans="1:29">
      <c r="A6592" t="s">
        <v>14418</v>
      </c>
      <c r="B6592" t="s">
        <v>14419</v>
      </c>
      <c r="C6592">
        <v>3.93</v>
      </c>
      <c r="D6592">
        <v>4.04</v>
      </c>
      <c r="E6592">
        <v>2.74</v>
      </c>
      <c r="F6592">
        <v>5.64</v>
      </c>
      <c r="G6592">
        <v>6.17</v>
      </c>
      <c r="H6592">
        <v>3.17</v>
      </c>
      <c r="I6592">
        <v>4.9800000000000004</v>
      </c>
      <c r="J6592">
        <v>5.52</v>
      </c>
      <c r="K6592">
        <v>2.7</v>
      </c>
      <c r="U6592">
        <v>58</v>
      </c>
      <c r="V6592">
        <v>76</v>
      </c>
      <c r="W6592">
        <v>62</v>
      </c>
      <c r="X6592">
        <v>131</v>
      </c>
      <c r="Y6592">
        <v>130</v>
      </c>
      <c r="Z6592">
        <v>145</v>
      </c>
      <c r="AA6592">
        <f t="shared" si="1399"/>
        <v>602</v>
      </c>
      <c r="AB6592">
        <f t="shared" si="1404"/>
        <v>1.0031626284927181E-4</v>
      </c>
      <c r="AC6592" s="175"/>
    </row>
    <row r="6593" spans="1:29">
      <c r="A6593" t="s">
        <v>14420</v>
      </c>
      <c r="B6593" t="s">
        <v>14421</v>
      </c>
      <c r="C6593">
        <v>3.91</v>
      </c>
      <c r="D6593">
        <v>4.04</v>
      </c>
      <c r="E6593">
        <v>2.73</v>
      </c>
      <c r="F6593">
        <v>5.62</v>
      </c>
      <c r="G6593">
        <v>6.16</v>
      </c>
      <c r="H6593">
        <v>3.18</v>
      </c>
      <c r="I6593">
        <v>4.95</v>
      </c>
      <c r="J6593">
        <v>5.5</v>
      </c>
      <c r="K6593">
        <v>2.7</v>
      </c>
      <c r="U6593">
        <v>63</v>
      </c>
      <c r="V6593">
        <v>76</v>
      </c>
      <c r="W6593">
        <v>65</v>
      </c>
      <c r="X6593">
        <v>105</v>
      </c>
      <c r="Y6593">
        <v>119</v>
      </c>
      <c r="Z6593">
        <v>117</v>
      </c>
      <c r="AA6593">
        <f t="shared" si="1399"/>
        <v>545</v>
      </c>
      <c r="AB6593">
        <f t="shared" si="1404"/>
        <v>9.0817879157563354E-5</v>
      </c>
      <c r="AC6593" s="175">
        <f t="shared" si="1398"/>
        <v>8.7360134217160718E-5</v>
      </c>
    </row>
    <row r="6594" spans="1:29">
      <c r="A6594" t="s">
        <v>14422</v>
      </c>
      <c r="B6594" t="s">
        <v>14423</v>
      </c>
      <c r="C6594">
        <v>3.9</v>
      </c>
      <c r="D6594">
        <v>4.05</v>
      </c>
      <c r="E6594">
        <v>2.72</v>
      </c>
      <c r="F6594">
        <v>5.61</v>
      </c>
      <c r="G6594">
        <v>6.16</v>
      </c>
      <c r="H6594">
        <v>3.18</v>
      </c>
      <c r="I6594">
        <v>4.93</v>
      </c>
      <c r="J6594">
        <v>5.49</v>
      </c>
      <c r="K6594">
        <v>2.7</v>
      </c>
      <c r="U6594">
        <v>62</v>
      </c>
      <c r="V6594">
        <v>71</v>
      </c>
      <c r="W6594">
        <v>66</v>
      </c>
      <c r="X6594">
        <v>93</v>
      </c>
      <c r="Y6594">
        <v>122</v>
      </c>
      <c r="Z6594">
        <v>112</v>
      </c>
      <c r="AA6594">
        <f t="shared" si="1399"/>
        <v>526</v>
      </c>
      <c r="AB6594">
        <f t="shared" si="1404"/>
        <v>8.76517512603272E-5</v>
      </c>
      <c r="AC6594" s="175"/>
    </row>
    <row r="6595" spans="1:29">
      <c r="A6595" t="s">
        <v>14424</v>
      </c>
      <c r="B6595" t="s">
        <v>14425</v>
      </c>
      <c r="C6595">
        <v>3.87</v>
      </c>
      <c r="D6595">
        <v>4.04</v>
      </c>
      <c r="E6595">
        <v>2.71</v>
      </c>
      <c r="F6595">
        <v>5.53</v>
      </c>
      <c r="G6595">
        <v>6.13</v>
      </c>
      <c r="H6595">
        <v>3.15</v>
      </c>
      <c r="I6595">
        <v>4.8899999999999997</v>
      </c>
      <c r="J6595">
        <v>5.47</v>
      </c>
      <c r="K6595">
        <v>2.7</v>
      </c>
      <c r="U6595">
        <v>61</v>
      </c>
      <c r="V6595">
        <v>75</v>
      </c>
      <c r="W6595">
        <v>71</v>
      </c>
      <c r="X6595">
        <v>89</v>
      </c>
      <c r="Y6595">
        <v>111</v>
      </c>
      <c r="Z6595">
        <v>100</v>
      </c>
      <c r="AA6595">
        <f t="shared" si="1399"/>
        <v>507</v>
      </c>
      <c r="AB6595">
        <f t="shared" si="1404"/>
        <v>8.4485623363091047E-5</v>
      </c>
      <c r="AC6595" s="175"/>
    </row>
    <row r="6596" spans="1:29">
      <c r="A6596" t="s">
        <v>14426</v>
      </c>
      <c r="B6596" t="s">
        <v>14427</v>
      </c>
      <c r="C6596">
        <v>3.81</v>
      </c>
      <c r="D6596">
        <v>4.04</v>
      </c>
      <c r="E6596">
        <v>2.68</v>
      </c>
      <c r="F6596">
        <v>5.38</v>
      </c>
      <c r="G6596">
        <v>6.02</v>
      </c>
      <c r="H6596">
        <v>3.09</v>
      </c>
      <c r="I6596">
        <v>4.83</v>
      </c>
      <c r="J6596">
        <v>5.44</v>
      </c>
      <c r="K6596">
        <v>2.7</v>
      </c>
      <c r="U6596">
        <v>63</v>
      </c>
      <c r="V6596">
        <v>78</v>
      </c>
      <c r="W6596">
        <v>74</v>
      </c>
      <c r="X6596">
        <v>77</v>
      </c>
      <c r="Y6596">
        <v>109</v>
      </c>
      <c r="Z6596">
        <v>118</v>
      </c>
      <c r="AA6596">
        <f t="shared" si="1399"/>
        <v>519</v>
      </c>
      <c r="AB6596">
        <f t="shared" si="1404"/>
        <v>8.6485283087661246E-5</v>
      </c>
      <c r="AC6596" s="175"/>
    </row>
    <row r="6597" spans="1:29">
      <c r="A6597" t="s">
        <v>14428</v>
      </c>
      <c r="B6597" t="s">
        <v>14429</v>
      </c>
      <c r="C6597">
        <v>3.69</v>
      </c>
      <c r="D6597">
        <v>4</v>
      </c>
      <c r="E6597">
        <v>2.64</v>
      </c>
      <c r="F6597">
        <v>5.12</v>
      </c>
      <c r="G6597">
        <v>5.82</v>
      </c>
      <c r="H6597">
        <v>3</v>
      </c>
      <c r="I6597">
        <v>4.71</v>
      </c>
      <c r="J6597">
        <v>5.37</v>
      </c>
      <c r="K6597">
        <v>2.7</v>
      </c>
      <c r="U6597">
        <v>61</v>
      </c>
      <c r="V6597">
        <v>82</v>
      </c>
      <c r="W6597">
        <v>78</v>
      </c>
      <c r="X6597">
        <v>82</v>
      </c>
      <c r="Y6597">
        <v>117</v>
      </c>
      <c r="Z6597">
        <v>139</v>
      </c>
      <c r="AA6597">
        <f t="shared" si="1399"/>
        <v>559</v>
      </c>
      <c r="AB6597">
        <f t="shared" si="1404"/>
        <v>9.3150815502895262E-5</v>
      </c>
      <c r="AC6597" s="175">
        <f t="shared" si="1400"/>
        <v>1.0006630538370055E-4</v>
      </c>
    </row>
    <row r="6598" spans="1:29">
      <c r="A6598" t="s">
        <v>14430</v>
      </c>
      <c r="B6598" t="s">
        <v>14431</v>
      </c>
      <c r="C6598">
        <v>3.57</v>
      </c>
      <c r="D6598">
        <v>3.93</v>
      </c>
      <c r="E6598">
        <v>2.59</v>
      </c>
      <c r="F6598">
        <v>4.8499999999999996</v>
      </c>
      <c r="G6598">
        <v>5.59</v>
      </c>
      <c r="H6598">
        <v>2.9</v>
      </c>
      <c r="I6598">
        <v>4.59</v>
      </c>
      <c r="J6598">
        <v>5.31</v>
      </c>
      <c r="K6598">
        <v>2.7</v>
      </c>
      <c r="U6598">
        <v>62</v>
      </c>
      <c r="V6598">
        <v>89</v>
      </c>
      <c r="W6598">
        <v>87</v>
      </c>
      <c r="X6598">
        <v>87</v>
      </c>
      <c r="Y6598">
        <v>123</v>
      </c>
      <c r="Z6598">
        <v>135</v>
      </c>
      <c r="AA6598">
        <f t="shared" ref="AA6598:AA6661" si="1412">SUM(U6598:Z6598)</f>
        <v>583</v>
      </c>
      <c r="AB6598">
        <f t="shared" si="1404"/>
        <v>9.7150134952035661E-5</v>
      </c>
      <c r="AC6598" s="175"/>
    </row>
    <row r="6599" spans="1:29">
      <c r="A6599" t="s">
        <v>14432</v>
      </c>
      <c r="B6599" t="s">
        <v>14433</v>
      </c>
      <c r="C6599">
        <v>3.53</v>
      </c>
      <c r="D6599">
        <v>3.9</v>
      </c>
      <c r="E6599">
        <v>2.58</v>
      </c>
      <c r="F6599">
        <v>4.75</v>
      </c>
      <c r="G6599">
        <v>5.51</v>
      </c>
      <c r="H6599">
        <v>2.86</v>
      </c>
      <c r="I6599">
        <v>4.55</v>
      </c>
      <c r="J6599">
        <v>5.29</v>
      </c>
      <c r="K6599">
        <v>2.7</v>
      </c>
      <c r="U6599">
        <v>63</v>
      </c>
      <c r="V6599">
        <v>97</v>
      </c>
      <c r="W6599">
        <v>93</v>
      </c>
      <c r="X6599">
        <v>101</v>
      </c>
      <c r="Y6599">
        <v>127</v>
      </c>
      <c r="Z6599">
        <v>142</v>
      </c>
      <c r="AA6599">
        <f t="shared" si="1412"/>
        <v>623</v>
      </c>
      <c r="AB6599">
        <f t="shared" si="1404"/>
        <v>1.0381566736726966E-4</v>
      </c>
      <c r="AC6599" s="175"/>
    </row>
    <row r="6600" spans="1:29">
      <c r="A6600" t="s">
        <v>14434</v>
      </c>
      <c r="B6600" t="s">
        <v>14435</v>
      </c>
      <c r="C6600">
        <v>3.5</v>
      </c>
      <c r="D6600">
        <v>3.87</v>
      </c>
      <c r="E6600">
        <v>2.57</v>
      </c>
      <c r="F6600">
        <v>4.68</v>
      </c>
      <c r="G6600">
        <v>5.44</v>
      </c>
      <c r="H6600">
        <v>2.83</v>
      </c>
      <c r="I6600">
        <v>4.53</v>
      </c>
      <c r="J6600">
        <v>5.27</v>
      </c>
      <c r="K6600">
        <v>2.7</v>
      </c>
      <c r="U6600">
        <v>60</v>
      </c>
      <c r="V6600">
        <v>97</v>
      </c>
      <c r="W6600">
        <v>89</v>
      </c>
      <c r="X6600">
        <v>106</v>
      </c>
      <c r="Y6600">
        <v>138</v>
      </c>
      <c r="Z6600">
        <v>147</v>
      </c>
      <c r="AA6600">
        <f t="shared" si="1412"/>
        <v>637</v>
      </c>
      <c r="AB6600">
        <f t="shared" si="1404"/>
        <v>1.0614860371260157E-4</v>
      </c>
      <c r="AC6600" s="175"/>
    </row>
    <row r="6601" spans="1:29">
      <c r="A6601" t="s">
        <v>14436</v>
      </c>
      <c r="B6601" t="s">
        <v>14437</v>
      </c>
      <c r="C6601">
        <v>3.48</v>
      </c>
      <c r="D6601">
        <v>3.85</v>
      </c>
      <c r="E6601">
        <v>2.56</v>
      </c>
      <c r="F6601">
        <v>4.62</v>
      </c>
      <c r="G6601">
        <v>5.39</v>
      </c>
      <c r="H6601">
        <v>2.8</v>
      </c>
      <c r="I6601">
        <v>4.5</v>
      </c>
      <c r="J6601">
        <v>5.26</v>
      </c>
      <c r="K6601">
        <v>2.7</v>
      </c>
      <c r="U6601">
        <v>62</v>
      </c>
      <c r="V6601">
        <v>92</v>
      </c>
      <c r="W6601">
        <v>79</v>
      </c>
      <c r="X6601">
        <v>97</v>
      </c>
      <c r="Y6601">
        <v>134</v>
      </c>
      <c r="Z6601">
        <v>126</v>
      </c>
      <c r="AA6601">
        <f t="shared" si="1412"/>
        <v>590</v>
      </c>
      <c r="AB6601">
        <f t="shared" si="1404"/>
        <v>9.8316603124701615E-5</v>
      </c>
      <c r="AC6601" s="175">
        <f t="shared" si="1401"/>
        <v>7.0321366980718783E-5</v>
      </c>
    </row>
    <row r="6602" spans="1:29">
      <c r="A6602" t="s">
        <v>14438</v>
      </c>
      <c r="B6602" t="s">
        <v>14439</v>
      </c>
      <c r="C6602">
        <v>3.43</v>
      </c>
      <c r="D6602">
        <v>3.81</v>
      </c>
      <c r="E6602">
        <v>2.54</v>
      </c>
      <c r="F6602">
        <v>4.54</v>
      </c>
      <c r="G6602">
        <v>5.33</v>
      </c>
      <c r="H6602">
        <v>2.78</v>
      </c>
      <c r="I6602">
        <v>4.45</v>
      </c>
      <c r="J6602">
        <v>5.23</v>
      </c>
      <c r="K6602">
        <v>2.7</v>
      </c>
      <c r="U6602">
        <v>50</v>
      </c>
      <c r="V6602">
        <v>73</v>
      </c>
      <c r="W6602">
        <v>55</v>
      </c>
      <c r="X6602">
        <v>94</v>
      </c>
      <c r="Y6602">
        <v>122</v>
      </c>
      <c r="Z6602">
        <v>73</v>
      </c>
      <c r="AA6602">
        <f t="shared" si="1412"/>
        <v>467</v>
      </c>
      <c r="AB6602">
        <f t="shared" si="1404"/>
        <v>7.7820090947857044E-5</v>
      </c>
      <c r="AC6602" s="175"/>
    </row>
    <row r="6603" spans="1:29">
      <c r="A6603" t="s">
        <v>14440</v>
      </c>
      <c r="B6603" t="s">
        <v>14441</v>
      </c>
      <c r="C6603">
        <v>3.42</v>
      </c>
      <c r="D6603">
        <v>3.81</v>
      </c>
      <c r="E6603">
        <v>2.5299999999999998</v>
      </c>
      <c r="F6603">
        <v>4.51</v>
      </c>
      <c r="G6603">
        <v>5.31</v>
      </c>
      <c r="H6603">
        <v>2.77</v>
      </c>
      <c r="I6603">
        <v>4.4400000000000004</v>
      </c>
      <c r="J6603">
        <v>5.23</v>
      </c>
      <c r="K6603">
        <v>2.7</v>
      </c>
      <c r="U6603">
        <v>42</v>
      </c>
      <c r="V6603">
        <v>51</v>
      </c>
      <c r="W6603">
        <v>33</v>
      </c>
      <c r="X6603">
        <v>70</v>
      </c>
      <c r="Y6603">
        <v>91</v>
      </c>
      <c r="Z6603">
        <v>30</v>
      </c>
      <c r="AA6603">
        <f t="shared" si="1412"/>
        <v>317</v>
      </c>
      <c r="AB6603">
        <f t="shared" si="1404"/>
        <v>5.2824344390729511E-5</v>
      </c>
      <c r="AC6603" s="175"/>
    </row>
    <row r="6604" spans="1:29">
      <c r="A6604" t="s">
        <v>14442</v>
      </c>
      <c r="B6604" t="s">
        <v>14443</v>
      </c>
      <c r="C6604">
        <v>3.38</v>
      </c>
      <c r="D6604">
        <v>3.77</v>
      </c>
      <c r="E6604">
        <v>2.5299999999999998</v>
      </c>
      <c r="F6604">
        <v>4.4400000000000004</v>
      </c>
      <c r="G6604">
        <v>5.25</v>
      </c>
      <c r="H6604">
        <v>2.75</v>
      </c>
      <c r="I6604">
        <v>4.4000000000000004</v>
      </c>
      <c r="J6604">
        <v>5.2</v>
      </c>
      <c r="K6604">
        <v>2.7</v>
      </c>
      <c r="U6604">
        <v>68</v>
      </c>
      <c r="V6604">
        <v>54</v>
      </c>
      <c r="W6604">
        <v>45</v>
      </c>
      <c r="X6604">
        <v>66</v>
      </c>
      <c r="Y6604">
        <v>68</v>
      </c>
      <c r="Z6604">
        <v>13</v>
      </c>
      <c r="AA6604">
        <f t="shared" si="1412"/>
        <v>314</v>
      </c>
      <c r="AB6604">
        <f t="shared" si="1404"/>
        <v>5.2324429459586961E-5</v>
      </c>
      <c r="AC6604" s="175"/>
    </row>
    <row r="6605" spans="1:29">
      <c r="A6605" t="s">
        <v>14444</v>
      </c>
      <c r="B6605" t="s">
        <v>14445</v>
      </c>
      <c r="C6605">
        <v>3.36</v>
      </c>
      <c r="D6605">
        <v>3.76</v>
      </c>
      <c r="E6605">
        <v>2.52</v>
      </c>
      <c r="F6605">
        <v>4.41</v>
      </c>
      <c r="G6605">
        <v>5.23</v>
      </c>
      <c r="H6605">
        <v>2.75</v>
      </c>
      <c r="I6605">
        <v>4.3899999999999997</v>
      </c>
      <c r="J6605">
        <v>5.2</v>
      </c>
      <c r="K6605">
        <v>2.7</v>
      </c>
      <c r="U6605">
        <v>69</v>
      </c>
      <c r="V6605">
        <v>55</v>
      </c>
      <c r="W6605">
        <v>48</v>
      </c>
      <c r="X6605">
        <v>83</v>
      </c>
      <c r="Y6605">
        <v>71</v>
      </c>
      <c r="Z6605">
        <v>15</v>
      </c>
      <c r="AA6605">
        <f t="shared" si="1412"/>
        <v>341</v>
      </c>
      <c r="AB6605">
        <f t="shared" si="1404"/>
        <v>5.6823663839869916E-5</v>
      </c>
      <c r="AC6605" s="175">
        <f t="shared" si="1402"/>
        <v>6.6738643307530507E-5</v>
      </c>
    </row>
    <row r="6606" spans="1:29">
      <c r="A6606" t="s">
        <v>14446</v>
      </c>
      <c r="B6606" t="s">
        <v>14447</v>
      </c>
      <c r="C6606">
        <v>3.35</v>
      </c>
      <c r="D6606">
        <v>3.75</v>
      </c>
      <c r="E6606">
        <v>2.52</v>
      </c>
      <c r="F6606">
        <v>4.38</v>
      </c>
      <c r="G6606">
        <v>5.2</v>
      </c>
      <c r="H6606">
        <v>2.73</v>
      </c>
      <c r="I6606">
        <v>4.37</v>
      </c>
      <c r="J6606">
        <v>5.19</v>
      </c>
      <c r="K6606">
        <v>2.7</v>
      </c>
      <c r="U6606">
        <v>74</v>
      </c>
      <c r="V6606">
        <v>52</v>
      </c>
      <c r="W6606">
        <v>52</v>
      </c>
      <c r="X6606">
        <v>87</v>
      </c>
      <c r="Y6606">
        <v>69</v>
      </c>
      <c r="Z6606">
        <v>12</v>
      </c>
      <c r="AA6606">
        <f t="shared" si="1412"/>
        <v>346</v>
      </c>
      <c r="AB6606">
        <f t="shared" si="1404"/>
        <v>5.7656855391774168E-5</v>
      </c>
      <c r="AC6606" s="175"/>
    </row>
    <row r="6607" spans="1:29">
      <c r="A6607" t="s">
        <v>14448</v>
      </c>
      <c r="B6607" t="s">
        <v>14449</v>
      </c>
      <c r="C6607">
        <v>3.33</v>
      </c>
      <c r="D6607">
        <v>3.73</v>
      </c>
      <c r="E6607">
        <v>2.5099999999999998</v>
      </c>
      <c r="F6607">
        <v>4.3499999999999996</v>
      </c>
      <c r="G6607">
        <v>5.18</v>
      </c>
      <c r="H6607">
        <v>2.72</v>
      </c>
      <c r="I6607">
        <v>4.3499999999999996</v>
      </c>
      <c r="J6607">
        <v>5.18</v>
      </c>
      <c r="K6607">
        <v>2.7</v>
      </c>
      <c r="U6607">
        <v>83</v>
      </c>
      <c r="V6607">
        <v>61</v>
      </c>
      <c r="W6607">
        <v>59</v>
      </c>
      <c r="X6607">
        <v>88</v>
      </c>
      <c r="Y6607">
        <v>66</v>
      </c>
      <c r="Z6607">
        <v>23</v>
      </c>
      <c r="AA6607">
        <f t="shared" si="1412"/>
        <v>380</v>
      </c>
      <c r="AB6607">
        <f t="shared" si="1404"/>
        <v>6.3322557944723071E-5</v>
      </c>
      <c r="AC6607" s="175"/>
    </row>
    <row r="6608" spans="1:29">
      <c r="A6608" t="s">
        <v>14450</v>
      </c>
      <c r="B6608" t="s">
        <v>14451</v>
      </c>
      <c r="C6608">
        <v>3.33</v>
      </c>
      <c r="D6608">
        <v>3.74</v>
      </c>
      <c r="E6608">
        <v>2.5099999999999998</v>
      </c>
      <c r="F6608">
        <v>4.3600000000000003</v>
      </c>
      <c r="G6608">
        <v>5.19</v>
      </c>
      <c r="H6608">
        <v>2.72</v>
      </c>
      <c r="I6608">
        <v>4.3600000000000003</v>
      </c>
      <c r="J6608">
        <v>5.18</v>
      </c>
      <c r="K6608">
        <v>2.7</v>
      </c>
      <c r="U6608">
        <v>91</v>
      </c>
      <c r="V6608">
        <v>84</v>
      </c>
      <c r="W6608">
        <v>79</v>
      </c>
      <c r="X6608">
        <v>122</v>
      </c>
      <c r="Y6608">
        <v>106</v>
      </c>
      <c r="Z6608">
        <v>53</v>
      </c>
      <c r="AA6608">
        <f t="shared" si="1412"/>
        <v>535</v>
      </c>
      <c r="AB6608">
        <f t="shared" si="1404"/>
        <v>8.915149605375485E-5</v>
      </c>
      <c r="AC6608" s="175"/>
    </row>
    <row r="6609" spans="1:29">
      <c r="A6609" t="s">
        <v>14452</v>
      </c>
      <c r="B6609" t="s">
        <v>14453</v>
      </c>
      <c r="C6609">
        <v>3.35</v>
      </c>
      <c r="D6609">
        <v>3.75</v>
      </c>
      <c r="E6609">
        <v>2.5099999999999998</v>
      </c>
      <c r="F6609">
        <v>4.38</v>
      </c>
      <c r="G6609">
        <v>5.2</v>
      </c>
      <c r="H6609">
        <v>2.73</v>
      </c>
      <c r="I6609">
        <v>4.37</v>
      </c>
      <c r="J6609">
        <v>5.19</v>
      </c>
      <c r="K6609">
        <v>2.7</v>
      </c>
      <c r="U6609">
        <v>90</v>
      </c>
      <c r="V6609">
        <v>131</v>
      </c>
      <c r="W6609">
        <v>118</v>
      </c>
      <c r="X6609">
        <v>196</v>
      </c>
      <c r="Y6609">
        <v>144</v>
      </c>
      <c r="Z6609">
        <v>168</v>
      </c>
      <c r="AA6609">
        <f t="shared" si="1412"/>
        <v>847</v>
      </c>
      <c r="AB6609">
        <f t="shared" si="1404"/>
        <v>1.411426488925801E-4</v>
      </c>
      <c r="AC6609" s="175">
        <f t="shared" si="1403"/>
        <v>1.5572350105090452E-4</v>
      </c>
    </row>
    <row r="6610" spans="1:29">
      <c r="A6610" t="s">
        <v>14454</v>
      </c>
      <c r="B6610" t="s">
        <v>14455</v>
      </c>
      <c r="C6610">
        <v>3.38</v>
      </c>
      <c r="D6610">
        <v>3.77</v>
      </c>
      <c r="E6610">
        <v>2.52</v>
      </c>
      <c r="F6610">
        <v>4.41</v>
      </c>
      <c r="G6610">
        <v>5.22</v>
      </c>
      <c r="H6610">
        <v>2.73</v>
      </c>
      <c r="I6610">
        <v>4.4000000000000004</v>
      </c>
      <c r="J6610">
        <v>5.2</v>
      </c>
      <c r="K6610">
        <v>2.7</v>
      </c>
      <c r="U6610">
        <v>118</v>
      </c>
      <c r="V6610">
        <v>154</v>
      </c>
      <c r="W6610">
        <v>140</v>
      </c>
      <c r="X6610">
        <v>222</v>
      </c>
      <c r="Y6610">
        <v>122</v>
      </c>
      <c r="Z6610">
        <v>262</v>
      </c>
      <c r="AA6610">
        <f t="shared" si="1412"/>
        <v>1018</v>
      </c>
      <c r="AB6610">
        <f t="shared" si="1404"/>
        <v>1.6963779996770548E-4</v>
      </c>
      <c r="AC6610" s="175"/>
    </row>
    <row r="6611" spans="1:29">
      <c r="A6611" t="s">
        <v>14456</v>
      </c>
      <c r="B6611" t="s">
        <v>14457</v>
      </c>
      <c r="C6611">
        <v>3.44</v>
      </c>
      <c r="D6611">
        <v>3.83</v>
      </c>
      <c r="E6611">
        <v>2.5499999999999998</v>
      </c>
      <c r="F6611">
        <v>4.49</v>
      </c>
      <c r="G6611">
        <v>5.27</v>
      </c>
      <c r="H6611">
        <v>2.74</v>
      </c>
      <c r="I6611">
        <v>4.47</v>
      </c>
      <c r="J6611">
        <v>5.24</v>
      </c>
      <c r="K6611">
        <v>2.7</v>
      </c>
      <c r="U6611">
        <v>127</v>
      </c>
      <c r="V6611">
        <v>133</v>
      </c>
      <c r="W6611">
        <v>142</v>
      </c>
      <c r="X6611">
        <v>220</v>
      </c>
      <c r="Y6611">
        <v>154</v>
      </c>
      <c r="Z6611">
        <v>226</v>
      </c>
      <c r="AA6611">
        <f t="shared" si="1412"/>
        <v>1002</v>
      </c>
      <c r="AB6611">
        <f t="shared" si="1404"/>
        <v>1.6697158700161189E-4</v>
      </c>
      <c r="AC6611" s="175"/>
    </row>
    <row r="6612" spans="1:29">
      <c r="A6612" t="s">
        <v>14458</v>
      </c>
      <c r="B6612" t="s">
        <v>14459</v>
      </c>
      <c r="C6612">
        <v>3.55</v>
      </c>
      <c r="D6612">
        <v>3.91</v>
      </c>
      <c r="E6612">
        <v>2.59</v>
      </c>
      <c r="F6612">
        <v>4.66</v>
      </c>
      <c r="G6612">
        <v>5.4</v>
      </c>
      <c r="H6612">
        <v>2.78</v>
      </c>
      <c r="I6612">
        <v>4.57</v>
      </c>
      <c r="J6612">
        <v>5.3</v>
      </c>
      <c r="K6612">
        <v>2.7</v>
      </c>
      <c r="U6612">
        <v>138</v>
      </c>
      <c r="V6612">
        <v>129</v>
      </c>
      <c r="W6612">
        <v>129</v>
      </c>
      <c r="X6612">
        <v>166</v>
      </c>
      <c r="Y6612">
        <v>138</v>
      </c>
      <c r="Z6612">
        <v>171</v>
      </c>
      <c r="AA6612">
        <f t="shared" si="1412"/>
        <v>871</v>
      </c>
      <c r="AB6612">
        <f t="shared" si="1404"/>
        <v>1.4514196834172053E-4</v>
      </c>
      <c r="AC6612" s="175"/>
    </row>
    <row r="6613" spans="1:29">
      <c r="A6613" t="s">
        <v>14460</v>
      </c>
      <c r="B6613" t="s">
        <v>14461</v>
      </c>
      <c r="C6613">
        <v>3.66</v>
      </c>
      <c r="D6613">
        <v>3.98</v>
      </c>
      <c r="E6613">
        <v>2.63</v>
      </c>
      <c r="F6613">
        <v>4.8499999999999996</v>
      </c>
      <c r="G6613">
        <v>5.54</v>
      </c>
      <c r="H6613">
        <v>2.83</v>
      </c>
      <c r="I6613">
        <v>4.68</v>
      </c>
      <c r="J6613">
        <v>5.36</v>
      </c>
      <c r="K6613">
        <v>2.7</v>
      </c>
      <c r="U6613">
        <v>127</v>
      </c>
      <c r="V6613">
        <v>119</v>
      </c>
      <c r="W6613">
        <v>116</v>
      </c>
      <c r="X6613">
        <v>154</v>
      </c>
      <c r="Y6613">
        <v>140</v>
      </c>
      <c r="Z6613">
        <v>164</v>
      </c>
      <c r="AA6613">
        <f t="shared" si="1412"/>
        <v>820</v>
      </c>
      <c r="AB6613">
        <f t="shared" si="1404"/>
        <v>1.3664341451229717E-4</v>
      </c>
      <c r="AC6613" s="175">
        <f t="shared" si="1405"/>
        <v>1.2543698813918499E-4</v>
      </c>
    </row>
    <row r="6614" spans="1:29">
      <c r="A6614" t="s">
        <v>14462</v>
      </c>
      <c r="B6614" t="s">
        <v>14463</v>
      </c>
      <c r="C6614">
        <v>3.79</v>
      </c>
      <c r="D6614">
        <v>4.0199999999999996</v>
      </c>
      <c r="E6614">
        <v>2.68</v>
      </c>
      <c r="F6614">
        <v>5.0999999999999996</v>
      </c>
      <c r="G6614">
        <v>5.75</v>
      </c>
      <c r="H6614">
        <v>2.92</v>
      </c>
      <c r="I6614">
        <v>4.8099999999999996</v>
      </c>
      <c r="J6614">
        <v>5.43</v>
      </c>
      <c r="K6614">
        <v>2.7</v>
      </c>
      <c r="U6614">
        <v>111</v>
      </c>
      <c r="V6614">
        <v>114</v>
      </c>
      <c r="W6614">
        <v>107</v>
      </c>
      <c r="X6614">
        <v>151</v>
      </c>
      <c r="Y6614">
        <v>133</v>
      </c>
      <c r="Z6614">
        <v>149</v>
      </c>
      <c r="AA6614">
        <f t="shared" si="1412"/>
        <v>765</v>
      </c>
      <c r="AB6614">
        <f t="shared" ref="AB6614:AB6677" si="1413">AA6614/$AD$4</f>
        <v>1.2747830744135039E-4</v>
      </c>
      <c r="AC6614" s="175"/>
    </row>
    <row r="6615" spans="1:29">
      <c r="A6615" t="s">
        <v>14464</v>
      </c>
      <c r="B6615" t="s">
        <v>14465</v>
      </c>
      <c r="C6615">
        <v>3.85</v>
      </c>
      <c r="D6615">
        <v>4.04</v>
      </c>
      <c r="E6615">
        <v>2.7</v>
      </c>
      <c r="F6615">
        <v>5.24</v>
      </c>
      <c r="G6615">
        <v>5.86</v>
      </c>
      <c r="H6615">
        <v>2.97</v>
      </c>
      <c r="I6615">
        <v>4.87</v>
      </c>
      <c r="J6615">
        <v>5.46</v>
      </c>
      <c r="K6615">
        <v>2.7</v>
      </c>
      <c r="U6615">
        <v>102</v>
      </c>
      <c r="V6615">
        <v>108</v>
      </c>
      <c r="W6615">
        <v>96</v>
      </c>
      <c r="X6615">
        <v>140</v>
      </c>
      <c r="Y6615">
        <v>129</v>
      </c>
      <c r="Z6615">
        <v>151</v>
      </c>
      <c r="AA6615">
        <f t="shared" si="1412"/>
        <v>726</v>
      </c>
      <c r="AB6615">
        <f t="shared" si="1413"/>
        <v>1.2097941333649724E-4</v>
      </c>
      <c r="AC6615" s="175"/>
    </row>
    <row r="6616" spans="1:29">
      <c r="A6616" t="s">
        <v>14466</v>
      </c>
      <c r="B6616" t="s">
        <v>14467</v>
      </c>
      <c r="C6616">
        <v>3.89</v>
      </c>
      <c r="D6616">
        <v>4.05</v>
      </c>
      <c r="E6616">
        <v>2.72</v>
      </c>
      <c r="F6616">
        <v>5.35</v>
      </c>
      <c r="G6616">
        <v>5.95</v>
      </c>
      <c r="H6616">
        <v>3.01</v>
      </c>
      <c r="I6616">
        <v>4.92</v>
      </c>
      <c r="J6616">
        <v>5.49</v>
      </c>
      <c r="K6616">
        <v>2.7</v>
      </c>
      <c r="U6616">
        <v>94</v>
      </c>
      <c r="V6616">
        <v>105</v>
      </c>
      <c r="W6616">
        <v>93</v>
      </c>
      <c r="X6616">
        <v>133</v>
      </c>
      <c r="Y6616">
        <v>130</v>
      </c>
      <c r="Z6616">
        <v>145</v>
      </c>
      <c r="AA6616">
        <f t="shared" si="1412"/>
        <v>700</v>
      </c>
      <c r="AB6616">
        <f t="shared" si="1413"/>
        <v>1.1664681726659513E-4</v>
      </c>
      <c r="AC6616" s="175"/>
    </row>
    <row r="6617" spans="1:29">
      <c r="A6617" t="s">
        <v>14468</v>
      </c>
      <c r="B6617" t="s">
        <v>14469</v>
      </c>
      <c r="C6617">
        <v>3.91</v>
      </c>
      <c r="D6617">
        <v>4.05</v>
      </c>
      <c r="E6617">
        <v>2.73</v>
      </c>
      <c r="F6617">
        <v>5.43</v>
      </c>
      <c r="G6617">
        <v>6.01</v>
      </c>
      <c r="H6617">
        <v>3.05</v>
      </c>
      <c r="I6617">
        <v>4.95</v>
      </c>
      <c r="J6617">
        <v>5.5</v>
      </c>
      <c r="K6617">
        <v>2.7</v>
      </c>
      <c r="U6617">
        <v>98</v>
      </c>
      <c r="V6617">
        <v>104</v>
      </c>
      <c r="W6617">
        <v>96</v>
      </c>
      <c r="X6617">
        <v>106</v>
      </c>
      <c r="Y6617">
        <v>119</v>
      </c>
      <c r="Z6617">
        <v>117</v>
      </c>
      <c r="AA6617">
        <f t="shared" si="1412"/>
        <v>640</v>
      </c>
      <c r="AB6617">
        <f t="shared" si="1413"/>
        <v>1.0664851864374412E-4</v>
      </c>
      <c r="AC6617" s="175">
        <f t="shared" ref="AC6617" si="1414">SUM(AB6617:AB6620)/4</f>
        <v>1.0377400778967446E-4</v>
      </c>
    </row>
    <row r="6618" spans="1:29">
      <c r="A6618" t="s">
        <v>14470</v>
      </c>
      <c r="B6618" t="s">
        <v>14471</v>
      </c>
      <c r="C6618">
        <v>3.92</v>
      </c>
      <c r="D6618">
        <v>4.05</v>
      </c>
      <c r="E6618">
        <v>2.73</v>
      </c>
      <c r="F6618">
        <v>5.46</v>
      </c>
      <c r="G6618">
        <v>6.03</v>
      </c>
      <c r="H6618">
        <v>3.06</v>
      </c>
      <c r="I6618">
        <v>4.96</v>
      </c>
      <c r="J6618">
        <v>5.51</v>
      </c>
      <c r="K6618">
        <v>2.7</v>
      </c>
      <c r="U6618">
        <v>97</v>
      </c>
      <c r="V6618">
        <v>100</v>
      </c>
      <c r="W6618">
        <v>97</v>
      </c>
      <c r="X6618">
        <v>94</v>
      </c>
      <c r="Y6618">
        <v>122</v>
      </c>
      <c r="Z6618">
        <v>112</v>
      </c>
      <c r="AA6618">
        <f t="shared" si="1412"/>
        <v>622</v>
      </c>
      <c r="AB6618">
        <f t="shared" si="1413"/>
        <v>1.0364902905688882E-4</v>
      </c>
      <c r="AC6618" s="175"/>
    </row>
    <row r="6619" spans="1:29">
      <c r="A6619" t="s">
        <v>14472</v>
      </c>
      <c r="B6619" t="s">
        <v>14473</v>
      </c>
      <c r="C6619">
        <v>3.9</v>
      </c>
      <c r="D6619">
        <v>4.05</v>
      </c>
      <c r="E6619">
        <v>2.72</v>
      </c>
      <c r="F6619">
        <v>5.41</v>
      </c>
      <c r="G6619">
        <v>6</v>
      </c>
      <c r="H6619">
        <v>3.05</v>
      </c>
      <c r="I6619">
        <v>4.92</v>
      </c>
      <c r="J6619">
        <v>5.49</v>
      </c>
      <c r="K6619">
        <v>2.7</v>
      </c>
      <c r="U6619">
        <v>96</v>
      </c>
      <c r="V6619">
        <v>105</v>
      </c>
      <c r="W6619">
        <v>104</v>
      </c>
      <c r="X6619">
        <v>90</v>
      </c>
      <c r="Y6619">
        <v>111</v>
      </c>
      <c r="Z6619">
        <v>100</v>
      </c>
      <c r="AA6619">
        <f t="shared" si="1412"/>
        <v>606</v>
      </c>
      <c r="AB6619">
        <f t="shared" si="1413"/>
        <v>1.0098281609079522E-4</v>
      </c>
      <c r="AC6619" s="175"/>
    </row>
    <row r="6620" spans="1:29">
      <c r="A6620" t="s">
        <v>14474</v>
      </c>
      <c r="B6620" t="s">
        <v>14475</v>
      </c>
      <c r="C6620">
        <v>3.86</v>
      </c>
      <c r="D6620">
        <v>4.05</v>
      </c>
      <c r="E6620">
        <v>2.7</v>
      </c>
      <c r="F6620">
        <v>5.32</v>
      </c>
      <c r="G6620">
        <v>5.94</v>
      </c>
      <c r="H6620">
        <v>3.02</v>
      </c>
      <c r="I6620">
        <v>4.88</v>
      </c>
      <c r="J6620">
        <v>5.47</v>
      </c>
      <c r="K6620">
        <v>2.7</v>
      </c>
      <c r="U6620">
        <v>99</v>
      </c>
      <c r="V6620">
        <v>110</v>
      </c>
      <c r="W6620">
        <v>109</v>
      </c>
      <c r="X6620">
        <v>78</v>
      </c>
      <c r="Y6620">
        <v>109</v>
      </c>
      <c r="Z6620">
        <v>118</v>
      </c>
      <c r="AA6620">
        <f t="shared" si="1412"/>
        <v>623</v>
      </c>
      <c r="AB6620">
        <f t="shared" si="1413"/>
        <v>1.0381566736726966E-4</v>
      </c>
      <c r="AC6620" s="175"/>
    </row>
    <row r="6621" spans="1:29">
      <c r="A6621" t="s">
        <v>14476</v>
      </c>
      <c r="B6621" t="s">
        <v>14477</v>
      </c>
      <c r="C6621">
        <v>3.73</v>
      </c>
      <c r="D6621">
        <v>4.01</v>
      </c>
      <c r="E6621">
        <v>2.66</v>
      </c>
      <c r="F6621">
        <v>5.0999999999999996</v>
      </c>
      <c r="G6621">
        <v>5.78</v>
      </c>
      <c r="H6621">
        <v>2.97</v>
      </c>
      <c r="I6621">
        <v>4.75</v>
      </c>
      <c r="J6621">
        <v>5.39</v>
      </c>
      <c r="K6621">
        <v>2.7</v>
      </c>
      <c r="U6621">
        <v>97</v>
      </c>
      <c r="V6621">
        <v>115</v>
      </c>
      <c r="W6621">
        <v>114</v>
      </c>
      <c r="X6621">
        <v>83</v>
      </c>
      <c r="Y6621">
        <v>117</v>
      </c>
      <c r="Z6621">
        <v>139</v>
      </c>
      <c r="AA6621">
        <f t="shared" si="1412"/>
        <v>665</v>
      </c>
      <c r="AB6621">
        <f t="shared" si="1413"/>
        <v>1.1081447640326537E-4</v>
      </c>
      <c r="AC6621" s="175">
        <f t="shared" si="1407"/>
        <v>1.1743834924090418E-4</v>
      </c>
    </row>
    <row r="6622" spans="1:29">
      <c r="A6622" t="s">
        <v>14478</v>
      </c>
      <c r="B6622" t="s">
        <v>14479</v>
      </c>
      <c r="C6622">
        <v>3.59</v>
      </c>
      <c r="D6622">
        <v>3.94</v>
      </c>
      <c r="E6622">
        <v>2.6</v>
      </c>
      <c r="F6622">
        <v>4.83</v>
      </c>
      <c r="G6622">
        <v>5.56</v>
      </c>
      <c r="H6622">
        <v>2.88</v>
      </c>
      <c r="I6622">
        <v>4.6100000000000003</v>
      </c>
      <c r="J6622">
        <v>5.32</v>
      </c>
      <c r="K6622">
        <v>2.7</v>
      </c>
      <c r="U6622">
        <v>96</v>
      </c>
      <c r="V6622">
        <v>123</v>
      </c>
      <c r="W6622">
        <v>124</v>
      </c>
      <c r="X6622">
        <v>88</v>
      </c>
      <c r="Y6622">
        <v>123</v>
      </c>
      <c r="Z6622">
        <v>135</v>
      </c>
      <c r="AA6622">
        <f t="shared" si="1412"/>
        <v>689</v>
      </c>
      <c r="AB6622">
        <f t="shared" si="1413"/>
        <v>1.1481379585240579E-4</v>
      </c>
      <c r="AC6622" s="175"/>
    </row>
    <row r="6623" spans="1:29">
      <c r="A6623" t="s">
        <v>14480</v>
      </c>
      <c r="B6623" t="s">
        <v>14481</v>
      </c>
      <c r="C6623">
        <v>3.53</v>
      </c>
      <c r="D6623">
        <v>3.89</v>
      </c>
      <c r="E6623">
        <v>2.58</v>
      </c>
      <c r="F6623">
        <v>4.6900000000000004</v>
      </c>
      <c r="G6623">
        <v>5.45</v>
      </c>
      <c r="H6623">
        <v>2.83</v>
      </c>
      <c r="I6623">
        <v>4.55</v>
      </c>
      <c r="J6623">
        <v>5.29</v>
      </c>
      <c r="K6623">
        <v>2.7</v>
      </c>
      <c r="U6623">
        <v>96</v>
      </c>
      <c r="V6623">
        <v>131</v>
      </c>
      <c r="W6623">
        <v>130</v>
      </c>
      <c r="X6623">
        <v>102</v>
      </c>
      <c r="Y6623">
        <v>127</v>
      </c>
      <c r="Z6623">
        <v>142</v>
      </c>
      <c r="AA6623">
        <f t="shared" si="1412"/>
        <v>728</v>
      </c>
      <c r="AB6623">
        <f t="shared" si="1413"/>
        <v>1.2131268995725894E-4</v>
      </c>
      <c r="AC6623" s="175"/>
    </row>
    <row r="6624" spans="1:29">
      <c r="A6624" t="s">
        <v>14482</v>
      </c>
      <c r="B6624" t="s">
        <v>14483</v>
      </c>
      <c r="C6624">
        <v>3.48</v>
      </c>
      <c r="D6624">
        <v>3.86</v>
      </c>
      <c r="E6624">
        <v>2.56</v>
      </c>
      <c r="F6624">
        <v>4.5999999999999996</v>
      </c>
      <c r="G6624">
        <v>5.38</v>
      </c>
      <c r="H6624">
        <v>2.8</v>
      </c>
      <c r="I6624">
        <v>4.5</v>
      </c>
      <c r="J6624">
        <v>5.26</v>
      </c>
      <c r="K6624">
        <v>2.7</v>
      </c>
      <c r="U6624">
        <v>93</v>
      </c>
      <c r="V6624">
        <v>130</v>
      </c>
      <c r="W6624">
        <v>123</v>
      </c>
      <c r="X6624">
        <v>106</v>
      </c>
      <c r="Y6624">
        <v>138</v>
      </c>
      <c r="Z6624">
        <v>147</v>
      </c>
      <c r="AA6624">
        <f t="shared" si="1412"/>
        <v>737</v>
      </c>
      <c r="AB6624">
        <f t="shared" si="1413"/>
        <v>1.228124347506866E-4</v>
      </c>
      <c r="AC6624" s="175"/>
    </row>
    <row r="6625" spans="1:29">
      <c r="A6625" t="s">
        <v>14484</v>
      </c>
      <c r="B6625" t="s">
        <v>14485</v>
      </c>
      <c r="C6625">
        <v>3.45</v>
      </c>
      <c r="D6625">
        <v>3.83</v>
      </c>
      <c r="E6625">
        <v>2.5499999999999998</v>
      </c>
      <c r="F6625">
        <v>4.53</v>
      </c>
      <c r="G6625">
        <v>5.32</v>
      </c>
      <c r="H6625">
        <v>2.77</v>
      </c>
      <c r="I6625">
        <v>4.47</v>
      </c>
      <c r="J6625">
        <v>5.24</v>
      </c>
      <c r="K6625">
        <v>2.7</v>
      </c>
      <c r="U6625">
        <v>93</v>
      </c>
      <c r="V6625">
        <v>122</v>
      </c>
      <c r="W6625">
        <v>109</v>
      </c>
      <c r="X6625">
        <v>98</v>
      </c>
      <c r="Y6625">
        <v>134</v>
      </c>
      <c r="Z6625">
        <v>126</v>
      </c>
      <c r="AA6625">
        <f t="shared" si="1412"/>
        <v>682</v>
      </c>
      <c r="AB6625">
        <f t="shared" si="1413"/>
        <v>1.1364732767973983E-4</v>
      </c>
      <c r="AC6625" s="175">
        <f t="shared" si="1408"/>
        <v>8.0986218845093198E-5</v>
      </c>
    </row>
    <row r="6626" spans="1:29">
      <c r="A6626" t="s">
        <v>14486</v>
      </c>
      <c r="B6626" t="s">
        <v>14487</v>
      </c>
      <c r="C6626">
        <v>3.41</v>
      </c>
      <c r="D6626">
        <v>3.8</v>
      </c>
      <c r="E6626">
        <v>2.54</v>
      </c>
      <c r="F6626">
        <v>4.46</v>
      </c>
      <c r="G6626">
        <v>5.26</v>
      </c>
      <c r="H6626">
        <v>2.75</v>
      </c>
      <c r="I6626">
        <v>4.43</v>
      </c>
      <c r="J6626">
        <v>5.22</v>
      </c>
      <c r="K6626">
        <v>2.7</v>
      </c>
      <c r="U6626">
        <v>76</v>
      </c>
      <c r="V6626">
        <v>99</v>
      </c>
      <c r="W6626">
        <v>76</v>
      </c>
      <c r="X6626">
        <v>95</v>
      </c>
      <c r="Y6626">
        <v>122</v>
      </c>
      <c r="Z6626">
        <v>73</v>
      </c>
      <c r="AA6626">
        <f t="shared" si="1412"/>
        <v>541</v>
      </c>
      <c r="AB6626">
        <f t="shared" si="1413"/>
        <v>9.0151325916039949E-5</v>
      </c>
      <c r="AC6626" s="175"/>
    </row>
    <row r="6627" spans="1:29">
      <c r="A6627" t="s">
        <v>14488</v>
      </c>
      <c r="B6627" t="s">
        <v>14489</v>
      </c>
      <c r="C6627">
        <v>3.39</v>
      </c>
      <c r="D6627">
        <v>3.79</v>
      </c>
      <c r="E6627">
        <v>2.5299999999999998</v>
      </c>
      <c r="F6627">
        <v>4.41</v>
      </c>
      <c r="G6627">
        <v>5.22</v>
      </c>
      <c r="H6627">
        <v>2.74</v>
      </c>
      <c r="I6627">
        <v>4.42</v>
      </c>
      <c r="J6627">
        <v>5.21</v>
      </c>
      <c r="K6627">
        <v>2.7</v>
      </c>
      <c r="U6627">
        <v>66</v>
      </c>
      <c r="V6627">
        <v>70</v>
      </c>
      <c r="W6627">
        <v>50</v>
      </c>
      <c r="X6627">
        <v>71</v>
      </c>
      <c r="Y6627">
        <v>91</v>
      </c>
      <c r="Z6627">
        <v>30</v>
      </c>
      <c r="AA6627">
        <f t="shared" si="1412"/>
        <v>378</v>
      </c>
      <c r="AB6627">
        <f t="shared" si="1413"/>
        <v>6.2989281323961376E-5</v>
      </c>
      <c r="AC6627" s="175"/>
    </row>
    <row r="6628" spans="1:29">
      <c r="A6628" t="s">
        <v>14490</v>
      </c>
      <c r="B6628" t="s">
        <v>14491</v>
      </c>
      <c r="C6628">
        <v>3.39</v>
      </c>
      <c r="D6628">
        <v>3.78</v>
      </c>
      <c r="E6628">
        <v>2.5299999999999998</v>
      </c>
      <c r="F6628">
        <v>4.4000000000000004</v>
      </c>
      <c r="G6628">
        <v>5.21</v>
      </c>
      <c r="H6628">
        <v>2.73</v>
      </c>
      <c r="I6628">
        <v>4.41</v>
      </c>
      <c r="J6628">
        <v>5.21</v>
      </c>
      <c r="K6628">
        <v>2.7</v>
      </c>
      <c r="U6628">
        <v>74</v>
      </c>
      <c r="V6628">
        <v>61</v>
      </c>
      <c r="W6628">
        <v>55</v>
      </c>
      <c r="X6628">
        <v>72</v>
      </c>
      <c r="Y6628">
        <v>68</v>
      </c>
      <c r="Z6628">
        <v>13</v>
      </c>
      <c r="AA6628">
        <f t="shared" si="1412"/>
        <v>343</v>
      </c>
      <c r="AB6628">
        <f t="shared" si="1413"/>
        <v>5.7156940460631619E-5</v>
      </c>
      <c r="AC6628" s="175"/>
    </row>
    <row r="6629" spans="1:29">
      <c r="A6629" t="s">
        <v>14492</v>
      </c>
      <c r="B6629" t="s">
        <v>14493</v>
      </c>
      <c r="C6629">
        <v>3.37</v>
      </c>
      <c r="D6629">
        <v>3.76</v>
      </c>
      <c r="E6629">
        <v>2.52</v>
      </c>
      <c r="F6629">
        <v>4.3499999999999996</v>
      </c>
      <c r="G6629">
        <v>5.17</v>
      </c>
      <c r="H6629">
        <v>2.71</v>
      </c>
      <c r="I6629">
        <v>4.3899999999999997</v>
      </c>
      <c r="J6629">
        <v>5.2</v>
      </c>
      <c r="K6629">
        <v>2.7</v>
      </c>
      <c r="U6629">
        <v>77</v>
      </c>
      <c r="V6629">
        <v>65</v>
      </c>
      <c r="W6629">
        <v>59</v>
      </c>
      <c r="X6629">
        <v>84</v>
      </c>
      <c r="Y6629">
        <v>71</v>
      </c>
      <c r="Z6629">
        <v>15</v>
      </c>
      <c r="AA6629">
        <f t="shared" si="1412"/>
        <v>371</v>
      </c>
      <c r="AB6629">
        <f t="shared" si="1413"/>
        <v>6.1822813151295422E-5</v>
      </c>
      <c r="AC6629" s="175">
        <f t="shared" ref="AC6629" si="1415">SUM(AB6629:AB6632)/4</f>
        <v>7.0779622334266133E-5</v>
      </c>
    </row>
    <row r="6630" spans="1:29">
      <c r="A6630" t="s">
        <v>14494</v>
      </c>
      <c r="B6630" t="s">
        <v>14495</v>
      </c>
      <c r="C6630">
        <v>3.38</v>
      </c>
      <c r="D6630">
        <v>3.78</v>
      </c>
      <c r="E6630">
        <v>2.5299999999999998</v>
      </c>
      <c r="F6630">
        <v>4.38</v>
      </c>
      <c r="G6630">
        <v>5.19</v>
      </c>
      <c r="H6630">
        <v>2.72</v>
      </c>
      <c r="I6630">
        <v>4.4000000000000004</v>
      </c>
      <c r="J6630">
        <v>5.21</v>
      </c>
      <c r="K6630">
        <v>2.7</v>
      </c>
      <c r="U6630">
        <v>80</v>
      </c>
      <c r="V6630">
        <v>62</v>
      </c>
      <c r="W6630">
        <v>63</v>
      </c>
      <c r="X6630">
        <v>86</v>
      </c>
      <c r="Y6630">
        <v>69</v>
      </c>
      <c r="Z6630">
        <v>12</v>
      </c>
      <c r="AA6630">
        <f t="shared" si="1412"/>
        <v>372</v>
      </c>
      <c r="AB6630">
        <f t="shared" si="1413"/>
        <v>6.1989451461676276E-5</v>
      </c>
      <c r="AC6630" s="175"/>
    </row>
    <row r="6631" spans="1:29">
      <c r="A6631" t="s">
        <v>14496</v>
      </c>
      <c r="B6631" t="s">
        <v>14497</v>
      </c>
      <c r="C6631">
        <v>3.37</v>
      </c>
      <c r="D6631">
        <v>3.77</v>
      </c>
      <c r="E6631">
        <v>2.5299999999999998</v>
      </c>
      <c r="F6631">
        <v>4.3499999999999996</v>
      </c>
      <c r="G6631">
        <v>5.16</v>
      </c>
      <c r="H6631">
        <v>2.71</v>
      </c>
      <c r="I6631">
        <v>4.4000000000000004</v>
      </c>
      <c r="J6631">
        <v>5.2</v>
      </c>
      <c r="K6631">
        <v>2.7</v>
      </c>
      <c r="U6631">
        <v>88</v>
      </c>
      <c r="V6631">
        <v>71</v>
      </c>
      <c r="W6631">
        <v>71</v>
      </c>
      <c r="X6631">
        <v>85</v>
      </c>
      <c r="Y6631">
        <v>66</v>
      </c>
      <c r="Z6631">
        <v>23</v>
      </c>
      <c r="AA6631">
        <f t="shared" si="1412"/>
        <v>404</v>
      </c>
      <c r="AB6631">
        <f t="shared" si="1413"/>
        <v>6.7321877393863484E-5</v>
      </c>
      <c r="AC6631" s="175"/>
    </row>
    <row r="6632" spans="1:29">
      <c r="A6632" t="s">
        <v>14498</v>
      </c>
      <c r="B6632" t="s">
        <v>14499</v>
      </c>
      <c r="C6632">
        <v>3.38</v>
      </c>
      <c r="D6632">
        <v>3.78</v>
      </c>
      <c r="E6632">
        <v>2.5299999999999998</v>
      </c>
      <c r="F6632">
        <v>4.3600000000000003</v>
      </c>
      <c r="G6632">
        <v>5.17</v>
      </c>
      <c r="H6632">
        <v>2.7</v>
      </c>
      <c r="I6632">
        <v>4.41</v>
      </c>
      <c r="J6632">
        <v>5.21</v>
      </c>
      <c r="K6632">
        <v>2.7</v>
      </c>
      <c r="U6632">
        <v>96</v>
      </c>
      <c r="V6632">
        <v>94</v>
      </c>
      <c r="W6632">
        <v>92</v>
      </c>
      <c r="X6632">
        <v>111</v>
      </c>
      <c r="Y6632">
        <v>106</v>
      </c>
      <c r="Z6632">
        <v>53</v>
      </c>
      <c r="AA6632">
        <f t="shared" si="1412"/>
        <v>552</v>
      </c>
      <c r="AB6632">
        <f t="shared" si="1413"/>
        <v>9.1984347330229308E-5</v>
      </c>
      <c r="AC6632" s="175"/>
    </row>
    <row r="6633" spans="1:29">
      <c r="A6633" t="s">
        <v>14500</v>
      </c>
      <c r="B6633" t="s">
        <v>14501</v>
      </c>
      <c r="C6633">
        <v>3.4</v>
      </c>
      <c r="D6633">
        <v>3.79</v>
      </c>
      <c r="E6633">
        <v>2.5299999999999998</v>
      </c>
      <c r="F6633">
        <v>4.3899999999999997</v>
      </c>
      <c r="G6633">
        <v>5.19</v>
      </c>
      <c r="H6633">
        <v>2.71</v>
      </c>
      <c r="I6633">
        <v>4.42</v>
      </c>
      <c r="J6633">
        <v>5.21</v>
      </c>
      <c r="K6633">
        <v>2.7</v>
      </c>
      <c r="U6633">
        <v>93</v>
      </c>
      <c r="V6633">
        <v>144</v>
      </c>
      <c r="W6633">
        <v>127</v>
      </c>
      <c r="X6633">
        <v>181</v>
      </c>
      <c r="Y6633">
        <v>144</v>
      </c>
      <c r="Z6633">
        <v>168</v>
      </c>
      <c r="AA6633">
        <f t="shared" si="1412"/>
        <v>857</v>
      </c>
      <c r="AB6633">
        <f t="shared" si="1413"/>
        <v>1.4280903199638862E-4</v>
      </c>
      <c r="AC6633" s="175">
        <f t="shared" ref="AC6633" si="1416">SUM(AB6633:AB6636)/4</f>
        <v>1.5897294810333107E-4</v>
      </c>
    </row>
    <row r="6634" spans="1:29">
      <c r="A6634" t="s">
        <v>14502</v>
      </c>
      <c r="B6634" t="s">
        <v>14503</v>
      </c>
      <c r="C6634">
        <v>3.42</v>
      </c>
      <c r="D6634">
        <v>3.81</v>
      </c>
      <c r="E6634">
        <v>2.54</v>
      </c>
      <c r="F6634">
        <v>4.42</v>
      </c>
      <c r="G6634">
        <v>5.2</v>
      </c>
      <c r="H6634">
        <v>2.71</v>
      </c>
      <c r="I6634">
        <v>4.4400000000000004</v>
      </c>
      <c r="J6634">
        <v>5.23</v>
      </c>
      <c r="K6634">
        <v>2.7</v>
      </c>
      <c r="U6634">
        <v>129</v>
      </c>
      <c r="V6634">
        <v>161</v>
      </c>
      <c r="W6634">
        <v>152</v>
      </c>
      <c r="X6634">
        <v>200</v>
      </c>
      <c r="Y6634">
        <v>122</v>
      </c>
      <c r="Z6634">
        <v>262</v>
      </c>
      <c r="AA6634">
        <f t="shared" si="1412"/>
        <v>1026</v>
      </c>
      <c r="AB6634">
        <f t="shared" si="1413"/>
        <v>1.7097090645075229E-4</v>
      </c>
      <c r="AC6634" s="175"/>
    </row>
    <row r="6635" spans="1:29">
      <c r="A6635" t="s">
        <v>14504</v>
      </c>
      <c r="B6635" t="s">
        <v>14505</v>
      </c>
      <c r="C6635">
        <v>3.47</v>
      </c>
      <c r="D6635">
        <v>3.85</v>
      </c>
      <c r="E6635">
        <v>2.56</v>
      </c>
      <c r="F6635">
        <v>4.47</v>
      </c>
      <c r="G6635">
        <v>5.23</v>
      </c>
      <c r="H6635">
        <v>2.71</v>
      </c>
      <c r="I6635">
        <v>4.49</v>
      </c>
      <c r="J6635">
        <v>5.25</v>
      </c>
      <c r="K6635">
        <v>2.7</v>
      </c>
      <c r="U6635">
        <v>138</v>
      </c>
      <c r="V6635">
        <v>142</v>
      </c>
      <c r="W6635">
        <v>150</v>
      </c>
      <c r="X6635">
        <v>213</v>
      </c>
      <c r="Y6635">
        <v>154</v>
      </c>
      <c r="Z6635">
        <v>226</v>
      </c>
      <c r="AA6635">
        <f t="shared" si="1412"/>
        <v>1023</v>
      </c>
      <c r="AB6635">
        <f t="shared" si="1413"/>
        <v>1.7047099151960976E-4</v>
      </c>
      <c r="AC6635" s="175"/>
    </row>
    <row r="6636" spans="1:29">
      <c r="A6636" t="s">
        <v>14506</v>
      </c>
      <c r="B6636" t="s">
        <v>14507</v>
      </c>
      <c r="C6636">
        <v>3.53</v>
      </c>
      <c r="D6636">
        <v>3.9</v>
      </c>
      <c r="E6636">
        <v>2.58</v>
      </c>
      <c r="F6636">
        <v>4.57</v>
      </c>
      <c r="G6636">
        <v>5.3</v>
      </c>
      <c r="H6636">
        <v>2.73</v>
      </c>
      <c r="I6636">
        <v>4.5599999999999996</v>
      </c>
      <c r="J6636">
        <v>5.29</v>
      </c>
      <c r="K6636">
        <v>2.7</v>
      </c>
      <c r="U6636">
        <v>153</v>
      </c>
      <c r="V6636">
        <v>140</v>
      </c>
      <c r="W6636">
        <v>140</v>
      </c>
      <c r="X6636">
        <v>168</v>
      </c>
      <c r="Y6636">
        <v>138</v>
      </c>
      <c r="Z6636">
        <v>171</v>
      </c>
      <c r="AA6636">
        <f t="shared" si="1412"/>
        <v>910</v>
      </c>
      <c r="AB6636">
        <f t="shared" si="1413"/>
        <v>1.5164086244657366E-4</v>
      </c>
      <c r="AC6636" s="175"/>
    </row>
    <row r="6637" spans="1:29">
      <c r="A6637" t="s">
        <v>14508</v>
      </c>
      <c r="B6637" t="s">
        <v>14509</v>
      </c>
      <c r="C6637">
        <v>3.6</v>
      </c>
      <c r="D6637">
        <v>3.95</v>
      </c>
      <c r="E6637">
        <v>2.6</v>
      </c>
      <c r="F6637">
        <v>4.67</v>
      </c>
      <c r="G6637">
        <v>5.38</v>
      </c>
      <c r="H6637">
        <v>2.76</v>
      </c>
      <c r="I6637">
        <v>4.62</v>
      </c>
      <c r="J6637">
        <v>5.33</v>
      </c>
      <c r="K6637">
        <v>2.7</v>
      </c>
      <c r="U6637">
        <v>140</v>
      </c>
      <c r="V6637">
        <v>130</v>
      </c>
      <c r="W6637">
        <v>127</v>
      </c>
      <c r="X6637">
        <v>156</v>
      </c>
      <c r="Y6637">
        <v>140</v>
      </c>
      <c r="Z6637">
        <v>164</v>
      </c>
      <c r="AA6637">
        <f t="shared" si="1412"/>
        <v>857</v>
      </c>
      <c r="AB6637">
        <f t="shared" si="1413"/>
        <v>1.4280903199638862E-4</v>
      </c>
      <c r="AC6637" s="175">
        <f t="shared" ref="AC6637" si="1417">SUM(AB6637:AB6640)/4</f>
        <v>1.3126932900251473E-4</v>
      </c>
    </row>
    <row r="6638" spans="1:29">
      <c r="A6638" t="s">
        <v>14510</v>
      </c>
      <c r="B6638" t="s">
        <v>14511</v>
      </c>
      <c r="C6638">
        <v>3.7</v>
      </c>
      <c r="D6638">
        <v>4.01</v>
      </c>
      <c r="E6638">
        <v>2.64</v>
      </c>
      <c r="F6638">
        <v>4.87</v>
      </c>
      <c r="G6638">
        <v>5.53</v>
      </c>
      <c r="H6638">
        <v>2.81</v>
      </c>
      <c r="I6638">
        <v>4.72</v>
      </c>
      <c r="J6638">
        <v>5.38</v>
      </c>
      <c r="K6638">
        <v>2.7</v>
      </c>
      <c r="U6638">
        <v>128</v>
      </c>
      <c r="V6638">
        <v>125</v>
      </c>
      <c r="W6638">
        <v>118</v>
      </c>
      <c r="X6638">
        <v>145</v>
      </c>
      <c r="Y6638">
        <v>133</v>
      </c>
      <c r="Z6638">
        <v>149</v>
      </c>
      <c r="AA6638">
        <f t="shared" si="1412"/>
        <v>798</v>
      </c>
      <c r="AB6638">
        <f t="shared" si="1413"/>
        <v>1.3297737168391845E-4</v>
      </c>
      <c r="AC6638" s="175"/>
    </row>
    <row r="6639" spans="1:29">
      <c r="A6639" t="s">
        <v>14512</v>
      </c>
      <c r="B6639" t="s">
        <v>14513</v>
      </c>
      <c r="C6639">
        <v>3.75</v>
      </c>
      <c r="D6639">
        <v>4.03</v>
      </c>
      <c r="E6639">
        <v>2.66</v>
      </c>
      <c r="F6639">
        <v>4.96</v>
      </c>
      <c r="G6639">
        <v>5.62</v>
      </c>
      <c r="H6639">
        <v>2.85</v>
      </c>
      <c r="I6639">
        <v>4.7699999999999996</v>
      </c>
      <c r="J6639">
        <v>5.41</v>
      </c>
      <c r="K6639">
        <v>2.7</v>
      </c>
      <c r="U6639">
        <v>119</v>
      </c>
      <c r="V6639">
        <v>119</v>
      </c>
      <c r="W6639">
        <v>108</v>
      </c>
      <c r="X6639">
        <v>133</v>
      </c>
      <c r="Y6639">
        <v>129</v>
      </c>
      <c r="Z6639">
        <v>151</v>
      </c>
      <c r="AA6639">
        <f t="shared" si="1412"/>
        <v>759</v>
      </c>
      <c r="AB6639">
        <f t="shared" si="1413"/>
        <v>1.2647847757906529E-4</v>
      </c>
      <c r="AC6639" s="175"/>
    </row>
    <row r="6640" spans="1:29">
      <c r="A6640" t="s">
        <v>14514</v>
      </c>
      <c r="B6640" t="s">
        <v>14515</v>
      </c>
      <c r="C6640">
        <v>3.78</v>
      </c>
      <c r="D6640">
        <v>4.03</v>
      </c>
      <c r="E6640">
        <v>2.67</v>
      </c>
      <c r="F6640">
        <v>5.0599999999999996</v>
      </c>
      <c r="G6640">
        <v>5.7</v>
      </c>
      <c r="H6640">
        <v>2.89</v>
      </c>
      <c r="I6640">
        <v>4.8</v>
      </c>
      <c r="J6640">
        <v>5.42</v>
      </c>
      <c r="K6640">
        <v>2.7</v>
      </c>
      <c r="U6640">
        <v>113</v>
      </c>
      <c r="V6640">
        <v>116</v>
      </c>
      <c r="W6640">
        <v>106</v>
      </c>
      <c r="X6640">
        <v>127</v>
      </c>
      <c r="Y6640">
        <v>130</v>
      </c>
      <c r="Z6640">
        <v>145</v>
      </c>
      <c r="AA6640">
        <f t="shared" si="1412"/>
        <v>737</v>
      </c>
      <c r="AB6640">
        <f t="shared" si="1413"/>
        <v>1.228124347506866E-4</v>
      </c>
      <c r="AC6640" s="175"/>
    </row>
    <row r="6641" spans="1:29">
      <c r="A6641" t="s">
        <v>14516</v>
      </c>
      <c r="B6641" t="s">
        <v>14517</v>
      </c>
      <c r="C6641">
        <v>3.8</v>
      </c>
      <c r="D6641">
        <v>4.03</v>
      </c>
      <c r="E6641">
        <v>2.68</v>
      </c>
      <c r="F6641">
        <v>5.13</v>
      </c>
      <c r="G6641">
        <v>5.77</v>
      </c>
      <c r="H6641">
        <v>2.92</v>
      </c>
      <c r="I6641">
        <v>4.82</v>
      </c>
      <c r="J6641">
        <v>5.44</v>
      </c>
      <c r="K6641">
        <v>2.7</v>
      </c>
      <c r="U6641">
        <v>112</v>
      </c>
      <c r="V6641">
        <v>116</v>
      </c>
      <c r="W6641">
        <v>110</v>
      </c>
      <c r="X6641">
        <v>109</v>
      </c>
      <c r="Y6641">
        <v>119</v>
      </c>
      <c r="Z6641">
        <v>117</v>
      </c>
      <c r="AA6641">
        <f t="shared" si="1412"/>
        <v>683</v>
      </c>
      <c r="AB6641">
        <f t="shared" si="1413"/>
        <v>1.1381396599012069E-4</v>
      </c>
      <c r="AC6641" s="175">
        <f t="shared" ref="AC6641" si="1418">SUM(AB6641:AB6644)/4</f>
        <v>1.1127273175681272E-4</v>
      </c>
    </row>
    <row r="6642" spans="1:29">
      <c r="A6642" t="s">
        <v>14518</v>
      </c>
      <c r="B6642" t="s">
        <v>14519</v>
      </c>
      <c r="C6642">
        <v>3.81</v>
      </c>
      <c r="D6642">
        <v>4.04</v>
      </c>
      <c r="E6642">
        <v>2.69</v>
      </c>
      <c r="F6642">
        <v>5.17</v>
      </c>
      <c r="G6642">
        <v>5.8</v>
      </c>
      <c r="H6642">
        <v>2.94</v>
      </c>
      <c r="I6642">
        <v>4.84</v>
      </c>
      <c r="J6642">
        <v>5.45</v>
      </c>
      <c r="K6642">
        <v>2.7</v>
      </c>
      <c r="U6642">
        <v>115</v>
      </c>
      <c r="V6642">
        <v>114</v>
      </c>
      <c r="W6642">
        <v>113</v>
      </c>
      <c r="X6642">
        <v>90</v>
      </c>
      <c r="Y6642">
        <v>122</v>
      </c>
      <c r="Z6642">
        <v>112</v>
      </c>
      <c r="AA6642">
        <f t="shared" si="1412"/>
        <v>666</v>
      </c>
      <c r="AB6642">
        <f t="shared" si="1413"/>
        <v>1.1098111471364623E-4</v>
      </c>
      <c r="AC6642" s="175"/>
    </row>
    <row r="6643" spans="1:29">
      <c r="A6643" t="s">
        <v>14520</v>
      </c>
      <c r="B6643" t="s">
        <v>14521</v>
      </c>
      <c r="C6643">
        <v>3.8</v>
      </c>
      <c r="D6643">
        <v>4.03</v>
      </c>
      <c r="E6643">
        <v>2.68</v>
      </c>
      <c r="F6643">
        <v>5.14</v>
      </c>
      <c r="G6643">
        <v>5.78</v>
      </c>
      <c r="H6643">
        <v>2.93</v>
      </c>
      <c r="I6643">
        <v>4.82</v>
      </c>
      <c r="J6643">
        <v>5.44</v>
      </c>
      <c r="K6643">
        <v>2.7</v>
      </c>
      <c r="U6643">
        <v>113</v>
      </c>
      <c r="V6643">
        <v>120</v>
      </c>
      <c r="W6643">
        <v>122</v>
      </c>
      <c r="X6643">
        <v>86</v>
      </c>
      <c r="Y6643">
        <v>111</v>
      </c>
      <c r="Z6643">
        <v>100</v>
      </c>
      <c r="AA6643">
        <f t="shared" si="1412"/>
        <v>652</v>
      </c>
      <c r="AB6643">
        <f t="shared" si="1413"/>
        <v>1.0864817836831432E-4</v>
      </c>
      <c r="AC6643" s="175"/>
    </row>
    <row r="6644" spans="1:29">
      <c r="A6644" t="s">
        <v>14522</v>
      </c>
      <c r="B6644" t="s">
        <v>14523</v>
      </c>
      <c r="C6644">
        <v>3.78</v>
      </c>
      <c r="D6644">
        <v>4.03</v>
      </c>
      <c r="E6644">
        <v>2.67</v>
      </c>
      <c r="F6644">
        <v>5.0999999999999996</v>
      </c>
      <c r="G6644">
        <v>5.74</v>
      </c>
      <c r="H6644">
        <v>2.92</v>
      </c>
      <c r="I6644">
        <v>4.8</v>
      </c>
      <c r="J6644">
        <v>5.42</v>
      </c>
      <c r="K6644">
        <v>2.7</v>
      </c>
      <c r="U6644">
        <v>117</v>
      </c>
      <c r="V6644">
        <v>127</v>
      </c>
      <c r="W6644">
        <v>126</v>
      </c>
      <c r="X6644">
        <v>73</v>
      </c>
      <c r="Y6644">
        <v>109</v>
      </c>
      <c r="Z6644">
        <v>118</v>
      </c>
      <c r="AA6644">
        <f t="shared" si="1412"/>
        <v>670</v>
      </c>
      <c r="AB6644">
        <f t="shared" si="1413"/>
        <v>1.1164766795516963E-4</v>
      </c>
      <c r="AC6644" s="175"/>
    </row>
    <row r="6645" spans="1:29">
      <c r="A6645" t="s">
        <v>14524</v>
      </c>
      <c r="B6645" t="s">
        <v>14525</v>
      </c>
      <c r="C6645">
        <v>3.75</v>
      </c>
      <c r="D6645">
        <v>4.01</v>
      </c>
      <c r="E6645">
        <v>2.66</v>
      </c>
      <c r="F6645">
        <v>5.03</v>
      </c>
      <c r="G6645">
        <v>5.69</v>
      </c>
      <c r="H6645">
        <v>2.9</v>
      </c>
      <c r="I6645">
        <v>4.7699999999999996</v>
      </c>
      <c r="J6645">
        <v>5.41</v>
      </c>
      <c r="K6645">
        <v>2.7</v>
      </c>
      <c r="U6645">
        <v>114</v>
      </c>
      <c r="V6645">
        <v>133</v>
      </c>
      <c r="W6645">
        <v>133</v>
      </c>
      <c r="X6645">
        <v>84</v>
      </c>
      <c r="Y6645">
        <v>117</v>
      </c>
      <c r="Z6645">
        <v>139</v>
      </c>
      <c r="AA6645">
        <f t="shared" si="1412"/>
        <v>720</v>
      </c>
      <c r="AB6645">
        <f t="shared" si="1413"/>
        <v>1.1997958347421214E-4</v>
      </c>
      <c r="AC6645" s="175">
        <f t="shared" ref="AC6645" si="1419">SUM(AB6645:AB6648)/4</f>
        <v>1.2568694560475627E-4</v>
      </c>
    </row>
    <row r="6646" spans="1:29">
      <c r="A6646" t="s">
        <v>14526</v>
      </c>
      <c r="B6646" t="s">
        <v>14527</v>
      </c>
      <c r="C6646">
        <v>3.72</v>
      </c>
      <c r="D6646">
        <v>4</v>
      </c>
      <c r="E6646">
        <v>2.65</v>
      </c>
      <c r="F6646">
        <v>4.99</v>
      </c>
      <c r="G6646">
        <v>5.66</v>
      </c>
      <c r="H6646">
        <v>2.89</v>
      </c>
      <c r="I6646">
        <v>4.74</v>
      </c>
      <c r="J6646">
        <v>5.39</v>
      </c>
      <c r="K6646">
        <v>2.7</v>
      </c>
      <c r="U6646">
        <v>113</v>
      </c>
      <c r="V6646">
        <v>140</v>
      </c>
      <c r="W6646">
        <v>140</v>
      </c>
      <c r="X6646">
        <v>90</v>
      </c>
      <c r="Y6646">
        <v>123</v>
      </c>
      <c r="Z6646">
        <v>135</v>
      </c>
      <c r="AA6646">
        <f t="shared" si="1412"/>
        <v>741</v>
      </c>
      <c r="AB6646">
        <f t="shared" si="1413"/>
        <v>1.2347898799220999E-4</v>
      </c>
      <c r="AC6646" s="175"/>
    </row>
    <row r="6647" spans="1:29">
      <c r="A6647" t="s">
        <v>14528</v>
      </c>
      <c r="B6647" t="s">
        <v>14529</v>
      </c>
      <c r="C6647">
        <v>3.72</v>
      </c>
      <c r="D6647">
        <v>4</v>
      </c>
      <c r="E6647">
        <v>2.65</v>
      </c>
      <c r="F6647">
        <v>4.9800000000000004</v>
      </c>
      <c r="G6647">
        <v>5.65</v>
      </c>
      <c r="H6647">
        <v>2.88</v>
      </c>
      <c r="I6647">
        <v>4.74</v>
      </c>
      <c r="J6647">
        <v>5.39</v>
      </c>
      <c r="K6647">
        <v>2.7</v>
      </c>
      <c r="U6647">
        <v>108</v>
      </c>
      <c r="V6647">
        <v>146</v>
      </c>
      <c r="W6647">
        <v>143</v>
      </c>
      <c r="X6647">
        <v>111</v>
      </c>
      <c r="Y6647">
        <v>127</v>
      </c>
      <c r="Z6647">
        <v>142</v>
      </c>
      <c r="AA6647">
        <f t="shared" si="1412"/>
        <v>777</v>
      </c>
      <c r="AB6647">
        <f t="shared" si="1413"/>
        <v>1.2947796716592059E-4</v>
      </c>
      <c r="AC6647" s="175"/>
    </row>
    <row r="6648" spans="1:29">
      <c r="A6648" t="s">
        <v>14530</v>
      </c>
      <c r="B6648" t="s">
        <v>14531</v>
      </c>
      <c r="C6648">
        <v>3.72</v>
      </c>
      <c r="D6648">
        <v>4</v>
      </c>
      <c r="E6648">
        <v>2.65</v>
      </c>
      <c r="F6648">
        <v>4.9800000000000004</v>
      </c>
      <c r="G6648">
        <v>5.65</v>
      </c>
      <c r="H6648">
        <v>2.88</v>
      </c>
      <c r="I6648">
        <v>4.74</v>
      </c>
      <c r="J6648">
        <v>5.39</v>
      </c>
      <c r="K6648">
        <v>2.7</v>
      </c>
      <c r="U6648">
        <v>105</v>
      </c>
      <c r="V6648">
        <v>144</v>
      </c>
      <c r="W6648">
        <v>135</v>
      </c>
      <c r="X6648">
        <v>110</v>
      </c>
      <c r="Y6648">
        <v>138</v>
      </c>
      <c r="Z6648">
        <v>147</v>
      </c>
      <c r="AA6648">
        <f t="shared" si="1412"/>
        <v>779</v>
      </c>
      <c r="AB6648">
        <f t="shared" si="1413"/>
        <v>1.298112437866823E-4</v>
      </c>
      <c r="AC6648" s="175"/>
    </row>
    <row r="6649" spans="1:29">
      <c r="A6649" t="s">
        <v>14532</v>
      </c>
      <c r="B6649" t="s">
        <v>14533</v>
      </c>
      <c r="C6649">
        <v>3.72</v>
      </c>
      <c r="D6649">
        <v>4</v>
      </c>
      <c r="E6649">
        <v>2.65</v>
      </c>
      <c r="F6649">
        <v>4.9800000000000004</v>
      </c>
      <c r="G6649">
        <v>5.66</v>
      </c>
      <c r="H6649">
        <v>2.88</v>
      </c>
      <c r="I6649">
        <v>4.74</v>
      </c>
      <c r="J6649">
        <v>5.39</v>
      </c>
      <c r="K6649">
        <v>2.7</v>
      </c>
      <c r="U6649">
        <v>101</v>
      </c>
      <c r="V6649">
        <v>132</v>
      </c>
      <c r="W6649">
        <v>119</v>
      </c>
      <c r="X6649">
        <v>105</v>
      </c>
      <c r="Y6649">
        <v>134</v>
      </c>
      <c r="Z6649">
        <v>126</v>
      </c>
      <c r="AA6649">
        <f t="shared" si="1412"/>
        <v>717</v>
      </c>
      <c r="AB6649">
        <f t="shared" si="1413"/>
        <v>1.1947966854306959E-4</v>
      </c>
      <c r="AC6649" s="175">
        <f t="shared" ref="AC6649" si="1420">SUM(AB6649:AB6652)/4</f>
        <v>8.5735410690947428E-5</v>
      </c>
    </row>
    <row r="6650" spans="1:29">
      <c r="A6650" t="s">
        <v>14534</v>
      </c>
      <c r="B6650" t="s">
        <v>14535</v>
      </c>
      <c r="C6650">
        <v>3.69</v>
      </c>
      <c r="D6650">
        <v>3.99</v>
      </c>
      <c r="E6650">
        <v>2.64</v>
      </c>
      <c r="F6650">
        <v>4.9400000000000004</v>
      </c>
      <c r="G6650">
        <v>5.62</v>
      </c>
      <c r="H6650">
        <v>2.87</v>
      </c>
      <c r="I6650">
        <v>4.72</v>
      </c>
      <c r="J6650">
        <v>5.38</v>
      </c>
      <c r="K6650">
        <v>2.7</v>
      </c>
      <c r="U6650">
        <v>85</v>
      </c>
      <c r="V6650">
        <v>108</v>
      </c>
      <c r="W6650">
        <v>83</v>
      </c>
      <c r="X6650">
        <v>95</v>
      </c>
      <c r="Y6650">
        <v>122</v>
      </c>
      <c r="Z6650">
        <v>73</v>
      </c>
      <c r="AA6650">
        <f t="shared" si="1412"/>
        <v>566</v>
      </c>
      <c r="AB6650">
        <f t="shared" si="1413"/>
        <v>9.4317283675561203E-5</v>
      </c>
      <c r="AC6650" s="175"/>
    </row>
    <row r="6651" spans="1:29">
      <c r="A6651" t="s">
        <v>14536</v>
      </c>
      <c r="B6651" t="s">
        <v>14537</v>
      </c>
      <c r="C6651">
        <v>3.68</v>
      </c>
      <c r="D6651">
        <v>3.99</v>
      </c>
      <c r="E6651">
        <v>2.63</v>
      </c>
      <c r="F6651">
        <v>4.92</v>
      </c>
      <c r="G6651">
        <v>5.61</v>
      </c>
      <c r="H6651">
        <v>2.87</v>
      </c>
      <c r="I6651">
        <v>4.71</v>
      </c>
      <c r="J6651">
        <v>5.37</v>
      </c>
      <c r="K6651">
        <v>2.7</v>
      </c>
      <c r="U6651">
        <v>77</v>
      </c>
      <c r="V6651">
        <v>78</v>
      </c>
      <c r="W6651">
        <v>60</v>
      </c>
      <c r="X6651">
        <v>71</v>
      </c>
      <c r="Y6651">
        <v>91</v>
      </c>
      <c r="Z6651">
        <v>30</v>
      </c>
      <c r="AA6651">
        <f t="shared" si="1412"/>
        <v>407</v>
      </c>
      <c r="AB6651">
        <f t="shared" si="1413"/>
        <v>6.7821792325006033E-5</v>
      </c>
      <c r="AC6651" s="175"/>
    </row>
    <row r="6652" spans="1:29">
      <c r="A6652" t="s">
        <v>14538</v>
      </c>
      <c r="B6652" t="s">
        <v>14539</v>
      </c>
      <c r="C6652">
        <v>3.66</v>
      </c>
      <c r="D6652">
        <v>3.97</v>
      </c>
      <c r="E6652">
        <v>2.63</v>
      </c>
      <c r="F6652">
        <v>4.8899999999999997</v>
      </c>
      <c r="G6652">
        <v>5.58</v>
      </c>
      <c r="H6652">
        <v>2.86</v>
      </c>
      <c r="I6652">
        <v>4.68</v>
      </c>
      <c r="J6652">
        <v>5.36</v>
      </c>
      <c r="K6652">
        <v>2.7</v>
      </c>
      <c r="U6652">
        <v>74</v>
      </c>
      <c r="V6652">
        <v>64</v>
      </c>
      <c r="W6652">
        <v>61</v>
      </c>
      <c r="X6652">
        <v>88</v>
      </c>
      <c r="Y6652">
        <v>68</v>
      </c>
      <c r="Z6652">
        <v>13</v>
      </c>
      <c r="AA6652">
        <f t="shared" si="1412"/>
        <v>368</v>
      </c>
      <c r="AB6652">
        <f t="shared" si="1413"/>
        <v>6.1322898220152872E-5</v>
      </c>
      <c r="AC6652" s="175"/>
    </row>
    <row r="6653" spans="1:29">
      <c r="A6653" t="s">
        <v>14540</v>
      </c>
      <c r="B6653" t="s">
        <v>14541</v>
      </c>
      <c r="C6653">
        <v>3.65</v>
      </c>
      <c r="D6653">
        <v>3.96</v>
      </c>
      <c r="E6653">
        <v>2.62</v>
      </c>
      <c r="F6653">
        <v>4.87</v>
      </c>
      <c r="G6653">
        <v>5.58</v>
      </c>
      <c r="H6653">
        <v>2.86</v>
      </c>
      <c r="I6653">
        <v>4.67</v>
      </c>
      <c r="J6653">
        <v>5.35</v>
      </c>
      <c r="K6653">
        <v>2.7</v>
      </c>
      <c r="U6653">
        <v>75</v>
      </c>
      <c r="V6653">
        <v>70</v>
      </c>
      <c r="W6653">
        <v>65</v>
      </c>
      <c r="X6653">
        <v>88</v>
      </c>
      <c r="Y6653">
        <v>71</v>
      </c>
      <c r="Z6653">
        <v>15</v>
      </c>
      <c r="AA6653">
        <f t="shared" si="1412"/>
        <v>384</v>
      </c>
      <c r="AB6653">
        <f t="shared" si="1413"/>
        <v>6.3989111186246476E-5</v>
      </c>
      <c r="AC6653" s="175">
        <f t="shared" ref="AC6653" si="1421">SUM(AB6653:AB6656)/4</f>
        <v>7.2071069239717714E-5</v>
      </c>
    </row>
    <row r="6654" spans="1:29">
      <c r="A6654" t="s">
        <v>14542</v>
      </c>
      <c r="B6654" t="s">
        <v>14543</v>
      </c>
      <c r="C6654">
        <v>3.63</v>
      </c>
      <c r="D6654">
        <v>3.95</v>
      </c>
      <c r="E6654">
        <v>2.62</v>
      </c>
      <c r="F6654">
        <v>4.8499999999999996</v>
      </c>
      <c r="G6654">
        <v>5.56</v>
      </c>
      <c r="H6654">
        <v>2.86</v>
      </c>
      <c r="I6654">
        <v>4.6500000000000004</v>
      </c>
      <c r="J6654">
        <v>5.34</v>
      </c>
      <c r="K6654">
        <v>2.7</v>
      </c>
      <c r="U6654">
        <v>84</v>
      </c>
      <c r="V6654">
        <v>67</v>
      </c>
      <c r="W6654">
        <v>68</v>
      </c>
      <c r="X6654">
        <v>67</v>
      </c>
      <c r="Y6654">
        <v>69</v>
      </c>
      <c r="Z6654">
        <v>12</v>
      </c>
      <c r="AA6654">
        <f t="shared" si="1412"/>
        <v>367</v>
      </c>
      <c r="AB6654">
        <f t="shared" si="1413"/>
        <v>6.1156259909772017E-5</v>
      </c>
      <c r="AC6654" s="175"/>
    </row>
    <row r="6655" spans="1:29">
      <c r="A6655" t="s">
        <v>14544</v>
      </c>
      <c r="B6655" t="s">
        <v>14545</v>
      </c>
      <c r="C6655">
        <v>3.6</v>
      </c>
      <c r="D6655">
        <v>3.93</v>
      </c>
      <c r="E6655">
        <v>2.61</v>
      </c>
      <c r="F6655">
        <v>4.8</v>
      </c>
      <c r="G6655">
        <v>5.53</v>
      </c>
      <c r="H6655">
        <v>2.84</v>
      </c>
      <c r="I6655">
        <v>4.62</v>
      </c>
      <c r="J6655">
        <v>5.33</v>
      </c>
      <c r="K6655">
        <v>2.7</v>
      </c>
      <c r="U6655">
        <v>90</v>
      </c>
      <c r="V6655">
        <v>76</v>
      </c>
      <c r="W6655">
        <v>77</v>
      </c>
      <c r="X6655">
        <v>84</v>
      </c>
      <c r="Y6655">
        <v>66</v>
      </c>
      <c r="Z6655">
        <v>23</v>
      </c>
      <c r="AA6655">
        <f t="shared" si="1412"/>
        <v>416</v>
      </c>
      <c r="AB6655">
        <f t="shared" si="1413"/>
        <v>6.9321537118433683E-5</v>
      </c>
      <c r="AC6655" s="175"/>
    </row>
    <row r="6656" spans="1:29">
      <c r="A6656" t="s">
        <v>14546</v>
      </c>
      <c r="B6656" t="s">
        <v>14547</v>
      </c>
      <c r="C6656">
        <v>3.59</v>
      </c>
      <c r="D6656">
        <v>3.92</v>
      </c>
      <c r="E6656">
        <v>2.6</v>
      </c>
      <c r="F6656">
        <v>4.78</v>
      </c>
      <c r="G6656">
        <v>5.51</v>
      </c>
      <c r="H6656">
        <v>2.84</v>
      </c>
      <c r="I6656">
        <v>4.6100000000000003</v>
      </c>
      <c r="J6656">
        <v>5.32</v>
      </c>
      <c r="K6656">
        <v>2.7</v>
      </c>
      <c r="U6656">
        <v>103</v>
      </c>
      <c r="V6656">
        <v>99</v>
      </c>
      <c r="W6656">
        <v>98</v>
      </c>
      <c r="X6656">
        <v>104</v>
      </c>
      <c r="Y6656">
        <v>106</v>
      </c>
      <c r="Z6656">
        <v>53</v>
      </c>
      <c r="AA6656">
        <f t="shared" si="1412"/>
        <v>563</v>
      </c>
      <c r="AB6656">
        <f t="shared" si="1413"/>
        <v>9.3817368744418653E-5</v>
      </c>
      <c r="AC6656" s="175"/>
    </row>
    <row r="6657" spans="1:29">
      <c r="A6657" t="s">
        <v>14548</v>
      </c>
      <c r="B6657" t="s">
        <v>14549</v>
      </c>
      <c r="C6657">
        <v>3.57</v>
      </c>
      <c r="D6657">
        <v>3.91</v>
      </c>
      <c r="E6657">
        <v>2.59</v>
      </c>
      <c r="F6657">
        <v>4.75</v>
      </c>
      <c r="G6657">
        <v>5.49</v>
      </c>
      <c r="H6657">
        <v>2.83</v>
      </c>
      <c r="I6657">
        <v>4.59</v>
      </c>
      <c r="J6657">
        <v>5.31</v>
      </c>
      <c r="K6657">
        <v>2.7</v>
      </c>
      <c r="U6657">
        <v>120</v>
      </c>
      <c r="V6657">
        <v>151</v>
      </c>
      <c r="W6657">
        <v>132</v>
      </c>
      <c r="X6657">
        <v>125</v>
      </c>
      <c r="Y6657">
        <v>144</v>
      </c>
      <c r="Z6657">
        <v>168</v>
      </c>
      <c r="AA6657">
        <f t="shared" si="1412"/>
        <v>840</v>
      </c>
      <c r="AB6657">
        <f t="shared" si="1413"/>
        <v>1.3997618071991417E-4</v>
      </c>
      <c r="AC6657" s="175">
        <f t="shared" ref="AC6657" si="1422">SUM(AB6657:AB6660)/4</f>
        <v>1.5743154373230823E-4</v>
      </c>
    </row>
    <row r="6658" spans="1:29">
      <c r="A6658" t="s">
        <v>14550</v>
      </c>
      <c r="B6658" t="s">
        <v>14551</v>
      </c>
      <c r="C6658">
        <v>3.55</v>
      </c>
      <c r="D6658">
        <v>3.9</v>
      </c>
      <c r="E6658">
        <v>2.59</v>
      </c>
      <c r="F6658">
        <v>4.7300000000000004</v>
      </c>
      <c r="G6658">
        <v>5.47</v>
      </c>
      <c r="H6658">
        <v>2.82</v>
      </c>
      <c r="I6658">
        <v>4.58</v>
      </c>
      <c r="J6658">
        <v>5.3</v>
      </c>
      <c r="K6658">
        <v>2.7</v>
      </c>
      <c r="U6658">
        <v>129</v>
      </c>
      <c r="V6658">
        <v>165</v>
      </c>
      <c r="W6658">
        <v>160</v>
      </c>
      <c r="X6658">
        <v>188</v>
      </c>
      <c r="Y6658">
        <v>122</v>
      </c>
      <c r="Z6658">
        <v>262</v>
      </c>
      <c r="AA6658">
        <f t="shared" si="1412"/>
        <v>1026</v>
      </c>
      <c r="AB6658">
        <f t="shared" si="1413"/>
        <v>1.7097090645075229E-4</v>
      </c>
      <c r="AC6658" s="175"/>
    </row>
    <row r="6659" spans="1:29">
      <c r="A6659" t="s">
        <v>14552</v>
      </c>
      <c r="B6659" t="s">
        <v>14553</v>
      </c>
      <c r="C6659">
        <v>3.57</v>
      </c>
      <c r="D6659">
        <v>3.92</v>
      </c>
      <c r="E6659">
        <v>2.59</v>
      </c>
      <c r="F6659">
        <v>4.75</v>
      </c>
      <c r="G6659">
        <v>5.48</v>
      </c>
      <c r="H6659">
        <v>2.82</v>
      </c>
      <c r="I6659">
        <v>4.5999999999999996</v>
      </c>
      <c r="J6659">
        <v>5.31</v>
      </c>
      <c r="K6659">
        <v>2.7</v>
      </c>
      <c r="U6659">
        <v>132</v>
      </c>
      <c r="V6659">
        <v>148</v>
      </c>
      <c r="W6659">
        <v>155</v>
      </c>
      <c r="X6659">
        <v>200</v>
      </c>
      <c r="Y6659">
        <v>154</v>
      </c>
      <c r="Z6659">
        <v>226</v>
      </c>
      <c r="AA6659">
        <f t="shared" si="1412"/>
        <v>1015</v>
      </c>
      <c r="AB6659">
        <f t="shared" si="1413"/>
        <v>1.6913788503656295E-4</v>
      </c>
      <c r="AC6659" s="175"/>
    </row>
    <row r="6660" spans="1:29">
      <c r="A6660" t="s">
        <v>14554</v>
      </c>
      <c r="B6660" t="s">
        <v>14555</v>
      </c>
      <c r="C6660">
        <v>3.61</v>
      </c>
      <c r="D6660">
        <v>3.95</v>
      </c>
      <c r="E6660">
        <v>2.61</v>
      </c>
      <c r="F6660">
        <v>4.8</v>
      </c>
      <c r="G6660">
        <v>5.51</v>
      </c>
      <c r="H6660">
        <v>2.83</v>
      </c>
      <c r="I6660">
        <v>4.63</v>
      </c>
      <c r="J6660">
        <v>5.33</v>
      </c>
      <c r="K6660">
        <v>2.7</v>
      </c>
      <c r="U6660">
        <v>147</v>
      </c>
      <c r="V6660">
        <v>147</v>
      </c>
      <c r="W6660">
        <v>146</v>
      </c>
      <c r="X6660">
        <v>149</v>
      </c>
      <c r="Y6660">
        <v>138</v>
      </c>
      <c r="Z6660">
        <v>171</v>
      </c>
      <c r="AA6660">
        <f t="shared" si="1412"/>
        <v>898</v>
      </c>
      <c r="AB6660">
        <f t="shared" si="1413"/>
        <v>1.4964120272200346E-4</v>
      </c>
      <c r="AC6660" s="175"/>
    </row>
    <row r="6661" spans="1:29">
      <c r="A6661" t="s">
        <v>14556</v>
      </c>
      <c r="B6661" t="s">
        <v>14557</v>
      </c>
      <c r="C6661">
        <v>3.66</v>
      </c>
      <c r="D6661">
        <v>3.98</v>
      </c>
      <c r="E6661">
        <v>2.63</v>
      </c>
      <c r="F6661">
        <v>4.87</v>
      </c>
      <c r="G6661">
        <v>5.57</v>
      </c>
      <c r="H6661">
        <v>2.85</v>
      </c>
      <c r="I6661">
        <v>4.68</v>
      </c>
      <c r="J6661">
        <v>5.36</v>
      </c>
      <c r="K6661">
        <v>2.7</v>
      </c>
      <c r="U6661">
        <v>138</v>
      </c>
      <c r="V6661">
        <v>136</v>
      </c>
      <c r="W6661">
        <v>133</v>
      </c>
      <c r="X6661">
        <v>130</v>
      </c>
      <c r="Y6661">
        <v>140</v>
      </c>
      <c r="Z6661">
        <v>164</v>
      </c>
      <c r="AA6661">
        <f t="shared" si="1412"/>
        <v>841</v>
      </c>
      <c r="AB6661">
        <f t="shared" si="1413"/>
        <v>1.40142819030295E-4</v>
      </c>
      <c r="AC6661" s="175">
        <f t="shared" ref="AC6661" si="1423">SUM(AB6661:AB6664)/4</f>
        <v>1.3051945660580091E-4</v>
      </c>
    </row>
    <row r="6662" spans="1:29">
      <c r="A6662" t="s">
        <v>14558</v>
      </c>
      <c r="B6662" t="s">
        <v>14559</v>
      </c>
      <c r="C6662">
        <v>3.73</v>
      </c>
      <c r="D6662">
        <v>4.01</v>
      </c>
      <c r="E6662">
        <v>2.65</v>
      </c>
      <c r="F6662">
        <v>5</v>
      </c>
      <c r="G6662">
        <v>5.68</v>
      </c>
      <c r="H6662">
        <v>2.89</v>
      </c>
      <c r="I6662">
        <v>4.75</v>
      </c>
      <c r="J6662">
        <v>5.39</v>
      </c>
      <c r="K6662">
        <v>2.7</v>
      </c>
      <c r="U6662">
        <v>117</v>
      </c>
      <c r="V6662">
        <v>131</v>
      </c>
      <c r="W6662">
        <v>124</v>
      </c>
      <c r="X6662">
        <v>150</v>
      </c>
      <c r="Y6662">
        <v>133</v>
      </c>
      <c r="Z6662">
        <v>149</v>
      </c>
      <c r="AA6662">
        <f t="shared" ref="AA6662:AA6725" si="1424">SUM(U6662:Z6662)</f>
        <v>804</v>
      </c>
      <c r="AB6662">
        <f t="shared" si="1413"/>
        <v>1.3397720154620355E-4</v>
      </c>
      <c r="AC6662" s="175"/>
    </row>
    <row r="6663" spans="1:29">
      <c r="A6663" t="s">
        <v>14560</v>
      </c>
      <c r="B6663" t="s">
        <v>14561</v>
      </c>
      <c r="C6663">
        <v>3.76</v>
      </c>
      <c r="D6663">
        <v>4.0199999999999996</v>
      </c>
      <c r="E6663">
        <v>2.66</v>
      </c>
      <c r="F6663">
        <v>5.08</v>
      </c>
      <c r="G6663">
        <v>5.73</v>
      </c>
      <c r="H6663">
        <v>2.92</v>
      </c>
      <c r="I6663">
        <v>4.78</v>
      </c>
      <c r="J6663">
        <v>5.41</v>
      </c>
      <c r="K6663">
        <v>2.7</v>
      </c>
      <c r="U6663">
        <v>124</v>
      </c>
      <c r="V6663">
        <v>126</v>
      </c>
      <c r="W6663">
        <v>115</v>
      </c>
      <c r="X6663">
        <v>109</v>
      </c>
      <c r="Y6663">
        <v>129</v>
      </c>
      <c r="Z6663">
        <v>151</v>
      </c>
      <c r="AA6663">
        <f t="shared" si="1424"/>
        <v>754</v>
      </c>
      <c r="AB6663">
        <f t="shared" si="1413"/>
        <v>1.2564528602716104E-4</v>
      </c>
      <c r="AC6663" s="175"/>
    </row>
    <row r="6664" spans="1:29">
      <c r="A6664" t="s">
        <v>14562</v>
      </c>
      <c r="B6664" t="s">
        <v>14563</v>
      </c>
      <c r="C6664">
        <v>3.79</v>
      </c>
      <c r="D6664">
        <v>4.03</v>
      </c>
      <c r="E6664">
        <v>2.68</v>
      </c>
      <c r="F6664">
        <v>5.16</v>
      </c>
      <c r="G6664">
        <v>5.81</v>
      </c>
      <c r="H6664">
        <v>2.96</v>
      </c>
      <c r="I6664">
        <v>4.8099999999999996</v>
      </c>
      <c r="J6664">
        <v>5.43</v>
      </c>
      <c r="K6664">
        <v>2.7</v>
      </c>
      <c r="U6664">
        <v>115</v>
      </c>
      <c r="V6664">
        <v>123</v>
      </c>
      <c r="W6664">
        <v>114</v>
      </c>
      <c r="X6664">
        <v>107</v>
      </c>
      <c r="Y6664">
        <v>130</v>
      </c>
      <c r="Z6664">
        <v>145</v>
      </c>
      <c r="AA6664">
        <f t="shared" si="1424"/>
        <v>734</v>
      </c>
      <c r="AB6664">
        <f t="shared" si="1413"/>
        <v>1.2231251981954403E-4</v>
      </c>
      <c r="AC6664" s="175"/>
    </row>
    <row r="6665" spans="1:29">
      <c r="A6665" t="s">
        <v>14564</v>
      </c>
      <c r="B6665" t="s">
        <v>14565</v>
      </c>
      <c r="C6665">
        <v>3.82</v>
      </c>
      <c r="D6665">
        <v>4.03</v>
      </c>
      <c r="E6665">
        <v>2.69</v>
      </c>
      <c r="F6665">
        <v>5.25</v>
      </c>
      <c r="G6665">
        <v>5.88</v>
      </c>
      <c r="H6665">
        <v>2.99</v>
      </c>
      <c r="I6665">
        <v>4.84</v>
      </c>
      <c r="J6665">
        <v>5.45</v>
      </c>
      <c r="K6665">
        <v>2.7</v>
      </c>
      <c r="U6665">
        <v>102</v>
      </c>
      <c r="V6665">
        <v>123</v>
      </c>
      <c r="W6665">
        <v>118</v>
      </c>
      <c r="X6665">
        <v>86</v>
      </c>
      <c r="Y6665">
        <v>119</v>
      </c>
      <c r="Z6665">
        <v>117</v>
      </c>
      <c r="AA6665">
        <f t="shared" si="1424"/>
        <v>665</v>
      </c>
      <c r="AB6665">
        <f t="shared" si="1413"/>
        <v>1.1081447640326537E-4</v>
      </c>
      <c r="AC6665" s="175">
        <f t="shared" ref="AC6665" si="1425">SUM(AB6665:AB6668)/4</f>
        <v>1.1310575317100207E-4</v>
      </c>
    </row>
    <row r="6666" spans="1:29">
      <c r="A6666" t="s">
        <v>14566</v>
      </c>
      <c r="B6666" t="s">
        <v>14567</v>
      </c>
      <c r="C6666">
        <v>3.84</v>
      </c>
      <c r="D6666">
        <v>4.03</v>
      </c>
      <c r="E6666">
        <v>2.7</v>
      </c>
      <c r="F6666">
        <v>5.29</v>
      </c>
      <c r="G6666">
        <v>5.91</v>
      </c>
      <c r="H6666">
        <v>3.01</v>
      </c>
      <c r="I6666">
        <v>4.8600000000000003</v>
      </c>
      <c r="J6666">
        <v>5.45</v>
      </c>
      <c r="K6666">
        <v>2.7</v>
      </c>
      <c r="U6666">
        <v>85</v>
      </c>
      <c r="V6666">
        <v>121</v>
      </c>
      <c r="W6666">
        <v>122</v>
      </c>
      <c r="X6666">
        <v>122</v>
      </c>
      <c r="Y6666">
        <v>122</v>
      </c>
      <c r="Z6666">
        <v>112</v>
      </c>
      <c r="AA6666">
        <f t="shared" si="1424"/>
        <v>684</v>
      </c>
      <c r="AB6666">
        <f t="shared" si="1413"/>
        <v>1.1398060430050153E-4</v>
      </c>
      <c r="AC6666" s="175"/>
    </row>
    <row r="6667" spans="1:29">
      <c r="A6667" t="s">
        <v>14568</v>
      </c>
      <c r="B6667" t="s">
        <v>14569</v>
      </c>
      <c r="C6667">
        <v>3.8</v>
      </c>
      <c r="D6667">
        <v>4.03</v>
      </c>
      <c r="E6667">
        <v>2.68</v>
      </c>
      <c r="F6667">
        <v>5.23</v>
      </c>
      <c r="G6667">
        <v>5.87</v>
      </c>
      <c r="H6667">
        <v>3</v>
      </c>
      <c r="I6667">
        <v>4.82</v>
      </c>
      <c r="J6667">
        <v>5.43</v>
      </c>
      <c r="K6667">
        <v>2.7</v>
      </c>
      <c r="U6667">
        <v>91</v>
      </c>
      <c r="V6667">
        <v>128</v>
      </c>
      <c r="W6667">
        <v>131</v>
      </c>
      <c r="X6667">
        <v>111</v>
      </c>
      <c r="Y6667">
        <v>111</v>
      </c>
      <c r="Z6667">
        <v>100</v>
      </c>
      <c r="AA6667">
        <f t="shared" si="1424"/>
        <v>672</v>
      </c>
      <c r="AB6667">
        <f t="shared" si="1413"/>
        <v>1.1198094457593133E-4</v>
      </c>
      <c r="AC6667" s="175"/>
    </row>
    <row r="6668" spans="1:29">
      <c r="A6668" t="s">
        <v>14570</v>
      </c>
      <c r="B6668" t="s">
        <v>14571</v>
      </c>
      <c r="C6668">
        <v>3.75</v>
      </c>
      <c r="D6668">
        <v>4.0199999999999996</v>
      </c>
      <c r="E6668">
        <v>2.66</v>
      </c>
      <c r="F6668">
        <v>5.13</v>
      </c>
      <c r="G6668">
        <v>5.79</v>
      </c>
      <c r="H6668">
        <v>2.96</v>
      </c>
      <c r="I6668">
        <v>4.7699999999999996</v>
      </c>
      <c r="J6668">
        <v>5.41</v>
      </c>
      <c r="K6668">
        <v>2.7</v>
      </c>
      <c r="U6668">
        <v>100</v>
      </c>
      <c r="V6668">
        <v>136</v>
      </c>
      <c r="W6668">
        <v>136</v>
      </c>
      <c r="X6668">
        <v>95</v>
      </c>
      <c r="Y6668">
        <v>109</v>
      </c>
      <c r="Z6668">
        <v>118</v>
      </c>
      <c r="AA6668">
        <f t="shared" si="1424"/>
        <v>694</v>
      </c>
      <c r="AB6668">
        <f t="shared" si="1413"/>
        <v>1.1564698740431003E-4</v>
      </c>
      <c r="AC6668" s="175"/>
    </row>
    <row r="6669" spans="1:29">
      <c r="A6669" t="s">
        <v>14572</v>
      </c>
      <c r="B6669" t="s">
        <v>14573</v>
      </c>
      <c r="C6669">
        <v>3.64</v>
      </c>
      <c r="D6669">
        <v>3.97</v>
      </c>
      <c r="E6669">
        <v>2.62</v>
      </c>
      <c r="F6669">
        <v>4.91</v>
      </c>
      <c r="G6669">
        <v>5.62</v>
      </c>
      <c r="H6669">
        <v>2.89</v>
      </c>
      <c r="I6669">
        <v>4.66</v>
      </c>
      <c r="J6669">
        <v>5.35</v>
      </c>
      <c r="K6669">
        <v>2.7</v>
      </c>
      <c r="U6669">
        <v>112</v>
      </c>
      <c r="V6669">
        <v>142</v>
      </c>
      <c r="W6669">
        <v>143</v>
      </c>
      <c r="X6669">
        <v>75</v>
      </c>
      <c r="Y6669">
        <v>117</v>
      </c>
      <c r="Z6669">
        <v>139</v>
      </c>
      <c r="AA6669">
        <f t="shared" si="1424"/>
        <v>728</v>
      </c>
      <c r="AB6669">
        <f t="shared" si="1413"/>
        <v>1.2131268995725894E-4</v>
      </c>
      <c r="AC6669" s="175">
        <f t="shared" ref="AC6669" si="1426">SUM(AB6669:AB6672)/4</f>
        <v>1.2589524349273232E-4</v>
      </c>
    </row>
    <row r="6670" spans="1:29">
      <c r="A6670" t="s">
        <v>14574</v>
      </c>
      <c r="B6670" t="s">
        <v>14575</v>
      </c>
      <c r="C6670">
        <v>3.53</v>
      </c>
      <c r="D6670">
        <v>3.9</v>
      </c>
      <c r="E6670">
        <v>2.58</v>
      </c>
      <c r="F6670">
        <v>4.6900000000000004</v>
      </c>
      <c r="G6670">
        <v>5.44</v>
      </c>
      <c r="H6670">
        <v>2.82</v>
      </c>
      <c r="I6670">
        <v>4.5599999999999996</v>
      </c>
      <c r="J6670">
        <v>5.29</v>
      </c>
      <c r="K6670">
        <v>2.7</v>
      </c>
      <c r="U6670">
        <v>116</v>
      </c>
      <c r="V6670">
        <v>149</v>
      </c>
      <c r="W6670">
        <v>149</v>
      </c>
      <c r="X6670">
        <v>80</v>
      </c>
      <c r="Y6670">
        <v>123</v>
      </c>
      <c r="Z6670">
        <v>135</v>
      </c>
      <c r="AA6670">
        <f t="shared" si="1424"/>
        <v>752</v>
      </c>
      <c r="AB6670">
        <f t="shared" si="1413"/>
        <v>1.2531200940639933E-4</v>
      </c>
      <c r="AC6670" s="175"/>
    </row>
    <row r="6671" spans="1:29">
      <c r="A6671" t="s">
        <v>14576</v>
      </c>
      <c r="B6671" t="s">
        <v>14577</v>
      </c>
      <c r="C6671">
        <v>3.47</v>
      </c>
      <c r="D6671">
        <v>3.85</v>
      </c>
      <c r="E6671">
        <v>2.56</v>
      </c>
      <c r="F6671">
        <v>4.5599999999999996</v>
      </c>
      <c r="G6671">
        <v>5.33</v>
      </c>
      <c r="H6671">
        <v>2.77</v>
      </c>
      <c r="I6671">
        <v>4.49</v>
      </c>
      <c r="J6671">
        <v>5.26</v>
      </c>
      <c r="K6671">
        <v>2.7</v>
      </c>
      <c r="U6671">
        <v>110</v>
      </c>
      <c r="V6671">
        <v>154</v>
      </c>
      <c r="W6671">
        <v>151</v>
      </c>
      <c r="X6671">
        <v>85</v>
      </c>
      <c r="Y6671">
        <v>127</v>
      </c>
      <c r="Z6671">
        <v>142</v>
      </c>
      <c r="AA6671">
        <f t="shared" si="1424"/>
        <v>769</v>
      </c>
      <c r="AB6671">
        <f t="shared" si="1413"/>
        <v>1.2814486068287381E-4</v>
      </c>
      <c r="AC6671" s="175"/>
    </row>
    <row r="6672" spans="1:29">
      <c r="A6672" t="s">
        <v>14578</v>
      </c>
      <c r="B6672" t="s">
        <v>14579</v>
      </c>
      <c r="C6672">
        <v>3.42</v>
      </c>
      <c r="D6672">
        <v>3.8</v>
      </c>
      <c r="E6672">
        <v>2.54</v>
      </c>
      <c r="F6672">
        <v>4.47</v>
      </c>
      <c r="G6672">
        <v>5.26</v>
      </c>
      <c r="H6672">
        <v>2.74</v>
      </c>
      <c r="I6672">
        <v>4.4400000000000004</v>
      </c>
      <c r="J6672">
        <v>5.22</v>
      </c>
      <c r="K6672">
        <v>2.7</v>
      </c>
      <c r="U6672">
        <v>112</v>
      </c>
      <c r="V6672">
        <v>151</v>
      </c>
      <c r="W6672">
        <v>142</v>
      </c>
      <c r="X6672">
        <v>83</v>
      </c>
      <c r="Y6672">
        <v>138</v>
      </c>
      <c r="Z6672">
        <v>147</v>
      </c>
      <c r="AA6672">
        <f t="shared" si="1424"/>
        <v>773</v>
      </c>
      <c r="AB6672">
        <f t="shared" si="1413"/>
        <v>1.288114139243972E-4</v>
      </c>
      <c r="AC6672" s="175"/>
    </row>
    <row r="6673" spans="1:29">
      <c r="A6673" t="s">
        <v>14580</v>
      </c>
      <c r="B6673" t="s">
        <v>14581</v>
      </c>
      <c r="C6673">
        <v>3.39</v>
      </c>
      <c r="D6673">
        <v>3.78</v>
      </c>
      <c r="E6673">
        <v>2.5299999999999998</v>
      </c>
      <c r="F6673">
        <v>4.43</v>
      </c>
      <c r="G6673">
        <v>5.23</v>
      </c>
      <c r="H6673">
        <v>2.73</v>
      </c>
      <c r="I6673">
        <v>4.41</v>
      </c>
      <c r="J6673">
        <v>5.21</v>
      </c>
      <c r="K6673">
        <v>2.7</v>
      </c>
      <c r="U6673">
        <v>104</v>
      </c>
      <c r="V6673">
        <v>137</v>
      </c>
      <c r="W6673">
        <v>125</v>
      </c>
      <c r="X6673">
        <v>93</v>
      </c>
      <c r="Y6673">
        <v>134</v>
      </c>
      <c r="Z6673">
        <v>126</v>
      </c>
      <c r="AA6673">
        <f t="shared" si="1424"/>
        <v>719</v>
      </c>
      <c r="AB6673">
        <f t="shared" si="1413"/>
        <v>1.1981294516383129E-4</v>
      </c>
      <c r="AC6673" s="175">
        <f t="shared" ref="AC6673" si="1427">SUM(AB6673:AB6676)/4</f>
        <v>8.7735070415517627E-5</v>
      </c>
    </row>
    <row r="6674" spans="1:29">
      <c r="A6674" t="s">
        <v>14582</v>
      </c>
      <c r="B6674" t="s">
        <v>14583</v>
      </c>
      <c r="C6674">
        <v>3.32</v>
      </c>
      <c r="D6674">
        <v>3.72</v>
      </c>
      <c r="E6674">
        <v>2.5</v>
      </c>
      <c r="F6674">
        <v>4.29</v>
      </c>
      <c r="G6674">
        <v>5.12</v>
      </c>
      <c r="H6674">
        <v>2.69</v>
      </c>
      <c r="I6674">
        <v>4.34</v>
      </c>
      <c r="J6674">
        <v>5.17</v>
      </c>
      <c r="K6674">
        <v>2.7</v>
      </c>
      <c r="U6674">
        <v>95</v>
      </c>
      <c r="V6674">
        <v>113</v>
      </c>
      <c r="W6674">
        <v>88</v>
      </c>
      <c r="X6674">
        <v>84</v>
      </c>
      <c r="Y6674">
        <v>122</v>
      </c>
      <c r="Z6674">
        <v>73</v>
      </c>
      <c r="AA6674">
        <f t="shared" si="1424"/>
        <v>575</v>
      </c>
      <c r="AB6674">
        <f t="shared" si="1413"/>
        <v>9.5817028468988866E-5</v>
      </c>
      <c r="AC6674" s="175"/>
    </row>
    <row r="6675" spans="1:29">
      <c r="A6675" t="s">
        <v>14584</v>
      </c>
      <c r="B6675" t="s">
        <v>14585</v>
      </c>
      <c r="C6675">
        <v>3.28</v>
      </c>
      <c r="D6675">
        <v>3.7</v>
      </c>
      <c r="E6675">
        <v>2.4900000000000002</v>
      </c>
      <c r="F6675">
        <v>4.2300000000000004</v>
      </c>
      <c r="G6675">
        <v>5.0599999999999996</v>
      </c>
      <c r="H6675">
        <v>2.66</v>
      </c>
      <c r="I6675">
        <v>4.3099999999999996</v>
      </c>
      <c r="J6675">
        <v>5.15</v>
      </c>
      <c r="K6675">
        <v>2.7</v>
      </c>
      <c r="U6675">
        <v>85</v>
      </c>
      <c r="V6675">
        <v>82</v>
      </c>
      <c r="W6675">
        <v>66</v>
      </c>
      <c r="X6675">
        <v>61</v>
      </c>
      <c r="Y6675">
        <v>91</v>
      </c>
      <c r="Z6675">
        <v>30</v>
      </c>
      <c r="AA6675">
        <f t="shared" si="1424"/>
        <v>415</v>
      </c>
      <c r="AB6675">
        <f t="shared" si="1413"/>
        <v>6.9154898808052829E-5</v>
      </c>
      <c r="AC6675" s="175"/>
    </row>
    <row r="6676" spans="1:29">
      <c r="A6676" t="s">
        <v>14586</v>
      </c>
      <c r="B6676" t="s">
        <v>14587</v>
      </c>
      <c r="C6676">
        <v>3.24</v>
      </c>
      <c r="D6676">
        <v>3.66</v>
      </c>
      <c r="E6676">
        <v>2.4700000000000002</v>
      </c>
      <c r="F6676">
        <v>4.13</v>
      </c>
      <c r="G6676">
        <v>4.99</v>
      </c>
      <c r="H6676">
        <v>2.63</v>
      </c>
      <c r="I6676">
        <v>4.26</v>
      </c>
      <c r="J6676">
        <v>5.12</v>
      </c>
      <c r="K6676">
        <v>2.7</v>
      </c>
      <c r="U6676">
        <v>98</v>
      </c>
      <c r="V6676">
        <v>72</v>
      </c>
      <c r="W6676">
        <v>70</v>
      </c>
      <c r="X6676">
        <v>76</v>
      </c>
      <c r="Y6676">
        <v>68</v>
      </c>
      <c r="Z6676">
        <v>13</v>
      </c>
      <c r="AA6676">
        <f t="shared" si="1424"/>
        <v>397</v>
      </c>
      <c r="AB6676">
        <f t="shared" si="1413"/>
        <v>6.6155409221197529E-5</v>
      </c>
      <c r="AC6676" s="175"/>
    </row>
    <row r="6677" spans="1:29">
      <c r="A6677" t="s">
        <v>14588</v>
      </c>
      <c r="B6677" t="s">
        <v>14589</v>
      </c>
      <c r="C6677">
        <v>3.22</v>
      </c>
      <c r="D6677">
        <v>3.64</v>
      </c>
      <c r="E6677">
        <v>2.4700000000000002</v>
      </c>
      <c r="F6677">
        <v>4.0999999999999996</v>
      </c>
      <c r="G6677">
        <v>4.96</v>
      </c>
      <c r="H6677">
        <v>2.62</v>
      </c>
      <c r="I6677">
        <v>4.24</v>
      </c>
      <c r="J6677">
        <v>5.1100000000000003</v>
      </c>
      <c r="K6677">
        <v>2.7</v>
      </c>
      <c r="U6677">
        <v>112</v>
      </c>
      <c r="V6677">
        <v>80</v>
      </c>
      <c r="W6677">
        <v>74</v>
      </c>
      <c r="X6677">
        <v>97</v>
      </c>
      <c r="Y6677">
        <v>71</v>
      </c>
      <c r="Z6677">
        <v>15</v>
      </c>
      <c r="AA6677">
        <f t="shared" si="1424"/>
        <v>449</v>
      </c>
      <c r="AB6677">
        <f t="shared" si="1413"/>
        <v>7.4820601361001731E-5</v>
      </c>
      <c r="AC6677" s="175">
        <f t="shared" ref="AC6677" si="1428">SUM(AB6677:AB6680)/4</f>
        <v>8.7026857596399009E-5</v>
      </c>
    </row>
    <row r="6678" spans="1:29">
      <c r="A6678" t="s">
        <v>14590</v>
      </c>
      <c r="B6678" t="s">
        <v>14591</v>
      </c>
      <c r="C6678">
        <v>3.21</v>
      </c>
      <c r="D6678">
        <v>3.64</v>
      </c>
      <c r="E6678">
        <v>2.46</v>
      </c>
      <c r="F6678">
        <v>4.07</v>
      </c>
      <c r="G6678">
        <v>4.93</v>
      </c>
      <c r="H6678">
        <v>2.61</v>
      </c>
      <c r="I6678">
        <v>4.2300000000000004</v>
      </c>
      <c r="J6678">
        <v>5.1100000000000003</v>
      </c>
      <c r="K6678">
        <v>2.7</v>
      </c>
      <c r="U6678">
        <v>94</v>
      </c>
      <c r="V6678">
        <v>76</v>
      </c>
      <c r="W6678">
        <v>78</v>
      </c>
      <c r="X6678">
        <v>110</v>
      </c>
      <c r="Y6678">
        <v>69</v>
      </c>
      <c r="Z6678">
        <v>12</v>
      </c>
      <c r="AA6678">
        <f t="shared" si="1424"/>
        <v>439</v>
      </c>
      <c r="AB6678">
        <f t="shared" ref="AB6678:AB6741" si="1429">AA6678/$AD$4</f>
        <v>7.3154218257193241E-5</v>
      </c>
      <c r="AC6678" s="175"/>
    </row>
    <row r="6679" spans="1:29">
      <c r="A6679" t="s">
        <v>14592</v>
      </c>
      <c r="B6679" t="s">
        <v>14593</v>
      </c>
      <c r="C6679">
        <v>3.2</v>
      </c>
      <c r="D6679">
        <v>3.62</v>
      </c>
      <c r="E6679">
        <v>2.46</v>
      </c>
      <c r="F6679">
        <v>4.04</v>
      </c>
      <c r="G6679">
        <v>4.91</v>
      </c>
      <c r="H6679">
        <v>2.6</v>
      </c>
      <c r="I6679">
        <v>4.21</v>
      </c>
      <c r="J6679">
        <v>5.0999999999999996</v>
      </c>
      <c r="K6679">
        <v>2.7</v>
      </c>
      <c r="U6679">
        <v>99</v>
      </c>
      <c r="V6679">
        <v>86</v>
      </c>
      <c r="W6679">
        <v>88</v>
      </c>
      <c r="X6679">
        <v>152</v>
      </c>
      <c r="Y6679">
        <v>66</v>
      </c>
      <c r="Z6679">
        <v>23</v>
      </c>
      <c r="AA6679">
        <f t="shared" si="1424"/>
        <v>514</v>
      </c>
      <c r="AB6679">
        <f t="shared" si="1429"/>
        <v>8.5652091535757001E-5</v>
      </c>
      <c r="AC6679" s="175"/>
    </row>
    <row r="6680" spans="1:29">
      <c r="A6680" t="s">
        <v>14594</v>
      </c>
      <c r="B6680" t="s">
        <v>14595</v>
      </c>
      <c r="C6680">
        <v>3.19</v>
      </c>
      <c r="D6680">
        <v>3.62</v>
      </c>
      <c r="E6680">
        <v>2.46</v>
      </c>
      <c r="F6680">
        <v>4.03</v>
      </c>
      <c r="G6680">
        <v>4.9000000000000004</v>
      </c>
      <c r="H6680">
        <v>2.6</v>
      </c>
      <c r="I6680">
        <v>4.21</v>
      </c>
      <c r="J6680">
        <v>5.0999999999999996</v>
      </c>
      <c r="K6680">
        <v>2.7</v>
      </c>
      <c r="U6680">
        <v>119</v>
      </c>
      <c r="V6680">
        <v>111</v>
      </c>
      <c r="W6680">
        <v>111</v>
      </c>
      <c r="X6680">
        <v>187</v>
      </c>
      <c r="Y6680">
        <v>106</v>
      </c>
      <c r="Z6680">
        <v>53</v>
      </c>
      <c r="AA6680">
        <f t="shared" si="1424"/>
        <v>687</v>
      </c>
      <c r="AB6680">
        <f t="shared" si="1429"/>
        <v>1.1448051923164408E-4</v>
      </c>
      <c r="AC6680" s="175"/>
    </row>
    <row r="6681" spans="1:29">
      <c r="A6681" t="s">
        <v>14596</v>
      </c>
      <c r="B6681" t="s">
        <v>14597</v>
      </c>
      <c r="C6681">
        <v>3.19</v>
      </c>
      <c r="D6681">
        <v>3.62</v>
      </c>
      <c r="E6681">
        <v>2.46</v>
      </c>
      <c r="F6681">
        <v>4.04</v>
      </c>
      <c r="G6681">
        <v>4.9000000000000004</v>
      </c>
      <c r="H6681">
        <v>2.6</v>
      </c>
      <c r="I6681">
        <v>4.21</v>
      </c>
      <c r="J6681">
        <v>5.0999999999999996</v>
      </c>
      <c r="K6681">
        <v>2.7</v>
      </c>
      <c r="U6681">
        <v>158</v>
      </c>
      <c r="V6681">
        <v>168</v>
      </c>
      <c r="W6681">
        <v>148</v>
      </c>
      <c r="X6681">
        <v>200</v>
      </c>
      <c r="Y6681">
        <v>144</v>
      </c>
      <c r="Z6681">
        <v>168</v>
      </c>
      <c r="AA6681">
        <f t="shared" si="1424"/>
        <v>986</v>
      </c>
      <c r="AB6681">
        <f t="shared" si="1429"/>
        <v>1.6430537403551828E-4</v>
      </c>
      <c r="AC6681" s="175">
        <f t="shared" ref="AC6681" si="1430">SUM(AB6681:AB6684)/4</f>
        <v>1.6368048037159009E-4</v>
      </c>
    </row>
    <row r="6682" spans="1:29">
      <c r="A6682" t="s">
        <v>14598</v>
      </c>
      <c r="B6682" t="s">
        <v>14599</v>
      </c>
      <c r="C6682">
        <v>3.22</v>
      </c>
      <c r="D6682">
        <v>3.64</v>
      </c>
      <c r="E6682">
        <v>2.4700000000000002</v>
      </c>
      <c r="F6682">
        <v>4.0599999999999996</v>
      </c>
      <c r="G6682">
        <v>4.91</v>
      </c>
      <c r="H6682">
        <v>2.6</v>
      </c>
      <c r="I6682">
        <v>4.24</v>
      </c>
      <c r="J6682">
        <v>5.12</v>
      </c>
      <c r="K6682">
        <v>2.7</v>
      </c>
      <c r="U6682">
        <v>144</v>
      </c>
      <c r="V6682">
        <v>179</v>
      </c>
      <c r="W6682">
        <v>180</v>
      </c>
      <c r="X6682">
        <v>144</v>
      </c>
      <c r="Y6682">
        <v>122</v>
      </c>
      <c r="Z6682">
        <v>262</v>
      </c>
      <c r="AA6682">
        <f t="shared" si="1424"/>
        <v>1031</v>
      </c>
      <c r="AB6682">
        <f t="shared" si="1429"/>
        <v>1.7180409800265654E-4</v>
      </c>
      <c r="AC6682" s="175"/>
    </row>
    <row r="6683" spans="1:29">
      <c r="A6683" t="s">
        <v>14600</v>
      </c>
      <c r="B6683" t="s">
        <v>14601</v>
      </c>
      <c r="C6683">
        <v>3.29</v>
      </c>
      <c r="D6683">
        <v>3.7</v>
      </c>
      <c r="E6683">
        <v>2.4900000000000002</v>
      </c>
      <c r="F6683">
        <v>4.1500000000000004</v>
      </c>
      <c r="G6683">
        <v>4.97</v>
      </c>
      <c r="H6683">
        <v>2.61</v>
      </c>
      <c r="I6683">
        <v>4.3099999999999996</v>
      </c>
      <c r="J6683">
        <v>5.15</v>
      </c>
      <c r="K6683">
        <v>2.7</v>
      </c>
      <c r="U6683">
        <v>130</v>
      </c>
      <c r="V6683">
        <v>163</v>
      </c>
      <c r="W6683">
        <v>172</v>
      </c>
      <c r="X6683">
        <v>174</v>
      </c>
      <c r="Y6683">
        <v>154</v>
      </c>
      <c r="Z6683">
        <v>226</v>
      </c>
      <c r="AA6683">
        <f t="shared" si="1424"/>
        <v>1019</v>
      </c>
      <c r="AB6683">
        <f t="shared" si="1429"/>
        <v>1.6980443827808634E-4</v>
      </c>
      <c r="AC6683" s="175"/>
    </row>
    <row r="6684" spans="1:29">
      <c r="A6684" t="s">
        <v>14602</v>
      </c>
      <c r="B6684" t="s">
        <v>14603</v>
      </c>
      <c r="C6684">
        <v>3.4</v>
      </c>
      <c r="D6684">
        <v>3.79</v>
      </c>
      <c r="E6684">
        <v>2.5299999999999998</v>
      </c>
      <c r="F6684">
        <v>4.34</v>
      </c>
      <c r="G6684">
        <v>5.13</v>
      </c>
      <c r="H6684">
        <v>2.67</v>
      </c>
      <c r="I6684">
        <v>4.42</v>
      </c>
      <c r="J6684">
        <v>5.22</v>
      </c>
      <c r="K6684">
        <v>2.7</v>
      </c>
      <c r="U6684">
        <v>139</v>
      </c>
      <c r="V6684">
        <v>162</v>
      </c>
      <c r="W6684">
        <v>164</v>
      </c>
      <c r="X6684">
        <v>119</v>
      </c>
      <c r="Y6684">
        <v>138</v>
      </c>
      <c r="Z6684">
        <v>171</v>
      </c>
      <c r="AA6684">
        <f t="shared" si="1424"/>
        <v>893</v>
      </c>
      <c r="AB6684">
        <f t="shared" si="1429"/>
        <v>1.4880801117009922E-4</v>
      </c>
      <c r="AC6684" s="175"/>
    </row>
    <row r="6685" spans="1:29">
      <c r="A6685" t="s">
        <v>14604</v>
      </c>
      <c r="B6685" t="s">
        <v>14605</v>
      </c>
      <c r="C6685">
        <v>3.48</v>
      </c>
      <c r="D6685">
        <v>3.86</v>
      </c>
      <c r="E6685">
        <v>2.56</v>
      </c>
      <c r="F6685">
        <v>4.49</v>
      </c>
      <c r="G6685">
        <v>5.25</v>
      </c>
      <c r="H6685">
        <v>2.71</v>
      </c>
      <c r="I6685">
        <v>4.51</v>
      </c>
      <c r="J6685">
        <v>5.26</v>
      </c>
      <c r="K6685">
        <v>2.7</v>
      </c>
      <c r="U6685">
        <v>139</v>
      </c>
      <c r="V6685">
        <v>151</v>
      </c>
      <c r="W6685">
        <v>150</v>
      </c>
      <c r="X6685">
        <v>103</v>
      </c>
      <c r="Y6685">
        <v>140</v>
      </c>
      <c r="Z6685">
        <v>164</v>
      </c>
      <c r="AA6685">
        <f t="shared" si="1424"/>
        <v>847</v>
      </c>
      <c r="AB6685">
        <f t="shared" si="1429"/>
        <v>1.411426488925801E-4</v>
      </c>
      <c r="AC6685" s="175">
        <f t="shared" ref="AC6685" si="1431">SUM(AB6685:AB6688)/4</f>
        <v>1.321858397096094E-4</v>
      </c>
    </row>
    <row r="6686" spans="1:29">
      <c r="A6686" t="s">
        <v>14606</v>
      </c>
      <c r="B6686" t="s">
        <v>14607</v>
      </c>
      <c r="C6686">
        <v>3.57</v>
      </c>
      <c r="D6686">
        <v>3.92</v>
      </c>
      <c r="E6686">
        <v>2.59</v>
      </c>
      <c r="F6686">
        <v>4.6500000000000004</v>
      </c>
      <c r="G6686">
        <v>5.37</v>
      </c>
      <c r="H6686">
        <v>2.75</v>
      </c>
      <c r="I6686">
        <v>4.59</v>
      </c>
      <c r="J6686">
        <v>5.31</v>
      </c>
      <c r="K6686">
        <v>2.7</v>
      </c>
      <c r="U6686">
        <v>125</v>
      </c>
      <c r="V6686">
        <v>146</v>
      </c>
      <c r="W6686">
        <v>140</v>
      </c>
      <c r="X6686">
        <v>108</v>
      </c>
      <c r="Y6686">
        <v>133</v>
      </c>
      <c r="Z6686">
        <v>149</v>
      </c>
      <c r="AA6686">
        <f t="shared" si="1424"/>
        <v>801</v>
      </c>
      <c r="AB6686">
        <f t="shared" si="1429"/>
        <v>1.3347728661506101E-4</v>
      </c>
      <c r="AC6686" s="175"/>
    </row>
    <row r="6687" spans="1:29">
      <c r="A6687" t="s">
        <v>14608</v>
      </c>
      <c r="B6687" t="s">
        <v>14609</v>
      </c>
      <c r="C6687">
        <v>3.63</v>
      </c>
      <c r="D6687">
        <v>3.97</v>
      </c>
      <c r="E6687">
        <v>2.61</v>
      </c>
      <c r="F6687">
        <v>4.7699999999999996</v>
      </c>
      <c r="G6687">
        <v>5.48</v>
      </c>
      <c r="H6687">
        <v>2.8</v>
      </c>
      <c r="I6687">
        <v>4.6500000000000004</v>
      </c>
      <c r="J6687">
        <v>5.34</v>
      </c>
      <c r="K6687">
        <v>2.7</v>
      </c>
      <c r="U6687">
        <v>127</v>
      </c>
      <c r="V6687">
        <v>140</v>
      </c>
      <c r="W6687">
        <v>131</v>
      </c>
      <c r="X6687">
        <v>93</v>
      </c>
      <c r="Y6687">
        <v>129</v>
      </c>
      <c r="Z6687">
        <v>151</v>
      </c>
      <c r="AA6687">
        <f t="shared" si="1424"/>
        <v>771</v>
      </c>
      <c r="AB6687">
        <f t="shared" si="1429"/>
        <v>1.2847813730363549E-4</v>
      </c>
      <c r="AC6687" s="175"/>
    </row>
    <row r="6688" spans="1:29">
      <c r="A6688" t="s">
        <v>14610</v>
      </c>
      <c r="B6688" t="s">
        <v>14611</v>
      </c>
      <c r="C6688">
        <v>3.66</v>
      </c>
      <c r="D6688">
        <v>3.98</v>
      </c>
      <c r="E6688">
        <v>2.62</v>
      </c>
      <c r="F6688">
        <v>4.8600000000000003</v>
      </c>
      <c r="G6688">
        <v>5.55</v>
      </c>
      <c r="H6688">
        <v>2.83</v>
      </c>
      <c r="I6688">
        <v>4.68</v>
      </c>
      <c r="J6688">
        <v>5.36</v>
      </c>
      <c r="K6688">
        <v>2.7</v>
      </c>
      <c r="U6688">
        <v>118</v>
      </c>
      <c r="V6688">
        <v>137</v>
      </c>
      <c r="W6688">
        <v>130</v>
      </c>
      <c r="X6688">
        <v>94</v>
      </c>
      <c r="Y6688">
        <v>130</v>
      </c>
      <c r="Z6688">
        <v>145</v>
      </c>
      <c r="AA6688">
        <f t="shared" si="1424"/>
        <v>754</v>
      </c>
      <c r="AB6688">
        <f t="shared" si="1429"/>
        <v>1.2564528602716104E-4</v>
      </c>
      <c r="AC6688" s="175"/>
    </row>
    <row r="6689" spans="1:29">
      <c r="A6689" t="s">
        <v>14612</v>
      </c>
      <c r="B6689" t="s">
        <v>14613</v>
      </c>
      <c r="C6689">
        <v>3.68</v>
      </c>
      <c r="D6689">
        <v>3.99</v>
      </c>
      <c r="E6689">
        <v>2.63</v>
      </c>
      <c r="F6689">
        <v>4.91</v>
      </c>
      <c r="G6689">
        <v>5.6</v>
      </c>
      <c r="H6689">
        <v>2.86</v>
      </c>
      <c r="I6689">
        <v>4.7</v>
      </c>
      <c r="J6689">
        <v>5.37</v>
      </c>
      <c r="K6689">
        <v>2.7</v>
      </c>
      <c r="U6689">
        <v>115</v>
      </c>
      <c r="V6689">
        <v>137</v>
      </c>
      <c r="W6689">
        <v>134</v>
      </c>
      <c r="X6689">
        <v>83</v>
      </c>
      <c r="Y6689">
        <v>119</v>
      </c>
      <c r="Z6689">
        <v>117</v>
      </c>
      <c r="AA6689">
        <f t="shared" si="1424"/>
        <v>705</v>
      </c>
      <c r="AB6689">
        <f t="shared" si="1429"/>
        <v>1.1748000881849939E-4</v>
      </c>
      <c r="AC6689" s="175">
        <f t="shared" ref="AC6689" si="1432">SUM(AB6689:AB6692)/4</f>
        <v>1.1847983868078449E-4</v>
      </c>
    </row>
    <row r="6690" spans="1:29">
      <c r="A6690" t="s">
        <v>14614</v>
      </c>
      <c r="B6690" t="s">
        <v>14615</v>
      </c>
      <c r="C6690">
        <v>3.69</v>
      </c>
      <c r="D6690">
        <v>3.99</v>
      </c>
      <c r="E6690">
        <v>2.64</v>
      </c>
      <c r="F6690">
        <v>4.93</v>
      </c>
      <c r="G6690">
        <v>5.61</v>
      </c>
      <c r="H6690">
        <v>2.86</v>
      </c>
      <c r="I6690">
        <v>4.71</v>
      </c>
      <c r="J6690">
        <v>5.37</v>
      </c>
      <c r="K6690">
        <v>2.7</v>
      </c>
      <c r="U6690">
        <v>122</v>
      </c>
      <c r="V6690">
        <v>136</v>
      </c>
      <c r="W6690">
        <v>139</v>
      </c>
      <c r="X6690">
        <v>77</v>
      </c>
      <c r="Y6690">
        <v>122</v>
      </c>
      <c r="Z6690">
        <v>112</v>
      </c>
      <c r="AA6690">
        <f t="shared" si="1424"/>
        <v>708</v>
      </c>
      <c r="AB6690">
        <f t="shared" si="1429"/>
        <v>1.1797992374964194E-4</v>
      </c>
      <c r="AC6690" s="175"/>
    </row>
    <row r="6691" spans="1:29">
      <c r="A6691" t="s">
        <v>14616</v>
      </c>
      <c r="B6691" t="s">
        <v>14617</v>
      </c>
      <c r="C6691">
        <v>3.66</v>
      </c>
      <c r="D6691">
        <v>3.98</v>
      </c>
      <c r="E6691">
        <v>2.63</v>
      </c>
      <c r="F6691">
        <v>4.88</v>
      </c>
      <c r="G6691">
        <v>5.58</v>
      </c>
      <c r="H6691">
        <v>2.85</v>
      </c>
      <c r="I6691">
        <v>4.68</v>
      </c>
      <c r="J6691">
        <v>5.36</v>
      </c>
      <c r="K6691">
        <v>2.7</v>
      </c>
      <c r="U6691">
        <v>117</v>
      </c>
      <c r="V6691">
        <v>143</v>
      </c>
      <c r="W6691">
        <v>149</v>
      </c>
      <c r="X6691">
        <v>76</v>
      </c>
      <c r="Y6691">
        <v>111</v>
      </c>
      <c r="Z6691">
        <v>100</v>
      </c>
      <c r="AA6691">
        <f t="shared" si="1424"/>
        <v>696</v>
      </c>
      <c r="AB6691">
        <f t="shared" si="1429"/>
        <v>1.1598026402507173E-4</v>
      </c>
      <c r="AC6691" s="175"/>
    </row>
    <row r="6692" spans="1:29">
      <c r="A6692" t="s">
        <v>14618</v>
      </c>
      <c r="B6692" t="s">
        <v>14619</v>
      </c>
      <c r="C6692">
        <v>3.63</v>
      </c>
      <c r="D6692">
        <v>3.96</v>
      </c>
      <c r="E6692">
        <v>2.62</v>
      </c>
      <c r="F6692">
        <v>4.82</v>
      </c>
      <c r="G6692">
        <v>5.53</v>
      </c>
      <c r="H6692">
        <v>2.83</v>
      </c>
      <c r="I6692">
        <v>4.6500000000000004</v>
      </c>
      <c r="J6692">
        <v>5.34</v>
      </c>
      <c r="K6692">
        <v>2.7</v>
      </c>
      <c r="U6692">
        <v>129</v>
      </c>
      <c r="V6692">
        <v>153</v>
      </c>
      <c r="W6692">
        <v>155</v>
      </c>
      <c r="X6692">
        <v>71</v>
      </c>
      <c r="Y6692">
        <v>109</v>
      </c>
      <c r="Z6692">
        <v>118</v>
      </c>
      <c r="AA6692">
        <f t="shared" si="1424"/>
        <v>735</v>
      </c>
      <c r="AB6692">
        <f t="shared" si="1429"/>
        <v>1.2247915812992489E-4</v>
      </c>
      <c r="AC6692" s="175"/>
    </row>
    <row r="6693" spans="1:29">
      <c r="A6693" t="s">
        <v>14620</v>
      </c>
      <c r="B6693" t="s">
        <v>14621</v>
      </c>
      <c r="C6693">
        <v>3.56</v>
      </c>
      <c r="D6693">
        <v>3.91</v>
      </c>
      <c r="E6693">
        <v>2.59</v>
      </c>
      <c r="F6693">
        <v>4.7</v>
      </c>
      <c r="G6693">
        <v>5.43</v>
      </c>
      <c r="H6693">
        <v>2.8</v>
      </c>
      <c r="I6693">
        <v>4.59</v>
      </c>
      <c r="J6693">
        <v>5.31</v>
      </c>
      <c r="K6693">
        <v>2.7</v>
      </c>
      <c r="U6693">
        <v>137</v>
      </c>
      <c r="V6693">
        <v>160</v>
      </c>
      <c r="W6693">
        <v>162</v>
      </c>
      <c r="X6693">
        <v>73</v>
      </c>
      <c r="Y6693">
        <v>117</v>
      </c>
      <c r="Z6693">
        <v>139</v>
      </c>
      <c r="AA6693">
        <f t="shared" si="1424"/>
        <v>788</v>
      </c>
      <c r="AB6693">
        <f t="shared" si="1429"/>
        <v>1.3131098858010996E-4</v>
      </c>
      <c r="AC6693" s="175">
        <f t="shared" ref="AC6693:AC6753" si="1433">SUM(AB6693:AB6696)/4</f>
        <v>1.3668507408989237E-4</v>
      </c>
    </row>
    <row r="6694" spans="1:29">
      <c r="A6694" t="s">
        <v>14622</v>
      </c>
      <c r="B6694" t="s">
        <v>14623</v>
      </c>
      <c r="C6694">
        <v>3.51</v>
      </c>
      <c r="D6694">
        <v>3.87</v>
      </c>
      <c r="E6694">
        <v>2.57</v>
      </c>
      <c r="F6694">
        <v>4.58</v>
      </c>
      <c r="G6694">
        <v>5.33</v>
      </c>
      <c r="H6694">
        <v>2.76</v>
      </c>
      <c r="I6694">
        <v>4.53</v>
      </c>
      <c r="J6694">
        <v>5.28</v>
      </c>
      <c r="K6694">
        <v>2.7</v>
      </c>
      <c r="U6694">
        <v>134</v>
      </c>
      <c r="V6694">
        <v>167</v>
      </c>
      <c r="W6694">
        <v>169</v>
      </c>
      <c r="X6694">
        <v>84</v>
      </c>
      <c r="Y6694">
        <v>123</v>
      </c>
      <c r="Z6694">
        <v>135</v>
      </c>
      <c r="AA6694">
        <f t="shared" si="1424"/>
        <v>812</v>
      </c>
      <c r="AB6694">
        <f t="shared" si="1429"/>
        <v>1.3531030802925036E-4</v>
      </c>
      <c r="AC6694" s="175"/>
    </row>
    <row r="6695" spans="1:29">
      <c r="A6695" t="s">
        <v>14624</v>
      </c>
      <c r="B6695" t="s">
        <v>14625</v>
      </c>
      <c r="C6695">
        <v>3.48</v>
      </c>
      <c r="D6695">
        <v>3.84</v>
      </c>
      <c r="E6695">
        <v>2.56</v>
      </c>
      <c r="F6695">
        <v>4.5199999999999996</v>
      </c>
      <c r="G6695">
        <v>5.28</v>
      </c>
      <c r="H6695">
        <v>2.74</v>
      </c>
      <c r="I6695">
        <v>4.5</v>
      </c>
      <c r="J6695">
        <v>5.26</v>
      </c>
      <c r="K6695">
        <v>2.7</v>
      </c>
      <c r="U6695">
        <v>130</v>
      </c>
      <c r="V6695">
        <v>172</v>
      </c>
      <c r="W6695">
        <v>169</v>
      </c>
      <c r="X6695">
        <v>95</v>
      </c>
      <c r="Y6695">
        <v>127</v>
      </c>
      <c r="Z6695">
        <v>142</v>
      </c>
      <c r="AA6695">
        <f t="shared" si="1424"/>
        <v>835</v>
      </c>
      <c r="AB6695">
        <f t="shared" si="1429"/>
        <v>1.391429891680099E-4</v>
      </c>
      <c r="AC6695" s="175"/>
    </row>
    <row r="6696" spans="1:29">
      <c r="A6696" t="s">
        <v>14626</v>
      </c>
      <c r="B6696" t="s">
        <v>14627</v>
      </c>
      <c r="C6696">
        <v>3.45</v>
      </c>
      <c r="D6696">
        <v>3.83</v>
      </c>
      <c r="E6696">
        <v>2.5499999999999998</v>
      </c>
      <c r="F6696">
        <v>4.4800000000000004</v>
      </c>
      <c r="G6696">
        <v>5.25</v>
      </c>
      <c r="H6696">
        <v>2.73</v>
      </c>
      <c r="I6696">
        <v>4.4800000000000004</v>
      </c>
      <c r="J6696">
        <v>5.25</v>
      </c>
      <c r="K6696">
        <v>2.7</v>
      </c>
      <c r="U6696">
        <v>138</v>
      </c>
      <c r="V6696">
        <v>168</v>
      </c>
      <c r="W6696">
        <v>160</v>
      </c>
      <c r="X6696">
        <v>95</v>
      </c>
      <c r="Y6696">
        <v>138</v>
      </c>
      <c r="Z6696">
        <v>147</v>
      </c>
      <c r="AA6696">
        <f t="shared" si="1424"/>
        <v>846</v>
      </c>
      <c r="AB6696">
        <f t="shared" si="1429"/>
        <v>1.4097601058219927E-4</v>
      </c>
      <c r="AC6696" s="175"/>
    </row>
    <row r="6697" spans="1:29">
      <c r="A6697" t="s">
        <v>14628</v>
      </c>
      <c r="B6697" t="s">
        <v>14629</v>
      </c>
      <c r="C6697">
        <v>3.43</v>
      </c>
      <c r="D6697">
        <v>3.8</v>
      </c>
      <c r="E6697">
        <v>2.54</v>
      </c>
      <c r="F6697">
        <v>4.42</v>
      </c>
      <c r="G6697">
        <v>5.21</v>
      </c>
      <c r="H6697">
        <v>2.71</v>
      </c>
      <c r="I6697">
        <v>4.45</v>
      </c>
      <c r="J6697">
        <v>5.23</v>
      </c>
      <c r="K6697">
        <v>2.7</v>
      </c>
      <c r="U6697">
        <v>125</v>
      </c>
      <c r="V6697">
        <v>152</v>
      </c>
      <c r="W6697">
        <v>140</v>
      </c>
      <c r="X6697">
        <v>108</v>
      </c>
      <c r="Y6697">
        <v>134</v>
      </c>
      <c r="Z6697">
        <v>126</v>
      </c>
      <c r="AA6697">
        <f t="shared" si="1424"/>
        <v>785</v>
      </c>
      <c r="AB6697">
        <f t="shared" si="1429"/>
        <v>1.308110736489674E-4</v>
      </c>
      <c r="AC6697" s="175">
        <f t="shared" ref="AC6697:AC6757" si="1434">SUM(AB6697:AB6700)/4</f>
        <v>9.4942177339489393E-5</v>
      </c>
    </row>
    <row r="6698" spans="1:29">
      <c r="A6698" t="s">
        <v>14630</v>
      </c>
      <c r="B6698" t="s">
        <v>14631</v>
      </c>
      <c r="C6698">
        <v>3.36</v>
      </c>
      <c r="D6698">
        <v>3.76</v>
      </c>
      <c r="E6698">
        <v>2.52</v>
      </c>
      <c r="F6698">
        <v>4.3</v>
      </c>
      <c r="G6698">
        <v>5.1100000000000003</v>
      </c>
      <c r="H6698">
        <v>2.68</v>
      </c>
      <c r="I6698">
        <v>4.38</v>
      </c>
      <c r="J6698">
        <v>5.2</v>
      </c>
      <c r="K6698">
        <v>2.7</v>
      </c>
      <c r="U6698">
        <v>120</v>
      </c>
      <c r="V6698">
        <v>126</v>
      </c>
      <c r="W6698">
        <v>98</v>
      </c>
      <c r="X6698">
        <v>94</v>
      </c>
      <c r="Y6698">
        <v>122</v>
      </c>
      <c r="Z6698">
        <v>73</v>
      </c>
      <c r="AA6698">
        <f t="shared" si="1424"/>
        <v>633</v>
      </c>
      <c r="AB6698">
        <f t="shared" si="1429"/>
        <v>1.0548205047107817E-4</v>
      </c>
      <c r="AC6698" s="175"/>
    </row>
    <row r="6699" spans="1:29">
      <c r="A6699" t="s">
        <v>14632</v>
      </c>
      <c r="B6699" t="s">
        <v>14633</v>
      </c>
      <c r="C6699">
        <v>3.32</v>
      </c>
      <c r="D6699">
        <v>3.73</v>
      </c>
      <c r="E6699">
        <v>2.5099999999999998</v>
      </c>
      <c r="F6699">
        <v>4.24</v>
      </c>
      <c r="G6699">
        <v>5.0599999999999996</v>
      </c>
      <c r="H6699">
        <v>2.66</v>
      </c>
      <c r="I6699">
        <v>4.34</v>
      </c>
      <c r="J6699">
        <v>5.17</v>
      </c>
      <c r="K6699">
        <v>2.7</v>
      </c>
      <c r="U6699">
        <v>103</v>
      </c>
      <c r="V6699">
        <v>92</v>
      </c>
      <c r="W6699">
        <v>75</v>
      </c>
      <c r="X6699">
        <v>79</v>
      </c>
      <c r="Y6699">
        <v>91</v>
      </c>
      <c r="Z6699">
        <v>30</v>
      </c>
      <c r="AA6699">
        <f t="shared" si="1424"/>
        <v>470</v>
      </c>
      <c r="AB6699">
        <f t="shared" si="1429"/>
        <v>7.8320005878999594E-5</v>
      </c>
      <c r="AC6699" s="175"/>
    </row>
    <row r="6700" spans="1:29">
      <c r="A6700" t="s">
        <v>14634</v>
      </c>
      <c r="B6700" t="s">
        <v>14635</v>
      </c>
      <c r="C6700">
        <v>3.24</v>
      </c>
      <c r="D6700">
        <v>3.66</v>
      </c>
      <c r="E6700">
        <v>2.48</v>
      </c>
      <c r="F6700">
        <v>4.08</v>
      </c>
      <c r="G6700">
        <v>4.9400000000000004</v>
      </c>
      <c r="H6700">
        <v>2.63</v>
      </c>
      <c r="I6700">
        <v>4.26</v>
      </c>
      <c r="J6700">
        <v>5.13</v>
      </c>
      <c r="K6700">
        <v>2.7</v>
      </c>
      <c r="U6700">
        <v>98</v>
      </c>
      <c r="V6700">
        <v>73</v>
      </c>
      <c r="W6700">
        <v>70</v>
      </c>
      <c r="X6700">
        <v>69</v>
      </c>
      <c r="Y6700">
        <v>68</v>
      </c>
      <c r="Z6700">
        <v>13</v>
      </c>
      <c r="AA6700">
        <f t="shared" si="1424"/>
        <v>391</v>
      </c>
      <c r="AB6700">
        <f t="shared" si="1429"/>
        <v>6.515557935891243E-5</v>
      </c>
      <c r="AC6700" s="175"/>
    </row>
    <row r="6701" spans="1:29">
      <c r="A6701" t="s">
        <v>14636</v>
      </c>
      <c r="B6701" t="s">
        <v>14637</v>
      </c>
      <c r="C6701">
        <v>3.2</v>
      </c>
      <c r="D6701">
        <v>3.63</v>
      </c>
      <c r="E6701">
        <v>2.4700000000000002</v>
      </c>
      <c r="F6701">
        <v>4.0199999999999996</v>
      </c>
      <c r="G6701">
        <v>4.8899999999999997</v>
      </c>
      <c r="H6701">
        <v>2.61</v>
      </c>
      <c r="I6701">
        <v>4.22</v>
      </c>
      <c r="J6701">
        <v>5.1100000000000003</v>
      </c>
      <c r="K6701">
        <v>2.7</v>
      </c>
      <c r="U6701">
        <v>102</v>
      </c>
      <c r="V6701">
        <v>80</v>
      </c>
      <c r="W6701">
        <v>74</v>
      </c>
      <c r="X6701">
        <v>87</v>
      </c>
      <c r="Y6701">
        <v>71</v>
      </c>
      <c r="Z6701">
        <v>15</v>
      </c>
      <c r="AA6701">
        <f t="shared" si="1424"/>
        <v>429</v>
      </c>
      <c r="AB6701">
        <f t="shared" si="1429"/>
        <v>7.1487835153384737E-5</v>
      </c>
      <c r="AC6701" s="175">
        <f t="shared" ref="AC6701:AC6761" si="1435">SUM(AB6701:AB6704)/4</f>
        <v>8.2152687017759138E-5</v>
      </c>
    </row>
    <row r="6702" spans="1:29">
      <c r="A6702" t="s">
        <v>14638</v>
      </c>
      <c r="B6702" t="s">
        <v>14639</v>
      </c>
      <c r="C6702">
        <v>3.16</v>
      </c>
      <c r="D6702">
        <v>3.6</v>
      </c>
      <c r="E6702">
        <v>2.46</v>
      </c>
      <c r="F6702">
        <v>3.95</v>
      </c>
      <c r="G6702">
        <v>4.83</v>
      </c>
      <c r="H6702">
        <v>2.59</v>
      </c>
      <c r="I6702">
        <v>4.18</v>
      </c>
      <c r="J6702">
        <v>5.08</v>
      </c>
      <c r="K6702">
        <v>2.7</v>
      </c>
      <c r="U6702">
        <v>106</v>
      </c>
      <c r="V6702">
        <v>76</v>
      </c>
      <c r="W6702">
        <v>79</v>
      </c>
      <c r="X6702">
        <v>90</v>
      </c>
      <c r="Y6702">
        <v>69</v>
      </c>
      <c r="Z6702">
        <v>12</v>
      </c>
      <c r="AA6702">
        <f t="shared" si="1424"/>
        <v>432</v>
      </c>
      <c r="AB6702">
        <f t="shared" si="1429"/>
        <v>7.1987750084527287E-5</v>
      </c>
      <c r="AC6702" s="175"/>
    </row>
    <row r="6703" spans="1:29">
      <c r="A6703" t="s">
        <v>14640</v>
      </c>
      <c r="B6703" t="s">
        <v>14641</v>
      </c>
      <c r="C6703">
        <v>3.11</v>
      </c>
      <c r="D6703">
        <v>3.56</v>
      </c>
      <c r="E6703">
        <v>2.44</v>
      </c>
      <c r="F6703">
        <v>3.86</v>
      </c>
      <c r="G6703">
        <v>4.76</v>
      </c>
      <c r="H6703">
        <v>2.57</v>
      </c>
      <c r="I6703">
        <v>4.13</v>
      </c>
      <c r="J6703">
        <v>5.0599999999999996</v>
      </c>
      <c r="K6703">
        <v>2.7</v>
      </c>
      <c r="U6703">
        <v>119</v>
      </c>
      <c r="V6703">
        <v>86</v>
      </c>
      <c r="W6703">
        <v>89</v>
      </c>
      <c r="X6703">
        <v>92</v>
      </c>
      <c r="Y6703">
        <v>66</v>
      </c>
      <c r="Z6703">
        <v>23</v>
      </c>
      <c r="AA6703">
        <f t="shared" si="1424"/>
        <v>475</v>
      </c>
      <c r="AB6703">
        <f t="shared" si="1429"/>
        <v>7.9153197430903839E-5</v>
      </c>
      <c r="AC6703" s="175"/>
    </row>
    <row r="6704" spans="1:29">
      <c r="A6704" t="s">
        <v>14642</v>
      </c>
      <c r="B6704" t="s">
        <v>14643</v>
      </c>
      <c r="C6704">
        <v>3.09</v>
      </c>
      <c r="D6704">
        <v>3.54</v>
      </c>
      <c r="E6704">
        <v>2.4300000000000002</v>
      </c>
      <c r="F6704">
        <v>3.82</v>
      </c>
      <c r="G6704">
        <v>4.7300000000000004</v>
      </c>
      <c r="H6704">
        <v>2.56</v>
      </c>
      <c r="I6704">
        <v>4.1100000000000003</v>
      </c>
      <c r="J6704">
        <v>5.04</v>
      </c>
      <c r="K6704">
        <v>2.7</v>
      </c>
      <c r="U6704">
        <v>130</v>
      </c>
      <c r="V6704">
        <v>112</v>
      </c>
      <c r="W6704">
        <v>112</v>
      </c>
      <c r="X6704">
        <v>123</v>
      </c>
      <c r="Y6704">
        <v>106</v>
      </c>
      <c r="Z6704">
        <v>53</v>
      </c>
      <c r="AA6704">
        <f t="shared" si="1424"/>
        <v>636</v>
      </c>
      <c r="AB6704">
        <f t="shared" si="1429"/>
        <v>1.0598196540222072E-4</v>
      </c>
      <c r="AC6704" s="175"/>
    </row>
    <row r="6705" spans="1:29">
      <c r="A6705" t="s">
        <v>14644</v>
      </c>
      <c r="B6705" t="s">
        <v>14645</v>
      </c>
      <c r="C6705">
        <v>3.06</v>
      </c>
      <c r="D6705">
        <v>3.51</v>
      </c>
      <c r="E6705">
        <v>2.42</v>
      </c>
      <c r="F6705">
        <v>3.76</v>
      </c>
      <c r="G6705">
        <v>4.68</v>
      </c>
      <c r="H6705">
        <v>2.54</v>
      </c>
      <c r="I6705">
        <v>4.07</v>
      </c>
      <c r="J6705">
        <v>5.0199999999999996</v>
      </c>
      <c r="K6705">
        <v>2.7</v>
      </c>
      <c r="U6705">
        <v>127</v>
      </c>
      <c r="V6705">
        <v>170</v>
      </c>
      <c r="W6705">
        <v>151</v>
      </c>
      <c r="X6705">
        <v>199</v>
      </c>
      <c r="Y6705">
        <v>144</v>
      </c>
      <c r="Z6705">
        <v>168</v>
      </c>
      <c r="AA6705">
        <f t="shared" si="1424"/>
        <v>959</v>
      </c>
      <c r="AB6705">
        <f t="shared" si="1429"/>
        <v>1.5980613965523534E-4</v>
      </c>
      <c r="AC6705" s="175">
        <f t="shared" ref="AC6705:AC6765" si="1436">SUM(AB6705:AB6708)/4</f>
        <v>1.7347048110646506E-4</v>
      </c>
    </row>
    <row r="6706" spans="1:29">
      <c r="A6706" t="s">
        <v>14646</v>
      </c>
      <c r="B6706" t="s">
        <v>14647</v>
      </c>
      <c r="C6706">
        <v>3.08</v>
      </c>
      <c r="D6706">
        <v>3.52</v>
      </c>
      <c r="E6706">
        <v>2.4300000000000002</v>
      </c>
      <c r="F6706">
        <v>3.77</v>
      </c>
      <c r="G6706">
        <v>4.6900000000000004</v>
      </c>
      <c r="H6706">
        <v>2.5299999999999998</v>
      </c>
      <c r="I6706">
        <v>4.09</v>
      </c>
      <c r="J6706">
        <v>5.03</v>
      </c>
      <c r="K6706">
        <v>2.7</v>
      </c>
      <c r="U6706">
        <v>152</v>
      </c>
      <c r="V6706">
        <v>182</v>
      </c>
      <c r="W6706">
        <v>183</v>
      </c>
      <c r="X6706">
        <v>219</v>
      </c>
      <c r="Y6706">
        <v>122</v>
      </c>
      <c r="Z6706">
        <v>262</v>
      </c>
      <c r="AA6706">
        <f t="shared" si="1424"/>
        <v>1120</v>
      </c>
      <c r="AB6706">
        <f t="shared" si="1429"/>
        <v>1.8663490762655221E-4</v>
      </c>
      <c r="AC6706" s="175"/>
    </row>
    <row r="6707" spans="1:29">
      <c r="A6707" t="s">
        <v>14648</v>
      </c>
      <c r="B6707" t="s">
        <v>14649</v>
      </c>
      <c r="C6707">
        <v>3.18</v>
      </c>
      <c r="D6707">
        <v>3.61</v>
      </c>
      <c r="E6707">
        <v>2.46</v>
      </c>
      <c r="F6707">
        <v>3.92</v>
      </c>
      <c r="G6707">
        <v>4.79</v>
      </c>
      <c r="H6707">
        <v>2.5499999999999998</v>
      </c>
      <c r="I6707">
        <v>4.2</v>
      </c>
      <c r="J6707">
        <v>5.0999999999999996</v>
      </c>
      <c r="K6707">
        <v>2.7</v>
      </c>
      <c r="U6707">
        <v>166</v>
      </c>
      <c r="V6707">
        <v>165</v>
      </c>
      <c r="W6707">
        <v>176</v>
      </c>
      <c r="X6707">
        <v>219</v>
      </c>
      <c r="Y6707">
        <v>154</v>
      </c>
      <c r="Z6707">
        <v>226</v>
      </c>
      <c r="AA6707">
        <f t="shared" si="1424"/>
        <v>1106</v>
      </c>
      <c r="AB6707">
        <f t="shared" si="1429"/>
        <v>1.8430197128122032E-4</v>
      </c>
      <c r="AC6707" s="175"/>
    </row>
    <row r="6708" spans="1:29">
      <c r="A6708" t="s">
        <v>14650</v>
      </c>
      <c r="B6708" t="s">
        <v>14651</v>
      </c>
      <c r="C6708">
        <v>3.36</v>
      </c>
      <c r="D6708">
        <v>3.76</v>
      </c>
      <c r="E6708">
        <v>2.52</v>
      </c>
      <c r="F6708">
        <v>4.22</v>
      </c>
      <c r="G6708">
        <v>5.0199999999999996</v>
      </c>
      <c r="H6708">
        <v>2.63</v>
      </c>
      <c r="I6708">
        <v>4.38</v>
      </c>
      <c r="J6708">
        <v>5.19</v>
      </c>
      <c r="K6708">
        <v>2.7</v>
      </c>
      <c r="U6708">
        <v>185</v>
      </c>
      <c r="V6708">
        <v>164</v>
      </c>
      <c r="W6708">
        <v>166</v>
      </c>
      <c r="X6708">
        <v>155</v>
      </c>
      <c r="Y6708">
        <v>138</v>
      </c>
      <c r="Z6708">
        <v>171</v>
      </c>
      <c r="AA6708">
        <f t="shared" si="1424"/>
        <v>979</v>
      </c>
      <c r="AB6708">
        <f t="shared" si="1429"/>
        <v>1.6313890586285235E-4</v>
      </c>
      <c r="AC6708" s="175"/>
    </row>
    <row r="6709" spans="1:29">
      <c r="A6709" t="s">
        <v>14652</v>
      </c>
      <c r="B6709" t="s">
        <v>14653</v>
      </c>
      <c r="C6709">
        <v>3.51</v>
      </c>
      <c r="D6709">
        <v>3.88</v>
      </c>
      <c r="E6709">
        <v>2.58</v>
      </c>
      <c r="F6709">
        <v>4.5</v>
      </c>
      <c r="G6709">
        <v>5.24</v>
      </c>
      <c r="H6709">
        <v>2.7</v>
      </c>
      <c r="I6709">
        <v>4.54</v>
      </c>
      <c r="J6709">
        <v>5.28</v>
      </c>
      <c r="K6709">
        <v>2.7</v>
      </c>
      <c r="U6709">
        <v>174</v>
      </c>
      <c r="V6709">
        <v>152</v>
      </c>
      <c r="W6709">
        <v>152</v>
      </c>
      <c r="X6709">
        <v>143</v>
      </c>
      <c r="Y6709">
        <v>140</v>
      </c>
      <c r="Z6709">
        <v>164</v>
      </c>
      <c r="AA6709">
        <f t="shared" si="1424"/>
        <v>925</v>
      </c>
      <c r="AB6709">
        <f t="shared" si="1429"/>
        <v>1.5414043710228642E-4</v>
      </c>
      <c r="AC6709" s="175">
        <f t="shared" ref="AC6709:AC6769" si="1437">SUM(AB6709:AB6712)/4</f>
        <v>1.4322562777234073E-4</v>
      </c>
    </row>
    <row r="6710" spans="1:29">
      <c r="A6710" t="s">
        <v>14654</v>
      </c>
      <c r="B6710" t="s">
        <v>14655</v>
      </c>
      <c r="C6710">
        <v>3.68</v>
      </c>
      <c r="D6710">
        <v>3.99</v>
      </c>
      <c r="E6710">
        <v>2.63</v>
      </c>
      <c r="F6710">
        <v>4.82</v>
      </c>
      <c r="G6710">
        <v>5.5</v>
      </c>
      <c r="H6710">
        <v>2.8</v>
      </c>
      <c r="I6710">
        <v>4.7</v>
      </c>
      <c r="J6710">
        <v>5.37</v>
      </c>
      <c r="K6710">
        <v>2.7</v>
      </c>
      <c r="U6710">
        <v>160</v>
      </c>
      <c r="V6710">
        <v>147</v>
      </c>
      <c r="W6710">
        <v>142</v>
      </c>
      <c r="X6710">
        <v>140</v>
      </c>
      <c r="Y6710">
        <v>133</v>
      </c>
      <c r="Z6710">
        <v>149</v>
      </c>
      <c r="AA6710">
        <f t="shared" si="1424"/>
        <v>871</v>
      </c>
      <c r="AB6710">
        <f t="shared" si="1429"/>
        <v>1.4514196834172053E-4</v>
      </c>
      <c r="AC6710" s="175"/>
    </row>
    <row r="6711" spans="1:29">
      <c r="A6711" t="s">
        <v>14656</v>
      </c>
      <c r="B6711" t="s">
        <v>14657</v>
      </c>
      <c r="C6711">
        <v>3.77</v>
      </c>
      <c r="D6711">
        <v>4.03</v>
      </c>
      <c r="E6711">
        <v>2.67</v>
      </c>
      <c r="F6711">
        <v>5.0199999999999996</v>
      </c>
      <c r="G6711">
        <v>5.66</v>
      </c>
      <c r="H6711">
        <v>2.87</v>
      </c>
      <c r="I6711">
        <v>4.79</v>
      </c>
      <c r="J6711">
        <v>5.42</v>
      </c>
      <c r="K6711">
        <v>2.7</v>
      </c>
      <c r="U6711">
        <v>146</v>
      </c>
      <c r="V6711">
        <v>142</v>
      </c>
      <c r="W6711">
        <v>133</v>
      </c>
      <c r="X6711">
        <v>131</v>
      </c>
      <c r="Y6711">
        <v>129</v>
      </c>
      <c r="Z6711">
        <v>151</v>
      </c>
      <c r="AA6711">
        <f t="shared" si="1424"/>
        <v>832</v>
      </c>
      <c r="AB6711">
        <f t="shared" si="1429"/>
        <v>1.3864307423686737E-4</v>
      </c>
      <c r="AC6711" s="175"/>
    </row>
    <row r="6712" spans="1:29">
      <c r="A6712" t="s">
        <v>14658</v>
      </c>
      <c r="B6712" t="s">
        <v>14659</v>
      </c>
      <c r="C6712">
        <v>3.83</v>
      </c>
      <c r="D6712">
        <v>4.04</v>
      </c>
      <c r="E6712">
        <v>2.69</v>
      </c>
      <c r="F6712">
        <v>5.17</v>
      </c>
      <c r="G6712">
        <v>5.79</v>
      </c>
      <c r="H6712">
        <v>2.93</v>
      </c>
      <c r="I6712">
        <v>4.8499999999999996</v>
      </c>
      <c r="J6712">
        <v>5.45</v>
      </c>
      <c r="K6712">
        <v>2.7</v>
      </c>
      <c r="U6712">
        <v>142</v>
      </c>
      <c r="V6712">
        <v>138</v>
      </c>
      <c r="W6712">
        <v>131</v>
      </c>
      <c r="X6712">
        <v>124</v>
      </c>
      <c r="Y6712">
        <v>130</v>
      </c>
      <c r="Z6712">
        <v>145</v>
      </c>
      <c r="AA6712">
        <f t="shared" si="1424"/>
        <v>810</v>
      </c>
      <c r="AB6712">
        <f t="shared" si="1429"/>
        <v>1.3497703140848865E-4</v>
      </c>
      <c r="AC6712" s="175"/>
    </row>
    <row r="6713" spans="1:29">
      <c r="A6713" t="s">
        <v>14660</v>
      </c>
      <c r="B6713" t="s">
        <v>14661</v>
      </c>
      <c r="C6713">
        <v>3.89</v>
      </c>
      <c r="D6713">
        <v>4.05</v>
      </c>
      <c r="E6713">
        <v>2.71</v>
      </c>
      <c r="F6713">
        <v>5.3</v>
      </c>
      <c r="G6713">
        <v>5.9</v>
      </c>
      <c r="H6713">
        <v>2.98</v>
      </c>
      <c r="I6713">
        <v>4.91</v>
      </c>
      <c r="J6713">
        <v>5.48</v>
      </c>
      <c r="K6713">
        <v>2.7</v>
      </c>
      <c r="U6713">
        <v>141</v>
      </c>
      <c r="V6713">
        <v>138</v>
      </c>
      <c r="W6713">
        <v>136</v>
      </c>
      <c r="X6713">
        <v>100</v>
      </c>
      <c r="Y6713">
        <v>119</v>
      </c>
      <c r="Z6713">
        <v>117</v>
      </c>
      <c r="AA6713">
        <f t="shared" si="1424"/>
        <v>751</v>
      </c>
      <c r="AB6713">
        <f t="shared" si="1429"/>
        <v>1.2514537109601851E-4</v>
      </c>
      <c r="AC6713" s="175">
        <f t="shared" ref="AC6713:AC6773" si="1438">SUM(AB6713:AB6716)/4</f>
        <v>1.2502039236323285E-4</v>
      </c>
    </row>
    <row r="6714" spans="1:29">
      <c r="A6714" t="s">
        <v>14662</v>
      </c>
      <c r="B6714" t="s">
        <v>14663</v>
      </c>
      <c r="C6714">
        <v>3.9</v>
      </c>
      <c r="D6714">
        <v>4.0599999999999996</v>
      </c>
      <c r="E6714">
        <v>2.72</v>
      </c>
      <c r="F6714">
        <v>5.34</v>
      </c>
      <c r="G6714">
        <v>5.93</v>
      </c>
      <c r="H6714">
        <v>3</v>
      </c>
      <c r="I6714">
        <v>4.93</v>
      </c>
      <c r="J6714">
        <v>5.49</v>
      </c>
      <c r="K6714">
        <v>2.7</v>
      </c>
      <c r="U6714">
        <v>141</v>
      </c>
      <c r="V6714">
        <v>137</v>
      </c>
      <c r="W6714">
        <v>140</v>
      </c>
      <c r="X6714">
        <v>93</v>
      </c>
      <c r="Y6714">
        <v>122</v>
      </c>
      <c r="Z6714">
        <v>112</v>
      </c>
      <c r="AA6714">
        <f t="shared" si="1424"/>
        <v>745</v>
      </c>
      <c r="AB6714">
        <f t="shared" si="1429"/>
        <v>1.2414554123373338E-4</v>
      </c>
      <c r="AC6714" s="175"/>
    </row>
    <row r="6715" spans="1:29">
      <c r="A6715" t="s">
        <v>14664</v>
      </c>
      <c r="B6715" t="s">
        <v>14665</v>
      </c>
      <c r="C6715">
        <v>3.88</v>
      </c>
      <c r="D6715">
        <v>4.05</v>
      </c>
      <c r="E6715">
        <v>2.71</v>
      </c>
      <c r="F6715">
        <v>5.29</v>
      </c>
      <c r="G6715">
        <v>5.89</v>
      </c>
      <c r="H6715">
        <v>2.98</v>
      </c>
      <c r="I6715">
        <v>4.9000000000000004</v>
      </c>
      <c r="J6715">
        <v>5.48</v>
      </c>
      <c r="K6715">
        <v>2.7</v>
      </c>
      <c r="U6715">
        <v>140</v>
      </c>
      <c r="V6715">
        <v>144</v>
      </c>
      <c r="W6715">
        <v>150</v>
      </c>
      <c r="X6715">
        <v>92</v>
      </c>
      <c r="Y6715">
        <v>111</v>
      </c>
      <c r="Z6715">
        <v>100</v>
      </c>
      <c r="AA6715">
        <f t="shared" si="1424"/>
        <v>737</v>
      </c>
      <c r="AB6715">
        <f t="shared" si="1429"/>
        <v>1.228124347506866E-4</v>
      </c>
      <c r="AC6715" s="175"/>
    </row>
    <row r="6716" spans="1:29">
      <c r="A6716" t="s">
        <v>14666</v>
      </c>
      <c r="B6716" t="s">
        <v>14667</v>
      </c>
      <c r="C6716">
        <v>3.79</v>
      </c>
      <c r="D6716">
        <v>4.03</v>
      </c>
      <c r="E6716">
        <v>2.68</v>
      </c>
      <c r="F6716">
        <v>5.13</v>
      </c>
      <c r="G6716">
        <v>5.77</v>
      </c>
      <c r="H6716">
        <v>2.94</v>
      </c>
      <c r="I6716">
        <v>4.8099999999999996</v>
      </c>
      <c r="J6716">
        <v>5.43</v>
      </c>
      <c r="K6716">
        <v>2.7</v>
      </c>
      <c r="U6716">
        <v>148</v>
      </c>
      <c r="V6716">
        <v>154</v>
      </c>
      <c r="W6716">
        <v>156</v>
      </c>
      <c r="X6716">
        <v>83</v>
      </c>
      <c r="Y6716">
        <v>109</v>
      </c>
      <c r="Z6716">
        <v>118</v>
      </c>
      <c r="AA6716">
        <f t="shared" si="1424"/>
        <v>768</v>
      </c>
      <c r="AB6716">
        <f t="shared" si="1429"/>
        <v>1.2797822237249295E-4</v>
      </c>
      <c r="AC6716" s="175"/>
    </row>
    <row r="6717" spans="1:29">
      <c r="A6717" t="s">
        <v>14668</v>
      </c>
      <c r="B6717" t="s">
        <v>14669</v>
      </c>
      <c r="C6717">
        <v>3.64</v>
      </c>
      <c r="D6717">
        <v>3.95</v>
      </c>
      <c r="E6717">
        <v>2.63</v>
      </c>
      <c r="F6717">
        <v>4.84</v>
      </c>
      <c r="G6717">
        <v>5.55</v>
      </c>
      <c r="H6717">
        <v>2.86</v>
      </c>
      <c r="I6717">
        <v>4.66</v>
      </c>
      <c r="J6717">
        <v>5.35</v>
      </c>
      <c r="K6717">
        <v>2.7</v>
      </c>
      <c r="U6717">
        <v>148</v>
      </c>
      <c r="V6717">
        <v>161</v>
      </c>
      <c r="W6717">
        <v>164</v>
      </c>
      <c r="X6717">
        <v>86</v>
      </c>
      <c r="Y6717">
        <v>117</v>
      </c>
      <c r="Z6717">
        <v>139</v>
      </c>
      <c r="AA6717">
        <f t="shared" si="1424"/>
        <v>815</v>
      </c>
      <c r="AB6717">
        <f t="shared" si="1429"/>
        <v>1.3581022296039289E-4</v>
      </c>
      <c r="AC6717" s="175">
        <f t="shared" ref="AC6717:AC6777" si="1439">SUM(AB6717:AB6720)/4</f>
        <v>1.4105932973738967E-4</v>
      </c>
    </row>
    <row r="6718" spans="1:29">
      <c r="A6718" t="s">
        <v>14670</v>
      </c>
      <c r="B6718" t="s">
        <v>14671</v>
      </c>
      <c r="C6718">
        <v>3.55</v>
      </c>
      <c r="D6718">
        <v>3.89</v>
      </c>
      <c r="E6718">
        <v>2.6</v>
      </c>
      <c r="F6718">
        <v>4.6399999999999997</v>
      </c>
      <c r="G6718">
        <v>5.38</v>
      </c>
      <c r="H6718">
        <v>2.79</v>
      </c>
      <c r="I6718">
        <v>4.57</v>
      </c>
      <c r="J6718">
        <v>5.3</v>
      </c>
      <c r="K6718">
        <v>2.7</v>
      </c>
      <c r="U6718">
        <v>151</v>
      </c>
      <c r="V6718">
        <v>168</v>
      </c>
      <c r="W6718">
        <v>171</v>
      </c>
      <c r="X6718">
        <v>90</v>
      </c>
      <c r="Y6718">
        <v>123</v>
      </c>
      <c r="Z6718">
        <v>135</v>
      </c>
      <c r="AA6718">
        <f t="shared" si="1424"/>
        <v>838</v>
      </c>
      <c r="AB6718">
        <f t="shared" si="1429"/>
        <v>1.3964290409915247E-4</v>
      </c>
      <c r="AC6718" s="175"/>
    </row>
    <row r="6719" spans="1:29">
      <c r="A6719" t="s">
        <v>14672</v>
      </c>
      <c r="B6719" t="s">
        <v>14673</v>
      </c>
      <c r="C6719">
        <v>3.49</v>
      </c>
      <c r="D6719">
        <v>3.85</v>
      </c>
      <c r="E6719">
        <v>2.58</v>
      </c>
      <c r="F6719">
        <v>4.5199999999999996</v>
      </c>
      <c r="G6719">
        <v>5.29</v>
      </c>
      <c r="H6719">
        <v>2.75</v>
      </c>
      <c r="I6719">
        <v>4.51</v>
      </c>
      <c r="J6719">
        <v>5.27</v>
      </c>
      <c r="K6719">
        <v>2.7</v>
      </c>
      <c r="U6719">
        <v>144</v>
      </c>
      <c r="V6719">
        <v>173</v>
      </c>
      <c r="W6719">
        <v>172</v>
      </c>
      <c r="X6719">
        <v>106</v>
      </c>
      <c r="Y6719">
        <v>127</v>
      </c>
      <c r="Z6719">
        <v>142</v>
      </c>
      <c r="AA6719">
        <f t="shared" si="1424"/>
        <v>864</v>
      </c>
      <c r="AB6719">
        <f t="shared" si="1429"/>
        <v>1.4397550016905457E-4</v>
      </c>
      <c r="AC6719" s="175"/>
    </row>
    <row r="6720" spans="1:29">
      <c r="A6720" t="s">
        <v>14674</v>
      </c>
      <c r="B6720" t="s">
        <v>14675</v>
      </c>
      <c r="C6720">
        <v>3.48</v>
      </c>
      <c r="D6720">
        <v>3.84</v>
      </c>
      <c r="E6720">
        <v>2.57</v>
      </c>
      <c r="F6720">
        <v>4.5</v>
      </c>
      <c r="G6720">
        <v>5.27</v>
      </c>
      <c r="H6720">
        <v>2.74</v>
      </c>
      <c r="I6720">
        <v>4.51</v>
      </c>
      <c r="J6720">
        <v>5.27</v>
      </c>
      <c r="K6720">
        <v>2.7</v>
      </c>
      <c r="U6720">
        <v>139</v>
      </c>
      <c r="V6720">
        <v>169</v>
      </c>
      <c r="W6720">
        <v>162</v>
      </c>
      <c r="X6720">
        <v>114</v>
      </c>
      <c r="Y6720">
        <v>138</v>
      </c>
      <c r="Z6720">
        <v>147</v>
      </c>
      <c r="AA6720">
        <f t="shared" si="1424"/>
        <v>869</v>
      </c>
      <c r="AB6720">
        <f t="shared" si="1429"/>
        <v>1.4480869172095882E-4</v>
      </c>
      <c r="AC6720" s="175"/>
    </row>
    <row r="6721" spans="1:29">
      <c r="A6721" t="s">
        <v>14676</v>
      </c>
      <c r="B6721" t="s">
        <v>14677</v>
      </c>
      <c r="C6721">
        <v>3.49</v>
      </c>
      <c r="D6721">
        <v>3.84</v>
      </c>
      <c r="E6721">
        <v>2.58</v>
      </c>
      <c r="F6721">
        <v>4.49</v>
      </c>
      <c r="G6721">
        <v>5.25</v>
      </c>
      <c r="H6721">
        <v>2.73</v>
      </c>
      <c r="I6721">
        <v>4.51</v>
      </c>
      <c r="J6721">
        <v>5.27</v>
      </c>
      <c r="K6721">
        <v>2.7</v>
      </c>
      <c r="U6721">
        <v>132</v>
      </c>
      <c r="V6721">
        <v>153</v>
      </c>
      <c r="W6721">
        <v>142</v>
      </c>
      <c r="X6721">
        <v>104</v>
      </c>
      <c r="Y6721">
        <v>134</v>
      </c>
      <c r="Z6721">
        <v>126</v>
      </c>
      <c r="AA6721">
        <f t="shared" si="1424"/>
        <v>791</v>
      </c>
      <c r="AB6721">
        <f t="shared" si="1429"/>
        <v>1.318109035112525E-4</v>
      </c>
      <c r="AC6721" s="175">
        <f t="shared" ref="AC6721:AC6781" si="1440">SUM(AB6721:AB6724)/4</f>
        <v>9.2359283528586217E-5</v>
      </c>
    </row>
    <row r="6722" spans="1:29">
      <c r="A6722" t="s">
        <v>14678</v>
      </c>
      <c r="B6722" t="s">
        <v>14679</v>
      </c>
      <c r="C6722">
        <v>3.51</v>
      </c>
      <c r="D6722">
        <v>3.85</v>
      </c>
      <c r="E6722">
        <v>2.59</v>
      </c>
      <c r="F6722">
        <v>4.5</v>
      </c>
      <c r="G6722">
        <v>5.26</v>
      </c>
      <c r="H6722">
        <v>2.73</v>
      </c>
      <c r="I6722">
        <v>4.53</v>
      </c>
      <c r="J6722">
        <v>5.28</v>
      </c>
      <c r="K6722">
        <v>2.7</v>
      </c>
      <c r="U6722">
        <v>109</v>
      </c>
      <c r="V6722">
        <v>127</v>
      </c>
      <c r="W6722">
        <v>100</v>
      </c>
      <c r="X6722">
        <v>101</v>
      </c>
      <c r="Y6722">
        <v>122</v>
      </c>
      <c r="Z6722">
        <v>73</v>
      </c>
      <c r="AA6722">
        <f t="shared" si="1424"/>
        <v>632</v>
      </c>
      <c r="AB6722">
        <f t="shared" si="1429"/>
        <v>1.0531541216069733E-4</v>
      </c>
      <c r="AC6722" s="175"/>
    </row>
    <row r="6723" spans="1:29">
      <c r="A6723" t="s">
        <v>14680</v>
      </c>
      <c r="B6723" t="s">
        <v>14681</v>
      </c>
      <c r="C6723">
        <v>3.52</v>
      </c>
      <c r="D6723">
        <v>3.86</v>
      </c>
      <c r="E6723">
        <v>2.59</v>
      </c>
      <c r="F6723">
        <v>4.5</v>
      </c>
      <c r="G6723">
        <v>5.26</v>
      </c>
      <c r="H6723">
        <v>2.73</v>
      </c>
      <c r="I6723">
        <v>4.54</v>
      </c>
      <c r="J6723">
        <v>5.29</v>
      </c>
      <c r="K6723">
        <v>2.7</v>
      </c>
      <c r="U6723">
        <v>100</v>
      </c>
      <c r="V6723">
        <v>93</v>
      </c>
      <c r="W6723">
        <v>76</v>
      </c>
      <c r="X6723">
        <v>76</v>
      </c>
      <c r="Y6723">
        <v>91</v>
      </c>
      <c r="Z6723">
        <v>30</v>
      </c>
      <c r="AA6723">
        <f t="shared" si="1424"/>
        <v>466</v>
      </c>
      <c r="AB6723">
        <f t="shared" si="1429"/>
        <v>7.765345263747619E-5</v>
      </c>
      <c r="AC6723" s="175"/>
    </row>
    <row r="6724" spans="1:29">
      <c r="A6724" t="s">
        <v>14682</v>
      </c>
      <c r="B6724" t="s">
        <v>14683</v>
      </c>
      <c r="C6724">
        <v>3.51</v>
      </c>
      <c r="D6724">
        <v>3.86</v>
      </c>
      <c r="E6724">
        <v>2.59</v>
      </c>
      <c r="F6724">
        <v>4.4800000000000004</v>
      </c>
      <c r="G6724">
        <v>5.24</v>
      </c>
      <c r="H6724">
        <v>2.73</v>
      </c>
      <c r="I6724">
        <v>4.54</v>
      </c>
      <c r="J6724">
        <v>5.28</v>
      </c>
      <c r="K6724">
        <v>2.7</v>
      </c>
      <c r="U6724">
        <v>74</v>
      </c>
      <c r="V6724">
        <v>57</v>
      </c>
      <c r="W6724">
        <v>50</v>
      </c>
      <c r="X6724">
        <v>66</v>
      </c>
      <c r="Y6724">
        <v>68</v>
      </c>
      <c r="Z6724">
        <v>13</v>
      </c>
      <c r="AA6724">
        <f t="shared" si="1424"/>
        <v>328</v>
      </c>
      <c r="AB6724">
        <f t="shared" si="1429"/>
        <v>5.4657365804918863E-5</v>
      </c>
      <c r="AC6724" s="175"/>
    </row>
    <row r="6725" spans="1:29">
      <c r="A6725" t="s">
        <v>14684</v>
      </c>
      <c r="B6725" t="s">
        <v>14685</v>
      </c>
      <c r="C6725">
        <v>3.53</v>
      </c>
      <c r="D6725">
        <v>3.87</v>
      </c>
      <c r="E6725">
        <v>2.6</v>
      </c>
      <c r="F6725">
        <v>4.5199999999999996</v>
      </c>
      <c r="G6725">
        <v>5.26</v>
      </c>
      <c r="H6725">
        <v>2.74</v>
      </c>
      <c r="I6725">
        <v>4.5599999999999996</v>
      </c>
      <c r="J6725">
        <v>5.29</v>
      </c>
      <c r="K6725">
        <v>2.7</v>
      </c>
      <c r="U6725">
        <v>75</v>
      </c>
      <c r="V6725">
        <v>60</v>
      </c>
      <c r="W6725">
        <v>53</v>
      </c>
      <c r="X6725">
        <v>83</v>
      </c>
      <c r="Y6725">
        <v>71</v>
      </c>
      <c r="Z6725">
        <v>15</v>
      </c>
      <c r="AA6725">
        <f t="shared" si="1424"/>
        <v>357</v>
      </c>
      <c r="AB6725">
        <f t="shared" si="1429"/>
        <v>5.948987680596352E-5</v>
      </c>
      <c r="AC6725" s="175">
        <f t="shared" ref="AC6725:AC6785" si="1441">SUM(AB6725:AB6728)/4</f>
        <v>6.9446515851219324E-5</v>
      </c>
    </row>
    <row r="6726" spans="1:29">
      <c r="A6726" t="s">
        <v>14686</v>
      </c>
      <c r="B6726" t="s">
        <v>14687</v>
      </c>
      <c r="C6726">
        <v>3.56</v>
      </c>
      <c r="D6726">
        <v>3.89</v>
      </c>
      <c r="E6726">
        <v>2.61</v>
      </c>
      <c r="F6726">
        <v>4.5599999999999996</v>
      </c>
      <c r="G6726">
        <v>5.29</v>
      </c>
      <c r="H6726">
        <v>2.74</v>
      </c>
      <c r="I6726">
        <v>4.58</v>
      </c>
      <c r="J6726">
        <v>5.31</v>
      </c>
      <c r="K6726">
        <v>2.7</v>
      </c>
      <c r="U6726">
        <v>80</v>
      </c>
      <c r="V6726">
        <v>57</v>
      </c>
      <c r="W6726">
        <v>57</v>
      </c>
      <c r="X6726">
        <v>87</v>
      </c>
      <c r="Y6726">
        <v>69</v>
      </c>
      <c r="Z6726">
        <v>12</v>
      </c>
      <c r="AA6726">
        <f t="shared" ref="AA6726:AA6789" si="1442">SUM(U6726:Z6726)</f>
        <v>362</v>
      </c>
      <c r="AB6726">
        <f t="shared" si="1429"/>
        <v>6.0323068357867772E-5</v>
      </c>
      <c r="AC6726" s="175"/>
    </row>
    <row r="6727" spans="1:29">
      <c r="A6727" t="s">
        <v>14688</v>
      </c>
      <c r="B6727" t="s">
        <v>14689</v>
      </c>
      <c r="C6727">
        <v>3.58</v>
      </c>
      <c r="D6727">
        <v>3.9</v>
      </c>
      <c r="E6727">
        <v>2.61</v>
      </c>
      <c r="F6727">
        <v>4.5999999999999996</v>
      </c>
      <c r="G6727">
        <v>5.32</v>
      </c>
      <c r="H6727">
        <v>2.75</v>
      </c>
      <c r="I6727">
        <v>4.6100000000000003</v>
      </c>
      <c r="J6727">
        <v>5.32</v>
      </c>
      <c r="K6727">
        <v>2.7</v>
      </c>
      <c r="U6727">
        <v>89</v>
      </c>
      <c r="V6727">
        <v>65</v>
      </c>
      <c r="W6727">
        <v>65</v>
      </c>
      <c r="X6727">
        <v>88</v>
      </c>
      <c r="Y6727">
        <v>66</v>
      </c>
      <c r="Z6727">
        <v>23</v>
      </c>
      <c r="AA6727">
        <f t="shared" si="1442"/>
        <v>396</v>
      </c>
      <c r="AB6727">
        <f t="shared" si="1429"/>
        <v>6.5988770910816675E-5</v>
      </c>
      <c r="AC6727" s="175"/>
    </row>
    <row r="6728" spans="1:29">
      <c r="A6728" t="s">
        <v>14690</v>
      </c>
      <c r="B6728" t="s">
        <v>14691</v>
      </c>
      <c r="C6728">
        <v>3.61</v>
      </c>
      <c r="D6728">
        <v>3.92</v>
      </c>
      <c r="E6728">
        <v>2.62</v>
      </c>
      <c r="F6728">
        <v>4.6399999999999997</v>
      </c>
      <c r="G6728">
        <v>5.35</v>
      </c>
      <c r="H6728">
        <v>2.76</v>
      </c>
      <c r="I6728">
        <v>4.63</v>
      </c>
      <c r="J6728">
        <v>5.33</v>
      </c>
      <c r="K6728">
        <v>2.7</v>
      </c>
      <c r="U6728">
        <v>97</v>
      </c>
      <c r="V6728">
        <v>89</v>
      </c>
      <c r="W6728">
        <v>85</v>
      </c>
      <c r="X6728">
        <v>122</v>
      </c>
      <c r="Y6728">
        <v>106</v>
      </c>
      <c r="Z6728">
        <v>53</v>
      </c>
      <c r="AA6728">
        <f t="shared" si="1442"/>
        <v>552</v>
      </c>
      <c r="AB6728">
        <f t="shared" si="1429"/>
        <v>9.1984347330229308E-5</v>
      </c>
      <c r="AC6728" s="175"/>
    </row>
    <row r="6729" spans="1:29">
      <c r="A6729" t="s">
        <v>14692</v>
      </c>
      <c r="B6729" t="s">
        <v>14693</v>
      </c>
      <c r="C6729">
        <v>3.64</v>
      </c>
      <c r="D6729">
        <v>3.94</v>
      </c>
      <c r="E6729">
        <v>2.63</v>
      </c>
      <c r="F6729">
        <v>4.6900000000000004</v>
      </c>
      <c r="G6729">
        <v>5.39</v>
      </c>
      <c r="H6729">
        <v>2.77</v>
      </c>
      <c r="I6729">
        <v>4.66</v>
      </c>
      <c r="J6729">
        <v>5.35</v>
      </c>
      <c r="K6729">
        <v>2.7</v>
      </c>
      <c r="U6729">
        <v>96</v>
      </c>
      <c r="V6729">
        <v>138</v>
      </c>
      <c r="W6729">
        <v>123</v>
      </c>
      <c r="X6729">
        <v>196</v>
      </c>
      <c r="Y6729">
        <v>144</v>
      </c>
      <c r="Z6729">
        <v>168</v>
      </c>
      <c r="AA6729">
        <f t="shared" si="1442"/>
        <v>865</v>
      </c>
      <c r="AB6729">
        <f t="shared" si="1429"/>
        <v>1.4414213847943543E-4</v>
      </c>
      <c r="AC6729" s="175">
        <f t="shared" ref="AC6729" si="1443">SUM(AB6729:AB6732)/4</f>
        <v>1.5863967148256939E-4</v>
      </c>
    </row>
    <row r="6730" spans="1:29">
      <c r="A6730" t="s">
        <v>14694</v>
      </c>
      <c r="B6730" t="s">
        <v>14695</v>
      </c>
      <c r="C6730">
        <v>3.68</v>
      </c>
      <c r="D6730">
        <v>3.96</v>
      </c>
      <c r="E6730">
        <v>2.64</v>
      </c>
      <c r="F6730">
        <v>4.76</v>
      </c>
      <c r="G6730">
        <v>5.44</v>
      </c>
      <c r="H6730">
        <v>2.78</v>
      </c>
      <c r="I6730">
        <v>4.7</v>
      </c>
      <c r="J6730">
        <v>5.37</v>
      </c>
      <c r="K6730">
        <v>2.7</v>
      </c>
      <c r="U6730">
        <v>123</v>
      </c>
      <c r="V6730">
        <v>158</v>
      </c>
      <c r="W6730">
        <v>147</v>
      </c>
      <c r="X6730">
        <v>222</v>
      </c>
      <c r="Y6730">
        <v>122</v>
      </c>
      <c r="Z6730">
        <v>262</v>
      </c>
      <c r="AA6730">
        <f t="shared" si="1442"/>
        <v>1034</v>
      </c>
      <c r="AB6730">
        <f t="shared" si="1429"/>
        <v>1.723040129337991E-4</v>
      </c>
      <c r="AC6730" s="175"/>
    </row>
    <row r="6731" spans="1:29">
      <c r="A6731" t="s">
        <v>14696</v>
      </c>
      <c r="B6731" t="s">
        <v>14697</v>
      </c>
      <c r="C6731">
        <v>3.73</v>
      </c>
      <c r="D6731">
        <v>3.99</v>
      </c>
      <c r="E6731">
        <v>2.66</v>
      </c>
      <c r="F6731">
        <v>4.83</v>
      </c>
      <c r="G6731">
        <v>5.49</v>
      </c>
      <c r="H6731">
        <v>2.79</v>
      </c>
      <c r="I6731">
        <v>4.75</v>
      </c>
      <c r="J6731">
        <v>5.4</v>
      </c>
      <c r="K6731">
        <v>2.7</v>
      </c>
      <c r="U6731">
        <v>133</v>
      </c>
      <c r="V6731">
        <v>138</v>
      </c>
      <c r="W6731">
        <v>146</v>
      </c>
      <c r="X6731">
        <v>220</v>
      </c>
      <c r="Y6731">
        <v>154</v>
      </c>
      <c r="Z6731">
        <v>226</v>
      </c>
      <c r="AA6731">
        <f t="shared" si="1442"/>
        <v>1017</v>
      </c>
      <c r="AB6731">
        <f t="shared" si="1429"/>
        <v>1.6947116165732466E-4</v>
      </c>
      <c r="AC6731" s="175"/>
    </row>
    <row r="6732" spans="1:29">
      <c r="A6732" t="s">
        <v>14698</v>
      </c>
      <c r="B6732" t="s">
        <v>14699</v>
      </c>
      <c r="C6732">
        <v>3.79</v>
      </c>
      <c r="D6732">
        <v>4.0199999999999996</v>
      </c>
      <c r="E6732">
        <v>2.68</v>
      </c>
      <c r="F6732">
        <v>4.93</v>
      </c>
      <c r="G6732">
        <v>5.57</v>
      </c>
      <c r="H6732">
        <v>2.82</v>
      </c>
      <c r="I6732">
        <v>4.8099999999999996</v>
      </c>
      <c r="J6732">
        <v>5.43</v>
      </c>
      <c r="K6732">
        <v>2.7</v>
      </c>
      <c r="U6732">
        <v>147</v>
      </c>
      <c r="V6732">
        <v>135</v>
      </c>
      <c r="W6732">
        <v>135</v>
      </c>
      <c r="X6732">
        <v>166</v>
      </c>
      <c r="Y6732">
        <v>138</v>
      </c>
      <c r="Z6732">
        <v>171</v>
      </c>
      <c r="AA6732">
        <f t="shared" si="1442"/>
        <v>892</v>
      </c>
      <c r="AB6732">
        <f t="shared" si="1429"/>
        <v>1.4864137285971836E-4</v>
      </c>
      <c r="AC6732" s="175"/>
    </row>
    <row r="6733" spans="1:29">
      <c r="A6733" t="s">
        <v>14700</v>
      </c>
      <c r="B6733" t="s">
        <v>14701</v>
      </c>
      <c r="C6733">
        <v>3.85</v>
      </c>
      <c r="D6733">
        <v>4.04</v>
      </c>
      <c r="E6733">
        <v>2.71</v>
      </c>
      <c r="F6733">
        <v>5.05</v>
      </c>
      <c r="G6733">
        <v>5.65</v>
      </c>
      <c r="H6733">
        <v>2.85</v>
      </c>
      <c r="I6733">
        <v>4.88</v>
      </c>
      <c r="J6733">
        <v>5.47</v>
      </c>
      <c r="K6733">
        <v>2.7</v>
      </c>
      <c r="U6733">
        <v>135</v>
      </c>
      <c r="V6733">
        <v>124</v>
      </c>
      <c r="W6733">
        <v>122</v>
      </c>
      <c r="X6733">
        <v>154</v>
      </c>
      <c r="Y6733">
        <v>140</v>
      </c>
      <c r="Z6733">
        <v>164</v>
      </c>
      <c r="AA6733">
        <f t="shared" si="1442"/>
        <v>839</v>
      </c>
      <c r="AB6733">
        <f t="shared" si="1429"/>
        <v>1.3980954240953332E-4</v>
      </c>
      <c r="AC6733" s="175">
        <f t="shared" ref="AC6733:AC6793" si="1444">SUM(AB6733:AB6736)/4</f>
        <v>1.2872809476920677E-4</v>
      </c>
    </row>
    <row r="6734" spans="1:29">
      <c r="A6734" t="s">
        <v>14702</v>
      </c>
      <c r="B6734" t="s">
        <v>14703</v>
      </c>
      <c r="C6734">
        <v>3.93</v>
      </c>
      <c r="D6734">
        <v>4.05</v>
      </c>
      <c r="E6734">
        <v>2.74</v>
      </c>
      <c r="F6734">
        <v>5.23</v>
      </c>
      <c r="G6734">
        <v>5.79</v>
      </c>
      <c r="H6734">
        <v>2.9</v>
      </c>
      <c r="I6734">
        <v>4.9800000000000004</v>
      </c>
      <c r="J6734">
        <v>5.52</v>
      </c>
      <c r="K6734">
        <v>2.7</v>
      </c>
      <c r="U6734">
        <v>119</v>
      </c>
      <c r="V6734">
        <v>119</v>
      </c>
      <c r="W6734">
        <v>113</v>
      </c>
      <c r="X6734">
        <v>151</v>
      </c>
      <c r="Y6734">
        <v>133</v>
      </c>
      <c r="Z6734">
        <v>149</v>
      </c>
      <c r="AA6734">
        <f t="shared" si="1442"/>
        <v>784</v>
      </c>
      <c r="AB6734">
        <f t="shared" si="1429"/>
        <v>1.3064443533858654E-4</v>
      </c>
      <c r="AC6734" s="175"/>
    </row>
    <row r="6735" spans="1:29">
      <c r="A6735" t="s">
        <v>14704</v>
      </c>
      <c r="B6735" t="s">
        <v>14705</v>
      </c>
      <c r="C6735">
        <v>3.97</v>
      </c>
      <c r="D6735">
        <v>4.0599999999999996</v>
      </c>
      <c r="E6735">
        <v>2.77</v>
      </c>
      <c r="F6735">
        <v>5.34</v>
      </c>
      <c r="G6735">
        <v>5.87</v>
      </c>
      <c r="H6735">
        <v>2.93</v>
      </c>
      <c r="I6735">
        <v>5.05</v>
      </c>
      <c r="J6735">
        <v>5.56</v>
      </c>
      <c r="K6735">
        <v>2.7</v>
      </c>
      <c r="U6735">
        <v>110</v>
      </c>
      <c r="V6735">
        <v>114</v>
      </c>
      <c r="W6735">
        <v>102</v>
      </c>
      <c r="X6735">
        <v>140</v>
      </c>
      <c r="Y6735">
        <v>129</v>
      </c>
      <c r="Z6735">
        <v>151</v>
      </c>
      <c r="AA6735">
        <f t="shared" si="1442"/>
        <v>746</v>
      </c>
      <c r="AB6735">
        <f t="shared" si="1429"/>
        <v>1.2431217954411423E-4</v>
      </c>
      <c r="AC6735" s="175"/>
    </row>
    <row r="6736" spans="1:29">
      <c r="A6736" t="s">
        <v>14706</v>
      </c>
      <c r="B6736" t="s">
        <v>14707</v>
      </c>
      <c r="C6736">
        <v>3.99</v>
      </c>
      <c r="D6736">
        <v>4.0599999999999996</v>
      </c>
      <c r="E6736">
        <v>2.79</v>
      </c>
      <c r="F6736">
        <v>5.45</v>
      </c>
      <c r="G6736">
        <v>5.95</v>
      </c>
      <c r="H6736">
        <v>2.96</v>
      </c>
      <c r="I6736">
        <v>5.1100000000000003</v>
      </c>
      <c r="J6736">
        <v>5.59</v>
      </c>
      <c r="K6736">
        <v>2.7</v>
      </c>
      <c r="U6736">
        <v>103</v>
      </c>
      <c r="V6736">
        <v>110</v>
      </c>
      <c r="W6736">
        <v>100</v>
      </c>
      <c r="X6736">
        <v>133</v>
      </c>
      <c r="Y6736">
        <v>130</v>
      </c>
      <c r="Z6736">
        <v>145</v>
      </c>
      <c r="AA6736">
        <f t="shared" si="1442"/>
        <v>721</v>
      </c>
      <c r="AB6736">
        <f t="shared" si="1429"/>
        <v>1.2014622178459299E-4</v>
      </c>
      <c r="AC6736" s="175"/>
    </row>
    <row r="6737" spans="1:29">
      <c r="A6737" t="s">
        <v>14708</v>
      </c>
      <c r="B6737" t="s">
        <v>14709</v>
      </c>
      <c r="C6737">
        <v>4</v>
      </c>
      <c r="D6737">
        <v>4.0599999999999996</v>
      </c>
      <c r="E6737">
        <v>2.81</v>
      </c>
      <c r="F6737">
        <v>5.52</v>
      </c>
      <c r="G6737">
        <v>5.99</v>
      </c>
      <c r="H6737">
        <v>2.98</v>
      </c>
      <c r="I6737">
        <v>5.14</v>
      </c>
      <c r="J6737">
        <v>5.61</v>
      </c>
      <c r="K6737">
        <v>2.7</v>
      </c>
      <c r="U6737">
        <v>107</v>
      </c>
      <c r="V6737">
        <v>110</v>
      </c>
      <c r="W6737">
        <v>103</v>
      </c>
      <c r="X6737">
        <v>106</v>
      </c>
      <c r="Y6737">
        <v>119</v>
      </c>
      <c r="Z6737">
        <v>117</v>
      </c>
      <c r="AA6737">
        <f t="shared" si="1442"/>
        <v>662</v>
      </c>
      <c r="AB6737">
        <f t="shared" si="1429"/>
        <v>1.1031456147212282E-4</v>
      </c>
      <c r="AC6737" s="175">
        <f t="shared" ref="AC6737:AC6797" si="1445">SUM(AB6737:AB6740)/4</f>
        <v>1.0785664639400529E-4</v>
      </c>
    </row>
    <row r="6738" spans="1:29">
      <c r="A6738" t="s">
        <v>14710</v>
      </c>
      <c r="B6738" t="s">
        <v>14711</v>
      </c>
      <c r="C6738">
        <v>4.0199999999999996</v>
      </c>
      <c r="D6738">
        <v>4.0599999999999996</v>
      </c>
      <c r="E6738">
        <v>2.82</v>
      </c>
      <c r="F6738">
        <v>5.58</v>
      </c>
      <c r="G6738">
        <v>6.02</v>
      </c>
      <c r="H6738">
        <v>3</v>
      </c>
      <c r="I6738">
        <v>5.17</v>
      </c>
      <c r="J6738">
        <v>5.62</v>
      </c>
      <c r="K6738">
        <v>2.7</v>
      </c>
      <c r="U6738">
        <v>106</v>
      </c>
      <c r="V6738">
        <v>107</v>
      </c>
      <c r="W6738">
        <v>105</v>
      </c>
      <c r="X6738">
        <v>94</v>
      </c>
      <c r="Y6738">
        <v>122</v>
      </c>
      <c r="Z6738">
        <v>112</v>
      </c>
      <c r="AA6738">
        <f t="shared" si="1442"/>
        <v>646</v>
      </c>
      <c r="AB6738">
        <f t="shared" si="1429"/>
        <v>1.0764834850602922E-4</v>
      </c>
      <c r="AC6738" s="175"/>
    </row>
    <row r="6739" spans="1:29">
      <c r="A6739" t="s">
        <v>14712</v>
      </c>
      <c r="B6739" t="s">
        <v>14713</v>
      </c>
      <c r="C6739">
        <v>4.03</v>
      </c>
      <c r="D6739">
        <v>4.0599999999999996</v>
      </c>
      <c r="E6739">
        <v>2.82</v>
      </c>
      <c r="F6739">
        <v>5.61</v>
      </c>
      <c r="G6739">
        <v>6.05</v>
      </c>
      <c r="H6739">
        <v>3.01</v>
      </c>
      <c r="I6739">
        <v>5.18</v>
      </c>
      <c r="J6739">
        <v>5.63</v>
      </c>
      <c r="K6739">
        <v>2.7</v>
      </c>
      <c r="U6739">
        <v>105</v>
      </c>
      <c r="V6739">
        <v>112</v>
      </c>
      <c r="W6739">
        <v>113</v>
      </c>
      <c r="X6739">
        <v>90</v>
      </c>
      <c r="Y6739">
        <v>111</v>
      </c>
      <c r="Z6739">
        <v>100</v>
      </c>
      <c r="AA6739">
        <f t="shared" si="1442"/>
        <v>631</v>
      </c>
      <c r="AB6739">
        <f t="shared" si="1429"/>
        <v>1.0514877385031647E-4</v>
      </c>
      <c r="AC6739" s="175"/>
    </row>
    <row r="6740" spans="1:29">
      <c r="A6740" t="s">
        <v>14714</v>
      </c>
      <c r="B6740" t="s">
        <v>14715</v>
      </c>
      <c r="C6740">
        <v>4.03</v>
      </c>
      <c r="D6740">
        <v>4.0599999999999996</v>
      </c>
      <c r="E6740">
        <v>2.81</v>
      </c>
      <c r="F6740">
        <v>5.61</v>
      </c>
      <c r="G6740">
        <v>6.06</v>
      </c>
      <c r="H6740">
        <v>3.02</v>
      </c>
      <c r="I6740">
        <v>5.16</v>
      </c>
      <c r="J6740">
        <v>5.62</v>
      </c>
      <c r="K6740">
        <v>2.7</v>
      </c>
      <c r="U6740">
        <v>108</v>
      </c>
      <c r="V6740">
        <v>119</v>
      </c>
      <c r="W6740">
        <v>118</v>
      </c>
      <c r="X6740">
        <v>78</v>
      </c>
      <c r="Y6740">
        <v>109</v>
      </c>
      <c r="Z6740">
        <v>118</v>
      </c>
      <c r="AA6740">
        <f t="shared" si="1442"/>
        <v>650</v>
      </c>
      <c r="AB6740">
        <f t="shared" si="1429"/>
        <v>1.0831490174755263E-4</v>
      </c>
      <c r="AC6740" s="175"/>
    </row>
    <row r="6741" spans="1:29">
      <c r="A6741" t="s">
        <v>14716</v>
      </c>
      <c r="B6741" t="s">
        <v>14717</v>
      </c>
      <c r="C6741">
        <v>4.0199999999999996</v>
      </c>
      <c r="D6741">
        <v>4.0599999999999996</v>
      </c>
      <c r="E6741">
        <v>2.79</v>
      </c>
      <c r="F6741">
        <v>5.53</v>
      </c>
      <c r="G6741">
        <v>6.03</v>
      </c>
      <c r="H6741">
        <v>3.01</v>
      </c>
      <c r="I6741">
        <v>5.1100000000000003</v>
      </c>
      <c r="J6741">
        <v>5.59</v>
      </c>
      <c r="K6741">
        <v>2.7</v>
      </c>
      <c r="U6741">
        <v>107</v>
      </c>
      <c r="V6741">
        <v>124</v>
      </c>
      <c r="W6741">
        <v>124</v>
      </c>
      <c r="X6741">
        <v>83</v>
      </c>
      <c r="Y6741">
        <v>117</v>
      </c>
      <c r="Z6741">
        <v>139</v>
      </c>
      <c r="AA6741">
        <f t="shared" si="1442"/>
        <v>694</v>
      </c>
      <c r="AB6741">
        <f t="shared" si="1429"/>
        <v>1.1564698740431003E-4</v>
      </c>
      <c r="AC6741" s="175">
        <f t="shared" ref="AC6741:AC6801" si="1446">SUM(AB6741:AB6744)/4</f>
        <v>1.2160430700042543E-4</v>
      </c>
    </row>
    <row r="6742" spans="1:29">
      <c r="A6742" t="s">
        <v>14718</v>
      </c>
      <c r="B6742" t="s">
        <v>14719</v>
      </c>
      <c r="C6742">
        <v>4.01</v>
      </c>
      <c r="D6742">
        <v>4.0599999999999996</v>
      </c>
      <c r="E6742">
        <v>2.78</v>
      </c>
      <c r="F6742">
        <v>5.49</v>
      </c>
      <c r="G6742">
        <v>6</v>
      </c>
      <c r="H6742">
        <v>3</v>
      </c>
      <c r="I6742">
        <v>5.09</v>
      </c>
      <c r="J6742">
        <v>5.58</v>
      </c>
      <c r="K6742">
        <v>2.7</v>
      </c>
      <c r="U6742">
        <v>105</v>
      </c>
      <c r="V6742">
        <v>132</v>
      </c>
      <c r="W6742">
        <v>132</v>
      </c>
      <c r="X6742">
        <v>88</v>
      </c>
      <c r="Y6742">
        <v>123</v>
      </c>
      <c r="Z6742">
        <v>135</v>
      </c>
      <c r="AA6742">
        <f t="shared" si="1442"/>
        <v>715</v>
      </c>
      <c r="AB6742">
        <f t="shared" ref="AB6742:AB6805" si="1447">AA6742/$AD$4</f>
        <v>1.1914639192230788E-4</v>
      </c>
      <c r="AC6742" s="175"/>
    </row>
    <row r="6743" spans="1:29">
      <c r="A6743" t="s">
        <v>14720</v>
      </c>
      <c r="B6743" t="s">
        <v>14721</v>
      </c>
      <c r="C6743">
        <v>4</v>
      </c>
      <c r="D6743">
        <v>4.0599999999999996</v>
      </c>
      <c r="E6743">
        <v>2.78</v>
      </c>
      <c r="F6743">
        <v>5.46</v>
      </c>
      <c r="G6743">
        <v>5.98</v>
      </c>
      <c r="H6743">
        <v>2.98</v>
      </c>
      <c r="I6743">
        <v>5.07</v>
      </c>
      <c r="J6743">
        <v>5.57</v>
      </c>
      <c r="K6743">
        <v>2.7</v>
      </c>
      <c r="U6743">
        <v>104</v>
      </c>
      <c r="V6743">
        <v>139</v>
      </c>
      <c r="W6743">
        <v>137</v>
      </c>
      <c r="X6743">
        <v>102</v>
      </c>
      <c r="Y6743">
        <v>127</v>
      </c>
      <c r="Z6743">
        <v>142</v>
      </c>
      <c r="AA6743">
        <f t="shared" si="1442"/>
        <v>751</v>
      </c>
      <c r="AB6743">
        <f t="shared" si="1447"/>
        <v>1.2514537109601851E-4</v>
      </c>
      <c r="AC6743" s="175"/>
    </row>
    <row r="6744" spans="1:29">
      <c r="A6744" t="s">
        <v>14722</v>
      </c>
      <c r="B6744" t="s">
        <v>14723</v>
      </c>
      <c r="C6744">
        <v>3.99</v>
      </c>
      <c r="D6744">
        <v>4.0599999999999996</v>
      </c>
      <c r="E6744">
        <v>2.77</v>
      </c>
      <c r="F6744">
        <v>5.44</v>
      </c>
      <c r="G6744">
        <v>5.96</v>
      </c>
      <c r="H6744">
        <v>2.97</v>
      </c>
      <c r="I6744">
        <v>5.0599999999999996</v>
      </c>
      <c r="J6744">
        <v>5.56</v>
      </c>
      <c r="K6744">
        <v>2.7</v>
      </c>
      <c r="U6744">
        <v>101</v>
      </c>
      <c r="V6744">
        <v>137</v>
      </c>
      <c r="W6744">
        <v>130</v>
      </c>
      <c r="X6744">
        <v>106</v>
      </c>
      <c r="Y6744">
        <v>138</v>
      </c>
      <c r="Z6744">
        <v>147</v>
      </c>
      <c r="AA6744">
        <f t="shared" si="1442"/>
        <v>759</v>
      </c>
      <c r="AB6744">
        <f t="shared" si="1447"/>
        <v>1.2647847757906529E-4</v>
      </c>
      <c r="AC6744" s="175"/>
    </row>
    <row r="6745" spans="1:29">
      <c r="A6745" t="s">
        <v>14724</v>
      </c>
      <c r="B6745" t="s">
        <v>14725</v>
      </c>
      <c r="C6745">
        <v>3.98</v>
      </c>
      <c r="D6745">
        <v>4.0599999999999996</v>
      </c>
      <c r="E6745">
        <v>2.77</v>
      </c>
      <c r="F6745">
        <v>5.44</v>
      </c>
      <c r="G6745">
        <v>5.96</v>
      </c>
      <c r="H6745">
        <v>2.97</v>
      </c>
      <c r="I6745">
        <v>5.05</v>
      </c>
      <c r="J6745">
        <v>5.56</v>
      </c>
      <c r="K6745">
        <v>2.7</v>
      </c>
      <c r="U6745">
        <v>99</v>
      </c>
      <c r="V6745">
        <v>127</v>
      </c>
      <c r="W6745">
        <v>115</v>
      </c>
      <c r="X6745">
        <v>98</v>
      </c>
      <c r="Y6745">
        <v>134</v>
      </c>
      <c r="Z6745">
        <v>126</v>
      </c>
      <c r="AA6745">
        <f t="shared" si="1442"/>
        <v>699</v>
      </c>
      <c r="AB6745">
        <f t="shared" si="1447"/>
        <v>1.1648017895621428E-4</v>
      </c>
      <c r="AC6745" s="175">
        <f t="shared" ref="AC6745:AC6805" si="1448">SUM(AB6745:AB6748)/4</f>
        <v>8.1111197577878825E-5</v>
      </c>
    </row>
    <row r="6746" spans="1:29">
      <c r="A6746" t="s">
        <v>14726</v>
      </c>
      <c r="B6746" t="s">
        <v>14727</v>
      </c>
      <c r="C6746">
        <v>3.96</v>
      </c>
      <c r="D6746">
        <v>4.0599999999999996</v>
      </c>
      <c r="E6746">
        <v>2.76</v>
      </c>
      <c r="F6746">
        <v>5.41</v>
      </c>
      <c r="G6746">
        <v>5.94</v>
      </c>
      <c r="H6746">
        <v>2.98</v>
      </c>
      <c r="I6746">
        <v>5.0199999999999996</v>
      </c>
      <c r="J6746">
        <v>5.54</v>
      </c>
      <c r="K6746">
        <v>2.7</v>
      </c>
      <c r="U6746">
        <v>81</v>
      </c>
      <c r="V6746">
        <v>104</v>
      </c>
      <c r="W6746">
        <v>80</v>
      </c>
      <c r="X6746">
        <v>95</v>
      </c>
      <c r="Y6746">
        <v>122</v>
      </c>
      <c r="Z6746">
        <v>73</v>
      </c>
      <c r="AA6746">
        <f t="shared" si="1442"/>
        <v>555</v>
      </c>
      <c r="AB6746">
        <f t="shared" si="1447"/>
        <v>9.2484262261371858E-5</v>
      </c>
      <c r="AC6746" s="175"/>
    </row>
    <row r="6747" spans="1:29">
      <c r="A6747" t="s">
        <v>14728</v>
      </c>
      <c r="B6747" t="s">
        <v>14729</v>
      </c>
      <c r="C6747">
        <v>3.94</v>
      </c>
      <c r="D6747">
        <v>4.0599999999999996</v>
      </c>
      <c r="E6747">
        <v>2.74</v>
      </c>
      <c r="F6747">
        <v>5.34</v>
      </c>
      <c r="G6747">
        <v>5.9</v>
      </c>
      <c r="H6747">
        <v>2.96</v>
      </c>
      <c r="I6747">
        <v>4.99</v>
      </c>
      <c r="J6747">
        <v>5.52</v>
      </c>
      <c r="K6747">
        <v>2.7</v>
      </c>
      <c r="U6747">
        <v>72</v>
      </c>
      <c r="V6747">
        <v>74</v>
      </c>
      <c r="W6747">
        <v>55</v>
      </c>
      <c r="X6747">
        <v>71</v>
      </c>
      <c r="Y6747">
        <v>91</v>
      </c>
      <c r="Z6747">
        <v>30</v>
      </c>
      <c r="AA6747">
        <f t="shared" si="1442"/>
        <v>393</v>
      </c>
      <c r="AB6747">
        <f t="shared" si="1447"/>
        <v>6.5488855979674125E-5</v>
      </c>
      <c r="AC6747" s="175"/>
    </row>
    <row r="6748" spans="1:29">
      <c r="A6748" t="s">
        <v>14730</v>
      </c>
      <c r="B6748" t="s">
        <v>14731</v>
      </c>
      <c r="C6748">
        <v>3.92</v>
      </c>
      <c r="D6748">
        <v>4.0599999999999996</v>
      </c>
      <c r="E6748">
        <v>2.73</v>
      </c>
      <c r="F6748">
        <v>5.31</v>
      </c>
      <c r="G6748">
        <v>5.88</v>
      </c>
      <c r="H6748">
        <v>2.95</v>
      </c>
      <c r="I6748">
        <v>4.96</v>
      </c>
      <c r="J6748">
        <v>5.51</v>
      </c>
      <c r="K6748">
        <v>2.7</v>
      </c>
      <c r="U6748">
        <v>62</v>
      </c>
      <c r="V6748">
        <v>51</v>
      </c>
      <c r="W6748">
        <v>40</v>
      </c>
      <c r="X6748">
        <v>66</v>
      </c>
      <c r="Y6748">
        <v>68</v>
      </c>
      <c r="Z6748">
        <v>13</v>
      </c>
      <c r="AA6748">
        <f t="shared" si="1442"/>
        <v>300</v>
      </c>
      <c r="AB6748">
        <f t="shared" si="1447"/>
        <v>4.9991493114255059E-5</v>
      </c>
      <c r="AC6748" s="175"/>
    </row>
    <row r="6749" spans="1:29">
      <c r="A6749" t="s">
        <v>14732</v>
      </c>
      <c r="B6749" t="s">
        <v>14733</v>
      </c>
      <c r="C6749">
        <v>3.9</v>
      </c>
      <c r="D6749">
        <v>4.0599999999999996</v>
      </c>
      <c r="E6749">
        <v>2.72</v>
      </c>
      <c r="F6749">
        <v>5.26</v>
      </c>
      <c r="G6749">
        <v>5.85</v>
      </c>
      <c r="H6749">
        <v>2.94</v>
      </c>
      <c r="I6749">
        <v>4.93</v>
      </c>
      <c r="J6749">
        <v>5.49</v>
      </c>
      <c r="K6749">
        <v>2.7</v>
      </c>
      <c r="U6749">
        <v>64</v>
      </c>
      <c r="V6749">
        <v>50</v>
      </c>
      <c r="W6749">
        <v>43</v>
      </c>
      <c r="X6749">
        <v>82</v>
      </c>
      <c r="Y6749">
        <v>71</v>
      </c>
      <c r="Z6749">
        <v>15</v>
      </c>
      <c r="AA6749">
        <f t="shared" si="1442"/>
        <v>325</v>
      </c>
      <c r="AB6749">
        <f t="shared" si="1447"/>
        <v>5.4157450873776313E-5</v>
      </c>
      <c r="AC6749" s="175">
        <f t="shared" ref="AC6749" si="1449">SUM(AB6749:AB6752)/4</f>
        <v>6.3947451608651262E-5</v>
      </c>
    </row>
    <row r="6750" spans="1:29">
      <c r="A6750" t="s">
        <v>14734</v>
      </c>
      <c r="B6750" t="s">
        <v>14735</v>
      </c>
      <c r="C6750">
        <v>3.87</v>
      </c>
      <c r="D6750">
        <v>4.0599999999999996</v>
      </c>
      <c r="E6750">
        <v>2.71</v>
      </c>
      <c r="F6750">
        <v>5.2</v>
      </c>
      <c r="G6750">
        <v>5.81</v>
      </c>
      <c r="H6750">
        <v>2.93</v>
      </c>
      <c r="I6750">
        <v>4.9000000000000004</v>
      </c>
      <c r="J6750">
        <v>5.47</v>
      </c>
      <c r="K6750">
        <v>2.7</v>
      </c>
      <c r="U6750">
        <v>69</v>
      </c>
      <c r="V6750">
        <v>48</v>
      </c>
      <c r="W6750">
        <v>46</v>
      </c>
      <c r="X6750">
        <v>86</v>
      </c>
      <c r="Y6750">
        <v>69</v>
      </c>
      <c r="Z6750">
        <v>12</v>
      </c>
      <c r="AA6750">
        <f t="shared" si="1442"/>
        <v>330</v>
      </c>
      <c r="AB6750">
        <f t="shared" si="1447"/>
        <v>5.4990642425680565E-5</v>
      </c>
      <c r="AC6750" s="175"/>
    </row>
    <row r="6751" spans="1:29">
      <c r="A6751" t="s">
        <v>14736</v>
      </c>
      <c r="B6751" t="s">
        <v>14737</v>
      </c>
      <c r="C6751">
        <v>3.84</v>
      </c>
      <c r="D6751">
        <v>4.0599999999999996</v>
      </c>
      <c r="E6751">
        <v>2.69</v>
      </c>
      <c r="F6751">
        <v>5.16</v>
      </c>
      <c r="G6751">
        <v>5.77</v>
      </c>
      <c r="H6751">
        <v>2.92</v>
      </c>
      <c r="I6751">
        <v>4.8600000000000003</v>
      </c>
      <c r="J6751">
        <v>5.46</v>
      </c>
      <c r="K6751">
        <v>2.7</v>
      </c>
      <c r="U6751">
        <v>77</v>
      </c>
      <c r="V6751">
        <v>56</v>
      </c>
      <c r="W6751">
        <v>53</v>
      </c>
      <c r="X6751">
        <v>88</v>
      </c>
      <c r="Y6751">
        <v>66</v>
      </c>
      <c r="Z6751">
        <v>23</v>
      </c>
      <c r="AA6751">
        <f t="shared" si="1442"/>
        <v>363</v>
      </c>
      <c r="AB6751">
        <f t="shared" si="1447"/>
        <v>6.048970666824862E-5</v>
      </c>
      <c r="AC6751" s="175"/>
    </row>
    <row r="6752" spans="1:29">
      <c r="A6752" t="s">
        <v>14738</v>
      </c>
      <c r="B6752" t="s">
        <v>14739</v>
      </c>
      <c r="C6752">
        <v>3.82</v>
      </c>
      <c r="D6752">
        <v>4.05</v>
      </c>
      <c r="E6752">
        <v>2.68</v>
      </c>
      <c r="F6752">
        <v>5.13</v>
      </c>
      <c r="G6752">
        <v>5.75</v>
      </c>
      <c r="H6752">
        <v>2.91</v>
      </c>
      <c r="I6752">
        <v>4.84</v>
      </c>
      <c r="J6752">
        <v>5.45</v>
      </c>
      <c r="K6752">
        <v>2.7</v>
      </c>
      <c r="U6752">
        <v>85</v>
      </c>
      <c r="V6752">
        <v>79</v>
      </c>
      <c r="W6752">
        <v>74</v>
      </c>
      <c r="X6752">
        <v>120</v>
      </c>
      <c r="Y6752">
        <v>106</v>
      </c>
      <c r="Z6752">
        <v>53</v>
      </c>
      <c r="AA6752">
        <f t="shared" si="1442"/>
        <v>517</v>
      </c>
      <c r="AB6752">
        <f t="shared" si="1447"/>
        <v>8.6152006466899551E-5</v>
      </c>
      <c r="AC6752" s="175"/>
    </row>
    <row r="6753" spans="1:29">
      <c r="A6753" t="s">
        <v>14740</v>
      </c>
      <c r="B6753" t="s">
        <v>14741</v>
      </c>
      <c r="C6753">
        <v>3.8</v>
      </c>
      <c r="D6753">
        <v>4.05</v>
      </c>
      <c r="E6753">
        <v>2.68</v>
      </c>
      <c r="F6753">
        <v>5.0999999999999996</v>
      </c>
      <c r="G6753">
        <v>5.74</v>
      </c>
      <c r="H6753">
        <v>2.9</v>
      </c>
      <c r="I6753">
        <v>4.83</v>
      </c>
      <c r="J6753">
        <v>5.44</v>
      </c>
      <c r="K6753">
        <v>2.7</v>
      </c>
      <c r="U6753">
        <v>85</v>
      </c>
      <c r="V6753">
        <v>125</v>
      </c>
      <c r="W6753">
        <v>114</v>
      </c>
      <c r="X6753">
        <v>194</v>
      </c>
      <c r="Y6753">
        <v>144</v>
      </c>
      <c r="Z6753">
        <v>168</v>
      </c>
      <c r="AA6753">
        <f t="shared" si="1442"/>
        <v>830</v>
      </c>
      <c r="AB6753">
        <f t="shared" si="1447"/>
        <v>1.3830979761610566E-4</v>
      </c>
      <c r="AC6753" s="175">
        <f t="shared" si="1433"/>
        <v>1.5289064977443007E-4</v>
      </c>
    </row>
    <row r="6754" spans="1:29">
      <c r="A6754" t="s">
        <v>14742</v>
      </c>
      <c r="B6754" t="s">
        <v>14743</v>
      </c>
      <c r="C6754">
        <v>3.8</v>
      </c>
      <c r="D6754">
        <v>4.05</v>
      </c>
      <c r="E6754">
        <v>2.67</v>
      </c>
      <c r="F6754">
        <v>5.09</v>
      </c>
      <c r="G6754">
        <v>5.73</v>
      </c>
      <c r="H6754">
        <v>2.9</v>
      </c>
      <c r="I6754">
        <v>4.8099999999999996</v>
      </c>
      <c r="J6754">
        <v>5.43</v>
      </c>
      <c r="K6754">
        <v>2.7</v>
      </c>
      <c r="U6754">
        <v>114</v>
      </c>
      <c r="V6754">
        <v>152</v>
      </c>
      <c r="W6754">
        <v>134</v>
      </c>
      <c r="X6754">
        <v>220</v>
      </c>
      <c r="Y6754">
        <v>122</v>
      </c>
      <c r="Z6754">
        <v>262</v>
      </c>
      <c r="AA6754">
        <f t="shared" si="1442"/>
        <v>1004</v>
      </c>
      <c r="AB6754">
        <f t="shared" si="1447"/>
        <v>1.673048636223736E-4</v>
      </c>
      <c r="AC6754" s="175"/>
    </row>
    <row r="6755" spans="1:29">
      <c r="A6755" t="s">
        <v>14744</v>
      </c>
      <c r="B6755" t="s">
        <v>14745</v>
      </c>
      <c r="C6755">
        <v>3.84</v>
      </c>
      <c r="D6755">
        <v>4.0599999999999996</v>
      </c>
      <c r="E6755">
        <v>2.69</v>
      </c>
      <c r="F6755">
        <v>5.15</v>
      </c>
      <c r="G6755">
        <v>5.76</v>
      </c>
      <c r="H6755">
        <v>2.9</v>
      </c>
      <c r="I6755">
        <v>4.8600000000000003</v>
      </c>
      <c r="J6755">
        <v>5.45</v>
      </c>
      <c r="K6755">
        <v>2.7</v>
      </c>
      <c r="U6755">
        <v>121</v>
      </c>
      <c r="V6755">
        <v>128</v>
      </c>
      <c r="W6755">
        <v>138</v>
      </c>
      <c r="X6755">
        <v>218</v>
      </c>
      <c r="Y6755">
        <v>154</v>
      </c>
      <c r="Z6755">
        <v>226</v>
      </c>
      <c r="AA6755">
        <f t="shared" si="1442"/>
        <v>985</v>
      </c>
      <c r="AB6755">
        <f t="shared" si="1447"/>
        <v>1.6413873572513745E-4</v>
      </c>
      <c r="AC6755" s="175"/>
    </row>
    <row r="6756" spans="1:29">
      <c r="A6756" t="s">
        <v>14746</v>
      </c>
      <c r="B6756" t="s">
        <v>14747</v>
      </c>
      <c r="C6756">
        <v>3.93</v>
      </c>
      <c r="D6756">
        <v>4.0599999999999996</v>
      </c>
      <c r="E6756">
        <v>2.72</v>
      </c>
      <c r="F6756">
        <v>5.3</v>
      </c>
      <c r="G6756">
        <v>5.88</v>
      </c>
      <c r="H6756">
        <v>2.95</v>
      </c>
      <c r="I6756">
        <v>4.95</v>
      </c>
      <c r="J6756">
        <v>5.5</v>
      </c>
      <c r="K6756">
        <v>2.7</v>
      </c>
      <c r="U6756">
        <v>129</v>
      </c>
      <c r="V6756">
        <v>125</v>
      </c>
      <c r="W6756">
        <v>124</v>
      </c>
      <c r="X6756">
        <v>164</v>
      </c>
      <c r="Y6756">
        <v>138</v>
      </c>
      <c r="Z6756">
        <v>171</v>
      </c>
      <c r="AA6756">
        <f t="shared" si="1442"/>
        <v>851</v>
      </c>
      <c r="AB6756">
        <f t="shared" si="1447"/>
        <v>1.4180920213410352E-4</v>
      </c>
      <c r="AC6756" s="175"/>
    </row>
    <row r="6757" spans="1:29">
      <c r="A6757" t="s">
        <v>14748</v>
      </c>
      <c r="B6757" t="s">
        <v>14749</v>
      </c>
      <c r="C6757">
        <v>3.98</v>
      </c>
      <c r="D6757">
        <v>4.0599999999999996</v>
      </c>
      <c r="E6757">
        <v>2.75</v>
      </c>
      <c r="F6757">
        <v>5.42</v>
      </c>
      <c r="G6757">
        <v>5.96</v>
      </c>
      <c r="H6757">
        <v>2.98</v>
      </c>
      <c r="I6757">
        <v>5.0199999999999996</v>
      </c>
      <c r="J6757">
        <v>5.54</v>
      </c>
      <c r="K6757">
        <v>2.7</v>
      </c>
      <c r="U6757">
        <v>119</v>
      </c>
      <c r="V6757">
        <v>114</v>
      </c>
      <c r="W6757">
        <v>112</v>
      </c>
      <c r="X6757">
        <v>153</v>
      </c>
      <c r="Y6757">
        <v>140</v>
      </c>
      <c r="Z6757">
        <v>164</v>
      </c>
      <c r="AA6757">
        <f t="shared" si="1442"/>
        <v>802</v>
      </c>
      <c r="AB6757">
        <f t="shared" si="1447"/>
        <v>1.3364392492544184E-4</v>
      </c>
      <c r="AC6757" s="175">
        <f t="shared" si="1434"/>
        <v>1.2210422193156798E-4</v>
      </c>
    </row>
    <row r="6758" spans="1:29">
      <c r="A6758" t="s">
        <v>14750</v>
      </c>
      <c r="B6758" t="s">
        <v>14751</v>
      </c>
      <c r="C6758">
        <v>4.01</v>
      </c>
      <c r="D6758">
        <v>4.0599999999999996</v>
      </c>
      <c r="E6758">
        <v>2.78</v>
      </c>
      <c r="F6758">
        <v>5.55</v>
      </c>
      <c r="G6758">
        <v>6.06</v>
      </c>
      <c r="H6758">
        <v>3.01</v>
      </c>
      <c r="I6758">
        <v>5.0999999999999996</v>
      </c>
      <c r="J6758">
        <v>5.58</v>
      </c>
      <c r="K6758">
        <v>2.7</v>
      </c>
      <c r="U6758">
        <v>103</v>
      </c>
      <c r="V6758">
        <v>109</v>
      </c>
      <c r="W6758">
        <v>102</v>
      </c>
      <c r="X6758">
        <v>150</v>
      </c>
      <c r="Y6758">
        <v>133</v>
      </c>
      <c r="Z6758">
        <v>149</v>
      </c>
      <c r="AA6758">
        <f t="shared" si="1442"/>
        <v>746</v>
      </c>
      <c r="AB6758">
        <f t="shared" si="1447"/>
        <v>1.2431217954411423E-4</v>
      </c>
      <c r="AC6758" s="175"/>
    </row>
    <row r="6759" spans="1:29">
      <c r="A6759" t="s">
        <v>14752</v>
      </c>
      <c r="B6759" t="s">
        <v>14753</v>
      </c>
      <c r="C6759">
        <v>4.0199999999999996</v>
      </c>
      <c r="D6759">
        <v>4.0599999999999996</v>
      </c>
      <c r="E6759">
        <v>2.79</v>
      </c>
      <c r="F6759">
        <v>5.65</v>
      </c>
      <c r="G6759">
        <v>6.12</v>
      </c>
      <c r="H6759">
        <v>3.05</v>
      </c>
      <c r="I6759">
        <v>5.14</v>
      </c>
      <c r="J6759">
        <v>5.6</v>
      </c>
      <c r="K6759">
        <v>2.7</v>
      </c>
      <c r="U6759">
        <v>94</v>
      </c>
      <c r="V6759">
        <v>103</v>
      </c>
      <c r="W6759">
        <v>90</v>
      </c>
      <c r="X6759">
        <v>139</v>
      </c>
      <c r="Y6759">
        <v>129</v>
      </c>
      <c r="Z6759">
        <v>151</v>
      </c>
      <c r="AA6759">
        <f t="shared" si="1442"/>
        <v>706</v>
      </c>
      <c r="AB6759">
        <f t="shared" si="1447"/>
        <v>1.1764664712888023E-4</v>
      </c>
      <c r="AC6759" s="175"/>
    </row>
    <row r="6760" spans="1:29">
      <c r="A6760" t="s">
        <v>14754</v>
      </c>
      <c r="B6760" t="s">
        <v>14755</v>
      </c>
      <c r="C6760">
        <v>4</v>
      </c>
      <c r="D6760">
        <v>4.0599999999999996</v>
      </c>
      <c r="E6760">
        <v>2.79</v>
      </c>
      <c r="F6760">
        <v>5.67</v>
      </c>
      <c r="G6760">
        <v>6.14</v>
      </c>
      <c r="H6760">
        <v>3.08</v>
      </c>
      <c r="I6760">
        <v>5.12</v>
      </c>
      <c r="J6760">
        <v>5.59</v>
      </c>
      <c r="K6760">
        <v>2.7</v>
      </c>
      <c r="U6760">
        <v>86</v>
      </c>
      <c r="V6760">
        <v>99</v>
      </c>
      <c r="W6760">
        <v>86</v>
      </c>
      <c r="X6760">
        <v>131</v>
      </c>
      <c r="Y6760">
        <v>130</v>
      </c>
      <c r="Z6760">
        <v>145</v>
      </c>
      <c r="AA6760">
        <f t="shared" si="1442"/>
        <v>677</v>
      </c>
      <c r="AB6760">
        <f t="shared" si="1447"/>
        <v>1.1281413612783557E-4</v>
      </c>
      <c r="AC6760" s="175"/>
    </row>
    <row r="6761" spans="1:29">
      <c r="A6761" t="s">
        <v>14756</v>
      </c>
      <c r="B6761" t="s">
        <v>14757</v>
      </c>
      <c r="C6761">
        <v>3.99</v>
      </c>
      <c r="D6761">
        <v>4.0599999999999996</v>
      </c>
      <c r="E6761">
        <v>2.78</v>
      </c>
      <c r="F6761">
        <v>5.67</v>
      </c>
      <c r="G6761">
        <v>6.15</v>
      </c>
      <c r="H6761">
        <v>3.1</v>
      </c>
      <c r="I6761">
        <v>5.0999999999999996</v>
      </c>
      <c r="J6761">
        <v>5.58</v>
      </c>
      <c r="K6761">
        <v>2.7</v>
      </c>
      <c r="U6761">
        <v>90</v>
      </c>
      <c r="V6761">
        <v>98</v>
      </c>
      <c r="W6761">
        <v>89</v>
      </c>
      <c r="X6761">
        <v>105</v>
      </c>
      <c r="Y6761">
        <v>119</v>
      </c>
      <c r="Z6761">
        <v>117</v>
      </c>
      <c r="AA6761">
        <f t="shared" si="1442"/>
        <v>618</v>
      </c>
      <c r="AB6761">
        <f t="shared" si="1447"/>
        <v>1.0298247581536542E-4</v>
      </c>
      <c r="AC6761" s="175">
        <f t="shared" si="1435"/>
        <v>9.9733028762938837E-5</v>
      </c>
    </row>
    <row r="6762" spans="1:29">
      <c r="A6762" t="s">
        <v>14758</v>
      </c>
      <c r="B6762" t="s">
        <v>14759</v>
      </c>
      <c r="C6762">
        <v>3.95</v>
      </c>
      <c r="D6762">
        <v>4.0599999999999996</v>
      </c>
      <c r="E6762">
        <v>2.76</v>
      </c>
      <c r="F6762">
        <v>5.6</v>
      </c>
      <c r="G6762">
        <v>6.11</v>
      </c>
      <c r="H6762">
        <v>3.08</v>
      </c>
      <c r="I6762">
        <v>5.04</v>
      </c>
      <c r="J6762">
        <v>5.55</v>
      </c>
      <c r="K6762">
        <v>2.7</v>
      </c>
      <c r="U6762">
        <v>87</v>
      </c>
      <c r="V6762">
        <v>94</v>
      </c>
      <c r="W6762">
        <v>90</v>
      </c>
      <c r="X6762">
        <v>93</v>
      </c>
      <c r="Y6762">
        <v>122</v>
      </c>
      <c r="Z6762">
        <v>112</v>
      </c>
      <c r="AA6762">
        <f t="shared" si="1442"/>
        <v>598</v>
      </c>
      <c r="AB6762">
        <f t="shared" si="1447"/>
        <v>9.964970960774841E-5</v>
      </c>
      <c r="AC6762" s="175"/>
    </row>
    <row r="6763" spans="1:29">
      <c r="A6763" t="s">
        <v>14760</v>
      </c>
      <c r="B6763" t="s">
        <v>14761</v>
      </c>
      <c r="C6763">
        <v>3.93</v>
      </c>
      <c r="D6763">
        <v>4.0599999999999996</v>
      </c>
      <c r="E6763">
        <v>2.74</v>
      </c>
      <c r="F6763">
        <v>5.5</v>
      </c>
      <c r="G6763">
        <v>6.06</v>
      </c>
      <c r="H6763">
        <v>3.06</v>
      </c>
      <c r="I6763">
        <v>4.9800000000000004</v>
      </c>
      <c r="J6763">
        <v>5.52</v>
      </c>
      <c r="K6763">
        <v>2.7</v>
      </c>
      <c r="U6763">
        <v>86</v>
      </c>
      <c r="V6763">
        <v>98</v>
      </c>
      <c r="W6763">
        <v>97</v>
      </c>
      <c r="X6763">
        <v>89</v>
      </c>
      <c r="Y6763">
        <v>111</v>
      </c>
      <c r="Z6763">
        <v>100</v>
      </c>
      <c r="AA6763">
        <f t="shared" si="1442"/>
        <v>581</v>
      </c>
      <c r="AB6763">
        <f t="shared" si="1447"/>
        <v>9.6816858331273965E-5</v>
      </c>
      <c r="AC6763" s="175"/>
    </row>
    <row r="6764" spans="1:29">
      <c r="A6764" t="s">
        <v>14762</v>
      </c>
      <c r="B6764" t="s">
        <v>14763</v>
      </c>
      <c r="C6764">
        <v>3.87</v>
      </c>
      <c r="D6764">
        <v>4.05</v>
      </c>
      <c r="E6764">
        <v>2.71</v>
      </c>
      <c r="F6764">
        <v>5.35</v>
      </c>
      <c r="G6764">
        <v>5.96</v>
      </c>
      <c r="H6764">
        <v>3.02</v>
      </c>
      <c r="I6764">
        <v>4.9000000000000004</v>
      </c>
      <c r="J6764">
        <v>5.48</v>
      </c>
      <c r="K6764">
        <v>2.7</v>
      </c>
      <c r="U6764">
        <v>89</v>
      </c>
      <c r="V6764">
        <v>103</v>
      </c>
      <c r="W6764">
        <v>101</v>
      </c>
      <c r="X6764">
        <v>77</v>
      </c>
      <c r="Y6764">
        <v>109</v>
      </c>
      <c r="Z6764">
        <v>118</v>
      </c>
      <c r="AA6764">
        <f t="shared" si="1442"/>
        <v>597</v>
      </c>
      <c r="AB6764">
        <f t="shared" si="1447"/>
        <v>9.9483071297367569E-5</v>
      </c>
      <c r="AC6764" s="175"/>
    </row>
    <row r="6765" spans="1:29">
      <c r="A6765" t="s">
        <v>14764</v>
      </c>
      <c r="B6765" t="s">
        <v>14765</v>
      </c>
      <c r="C6765">
        <v>3.82</v>
      </c>
      <c r="D6765">
        <v>4.05</v>
      </c>
      <c r="E6765">
        <v>2.68</v>
      </c>
      <c r="F6765">
        <v>5.24</v>
      </c>
      <c r="G6765">
        <v>5.87</v>
      </c>
      <c r="H6765">
        <v>2.98</v>
      </c>
      <c r="I6765">
        <v>4.84</v>
      </c>
      <c r="J6765">
        <v>5.45</v>
      </c>
      <c r="K6765">
        <v>2.7</v>
      </c>
      <c r="U6765">
        <v>87</v>
      </c>
      <c r="V6765">
        <v>107</v>
      </c>
      <c r="W6765">
        <v>106</v>
      </c>
      <c r="X6765">
        <v>82</v>
      </c>
      <c r="Y6765">
        <v>117</v>
      </c>
      <c r="Z6765">
        <v>139</v>
      </c>
      <c r="AA6765">
        <f t="shared" si="1442"/>
        <v>638</v>
      </c>
      <c r="AB6765">
        <f t="shared" si="1447"/>
        <v>1.0631524202298243E-4</v>
      </c>
      <c r="AC6765" s="175">
        <f t="shared" si="1436"/>
        <v>1.1360566810214462E-4</v>
      </c>
    </row>
    <row r="6766" spans="1:29">
      <c r="A6766" t="s">
        <v>14766</v>
      </c>
      <c r="B6766" t="s">
        <v>14767</v>
      </c>
      <c r="C6766">
        <v>3.77</v>
      </c>
      <c r="D6766">
        <v>4.03</v>
      </c>
      <c r="E6766">
        <v>2.66</v>
      </c>
      <c r="F6766">
        <v>5.12</v>
      </c>
      <c r="G6766">
        <v>5.77</v>
      </c>
      <c r="H6766">
        <v>2.94</v>
      </c>
      <c r="I6766">
        <v>4.79</v>
      </c>
      <c r="J6766">
        <v>5.41</v>
      </c>
      <c r="K6766">
        <v>2.7</v>
      </c>
      <c r="U6766">
        <v>87</v>
      </c>
      <c r="V6766">
        <v>115</v>
      </c>
      <c r="W6766">
        <v>117</v>
      </c>
      <c r="X6766">
        <v>87</v>
      </c>
      <c r="Y6766">
        <v>123</v>
      </c>
      <c r="Z6766">
        <v>135</v>
      </c>
      <c r="AA6766">
        <f t="shared" si="1442"/>
        <v>664</v>
      </c>
      <c r="AB6766">
        <f t="shared" si="1447"/>
        <v>1.1064783809288453E-4</v>
      </c>
      <c r="AC6766" s="175"/>
    </row>
    <row r="6767" spans="1:29">
      <c r="A6767" t="s">
        <v>14768</v>
      </c>
      <c r="B6767" t="s">
        <v>14769</v>
      </c>
      <c r="C6767">
        <v>3.74</v>
      </c>
      <c r="D6767">
        <v>4.03</v>
      </c>
      <c r="E6767">
        <v>2.65</v>
      </c>
      <c r="F6767">
        <v>5.07</v>
      </c>
      <c r="G6767">
        <v>5.73</v>
      </c>
      <c r="H6767">
        <v>2.92</v>
      </c>
      <c r="I6767">
        <v>4.76</v>
      </c>
      <c r="J6767">
        <v>5.4</v>
      </c>
      <c r="K6767">
        <v>2.7</v>
      </c>
      <c r="U6767">
        <v>89</v>
      </c>
      <c r="V6767">
        <v>124</v>
      </c>
      <c r="W6767">
        <v>124</v>
      </c>
      <c r="X6767">
        <v>101</v>
      </c>
      <c r="Y6767">
        <v>127</v>
      </c>
      <c r="Z6767">
        <v>142</v>
      </c>
      <c r="AA6767">
        <f t="shared" si="1442"/>
        <v>707</v>
      </c>
      <c r="AB6767">
        <f t="shared" si="1447"/>
        <v>1.1781328543926109E-4</v>
      </c>
      <c r="AC6767" s="175"/>
    </row>
    <row r="6768" spans="1:29">
      <c r="A6768" t="s">
        <v>14770</v>
      </c>
      <c r="B6768" t="s">
        <v>14771</v>
      </c>
      <c r="C6768">
        <v>3.74</v>
      </c>
      <c r="D6768">
        <v>4.03</v>
      </c>
      <c r="E6768">
        <v>2.65</v>
      </c>
      <c r="F6768">
        <v>5.0599999999999996</v>
      </c>
      <c r="G6768">
        <v>5.72</v>
      </c>
      <c r="H6768">
        <v>2.92</v>
      </c>
      <c r="I6768">
        <v>4.76</v>
      </c>
      <c r="J6768">
        <v>5.4</v>
      </c>
      <c r="K6768">
        <v>2.7</v>
      </c>
      <c r="U6768">
        <v>85</v>
      </c>
      <c r="V6768">
        <v>124</v>
      </c>
      <c r="W6768">
        <v>118</v>
      </c>
      <c r="X6768">
        <v>106</v>
      </c>
      <c r="Y6768">
        <v>138</v>
      </c>
      <c r="Z6768">
        <v>147</v>
      </c>
      <c r="AA6768">
        <f t="shared" si="1442"/>
        <v>718</v>
      </c>
      <c r="AB6768">
        <f t="shared" si="1447"/>
        <v>1.1964630685345043E-4</v>
      </c>
      <c r="AC6768" s="175"/>
    </row>
    <row r="6769" spans="1:29">
      <c r="A6769" t="s">
        <v>14772</v>
      </c>
      <c r="B6769" t="s">
        <v>14773</v>
      </c>
      <c r="C6769">
        <v>3.72</v>
      </c>
      <c r="D6769">
        <v>4.0199999999999996</v>
      </c>
      <c r="E6769">
        <v>2.65</v>
      </c>
      <c r="F6769">
        <v>5.0199999999999996</v>
      </c>
      <c r="G6769">
        <v>5.69</v>
      </c>
      <c r="H6769">
        <v>2.9</v>
      </c>
      <c r="I6769">
        <v>4.74</v>
      </c>
      <c r="J6769">
        <v>5.39</v>
      </c>
      <c r="K6769">
        <v>2.7</v>
      </c>
      <c r="U6769">
        <v>86</v>
      </c>
      <c r="V6769">
        <v>118</v>
      </c>
      <c r="W6769">
        <v>105</v>
      </c>
      <c r="X6769">
        <v>97</v>
      </c>
      <c r="Y6769">
        <v>134</v>
      </c>
      <c r="Z6769">
        <v>126</v>
      </c>
      <c r="AA6769">
        <f t="shared" si="1442"/>
        <v>666</v>
      </c>
      <c r="AB6769">
        <f t="shared" si="1447"/>
        <v>1.1098111471364623E-4</v>
      </c>
      <c r="AC6769" s="175">
        <f t="shared" si="1437"/>
        <v>7.7236856861524067E-5</v>
      </c>
    </row>
    <row r="6770" spans="1:29">
      <c r="A6770" t="s">
        <v>14774</v>
      </c>
      <c r="B6770" t="s">
        <v>14775</v>
      </c>
      <c r="C6770">
        <v>3.71</v>
      </c>
      <c r="D6770">
        <v>4.0199999999999996</v>
      </c>
      <c r="E6770">
        <v>2.64</v>
      </c>
      <c r="F6770">
        <v>4.9800000000000004</v>
      </c>
      <c r="G6770">
        <v>5.66</v>
      </c>
      <c r="H6770">
        <v>2.89</v>
      </c>
      <c r="I6770">
        <v>4.7300000000000004</v>
      </c>
      <c r="J6770">
        <v>5.38</v>
      </c>
      <c r="K6770">
        <v>2.7</v>
      </c>
      <c r="U6770">
        <v>71</v>
      </c>
      <c r="V6770">
        <v>95</v>
      </c>
      <c r="W6770">
        <v>72</v>
      </c>
      <c r="X6770">
        <v>94</v>
      </c>
      <c r="Y6770">
        <v>122</v>
      </c>
      <c r="Z6770">
        <v>73</v>
      </c>
      <c r="AA6770">
        <f t="shared" si="1442"/>
        <v>527</v>
      </c>
      <c r="AB6770">
        <f t="shared" si="1447"/>
        <v>8.7818389570708055E-5</v>
      </c>
      <c r="AC6770" s="175"/>
    </row>
    <row r="6771" spans="1:29">
      <c r="A6771" t="s">
        <v>14776</v>
      </c>
      <c r="B6771" t="s">
        <v>14777</v>
      </c>
      <c r="C6771">
        <v>3.68</v>
      </c>
      <c r="D6771">
        <v>4</v>
      </c>
      <c r="E6771">
        <v>2.63</v>
      </c>
      <c r="F6771">
        <v>4.93</v>
      </c>
      <c r="G6771">
        <v>5.62</v>
      </c>
      <c r="H6771">
        <v>2.87</v>
      </c>
      <c r="I6771">
        <v>4.7</v>
      </c>
      <c r="J6771">
        <v>5.37</v>
      </c>
      <c r="K6771">
        <v>2.7</v>
      </c>
      <c r="U6771">
        <v>60</v>
      </c>
      <c r="V6771">
        <v>67</v>
      </c>
      <c r="W6771">
        <v>45</v>
      </c>
      <c r="X6771">
        <v>70</v>
      </c>
      <c r="Y6771">
        <v>91</v>
      </c>
      <c r="Z6771">
        <v>30</v>
      </c>
      <c r="AA6771">
        <f t="shared" si="1442"/>
        <v>363</v>
      </c>
      <c r="AB6771">
        <f t="shared" si="1447"/>
        <v>6.048970666824862E-5</v>
      </c>
      <c r="AC6771" s="175"/>
    </row>
    <row r="6772" spans="1:29">
      <c r="A6772" t="s">
        <v>14778</v>
      </c>
      <c r="B6772" t="s">
        <v>14779</v>
      </c>
      <c r="C6772">
        <v>3.65</v>
      </c>
      <c r="D6772">
        <v>3.99</v>
      </c>
      <c r="E6772">
        <v>2.62</v>
      </c>
      <c r="F6772">
        <v>4.87</v>
      </c>
      <c r="G6772">
        <v>5.57</v>
      </c>
      <c r="H6772">
        <v>2.86</v>
      </c>
      <c r="I6772">
        <v>4.67</v>
      </c>
      <c r="J6772">
        <v>5.35</v>
      </c>
      <c r="K6772">
        <v>2.7</v>
      </c>
      <c r="U6772">
        <v>62</v>
      </c>
      <c r="V6772">
        <v>50</v>
      </c>
      <c r="W6772">
        <v>39</v>
      </c>
      <c r="X6772">
        <v>66</v>
      </c>
      <c r="Y6772">
        <v>68</v>
      </c>
      <c r="Z6772">
        <v>13</v>
      </c>
      <c r="AA6772">
        <f t="shared" si="1442"/>
        <v>298</v>
      </c>
      <c r="AB6772">
        <f t="shared" si="1447"/>
        <v>4.9658216493493357E-5</v>
      </c>
      <c r="AC6772" s="175"/>
    </row>
    <row r="6773" spans="1:29">
      <c r="A6773" t="s">
        <v>14780</v>
      </c>
      <c r="B6773" t="s">
        <v>14781</v>
      </c>
      <c r="C6773">
        <v>3.65</v>
      </c>
      <c r="D6773">
        <v>3.98</v>
      </c>
      <c r="E6773">
        <v>2.62</v>
      </c>
      <c r="F6773">
        <v>4.8600000000000003</v>
      </c>
      <c r="G6773">
        <v>5.56</v>
      </c>
      <c r="H6773">
        <v>2.85</v>
      </c>
      <c r="I6773">
        <v>4.67</v>
      </c>
      <c r="J6773">
        <v>5.35</v>
      </c>
      <c r="K6773">
        <v>2.7</v>
      </c>
      <c r="U6773">
        <v>63</v>
      </c>
      <c r="V6773">
        <v>49</v>
      </c>
      <c r="W6773">
        <v>42</v>
      </c>
      <c r="X6773">
        <v>83</v>
      </c>
      <c r="Y6773">
        <v>71</v>
      </c>
      <c r="Z6773">
        <v>15</v>
      </c>
      <c r="AA6773">
        <f t="shared" si="1442"/>
        <v>323</v>
      </c>
      <c r="AB6773">
        <f t="shared" si="1447"/>
        <v>5.3824174253014611E-5</v>
      </c>
      <c r="AC6773" s="175">
        <f t="shared" si="1438"/>
        <v>6.3739153720675194E-5</v>
      </c>
    </row>
    <row r="6774" spans="1:29">
      <c r="A6774" t="s">
        <v>14782</v>
      </c>
      <c r="B6774" t="s">
        <v>14783</v>
      </c>
      <c r="C6774">
        <v>3.64</v>
      </c>
      <c r="D6774">
        <v>3.98</v>
      </c>
      <c r="E6774">
        <v>2.62</v>
      </c>
      <c r="F6774">
        <v>4.84</v>
      </c>
      <c r="G6774">
        <v>5.55</v>
      </c>
      <c r="H6774">
        <v>2.84</v>
      </c>
      <c r="I6774">
        <v>4.66</v>
      </c>
      <c r="J6774">
        <v>5.35</v>
      </c>
      <c r="K6774">
        <v>2.7</v>
      </c>
      <c r="U6774">
        <v>68</v>
      </c>
      <c r="V6774">
        <v>48</v>
      </c>
      <c r="W6774">
        <v>46</v>
      </c>
      <c r="X6774">
        <v>87</v>
      </c>
      <c r="Y6774">
        <v>69</v>
      </c>
      <c r="Z6774">
        <v>12</v>
      </c>
      <c r="AA6774">
        <f t="shared" si="1442"/>
        <v>330</v>
      </c>
      <c r="AB6774">
        <f t="shared" si="1447"/>
        <v>5.4990642425680565E-5</v>
      </c>
      <c r="AC6774" s="175"/>
    </row>
    <row r="6775" spans="1:29">
      <c r="A6775" t="s">
        <v>14784</v>
      </c>
      <c r="B6775" t="s">
        <v>14785</v>
      </c>
      <c r="C6775">
        <v>3.62</v>
      </c>
      <c r="D6775">
        <v>3.97</v>
      </c>
      <c r="E6775">
        <v>2.61</v>
      </c>
      <c r="F6775">
        <v>4.8099999999999996</v>
      </c>
      <c r="G6775">
        <v>5.52</v>
      </c>
      <c r="H6775">
        <v>2.83</v>
      </c>
      <c r="I6775">
        <v>4.6500000000000004</v>
      </c>
      <c r="J6775">
        <v>5.34</v>
      </c>
      <c r="K6775">
        <v>2.7</v>
      </c>
      <c r="U6775">
        <v>76</v>
      </c>
      <c r="V6775">
        <v>55</v>
      </c>
      <c r="W6775">
        <v>53</v>
      </c>
      <c r="X6775">
        <v>88</v>
      </c>
      <c r="Y6775">
        <v>66</v>
      </c>
      <c r="Z6775">
        <v>23</v>
      </c>
      <c r="AA6775">
        <f t="shared" si="1442"/>
        <v>361</v>
      </c>
      <c r="AB6775">
        <f t="shared" si="1447"/>
        <v>6.0156430047486918E-5</v>
      </c>
      <c r="AC6775" s="175"/>
    </row>
    <row r="6776" spans="1:29">
      <c r="A6776" t="s">
        <v>14786</v>
      </c>
      <c r="B6776" t="s">
        <v>14787</v>
      </c>
      <c r="C6776">
        <v>3.62</v>
      </c>
      <c r="D6776">
        <v>3.96</v>
      </c>
      <c r="E6776">
        <v>2.61</v>
      </c>
      <c r="F6776">
        <v>4.8</v>
      </c>
      <c r="G6776">
        <v>5.51</v>
      </c>
      <c r="H6776">
        <v>2.83</v>
      </c>
      <c r="I6776">
        <v>4.6399999999999997</v>
      </c>
      <c r="J6776">
        <v>5.34</v>
      </c>
      <c r="K6776">
        <v>2.7</v>
      </c>
      <c r="U6776">
        <v>84</v>
      </c>
      <c r="V6776">
        <v>78</v>
      </c>
      <c r="W6776">
        <v>73</v>
      </c>
      <c r="X6776">
        <v>122</v>
      </c>
      <c r="Y6776">
        <v>106</v>
      </c>
      <c r="Z6776">
        <v>53</v>
      </c>
      <c r="AA6776">
        <f t="shared" si="1442"/>
        <v>516</v>
      </c>
      <c r="AB6776">
        <f t="shared" si="1447"/>
        <v>8.5985368156518696E-5</v>
      </c>
      <c r="AC6776" s="175"/>
    </row>
    <row r="6777" spans="1:29">
      <c r="A6777" t="s">
        <v>14788</v>
      </c>
      <c r="B6777" t="s">
        <v>14789</v>
      </c>
      <c r="C6777">
        <v>3.62</v>
      </c>
      <c r="D6777">
        <v>3.97</v>
      </c>
      <c r="E6777">
        <v>2.61</v>
      </c>
      <c r="F6777">
        <v>4.8</v>
      </c>
      <c r="G6777">
        <v>5.51</v>
      </c>
      <c r="H6777">
        <v>2.83</v>
      </c>
      <c r="I6777">
        <v>4.6500000000000004</v>
      </c>
      <c r="J6777">
        <v>5.34</v>
      </c>
      <c r="K6777">
        <v>2.7</v>
      </c>
      <c r="U6777">
        <v>84</v>
      </c>
      <c r="V6777">
        <v>124</v>
      </c>
      <c r="W6777">
        <v>112</v>
      </c>
      <c r="X6777">
        <v>196</v>
      </c>
      <c r="Y6777">
        <v>144</v>
      </c>
      <c r="Z6777">
        <v>168</v>
      </c>
      <c r="AA6777">
        <f t="shared" si="1442"/>
        <v>828</v>
      </c>
      <c r="AB6777">
        <f t="shared" si="1447"/>
        <v>1.3797652099534395E-4</v>
      </c>
      <c r="AC6777" s="175">
        <f t="shared" si="1439"/>
        <v>1.5243239442088271E-4</v>
      </c>
    </row>
    <row r="6778" spans="1:29">
      <c r="A6778" t="s">
        <v>14790</v>
      </c>
      <c r="B6778" t="s">
        <v>14791</v>
      </c>
      <c r="C6778">
        <v>3.63</v>
      </c>
      <c r="D6778">
        <v>3.97</v>
      </c>
      <c r="E6778">
        <v>2.61</v>
      </c>
      <c r="F6778">
        <v>4.8099999999999996</v>
      </c>
      <c r="G6778">
        <v>5.52</v>
      </c>
      <c r="H6778">
        <v>2.82</v>
      </c>
      <c r="I6778">
        <v>4.6500000000000004</v>
      </c>
      <c r="J6778">
        <v>5.34</v>
      </c>
      <c r="K6778">
        <v>2.7</v>
      </c>
      <c r="U6778">
        <v>112</v>
      </c>
      <c r="V6778">
        <v>150</v>
      </c>
      <c r="W6778">
        <v>132</v>
      </c>
      <c r="X6778">
        <v>222</v>
      </c>
      <c r="Y6778">
        <v>122</v>
      </c>
      <c r="Z6778">
        <v>262</v>
      </c>
      <c r="AA6778">
        <f t="shared" si="1442"/>
        <v>1000</v>
      </c>
      <c r="AB6778">
        <f t="shared" si="1447"/>
        <v>1.6663831038085018E-4</v>
      </c>
      <c r="AC6778" s="175"/>
    </row>
    <row r="6779" spans="1:29">
      <c r="A6779" t="s">
        <v>14792</v>
      </c>
      <c r="B6779" t="s">
        <v>14793</v>
      </c>
      <c r="C6779">
        <v>3.67</v>
      </c>
      <c r="D6779">
        <v>4</v>
      </c>
      <c r="E6779">
        <v>2.63</v>
      </c>
      <c r="F6779">
        <v>4.8499999999999996</v>
      </c>
      <c r="G6779">
        <v>5.54</v>
      </c>
      <c r="H6779">
        <v>2.82</v>
      </c>
      <c r="I6779">
        <v>4.6900000000000004</v>
      </c>
      <c r="J6779">
        <v>5.36</v>
      </c>
      <c r="K6779">
        <v>2.7</v>
      </c>
      <c r="U6779">
        <v>120</v>
      </c>
      <c r="V6779">
        <v>127</v>
      </c>
      <c r="W6779">
        <v>136</v>
      </c>
      <c r="X6779">
        <v>220</v>
      </c>
      <c r="Y6779">
        <v>154</v>
      </c>
      <c r="Z6779">
        <v>226</v>
      </c>
      <c r="AA6779">
        <f t="shared" si="1442"/>
        <v>983</v>
      </c>
      <c r="AB6779">
        <f t="shared" si="1447"/>
        <v>1.6380545910437574E-4</v>
      </c>
      <c r="AC6779" s="175"/>
    </row>
    <row r="6780" spans="1:29">
      <c r="A6780" t="s">
        <v>14794</v>
      </c>
      <c r="B6780" t="s">
        <v>14795</v>
      </c>
      <c r="C6780">
        <v>3.73</v>
      </c>
      <c r="D6780">
        <v>4.03</v>
      </c>
      <c r="E6780">
        <v>2.65</v>
      </c>
      <c r="F6780">
        <v>4.9400000000000004</v>
      </c>
      <c r="G6780">
        <v>5.61</v>
      </c>
      <c r="H6780">
        <v>2.85</v>
      </c>
      <c r="I6780">
        <v>4.75</v>
      </c>
      <c r="J6780">
        <v>5.4</v>
      </c>
      <c r="K6780">
        <v>2.7</v>
      </c>
      <c r="U6780">
        <v>128</v>
      </c>
      <c r="V6780">
        <v>123</v>
      </c>
      <c r="W6780">
        <v>122</v>
      </c>
      <c r="X6780">
        <v>166</v>
      </c>
      <c r="Y6780">
        <v>138</v>
      </c>
      <c r="Z6780">
        <v>171</v>
      </c>
      <c r="AA6780">
        <f t="shared" si="1442"/>
        <v>848</v>
      </c>
      <c r="AB6780">
        <f t="shared" si="1447"/>
        <v>1.4130928720296096E-4</v>
      </c>
      <c r="AC6780" s="175"/>
    </row>
    <row r="6781" spans="1:29">
      <c r="A6781" t="s">
        <v>14796</v>
      </c>
      <c r="B6781" t="s">
        <v>14797</v>
      </c>
      <c r="C6781">
        <v>3.81</v>
      </c>
      <c r="D6781">
        <v>4.04</v>
      </c>
      <c r="E6781">
        <v>2.68</v>
      </c>
      <c r="F6781">
        <v>5.07</v>
      </c>
      <c r="G6781">
        <v>5.69</v>
      </c>
      <c r="H6781">
        <v>2.88</v>
      </c>
      <c r="I6781">
        <v>4.83</v>
      </c>
      <c r="J6781">
        <v>5.44</v>
      </c>
      <c r="K6781">
        <v>2.7</v>
      </c>
      <c r="U6781">
        <v>118</v>
      </c>
      <c r="V6781">
        <v>112</v>
      </c>
      <c r="W6781">
        <v>110</v>
      </c>
      <c r="X6781">
        <v>154</v>
      </c>
      <c r="Y6781">
        <v>140</v>
      </c>
      <c r="Z6781">
        <v>164</v>
      </c>
      <c r="AA6781">
        <f t="shared" si="1442"/>
        <v>798</v>
      </c>
      <c r="AB6781">
        <f t="shared" si="1447"/>
        <v>1.3297737168391845E-4</v>
      </c>
      <c r="AC6781" s="175">
        <f t="shared" si="1440"/>
        <v>1.2164596657802063E-4</v>
      </c>
    </row>
    <row r="6782" spans="1:29">
      <c r="A6782" t="s">
        <v>14798</v>
      </c>
      <c r="B6782" t="s">
        <v>14799</v>
      </c>
      <c r="C6782">
        <v>3.9</v>
      </c>
      <c r="D6782">
        <v>4.05</v>
      </c>
      <c r="E6782">
        <v>2.72</v>
      </c>
      <c r="F6782">
        <v>5.23</v>
      </c>
      <c r="G6782">
        <v>5.83</v>
      </c>
      <c r="H6782">
        <v>2.93</v>
      </c>
      <c r="I6782">
        <v>4.92</v>
      </c>
      <c r="J6782">
        <v>5.49</v>
      </c>
      <c r="K6782">
        <v>2.7</v>
      </c>
      <c r="U6782">
        <v>102</v>
      </c>
      <c r="V6782">
        <v>107</v>
      </c>
      <c r="W6782">
        <v>100</v>
      </c>
      <c r="X6782">
        <v>151</v>
      </c>
      <c r="Y6782">
        <v>133</v>
      </c>
      <c r="Z6782">
        <v>149</v>
      </c>
      <c r="AA6782">
        <f t="shared" si="1442"/>
        <v>742</v>
      </c>
      <c r="AB6782">
        <f t="shared" si="1447"/>
        <v>1.2364562630259084E-4</v>
      </c>
      <c r="AC6782" s="175"/>
    </row>
    <row r="6783" spans="1:29">
      <c r="A6783" t="s">
        <v>14800</v>
      </c>
      <c r="B6783" t="s">
        <v>14801</v>
      </c>
      <c r="C6783">
        <v>3.95</v>
      </c>
      <c r="D6783">
        <v>4.0599999999999996</v>
      </c>
      <c r="E6783">
        <v>2.74</v>
      </c>
      <c r="F6783">
        <v>5.37</v>
      </c>
      <c r="G6783">
        <v>5.93</v>
      </c>
      <c r="H6783">
        <v>2.97</v>
      </c>
      <c r="I6783">
        <v>4.99</v>
      </c>
      <c r="J6783">
        <v>5.52</v>
      </c>
      <c r="K6783">
        <v>2.7</v>
      </c>
      <c r="U6783">
        <v>94</v>
      </c>
      <c r="V6783">
        <v>101</v>
      </c>
      <c r="W6783">
        <v>89</v>
      </c>
      <c r="X6783">
        <v>140</v>
      </c>
      <c r="Y6783">
        <v>129</v>
      </c>
      <c r="Z6783">
        <v>151</v>
      </c>
      <c r="AA6783">
        <f t="shared" si="1442"/>
        <v>704</v>
      </c>
      <c r="AB6783">
        <f t="shared" si="1447"/>
        <v>1.1731337050811854E-4</v>
      </c>
      <c r="AC6783" s="175"/>
    </row>
    <row r="6784" spans="1:29">
      <c r="A6784" t="s">
        <v>14802</v>
      </c>
      <c r="B6784" t="s">
        <v>14803</v>
      </c>
      <c r="C6784">
        <v>4</v>
      </c>
      <c r="D6784">
        <v>4.0599999999999996</v>
      </c>
      <c r="E6784">
        <v>2.78</v>
      </c>
      <c r="F6784">
        <v>5.55</v>
      </c>
      <c r="G6784">
        <v>6.06</v>
      </c>
      <c r="H6784">
        <v>3.03</v>
      </c>
      <c r="I6784">
        <v>5.08</v>
      </c>
      <c r="J6784">
        <v>5.57</v>
      </c>
      <c r="K6784">
        <v>2.7</v>
      </c>
      <c r="U6784">
        <v>85</v>
      </c>
      <c r="V6784">
        <v>98</v>
      </c>
      <c r="W6784">
        <v>85</v>
      </c>
      <c r="X6784">
        <v>133</v>
      </c>
      <c r="Y6784">
        <v>130</v>
      </c>
      <c r="Z6784">
        <v>145</v>
      </c>
      <c r="AA6784">
        <f t="shared" si="1442"/>
        <v>676</v>
      </c>
      <c r="AB6784">
        <f t="shared" si="1447"/>
        <v>1.1264749781745473E-4</v>
      </c>
      <c r="AC6784" s="175"/>
    </row>
    <row r="6785" spans="1:29">
      <c r="A6785" t="s">
        <v>14804</v>
      </c>
      <c r="B6785" t="s">
        <v>14805</v>
      </c>
      <c r="C6785">
        <v>4.01</v>
      </c>
      <c r="D6785">
        <v>4.0599999999999996</v>
      </c>
      <c r="E6785">
        <v>2.79</v>
      </c>
      <c r="F6785">
        <v>5.63</v>
      </c>
      <c r="G6785">
        <v>6.12</v>
      </c>
      <c r="H6785">
        <v>3.07</v>
      </c>
      <c r="I6785">
        <v>5.0999999999999996</v>
      </c>
      <c r="J6785">
        <v>5.58</v>
      </c>
      <c r="K6785">
        <v>2.7</v>
      </c>
      <c r="U6785">
        <v>89</v>
      </c>
      <c r="V6785">
        <v>97</v>
      </c>
      <c r="W6785">
        <v>88</v>
      </c>
      <c r="X6785">
        <v>106</v>
      </c>
      <c r="Y6785">
        <v>119</v>
      </c>
      <c r="Z6785">
        <v>117</v>
      </c>
      <c r="AA6785">
        <f t="shared" si="1442"/>
        <v>616</v>
      </c>
      <c r="AB6785">
        <f t="shared" si="1447"/>
        <v>1.0264919919460372E-4</v>
      </c>
      <c r="AC6785" s="175">
        <f t="shared" si="1441"/>
        <v>9.9441411719772355E-5</v>
      </c>
    </row>
    <row r="6786" spans="1:29">
      <c r="A6786" t="s">
        <v>14806</v>
      </c>
      <c r="B6786" t="s">
        <v>14807</v>
      </c>
      <c r="C6786">
        <v>4.0199999999999996</v>
      </c>
      <c r="D6786">
        <v>4.0599999999999996</v>
      </c>
      <c r="E6786">
        <v>2.8</v>
      </c>
      <c r="F6786">
        <v>5.7</v>
      </c>
      <c r="G6786">
        <v>6.16</v>
      </c>
      <c r="H6786">
        <v>3.09</v>
      </c>
      <c r="I6786">
        <v>5.13</v>
      </c>
      <c r="J6786">
        <v>5.6</v>
      </c>
      <c r="K6786">
        <v>2.7</v>
      </c>
      <c r="U6786">
        <v>87</v>
      </c>
      <c r="V6786">
        <v>93</v>
      </c>
      <c r="W6786">
        <v>89</v>
      </c>
      <c r="X6786">
        <v>94</v>
      </c>
      <c r="Y6786">
        <v>122</v>
      </c>
      <c r="Z6786">
        <v>112</v>
      </c>
      <c r="AA6786">
        <f t="shared" si="1442"/>
        <v>597</v>
      </c>
      <c r="AB6786">
        <f t="shared" si="1447"/>
        <v>9.9483071297367569E-5</v>
      </c>
      <c r="AC6786" s="175"/>
    </row>
    <row r="6787" spans="1:29">
      <c r="A6787" t="s">
        <v>14808</v>
      </c>
      <c r="B6787" t="s">
        <v>14809</v>
      </c>
      <c r="C6787">
        <v>4.01</v>
      </c>
      <c r="D6787">
        <v>4.0599999999999996</v>
      </c>
      <c r="E6787">
        <v>2.79</v>
      </c>
      <c r="F6787">
        <v>5.65</v>
      </c>
      <c r="G6787">
        <v>6.14</v>
      </c>
      <c r="H6787">
        <v>3.09</v>
      </c>
      <c r="I6787">
        <v>5.0999999999999996</v>
      </c>
      <c r="J6787">
        <v>5.58</v>
      </c>
      <c r="K6787">
        <v>2.7</v>
      </c>
      <c r="U6787">
        <v>86</v>
      </c>
      <c r="V6787">
        <v>97</v>
      </c>
      <c r="W6787">
        <v>96</v>
      </c>
      <c r="X6787">
        <v>90</v>
      </c>
      <c r="Y6787">
        <v>111</v>
      </c>
      <c r="Z6787">
        <v>100</v>
      </c>
      <c r="AA6787">
        <f t="shared" si="1442"/>
        <v>580</v>
      </c>
      <c r="AB6787">
        <f t="shared" si="1447"/>
        <v>9.6650220020893111E-5</v>
      </c>
      <c r="AC6787" s="175"/>
    </row>
    <row r="6788" spans="1:29">
      <c r="A6788" t="s">
        <v>14810</v>
      </c>
      <c r="B6788" t="s">
        <v>14811</v>
      </c>
      <c r="C6788">
        <v>3.97</v>
      </c>
      <c r="D6788">
        <v>4.0599999999999996</v>
      </c>
      <c r="E6788">
        <v>2.76</v>
      </c>
      <c r="F6788">
        <v>5.51</v>
      </c>
      <c r="G6788">
        <v>6.05</v>
      </c>
      <c r="H6788">
        <v>3.05</v>
      </c>
      <c r="I6788">
        <v>5.0199999999999996</v>
      </c>
      <c r="J6788">
        <v>5.54</v>
      </c>
      <c r="K6788">
        <v>2.7</v>
      </c>
      <c r="U6788">
        <v>89</v>
      </c>
      <c r="V6788">
        <v>101</v>
      </c>
      <c r="W6788">
        <v>99</v>
      </c>
      <c r="X6788">
        <v>78</v>
      </c>
      <c r="Y6788">
        <v>109</v>
      </c>
      <c r="Z6788">
        <v>118</v>
      </c>
      <c r="AA6788">
        <f t="shared" si="1442"/>
        <v>594</v>
      </c>
      <c r="AB6788">
        <f t="shared" si="1447"/>
        <v>9.8983156366225019E-5</v>
      </c>
      <c r="AC6788" s="175"/>
    </row>
    <row r="6789" spans="1:29">
      <c r="A6789" t="s">
        <v>14812</v>
      </c>
      <c r="B6789" t="s">
        <v>14813</v>
      </c>
      <c r="C6789">
        <v>3.87</v>
      </c>
      <c r="D6789">
        <v>4.05</v>
      </c>
      <c r="E6789">
        <v>2.71</v>
      </c>
      <c r="F6789">
        <v>5.27</v>
      </c>
      <c r="G6789">
        <v>5.88</v>
      </c>
      <c r="H6789">
        <v>2.98</v>
      </c>
      <c r="I6789">
        <v>4.9000000000000004</v>
      </c>
      <c r="J6789">
        <v>5.48</v>
      </c>
      <c r="K6789">
        <v>2.7</v>
      </c>
      <c r="U6789">
        <v>87</v>
      </c>
      <c r="V6789">
        <v>106</v>
      </c>
      <c r="W6789">
        <v>105</v>
      </c>
      <c r="X6789">
        <v>83</v>
      </c>
      <c r="Y6789">
        <v>117</v>
      </c>
      <c r="Z6789">
        <v>139</v>
      </c>
      <c r="AA6789">
        <f t="shared" si="1442"/>
        <v>637</v>
      </c>
      <c r="AB6789">
        <f t="shared" si="1447"/>
        <v>1.0614860371260157E-4</v>
      </c>
      <c r="AC6789" s="175">
        <f t="shared" ref="AC6789" si="1450">SUM(AB6789:AB6792)/4</f>
        <v>1.1323073190378771E-4</v>
      </c>
    </row>
    <row r="6790" spans="1:29">
      <c r="A6790" t="s">
        <v>14814</v>
      </c>
      <c r="B6790" t="s">
        <v>14815</v>
      </c>
      <c r="C6790">
        <v>3.8</v>
      </c>
      <c r="D6790">
        <v>4.03</v>
      </c>
      <c r="E6790">
        <v>2.68</v>
      </c>
      <c r="F6790">
        <v>5.08</v>
      </c>
      <c r="G6790">
        <v>5.71</v>
      </c>
      <c r="H6790">
        <v>2.9</v>
      </c>
      <c r="I6790">
        <v>4.8099999999999996</v>
      </c>
      <c r="J6790">
        <v>5.43</v>
      </c>
      <c r="K6790">
        <v>2.7</v>
      </c>
      <c r="U6790">
        <v>87</v>
      </c>
      <c r="V6790">
        <v>114</v>
      </c>
      <c r="W6790">
        <v>115</v>
      </c>
      <c r="X6790">
        <v>88</v>
      </c>
      <c r="Y6790">
        <v>123</v>
      </c>
      <c r="Z6790">
        <v>135</v>
      </c>
      <c r="AA6790">
        <f t="shared" ref="AA6790:AA6853" si="1451">SUM(U6790:Z6790)</f>
        <v>662</v>
      </c>
      <c r="AB6790">
        <f t="shared" si="1447"/>
        <v>1.1031456147212282E-4</v>
      </c>
      <c r="AC6790" s="175"/>
    </row>
    <row r="6791" spans="1:29">
      <c r="A6791" t="s">
        <v>14816</v>
      </c>
      <c r="B6791" t="s">
        <v>14817</v>
      </c>
      <c r="C6791">
        <v>3.76</v>
      </c>
      <c r="D6791">
        <v>4.03</v>
      </c>
      <c r="E6791">
        <v>2.67</v>
      </c>
      <c r="F6791">
        <v>5.01</v>
      </c>
      <c r="G6791">
        <v>5.66</v>
      </c>
      <c r="H6791">
        <v>2.87</v>
      </c>
      <c r="I6791">
        <v>4.78</v>
      </c>
      <c r="J6791">
        <v>5.41</v>
      </c>
      <c r="K6791">
        <v>2.7</v>
      </c>
      <c r="U6791">
        <v>88</v>
      </c>
      <c r="V6791">
        <v>123</v>
      </c>
      <c r="W6791">
        <v>122</v>
      </c>
      <c r="X6791">
        <v>102</v>
      </c>
      <c r="Y6791">
        <v>127</v>
      </c>
      <c r="Z6791">
        <v>142</v>
      </c>
      <c r="AA6791">
        <f t="shared" si="1451"/>
        <v>704</v>
      </c>
      <c r="AB6791">
        <f t="shared" si="1447"/>
        <v>1.1731337050811854E-4</v>
      </c>
      <c r="AC6791" s="175"/>
    </row>
    <row r="6792" spans="1:29">
      <c r="A6792" t="s">
        <v>14818</v>
      </c>
      <c r="B6792" t="s">
        <v>14819</v>
      </c>
      <c r="C6792">
        <v>3.74</v>
      </c>
      <c r="D6792">
        <v>4.01</v>
      </c>
      <c r="E6792">
        <v>2.66</v>
      </c>
      <c r="F6792">
        <v>4.95</v>
      </c>
      <c r="G6792">
        <v>5.61</v>
      </c>
      <c r="H6792">
        <v>2.85</v>
      </c>
      <c r="I6792">
        <v>4.76</v>
      </c>
      <c r="J6792">
        <v>5.4</v>
      </c>
      <c r="K6792">
        <v>2.7</v>
      </c>
      <c r="U6792">
        <v>85</v>
      </c>
      <c r="V6792">
        <v>123</v>
      </c>
      <c r="W6792">
        <v>116</v>
      </c>
      <c r="X6792">
        <v>106</v>
      </c>
      <c r="Y6792">
        <v>138</v>
      </c>
      <c r="Z6792">
        <v>147</v>
      </c>
      <c r="AA6792">
        <f t="shared" si="1451"/>
        <v>715</v>
      </c>
      <c r="AB6792">
        <f t="shared" si="1447"/>
        <v>1.1914639192230788E-4</v>
      </c>
      <c r="AC6792" s="175"/>
    </row>
    <row r="6793" spans="1:29">
      <c r="A6793" t="s">
        <v>14820</v>
      </c>
      <c r="B6793" t="s">
        <v>14821</v>
      </c>
      <c r="C6793">
        <v>3.73</v>
      </c>
      <c r="D6793">
        <v>4.01</v>
      </c>
      <c r="E6793">
        <v>2.65</v>
      </c>
      <c r="F6793">
        <v>4.93</v>
      </c>
      <c r="G6793">
        <v>5.59</v>
      </c>
      <c r="H6793">
        <v>2.84</v>
      </c>
      <c r="I6793">
        <v>4.75</v>
      </c>
      <c r="J6793">
        <v>5.4</v>
      </c>
      <c r="K6793">
        <v>2.7</v>
      </c>
      <c r="U6793">
        <v>86</v>
      </c>
      <c r="V6793">
        <v>116</v>
      </c>
      <c r="W6793">
        <v>103</v>
      </c>
      <c r="X6793">
        <v>98</v>
      </c>
      <c r="Y6793">
        <v>134</v>
      </c>
      <c r="Z6793">
        <v>126</v>
      </c>
      <c r="AA6793">
        <f t="shared" si="1451"/>
        <v>663</v>
      </c>
      <c r="AB6793">
        <f t="shared" si="1447"/>
        <v>1.1048119978250368E-4</v>
      </c>
      <c r="AC6793" s="175">
        <f t="shared" si="1444"/>
        <v>7.5987069533667686E-5</v>
      </c>
    </row>
    <row r="6794" spans="1:29">
      <c r="A6794" t="s">
        <v>14822</v>
      </c>
      <c r="B6794" t="s">
        <v>14823</v>
      </c>
      <c r="C6794">
        <v>3.7</v>
      </c>
      <c r="D6794">
        <v>3.99</v>
      </c>
      <c r="E6794">
        <v>2.64</v>
      </c>
      <c r="F6794">
        <v>4.87</v>
      </c>
      <c r="G6794">
        <v>5.54</v>
      </c>
      <c r="H6794">
        <v>2.82</v>
      </c>
      <c r="I6794">
        <v>4.72</v>
      </c>
      <c r="J6794">
        <v>5.38</v>
      </c>
      <c r="K6794">
        <v>2.7</v>
      </c>
      <c r="U6794">
        <v>71</v>
      </c>
      <c r="V6794">
        <v>93</v>
      </c>
      <c r="W6794">
        <v>71</v>
      </c>
      <c r="X6794">
        <v>95</v>
      </c>
      <c r="Y6794">
        <v>122</v>
      </c>
      <c r="Z6794">
        <v>73</v>
      </c>
      <c r="AA6794">
        <f t="shared" si="1451"/>
        <v>525</v>
      </c>
      <c r="AB6794">
        <f t="shared" si="1447"/>
        <v>8.7485112949946346E-5</v>
      </c>
      <c r="AC6794" s="175"/>
    </row>
    <row r="6795" spans="1:29">
      <c r="A6795" t="s">
        <v>14824</v>
      </c>
      <c r="B6795" t="s">
        <v>14825</v>
      </c>
      <c r="C6795">
        <v>3.66</v>
      </c>
      <c r="D6795">
        <v>3.97</v>
      </c>
      <c r="E6795">
        <v>2.63</v>
      </c>
      <c r="F6795">
        <v>4.8</v>
      </c>
      <c r="G6795">
        <v>5.49</v>
      </c>
      <c r="H6795">
        <v>2.81</v>
      </c>
      <c r="I6795">
        <v>4.68</v>
      </c>
      <c r="J6795">
        <v>5.36</v>
      </c>
      <c r="K6795">
        <v>2.7</v>
      </c>
      <c r="U6795">
        <v>59</v>
      </c>
      <c r="V6795">
        <v>66</v>
      </c>
      <c r="W6795">
        <v>45</v>
      </c>
      <c r="X6795">
        <v>71</v>
      </c>
      <c r="Y6795">
        <v>91</v>
      </c>
      <c r="Z6795">
        <v>30</v>
      </c>
      <c r="AA6795">
        <f t="shared" si="1451"/>
        <v>362</v>
      </c>
      <c r="AB6795">
        <f t="shared" si="1447"/>
        <v>6.0323068357867772E-5</v>
      </c>
      <c r="AC6795" s="175"/>
    </row>
    <row r="6796" spans="1:29">
      <c r="A6796" t="s">
        <v>14826</v>
      </c>
      <c r="B6796" t="s">
        <v>14827</v>
      </c>
      <c r="C6796">
        <v>3.62</v>
      </c>
      <c r="D6796">
        <v>3.94</v>
      </c>
      <c r="E6796">
        <v>2.63</v>
      </c>
      <c r="F6796">
        <v>4.72</v>
      </c>
      <c r="G6796">
        <v>5.43</v>
      </c>
      <c r="H6796">
        <v>2.8</v>
      </c>
      <c r="I6796">
        <v>4.6500000000000004</v>
      </c>
      <c r="J6796">
        <v>5.34</v>
      </c>
      <c r="K6796">
        <v>2.7</v>
      </c>
      <c r="U6796">
        <v>47</v>
      </c>
      <c r="V6796">
        <v>42</v>
      </c>
      <c r="W6796">
        <v>32</v>
      </c>
      <c r="X6796">
        <v>72</v>
      </c>
      <c r="Y6796">
        <v>68</v>
      </c>
      <c r="Z6796">
        <v>13</v>
      </c>
      <c r="AA6796">
        <f t="shared" si="1451"/>
        <v>274</v>
      </c>
      <c r="AB6796">
        <f t="shared" si="1447"/>
        <v>4.5658897044352952E-5</v>
      </c>
      <c r="AC6796" s="175"/>
    </row>
    <row r="6797" spans="1:29">
      <c r="A6797" t="s">
        <v>14828</v>
      </c>
      <c r="B6797" t="s">
        <v>14829</v>
      </c>
      <c r="C6797">
        <v>3.6</v>
      </c>
      <c r="D6797">
        <v>3.92</v>
      </c>
      <c r="E6797">
        <v>2.62</v>
      </c>
      <c r="F6797">
        <v>4.68</v>
      </c>
      <c r="G6797">
        <v>5.39</v>
      </c>
      <c r="H6797">
        <v>2.78</v>
      </c>
      <c r="I6797">
        <v>4.63</v>
      </c>
      <c r="J6797">
        <v>5.33</v>
      </c>
      <c r="K6797">
        <v>2.7</v>
      </c>
      <c r="U6797">
        <v>50</v>
      </c>
      <c r="V6797">
        <v>41</v>
      </c>
      <c r="W6797">
        <v>35</v>
      </c>
      <c r="X6797">
        <v>84</v>
      </c>
      <c r="Y6797">
        <v>71</v>
      </c>
      <c r="Z6797">
        <v>15</v>
      </c>
      <c r="AA6797">
        <f t="shared" si="1451"/>
        <v>296</v>
      </c>
      <c r="AB6797">
        <f t="shared" si="1447"/>
        <v>4.9324939872731655E-5</v>
      </c>
      <c r="AC6797" s="175">
        <f t="shared" si="1445"/>
        <v>5.7115280883036405E-5</v>
      </c>
    </row>
    <row r="6798" spans="1:29">
      <c r="A6798" t="s">
        <v>14830</v>
      </c>
      <c r="B6798" t="s">
        <v>14831</v>
      </c>
      <c r="C6798">
        <v>3.59</v>
      </c>
      <c r="D6798">
        <v>3.9</v>
      </c>
      <c r="E6798">
        <v>2.62</v>
      </c>
      <c r="F6798">
        <v>4.6500000000000004</v>
      </c>
      <c r="G6798">
        <v>5.38</v>
      </c>
      <c r="H6798">
        <v>2.78</v>
      </c>
      <c r="I6798">
        <v>4.6100000000000003</v>
      </c>
      <c r="J6798">
        <v>5.32</v>
      </c>
      <c r="K6798">
        <v>2.7</v>
      </c>
      <c r="U6798">
        <v>51</v>
      </c>
      <c r="V6798">
        <v>39</v>
      </c>
      <c r="W6798">
        <v>38</v>
      </c>
      <c r="X6798">
        <v>86</v>
      </c>
      <c r="Y6798">
        <v>69</v>
      </c>
      <c r="Z6798">
        <v>12</v>
      </c>
      <c r="AA6798">
        <f t="shared" si="1451"/>
        <v>295</v>
      </c>
      <c r="AB6798">
        <f t="shared" si="1447"/>
        <v>4.9158301562350807E-5</v>
      </c>
      <c r="AC6798" s="175"/>
    </row>
    <row r="6799" spans="1:29">
      <c r="A6799" t="s">
        <v>14832</v>
      </c>
      <c r="B6799" t="s">
        <v>14833</v>
      </c>
      <c r="C6799">
        <v>3.58</v>
      </c>
      <c r="D6799">
        <v>3.89</v>
      </c>
      <c r="E6799">
        <v>2.62</v>
      </c>
      <c r="F6799">
        <v>4.63</v>
      </c>
      <c r="G6799">
        <v>5.36</v>
      </c>
      <c r="H6799">
        <v>2.77</v>
      </c>
      <c r="I6799">
        <v>4.6100000000000003</v>
      </c>
      <c r="J6799">
        <v>5.32</v>
      </c>
      <c r="K6799">
        <v>2.7</v>
      </c>
      <c r="U6799">
        <v>57</v>
      </c>
      <c r="V6799">
        <v>46</v>
      </c>
      <c r="W6799">
        <v>44</v>
      </c>
      <c r="X6799">
        <v>85</v>
      </c>
      <c r="Y6799">
        <v>66</v>
      </c>
      <c r="Z6799">
        <v>23</v>
      </c>
      <c r="AA6799">
        <f t="shared" si="1451"/>
        <v>321</v>
      </c>
      <c r="AB6799">
        <f t="shared" si="1447"/>
        <v>5.3490897632252908E-5</v>
      </c>
      <c r="AC6799" s="175"/>
    </row>
    <row r="6800" spans="1:29">
      <c r="A6800" t="s">
        <v>14834</v>
      </c>
      <c r="B6800" t="s">
        <v>14835</v>
      </c>
      <c r="C6800">
        <v>3.58</v>
      </c>
      <c r="D6800">
        <v>3.89</v>
      </c>
      <c r="E6800">
        <v>2.62</v>
      </c>
      <c r="F6800">
        <v>4.63</v>
      </c>
      <c r="G6800">
        <v>5.36</v>
      </c>
      <c r="H6800">
        <v>2.77</v>
      </c>
      <c r="I6800">
        <v>4.6100000000000003</v>
      </c>
      <c r="J6800">
        <v>5.32</v>
      </c>
      <c r="K6800">
        <v>2.7</v>
      </c>
      <c r="U6800">
        <v>63</v>
      </c>
      <c r="V6800">
        <v>66</v>
      </c>
      <c r="W6800">
        <v>60</v>
      </c>
      <c r="X6800">
        <v>111</v>
      </c>
      <c r="Y6800">
        <v>106</v>
      </c>
      <c r="Z6800">
        <v>53</v>
      </c>
      <c r="AA6800">
        <f t="shared" si="1451"/>
        <v>459</v>
      </c>
      <c r="AB6800">
        <f t="shared" si="1447"/>
        <v>7.6486984464810235E-5</v>
      </c>
      <c r="AC6800" s="175"/>
    </row>
    <row r="6801" spans="1:29">
      <c r="A6801" t="s">
        <v>14836</v>
      </c>
      <c r="B6801" t="s">
        <v>14837</v>
      </c>
      <c r="C6801">
        <v>3.59</v>
      </c>
      <c r="D6801">
        <v>3.89</v>
      </c>
      <c r="E6801">
        <v>2.62</v>
      </c>
      <c r="F6801">
        <v>4.63</v>
      </c>
      <c r="G6801">
        <v>5.36</v>
      </c>
      <c r="H6801">
        <v>2.77</v>
      </c>
      <c r="I6801">
        <v>4.6100000000000003</v>
      </c>
      <c r="J6801">
        <v>5.33</v>
      </c>
      <c r="K6801">
        <v>2.7</v>
      </c>
      <c r="U6801">
        <v>57</v>
      </c>
      <c r="V6801">
        <v>105</v>
      </c>
      <c r="W6801">
        <v>93</v>
      </c>
      <c r="X6801">
        <v>181</v>
      </c>
      <c r="Y6801">
        <v>144</v>
      </c>
      <c r="Z6801">
        <v>168</v>
      </c>
      <c r="AA6801">
        <f t="shared" si="1451"/>
        <v>748</v>
      </c>
      <c r="AB6801">
        <f t="shared" si="1447"/>
        <v>1.2464545616487594E-4</v>
      </c>
      <c r="AC6801" s="175">
        <f t="shared" si="1446"/>
        <v>1.3951792536636681E-4</v>
      </c>
    </row>
    <row r="6802" spans="1:29">
      <c r="A6802" t="s">
        <v>14838</v>
      </c>
      <c r="B6802" t="s">
        <v>14839</v>
      </c>
      <c r="C6802">
        <v>3.63</v>
      </c>
      <c r="D6802">
        <v>3.92</v>
      </c>
      <c r="E6802">
        <v>2.64</v>
      </c>
      <c r="F6802">
        <v>4.6900000000000004</v>
      </c>
      <c r="G6802">
        <v>5.4</v>
      </c>
      <c r="H6802">
        <v>2.78</v>
      </c>
      <c r="I6802">
        <v>4.66</v>
      </c>
      <c r="J6802">
        <v>5.35</v>
      </c>
      <c r="K6802">
        <v>2.7</v>
      </c>
      <c r="U6802">
        <v>89</v>
      </c>
      <c r="V6802">
        <v>130</v>
      </c>
      <c r="W6802">
        <v>107</v>
      </c>
      <c r="X6802">
        <v>200</v>
      </c>
      <c r="Y6802">
        <v>122</v>
      </c>
      <c r="Z6802">
        <v>262</v>
      </c>
      <c r="AA6802">
        <f t="shared" si="1451"/>
        <v>910</v>
      </c>
      <c r="AB6802">
        <f t="shared" si="1447"/>
        <v>1.5164086244657366E-4</v>
      </c>
      <c r="AC6802" s="175"/>
    </row>
    <row r="6803" spans="1:29">
      <c r="A6803" t="s">
        <v>14840</v>
      </c>
      <c r="B6803" t="s">
        <v>14841</v>
      </c>
      <c r="C6803">
        <v>3.72</v>
      </c>
      <c r="D6803">
        <v>3.97</v>
      </c>
      <c r="E6803">
        <v>2.67</v>
      </c>
      <c r="F6803">
        <v>4.8</v>
      </c>
      <c r="G6803">
        <v>5.46</v>
      </c>
      <c r="H6803">
        <v>2.79</v>
      </c>
      <c r="I6803">
        <v>4.75</v>
      </c>
      <c r="J6803">
        <v>5.4</v>
      </c>
      <c r="K6803">
        <v>2.7</v>
      </c>
      <c r="U6803">
        <v>93</v>
      </c>
      <c r="V6803">
        <v>108</v>
      </c>
      <c r="W6803">
        <v>113</v>
      </c>
      <c r="X6803">
        <v>213</v>
      </c>
      <c r="Y6803">
        <v>154</v>
      </c>
      <c r="Z6803">
        <v>226</v>
      </c>
      <c r="AA6803">
        <f t="shared" si="1451"/>
        <v>907</v>
      </c>
      <c r="AB6803">
        <f t="shared" si="1447"/>
        <v>1.5114094751543113E-4</v>
      </c>
      <c r="AC6803" s="175"/>
    </row>
    <row r="6804" spans="1:29">
      <c r="A6804" t="s">
        <v>14842</v>
      </c>
      <c r="B6804" t="s">
        <v>14843</v>
      </c>
      <c r="C6804">
        <v>3.86</v>
      </c>
      <c r="D6804">
        <v>4.04</v>
      </c>
      <c r="E6804">
        <v>2.72</v>
      </c>
      <c r="F6804">
        <v>5.0199999999999996</v>
      </c>
      <c r="G6804">
        <v>5.61</v>
      </c>
      <c r="H6804">
        <v>2.83</v>
      </c>
      <c r="I6804">
        <v>4.8899999999999997</v>
      </c>
      <c r="J6804">
        <v>5.47</v>
      </c>
      <c r="K6804">
        <v>2.7</v>
      </c>
      <c r="U6804">
        <v>101</v>
      </c>
      <c r="V6804">
        <v>105</v>
      </c>
      <c r="W6804">
        <v>101</v>
      </c>
      <c r="X6804">
        <v>168</v>
      </c>
      <c r="Y6804">
        <v>138</v>
      </c>
      <c r="Z6804">
        <v>171</v>
      </c>
      <c r="AA6804">
        <f t="shared" si="1451"/>
        <v>784</v>
      </c>
      <c r="AB6804">
        <f t="shared" si="1447"/>
        <v>1.3064443533858654E-4</v>
      </c>
      <c r="AC6804" s="175"/>
    </row>
    <row r="6805" spans="1:29">
      <c r="A6805" t="s">
        <v>14844</v>
      </c>
      <c r="B6805" t="s">
        <v>14845</v>
      </c>
      <c r="C6805">
        <v>3.97</v>
      </c>
      <c r="D6805">
        <v>4.0599999999999996</v>
      </c>
      <c r="E6805">
        <v>2.76</v>
      </c>
      <c r="F6805">
        <v>5.25</v>
      </c>
      <c r="G6805">
        <v>5.78</v>
      </c>
      <c r="H6805">
        <v>2.88</v>
      </c>
      <c r="I6805">
        <v>5.03</v>
      </c>
      <c r="J6805">
        <v>5.54</v>
      </c>
      <c r="K6805">
        <v>2.7</v>
      </c>
      <c r="U6805">
        <v>92</v>
      </c>
      <c r="V6805">
        <v>95</v>
      </c>
      <c r="W6805">
        <v>91</v>
      </c>
      <c r="X6805">
        <v>156</v>
      </c>
      <c r="Y6805">
        <v>140</v>
      </c>
      <c r="Z6805">
        <v>164</v>
      </c>
      <c r="AA6805">
        <f t="shared" si="1451"/>
        <v>738</v>
      </c>
      <c r="AB6805">
        <f t="shared" si="1447"/>
        <v>1.2297907306106745E-4</v>
      </c>
      <c r="AC6805" s="175">
        <f t="shared" si="1448"/>
        <v>1.1198094457593133E-4</v>
      </c>
    </row>
    <row r="6806" spans="1:29">
      <c r="A6806" t="s">
        <v>14846</v>
      </c>
      <c r="B6806" t="s">
        <v>14847</v>
      </c>
      <c r="C6806">
        <v>4.05</v>
      </c>
      <c r="D6806">
        <v>4.0599999999999996</v>
      </c>
      <c r="E6806">
        <v>2.83</v>
      </c>
      <c r="F6806">
        <v>5.6</v>
      </c>
      <c r="G6806">
        <v>6.05</v>
      </c>
      <c r="H6806">
        <v>2.98</v>
      </c>
      <c r="I6806">
        <v>5.21</v>
      </c>
      <c r="J6806">
        <v>5.64</v>
      </c>
      <c r="K6806">
        <v>2.7</v>
      </c>
      <c r="U6806">
        <v>81</v>
      </c>
      <c r="V6806">
        <v>91</v>
      </c>
      <c r="W6806">
        <v>82</v>
      </c>
      <c r="X6806">
        <v>145</v>
      </c>
      <c r="Y6806">
        <v>133</v>
      </c>
      <c r="Z6806">
        <v>149</v>
      </c>
      <c r="AA6806">
        <f t="shared" si="1451"/>
        <v>681</v>
      </c>
      <c r="AB6806">
        <f t="shared" ref="AB6806:AB6869" si="1452">AA6806/$AD$4</f>
        <v>1.1348068936935898E-4</v>
      </c>
      <c r="AC6806" s="175"/>
    </row>
    <row r="6807" spans="1:29">
      <c r="A6807" t="s">
        <v>14848</v>
      </c>
      <c r="B6807" t="s">
        <v>14849</v>
      </c>
      <c r="C6807">
        <v>4.0599999999999996</v>
      </c>
      <c r="D6807">
        <v>4.0599999999999996</v>
      </c>
      <c r="E6807">
        <v>2.87</v>
      </c>
      <c r="F6807">
        <v>5.85</v>
      </c>
      <c r="G6807">
        <v>6.2</v>
      </c>
      <c r="H6807">
        <v>3.05</v>
      </c>
      <c r="I6807">
        <v>5.33</v>
      </c>
      <c r="J6807">
        <v>5.71</v>
      </c>
      <c r="K6807">
        <v>2.7</v>
      </c>
      <c r="U6807">
        <v>73</v>
      </c>
      <c r="V6807">
        <v>85</v>
      </c>
      <c r="W6807">
        <v>72</v>
      </c>
      <c r="X6807">
        <v>133</v>
      </c>
      <c r="Y6807">
        <v>129</v>
      </c>
      <c r="Z6807">
        <v>151</v>
      </c>
      <c r="AA6807">
        <f t="shared" si="1451"/>
        <v>643</v>
      </c>
      <c r="AB6807">
        <f t="shared" si="1452"/>
        <v>1.0714843357488667E-4</v>
      </c>
      <c r="AC6807" s="175"/>
    </row>
    <row r="6808" spans="1:29">
      <c r="A6808" t="s">
        <v>14850</v>
      </c>
      <c r="B6808" t="s">
        <v>14851</v>
      </c>
      <c r="C6808">
        <v>4.0599999999999996</v>
      </c>
      <c r="D6808">
        <v>4.0599999999999996</v>
      </c>
      <c r="E6808">
        <v>2.89</v>
      </c>
      <c r="F6808">
        <v>5.98</v>
      </c>
      <c r="G6808">
        <v>6.25</v>
      </c>
      <c r="H6808">
        <v>3.1</v>
      </c>
      <c r="I6808">
        <v>5.39</v>
      </c>
      <c r="J6808">
        <v>5.74</v>
      </c>
      <c r="K6808">
        <v>2.7</v>
      </c>
      <c r="U6808">
        <v>72</v>
      </c>
      <c r="V6808">
        <v>83</v>
      </c>
      <c r="W6808">
        <v>69</v>
      </c>
      <c r="X6808">
        <v>127</v>
      </c>
      <c r="Y6808">
        <v>130</v>
      </c>
      <c r="Z6808">
        <v>145</v>
      </c>
      <c r="AA6808">
        <f t="shared" si="1451"/>
        <v>626</v>
      </c>
      <c r="AB6808">
        <f t="shared" si="1452"/>
        <v>1.0431558229841223E-4</v>
      </c>
      <c r="AC6808" s="175"/>
    </row>
    <row r="6809" spans="1:29">
      <c r="A6809" t="s">
        <v>14852</v>
      </c>
      <c r="B6809" t="s">
        <v>14853</v>
      </c>
      <c r="C6809">
        <v>4.0599999999999996</v>
      </c>
      <c r="D6809">
        <v>4.0599999999999996</v>
      </c>
      <c r="E6809">
        <v>2.92</v>
      </c>
      <c r="F6809">
        <v>6.11</v>
      </c>
      <c r="G6809">
        <v>6.29</v>
      </c>
      <c r="H6809">
        <v>3.17</v>
      </c>
      <c r="I6809">
        <v>5.47</v>
      </c>
      <c r="J6809">
        <v>5.77</v>
      </c>
      <c r="K6809">
        <v>2.7</v>
      </c>
      <c r="U6809">
        <v>70</v>
      </c>
      <c r="V6809">
        <v>82</v>
      </c>
      <c r="W6809">
        <v>72</v>
      </c>
      <c r="X6809">
        <v>109</v>
      </c>
      <c r="Y6809">
        <v>119</v>
      </c>
      <c r="Z6809">
        <v>117</v>
      </c>
      <c r="AA6809">
        <f t="shared" si="1451"/>
        <v>569</v>
      </c>
      <c r="AB6809">
        <f t="shared" si="1452"/>
        <v>9.4817198606703766E-5</v>
      </c>
      <c r="AC6809" s="175">
        <f t="shared" ref="AC6809" si="1453">SUM(AB6809:AB6812)/4</f>
        <v>9.0526262114396872E-5</v>
      </c>
    </row>
    <row r="6810" spans="1:29">
      <c r="A6810" t="s">
        <v>14854</v>
      </c>
      <c r="B6810" t="s">
        <v>14855</v>
      </c>
      <c r="C6810">
        <v>4.0599999999999996</v>
      </c>
      <c r="D6810">
        <v>4.0599999999999996</v>
      </c>
      <c r="E6810">
        <v>2.93</v>
      </c>
      <c r="F6810">
        <v>6.14</v>
      </c>
      <c r="G6810">
        <v>6.29</v>
      </c>
      <c r="H6810">
        <v>3.2</v>
      </c>
      <c r="I6810">
        <v>5.49</v>
      </c>
      <c r="J6810">
        <v>5.79</v>
      </c>
      <c r="K6810">
        <v>2.7</v>
      </c>
      <c r="U6810">
        <v>70</v>
      </c>
      <c r="V6810">
        <v>77</v>
      </c>
      <c r="W6810">
        <v>72</v>
      </c>
      <c r="X6810">
        <v>90</v>
      </c>
      <c r="Y6810">
        <v>122</v>
      </c>
      <c r="Z6810">
        <v>112</v>
      </c>
      <c r="AA6810">
        <f t="shared" si="1451"/>
        <v>543</v>
      </c>
      <c r="AB6810">
        <f t="shared" si="1452"/>
        <v>9.0484602536801658E-5</v>
      </c>
      <c r="AC6810" s="175"/>
    </row>
    <row r="6811" spans="1:29">
      <c r="A6811" t="s">
        <v>14856</v>
      </c>
      <c r="B6811" t="s">
        <v>14857</v>
      </c>
      <c r="C6811">
        <v>4.0599999999999996</v>
      </c>
      <c r="D6811">
        <v>4.0599999999999996</v>
      </c>
      <c r="E6811">
        <v>2.92</v>
      </c>
      <c r="F6811">
        <v>6.14</v>
      </c>
      <c r="G6811">
        <v>6.29</v>
      </c>
      <c r="H6811">
        <v>3.2</v>
      </c>
      <c r="I6811">
        <v>5.48</v>
      </c>
      <c r="J6811">
        <v>5.78</v>
      </c>
      <c r="K6811">
        <v>2.7</v>
      </c>
      <c r="U6811">
        <v>68</v>
      </c>
      <c r="V6811">
        <v>81</v>
      </c>
      <c r="W6811">
        <v>78</v>
      </c>
      <c r="X6811">
        <v>86</v>
      </c>
      <c r="Y6811">
        <v>111</v>
      </c>
      <c r="Z6811">
        <v>100</v>
      </c>
      <c r="AA6811">
        <f t="shared" si="1451"/>
        <v>524</v>
      </c>
      <c r="AB6811">
        <f t="shared" si="1452"/>
        <v>8.7318474639565505E-5</v>
      </c>
      <c r="AC6811" s="175"/>
    </row>
    <row r="6812" spans="1:29">
      <c r="A6812" t="s">
        <v>14858</v>
      </c>
      <c r="B6812" t="s">
        <v>14859</v>
      </c>
      <c r="C6812">
        <v>4.0599999999999996</v>
      </c>
      <c r="D6812">
        <v>4.0599999999999996</v>
      </c>
      <c r="E6812">
        <v>2.9</v>
      </c>
      <c r="F6812">
        <v>6.1</v>
      </c>
      <c r="G6812">
        <v>6.29</v>
      </c>
      <c r="H6812">
        <v>3.18</v>
      </c>
      <c r="I6812">
        <v>5.41</v>
      </c>
      <c r="J6812">
        <v>5.75</v>
      </c>
      <c r="K6812">
        <v>2.7</v>
      </c>
      <c r="U6812">
        <v>71</v>
      </c>
      <c r="V6812">
        <v>85</v>
      </c>
      <c r="W6812">
        <v>81</v>
      </c>
      <c r="X6812">
        <v>73</v>
      </c>
      <c r="Y6812">
        <v>109</v>
      </c>
      <c r="Z6812">
        <v>118</v>
      </c>
      <c r="AA6812">
        <f t="shared" si="1451"/>
        <v>537</v>
      </c>
      <c r="AB6812">
        <f t="shared" si="1452"/>
        <v>8.9484772674516559E-5</v>
      </c>
      <c r="AC6812" s="175"/>
    </row>
    <row r="6813" spans="1:29">
      <c r="A6813" t="s">
        <v>14860</v>
      </c>
      <c r="B6813" t="s">
        <v>14861</v>
      </c>
      <c r="C6813">
        <v>4.04</v>
      </c>
      <c r="D6813">
        <v>4.0599999999999996</v>
      </c>
      <c r="E6813">
        <v>2.85</v>
      </c>
      <c r="F6813">
        <v>5.87</v>
      </c>
      <c r="G6813">
        <v>6.21</v>
      </c>
      <c r="H6813">
        <v>3.12</v>
      </c>
      <c r="I6813">
        <v>5.26</v>
      </c>
      <c r="J6813">
        <v>5.67</v>
      </c>
      <c r="K6813">
        <v>2.7</v>
      </c>
      <c r="U6813">
        <v>68</v>
      </c>
      <c r="V6813">
        <v>89</v>
      </c>
      <c r="W6813">
        <v>85</v>
      </c>
      <c r="X6813">
        <v>84</v>
      </c>
      <c r="Y6813">
        <v>117</v>
      </c>
      <c r="Z6813">
        <v>139</v>
      </c>
      <c r="AA6813">
        <f t="shared" si="1451"/>
        <v>582</v>
      </c>
      <c r="AB6813">
        <f t="shared" si="1452"/>
        <v>9.6983496641654806E-5</v>
      </c>
      <c r="AC6813" s="175">
        <f t="shared" ref="AC6813:AC6873" si="1454">SUM(AB6813:AB6816)/4</f>
        <v>1.0419060356562659E-4</v>
      </c>
    </row>
    <row r="6814" spans="1:29">
      <c r="A6814" t="s">
        <v>14862</v>
      </c>
      <c r="B6814" t="s">
        <v>14863</v>
      </c>
      <c r="C6814">
        <v>4</v>
      </c>
      <c r="D6814">
        <v>4.0599999999999996</v>
      </c>
      <c r="E6814">
        <v>2.82</v>
      </c>
      <c r="F6814">
        <v>5.65</v>
      </c>
      <c r="G6814">
        <v>6.09</v>
      </c>
      <c r="H6814">
        <v>3.06</v>
      </c>
      <c r="I6814">
        <v>5.16</v>
      </c>
      <c r="J6814">
        <v>5.62</v>
      </c>
      <c r="K6814">
        <v>2.7</v>
      </c>
      <c r="U6814">
        <v>67</v>
      </c>
      <c r="V6814">
        <v>96</v>
      </c>
      <c r="W6814">
        <v>95</v>
      </c>
      <c r="X6814">
        <v>90</v>
      </c>
      <c r="Y6814">
        <v>123</v>
      </c>
      <c r="Z6814">
        <v>135</v>
      </c>
      <c r="AA6814">
        <f t="shared" si="1451"/>
        <v>606</v>
      </c>
      <c r="AB6814">
        <f t="shared" si="1452"/>
        <v>1.0098281609079522E-4</v>
      </c>
      <c r="AC6814" s="175"/>
    </row>
    <row r="6815" spans="1:29">
      <c r="A6815" t="s">
        <v>14864</v>
      </c>
      <c r="B6815" t="s">
        <v>14865</v>
      </c>
      <c r="C6815">
        <v>3.98</v>
      </c>
      <c r="D6815">
        <v>4.05</v>
      </c>
      <c r="E6815">
        <v>2.81</v>
      </c>
      <c r="F6815">
        <v>5.58</v>
      </c>
      <c r="G6815">
        <v>6.03</v>
      </c>
      <c r="H6815">
        <v>3.04</v>
      </c>
      <c r="I6815">
        <v>5.13</v>
      </c>
      <c r="J6815">
        <v>5.6</v>
      </c>
      <c r="K6815">
        <v>2.7</v>
      </c>
      <c r="U6815">
        <v>68</v>
      </c>
      <c r="V6815">
        <v>104</v>
      </c>
      <c r="W6815">
        <v>101</v>
      </c>
      <c r="X6815">
        <v>111</v>
      </c>
      <c r="Y6815">
        <v>127</v>
      </c>
      <c r="Z6815">
        <v>142</v>
      </c>
      <c r="AA6815">
        <f t="shared" si="1451"/>
        <v>653</v>
      </c>
      <c r="AB6815">
        <f t="shared" si="1452"/>
        <v>1.0881481667869518E-4</v>
      </c>
      <c r="AC6815" s="175"/>
    </row>
    <row r="6816" spans="1:29">
      <c r="A6816" t="s">
        <v>14866</v>
      </c>
      <c r="B6816" t="s">
        <v>14867</v>
      </c>
      <c r="C6816">
        <v>3.95</v>
      </c>
      <c r="D6816">
        <v>4.05</v>
      </c>
      <c r="E6816">
        <v>2.81</v>
      </c>
      <c r="F6816">
        <v>5.51</v>
      </c>
      <c r="G6816">
        <v>5.97</v>
      </c>
      <c r="H6816">
        <v>3.02</v>
      </c>
      <c r="I6816">
        <v>5.1100000000000003</v>
      </c>
      <c r="J6816">
        <v>5.59</v>
      </c>
      <c r="K6816">
        <v>2.7</v>
      </c>
      <c r="U6816">
        <v>65</v>
      </c>
      <c r="V6816">
        <v>104</v>
      </c>
      <c r="W6816">
        <v>96</v>
      </c>
      <c r="X6816">
        <v>110</v>
      </c>
      <c r="Y6816">
        <v>138</v>
      </c>
      <c r="Z6816">
        <v>147</v>
      </c>
      <c r="AA6816">
        <f t="shared" si="1451"/>
        <v>660</v>
      </c>
      <c r="AB6816">
        <f t="shared" si="1452"/>
        <v>1.0998128485136113E-4</v>
      </c>
      <c r="AC6816" s="175"/>
    </row>
    <row r="6817" spans="1:29">
      <c r="A6817" t="s">
        <v>14868</v>
      </c>
      <c r="B6817" t="s">
        <v>14869</v>
      </c>
      <c r="C6817">
        <v>3.92</v>
      </c>
      <c r="D6817">
        <v>4.04</v>
      </c>
      <c r="E6817">
        <v>2.8</v>
      </c>
      <c r="F6817">
        <v>5.45</v>
      </c>
      <c r="G6817">
        <v>5.92</v>
      </c>
      <c r="H6817">
        <v>3</v>
      </c>
      <c r="I6817">
        <v>5.08</v>
      </c>
      <c r="J6817">
        <v>5.58</v>
      </c>
      <c r="K6817">
        <v>2.7</v>
      </c>
      <c r="U6817">
        <v>66</v>
      </c>
      <c r="V6817">
        <v>99</v>
      </c>
      <c r="W6817">
        <v>86</v>
      </c>
      <c r="X6817">
        <v>105</v>
      </c>
      <c r="Y6817">
        <v>134</v>
      </c>
      <c r="Z6817">
        <v>126</v>
      </c>
      <c r="AA6817">
        <f t="shared" si="1451"/>
        <v>616</v>
      </c>
      <c r="AB6817">
        <f t="shared" si="1452"/>
        <v>1.0264919919460372E-4</v>
      </c>
      <c r="AC6817" s="175">
        <f t="shared" ref="AC6817:AC6877" si="1455">SUM(AB6817:AB6820)/4</f>
        <v>7.0071409515147501E-5</v>
      </c>
    </row>
    <row r="6818" spans="1:29">
      <c r="A6818" t="s">
        <v>14870</v>
      </c>
      <c r="B6818" t="s">
        <v>14871</v>
      </c>
      <c r="C6818">
        <v>3.89</v>
      </c>
      <c r="D6818">
        <v>4.0199999999999996</v>
      </c>
      <c r="E6818">
        <v>2.79</v>
      </c>
      <c r="F6818">
        <v>5.37</v>
      </c>
      <c r="G6818">
        <v>5.86</v>
      </c>
      <c r="H6818">
        <v>2.98</v>
      </c>
      <c r="I6818">
        <v>5.0599999999999996</v>
      </c>
      <c r="J6818">
        <v>5.56</v>
      </c>
      <c r="K6818">
        <v>2.7</v>
      </c>
      <c r="U6818">
        <v>56</v>
      </c>
      <c r="V6818">
        <v>79</v>
      </c>
      <c r="W6818">
        <v>59</v>
      </c>
      <c r="X6818">
        <v>95</v>
      </c>
      <c r="Y6818">
        <v>122</v>
      </c>
      <c r="Z6818">
        <v>73</v>
      </c>
      <c r="AA6818">
        <f t="shared" si="1451"/>
        <v>484</v>
      </c>
      <c r="AB6818">
        <f t="shared" si="1452"/>
        <v>8.0652942224331489E-5</v>
      </c>
      <c r="AC6818" s="175"/>
    </row>
    <row r="6819" spans="1:29">
      <c r="A6819" t="s">
        <v>14872</v>
      </c>
      <c r="B6819" t="s">
        <v>14873</v>
      </c>
      <c r="C6819">
        <v>3.88</v>
      </c>
      <c r="D6819">
        <v>4.0199999999999996</v>
      </c>
      <c r="E6819">
        <v>2.79</v>
      </c>
      <c r="F6819">
        <v>5.34</v>
      </c>
      <c r="G6819">
        <v>5.83</v>
      </c>
      <c r="H6819">
        <v>2.98</v>
      </c>
      <c r="I6819">
        <v>5.04</v>
      </c>
      <c r="J6819">
        <v>5.56</v>
      </c>
      <c r="K6819">
        <v>2.7</v>
      </c>
      <c r="U6819">
        <v>47</v>
      </c>
      <c r="V6819">
        <v>56</v>
      </c>
      <c r="W6819">
        <v>37</v>
      </c>
      <c r="X6819">
        <v>71</v>
      </c>
      <c r="Y6819">
        <v>91</v>
      </c>
      <c r="Z6819">
        <v>30</v>
      </c>
      <c r="AA6819">
        <f t="shared" si="1451"/>
        <v>332</v>
      </c>
      <c r="AB6819">
        <f t="shared" si="1452"/>
        <v>5.5323919046442267E-5</v>
      </c>
      <c r="AC6819" s="175"/>
    </row>
    <row r="6820" spans="1:29">
      <c r="A6820" t="s">
        <v>14874</v>
      </c>
      <c r="B6820" t="s">
        <v>14875</v>
      </c>
      <c r="C6820">
        <v>3.83</v>
      </c>
      <c r="D6820">
        <v>4</v>
      </c>
      <c r="E6820">
        <v>2.77</v>
      </c>
      <c r="F6820">
        <v>5.24</v>
      </c>
      <c r="G6820">
        <v>5.76</v>
      </c>
      <c r="H6820">
        <v>2.96</v>
      </c>
      <c r="I6820">
        <v>4.99</v>
      </c>
      <c r="J6820">
        <v>5.53</v>
      </c>
      <c r="K6820">
        <v>2.7</v>
      </c>
      <c r="U6820">
        <v>28</v>
      </c>
      <c r="V6820">
        <v>30</v>
      </c>
      <c r="W6820">
        <v>23</v>
      </c>
      <c r="X6820">
        <v>88</v>
      </c>
      <c r="Y6820">
        <v>68</v>
      </c>
      <c r="Z6820">
        <v>13</v>
      </c>
      <c r="AA6820">
        <f t="shared" si="1451"/>
        <v>250</v>
      </c>
      <c r="AB6820">
        <f t="shared" si="1452"/>
        <v>4.1659577595212546E-5</v>
      </c>
      <c r="AC6820" s="175"/>
    </row>
    <row r="6821" spans="1:29">
      <c r="A6821" t="s">
        <v>14876</v>
      </c>
      <c r="B6821" t="s">
        <v>14877</v>
      </c>
      <c r="C6821">
        <v>3.81</v>
      </c>
      <c r="D6821">
        <v>3.99</v>
      </c>
      <c r="E6821">
        <v>2.76</v>
      </c>
      <c r="F6821">
        <v>5.18</v>
      </c>
      <c r="G6821">
        <v>5.73</v>
      </c>
      <c r="H6821">
        <v>2.95</v>
      </c>
      <c r="I6821">
        <v>4.96</v>
      </c>
      <c r="J6821">
        <v>5.51</v>
      </c>
      <c r="K6821">
        <v>2.7</v>
      </c>
      <c r="U6821">
        <v>25</v>
      </c>
      <c r="V6821">
        <v>28</v>
      </c>
      <c r="W6821">
        <v>25</v>
      </c>
      <c r="X6821">
        <v>88</v>
      </c>
      <c r="Y6821">
        <v>71</v>
      </c>
      <c r="Z6821">
        <v>15</v>
      </c>
      <c r="AA6821">
        <f t="shared" si="1451"/>
        <v>252</v>
      </c>
      <c r="AB6821">
        <f t="shared" si="1452"/>
        <v>4.1992854215974248E-5</v>
      </c>
      <c r="AC6821" s="175">
        <f t="shared" ref="AC6821:AC6881" si="1456">SUM(AB6821:AB6824)/4</f>
        <v>4.7908514234494426E-5</v>
      </c>
    </row>
    <row r="6822" spans="1:29">
      <c r="A6822" t="s">
        <v>14878</v>
      </c>
      <c r="B6822" t="s">
        <v>14879</v>
      </c>
      <c r="C6822">
        <v>3.8</v>
      </c>
      <c r="D6822">
        <v>3.98</v>
      </c>
      <c r="E6822">
        <v>2.75</v>
      </c>
      <c r="F6822">
        <v>5.14</v>
      </c>
      <c r="G6822">
        <v>5.7</v>
      </c>
      <c r="H6822">
        <v>2.93</v>
      </c>
      <c r="I6822">
        <v>4.93</v>
      </c>
      <c r="J6822">
        <v>5.5</v>
      </c>
      <c r="K6822">
        <v>2.7</v>
      </c>
      <c r="U6822">
        <v>35</v>
      </c>
      <c r="V6822">
        <v>27</v>
      </c>
      <c r="W6822">
        <v>27</v>
      </c>
      <c r="X6822">
        <v>67</v>
      </c>
      <c r="Y6822">
        <v>69</v>
      </c>
      <c r="Z6822">
        <v>12</v>
      </c>
      <c r="AA6822">
        <f t="shared" si="1451"/>
        <v>237</v>
      </c>
      <c r="AB6822">
        <f t="shared" si="1452"/>
        <v>3.9493279560261492E-5</v>
      </c>
      <c r="AC6822" s="175"/>
    </row>
    <row r="6823" spans="1:29">
      <c r="A6823" t="s">
        <v>14880</v>
      </c>
      <c r="B6823" t="s">
        <v>14881</v>
      </c>
      <c r="C6823">
        <v>3.77</v>
      </c>
      <c r="D6823">
        <v>3.97</v>
      </c>
      <c r="E6823">
        <v>2.73</v>
      </c>
      <c r="F6823">
        <v>5.04</v>
      </c>
      <c r="G6823">
        <v>5.64</v>
      </c>
      <c r="H6823">
        <v>2.9</v>
      </c>
      <c r="I6823">
        <v>4.88</v>
      </c>
      <c r="J6823">
        <v>5.47</v>
      </c>
      <c r="K6823">
        <v>2.7</v>
      </c>
      <c r="U6823">
        <v>33</v>
      </c>
      <c r="V6823">
        <v>33</v>
      </c>
      <c r="W6823">
        <v>31</v>
      </c>
      <c r="X6823">
        <v>84</v>
      </c>
      <c r="Y6823">
        <v>66</v>
      </c>
      <c r="Z6823">
        <v>23</v>
      </c>
      <c r="AA6823">
        <f t="shared" si="1451"/>
        <v>270</v>
      </c>
      <c r="AB6823">
        <f t="shared" si="1452"/>
        <v>4.4992343802829554E-5</v>
      </c>
      <c r="AC6823" s="175"/>
    </row>
    <row r="6824" spans="1:29">
      <c r="A6824" t="s">
        <v>14882</v>
      </c>
      <c r="B6824" t="s">
        <v>14883</v>
      </c>
      <c r="C6824">
        <v>3.76</v>
      </c>
      <c r="D6824">
        <v>3.97</v>
      </c>
      <c r="E6824">
        <v>2.72</v>
      </c>
      <c r="F6824">
        <v>5.01</v>
      </c>
      <c r="G6824">
        <v>5.62</v>
      </c>
      <c r="H6824">
        <v>2.89</v>
      </c>
      <c r="I6824">
        <v>4.8600000000000003</v>
      </c>
      <c r="J6824">
        <v>5.46</v>
      </c>
      <c r="K6824">
        <v>2.7</v>
      </c>
      <c r="U6824">
        <v>39</v>
      </c>
      <c r="V6824">
        <v>47</v>
      </c>
      <c r="W6824">
        <v>42</v>
      </c>
      <c r="X6824">
        <v>104</v>
      </c>
      <c r="Y6824">
        <v>106</v>
      </c>
      <c r="Z6824">
        <v>53</v>
      </c>
      <c r="AA6824">
        <f t="shared" si="1451"/>
        <v>391</v>
      </c>
      <c r="AB6824">
        <f t="shared" si="1452"/>
        <v>6.515557935891243E-5</v>
      </c>
      <c r="AC6824" s="175"/>
    </row>
    <row r="6825" spans="1:29">
      <c r="A6825" t="s">
        <v>14884</v>
      </c>
      <c r="B6825" t="s">
        <v>14885</v>
      </c>
      <c r="C6825">
        <v>3.75</v>
      </c>
      <c r="D6825">
        <v>3.96</v>
      </c>
      <c r="E6825">
        <v>2.71</v>
      </c>
      <c r="F6825">
        <v>4.95</v>
      </c>
      <c r="G6825">
        <v>5.58</v>
      </c>
      <c r="H6825">
        <v>2.87</v>
      </c>
      <c r="I6825">
        <v>4.83</v>
      </c>
      <c r="J6825">
        <v>5.44</v>
      </c>
      <c r="K6825">
        <v>2.7</v>
      </c>
      <c r="U6825">
        <v>43</v>
      </c>
      <c r="V6825">
        <v>76</v>
      </c>
      <c r="W6825">
        <v>63</v>
      </c>
      <c r="X6825">
        <v>125</v>
      </c>
      <c r="Y6825">
        <v>144</v>
      </c>
      <c r="Z6825">
        <v>168</v>
      </c>
      <c r="AA6825">
        <f t="shared" si="1451"/>
        <v>619</v>
      </c>
      <c r="AB6825">
        <f t="shared" si="1452"/>
        <v>1.0314911412574627E-4</v>
      </c>
      <c r="AC6825" s="175">
        <f t="shared" ref="AC6825:AC6885" si="1457">SUM(AB6825:AB6828)/4</f>
        <v>1.1839651952559408E-4</v>
      </c>
    </row>
    <row r="6826" spans="1:29">
      <c r="A6826" t="s">
        <v>14886</v>
      </c>
      <c r="B6826" t="s">
        <v>14887</v>
      </c>
      <c r="C6826">
        <v>3.77</v>
      </c>
      <c r="D6826">
        <v>3.97</v>
      </c>
      <c r="E6826">
        <v>2.72</v>
      </c>
      <c r="F6826">
        <v>4.97</v>
      </c>
      <c r="G6826">
        <v>5.6</v>
      </c>
      <c r="H6826">
        <v>2.88</v>
      </c>
      <c r="I6826">
        <v>4.83</v>
      </c>
      <c r="J6826">
        <v>5.45</v>
      </c>
      <c r="K6826">
        <v>2.7</v>
      </c>
      <c r="U6826">
        <v>40</v>
      </c>
      <c r="V6826">
        <v>99</v>
      </c>
      <c r="W6826">
        <v>70</v>
      </c>
      <c r="X6826">
        <v>188</v>
      </c>
      <c r="Y6826">
        <v>122</v>
      </c>
      <c r="Z6826">
        <v>262</v>
      </c>
      <c r="AA6826">
        <f t="shared" si="1451"/>
        <v>781</v>
      </c>
      <c r="AB6826">
        <f t="shared" si="1452"/>
        <v>1.3014452040744401E-4</v>
      </c>
      <c r="AC6826" s="175"/>
    </row>
    <row r="6827" spans="1:29">
      <c r="A6827" t="s">
        <v>14888</v>
      </c>
      <c r="B6827" t="s">
        <v>14889</v>
      </c>
      <c r="C6827">
        <v>3.89</v>
      </c>
      <c r="D6827">
        <v>4.03</v>
      </c>
      <c r="E6827">
        <v>2.76</v>
      </c>
      <c r="F6827">
        <v>5.15</v>
      </c>
      <c r="G6827">
        <v>5.72</v>
      </c>
      <c r="H6827">
        <v>2.9</v>
      </c>
      <c r="I6827">
        <v>4.96</v>
      </c>
      <c r="J6827">
        <v>5.51</v>
      </c>
      <c r="K6827">
        <v>2.7</v>
      </c>
      <c r="U6827">
        <v>44</v>
      </c>
      <c r="V6827">
        <v>79</v>
      </c>
      <c r="W6827">
        <v>76</v>
      </c>
      <c r="X6827">
        <v>200</v>
      </c>
      <c r="Y6827">
        <v>154</v>
      </c>
      <c r="Z6827">
        <v>226</v>
      </c>
      <c r="AA6827">
        <f t="shared" si="1451"/>
        <v>779</v>
      </c>
      <c r="AB6827">
        <f t="shared" si="1452"/>
        <v>1.298112437866823E-4</v>
      </c>
      <c r="AC6827" s="175"/>
    </row>
    <row r="6828" spans="1:29">
      <c r="A6828" t="s">
        <v>14890</v>
      </c>
      <c r="B6828" t="s">
        <v>14891</v>
      </c>
      <c r="C6828">
        <v>4.03</v>
      </c>
      <c r="D6828">
        <v>4.0599999999999996</v>
      </c>
      <c r="E6828">
        <v>2.83</v>
      </c>
      <c r="F6828">
        <v>5.54</v>
      </c>
      <c r="G6828">
        <v>5.97</v>
      </c>
      <c r="H6828">
        <v>2.98</v>
      </c>
      <c r="I6828">
        <v>5.2</v>
      </c>
      <c r="J6828">
        <v>5.63</v>
      </c>
      <c r="K6828">
        <v>2.7</v>
      </c>
      <c r="U6828">
        <v>59</v>
      </c>
      <c r="V6828">
        <v>77</v>
      </c>
      <c r="W6828">
        <v>69</v>
      </c>
      <c r="X6828">
        <v>149</v>
      </c>
      <c r="Y6828">
        <v>138</v>
      </c>
      <c r="Z6828">
        <v>171</v>
      </c>
      <c r="AA6828">
        <f t="shared" si="1451"/>
        <v>663</v>
      </c>
      <c r="AB6828">
        <f t="shared" si="1452"/>
        <v>1.1048119978250368E-4</v>
      </c>
      <c r="AC6828" s="175"/>
    </row>
    <row r="6829" spans="1:29">
      <c r="A6829" t="s">
        <v>14892</v>
      </c>
      <c r="B6829" t="s">
        <v>14893</v>
      </c>
      <c r="C6829">
        <v>4.0599999999999996</v>
      </c>
      <c r="D6829">
        <v>4.0599999999999996</v>
      </c>
      <c r="E6829">
        <v>2.9</v>
      </c>
      <c r="F6829">
        <v>5.84</v>
      </c>
      <c r="G6829">
        <v>6.15</v>
      </c>
      <c r="H6829">
        <v>3.06</v>
      </c>
      <c r="I6829">
        <v>5.38</v>
      </c>
      <c r="J6829">
        <v>5.73</v>
      </c>
      <c r="K6829">
        <v>2.7</v>
      </c>
      <c r="U6829">
        <v>55</v>
      </c>
      <c r="V6829">
        <v>69</v>
      </c>
      <c r="W6829">
        <v>61</v>
      </c>
      <c r="X6829">
        <v>130</v>
      </c>
      <c r="Y6829">
        <v>140</v>
      </c>
      <c r="Z6829">
        <v>164</v>
      </c>
      <c r="AA6829">
        <f t="shared" si="1451"/>
        <v>619</v>
      </c>
      <c r="AB6829">
        <f t="shared" si="1452"/>
        <v>1.0314911412574627E-4</v>
      </c>
      <c r="AC6829" s="175">
        <f t="shared" ref="AC6829:AC6889" si="1458">SUM(AB6829:AB6832)/4</f>
        <v>9.5317113537846316E-5</v>
      </c>
    </row>
    <row r="6830" spans="1:29">
      <c r="A6830" t="s">
        <v>14894</v>
      </c>
      <c r="B6830" t="s">
        <v>14895</v>
      </c>
      <c r="C6830">
        <v>4.0599999999999996</v>
      </c>
      <c r="D6830">
        <v>4.0599999999999996</v>
      </c>
      <c r="E6830">
        <v>2.97</v>
      </c>
      <c r="F6830">
        <v>6.14</v>
      </c>
      <c r="G6830">
        <v>6.27</v>
      </c>
      <c r="H6830">
        <v>3.17</v>
      </c>
      <c r="I6830">
        <v>5.59</v>
      </c>
      <c r="J6830">
        <v>5.84</v>
      </c>
      <c r="K6830">
        <v>2.7</v>
      </c>
      <c r="U6830">
        <v>41</v>
      </c>
      <c r="V6830">
        <v>66</v>
      </c>
      <c r="W6830">
        <v>55</v>
      </c>
      <c r="X6830">
        <v>150</v>
      </c>
      <c r="Y6830">
        <v>133</v>
      </c>
      <c r="Z6830">
        <v>149</v>
      </c>
      <c r="AA6830">
        <f t="shared" si="1451"/>
        <v>594</v>
      </c>
      <c r="AB6830">
        <f t="shared" si="1452"/>
        <v>9.8983156366225019E-5</v>
      </c>
      <c r="AC6830" s="175"/>
    </row>
    <row r="6831" spans="1:29">
      <c r="A6831" t="s">
        <v>14896</v>
      </c>
      <c r="B6831" t="s">
        <v>14897</v>
      </c>
      <c r="C6831">
        <v>4.0599999999999996</v>
      </c>
      <c r="D6831">
        <v>4.0599999999999996</v>
      </c>
      <c r="E6831">
        <v>3.03</v>
      </c>
      <c r="F6831">
        <v>6.21</v>
      </c>
      <c r="G6831">
        <v>6.29</v>
      </c>
      <c r="H6831">
        <v>3.27</v>
      </c>
      <c r="I6831">
        <v>5.73</v>
      </c>
      <c r="J6831">
        <v>5.91</v>
      </c>
      <c r="K6831">
        <v>2.7</v>
      </c>
      <c r="U6831">
        <v>48</v>
      </c>
      <c r="V6831">
        <v>61</v>
      </c>
      <c r="W6831">
        <v>47</v>
      </c>
      <c r="X6831">
        <v>109</v>
      </c>
      <c r="Y6831">
        <v>129</v>
      </c>
      <c r="Z6831">
        <v>151</v>
      </c>
      <c r="AA6831">
        <f t="shared" si="1451"/>
        <v>545</v>
      </c>
      <c r="AB6831">
        <f t="shared" si="1452"/>
        <v>9.0817879157563354E-5</v>
      </c>
      <c r="AC6831" s="175"/>
    </row>
    <row r="6832" spans="1:29">
      <c r="A6832" t="s">
        <v>14898</v>
      </c>
      <c r="B6832" t="s">
        <v>14899</v>
      </c>
      <c r="C6832">
        <v>4.0599999999999996</v>
      </c>
      <c r="D6832">
        <v>4.0599999999999996</v>
      </c>
      <c r="E6832">
        <v>3.06</v>
      </c>
      <c r="F6832">
        <v>6.21</v>
      </c>
      <c r="G6832">
        <v>6.29</v>
      </c>
      <c r="H6832">
        <v>3.34</v>
      </c>
      <c r="I6832">
        <v>5.8</v>
      </c>
      <c r="J6832">
        <v>5.95</v>
      </c>
      <c r="K6832">
        <v>2.7</v>
      </c>
      <c r="U6832">
        <v>44</v>
      </c>
      <c r="V6832">
        <v>59</v>
      </c>
      <c r="W6832">
        <v>45</v>
      </c>
      <c r="X6832">
        <v>107</v>
      </c>
      <c r="Y6832">
        <v>130</v>
      </c>
      <c r="Z6832">
        <v>145</v>
      </c>
      <c r="AA6832">
        <f t="shared" si="1451"/>
        <v>530</v>
      </c>
      <c r="AB6832">
        <f t="shared" si="1452"/>
        <v>8.8318304501850604E-5</v>
      </c>
      <c r="AC6832" s="175"/>
    </row>
    <row r="6833" spans="1:29">
      <c r="A6833" t="s">
        <v>14900</v>
      </c>
      <c r="B6833" t="s">
        <v>14901</v>
      </c>
      <c r="C6833">
        <v>4.0599999999999996</v>
      </c>
      <c r="D6833">
        <v>4.0599999999999996</v>
      </c>
      <c r="E6833">
        <v>3.07</v>
      </c>
      <c r="F6833">
        <v>6.22</v>
      </c>
      <c r="G6833">
        <v>6.3</v>
      </c>
      <c r="H6833">
        <v>3.39</v>
      </c>
      <c r="I6833">
        <v>5.82</v>
      </c>
      <c r="J6833">
        <v>5.96</v>
      </c>
      <c r="K6833">
        <v>2.7</v>
      </c>
      <c r="U6833">
        <v>39</v>
      </c>
      <c r="V6833">
        <v>59</v>
      </c>
      <c r="W6833">
        <v>48</v>
      </c>
      <c r="X6833">
        <v>86</v>
      </c>
      <c r="Y6833">
        <v>119</v>
      </c>
      <c r="Z6833">
        <v>117</v>
      </c>
      <c r="AA6833">
        <f t="shared" si="1451"/>
        <v>468</v>
      </c>
      <c r="AB6833">
        <f t="shared" si="1452"/>
        <v>7.7986729258237885E-5</v>
      </c>
      <c r="AC6833" s="175">
        <f t="shared" ref="AC6833:AC6893" si="1459">SUM(AB6833:AB6836)/4</f>
        <v>7.8528303766975648E-5</v>
      </c>
    </row>
    <row r="6834" spans="1:29">
      <c r="A6834" t="s">
        <v>14902</v>
      </c>
      <c r="B6834" t="s">
        <v>14903</v>
      </c>
      <c r="C6834">
        <v>4.0599999999999996</v>
      </c>
      <c r="D6834">
        <v>4.0599999999999996</v>
      </c>
      <c r="E6834">
        <v>3.06</v>
      </c>
      <c r="F6834">
        <v>6.21</v>
      </c>
      <c r="G6834">
        <v>6.3</v>
      </c>
      <c r="H6834">
        <v>3.41</v>
      </c>
      <c r="I6834">
        <v>5.8</v>
      </c>
      <c r="J6834">
        <v>5.95</v>
      </c>
      <c r="K6834">
        <v>2.7</v>
      </c>
      <c r="U6834">
        <v>26</v>
      </c>
      <c r="V6834">
        <v>55</v>
      </c>
      <c r="W6834">
        <v>48</v>
      </c>
      <c r="X6834">
        <v>122</v>
      </c>
      <c r="Y6834">
        <v>122</v>
      </c>
      <c r="Z6834">
        <v>112</v>
      </c>
      <c r="AA6834">
        <f t="shared" si="1451"/>
        <v>485</v>
      </c>
      <c r="AB6834">
        <f t="shared" si="1452"/>
        <v>8.0819580534712343E-5</v>
      </c>
      <c r="AC6834" s="175"/>
    </row>
    <row r="6835" spans="1:29">
      <c r="A6835" t="s">
        <v>14904</v>
      </c>
      <c r="B6835" t="s">
        <v>14905</v>
      </c>
      <c r="C6835">
        <v>4.0599999999999996</v>
      </c>
      <c r="D6835">
        <v>4.0599999999999996</v>
      </c>
      <c r="E6835">
        <v>3.03</v>
      </c>
      <c r="F6835">
        <v>6.2</v>
      </c>
      <c r="G6835">
        <v>6.29</v>
      </c>
      <c r="H6835">
        <v>3.39</v>
      </c>
      <c r="I6835">
        <v>5.74</v>
      </c>
      <c r="J6835">
        <v>5.92</v>
      </c>
      <c r="K6835">
        <v>2.7</v>
      </c>
      <c r="U6835">
        <v>28</v>
      </c>
      <c r="V6835">
        <v>59</v>
      </c>
      <c r="W6835">
        <v>54</v>
      </c>
      <c r="X6835">
        <v>111</v>
      </c>
      <c r="Y6835">
        <v>111</v>
      </c>
      <c r="Z6835">
        <v>100</v>
      </c>
      <c r="AA6835">
        <f t="shared" si="1451"/>
        <v>463</v>
      </c>
      <c r="AB6835">
        <f t="shared" si="1452"/>
        <v>7.715353770633364E-5</v>
      </c>
      <c r="AC6835" s="175"/>
    </row>
    <row r="6836" spans="1:29">
      <c r="A6836" t="s">
        <v>14906</v>
      </c>
      <c r="B6836" t="s">
        <v>14907</v>
      </c>
      <c r="C6836">
        <v>4.0599999999999996</v>
      </c>
      <c r="D6836">
        <v>4.0599999999999996</v>
      </c>
      <c r="E6836">
        <v>3</v>
      </c>
      <c r="F6836">
        <v>6.19</v>
      </c>
      <c r="G6836">
        <v>6.29</v>
      </c>
      <c r="H6836">
        <v>3.36</v>
      </c>
      <c r="I6836">
        <v>5.65</v>
      </c>
      <c r="J6836">
        <v>5.87</v>
      </c>
      <c r="K6836">
        <v>2.7</v>
      </c>
      <c r="U6836">
        <v>31</v>
      </c>
      <c r="V6836">
        <v>61</v>
      </c>
      <c r="W6836">
        <v>55</v>
      </c>
      <c r="X6836">
        <v>95</v>
      </c>
      <c r="Y6836">
        <v>109</v>
      </c>
      <c r="Z6836">
        <v>118</v>
      </c>
      <c r="AA6836">
        <f t="shared" si="1451"/>
        <v>469</v>
      </c>
      <c r="AB6836">
        <f t="shared" si="1452"/>
        <v>7.8153367568618739E-5</v>
      </c>
      <c r="AC6836" s="175"/>
    </row>
    <row r="6837" spans="1:29">
      <c r="A6837" t="s">
        <v>14908</v>
      </c>
      <c r="B6837" t="s">
        <v>14909</v>
      </c>
      <c r="C6837">
        <v>4.0599999999999996</v>
      </c>
      <c r="D6837">
        <v>4.0599999999999996</v>
      </c>
      <c r="E6837">
        <v>2.94</v>
      </c>
      <c r="F6837">
        <v>6.12</v>
      </c>
      <c r="G6837">
        <v>6.27</v>
      </c>
      <c r="H6837">
        <v>3.28</v>
      </c>
      <c r="I6837">
        <v>5.48</v>
      </c>
      <c r="J6837">
        <v>5.78</v>
      </c>
      <c r="K6837">
        <v>2.7</v>
      </c>
      <c r="U6837">
        <v>39</v>
      </c>
      <c r="V6837">
        <v>64</v>
      </c>
      <c r="W6837">
        <v>57</v>
      </c>
      <c r="X6837">
        <v>75</v>
      </c>
      <c r="Y6837">
        <v>117</v>
      </c>
      <c r="Z6837">
        <v>139</v>
      </c>
      <c r="AA6837">
        <f t="shared" si="1451"/>
        <v>491</v>
      </c>
      <c r="AB6837">
        <f t="shared" si="1452"/>
        <v>8.1819410396997443E-5</v>
      </c>
      <c r="AC6837" s="175">
        <f t="shared" ref="AC6837:AC6897" si="1460">SUM(AB6837:AB6840)/4</f>
        <v>8.7485112949946346E-5</v>
      </c>
    </row>
    <row r="6838" spans="1:29">
      <c r="A6838" t="s">
        <v>14910</v>
      </c>
      <c r="B6838" t="s">
        <v>14911</v>
      </c>
      <c r="C6838">
        <v>4.05</v>
      </c>
      <c r="D6838">
        <v>4.0599999999999996</v>
      </c>
      <c r="E6838">
        <v>2.91</v>
      </c>
      <c r="F6838">
        <v>6.03</v>
      </c>
      <c r="G6838">
        <v>6.24</v>
      </c>
      <c r="H6838">
        <v>3.23</v>
      </c>
      <c r="I6838">
        <v>5.4</v>
      </c>
      <c r="J6838">
        <v>5.74</v>
      </c>
      <c r="K6838">
        <v>2.7</v>
      </c>
      <c r="U6838">
        <v>42</v>
      </c>
      <c r="V6838">
        <v>70</v>
      </c>
      <c r="W6838">
        <v>65</v>
      </c>
      <c r="X6838">
        <v>80</v>
      </c>
      <c r="Y6838">
        <v>123</v>
      </c>
      <c r="Z6838">
        <v>135</v>
      </c>
      <c r="AA6838">
        <f t="shared" si="1451"/>
        <v>515</v>
      </c>
      <c r="AB6838">
        <f t="shared" si="1452"/>
        <v>8.5818729846137855E-5</v>
      </c>
      <c r="AC6838" s="175"/>
    </row>
    <row r="6839" spans="1:29">
      <c r="A6839" t="s">
        <v>14912</v>
      </c>
      <c r="B6839" t="s">
        <v>14913</v>
      </c>
      <c r="C6839">
        <v>4.04</v>
      </c>
      <c r="D6839">
        <v>4.0599999999999996</v>
      </c>
      <c r="E6839">
        <v>2.89</v>
      </c>
      <c r="F6839">
        <v>5.98</v>
      </c>
      <c r="G6839">
        <v>6.22</v>
      </c>
      <c r="H6839">
        <v>3.2</v>
      </c>
      <c r="I6839">
        <v>5.36</v>
      </c>
      <c r="J6839">
        <v>5.72</v>
      </c>
      <c r="K6839">
        <v>2.7</v>
      </c>
      <c r="U6839">
        <v>43</v>
      </c>
      <c r="V6839">
        <v>76</v>
      </c>
      <c r="W6839">
        <v>70</v>
      </c>
      <c r="X6839">
        <v>85</v>
      </c>
      <c r="Y6839">
        <v>127</v>
      </c>
      <c r="Z6839">
        <v>142</v>
      </c>
      <c r="AA6839">
        <f t="shared" si="1451"/>
        <v>543</v>
      </c>
      <c r="AB6839">
        <f t="shared" si="1452"/>
        <v>9.0484602536801658E-5</v>
      </c>
      <c r="AC6839" s="175"/>
    </row>
    <row r="6840" spans="1:29">
      <c r="A6840" t="s">
        <v>14914</v>
      </c>
      <c r="B6840" t="s">
        <v>14915</v>
      </c>
      <c r="C6840">
        <v>4.03</v>
      </c>
      <c r="D6840">
        <v>4.0599999999999996</v>
      </c>
      <c r="E6840">
        <v>2.88</v>
      </c>
      <c r="F6840">
        <v>5.94</v>
      </c>
      <c r="G6840">
        <v>6.2</v>
      </c>
      <c r="H6840">
        <v>3.18</v>
      </c>
      <c r="I6840">
        <v>5.33</v>
      </c>
      <c r="J6840">
        <v>5.71</v>
      </c>
      <c r="K6840">
        <v>2.7</v>
      </c>
      <c r="U6840">
        <v>41</v>
      </c>
      <c r="V6840">
        <v>76</v>
      </c>
      <c r="W6840">
        <v>66</v>
      </c>
      <c r="X6840">
        <v>83</v>
      </c>
      <c r="Y6840">
        <v>138</v>
      </c>
      <c r="Z6840">
        <v>147</v>
      </c>
      <c r="AA6840">
        <f t="shared" si="1451"/>
        <v>551</v>
      </c>
      <c r="AB6840">
        <f t="shared" si="1452"/>
        <v>9.1817709019848453E-5</v>
      </c>
      <c r="AC6840" s="175"/>
    </row>
    <row r="6841" spans="1:29">
      <c r="A6841" t="s">
        <v>14916</v>
      </c>
      <c r="B6841" t="s">
        <v>14917</v>
      </c>
      <c r="C6841">
        <v>4.0199999999999996</v>
      </c>
      <c r="D6841">
        <v>4.0599999999999996</v>
      </c>
      <c r="E6841">
        <v>2.88</v>
      </c>
      <c r="F6841">
        <v>5.9</v>
      </c>
      <c r="G6841">
        <v>6.18</v>
      </c>
      <c r="H6841">
        <v>3.17</v>
      </c>
      <c r="I6841">
        <v>5.31</v>
      </c>
      <c r="J6841">
        <v>5.69</v>
      </c>
      <c r="K6841">
        <v>2.7</v>
      </c>
      <c r="U6841">
        <v>41</v>
      </c>
      <c r="V6841">
        <v>72</v>
      </c>
      <c r="W6841">
        <v>59</v>
      </c>
      <c r="X6841">
        <v>93</v>
      </c>
      <c r="Y6841">
        <v>134</v>
      </c>
      <c r="Z6841">
        <v>126</v>
      </c>
      <c r="AA6841">
        <f t="shared" si="1451"/>
        <v>525</v>
      </c>
      <c r="AB6841">
        <f t="shared" si="1452"/>
        <v>8.7485112949946346E-5</v>
      </c>
      <c r="AC6841" s="175">
        <f t="shared" ref="AC6841:AC6901" si="1461">SUM(AB6841:AB6844)/4</f>
        <v>5.898996187482097E-5</v>
      </c>
    </row>
    <row r="6842" spans="1:29">
      <c r="A6842" t="s">
        <v>14918</v>
      </c>
      <c r="B6842" t="s">
        <v>14919</v>
      </c>
      <c r="C6842">
        <v>4.01</v>
      </c>
      <c r="D6842">
        <v>4.0599999999999996</v>
      </c>
      <c r="E6842">
        <v>2.87</v>
      </c>
      <c r="F6842">
        <v>5.85</v>
      </c>
      <c r="G6842">
        <v>6.15</v>
      </c>
      <c r="H6842">
        <v>3.16</v>
      </c>
      <c r="I6842">
        <v>5.27</v>
      </c>
      <c r="J6842">
        <v>5.68</v>
      </c>
      <c r="K6842">
        <v>2.7</v>
      </c>
      <c r="U6842">
        <v>36</v>
      </c>
      <c r="V6842">
        <v>57</v>
      </c>
      <c r="W6842">
        <v>41</v>
      </c>
      <c r="X6842">
        <v>84</v>
      </c>
      <c r="Y6842">
        <v>122</v>
      </c>
      <c r="Z6842">
        <v>73</v>
      </c>
      <c r="AA6842">
        <f t="shared" si="1451"/>
        <v>413</v>
      </c>
      <c r="AB6842">
        <f t="shared" si="1452"/>
        <v>6.8821622187291133E-5</v>
      </c>
      <c r="AC6842" s="175"/>
    </row>
    <row r="6843" spans="1:29">
      <c r="A6843" t="s">
        <v>14920</v>
      </c>
      <c r="B6843" t="s">
        <v>14921</v>
      </c>
      <c r="C6843">
        <v>4</v>
      </c>
      <c r="D6843">
        <v>4.0599999999999996</v>
      </c>
      <c r="E6843">
        <v>2.85</v>
      </c>
      <c r="F6843">
        <v>5.78</v>
      </c>
      <c r="G6843">
        <v>6.13</v>
      </c>
      <c r="H6843">
        <v>3.13</v>
      </c>
      <c r="I6843">
        <v>5.23</v>
      </c>
      <c r="J6843">
        <v>5.65</v>
      </c>
      <c r="K6843">
        <v>2.7</v>
      </c>
      <c r="U6843">
        <v>34</v>
      </c>
      <c r="V6843">
        <v>40</v>
      </c>
      <c r="W6843">
        <v>26</v>
      </c>
      <c r="X6843">
        <v>61</v>
      </c>
      <c r="Y6843">
        <v>91</v>
      </c>
      <c r="Z6843">
        <v>30</v>
      </c>
      <c r="AA6843">
        <f t="shared" si="1451"/>
        <v>282</v>
      </c>
      <c r="AB6843">
        <f t="shared" si="1452"/>
        <v>4.6992003527399754E-5</v>
      </c>
      <c r="AC6843" s="175"/>
    </row>
    <row r="6844" spans="1:29">
      <c r="A6844" t="s">
        <v>14922</v>
      </c>
      <c r="B6844" t="s">
        <v>14923</v>
      </c>
      <c r="C6844">
        <v>3.95</v>
      </c>
      <c r="D6844">
        <v>4.05</v>
      </c>
      <c r="E6844">
        <v>2.84</v>
      </c>
      <c r="F6844">
        <v>5.58</v>
      </c>
      <c r="G6844">
        <v>6.02</v>
      </c>
      <c r="H6844">
        <v>3.11</v>
      </c>
      <c r="I6844">
        <v>5.12</v>
      </c>
      <c r="J6844">
        <v>5.6</v>
      </c>
      <c r="K6844">
        <v>2.7</v>
      </c>
      <c r="U6844">
        <v>13</v>
      </c>
      <c r="V6844">
        <v>16</v>
      </c>
      <c r="W6844">
        <v>11</v>
      </c>
      <c r="X6844">
        <v>76</v>
      </c>
      <c r="Y6844">
        <v>68</v>
      </c>
      <c r="Z6844">
        <v>12</v>
      </c>
      <c r="AA6844">
        <f t="shared" si="1451"/>
        <v>196</v>
      </c>
      <c r="AB6844">
        <f t="shared" si="1452"/>
        <v>3.2661108834646635E-5</v>
      </c>
      <c r="AC6844" s="175"/>
    </row>
    <row r="6845" spans="1:29">
      <c r="A6845" t="s">
        <v>14924</v>
      </c>
      <c r="B6845" t="s">
        <v>14925</v>
      </c>
      <c r="C6845">
        <v>3.93</v>
      </c>
      <c r="D6845">
        <v>4.04</v>
      </c>
      <c r="E6845">
        <v>2.83</v>
      </c>
      <c r="F6845">
        <v>5.5</v>
      </c>
      <c r="G6845">
        <v>5.97</v>
      </c>
      <c r="H6845">
        <v>3.1</v>
      </c>
      <c r="I6845">
        <v>5.08</v>
      </c>
      <c r="J6845">
        <v>5.57</v>
      </c>
      <c r="K6845">
        <v>2.7</v>
      </c>
      <c r="U6845">
        <v>11</v>
      </c>
      <c r="V6845">
        <v>15</v>
      </c>
      <c r="W6845">
        <v>12</v>
      </c>
      <c r="X6845">
        <v>97</v>
      </c>
      <c r="Y6845">
        <v>70</v>
      </c>
      <c r="Z6845">
        <v>15</v>
      </c>
      <c r="AA6845">
        <f t="shared" si="1451"/>
        <v>220</v>
      </c>
      <c r="AB6845">
        <f t="shared" si="1452"/>
        <v>3.6660428283787041E-5</v>
      </c>
      <c r="AC6845" s="175">
        <f t="shared" ref="AC6845:AC6905" si="1462">SUM(AB6845:AB6848)/4</f>
        <v>4.7408599303351876E-5</v>
      </c>
    </row>
    <row r="6846" spans="1:29">
      <c r="A6846" t="s">
        <v>14926</v>
      </c>
      <c r="B6846" t="s">
        <v>14927</v>
      </c>
      <c r="C6846">
        <v>3.92</v>
      </c>
      <c r="D6846">
        <v>4.04</v>
      </c>
      <c r="E6846">
        <v>2.82</v>
      </c>
      <c r="F6846">
        <v>5.49</v>
      </c>
      <c r="G6846">
        <v>5.96</v>
      </c>
      <c r="H6846">
        <v>3.09</v>
      </c>
      <c r="I6846">
        <v>5.07</v>
      </c>
      <c r="J6846">
        <v>5.57</v>
      </c>
      <c r="K6846">
        <v>2.7</v>
      </c>
      <c r="U6846">
        <v>12</v>
      </c>
      <c r="V6846">
        <v>14</v>
      </c>
      <c r="W6846">
        <v>14</v>
      </c>
      <c r="X6846">
        <v>109</v>
      </c>
      <c r="Y6846">
        <v>68</v>
      </c>
      <c r="Z6846">
        <v>12</v>
      </c>
      <c r="AA6846">
        <f t="shared" si="1451"/>
        <v>229</v>
      </c>
      <c r="AB6846">
        <f t="shared" si="1452"/>
        <v>3.8160173077214697E-5</v>
      </c>
      <c r="AC6846" s="175"/>
    </row>
    <row r="6847" spans="1:29">
      <c r="A6847" t="s">
        <v>14928</v>
      </c>
      <c r="B6847" t="s">
        <v>14929</v>
      </c>
      <c r="C6847">
        <v>3.89</v>
      </c>
      <c r="D6847">
        <v>4.03</v>
      </c>
      <c r="E6847">
        <v>2.81</v>
      </c>
      <c r="F6847">
        <v>5.39</v>
      </c>
      <c r="G6847">
        <v>5.9</v>
      </c>
      <c r="H6847">
        <v>3.08</v>
      </c>
      <c r="I6847">
        <v>5.0199999999999996</v>
      </c>
      <c r="J6847">
        <v>5.54</v>
      </c>
      <c r="K6847">
        <v>2.7</v>
      </c>
      <c r="U6847">
        <v>8</v>
      </c>
      <c r="V6847">
        <v>17</v>
      </c>
      <c r="W6847">
        <v>17</v>
      </c>
      <c r="X6847">
        <v>151</v>
      </c>
      <c r="Y6847">
        <v>65</v>
      </c>
      <c r="Z6847">
        <v>22</v>
      </c>
      <c r="AA6847">
        <f t="shared" si="1451"/>
        <v>280</v>
      </c>
      <c r="AB6847">
        <f t="shared" si="1452"/>
        <v>4.6658726906638051E-5</v>
      </c>
      <c r="AC6847" s="175"/>
    </row>
    <row r="6848" spans="1:29">
      <c r="A6848" t="s">
        <v>14930</v>
      </c>
      <c r="B6848" t="s">
        <v>14931</v>
      </c>
      <c r="C6848">
        <v>3.9</v>
      </c>
      <c r="D6848">
        <v>4.03</v>
      </c>
      <c r="E6848">
        <v>2.81</v>
      </c>
      <c r="F6848">
        <v>5.43</v>
      </c>
      <c r="G6848">
        <v>5.92</v>
      </c>
      <c r="H6848">
        <v>3.07</v>
      </c>
      <c r="I6848">
        <v>5.03</v>
      </c>
      <c r="J6848">
        <v>5.55</v>
      </c>
      <c r="K6848">
        <v>2.7</v>
      </c>
      <c r="U6848">
        <v>15</v>
      </c>
      <c r="V6848">
        <v>27</v>
      </c>
      <c r="W6848">
        <v>24</v>
      </c>
      <c r="X6848">
        <v>186</v>
      </c>
      <c r="Y6848">
        <v>104</v>
      </c>
      <c r="Z6848">
        <v>53</v>
      </c>
      <c r="AA6848">
        <f t="shared" si="1451"/>
        <v>409</v>
      </c>
      <c r="AB6848">
        <f t="shared" si="1452"/>
        <v>6.8155068945767729E-5</v>
      </c>
      <c r="AC6848" s="175"/>
    </row>
    <row r="6849" spans="1:29">
      <c r="A6849" t="s">
        <v>14932</v>
      </c>
      <c r="B6849" t="s">
        <v>14933</v>
      </c>
      <c r="C6849">
        <v>3.9</v>
      </c>
      <c r="D6849">
        <v>4.03</v>
      </c>
      <c r="E6849">
        <v>2.81</v>
      </c>
      <c r="F6849">
        <v>5.45</v>
      </c>
      <c r="G6849">
        <v>5.93</v>
      </c>
      <c r="H6849">
        <v>3.06</v>
      </c>
      <c r="I6849">
        <v>5.05</v>
      </c>
      <c r="J6849">
        <v>5.56</v>
      </c>
      <c r="K6849">
        <v>2.7</v>
      </c>
      <c r="U6849">
        <v>27</v>
      </c>
      <c r="V6849">
        <v>44</v>
      </c>
      <c r="W6849">
        <v>40</v>
      </c>
      <c r="X6849">
        <v>199</v>
      </c>
      <c r="Y6849">
        <v>143</v>
      </c>
      <c r="Z6849">
        <v>165</v>
      </c>
      <c r="AA6849">
        <f t="shared" si="1451"/>
        <v>618</v>
      </c>
      <c r="AB6849">
        <f t="shared" si="1452"/>
        <v>1.0298247581536542E-4</v>
      </c>
      <c r="AC6849" s="175">
        <f t="shared" ref="AC6849" si="1463">SUM(AB6849:AB6852)/4</f>
        <v>1.0189932679788989E-4</v>
      </c>
    </row>
    <row r="6850" spans="1:29">
      <c r="A6850" t="s">
        <v>14934</v>
      </c>
      <c r="B6850" t="s">
        <v>14935</v>
      </c>
      <c r="C6850">
        <v>3.91</v>
      </c>
      <c r="D6850">
        <v>4.04</v>
      </c>
      <c r="E6850">
        <v>2.81</v>
      </c>
      <c r="F6850">
        <v>5.47</v>
      </c>
      <c r="G6850">
        <v>5.94</v>
      </c>
      <c r="H6850">
        <v>3.06</v>
      </c>
      <c r="I6850">
        <v>5.0599999999999996</v>
      </c>
      <c r="J6850">
        <v>5.57</v>
      </c>
      <c r="K6850">
        <v>2.7</v>
      </c>
      <c r="U6850">
        <v>23</v>
      </c>
      <c r="V6850">
        <v>59</v>
      </c>
      <c r="W6850">
        <v>39</v>
      </c>
      <c r="X6850">
        <v>143</v>
      </c>
      <c r="Y6850">
        <v>121</v>
      </c>
      <c r="Z6850">
        <v>258</v>
      </c>
      <c r="AA6850">
        <f t="shared" si="1451"/>
        <v>643</v>
      </c>
      <c r="AB6850">
        <f t="shared" si="1452"/>
        <v>1.0714843357488667E-4</v>
      </c>
      <c r="AC6850" s="175"/>
    </row>
    <row r="6851" spans="1:29">
      <c r="A6851" t="s">
        <v>14936</v>
      </c>
      <c r="B6851" t="s">
        <v>14937</v>
      </c>
      <c r="C6851">
        <v>3.97</v>
      </c>
      <c r="D6851">
        <v>4.0599999999999996</v>
      </c>
      <c r="E6851">
        <v>2.85</v>
      </c>
      <c r="F6851">
        <v>5.58</v>
      </c>
      <c r="G6851">
        <v>5.99</v>
      </c>
      <c r="H6851">
        <v>3.08</v>
      </c>
      <c r="I6851">
        <v>5.17</v>
      </c>
      <c r="J6851">
        <v>5.62</v>
      </c>
      <c r="K6851">
        <v>2.7</v>
      </c>
      <c r="U6851">
        <v>21</v>
      </c>
      <c r="V6851">
        <v>45</v>
      </c>
      <c r="W6851">
        <v>42</v>
      </c>
      <c r="X6851">
        <v>174</v>
      </c>
      <c r="Y6851">
        <v>153</v>
      </c>
      <c r="Z6851">
        <v>222</v>
      </c>
      <c r="AA6851">
        <f t="shared" si="1451"/>
        <v>657</v>
      </c>
      <c r="AB6851">
        <f t="shared" si="1452"/>
        <v>1.0948136992021858E-4</v>
      </c>
      <c r="AC6851" s="175"/>
    </row>
    <row r="6852" spans="1:29">
      <c r="A6852" t="s">
        <v>14938</v>
      </c>
      <c r="B6852" t="s">
        <v>14939</v>
      </c>
      <c r="C6852">
        <v>4.04</v>
      </c>
      <c r="D6852">
        <v>4.0599999999999996</v>
      </c>
      <c r="E6852">
        <v>2.94</v>
      </c>
      <c r="F6852">
        <v>5.9</v>
      </c>
      <c r="G6852">
        <v>6.16</v>
      </c>
      <c r="H6852">
        <v>3.15</v>
      </c>
      <c r="I6852">
        <v>5.42</v>
      </c>
      <c r="J6852">
        <v>5.75</v>
      </c>
      <c r="K6852">
        <v>2.7</v>
      </c>
      <c r="U6852">
        <v>25</v>
      </c>
      <c r="V6852">
        <v>42</v>
      </c>
      <c r="W6852">
        <v>37</v>
      </c>
      <c r="X6852">
        <v>119</v>
      </c>
      <c r="Y6852">
        <v>136</v>
      </c>
      <c r="Z6852">
        <v>169</v>
      </c>
      <c r="AA6852">
        <f t="shared" si="1451"/>
        <v>528</v>
      </c>
      <c r="AB6852">
        <f t="shared" si="1452"/>
        <v>8.7985027881088895E-5</v>
      </c>
      <c r="AC6852" s="175"/>
    </row>
    <row r="6853" spans="1:29">
      <c r="A6853" t="s">
        <v>14940</v>
      </c>
      <c r="B6853" t="s">
        <v>14941</v>
      </c>
      <c r="C6853">
        <v>4.05</v>
      </c>
      <c r="D6853">
        <v>4.0599999999999996</v>
      </c>
      <c r="E6853">
        <v>3.01</v>
      </c>
      <c r="F6853">
        <v>6.12</v>
      </c>
      <c r="G6853">
        <v>6.25</v>
      </c>
      <c r="H6853">
        <v>3.22</v>
      </c>
      <c r="I6853">
        <v>5.63</v>
      </c>
      <c r="J6853">
        <v>5.86</v>
      </c>
      <c r="K6853">
        <v>2.7</v>
      </c>
      <c r="U6853">
        <v>25</v>
      </c>
      <c r="V6853">
        <v>39</v>
      </c>
      <c r="W6853">
        <v>36</v>
      </c>
      <c r="X6853">
        <v>103</v>
      </c>
      <c r="Y6853">
        <v>139</v>
      </c>
      <c r="Z6853">
        <v>161</v>
      </c>
      <c r="AA6853">
        <f t="shared" si="1451"/>
        <v>503</v>
      </c>
      <c r="AB6853">
        <f t="shared" si="1452"/>
        <v>8.3819070121567642E-5</v>
      </c>
      <c r="AC6853" s="175">
        <f t="shared" ref="AC6853:AC6913" si="1464">SUM(AB6853:AB6856)/4</f>
        <v>7.7736771792666617E-5</v>
      </c>
    </row>
    <row r="6854" spans="1:29">
      <c r="A6854" t="s">
        <v>14942</v>
      </c>
      <c r="B6854" t="s">
        <v>14943</v>
      </c>
      <c r="C6854">
        <v>4.0599999999999996</v>
      </c>
      <c r="D6854">
        <v>4.0599999999999996</v>
      </c>
      <c r="E6854">
        <v>3.1</v>
      </c>
      <c r="F6854">
        <v>6.23</v>
      </c>
      <c r="G6854">
        <v>6.29</v>
      </c>
      <c r="H6854">
        <v>3.34</v>
      </c>
      <c r="I6854">
        <v>5.85</v>
      </c>
      <c r="J6854">
        <v>5.97</v>
      </c>
      <c r="K6854">
        <v>2.7</v>
      </c>
      <c r="U6854">
        <v>21</v>
      </c>
      <c r="V6854">
        <v>36</v>
      </c>
      <c r="W6854">
        <v>30</v>
      </c>
      <c r="X6854">
        <v>108</v>
      </c>
      <c r="Y6854">
        <v>131</v>
      </c>
      <c r="Z6854">
        <v>147</v>
      </c>
      <c r="AA6854">
        <f t="shared" ref="AA6854:AA6917" si="1465">SUM(U6854:Z6854)</f>
        <v>473</v>
      </c>
      <c r="AB6854">
        <f t="shared" si="1452"/>
        <v>7.8819920810142144E-5</v>
      </c>
      <c r="AC6854" s="175"/>
    </row>
    <row r="6855" spans="1:29">
      <c r="A6855" t="s">
        <v>14944</v>
      </c>
      <c r="B6855" t="s">
        <v>14945</v>
      </c>
      <c r="C6855">
        <v>4.0599999999999996</v>
      </c>
      <c r="D6855">
        <v>4.0599999999999996</v>
      </c>
      <c r="E6855">
        <v>3.17</v>
      </c>
      <c r="F6855">
        <v>6.27</v>
      </c>
      <c r="G6855">
        <v>6.3</v>
      </c>
      <c r="H6855">
        <v>3.45</v>
      </c>
      <c r="I6855">
        <v>5.96</v>
      </c>
      <c r="J6855">
        <v>6.03</v>
      </c>
      <c r="K6855">
        <v>2.7</v>
      </c>
      <c r="U6855">
        <v>21</v>
      </c>
      <c r="V6855">
        <v>34</v>
      </c>
      <c r="W6855">
        <v>25</v>
      </c>
      <c r="X6855">
        <v>93</v>
      </c>
      <c r="Y6855">
        <v>128</v>
      </c>
      <c r="Z6855">
        <v>149</v>
      </c>
      <c r="AA6855">
        <f t="shared" si="1465"/>
        <v>450</v>
      </c>
      <c r="AB6855">
        <f t="shared" si="1452"/>
        <v>7.4987239671382586E-5</v>
      </c>
      <c r="AC6855" s="175"/>
    </row>
    <row r="6856" spans="1:29">
      <c r="A6856" t="s">
        <v>14946</v>
      </c>
      <c r="B6856" t="s">
        <v>14947</v>
      </c>
      <c r="C6856">
        <v>4.0599999999999996</v>
      </c>
      <c r="D6856">
        <v>4.0599999999999996</v>
      </c>
      <c r="E6856">
        <v>3.23</v>
      </c>
      <c r="F6856">
        <v>6.29</v>
      </c>
      <c r="G6856">
        <v>6.31</v>
      </c>
      <c r="H6856">
        <v>3.56</v>
      </c>
      <c r="I6856">
        <v>6</v>
      </c>
      <c r="J6856">
        <v>6.05</v>
      </c>
      <c r="K6856">
        <v>2.7</v>
      </c>
      <c r="U6856">
        <v>19</v>
      </c>
      <c r="V6856">
        <v>33</v>
      </c>
      <c r="W6856">
        <v>23</v>
      </c>
      <c r="X6856">
        <v>94</v>
      </c>
      <c r="Y6856">
        <v>128</v>
      </c>
      <c r="Z6856">
        <v>143</v>
      </c>
      <c r="AA6856">
        <f t="shared" si="1465"/>
        <v>440</v>
      </c>
      <c r="AB6856">
        <f t="shared" si="1452"/>
        <v>7.3320856567574082E-5</v>
      </c>
      <c r="AC6856" s="175"/>
    </row>
    <row r="6857" spans="1:29">
      <c r="A6857" t="s">
        <v>14948</v>
      </c>
      <c r="B6857" t="s">
        <v>14949</v>
      </c>
      <c r="C6857">
        <v>4.0599999999999996</v>
      </c>
      <c r="D6857">
        <v>4.0599999999999996</v>
      </c>
      <c r="E6857">
        <v>3.26</v>
      </c>
      <c r="F6857">
        <v>6.3</v>
      </c>
      <c r="G6857">
        <v>6.31</v>
      </c>
      <c r="H6857">
        <v>3.62</v>
      </c>
      <c r="I6857">
        <v>6.02</v>
      </c>
      <c r="J6857">
        <v>6.05</v>
      </c>
      <c r="K6857">
        <v>2.7</v>
      </c>
      <c r="U6857">
        <v>20</v>
      </c>
      <c r="V6857">
        <v>31</v>
      </c>
      <c r="W6857">
        <v>24</v>
      </c>
      <c r="X6857">
        <v>83</v>
      </c>
      <c r="Y6857">
        <v>118</v>
      </c>
      <c r="Z6857">
        <v>115</v>
      </c>
      <c r="AA6857">
        <f t="shared" si="1465"/>
        <v>391</v>
      </c>
      <c r="AB6857">
        <f t="shared" si="1452"/>
        <v>6.515557935891243E-5</v>
      </c>
      <c r="AC6857" s="175">
        <f t="shared" ref="AC6857:AC6917" si="1466">SUM(AB6857:AB6860)/4</f>
        <v>6.2864302591175735E-5</v>
      </c>
    </row>
    <row r="6858" spans="1:29">
      <c r="A6858" t="s">
        <v>14950</v>
      </c>
      <c r="B6858" t="s">
        <v>14951</v>
      </c>
      <c r="C6858">
        <v>4.0599999999999996</v>
      </c>
      <c r="D6858">
        <v>4.0599999999999996</v>
      </c>
      <c r="E6858">
        <v>3.27</v>
      </c>
      <c r="F6858">
        <v>6.3</v>
      </c>
      <c r="G6858">
        <v>6.31</v>
      </c>
      <c r="H6858">
        <v>3.66</v>
      </c>
      <c r="I6858">
        <v>6.02</v>
      </c>
      <c r="J6858">
        <v>6.06</v>
      </c>
      <c r="K6858">
        <v>2.7</v>
      </c>
      <c r="U6858">
        <v>22</v>
      </c>
      <c r="V6858">
        <v>29</v>
      </c>
      <c r="W6858">
        <v>24</v>
      </c>
      <c r="X6858">
        <v>76</v>
      </c>
      <c r="Y6858">
        <v>121</v>
      </c>
      <c r="Z6858">
        <v>111</v>
      </c>
      <c r="AA6858">
        <f t="shared" si="1465"/>
        <v>383</v>
      </c>
      <c r="AB6858">
        <f t="shared" si="1452"/>
        <v>6.3822472875865621E-5</v>
      </c>
      <c r="AC6858" s="175"/>
    </row>
    <row r="6859" spans="1:29">
      <c r="A6859" t="s">
        <v>14952</v>
      </c>
      <c r="B6859" t="s">
        <v>14953</v>
      </c>
      <c r="C6859">
        <v>4.0599999999999996</v>
      </c>
      <c r="D6859">
        <v>4.0599999999999996</v>
      </c>
      <c r="E6859">
        <v>3.26</v>
      </c>
      <c r="F6859">
        <v>6.31</v>
      </c>
      <c r="G6859">
        <v>6.32</v>
      </c>
      <c r="H6859">
        <v>3.67</v>
      </c>
      <c r="I6859">
        <v>6.03</v>
      </c>
      <c r="J6859">
        <v>6.06</v>
      </c>
      <c r="K6859">
        <v>2.7</v>
      </c>
      <c r="U6859">
        <v>20</v>
      </c>
      <c r="V6859">
        <v>31</v>
      </c>
      <c r="W6859">
        <v>26</v>
      </c>
      <c r="X6859">
        <v>75</v>
      </c>
      <c r="Y6859">
        <v>109</v>
      </c>
      <c r="Z6859">
        <v>99</v>
      </c>
      <c r="AA6859">
        <f t="shared" si="1465"/>
        <v>360</v>
      </c>
      <c r="AB6859">
        <f t="shared" si="1452"/>
        <v>5.998979173710607E-5</v>
      </c>
      <c r="AC6859" s="175"/>
    </row>
    <row r="6860" spans="1:29">
      <c r="A6860" t="s">
        <v>14954</v>
      </c>
      <c r="B6860" t="s">
        <v>14955</v>
      </c>
      <c r="C6860">
        <v>4.0599999999999996</v>
      </c>
      <c r="D6860">
        <v>4.0599999999999996</v>
      </c>
      <c r="E6860">
        <v>3.22</v>
      </c>
      <c r="F6860">
        <v>6.31</v>
      </c>
      <c r="G6860">
        <v>6.32</v>
      </c>
      <c r="H6860">
        <v>3.65</v>
      </c>
      <c r="I6860">
        <v>6.01</v>
      </c>
      <c r="J6860">
        <v>6.05</v>
      </c>
      <c r="K6860">
        <v>2.7</v>
      </c>
      <c r="U6860">
        <v>22</v>
      </c>
      <c r="V6860">
        <v>32</v>
      </c>
      <c r="W6860">
        <v>26</v>
      </c>
      <c r="X6860">
        <v>71</v>
      </c>
      <c r="Y6860">
        <v>108</v>
      </c>
      <c r="Z6860">
        <v>116</v>
      </c>
      <c r="AA6860">
        <f t="shared" si="1465"/>
        <v>375</v>
      </c>
      <c r="AB6860">
        <f t="shared" si="1452"/>
        <v>6.2489366392818826E-5</v>
      </c>
      <c r="AC6860" s="175"/>
    </row>
    <row r="6861" spans="1:29">
      <c r="A6861" t="s">
        <v>14956</v>
      </c>
      <c r="B6861" t="s">
        <v>14957</v>
      </c>
      <c r="C6861">
        <v>4.0599999999999996</v>
      </c>
      <c r="D6861">
        <v>4.0599999999999996</v>
      </c>
      <c r="E6861">
        <v>3.15</v>
      </c>
      <c r="F6861">
        <v>6.29</v>
      </c>
      <c r="G6861">
        <v>6.31</v>
      </c>
      <c r="H6861">
        <v>3.57</v>
      </c>
      <c r="I6861">
        <v>5.87</v>
      </c>
      <c r="J6861">
        <v>5.98</v>
      </c>
      <c r="K6861">
        <v>2.7</v>
      </c>
      <c r="U6861">
        <v>24</v>
      </c>
      <c r="V6861">
        <v>33</v>
      </c>
      <c r="W6861">
        <v>26</v>
      </c>
      <c r="X6861">
        <v>73</v>
      </c>
      <c r="Y6861">
        <v>115</v>
      </c>
      <c r="Z6861">
        <v>137</v>
      </c>
      <c r="AA6861">
        <f t="shared" si="1465"/>
        <v>408</v>
      </c>
      <c r="AB6861">
        <f t="shared" si="1452"/>
        <v>6.7988430635386874E-5</v>
      </c>
      <c r="AC6861" s="175">
        <f t="shared" ref="AC6861:AC6921" si="1467">SUM(AB6861:AB6864)/4</f>
        <v>7.3487494877954923E-5</v>
      </c>
    </row>
    <row r="6862" spans="1:29">
      <c r="A6862" t="s">
        <v>14958</v>
      </c>
      <c r="B6862" t="s">
        <v>14959</v>
      </c>
      <c r="C6862">
        <v>4.0599999999999996</v>
      </c>
      <c r="D6862">
        <v>4.0599999999999996</v>
      </c>
      <c r="E6862">
        <v>3.1</v>
      </c>
      <c r="F6862">
        <v>6.25</v>
      </c>
      <c r="G6862">
        <v>6.3</v>
      </c>
      <c r="H6862">
        <v>3.49</v>
      </c>
      <c r="I6862">
        <v>5.78</v>
      </c>
      <c r="J6862">
        <v>5.94</v>
      </c>
      <c r="K6862">
        <v>2.7</v>
      </c>
      <c r="U6862">
        <v>22</v>
      </c>
      <c r="V6862">
        <v>37</v>
      </c>
      <c r="W6862">
        <v>31</v>
      </c>
      <c r="X6862">
        <v>84</v>
      </c>
      <c r="Y6862">
        <v>121</v>
      </c>
      <c r="Z6862">
        <v>133</v>
      </c>
      <c r="AA6862">
        <f t="shared" si="1465"/>
        <v>428</v>
      </c>
      <c r="AB6862">
        <f t="shared" si="1452"/>
        <v>7.1321196843003882E-5</v>
      </c>
      <c r="AC6862" s="175"/>
    </row>
    <row r="6863" spans="1:29">
      <c r="A6863" t="s">
        <v>14960</v>
      </c>
      <c r="B6863" t="s">
        <v>14961</v>
      </c>
      <c r="C6863">
        <v>4.0599999999999996</v>
      </c>
      <c r="D6863">
        <v>4.0599999999999996</v>
      </c>
      <c r="E6863">
        <v>3.07</v>
      </c>
      <c r="F6863">
        <v>6.19</v>
      </c>
      <c r="G6863">
        <v>6.29</v>
      </c>
      <c r="H6863">
        <v>3.45</v>
      </c>
      <c r="I6863">
        <v>5.72</v>
      </c>
      <c r="J6863">
        <v>5.91</v>
      </c>
      <c r="K6863">
        <v>2.7</v>
      </c>
      <c r="U6863">
        <v>19</v>
      </c>
      <c r="V6863">
        <v>41</v>
      </c>
      <c r="W6863">
        <v>35</v>
      </c>
      <c r="X6863">
        <v>94</v>
      </c>
      <c r="Y6863">
        <v>125</v>
      </c>
      <c r="Z6863">
        <v>140</v>
      </c>
      <c r="AA6863">
        <f t="shared" si="1465"/>
        <v>454</v>
      </c>
      <c r="AB6863">
        <f t="shared" si="1452"/>
        <v>7.565379291290599E-5</v>
      </c>
      <c r="AC6863" s="175"/>
    </row>
    <row r="6864" spans="1:29">
      <c r="A6864" t="s">
        <v>14962</v>
      </c>
      <c r="B6864" t="s">
        <v>14963</v>
      </c>
      <c r="C6864">
        <v>4.05</v>
      </c>
      <c r="D6864">
        <v>4.0599999999999996</v>
      </c>
      <c r="E6864">
        <v>3.04</v>
      </c>
      <c r="F6864">
        <v>6.13</v>
      </c>
      <c r="G6864">
        <v>6.27</v>
      </c>
      <c r="H6864">
        <v>3.41</v>
      </c>
      <c r="I6864">
        <v>5.65</v>
      </c>
      <c r="J6864">
        <v>5.87</v>
      </c>
      <c r="K6864">
        <v>2.7</v>
      </c>
      <c r="U6864">
        <v>24</v>
      </c>
      <c r="V6864">
        <v>41</v>
      </c>
      <c r="W6864">
        <v>34</v>
      </c>
      <c r="X6864">
        <v>94</v>
      </c>
      <c r="Y6864">
        <v>136</v>
      </c>
      <c r="Z6864">
        <v>145</v>
      </c>
      <c r="AA6864">
        <f t="shared" si="1465"/>
        <v>474</v>
      </c>
      <c r="AB6864">
        <f t="shared" si="1452"/>
        <v>7.8986559120522985E-5</v>
      </c>
      <c r="AC6864" s="175"/>
    </row>
    <row r="6865" spans="1:29">
      <c r="A6865" t="s">
        <v>14964</v>
      </c>
      <c r="B6865" t="s">
        <v>14965</v>
      </c>
      <c r="C6865">
        <v>4.05</v>
      </c>
      <c r="D6865">
        <v>4.0599999999999996</v>
      </c>
      <c r="E6865">
        <v>3.02</v>
      </c>
      <c r="F6865">
        <v>6.07</v>
      </c>
      <c r="G6865">
        <v>6.24</v>
      </c>
      <c r="H6865">
        <v>3.39</v>
      </c>
      <c r="I6865">
        <v>5.6</v>
      </c>
      <c r="J6865">
        <v>5.85</v>
      </c>
      <c r="K6865">
        <v>2.7</v>
      </c>
      <c r="U6865">
        <v>22</v>
      </c>
      <c r="V6865">
        <v>40</v>
      </c>
      <c r="W6865">
        <v>30</v>
      </c>
      <c r="X6865">
        <v>107</v>
      </c>
      <c r="Y6865">
        <v>132</v>
      </c>
      <c r="Z6865">
        <v>124</v>
      </c>
      <c r="AA6865">
        <f t="shared" si="1465"/>
        <v>455</v>
      </c>
      <c r="AB6865">
        <f t="shared" si="1452"/>
        <v>7.5820431223286831E-5</v>
      </c>
      <c r="AC6865" s="175">
        <f t="shared" ref="AC6865:AC6925" si="1468">SUM(AB6865:AB6868)/4</f>
        <v>5.1907833683634838E-5</v>
      </c>
    </row>
    <row r="6866" spans="1:29">
      <c r="A6866" t="s">
        <v>14966</v>
      </c>
      <c r="B6866" t="s">
        <v>14967</v>
      </c>
      <c r="C6866">
        <v>4.03</v>
      </c>
      <c r="D6866">
        <v>4.0599999999999996</v>
      </c>
      <c r="E6866">
        <v>2.97</v>
      </c>
      <c r="F6866">
        <v>5.97</v>
      </c>
      <c r="G6866">
        <v>6.19</v>
      </c>
      <c r="H6866">
        <v>3.32</v>
      </c>
      <c r="I6866">
        <v>5.48</v>
      </c>
      <c r="J6866">
        <v>5.78</v>
      </c>
      <c r="K6866">
        <v>2.7</v>
      </c>
      <c r="U6866">
        <v>18</v>
      </c>
      <c r="V6866">
        <v>31</v>
      </c>
      <c r="W6866">
        <v>23</v>
      </c>
      <c r="X6866">
        <v>93</v>
      </c>
      <c r="Y6866">
        <v>120</v>
      </c>
      <c r="Z6866">
        <v>72</v>
      </c>
      <c r="AA6866">
        <f t="shared" si="1465"/>
        <v>357</v>
      </c>
      <c r="AB6866">
        <f t="shared" si="1452"/>
        <v>5.948987680596352E-5</v>
      </c>
      <c r="AC6866" s="175"/>
    </row>
    <row r="6867" spans="1:29">
      <c r="A6867" t="s">
        <v>14968</v>
      </c>
      <c r="B6867" t="s">
        <v>14969</v>
      </c>
      <c r="C6867">
        <v>4.01</v>
      </c>
      <c r="D6867">
        <v>4.0599999999999996</v>
      </c>
      <c r="E6867">
        <v>2.94</v>
      </c>
      <c r="F6867">
        <v>5.9</v>
      </c>
      <c r="G6867">
        <v>6.15</v>
      </c>
      <c r="H6867">
        <v>3.29</v>
      </c>
      <c r="I6867">
        <v>5.39</v>
      </c>
      <c r="J6867">
        <v>5.74</v>
      </c>
      <c r="K6867">
        <v>2.7</v>
      </c>
      <c r="U6867">
        <v>15</v>
      </c>
      <c r="V6867">
        <v>22</v>
      </c>
      <c r="W6867">
        <v>13</v>
      </c>
      <c r="X6867">
        <v>79</v>
      </c>
      <c r="Y6867">
        <v>90</v>
      </c>
      <c r="Z6867">
        <v>30</v>
      </c>
      <c r="AA6867">
        <f t="shared" si="1465"/>
        <v>249</v>
      </c>
      <c r="AB6867">
        <f t="shared" si="1452"/>
        <v>4.1492939284831698E-5</v>
      </c>
      <c r="AC6867" s="175"/>
    </row>
    <row r="6868" spans="1:29">
      <c r="A6868" t="s">
        <v>14970</v>
      </c>
      <c r="B6868" t="s">
        <v>14971</v>
      </c>
      <c r="C6868">
        <v>4</v>
      </c>
      <c r="D6868">
        <v>4.05</v>
      </c>
      <c r="E6868">
        <v>2.92</v>
      </c>
      <c r="F6868">
        <v>5.85</v>
      </c>
      <c r="G6868">
        <v>6.12</v>
      </c>
      <c r="H6868">
        <v>3.27</v>
      </c>
      <c r="I6868">
        <v>5.33</v>
      </c>
      <c r="J6868">
        <v>5.71</v>
      </c>
      <c r="K6868">
        <v>2.7</v>
      </c>
      <c r="U6868">
        <v>14</v>
      </c>
      <c r="V6868">
        <v>13</v>
      </c>
      <c r="W6868">
        <v>10</v>
      </c>
      <c r="X6868">
        <v>69</v>
      </c>
      <c r="Y6868">
        <v>67</v>
      </c>
      <c r="Z6868">
        <v>12</v>
      </c>
      <c r="AA6868">
        <f t="shared" si="1465"/>
        <v>185</v>
      </c>
      <c r="AB6868">
        <f t="shared" si="1452"/>
        <v>3.0828087420457284E-5</v>
      </c>
      <c r="AC6868" s="175"/>
    </row>
    <row r="6869" spans="1:29">
      <c r="A6869" t="s">
        <v>14972</v>
      </c>
      <c r="B6869" t="s">
        <v>14973</v>
      </c>
      <c r="C6869">
        <v>3.97</v>
      </c>
      <c r="D6869">
        <v>4.05</v>
      </c>
      <c r="E6869">
        <v>2.88</v>
      </c>
      <c r="F6869">
        <v>5.75</v>
      </c>
      <c r="G6869">
        <v>6.07</v>
      </c>
      <c r="H6869">
        <v>3.23</v>
      </c>
      <c r="I6869">
        <v>5.24</v>
      </c>
      <c r="J6869">
        <v>5.66</v>
      </c>
      <c r="K6869">
        <v>2.7</v>
      </c>
      <c r="U6869">
        <v>13</v>
      </c>
      <c r="V6869">
        <v>12</v>
      </c>
      <c r="W6869">
        <v>10</v>
      </c>
      <c r="X6869">
        <v>87</v>
      </c>
      <c r="Y6869">
        <v>70</v>
      </c>
      <c r="Z6869">
        <v>15</v>
      </c>
      <c r="AA6869">
        <f t="shared" si="1465"/>
        <v>207</v>
      </c>
      <c r="AB6869">
        <f t="shared" si="1452"/>
        <v>3.4494130248835987E-5</v>
      </c>
      <c r="AC6869" s="175">
        <f t="shared" ref="AC6869" si="1469">SUM(AB6869:AB6872)/4</f>
        <v>4.0534769000141806E-5</v>
      </c>
    </row>
    <row r="6870" spans="1:29">
      <c r="A6870" t="s">
        <v>14974</v>
      </c>
      <c r="B6870" t="s">
        <v>14975</v>
      </c>
      <c r="C6870">
        <v>3.94</v>
      </c>
      <c r="D6870">
        <v>4.04</v>
      </c>
      <c r="E6870">
        <v>2.86</v>
      </c>
      <c r="F6870">
        <v>5.64</v>
      </c>
      <c r="G6870">
        <v>6.02</v>
      </c>
      <c r="H6870">
        <v>3.2</v>
      </c>
      <c r="I6870">
        <v>5.15</v>
      </c>
      <c r="J6870">
        <v>5.61</v>
      </c>
      <c r="K6870">
        <v>2.7</v>
      </c>
      <c r="U6870">
        <v>12</v>
      </c>
      <c r="V6870">
        <v>11</v>
      </c>
      <c r="W6870">
        <v>12</v>
      </c>
      <c r="X6870">
        <v>90</v>
      </c>
      <c r="Y6870">
        <v>67</v>
      </c>
      <c r="Z6870">
        <v>12</v>
      </c>
      <c r="AA6870">
        <f t="shared" si="1465"/>
        <v>204</v>
      </c>
      <c r="AB6870">
        <f t="shared" ref="AB6870:AB6933" si="1470">AA6870/$AD$4</f>
        <v>3.3994215317693437E-5</v>
      </c>
      <c r="AC6870" s="175"/>
    </row>
    <row r="6871" spans="1:29">
      <c r="A6871" t="s">
        <v>14976</v>
      </c>
      <c r="B6871" t="s">
        <v>14977</v>
      </c>
      <c r="C6871">
        <v>3.93</v>
      </c>
      <c r="D6871">
        <v>4.04</v>
      </c>
      <c r="E6871">
        <v>2.82</v>
      </c>
      <c r="F6871">
        <v>5.57</v>
      </c>
      <c r="G6871">
        <v>6</v>
      </c>
      <c r="H6871">
        <v>3.15</v>
      </c>
      <c r="I6871">
        <v>5.09</v>
      </c>
      <c r="J6871">
        <v>5.58</v>
      </c>
      <c r="K6871">
        <v>2.7</v>
      </c>
      <c r="U6871">
        <v>17</v>
      </c>
      <c r="V6871">
        <v>14</v>
      </c>
      <c r="W6871">
        <v>15</v>
      </c>
      <c r="X6871">
        <v>92</v>
      </c>
      <c r="Y6871">
        <v>65</v>
      </c>
      <c r="Z6871">
        <v>22</v>
      </c>
      <c r="AA6871">
        <f t="shared" si="1465"/>
        <v>225</v>
      </c>
      <c r="AB6871">
        <f t="shared" si="1470"/>
        <v>3.7493619835691293E-5</v>
      </c>
      <c r="AC6871" s="175"/>
    </row>
    <row r="6872" spans="1:29">
      <c r="A6872" t="s">
        <v>14978</v>
      </c>
      <c r="B6872" t="s">
        <v>14979</v>
      </c>
      <c r="C6872">
        <v>3.92</v>
      </c>
      <c r="D6872">
        <v>4.04</v>
      </c>
      <c r="E6872">
        <v>2.79</v>
      </c>
      <c r="F6872">
        <v>5.53</v>
      </c>
      <c r="G6872">
        <v>6</v>
      </c>
      <c r="H6872">
        <v>3.13</v>
      </c>
      <c r="I6872">
        <v>5.05</v>
      </c>
      <c r="J6872">
        <v>5.56</v>
      </c>
      <c r="K6872">
        <v>2.7</v>
      </c>
      <c r="U6872">
        <v>16</v>
      </c>
      <c r="V6872">
        <v>22</v>
      </c>
      <c r="W6872">
        <v>21</v>
      </c>
      <c r="X6872">
        <v>122</v>
      </c>
      <c r="Y6872">
        <v>104</v>
      </c>
      <c r="Z6872">
        <v>52</v>
      </c>
      <c r="AA6872">
        <f t="shared" si="1465"/>
        <v>337</v>
      </c>
      <c r="AB6872">
        <f t="shared" si="1470"/>
        <v>5.6157110598346512E-5</v>
      </c>
      <c r="AC6872" s="175"/>
    </row>
    <row r="6873" spans="1:29">
      <c r="A6873" t="s">
        <v>14980</v>
      </c>
      <c r="B6873" t="s">
        <v>14981</v>
      </c>
      <c r="C6873">
        <v>3.9</v>
      </c>
      <c r="D6873">
        <v>4.03</v>
      </c>
      <c r="E6873">
        <v>2.77</v>
      </c>
      <c r="F6873">
        <v>5.43</v>
      </c>
      <c r="G6873">
        <v>5.96</v>
      </c>
      <c r="H6873">
        <v>3.09</v>
      </c>
      <c r="I6873">
        <v>4.9800000000000004</v>
      </c>
      <c r="J6873">
        <v>5.52</v>
      </c>
      <c r="K6873">
        <v>2.7</v>
      </c>
      <c r="U6873">
        <v>5</v>
      </c>
      <c r="V6873">
        <v>37</v>
      </c>
      <c r="W6873">
        <v>35</v>
      </c>
      <c r="X6873">
        <v>198</v>
      </c>
      <c r="Y6873">
        <v>142</v>
      </c>
      <c r="Z6873">
        <v>164</v>
      </c>
      <c r="AA6873">
        <f t="shared" si="1465"/>
        <v>581</v>
      </c>
      <c r="AB6873">
        <f t="shared" si="1470"/>
        <v>9.6816858331273965E-5</v>
      </c>
      <c r="AC6873" s="175">
        <f t="shared" si="1454"/>
        <v>1.0464885891917392E-4</v>
      </c>
    </row>
    <row r="6874" spans="1:29">
      <c r="A6874" t="s">
        <v>14982</v>
      </c>
      <c r="B6874" t="s">
        <v>14983</v>
      </c>
      <c r="C6874">
        <v>3.89</v>
      </c>
      <c r="D6874">
        <v>4.03</v>
      </c>
      <c r="E6874">
        <v>2.75</v>
      </c>
      <c r="F6874">
        <v>5.37</v>
      </c>
      <c r="G6874">
        <v>5.93</v>
      </c>
      <c r="H6874">
        <v>3.07</v>
      </c>
      <c r="I6874">
        <v>4.95</v>
      </c>
      <c r="J6874">
        <v>5.51</v>
      </c>
      <c r="K6874">
        <v>2.7</v>
      </c>
      <c r="U6874">
        <v>16</v>
      </c>
      <c r="V6874">
        <v>51</v>
      </c>
      <c r="W6874">
        <v>33</v>
      </c>
      <c r="X6874">
        <v>218</v>
      </c>
      <c r="Y6874">
        <v>120</v>
      </c>
      <c r="Z6874">
        <v>256</v>
      </c>
      <c r="AA6874">
        <f t="shared" si="1465"/>
        <v>694</v>
      </c>
      <c r="AB6874">
        <f t="shared" si="1470"/>
        <v>1.1564698740431003E-4</v>
      </c>
      <c r="AC6874" s="175"/>
    </row>
    <row r="6875" spans="1:29">
      <c r="A6875" t="s">
        <v>14984</v>
      </c>
      <c r="B6875" t="s">
        <v>14985</v>
      </c>
      <c r="C6875">
        <v>3.98</v>
      </c>
      <c r="D6875">
        <v>4.0599999999999996</v>
      </c>
      <c r="E6875">
        <v>2.81</v>
      </c>
      <c r="F6875">
        <v>5.54</v>
      </c>
      <c r="G6875">
        <v>6.01</v>
      </c>
      <c r="H6875">
        <v>3.08</v>
      </c>
      <c r="I6875">
        <v>5.09</v>
      </c>
      <c r="J6875">
        <v>5.58</v>
      </c>
      <c r="K6875">
        <v>2.7</v>
      </c>
      <c r="U6875">
        <v>21</v>
      </c>
      <c r="V6875">
        <v>38</v>
      </c>
      <c r="W6875">
        <v>35</v>
      </c>
      <c r="X6875">
        <v>218</v>
      </c>
      <c r="Y6875">
        <v>152</v>
      </c>
      <c r="Z6875">
        <v>221</v>
      </c>
      <c r="AA6875">
        <f t="shared" si="1465"/>
        <v>685</v>
      </c>
      <c r="AB6875">
        <f t="shared" si="1470"/>
        <v>1.1414724261088238E-4</v>
      </c>
      <c r="AC6875" s="175"/>
    </row>
    <row r="6876" spans="1:29">
      <c r="A6876" t="s">
        <v>14986</v>
      </c>
      <c r="B6876" t="s">
        <v>14987</v>
      </c>
      <c r="C6876">
        <v>4.0599999999999996</v>
      </c>
      <c r="D6876">
        <v>4.0599999999999996</v>
      </c>
      <c r="E6876">
        <v>2.91</v>
      </c>
      <c r="F6876">
        <v>5.94</v>
      </c>
      <c r="G6876">
        <v>6.19</v>
      </c>
      <c r="H6876">
        <v>3.19</v>
      </c>
      <c r="I6876">
        <v>5.37</v>
      </c>
      <c r="J6876">
        <v>5.73</v>
      </c>
      <c r="K6876">
        <v>2.7</v>
      </c>
      <c r="U6876">
        <v>27</v>
      </c>
      <c r="V6876">
        <v>36</v>
      </c>
      <c r="W6876">
        <v>32</v>
      </c>
      <c r="X6876">
        <v>154</v>
      </c>
      <c r="Y6876">
        <v>135</v>
      </c>
      <c r="Z6876">
        <v>168</v>
      </c>
      <c r="AA6876">
        <f t="shared" si="1465"/>
        <v>552</v>
      </c>
      <c r="AB6876">
        <f t="shared" si="1470"/>
        <v>9.1984347330229308E-5</v>
      </c>
      <c r="AC6876" s="175"/>
    </row>
    <row r="6877" spans="1:29">
      <c r="A6877" t="s">
        <v>14988</v>
      </c>
      <c r="B6877" t="s">
        <v>14989</v>
      </c>
      <c r="C6877">
        <v>4.0599999999999996</v>
      </c>
      <c r="D6877">
        <v>4.0599999999999996</v>
      </c>
      <c r="E6877">
        <v>2.98</v>
      </c>
      <c r="F6877">
        <v>6.17</v>
      </c>
      <c r="G6877">
        <v>6.29</v>
      </c>
      <c r="H6877">
        <v>3.27</v>
      </c>
      <c r="I6877">
        <v>5.58</v>
      </c>
      <c r="J6877">
        <v>5.83</v>
      </c>
      <c r="K6877">
        <v>2.7</v>
      </c>
      <c r="U6877">
        <v>25</v>
      </c>
      <c r="V6877">
        <v>33</v>
      </c>
      <c r="W6877">
        <v>31</v>
      </c>
      <c r="X6877">
        <v>142</v>
      </c>
      <c r="Y6877">
        <v>138</v>
      </c>
      <c r="Z6877">
        <v>160</v>
      </c>
      <c r="AA6877">
        <f t="shared" si="1465"/>
        <v>529</v>
      </c>
      <c r="AB6877">
        <f t="shared" si="1470"/>
        <v>8.815166619146975E-5</v>
      </c>
      <c r="AC6877" s="175">
        <f t="shared" si="1455"/>
        <v>8.1111197577878825E-5</v>
      </c>
    </row>
    <row r="6878" spans="1:29">
      <c r="A6878" t="s">
        <v>14990</v>
      </c>
      <c r="B6878" t="s">
        <v>14991</v>
      </c>
      <c r="C6878">
        <v>4.0599999999999996</v>
      </c>
      <c r="D6878">
        <v>4.0599999999999996</v>
      </c>
      <c r="E6878">
        <v>3.08</v>
      </c>
      <c r="F6878">
        <v>6.3</v>
      </c>
      <c r="G6878">
        <v>6.32</v>
      </c>
      <c r="H6878">
        <v>3.42</v>
      </c>
      <c r="I6878">
        <v>5.8</v>
      </c>
      <c r="J6878">
        <v>5.95</v>
      </c>
      <c r="K6878">
        <v>2.7</v>
      </c>
      <c r="U6878">
        <v>20</v>
      </c>
      <c r="V6878">
        <v>30</v>
      </c>
      <c r="W6878">
        <v>25</v>
      </c>
      <c r="X6878">
        <v>139</v>
      </c>
      <c r="Y6878">
        <v>131</v>
      </c>
      <c r="Z6878">
        <v>146</v>
      </c>
      <c r="AA6878">
        <f t="shared" si="1465"/>
        <v>491</v>
      </c>
      <c r="AB6878">
        <f t="shared" si="1470"/>
        <v>8.1819410396997443E-5</v>
      </c>
      <c r="AC6878" s="175"/>
    </row>
    <row r="6879" spans="1:29">
      <c r="A6879" t="s">
        <v>14992</v>
      </c>
      <c r="B6879" t="s">
        <v>14993</v>
      </c>
      <c r="C6879">
        <v>4.0599999999999996</v>
      </c>
      <c r="D6879">
        <v>4.0599999999999996</v>
      </c>
      <c r="E6879">
        <v>3.14</v>
      </c>
      <c r="F6879">
        <v>6.31</v>
      </c>
      <c r="G6879">
        <v>6.32</v>
      </c>
      <c r="H6879">
        <v>3.53</v>
      </c>
      <c r="I6879">
        <v>5.92</v>
      </c>
      <c r="J6879">
        <v>6.01</v>
      </c>
      <c r="K6879">
        <v>2.7</v>
      </c>
      <c r="U6879">
        <v>17</v>
      </c>
      <c r="V6879">
        <v>28</v>
      </c>
      <c r="W6879">
        <v>21</v>
      </c>
      <c r="X6879">
        <v>130</v>
      </c>
      <c r="Y6879">
        <v>127</v>
      </c>
      <c r="Z6879">
        <v>148</v>
      </c>
      <c r="AA6879">
        <f t="shared" si="1465"/>
        <v>471</v>
      </c>
      <c r="AB6879">
        <f t="shared" si="1470"/>
        <v>7.8486644189380435E-5</v>
      </c>
      <c r="AC6879" s="175"/>
    </row>
    <row r="6880" spans="1:29">
      <c r="A6880" t="s">
        <v>14994</v>
      </c>
      <c r="B6880" t="s">
        <v>14995</v>
      </c>
      <c r="C6880">
        <v>4.0599999999999996</v>
      </c>
      <c r="D6880">
        <v>4.0599999999999996</v>
      </c>
      <c r="E6880">
        <v>3.19</v>
      </c>
      <c r="F6880">
        <v>6.31</v>
      </c>
      <c r="G6880">
        <v>6.32</v>
      </c>
      <c r="H6880">
        <v>3.63</v>
      </c>
      <c r="I6880">
        <v>5.96</v>
      </c>
      <c r="J6880">
        <v>6.03</v>
      </c>
      <c r="K6880">
        <v>2.7</v>
      </c>
      <c r="U6880">
        <v>17</v>
      </c>
      <c r="V6880">
        <v>27</v>
      </c>
      <c r="W6880">
        <v>19</v>
      </c>
      <c r="X6880">
        <v>124</v>
      </c>
      <c r="Y6880">
        <v>127</v>
      </c>
      <c r="Z6880">
        <v>142</v>
      </c>
      <c r="AA6880">
        <f t="shared" si="1465"/>
        <v>456</v>
      </c>
      <c r="AB6880">
        <f t="shared" si="1470"/>
        <v>7.5987069533667686E-5</v>
      </c>
      <c r="AC6880" s="175"/>
    </row>
    <row r="6881" spans="1:29">
      <c r="A6881" t="s">
        <v>14996</v>
      </c>
      <c r="B6881" t="s">
        <v>14997</v>
      </c>
      <c r="C6881">
        <v>4.0599999999999996</v>
      </c>
      <c r="D6881">
        <v>4.0599999999999996</v>
      </c>
      <c r="E6881">
        <v>3.21</v>
      </c>
      <c r="F6881">
        <v>6.31</v>
      </c>
      <c r="G6881">
        <v>6.32</v>
      </c>
      <c r="H6881">
        <v>3.68</v>
      </c>
      <c r="I6881">
        <v>5.97</v>
      </c>
      <c r="J6881">
        <v>6.03</v>
      </c>
      <c r="K6881">
        <v>2.7</v>
      </c>
      <c r="U6881">
        <v>20</v>
      </c>
      <c r="V6881">
        <v>26</v>
      </c>
      <c r="W6881">
        <v>20</v>
      </c>
      <c r="X6881">
        <v>99</v>
      </c>
      <c r="Y6881">
        <v>117</v>
      </c>
      <c r="Z6881">
        <v>115</v>
      </c>
      <c r="AA6881">
        <f t="shared" si="1465"/>
        <v>397</v>
      </c>
      <c r="AB6881">
        <f t="shared" si="1470"/>
        <v>6.6155409221197529E-5</v>
      </c>
      <c r="AC6881" s="175">
        <f t="shared" si="1456"/>
        <v>6.3322557944723071E-5</v>
      </c>
    </row>
    <row r="6882" spans="1:29">
      <c r="A6882" t="s">
        <v>14998</v>
      </c>
      <c r="B6882" t="s">
        <v>14999</v>
      </c>
      <c r="C6882">
        <v>4.0599999999999996</v>
      </c>
      <c r="D6882">
        <v>4.0599999999999996</v>
      </c>
      <c r="E6882">
        <v>3.23</v>
      </c>
      <c r="F6882">
        <v>6.31</v>
      </c>
      <c r="G6882">
        <v>6.32</v>
      </c>
      <c r="H6882">
        <v>3.7</v>
      </c>
      <c r="I6882">
        <v>5.97</v>
      </c>
      <c r="J6882">
        <v>6.03</v>
      </c>
      <c r="K6882">
        <v>2.7</v>
      </c>
      <c r="U6882">
        <v>21</v>
      </c>
      <c r="V6882">
        <v>24</v>
      </c>
      <c r="W6882">
        <v>20</v>
      </c>
      <c r="X6882">
        <v>93</v>
      </c>
      <c r="Y6882">
        <v>120</v>
      </c>
      <c r="Z6882">
        <v>110</v>
      </c>
      <c r="AA6882">
        <f t="shared" si="1465"/>
        <v>388</v>
      </c>
      <c r="AB6882">
        <f t="shared" si="1470"/>
        <v>6.465566442776988E-5</v>
      </c>
      <c r="AC6882" s="175"/>
    </row>
    <row r="6883" spans="1:29">
      <c r="A6883" t="s">
        <v>15000</v>
      </c>
      <c r="B6883" t="s">
        <v>15001</v>
      </c>
      <c r="C6883">
        <v>4.0599999999999996</v>
      </c>
      <c r="D6883">
        <v>4.0599999999999996</v>
      </c>
      <c r="E6883">
        <v>3.2</v>
      </c>
      <c r="F6883">
        <v>6.3</v>
      </c>
      <c r="G6883">
        <v>6.32</v>
      </c>
      <c r="H6883">
        <v>3.68</v>
      </c>
      <c r="I6883">
        <v>5.93</v>
      </c>
      <c r="J6883">
        <v>6.01</v>
      </c>
      <c r="K6883">
        <v>2.7</v>
      </c>
      <c r="U6883">
        <v>18</v>
      </c>
      <c r="V6883">
        <v>25</v>
      </c>
      <c r="W6883">
        <v>22</v>
      </c>
      <c r="X6883">
        <v>91</v>
      </c>
      <c r="Y6883">
        <v>109</v>
      </c>
      <c r="Z6883">
        <v>98</v>
      </c>
      <c r="AA6883">
        <f t="shared" si="1465"/>
        <v>363</v>
      </c>
      <c r="AB6883">
        <f t="shared" si="1470"/>
        <v>6.048970666824862E-5</v>
      </c>
      <c r="AC6883" s="175"/>
    </row>
    <row r="6884" spans="1:29">
      <c r="A6884" t="s">
        <v>15002</v>
      </c>
      <c r="B6884" t="s">
        <v>15003</v>
      </c>
      <c r="C6884">
        <v>4.0599999999999996</v>
      </c>
      <c r="D6884">
        <v>4.0599999999999996</v>
      </c>
      <c r="E6884">
        <v>3.13</v>
      </c>
      <c r="F6884">
        <v>6.29</v>
      </c>
      <c r="G6884">
        <v>6.32</v>
      </c>
      <c r="H6884">
        <v>3.64</v>
      </c>
      <c r="I6884">
        <v>5.87</v>
      </c>
      <c r="J6884">
        <v>5.98</v>
      </c>
      <c r="K6884">
        <v>2.7</v>
      </c>
      <c r="U6884">
        <v>19</v>
      </c>
      <c r="V6884">
        <v>27</v>
      </c>
      <c r="W6884">
        <v>22</v>
      </c>
      <c r="X6884">
        <v>82</v>
      </c>
      <c r="Y6884">
        <v>107</v>
      </c>
      <c r="Z6884">
        <v>115</v>
      </c>
      <c r="AA6884">
        <f t="shared" si="1465"/>
        <v>372</v>
      </c>
      <c r="AB6884">
        <f t="shared" si="1470"/>
        <v>6.1989451461676276E-5</v>
      </c>
      <c r="AC6884" s="175"/>
    </row>
    <row r="6885" spans="1:29">
      <c r="A6885" t="s">
        <v>15004</v>
      </c>
      <c r="B6885" t="s">
        <v>15005</v>
      </c>
      <c r="C6885">
        <v>4.0599999999999996</v>
      </c>
      <c r="D6885">
        <v>4.0599999999999996</v>
      </c>
      <c r="E6885">
        <v>3.03</v>
      </c>
      <c r="F6885">
        <v>6.25</v>
      </c>
      <c r="G6885">
        <v>6.31</v>
      </c>
      <c r="H6885">
        <v>3.5</v>
      </c>
      <c r="I6885">
        <v>5.64</v>
      </c>
      <c r="J6885">
        <v>5.87</v>
      </c>
      <c r="K6885">
        <v>2.7</v>
      </c>
      <c r="U6885">
        <v>20</v>
      </c>
      <c r="V6885">
        <v>27</v>
      </c>
      <c r="W6885">
        <v>21</v>
      </c>
      <c r="X6885">
        <v>86</v>
      </c>
      <c r="Y6885">
        <v>115</v>
      </c>
      <c r="Z6885">
        <v>136</v>
      </c>
      <c r="AA6885">
        <f t="shared" si="1465"/>
        <v>405</v>
      </c>
      <c r="AB6885">
        <f t="shared" si="1470"/>
        <v>6.7488515704244325E-5</v>
      </c>
      <c r="AC6885" s="175">
        <f t="shared" si="1457"/>
        <v>7.2862601214026746E-5</v>
      </c>
    </row>
    <row r="6886" spans="1:29">
      <c r="A6886" t="s">
        <v>15006</v>
      </c>
      <c r="B6886" t="s">
        <v>15007</v>
      </c>
      <c r="C6886">
        <v>4.0599999999999996</v>
      </c>
      <c r="D6886">
        <v>4.0599999999999996</v>
      </c>
      <c r="E6886">
        <v>2.96</v>
      </c>
      <c r="F6886">
        <v>6.12</v>
      </c>
      <c r="G6886">
        <v>6.29</v>
      </c>
      <c r="H6886">
        <v>3.38</v>
      </c>
      <c r="I6886">
        <v>5.48</v>
      </c>
      <c r="J6886">
        <v>5.78</v>
      </c>
      <c r="K6886">
        <v>2.7</v>
      </c>
      <c r="U6886">
        <v>21</v>
      </c>
      <c r="V6886">
        <v>31</v>
      </c>
      <c r="W6886">
        <v>26</v>
      </c>
      <c r="X6886">
        <v>89</v>
      </c>
      <c r="Y6886">
        <v>121</v>
      </c>
      <c r="Z6886">
        <v>132</v>
      </c>
      <c r="AA6886">
        <f t="shared" si="1465"/>
        <v>420</v>
      </c>
      <c r="AB6886">
        <f t="shared" si="1470"/>
        <v>6.9988090359957087E-5</v>
      </c>
      <c r="AC6886" s="175"/>
    </row>
    <row r="6887" spans="1:29">
      <c r="A6887" t="s">
        <v>15008</v>
      </c>
      <c r="B6887" t="s">
        <v>15009</v>
      </c>
      <c r="C6887">
        <v>4.05</v>
      </c>
      <c r="D6887">
        <v>4.0599999999999996</v>
      </c>
      <c r="E6887">
        <v>2.94</v>
      </c>
      <c r="F6887">
        <v>6.05</v>
      </c>
      <c r="G6887">
        <v>6.27</v>
      </c>
      <c r="H6887">
        <v>3.32</v>
      </c>
      <c r="I6887">
        <v>5.41</v>
      </c>
      <c r="J6887">
        <v>5.75</v>
      </c>
      <c r="K6887">
        <v>2.7</v>
      </c>
      <c r="U6887">
        <v>19</v>
      </c>
      <c r="V6887">
        <v>34</v>
      </c>
      <c r="W6887">
        <v>30</v>
      </c>
      <c r="X6887">
        <v>105</v>
      </c>
      <c r="Y6887">
        <v>124</v>
      </c>
      <c r="Z6887">
        <v>139</v>
      </c>
      <c r="AA6887">
        <f t="shared" si="1465"/>
        <v>451</v>
      </c>
      <c r="AB6887">
        <f t="shared" si="1470"/>
        <v>7.515387798176344E-5</v>
      </c>
      <c r="AC6887" s="175"/>
    </row>
    <row r="6888" spans="1:29">
      <c r="A6888" t="s">
        <v>15010</v>
      </c>
      <c r="B6888" t="s">
        <v>15011</v>
      </c>
      <c r="C6888">
        <v>4.04</v>
      </c>
      <c r="D6888">
        <v>4.0599999999999996</v>
      </c>
      <c r="E6888">
        <v>2.91</v>
      </c>
      <c r="F6888">
        <v>5.93</v>
      </c>
      <c r="G6888">
        <v>6.21</v>
      </c>
      <c r="H6888">
        <v>3.27</v>
      </c>
      <c r="I6888">
        <v>5.33</v>
      </c>
      <c r="J6888">
        <v>5.71</v>
      </c>
      <c r="K6888">
        <v>2.7</v>
      </c>
      <c r="U6888">
        <v>19</v>
      </c>
      <c r="V6888">
        <v>34</v>
      </c>
      <c r="W6888">
        <v>28</v>
      </c>
      <c r="X6888">
        <v>113</v>
      </c>
      <c r="Y6888">
        <v>135</v>
      </c>
      <c r="Z6888">
        <v>144</v>
      </c>
      <c r="AA6888">
        <f t="shared" si="1465"/>
        <v>473</v>
      </c>
      <c r="AB6888">
        <f t="shared" si="1470"/>
        <v>7.8819920810142144E-5</v>
      </c>
      <c r="AC6888" s="175"/>
    </row>
    <row r="6889" spans="1:29">
      <c r="A6889" t="s">
        <v>15012</v>
      </c>
      <c r="B6889" t="s">
        <v>15013</v>
      </c>
      <c r="C6889">
        <v>4.03</v>
      </c>
      <c r="D6889">
        <v>4.0599999999999996</v>
      </c>
      <c r="E6889">
        <v>2.89</v>
      </c>
      <c r="F6889">
        <v>5.87</v>
      </c>
      <c r="G6889">
        <v>6.18</v>
      </c>
      <c r="H6889">
        <v>3.24</v>
      </c>
      <c r="I6889">
        <v>5.29</v>
      </c>
      <c r="J6889">
        <v>5.68</v>
      </c>
      <c r="K6889">
        <v>2.7</v>
      </c>
      <c r="U6889">
        <v>20</v>
      </c>
      <c r="V6889">
        <v>33</v>
      </c>
      <c r="W6889">
        <v>25</v>
      </c>
      <c r="X6889">
        <v>104</v>
      </c>
      <c r="Y6889">
        <v>131</v>
      </c>
      <c r="Z6889">
        <v>123</v>
      </c>
      <c r="AA6889">
        <f t="shared" si="1465"/>
        <v>436</v>
      </c>
      <c r="AB6889">
        <f t="shared" si="1470"/>
        <v>7.2654303326050677E-5</v>
      </c>
      <c r="AC6889" s="175">
        <f t="shared" si="1458"/>
        <v>5.0491408045397609E-5</v>
      </c>
    </row>
    <row r="6890" spans="1:29">
      <c r="A6890" t="s">
        <v>15014</v>
      </c>
      <c r="B6890" t="s">
        <v>15015</v>
      </c>
      <c r="C6890">
        <v>4.01</v>
      </c>
      <c r="D6890">
        <v>4.0599999999999996</v>
      </c>
      <c r="E6890">
        <v>2.87</v>
      </c>
      <c r="F6890">
        <v>5.81</v>
      </c>
      <c r="G6890">
        <v>6.15</v>
      </c>
      <c r="H6890">
        <v>3.21</v>
      </c>
      <c r="I6890">
        <v>5.24</v>
      </c>
      <c r="J6890">
        <v>5.66</v>
      </c>
      <c r="K6890">
        <v>2.7</v>
      </c>
      <c r="U6890">
        <v>15</v>
      </c>
      <c r="V6890">
        <v>26</v>
      </c>
      <c r="W6890">
        <v>20</v>
      </c>
      <c r="X6890">
        <v>100</v>
      </c>
      <c r="Y6890">
        <v>119</v>
      </c>
      <c r="Z6890">
        <v>72</v>
      </c>
      <c r="AA6890">
        <f t="shared" si="1465"/>
        <v>352</v>
      </c>
      <c r="AB6890">
        <f t="shared" si="1470"/>
        <v>5.8656685254059268E-5</v>
      </c>
      <c r="AC6890" s="175"/>
    </row>
    <row r="6891" spans="1:29">
      <c r="A6891" t="s">
        <v>15016</v>
      </c>
      <c r="B6891" t="s">
        <v>15017</v>
      </c>
      <c r="C6891">
        <v>3.98</v>
      </c>
      <c r="D6891">
        <v>4.0599999999999996</v>
      </c>
      <c r="E6891">
        <v>2.85</v>
      </c>
      <c r="F6891">
        <v>5.71</v>
      </c>
      <c r="G6891">
        <v>6.1</v>
      </c>
      <c r="H6891">
        <v>3.18</v>
      </c>
      <c r="I6891">
        <v>5.18</v>
      </c>
      <c r="J6891">
        <v>5.63</v>
      </c>
      <c r="K6891">
        <v>2.7</v>
      </c>
      <c r="U6891">
        <v>14</v>
      </c>
      <c r="V6891">
        <v>18</v>
      </c>
      <c r="W6891">
        <v>11</v>
      </c>
      <c r="X6891">
        <v>75</v>
      </c>
      <c r="Y6891">
        <v>89</v>
      </c>
      <c r="Z6891">
        <v>29</v>
      </c>
      <c r="AA6891">
        <f t="shared" si="1465"/>
        <v>236</v>
      </c>
      <c r="AB6891">
        <f t="shared" si="1470"/>
        <v>3.9326641249880645E-5</v>
      </c>
      <c r="AC6891" s="175"/>
    </row>
    <row r="6892" spans="1:29">
      <c r="A6892" t="s">
        <v>15018</v>
      </c>
      <c r="B6892" t="s">
        <v>15019</v>
      </c>
      <c r="C6892">
        <v>3.95</v>
      </c>
      <c r="D6892">
        <v>4.0599999999999996</v>
      </c>
      <c r="E6892">
        <v>2.83</v>
      </c>
      <c r="F6892">
        <v>5.61</v>
      </c>
      <c r="G6892">
        <v>6.04</v>
      </c>
      <c r="H6892">
        <v>3.15</v>
      </c>
      <c r="I6892">
        <v>5.1100000000000003</v>
      </c>
      <c r="J6892">
        <v>5.59</v>
      </c>
      <c r="K6892">
        <v>2.7</v>
      </c>
      <c r="U6892">
        <v>15</v>
      </c>
      <c r="V6892">
        <v>16</v>
      </c>
      <c r="W6892">
        <v>11</v>
      </c>
      <c r="X6892">
        <v>66</v>
      </c>
      <c r="Y6892">
        <v>68</v>
      </c>
      <c r="Z6892">
        <v>12</v>
      </c>
      <c r="AA6892">
        <f t="shared" si="1465"/>
        <v>188</v>
      </c>
      <c r="AB6892">
        <f t="shared" si="1470"/>
        <v>3.1328002351599833E-5</v>
      </c>
      <c r="AC6892" s="175"/>
    </row>
    <row r="6893" spans="1:29">
      <c r="A6893" t="s">
        <v>15020</v>
      </c>
      <c r="B6893" t="s">
        <v>15021</v>
      </c>
      <c r="C6893">
        <v>3.92</v>
      </c>
      <c r="D6893">
        <v>4.05</v>
      </c>
      <c r="E6893">
        <v>2.8</v>
      </c>
      <c r="F6893">
        <v>5.51</v>
      </c>
      <c r="G6893">
        <v>5.99</v>
      </c>
      <c r="H6893">
        <v>3.12</v>
      </c>
      <c r="I6893">
        <v>5.05</v>
      </c>
      <c r="J6893">
        <v>5.56</v>
      </c>
      <c r="K6893">
        <v>2.7</v>
      </c>
      <c r="U6893">
        <v>15</v>
      </c>
      <c r="V6893">
        <v>15</v>
      </c>
      <c r="W6893">
        <v>12</v>
      </c>
      <c r="X6893">
        <v>83</v>
      </c>
      <c r="Y6893">
        <v>70</v>
      </c>
      <c r="Z6893">
        <v>15</v>
      </c>
      <c r="AA6893">
        <f t="shared" si="1465"/>
        <v>210</v>
      </c>
      <c r="AB6893">
        <f t="shared" si="1470"/>
        <v>3.4994045179978544E-5</v>
      </c>
      <c r="AC6893" s="175">
        <f t="shared" si="1459"/>
        <v>4.1742896750402973E-5</v>
      </c>
    </row>
    <row r="6894" spans="1:29">
      <c r="A6894" t="s">
        <v>15022</v>
      </c>
      <c r="B6894" t="s">
        <v>15023</v>
      </c>
      <c r="C6894">
        <v>3.87</v>
      </c>
      <c r="D6894">
        <v>4.03</v>
      </c>
      <c r="E6894">
        <v>2.78</v>
      </c>
      <c r="F6894">
        <v>5.38</v>
      </c>
      <c r="G6894">
        <v>5.91</v>
      </c>
      <c r="H6894">
        <v>3.08</v>
      </c>
      <c r="I6894">
        <v>4.97</v>
      </c>
      <c r="J6894">
        <v>5.52</v>
      </c>
      <c r="K6894">
        <v>2.7</v>
      </c>
      <c r="U6894">
        <v>16</v>
      </c>
      <c r="V6894">
        <v>14</v>
      </c>
      <c r="W6894">
        <v>14</v>
      </c>
      <c r="X6894">
        <v>86</v>
      </c>
      <c r="Y6894">
        <v>68</v>
      </c>
      <c r="Z6894">
        <v>12</v>
      </c>
      <c r="AA6894">
        <f t="shared" si="1465"/>
        <v>210</v>
      </c>
      <c r="AB6894">
        <f t="shared" si="1470"/>
        <v>3.4994045179978544E-5</v>
      </c>
      <c r="AC6894" s="175"/>
    </row>
    <row r="6895" spans="1:29">
      <c r="A6895" t="s">
        <v>15024</v>
      </c>
      <c r="B6895" t="s">
        <v>15025</v>
      </c>
      <c r="C6895">
        <v>3.85</v>
      </c>
      <c r="D6895">
        <v>4.0199999999999996</v>
      </c>
      <c r="E6895">
        <v>2.75</v>
      </c>
      <c r="F6895">
        <v>5.32</v>
      </c>
      <c r="G6895">
        <v>5.88</v>
      </c>
      <c r="H6895">
        <v>3.04</v>
      </c>
      <c r="I6895">
        <v>4.93</v>
      </c>
      <c r="J6895">
        <v>5.5</v>
      </c>
      <c r="K6895">
        <v>2.7</v>
      </c>
      <c r="U6895">
        <v>20</v>
      </c>
      <c r="V6895">
        <v>18</v>
      </c>
      <c r="W6895">
        <v>17</v>
      </c>
      <c r="X6895">
        <v>88</v>
      </c>
      <c r="Y6895">
        <v>65</v>
      </c>
      <c r="Z6895">
        <v>22</v>
      </c>
      <c r="AA6895">
        <f t="shared" si="1465"/>
        <v>230</v>
      </c>
      <c r="AB6895">
        <f t="shared" si="1470"/>
        <v>3.8326811387595545E-5</v>
      </c>
      <c r="AC6895" s="175"/>
    </row>
    <row r="6896" spans="1:29">
      <c r="A6896" t="s">
        <v>15026</v>
      </c>
      <c r="B6896" t="s">
        <v>15027</v>
      </c>
      <c r="C6896">
        <v>3.85</v>
      </c>
      <c r="D6896">
        <v>4.0199999999999996</v>
      </c>
      <c r="E6896">
        <v>2.74</v>
      </c>
      <c r="F6896">
        <v>5.28</v>
      </c>
      <c r="G6896">
        <v>5.86</v>
      </c>
      <c r="H6896">
        <v>3.02</v>
      </c>
      <c r="I6896">
        <v>4.91</v>
      </c>
      <c r="J6896">
        <v>5.48</v>
      </c>
      <c r="K6896">
        <v>2.7</v>
      </c>
      <c r="U6896">
        <v>20</v>
      </c>
      <c r="V6896">
        <v>28</v>
      </c>
      <c r="W6896">
        <v>25</v>
      </c>
      <c r="X6896">
        <v>121</v>
      </c>
      <c r="Y6896">
        <v>105</v>
      </c>
      <c r="Z6896">
        <v>53</v>
      </c>
      <c r="AA6896">
        <f t="shared" si="1465"/>
        <v>352</v>
      </c>
      <c r="AB6896">
        <f t="shared" si="1470"/>
        <v>5.8656685254059268E-5</v>
      </c>
      <c r="AC6896" s="175"/>
    </row>
    <row r="6897" spans="1:29">
      <c r="A6897" t="s">
        <v>15028</v>
      </c>
      <c r="B6897" t="s">
        <v>15029</v>
      </c>
      <c r="C6897">
        <v>3.83</v>
      </c>
      <c r="D6897">
        <v>4.01</v>
      </c>
      <c r="E6897">
        <v>2.73</v>
      </c>
      <c r="F6897">
        <v>5.24</v>
      </c>
      <c r="G6897">
        <v>5.84</v>
      </c>
      <c r="H6897">
        <v>3.01</v>
      </c>
      <c r="I6897">
        <v>4.88</v>
      </c>
      <c r="J6897">
        <v>5.47</v>
      </c>
      <c r="K6897">
        <v>2.7</v>
      </c>
      <c r="U6897">
        <v>8</v>
      </c>
      <c r="V6897">
        <v>45</v>
      </c>
      <c r="W6897">
        <v>40</v>
      </c>
      <c r="X6897">
        <v>196</v>
      </c>
      <c r="Y6897">
        <v>143</v>
      </c>
      <c r="Z6897">
        <v>166</v>
      </c>
      <c r="AA6897">
        <f t="shared" si="1465"/>
        <v>598</v>
      </c>
      <c r="AB6897">
        <f t="shared" si="1470"/>
        <v>9.964970960774841E-5</v>
      </c>
      <c r="AC6897" s="175">
        <f t="shared" si="1460"/>
        <v>1.0906477414426646E-4</v>
      </c>
    </row>
    <row r="6898" spans="1:29">
      <c r="A6898" t="s">
        <v>15030</v>
      </c>
      <c r="B6898" t="s">
        <v>15031</v>
      </c>
      <c r="C6898">
        <v>3.85</v>
      </c>
      <c r="D6898">
        <v>4.0199999999999996</v>
      </c>
      <c r="E6898">
        <v>2.73</v>
      </c>
      <c r="F6898">
        <v>5.27</v>
      </c>
      <c r="G6898">
        <v>5.86</v>
      </c>
      <c r="H6898">
        <v>3.01</v>
      </c>
      <c r="I6898">
        <v>4.9000000000000004</v>
      </c>
      <c r="J6898">
        <v>5.48</v>
      </c>
      <c r="K6898">
        <v>2.7</v>
      </c>
      <c r="U6898">
        <v>22</v>
      </c>
      <c r="V6898">
        <v>60</v>
      </c>
      <c r="W6898">
        <v>40</v>
      </c>
      <c r="X6898">
        <v>221</v>
      </c>
      <c r="Y6898">
        <v>121</v>
      </c>
      <c r="Z6898">
        <v>259</v>
      </c>
      <c r="AA6898">
        <f t="shared" si="1465"/>
        <v>723</v>
      </c>
      <c r="AB6898">
        <f t="shared" si="1470"/>
        <v>1.2047949840535469E-4</v>
      </c>
      <c r="AC6898" s="175"/>
    </row>
    <row r="6899" spans="1:29">
      <c r="A6899" t="s">
        <v>15032</v>
      </c>
      <c r="B6899" t="s">
        <v>15033</v>
      </c>
      <c r="C6899">
        <v>3.95</v>
      </c>
      <c r="D6899">
        <v>4.0599999999999996</v>
      </c>
      <c r="E6899">
        <v>2.77</v>
      </c>
      <c r="F6899">
        <v>5.4</v>
      </c>
      <c r="G6899">
        <v>5.94</v>
      </c>
      <c r="H6899">
        <v>3.01</v>
      </c>
      <c r="I6899">
        <v>5.0199999999999996</v>
      </c>
      <c r="J6899">
        <v>5.54</v>
      </c>
      <c r="K6899">
        <v>2.7</v>
      </c>
      <c r="U6899">
        <v>27</v>
      </c>
      <c r="V6899">
        <v>46</v>
      </c>
      <c r="W6899">
        <v>42</v>
      </c>
      <c r="X6899">
        <v>220</v>
      </c>
      <c r="Y6899">
        <v>153</v>
      </c>
      <c r="Z6899">
        <v>223</v>
      </c>
      <c r="AA6899">
        <f t="shared" si="1465"/>
        <v>711</v>
      </c>
      <c r="AB6899">
        <f t="shared" si="1470"/>
        <v>1.1847983868078449E-4</v>
      </c>
      <c r="AC6899" s="175"/>
    </row>
    <row r="6900" spans="1:29">
      <c r="A6900" t="s">
        <v>15034</v>
      </c>
      <c r="B6900" t="s">
        <v>15035</v>
      </c>
      <c r="C6900">
        <v>4.05</v>
      </c>
      <c r="D6900">
        <v>4.0599999999999996</v>
      </c>
      <c r="E6900">
        <v>2.86</v>
      </c>
      <c r="F6900">
        <v>5.77</v>
      </c>
      <c r="G6900">
        <v>6.14</v>
      </c>
      <c r="H6900">
        <v>3.08</v>
      </c>
      <c r="I6900">
        <v>5.26</v>
      </c>
      <c r="J6900">
        <v>5.67</v>
      </c>
      <c r="K6900">
        <v>2.7</v>
      </c>
      <c r="U6900">
        <v>33</v>
      </c>
      <c r="V6900">
        <v>44</v>
      </c>
      <c r="W6900">
        <v>38</v>
      </c>
      <c r="X6900">
        <v>165</v>
      </c>
      <c r="Y6900">
        <v>137</v>
      </c>
      <c r="Z6900">
        <v>169</v>
      </c>
      <c r="AA6900">
        <f t="shared" si="1465"/>
        <v>586</v>
      </c>
      <c r="AB6900">
        <f t="shared" si="1470"/>
        <v>9.7650049883178211E-5</v>
      </c>
      <c r="AC6900" s="175"/>
    </row>
    <row r="6901" spans="1:29">
      <c r="A6901" t="s">
        <v>15036</v>
      </c>
      <c r="B6901" t="s">
        <v>15037</v>
      </c>
      <c r="C6901">
        <v>4.0599999999999996</v>
      </c>
      <c r="D6901">
        <v>4.0599999999999996</v>
      </c>
      <c r="E6901">
        <v>2.92</v>
      </c>
      <c r="F6901">
        <v>6.02</v>
      </c>
      <c r="G6901">
        <v>6.24</v>
      </c>
      <c r="H6901">
        <v>3.15</v>
      </c>
      <c r="I6901">
        <v>5.43</v>
      </c>
      <c r="J6901">
        <v>5.76</v>
      </c>
      <c r="K6901">
        <v>2.7</v>
      </c>
      <c r="U6901">
        <v>30</v>
      </c>
      <c r="V6901">
        <v>40</v>
      </c>
      <c r="W6901">
        <v>36</v>
      </c>
      <c r="X6901">
        <v>154</v>
      </c>
      <c r="Y6901">
        <v>139</v>
      </c>
      <c r="Z6901">
        <v>162</v>
      </c>
      <c r="AA6901">
        <f t="shared" si="1465"/>
        <v>561</v>
      </c>
      <c r="AB6901">
        <f t="shared" si="1470"/>
        <v>9.3484092123656957E-5</v>
      </c>
      <c r="AC6901" s="175">
        <f t="shared" si="1461"/>
        <v>8.5860389423733069E-5</v>
      </c>
    </row>
    <row r="6902" spans="1:29">
      <c r="A6902" t="s">
        <v>15038</v>
      </c>
      <c r="B6902" t="s">
        <v>15039</v>
      </c>
      <c r="C6902">
        <v>4.0599999999999996</v>
      </c>
      <c r="D6902">
        <v>4.0599999999999996</v>
      </c>
      <c r="E6902">
        <v>3.02</v>
      </c>
      <c r="F6902">
        <v>6.22</v>
      </c>
      <c r="G6902">
        <v>6.3</v>
      </c>
      <c r="H6902">
        <v>3.32</v>
      </c>
      <c r="I6902">
        <v>5.68</v>
      </c>
      <c r="J6902">
        <v>5.88</v>
      </c>
      <c r="K6902">
        <v>2.7</v>
      </c>
      <c r="U6902">
        <v>24</v>
      </c>
      <c r="V6902">
        <v>37</v>
      </c>
      <c r="W6902">
        <v>30</v>
      </c>
      <c r="X6902">
        <v>151</v>
      </c>
      <c r="Y6902">
        <v>132</v>
      </c>
      <c r="Z6902">
        <v>147</v>
      </c>
      <c r="AA6902">
        <f t="shared" si="1465"/>
        <v>521</v>
      </c>
      <c r="AB6902">
        <f t="shared" si="1470"/>
        <v>8.6818559708422955E-5</v>
      </c>
      <c r="AC6902" s="175"/>
    </row>
    <row r="6903" spans="1:29">
      <c r="A6903" t="s">
        <v>15040</v>
      </c>
      <c r="B6903" t="s">
        <v>15041</v>
      </c>
      <c r="C6903">
        <v>4.0599999999999996</v>
      </c>
      <c r="D6903">
        <v>4.0599999999999996</v>
      </c>
      <c r="E6903">
        <v>3.05</v>
      </c>
      <c r="F6903">
        <v>6.28</v>
      </c>
      <c r="G6903">
        <v>6.31</v>
      </c>
      <c r="H6903">
        <v>3.39</v>
      </c>
      <c r="I6903">
        <v>5.76</v>
      </c>
      <c r="J6903">
        <v>5.93</v>
      </c>
      <c r="K6903">
        <v>2.7</v>
      </c>
      <c r="U6903">
        <v>20</v>
      </c>
      <c r="V6903">
        <v>35</v>
      </c>
      <c r="W6903">
        <v>26</v>
      </c>
      <c r="X6903">
        <v>140</v>
      </c>
      <c r="Y6903">
        <v>128</v>
      </c>
      <c r="Z6903">
        <v>149</v>
      </c>
      <c r="AA6903">
        <f t="shared" si="1465"/>
        <v>498</v>
      </c>
      <c r="AB6903">
        <f t="shared" si="1470"/>
        <v>8.2985878569663397E-5</v>
      </c>
      <c r="AC6903" s="175"/>
    </row>
    <row r="6904" spans="1:29">
      <c r="A6904" t="s">
        <v>15042</v>
      </c>
      <c r="B6904" t="s">
        <v>15043</v>
      </c>
      <c r="C6904">
        <v>4.0599999999999996</v>
      </c>
      <c r="D6904">
        <v>4.0599999999999996</v>
      </c>
      <c r="E6904">
        <v>3.08</v>
      </c>
      <c r="F6904">
        <v>6.3</v>
      </c>
      <c r="G6904">
        <v>6.32</v>
      </c>
      <c r="H6904">
        <v>3.48</v>
      </c>
      <c r="I6904">
        <v>5.83</v>
      </c>
      <c r="J6904">
        <v>5.96</v>
      </c>
      <c r="K6904">
        <v>2.7</v>
      </c>
      <c r="U6904">
        <v>20</v>
      </c>
      <c r="V6904">
        <v>34</v>
      </c>
      <c r="W6904">
        <v>23</v>
      </c>
      <c r="X6904">
        <v>132</v>
      </c>
      <c r="Y6904">
        <v>128</v>
      </c>
      <c r="Z6904">
        <v>144</v>
      </c>
      <c r="AA6904">
        <f t="shared" si="1465"/>
        <v>481</v>
      </c>
      <c r="AB6904">
        <f t="shared" si="1470"/>
        <v>8.0153027293188939E-5</v>
      </c>
      <c r="AC6904" s="175"/>
    </row>
    <row r="6905" spans="1:29">
      <c r="A6905" t="s">
        <v>15044</v>
      </c>
      <c r="B6905" t="s">
        <v>15045</v>
      </c>
      <c r="C6905">
        <v>4.0599999999999996</v>
      </c>
      <c r="D6905">
        <v>4.0599999999999996</v>
      </c>
      <c r="E6905">
        <v>3.09</v>
      </c>
      <c r="F6905">
        <v>6.3</v>
      </c>
      <c r="G6905">
        <v>6.32</v>
      </c>
      <c r="H6905">
        <v>3.54</v>
      </c>
      <c r="I6905">
        <v>5.84</v>
      </c>
      <c r="J6905">
        <v>5.97</v>
      </c>
      <c r="K6905">
        <v>2.7</v>
      </c>
      <c r="U6905">
        <v>24</v>
      </c>
      <c r="V6905">
        <v>32</v>
      </c>
      <c r="W6905">
        <v>25</v>
      </c>
      <c r="X6905">
        <v>106</v>
      </c>
      <c r="Y6905">
        <v>118</v>
      </c>
      <c r="Z6905">
        <v>116</v>
      </c>
      <c r="AA6905">
        <f t="shared" si="1465"/>
        <v>421</v>
      </c>
      <c r="AB6905">
        <f t="shared" si="1470"/>
        <v>7.0154728670337928E-5</v>
      </c>
      <c r="AC6905" s="175">
        <f t="shared" si="1462"/>
        <v>6.628038795398317E-5</v>
      </c>
    </row>
    <row r="6906" spans="1:29">
      <c r="A6906" t="s">
        <v>15046</v>
      </c>
      <c r="B6906" t="s">
        <v>15047</v>
      </c>
      <c r="C6906">
        <v>4.0599999999999996</v>
      </c>
      <c r="D6906">
        <v>4.0599999999999996</v>
      </c>
      <c r="E6906">
        <v>3.06</v>
      </c>
      <c r="F6906">
        <v>6.29</v>
      </c>
      <c r="G6906">
        <v>6.31</v>
      </c>
      <c r="H6906">
        <v>3.54</v>
      </c>
      <c r="I6906">
        <v>5.77</v>
      </c>
      <c r="J6906">
        <v>5.93</v>
      </c>
      <c r="K6906">
        <v>2.7</v>
      </c>
      <c r="U6906">
        <v>24</v>
      </c>
      <c r="V6906">
        <v>30</v>
      </c>
      <c r="W6906">
        <v>24</v>
      </c>
      <c r="X6906">
        <v>94</v>
      </c>
      <c r="Y6906">
        <v>121</v>
      </c>
      <c r="Z6906">
        <v>111</v>
      </c>
      <c r="AA6906">
        <f t="shared" si="1465"/>
        <v>404</v>
      </c>
      <c r="AB6906">
        <f t="shared" si="1470"/>
        <v>6.7321877393863484E-5</v>
      </c>
      <c r="AC6906" s="175"/>
    </row>
    <row r="6907" spans="1:29">
      <c r="A6907" t="s">
        <v>15048</v>
      </c>
      <c r="B6907" t="s">
        <v>15049</v>
      </c>
      <c r="C6907">
        <v>4.0599999999999996</v>
      </c>
      <c r="D6907">
        <v>4.0599999999999996</v>
      </c>
      <c r="E6907">
        <v>3.01</v>
      </c>
      <c r="F6907">
        <v>6.25</v>
      </c>
      <c r="G6907">
        <v>6.31</v>
      </c>
      <c r="H6907">
        <v>3.49</v>
      </c>
      <c r="I6907">
        <v>5.64</v>
      </c>
      <c r="J6907">
        <v>5.86</v>
      </c>
      <c r="K6907">
        <v>2.7</v>
      </c>
      <c r="U6907">
        <v>22</v>
      </c>
      <c r="V6907">
        <v>31</v>
      </c>
      <c r="W6907">
        <v>26</v>
      </c>
      <c r="X6907">
        <v>90</v>
      </c>
      <c r="Y6907">
        <v>110</v>
      </c>
      <c r="Z6907">
        <v>99</v>
      </c>
      <c r="AA6907">
        <f t="shared" si="1465"/>
        <v>378</v>
      </c>
      <c r="AB6907">
        <f t="shared" si="1470"/>
        <v>6.2989281323961376E-5</v>
      </c>
      <c r="AC6907" s="175"/>
    </row>
    <row r="6908" spans="1:29">
      <c r="A6908" t="s">
        <v>15050</v>
      </c>
      <c r="B6908" t="s">
        <v>15051</v>
      </c>
      <c r="C6908">
        <v>4.0599999999999996</v>
      </c>
      <c r="D6908">
        <v>4.0599999999999996</v>
      </c>
      <c r="E6908">
        <v>2.95</v>
      </c>
      <c r="F6908">
        <v>6.2</v>
      </c>
      <c r="G6908">
        <v>6.3</v>
      </c>
      <c r="H6908">
        <v>3.44</v>
      </c>
      <c r="I6908">
        <v>5.5</v>
      </c>
      <c r="J6908">
        <v>5.79</v>
      </c>
      <c r="K6908">
        <v>2.7</v>
      </c>
      <c r="U6908">
        <v>25</v>
      </c>
      <c r="V6908">
        <v>33</v>
      </c>
      <c r="W6908">
        <v>27</v>
      </c>
      <c r="X6908">
        <v>78</v>
      </c>
      <c r="Y6908">
        <v>108</v>
      </c>
      <c r="Z6908">
        <v>117</v>
      </c>
      <c r="AA6908">
        <f t="shared" si="1465"/>
        <v>388</v>
      </c>
      <c r="AB6908">
        <f t="shared" si="1470"/>
        <v>6.465566442776988E-5</v>
      </c>
      <c r="AC6908" s="175"/>
    </row>
    <row r="6909" spans="1:29">
      <c r="A6909" t="s">
        <v>15052</v>
      </c>
      <c r="B6909" t="s">
        <v>15053</v>
      </c>
      <c r="C6909">
        <v>4.05</v>
      </c>
      <c r="D6909">
        <v>4.0599999999999996</v>
      </c>
      <c r="E6909">
        <v>2.89</v>
      </c>
      <c r="F6909">
        <v>6.09</v>
      </c>
      <c r="G6909">
        <v>6.28</v>
      </c>
      <c r="H6909">
        <v>3.33</v>
      </c>
      <c r="I6909">
        <v>5.34</v>
      </c>
      <c r="J6909">
        <v>5.71</v>
      </c>
      <c r="K6909">
        <v>2.7</v>
      </c>
      <c r="U6909">
        <v>23</v>
      </c>
      <c r="V6909">
        <v>34</v>
      </c>
      <c r="W6909">
        <v>26</v>
      </c>
      <c r="X6909">
        <v>83</v>
      </c>
      <c r="Y6909">
        <v>116</v>
      </c>
      <c r="Z6909">
        <v>137</v>
      </c>
      <c r="AA6909">
        <f t="shared" si="1465"/>
        <v>419</v>
      </c>
      <c r="AB6909">
        <f t="shared" si="1470"/>
        <v>6.9821452049576233E-5</v>
      </c>
      <c r="AC6909" s="175">
        <f t="shared" ref="AC6909" si="1471">SUM(AB6909:AB6912)/4</f>
        <v>7.5278856714549081E-5</v>
      </c>
    </row>
    <row r="6910" spans="1:29">
      <c r="A6910" t="s">
        <v>15054</v>
      </c>
      <c r="B6910" t="s">
        <v>15055</v>
      </c>
      <c r="C6910">
        <v>4.03</v>
      </c>
      <c r="D6910">
        <v>4.0599999999999996</v>
      </c>
      <c r="E6910">
        <v>2.85</v>
      </c>
      <c r="F6910">
        <v>5.96</v>
      </c>
      <c r="G6910">
        <v>6.25</v>
      </c>
      <c r="H6910">
        <v>3.26</v>
      </c>
      <c r="I6910">
        <v>5.23</v>
      </c>
      <c r="J6910">
        <v>5.65</v>
      </c>
      <c r="K6910">
        <v>2.7</v>
      </c>
      <c r="U6910">
        <v>24</v>
      </c>
      <c r="V6910">
        <v>38</v>
      </c>
      <c r="W6910">
        <v>31</v>
      </c>
      <c r="X6910">
        <v>87</v>
      </c>
      <c r="Y6910">
        <v>122</v>
      </c>
      <c r="Z6910">
        <v>133</v>
      </c>
      <c r="AA6910">
        <f t="shared" si="1465"/>
        <v>435</v>
      </c>
      <c r="AB6910">
        <f t="shared" si="1470"/>
        <v>7.2487665015669837E-5</v>
      </c>
      <c r="AC6910" s="175"/>
    </row>
    <row r="6911" spans="1:29">
      <c r="A6911" t="s">
        <v>15056</v>
      </c>
      <c r="B6911" t="s">
        <v>15057</v>
      </c>
      <c r="C6911">
        <v>4.0199999999999996</v>
      </c>
      <c r="D6911">
        <v>4.0599999999999996</v>
      </c>
      <c r="E6911">
        <v>2.83</v>
      </c>
      <c r="F6911">
        <v>5.91</v>
      </c>
      <c r="G6911">
        <v>6.23</v>
      </c>
      <c r="H6911">
        <v>3.24</v>
      </c>
      <c r="I6911">
        <v>5.19</v>
      </c>
      <c r="J6911">
        <v>5.63</v>
      </c>
      <c r="K6911">
        <v>2.7</v>
      </c>
      <c r="U6911">
        <v>23</v>
      </c>
      <c r="V6911">
        <v>42</v>
      </c>
      <c r="W6911">
        <v>35</v>
      </c>
      <c r="X6911">
        <v>102</v>
      </c>
      <c r="Y6911">
        <v>125</v>
      </c>
      <c r="Z6911">
        <v>140</v>
      </c>
      <c r="AA6911">
        <f t="shared" si="1465"/>
        <v>467</v>
      </c>
      <c r="AB6911">
        <f t="shared" si="1470"/>
        <v>7.7820090947857044E-5</v>
      </c>
      <c r="AC6911" s="175"/>
    </row>
    <row r="6912" spans="1:29">
      <c r="A6912" t="s">
        <v>15058</v>
      </c>
      <c r="B6912" t="s">
        <v>15059</v>
      </c>
      <c r="C6912">
        <v>4.01</v>
      </c>
      <c r="D6912">
        <v>4.0599999999999996</v>
      </c>
      <c r="E6912">
        <v>2.81</v>
      </c>
      <c r="F6912">
        <v>5.83</v>
      </c>
      <c r="G6912">
        <v>6.22</v>
      </c>
      <c r="H6912">
        <v>3.21</v>
      </c>
      <c r="I6912">
        <v>5.13</v>
      </c>
      <c r="J6912">
        <v>5.6</v>
      </c>
      <c r="K6912">
        <v>2.7</v>
      </c>
      <c r="U6912">
        <v>22</v>
      </c>
      <c r="V6912">
        <v>42</v>
      </c>
      <c r="W6912">
        <v>34</v>
      </c>
      <c r="X6912">
        <v>106</v>
      </c>
      <c r="Y6912">
        <v>137</v>
      </c>
      <c r="Z6912">
        <v>145</v>
      </c>
      <c r="AA6912">
        <f t="shared" si="1465"/>
        <v>486</v>
      </c>
      <c r="AB6912">
        <f t="shared" si="1470"/>
        <v>8.0986218845093198E-5</v>
      </c>
      <c r="AC6912" s="175"/>
    </row>
    <row r="6913" spans="1:29">
      <c r="A6913" t="s">
        <v>15060</v>
      </c>
      <c r="B6913" t="s">
        <v>15061</v>
      </c>
      <c r="C6913">
        <v>3.99</v>
      </c>
      <c r="D6913">
        <v>4.0599999999999996</v>
      </c>
      <c r="E6913">
        <v>2.79</v>
      </c>
      <c r="F6913">
        <v>5.77</v>
      </c>
      <c r="G6913">
        <v>6.2</v>
      </c>
      <c r="H6913">
        <v>3.2</v>
      </c>
      <c r="I6913">
        <v>5.09</v>
      </c>
      <c r="J6913">
        <v>5.58</v>
      </c>
      <c r="K6913">
        <v>2.7</v>
      </c>
      <c r="U6913">
        <v>24</v>
      </c>
      <c r="V6913">
        <v>41</v>
      </c>
      <c r="W6913">
        <v>30</v>
      </c>
      <c r="X6913">
        <v>97</v>
      </c>
      <c r="Y6913">
        <v>132</v>
      </c>
      <c r="Z6913">
        <v>124</v>
      </c>
      <c r="AA6913">
        <f t="shared" si="1465"/>
        <v>448</v>
      </c>
      <c r="AB6913">
        <f t="shared" si="1470"/>
        <v>7.465396305062089E-5</v>
      </c>
      <c r="AC6913" s="175">
        <f t="shared" si="1464"/>
        <v>5.3032642278705579E-5</v>
      </c>
    </row>
    <row r="6914" spans="1:29">
      <c r="A6914" t="s">
        <v>15062</v>
      </c>
      <c r="B6914" t="s">
        <v>15063</v>
      </c>
      <c r="C6914">
        <v>3.96</v>
      </c>
      <c r="D6914">
        <v>4.05</v>
      </c>
      <c r="E6914">
        <v>2.77</v>
      </c>
      <c r="F6914">
        <v>5.65</v>
      </c>
      <c r="G6914">
        <v>6.15</v>
      </c>
      <c r="H6914">
        <v>3.16</v>
      </c>
      <c r="I6914">
        <v>5.03</v>
      </c>
      <c r="J6914">
        <v>5.54</v>
      </c>
      <c r="K6914">
        <v>2.7</v>
      </c>
      <c r="U6914">
        <v>18</v>
      </c>
      <c r="V6914">
        <v>32</v>
      </c>
      <c r="W6914">
        <v>23</v>
      </c>
      <c r="X6914">
        <v>95</v>
      </c>
      <c r="Y6914">
        <v>120</v>
      </c>
      <c r="Z6914">
        <v>72</v>
      </c>
      <c r="AA6914">
        <f t="shared" si="1465"/>
        <v>360</v>
      </c>
      <c r="AB6914">
        <f t="shared" si="1470"/>
        <v>5.998979173710607E-5</v>
      </c>
      <c r="AC6914" s="175"/>
    </row>
    <row r="6915" spans="1:29">
      <c r="A6915" t="s">
        <v>15064</v>
      </c>
      <c r="B6915" t="s">
        <v>15065</v>
      </c>
      <c r="C6915">
        <v>3.93</v>
      </c>
      <c r="D6915">
        <v>4.05</v>
      </c>
      <c r="E6915">
        <v>2.75</v>
      </c>
      <c r="F6915">
        <v>5.58</v>
      </c>
      <c r="G6915">
        <v>6.12</v>
      </c>
      <c r="H6915">
        <v>3.15</v>
      </c>
      <c r="I6915">
        <v>4.9800000000000004</v>
      </c>
      <c r="J6915">
        <v>5.52</v>
      </c>
      <c r="K6915">
        <v>2.7</v>
      </c>
      <c r="U6915">
        <v>16</v>
      </c>
      <c r="V6915">
        <v>23</v>
      </c>
      <c r="W6915">
        <v>13</v>
      </c>
      <c r="X6915">
        <v>71</v>
      </c>
      <c r="Y6915">
        <v>90</v>
      </c>
      <c r="Z6915">
        <v>30</v>
      </c>
      <c r="AA6915">
        <f t="shared" si="1465"/>
        <v>243</v>
      </c>
      <c r="AB6915">
        <f t="shared" si="1470"/>
        <v>4.0493109422546599E-5</v>
      </c>
      <c r="AC6915" s="175"/>
    </row>
    <row r="6916" spans="1:29">
      <c r="A6916" t="s">
        <v>15066</v>
      </c>
      <c r="B6916" t="s">
        <v>15067</v>
      </c>
      <c r="C6916">
        <v>3.9</v>
      </c>
      <c r="D6916">
        <v>4.04</v>
      </c>
      <c r="E6916">
        <v>2.74</v>
      </c>
      <c r="F6916">
        <v>5.52</v>
      </c>
      <c r="G6916">
        <v>6.09</v>
      </c>
      <c r="H6916">
        <v>3.13</v>
      </c>
      <c r="I6916">
        <v>4.9400000000000004</v>
      </c>
      <c r="J6916">
        <v>5.5</v>
      </c>
      <c r="K6916">
        <v>2.7</v>
      </c>
      <c r="U6916">
        <v>28</v>
      </c>
      <c r="V6916">
        <v>27</v>
      </c>
      <c r="W6916">
        <v>20</v>
      </c>
      <c r="X6916">
        <v>66</v>
      </c>
      <c r="Y6916">
        <v>68</v>
      </c>
      <c r="Z6916">
        <v>13</v>
      </c>
      <c r="AA6916">
        <f t="shared" si="1465"/>
        <v>222</v>
      </c>
      <c r="AB6916">
        <f t="shared" si="1470"/>
        <v>3.6993704904548743E-5</v>
      </c>
      <c r="AC6916" s="175"/>
    </row>
    <row r="6917" spans="1:29">
      <c r="A6917" t="s">
        <v>15068</v>
      </c>
      <c r="B6917" t="s">
        <v>15069</v>
      </c>
      <c r="C6917">
        <v>3.87</v>
      </c>
      <c r="D6917">
        <v>4.04</v>
      </c>
      <c r="E6917">
        <v>2.73</v>
      </c>
      <c r="F6917">
        <v>5.47</v>
      </c>
      <c r="G6917">
        <v>6.05</v>
      </c>
      <c r="H6917">
        <v>3.12</v>
      </c>
      <c r="I6917">
        <v>4.91</v>
      </c>
      <c r="J6917">
        <v>5.48</v>
      </c>
      <c r="K6917">
        <v>2.7</v>
      </c>
      <c r="U6917">
        <v>27</v>
      </c>
      <c r="V6917">
        <v>25</v>
      </c>
      <c r="W6917">
        <v>22</v>
      </c>
      <c r="X6917">
        <v>82</v>
      </c>
      <c r="Y6917">
        <v>71</v>
      </c>
      <c r="Z6917">
        <v>15</v>
      </c>
      <c r="AA6917">
        <f t="shared" si="1465"/>
        <v>242</v>
      </c>
      <c r="AB6917">
        <f t="shared" si="1470"/>
        <v>4.0326471112165744E-5</v>
      </c>
      <c r="AC6917" s="175">
        <f t="shared" si="1466"/>
        <v>4.7908514234494426E-5</v>
      </c>
    </row>
    <row r="6918" spans="1:29">
      <c r="A6918" t="s">
        <v>15070</v>
      </c>
      <c r="B6918" t="s">
        <v>15071</v>
      </c>
      <c r="C6918">
        <v>3.84</v>
      </c>
      <c r="D6918">
        <v>4.03</v>
      </c>
      <c r="E6918">
        <v>2.72</v>
      </c>
      <c r="F6918">
        <v>5.41</v>
      </c>
      <c r="G6918">
        <v>6.02</v>
      </c>
      <c r="H6918">
        <v>3.1</v>
      </c>
      <c r="I6918">
        <v>4.88</v>
      </c>
      <c r="J6918">
        <v>5.47</v>
      </c>
      <c r="K6918">
        <v>2.7</v>
      </c>
      <c r="U6918">
        <v>29</v>
      </c>
      <c r="V6918">
        <v>24</v>
      </c>
      <c r="W6918">
        <v>24</v>
      </c>
      <c r="X6918">
        <v>86</v>
      </c>
      <c r="Y6918">
        <v>69</v>
      </c>
      <c r="Z6918">
        <v>12</v>
      </c>
      <c r="AA6918">
        <f t="shared" ref="AA6918:AA6981" si="1472">SUM(U6918:Z6918)</f>
        <v>244</v>
      </c>
      <c r="AB6918">
        <f t="shared" si="1470"/>
        <v>4.0659747732927446E-5</v>
      </c>
      <c r="AC6918" s="175"/>
    </row>
    <row r="6919" spans="1:29">
      <c r="A6919" t="s">
        <v>15072</v>
      </c>
      <c r="B6919" t="s">
        <v>15073</v>
      </c>
      <c r="C6919">
        <v>3.82</v>
      </c>
      <c r="D6919">
        <v>4.03</v>
      </c>
      <c r="E6919">
        <v>2.71</v>
      </c>
      <c r="F6919">
        <v>5.35</v>
      </c>
      <c r="G6919">
        <v>5.97</v>
      </c>
      <c r="H6919">
        <v>3.08</v>
      </c>
      <c r="I6919">
        <v>4.8499999999999996</v>
      </c>
      <c r="J6919">
        <v>5.45</v>
      </c>
      <c r="K6919">
        <v>2.7</v>
      </c>
      <c r="U6919">
        <v>34</v>
      </c>
      <c r="V6919">
        <v>30</v>
      </c>
      <c r="W6919">
        <v>28</v>
      </c>
      <c r="X6919">
        <v>88</v>
      </c>
      <c r="Y6919">
        <v>66</v>
      </c>
      <c r="Z6919">
        <v>23</v>
      </c>
      <c r="AA6919">
        <f t="shared" si="1472"/>
        <v>269</v>
      </c>
      <c r="AB6919">
        <f t="shared" si="1470"/>
        <v>4.48257054924487E-5</v>
      </c>
      <c r="AC6919" s="175"/>
    </row>
    <row r="6920" spans="1:29">
      <c r="A6920" t="s">
        <v>15074</v>
      </c>
      <c r="B6920" t="s">
        <v>15075</v>
      </c>
      <c r="C6920">
        <v>3.81</v>
      </c>
      <c r="D6920">
        <v>4.03</v>
      </c>
      <c r="E6920">
        <v>2.7</v>
      </c>
      <c r="F6920">
        <v>5.31</v>
      </c>
      <c r="G6920">
        <v>5.95</v>
      </c>
      <c r="H6920">
        <v>3.07</v>
      </c>
      <c r="I6920">
        <v>4.84</v>
      </c>
      <c r="J6920">
        <v>5.44</v>
      </c>
      <c r="K6920">
        <v>2.7</v>
      </c>
      <c r="U6920">
        <v>35</v>
      </c>
      <c r="V6920">
        <v>43</v>
      </c>
      <c r="W6920">
        <v>38</v>
      </c>
      <c r="X6920">
        <v>120</v>
      </c>
      <c r="Y6920">
        <v>106</v>
      </c>
      <c r="Z6920">
        <v>53</v>
      </c>
      <c r="AA6920">
        <f t="shared" si="1472"/>
        <v>395</v>
      </c>
      <c r="AB6920">
        <f t="shared" si="1470"/>
        <v>6.5822132600435821E-5</v>
      </c>
      <c r="AC6920" s="175"/>
    </row>
    <row r="6921" spans="1:29">
      <c r="A6921" t="s">
        <v>15076</v>
      </c>
      <c r="B6921" t="s">
        <v>15077</v>
      </c>
      <c r="C6921">
        <v>3.79</v>
      </c>
      <c r="D6921">
        <v>4.0199999999999996</v>
      </c>
      <c r="E6921">
        <v>2.7</v>
      </c>
      <c r="F6921">
        <v>5.28</v>
      </c>
      <c r="G6921">
        <v>5.92</v>
      </c>
      <c r="H6921">
        <v>3.06</v>
      </c>
      <c r="I6921">
        <v>4.82</v>
      </c>
      <c r="J6921">
        <v>5.44</v>
      </c>
      <c r="K6921">
        <v>2.7</v>
      </c>
      <c r="U6921">
        <v>24</v>
      </c>
      <c r="V6921">
        <v>70</v>
      </c>
      <c r="W6921">
        <v>57</v>
      </c>
      <c r="X6921">
        <v>194</v>
      </c>
      <c r="Y6921">
        <v>144</v>
      </c>
      <c r="Z6921">
        <v>168</v>
      </c>
      <c r="AA6921">
        <f t="shared" si="1472"/>
        <v>657</v>
      </c>
      <c r="AB6921">
        <f t="shared" si="1470"/>
        <v>1.0948136992021858E-4</v>
      </c>
      <c r="AC6921" s="175">
        <f t="shared" si="1467"/>
        <v>1.2068779629333074E-4</v>
      </c>
    </row>
    <row r="6922" spans="1:29">
      <c r="A6922" t="s">
        <v>15078</v>
      </c>
      <c r="B6922" t="s">
        <v>15079</v>
      </c>
      <c r="C6922">
        <v>3.77</v>
      </c>
      <c r="D6922">
        <v>4.01</v>
      </c>
      <c r="E6922">
        <v>2.69</v>
      </c>
      <c r="F6922">
        <v>5.23</v>
      </c>
      <c r="G6922">
        <v>5.89</v>
      </c>
      <c r="H6922">
        <v>3.04</v>
      </c>
      <c r="I6922">
        <v>4.8</v>
      </c>
      <c r="J6922">
        <v>5.43</v>
      </c>
      <c r="K6922">
        <v>2.7</v>
      </c>
      <c r="U6922">
        <v>41</v>
      </c>
      <c r="V6922">
        <v>91</v>
      </c>
      <c r="W6922">
        <v>62</v>
      </c>
      <c r="X6922">
        <v>220</v>
      </c>
      <c r="Y6922">
        <v>122</v>
      </c>
      <c r="Z6922">
        <v>262</v>
      </c>
      <c r="AA6922">
        <f t="shared" si="1472"/>
        <v>798</v>
      </c>
      <c r="AB6922">
        <f t="shared" si="1470"/>
        <v>1.3297737168391845E-4</v>
      </c>
      <c r="AC6922" s="175"/>
    </row>
    <row r="6923" spans="1:29">
      <c r="A6923" t="s">
        <v>15080</v>
      </c>
      <c r="B6923" t="s">
        <v>15081</v>
      </c>
      <c r="C6923">
        <v>3.8</v>
      </c>
      <c r="D6923">
        <v>4.0199999999999996</v>
      </c>
      <c r="E6923">
        <v>2.7</v>
      </c>
      <c r="F6923">
        <v>5.24</v>
      </c>
      <c r="G6923">
        <v>5.88</v>
      </c>
      <c r="H6923">
        <v>3.03</v>
      </c>
      <c r="I6923">
        <v>4.83</v>
      </c>
      <c r="J6923">
        <v>5.44</v>
      </c>
      <c r="K6923">
        <v>2.7</v>
      </c>
      <c r="U6923">
        <v>45</v>
      </c>
      <c r="V6923">
        <v>72</v>
      </c>
      <c r="W6923">
        <v>67</v>
      </c>
      <c r="X6923">
        <v>218</v>
      </c>
      <c r="Y6923">
        <v>154</v>
      </c>
      <c r="Z6923">
        <v>226</v>
      </c>
      <c r="AA6923">
        <f t="shared" si="1472"/>
        <v>782</v>
      </c>
      <c r="AB6923">
        <f t="shared" si="1470"/>
        <v>1.3031115871782486E-4</v>
      </c>
      <c r="AC6923" s="175"/>
    </row>
    <row r="6924" spans="1:29">
      <c r="A6924" t="s">
        <v>15082</v>
      </c>
      <c r="B6924" t="s">
        <v>15083</v>
      </c>
      <c r="C6924">
        <v>3.9</v>
      </c>
      <c r="D6924">
        <v>4.05</v>
      </c>
      <c r="E6924">
        <v>2.73</v>
      </c>
      <c r="F6924">
        <v>5.39</v>
      </c>
      <c r="G6924">
        <v>5.98</v>
      </c>
      <c r="H6924">
        <v>3.05</v>
      </c>
      <c r="I6924">
        <v>4.93</v>
      </c>
      <c r="J6924">
        <v>5.49</v>
      </c>
      <c r="K6924">
        <v>2.7</v>
      </c>
      <c r="U6924">
        <v>56</v>
      </c>
      <c r="V6924">
        <v>70</v>
      </c>
      <c r="W6924">
        <v>61</v>
      </c>
      <c r="X6924">
        <v>164</v>
      </c>
      <c r="Y6924">
        <v>138</v>
      </c>
      <c r="Z6924">
        <v>171</v>
      </c>
      <c r="AA6924">
        <f t="shared" si="1472"/>
        <v>660</v>
      </c>
      <c r="AB6924">
        <f t="shared" si="1470"/>
        <v>1.0998128485136113E-4</v>
      </c>
      <c r="AC6924" s="175"/>
    </row>
    <row r="6925" spans="1:29">
      <c r="A6925" t="s">
        <v>15084</v>
      </c>
      <c r="B6925" t="s">
        <v>15085</v>
      </c>
      <c r="C6925">
        <v>3.97</v>
      </c>
      <c r="D6925">
        <v>4.0599999999999996</v>
      </c>
      <c r="E6925">
        <v>2.75</v>
      </c>
      <c r="F6925">
        <v>5.52</v>
      </c>
      <c r="G6925">
        <v>6.07</v>
      </c>
      <c r="H6925">
        <v>3.08</v>
      </c>
      <c r="I6925">
        <v>5.01</v>
      </c>
      <c r="J6925">
        <v>5.53</v>
      </c>
      <c r="K6925">
        <v>2.7</v>
      </c>
      <c r="U6925">
        <v>51</v>
      </c>
      <c r="V6925">
        <v>63</v>
      </c>
      <c r="W6925">
        <v>55</v>
      </c>
      <c r="X6925">
        <v>153</v>
      </c>
      <c r="Y6925">
        <v>140</v>
      </c>
      <c r="Z6925">
        <v>164</v>
      </c>
      <c r="AA6925">
        <f t="shared" si="1472"/>
        <v>626</v>
      </c>
      <c r="AB6925">
        <f t="shared" si="1470"/>
        <v>1.0431558229841223E-4</v>
      </c>
      <c r="AC6925" s="175">
        <f t="shared" si="1468"/>
        <v>9.5567071003417584E-5</v>
      </c>
    </row>
    <row r="6926" spans="1:29">
      <c r="A6926" t="s">
        <v>15086</v>
      </c>
      <c r="B6926" t="s">
        <v>15087</v>
      </c>
      <c r="C6926">
        <v>4.03</v>
      </c>
      <c r="D6926">
        <v>4.0599999999999996</v>
      </c>
      <c r="E6926">
        <v>2.79</v>
      </c>
      <c r="F6926">
        <v>5.72</v>
      </c>
      <c r="G6926">
        <v>6.2</v>
      </c>
      <c r="H6926">
        <v>3.13</v>
      </c>
      <c r="I6926">
        <v>5.1100000000000003</v>
      </c>
      <c r="J6926">
        <v>5.59</v>
      </c>
      <c r="K6926">
        <v>2.7</v>
      </c>
      <c r="U6926">
        <v>41</v>
      </c>
      <c r="V6926">
        <v>60</v>
      </c>
      <c r="W6926">
        <v>49</v>
      </c>
      <c r="X6926">
        <v>150</v>
      </c>
      <c r="Y6926">
        <v>133</v>
      </c>
      <c r="Z6926">
        <v>149</v>
      </c>
      <c r="AA6926">
        <f t="shared" si="1472"/>
        <v>582</v>
      </c>
      <c r="AB6926">
        <f t="shared" si="1470"/>
        <v>9.6983496641654806E-5</v>
      </c>
      <c r="AC6926" s="175"/>
    </row>
    <row r="6927" spans="1:29">
      <c r="A6927" t="s">
        <v>15088</v>
      </c>
      <c r="B6927" t="s">
        <v>15089</v>
      </c>
      <c r="C6927">
        <v>4.05</v>
      </c>
      <c r="D6927">
        <v>4.0599999999999996</v>
      </c>
      <c r="E6927">
        <v>2.82</v>
      </c>
      <c r="F6927">
        <v>5.86</v>
      </c>
      <c r="G6927">
        <v>6.24</v>
      </c>
      <c r="H6927">
        <v>3.16</v>
      </c>
      <c r="I6927">
        <v>5.19</v>
      </c>
      <c r="J6927">
        <v>5.63</v>
      </c>
      <c r="K6927">
        <v>2.7</v>
      </c>
      <c r="U6927">
        <v>37</v>
      </c>
      <c r="V6927">
        <v>56</v>
      </c>
      <c r="W6927">
        <v>42</v>
      </c>
      <c r="X6927">
        <v>139</v>
      </c>
      <c r="Y6927">
        <v>129</v>
      </c>
      <c r="Z6927">
        <v>151</v>
      </c>
      <c r="AA6927">
        <f t="shared" si="1472"/>
        <v>554</v>
      </c>
      <c r="AB6927">
        <f t="shared" si="1470"/>
        <v>9.2317623950991003E-5</v>
      </c>
      <c r="AC6927" s="175"/>
    </row>
    <row r="6928" spans="1:29">
      <c r="A6928" t="s">
        <v>15090</v>
      </c>
      <c r="B6928" t="s">
        <v>15091</v>
      </c>
      <c r="C6928">
        <v>4.05</v>
      </c>
      <c r="D6928">
        <v>4.0599999999999996</v>
      </c>
      <c r="E6928">
        <v>2.84</v>
      </c>
      <c r="F6928">
        <v>5.97</v>
      </c>
      <c r="G6928">
        <v>6.27</v>
      </c>
      <c r="H6928">
        <v>3.2</v>
      </c>
      <c r="I6928">
        <v>5.24</v>
      </c>
      <c r="J6928">
        <v>5.66</v>
      </c>
      <c r="K6928">
        <v>2.7</v>
      </c>
      <c r="U6928">
        <v>33</v>
      </c>
      <c r="V6928">
        <v>54</v>
      </c>
      <c r="W6928">
        <v>39</v>
      </c>
      <c r="X6928">
        <v>131</v>
      </c>
      <c r="Y6928">
        <v>130</v>
      </c>
      <c r="Z6928">
        <v>145</v>
      </c>
      <c r="AA6928">
        <f t="shared" si="1472"/>
        <v>532</v>
      </c>
      <c r="AB6928">
        <f t="shared" si="1470"/>
        <v>8.86515811226123E-5</v>
      </c>
      <c r="AC6928" s="175"/>
    </row>
    <row r="6929" spans="1:29">
      <c r="A6929" t="s">
        <v>15092</v>
      </c>
      <c r="B6929" t="s">
        <v>15093</v>
      </c>
      <c r="C6929">
        <v>4.05</v>
      </c>
      <c r="D6929">
        <v>4.0599999999999996</v>
      </c>
      <c r="E6929">
        <v>2.84</v>
      </c>
      <c r="F6929">
        <v>6</v>
      </c>
      <c r="G6929">
        <v>6.28</v>
      </c>
      <c r="H6929">
        <v>3.21</v>
      </c>
      <c r="I6929">
        <v>5.27</v>
      </c>
      <c r="J6929">
        <v>5.67</v>
      </c>
      <c r="K6929">
        <v>2.7</v>
      </c>
      <c r="U6929">
        <v>39</v>
      </c>
      <c r="V6929">
        <v>53</v>
      </c>
      <c r="W6929">
        <v>43</v>
      </c>
      <c r="X6929">
        <v>105</v>
      </c>
      <c r="Y6929">
        <v>119</v>
      </c>
      <c r="Z6929">
        <v>117</v>
      </c>
      <c r="AA6929">
        <f t="shared" si="1472"/>
        <v>476</v>
      </c>
      <c r="AB6929">
        <f t="shared" si="1470"/>
        <v>7.9319835741284694E-5</v>
      </c>
      <c r="AC6929" s="175">
        <f t="shared" ref="AC6929" si="1473">SUM(AB6929:AB6932)/4</f>
        <v>7.5903750378477258E-5</v>
      </c>
    </row>
    <row r="6930" spans="1:29">
      <c r="A6930" t="s">
        <v>15094</v>
      </c>
      <c r="B6930" t="s">
        <v>15095</v>
      </c>
      <c r="C6930">
        <v>4.0599999999999996</v>
      </c>
      <c r="D6930">
        <v>4.0599999999999996</v>
      </c>
      <c r="E6930">
        <v>2.85</v>
      </c>
      <c r="F6930">
        <v>6.03</v>
      </c>
      <c r="G6930">
        <v>6.28</v>
      </c>
      <c r="H6930">
        <v>3.22</v>
      </c>
      <c r="I6930">
        <v>5.29</v>
      </c>
      <c r="J6930">
        <v>5.69</v>
      </c>
      <c r="K6930">
        <v>2.7</v>
      </c>
      <c r="U6930">
        <v>39</v>
      </c>
      <c r="V6930">
        <v>50</v>
      </c>
      <c r="W6930">
        <v>43</v>
      </c>
      <c r="X6930">
        <v>93</v>
      </c>
      <c r="Y6930">
        <v>122</v>
      </c>
      <c r="Z6930">
        <v>112</v>
      </c>
      <c r="AA6930">
        <f t="shared" si="1472"/>
        <v>459</v>
      </c>
      <c r="AB6930">
        <f t="shared" si="1470"/>
        <v>7.6486984464810235E-5</v>
      </c>
      <c r="AC6930" s="175"/>
    </row>
    <row r="6931" spans="1:29">
      <c r="A6931" t="s">
        <v>15096</v>
      </c>
      <c r="B6931" t="s">
        <v>15097</v>
      </c>
      <c r="C6931">
        <v>4.05</v>
      </c>
      <c r="D6931">
        <v>4.0599999999999996</v>
      </c>
      <c r="E6931">
        <v>2.85</v>
      </c>
      <c r="F6931">
        <v>6</v>
      </c>
      <c r="G6931">
        <v>6.28</v>
      </c>
      <c r="H6931">
        <v>3.21</v>
      </c>
      <c r="I6931">
        <v>5.27</v>
      </c>
      <c r="J6931">
        <v>5.67</v>
      </c>
      <c r="K6931">
        <v>2.7</v>
      </c>
      <c r="U6931">
        <v>38</v>
      </c>
      <c r="V6931">
        <v>53</v>
      </c>
      <c r="W6931">
        <v>47</v>
      </c>
      <c r="X6931">
        <v>89</v>
      </c>
      <c r="Y6931">
        <v>111</v>
      </c>
      <c r="Z6931">
        <v>100</v>
      </c>
      <c r="AA6931">
        <f t="shared" si="1472"/>
        <v>438</v>
      </c>
      <c r="AB6931">
        <f t="shared" si="1470"/>
        <v>7.2987579946812386E-5</v>
      </c>
      <c r="AC6931" s="175"/>
    </row>
    <row r="6932" spans="1:29">
      <c r="A6932" t="s">
        <v>15098</v>
      </c>
      <c r="B6932" t="s">
        <v>15099</v>
      </c>
      <c r="C6932">
        <v>4.04</v>
      </c>
      <c r="D6932">
        <v>4.0599999999999996</v>
      </c>
      <c r="E6932">
        <v>2.82</v>
      </c>
      <c r="F6932">
        <v>5.9</v>
      </c>
      <c r="G6932">
        <v>6.25</v>
      </c>
      <c r="H6932">
        <v>3.18</v>
      </c>
      <c r="I6932">
        <v>5.2</v>
      </c>
      <c r="J6932">
        <v>5.64</v>
      </c>
      <c r="K6932">
        <v>2.7</v>
      </c>
      <c r="U6932">
        <v>41</v>
      </c>
      <c r="V6932">
        <v>56</v>
      </c>
      <c r="W6932">
        <v>48</v>
      </c>
      <c r="X6932">
        <v>77</v>
      </c>
      <c r="Y6932">
        <v>109</v>
      </c>
      <c r="Z6932">
        <v>118</v>
      </c>
      <c r="AA6932">
        <f t="shared" si="1472"/>
        <v>449</v>
      </c>
      <c r="AB6932">
        <f t="shared" si="1470"/>
        <v>7.4820601361001731E-5</v>
      </c>
      <c r="AC6932" s="175"/>
    </row>
    <row r="6933" spans="1:29">
      <c r="A6933" t="s">
        <v>15100</v>
      </c>
      <c r="B6933" t="s">
        <v>15101</v>
      </c>
      <c r="C6933">
        <v>3.96</v>
      </c>
      <c r="D6933">
        <v>4.0599999999999996</v>
      </c>
      <c r="E6933">
        <v>2.77</v>
      </c>
      <c r="F6933">
        <v>5.58</v>
      </c>
      <c r="G6933">
        <v>6.1</v>
      </c>
      <c r="H6933">
        <v>3.1</v>
      </c>
      <c r="I6933">
        <v>5.03</v>
      </c>
      <c r="J6933">
        <v>5.55</v>
      </c>
      <c r="K6933">
        <v>2.7</v>
      </c>
      <c r="U6933">
        <v>39</v>
      </c>
      <c r="V6933">
        <v>58</v>
      </c>
      <c r="W6933">
        <v>50</v>
      </c>
      <c r="X6933">
        <v>82</v>
      </c>
      <c r="Y6933">
        <v>117</v>
      </c>
      <c r="Z6933">
        <v>139</v>
      </c>
      <c r="AA6933">
        <f t="shared" si="1472"/>
        <v>485</v>
      </c>
      <c r="AB6933">
        <f t="shared" si="1470"/>
        <v>8.0819580534712343E-5</v>
      </c>
      <c r="AC6933" s="175">
        <f t="shared" ref="AC6933:AC6993" si="1474">SUM(AB6933:AB6936)/4</f>
        <v>8.6735240553232528E-5</v>
      </c>
    </row>
    <row r="6934" spans="1:29">
      <c r="A6934" t="s">
        <v>15102</v>
      </c>
      <c r="B6934" t="s">
        <v>15103</v>
      </c>
      <c r="C6934">
        <v>3.91</v>
      </c>
      <c r="D6934">
        <v>4.04</v>
      </c>
      <c r="E6934">
        <v>2.75</v>
      </c>
      <c r="F6934">
        <v>5.41</v>
      </c>
      <c r="G6934">
        <v>5.98</v>
      </c>
      <c r="H6934">
        <v>3.04</v>
      </c>
      <c r="I6934">
        <v>4.97</v>
      </c>
      <c r="J6934">
        <v>5.51</v>
      </c>
      <c r="K6934">
        <v>2.7</v>
      </c>
      <c r="U6934">
        <v>39</v>
      </c>
      <c r="V6934">
        <v>63</v>
      </c>
      <c r="W6934">
        <v>57</v>
      </c>
      <c r="X6934">
        <v>87</v>
      </c>
      <c r="Y6934">
        <v>123</v>
      </c>
      <c r="Z6934">
        <v>134</v>
      </c>
      <c r="AA6934">
        <f t="shared" si="1472"/>
        <v>503</v>
      </c>
      <c r="AB6934">
        <f t="shared" ref="AB6934:AB6997" si="1475">AA6934/$AD$4</f>
        <v>8.3819070121567642E-5</v>
      </c>
      <c r="AC6934" s="175"/>
    </row>
    <row r="6935" spans="1:29">
      <c r="A6935" t="s">
        <v>15104</v>
      </c>
      <c r="B6935" t="s">
        <v>15105</v>
      </c>
      <c r="C6935">
        <v>3.89</v>
      </c>
      <c r="D6935">
        <v>4.03</v>
      </c>
      <c r="E6935">
        <v>2.75</v>
      </c>
      <c r="F6935">
        <v>5.35</v>
      </c>
      <c r="G6935">
        <v>5.93</v>
      </c>
      <c r="H6935">
        <v>3.02</v>
      </c>
      <c r="I6935">
        <v>4.95</v>
      </c>
      <c r="J6935">
        <v>5.5</v>
      </c>
      <c r="K6935">
        <v>2.7</v>
      </c>
      <c r="U6935">
        <v>39</v>
      </c>
      <c r="V6935">
        <v>69</v>
      </c>
      <c r="W6935">
        <v>62</v>
      </c>
      <c r="X6935">
        <v>101</v>
      </c>
      <c r="Y6935">
        <v>127</v>
      </c>
      <c r="Z6935">
        <v>142</v>
      </c>
      <c r="AA6935">
        <f t="shared" si="1472"/>
        <v>540</v>
      </c>
      <c r="AB6935">
        <f t="shared" si="1475"/>
        <v>8.9984687605659108E-5</v>
      </c>
      <c r="AC6935" s="175"/>
    </row>
    <row r="6936" spans="1:29">
      <c r="A6936" t="s">
        <v>15106</v>
      </c>
      <c r="B6936" t="s">
        <v>15107</v>
      </c>
      <c r="C6936">
        <v>3.85</v>
      </c>
      <c r="D6936">
        <v>4.01</v>
      </c>
      <c r="E6936">
        <v>2.74</v>
      </c>
      <c r="F6936">
        <v>5.24</v>
      </c>
      <c r="G6936">
        <v>5.84</v>
      </c>
      <c r="H6936">
        <v>2.99</v>
      </c>
      <c r="I6936">
        <v>4.9000000000000004</v>
      </c>
      <c r="J6936">
        <v>5.48</v>
      </c>
      <c r="K6936">
        <v>2.7</v>
      </c>
      <c r="U6936">
        <v>36</v>
      </c>
      <c r="V6936">
        <v>69</v>
      </c>
      <c r="W6936">
        <v>58</v>
      </c>
      <c r="X6936">
        <v>106</v>
      </c>
      <c r="Y6936">
        <v>138</v>
      </c>
      <c r="Z6936">
        <v>147</v>
      </c>
      <c r="AA6936">
        <f t="shared" si="1472"/>
        <v>554</v>
      </c>
      <c r="AB6936">
        <f t="shared" si="1475"/>
        <v>9.2317623950991003E-5</v>
      </c>
      <c r="AC6936" s="175"/>
    </row>
    <row r="6937" spans="1:29">
      <c r="A6937" t="s">
        <v>15108</v>
      </c>
      <c r="B6937" t="s">
        <v>15109</v>
      </c>
      <c r="C6937">
        <v>3.81</v>
      </c>
      <c r="D6937">
        <v>3.99</v>
      </c>
      <c r="E6937">
        <v>2.73</v>
      </c>
      <c r="F6937">
        <v>5.16</v>
      </c>
      <c r="G6937">
        <v>5.78</v>
      </c>
      <c r="H6937">
        <v>2.97</v>
      </c>
      <c r="I6937">
        <v>4.87</v>
      </c>
      <c r="J6937">
        <v>5.46</v>
      </c>
      <c r="K6937">
        <v>2.7</v>
      </c>
      <c r="U6937">
        <v>39</v>
      </c>
      <c r="V6937">
        <v>66</v>
      </c>
      <c r="W6937">
        <v>52</v>
      </c>
      <c r="X6937">
        <v>97</v>
      </c>
      <c r="Y6937">
        <v>134</v>
      </c>
      <c r="Z6937">
        <v>126</v>
      </c>
      <c r="AA6937">
        <f t="shared" si="1472"/>
        <v>514</v>
      </c>
      <c r="AB6937">
        <f t="shared" si="1475"/>
        <v>8.5652091535757001E-5</v>
      </c>
      <c r="AC6937" s="175">
        <f t="shared" ref="AC6937:AC6997" si="1476">SUM(AB6937:AB6940)/4</f>
        <v>5.9573195961153941E-5</v>
      </c>
    </row>
    <row r="6938" spans="1:29">
      <c r="A6938" t="s">
        <v>15110</v>
      </c>
      <c r="B6938" t="s">
        <v>15111</v>
      </c>
      <c r="C6938">
        <v>3.78</v>
      </c>
      <c r="D6938">
        <v>3.97</v>
      </c>
      <c r="E6938">
        <v>2.72</v>
      </c>
      <c r="F6938">
        <v>5.08</v>
      </c>
      <c r="G6938">
        <v>5.72</v>
      </c>
      <c r="H6938">
        <v>2.95</v>
      </c>
      <c r="I6938">
        <v>4.84</v>
      </c>
      <c r="J6938">
        <v>5.45</v>
      </c>
      <c r="K6938">
        <v>2.7</v>
      </c>
      <c r="U6938">
        <v>30</v>
      </c>
      <c r="V6938">
        <v>52</v>
      </c>
      <c r="W6938">
        <v>37</v>
      </c>
      <c r="X6938">
        <v>94</v>
      </c>
      <c r="Y6938">
        <v>122</v>
      </c>
      <c r="Z6938">
        <v>73</v>
      </c>
      <c r="AA6938">
        <f t="shared" si="1472"/>
        <v>408</v>
      </c>
      <c r="AB6938">
        <f t="shared" si="1475"/>
        <v>6.7988430635386874E-5</v>
      </c>
      <c r="AC6938" s="175"/>
    </row>
    <row r="6939" spans="1:29">
      <c r="A6939" t="s">
        <v>15112</v>
      </c>
      <c r="B6939" t="s">
        <v>15113</v>
      </c>
      <c r="C6939">
        <v>3.78</v>
      </c>
      <c r="D6939">
        <v>3.97</v>
      </c>
      <c r="E6939">
        <v>2.72</v>
      </c>
      <c r="F6939">
        <v>5.07</v>
      </c>
      <c r="G6939">
        <v>5.71</v>
      </c>
      <c r="H6939">
        <v>2.95</v>
      </c>
      <c r="I6939">
        <v>4.83</v>
      </c>
      <c r="J6939">
        <v>5.44</v>
      </c>
      <c r="K6939">
        <v>2.7</v>
      </c>
      <c r="U6939">
        <v>26</v>
      </c>
      <c r="V6939">
        <v>36</v>
      </c>
      <c r="W6939">
        <v>23</v>
      </c>
      <c r="X6939">
        <v>70</v>
      </c>
      <c r="Y6939">
        <v>91</v>
      </c>
      <c r="Z6939">
        <v>30</v>
      </c>
      <c r="AA6939">
        <f t="shared" si="1472"/>
        <v>276</v>
      </c>
      <c r="AB6939">
        <f t="shared" si="1475"/>
        <v>4.5992173665114654E-5</v>
      </c>
      <c r="AC6939" s="175"/>
    </row>
    <row r="6940" spans="1:29">
      <c r="A6940" t="s">
        <v>15114</v>
      </c>
      <c r="B6940" t="s">
        <v>15115</v>
      </c>
      <c r="C6940">
        <v>3.77</v>
      </c>
      <c r="D6940">
        <v>3.96</v>
      </c>
      <c r="E6940">
        <v>2.72</v>
      </c>
      <c r="F6940">
        <v>5.07</v>
      </c>
      <c r="G6940">
        <v>5.71</v>
      </c>
      <c r="H6940">
        <v>2.94</v>
      </c>
      <c r="I6940">
        <v>4.83</v>
      </c>
      <c r="J6940">
        <v>5.45</v>
      </c>
      <c r="K6940">
        <v>2.7</v>
      </c>
      <c r="U6940">
        <v>32</v>
      </c>
      <c r="V6940">
        <v>30</v>
      </c>
      <c r="W6940">
        <v>23</v>
      </c>
      <c r="X6940">
        <v>66</v>
      </c>
      <c r="Y6940">
        <v>68</v>
      </c>
      <c r="Z6940">
        <v>13</v>
      </c>
      <c r="AA6940">
        <f t="shared" si="1472"/>
        <v>232</v>
      </c>
      <c r="AB6940">
        <f t="shared" si="1475"/>
        <v>3.8660088008357247E-5</v>
      </c>
      <c r="AC6940" s="175"/>
    </row>
    <row r="6941" spans="1:29">
      <c r="A6941" t="s">
        <v>15116</v>
      </c>
      <c r="B6941" t="s">
        <v>15117</v>
      </c>
      <c r="C6941">
        <v>3.76</v>
      </c>
      <c r="D6941">
        <v>3.96</v>
      </c>
      <c r="E6941">
        <v>2.71</v>
      </c>
      <c r="F6941">
        <v>5.03</v>
      </c>
      <c r="G6941">
        <v>5.68</v>
      </c>
      <c r="H6941">
        <v>2.94</v>
      </c>
      <c r="I6941">
        <v>4.82</v>
      </c>
      <c r="J6941">
        <v>5.44</v>
      </c>
      <c r="K6941">
        <v>2.7</v>
      </c>
      <c r="U6941">
        <v>30</v>
      </c>
      <c r="V6941">
        <v>28</v>
      </c>
      <c r="W6941">
        <v>24</v>
      </c>
      <c r="X6941">
        <v>83</v>
      </c>
      <c r="Y6941">
        <v>71</v>
      </c>
      <c r="Z6941">
        <v>15</v>
      </c>
      <c r="AA6941">
        <f t="shared" si="1472"/>
        <v>251</v>
      </c>
      <c r="AB6941">
        <f t="shared" si="1475"/>
        <v>4.1826215905593401E-5</v>
      </c>
      <c r="AC6941" s="175">
        <f t="shared" ref="AC6941:AC7001" si="1477">SUM(AB6941:AB6944)/4</f>
        <v>4.9824854803874212E-5</v>
      </c>
    </row>
    <row r="6942" spans="1:29">
      <c r="A6942" t="s">
        <v>15118</v>
      </c>
      <c r="B6942" t="s">
        <v>15119</v>
      </c>
      <c r="C6942">
        <v>3.75</v>
      </c>
      <c r="D6942">
        <v>3.95</v>
      </c>
      <c r="E6942">
        <v>2.71</v>
      </c>
      <c r="F6942">
        <v>5.01</v>
      </c>
      <c r="G6942">
        <v>5.66</v>
      </c>
      <c r="H6942">
        <v>2.93</v>
      </c>
      <c r="I6942">
        <v>4.8099999999999996</v>
      </c>
      <c r="J6942">
        <v>5.43</v>
      </c>
      <c r="K6942">
        <v>2.7</v>
      </c>
      <c r="U6942">
        <v>34</v>
      </c>
      <c r="V6942">
        <v>27</v>
      </c>
      <c r="W6942">
        <v>27</v>
      </c>
      <c r="X6942">
        <v>87</v>
      </c>
      <c r="Y6942">
        <v>69</v>
      </c>
      <c r="Z6942">
        <v>12</v>
      </c>
      <c r="AA6942">
        <f t="shared" si="1472"/>
        <v>256</v>
      </c>
      <c r="AB6942">
        <f t="shared" si="1475"/>
        <v>4.2659407457497646E-5</v>
      </c>
      <c r="AC6942" s="175"/>
    </row>
    <row r="6943" spans="1:29">
      <c r="A6943" t="s">
        <v>15120</v>
      </c>
      <c r="B6943" t="s">
        <v>15121</v>
      </c>
      <c r="C6943">
        <v>3.76</v>
      </c>
      <c r="D6943">
        <v>3.95</v>
      </c>
      <c r="E6943">
        <v>2.72</v>
      </c>
      <c r="F6943">
        <v>5.03</v>
      </c>
      <c r="G6943">
        <v>5.67</v>
      </c>
      <c r="H6943">
        <v>2.94</v>
      </c>
      <c r="I6943">
        <v>4.82</v>
      </c>
      <c r="J6943">
        <v>5.44</v>
      </c>
      <c r="K6943">
        <v>2.7</v>
      </c>
      <c r="U6943">
        <v>39</v>
      </c>
      <c r="V6943">
        <v>33</v>
      </c>
      <c r="W6943">
        <v>31</v>
      </c>
      <c r="X6943">
        <v>88</v>
      </c>
      <c r="Y6943">
        <v>66</v>
      </c>
      <c r="Z6943">
        <v>23</v>
      </c>
      <c r="AA6943">
        <f t="shared" si="1472"/>
        <v>280</v>
      </c>
      <c r="AB6943">
        <f t="shared" si="1475"/>
        <v>4.6658726906638051E-5</v>
      </c>
      <c r="AC6943" s="175"/>
    </row>
    <row r="6944" spans="1:29">
      <c r="A6944" t="s">
        <v>15122</v>
      </c>
      <c r="B6944" t="s">
        <v>15123</v>
      </c>
      <c r="C6944">
        <v>3.77</v>
      </c>
      <c r="D6944">
        <v>3.95</v>
      </c>
      <c r="E6944">
        <v>2.72</v>
      </c>
      <c r="F6944">
        <v>5.05</v>
      </c>
      <c r="G6944">
        <v>5.69</v>
      </c>
      <c r="H6944">
        <v>2.95</v>
      </c>
      <c r="I6944">
        <v>4.84</v>
      </c>
      <c r="J6944">
        <v>5.45</v>
      </c>
      <c r="K6944">
        <v>2.7</v>
      </c>
      <c r="U6944">
        <v>40</v>
      </c>
      <c r="V6944">
        <v>46</v>
      </c>
      <c r="W6944">
        <v>42</v>
      </c>
      <c r="X6944">
        <v>122</v>
      </c>
      <c r="Y6944">
        <v>106</v>
      </c>
      <c r="Z6944">
        <v>53</v>
      </c>
      <c r="AA6944">
        <f t="shared" si="1472"/>
        <v>409</v>
      </c>
      <c r="AB6944">
        <f t="shared" si="1475"/>
        <v>6.8155068945767729E-5</v>
      </c>
      <c r="AC6944" s="175"/>
    </row>
    <row r="6945" spans="1:29">
      <c r="A6945" t="s">
        <v>15124</v>
      </c>
      <c r="B6945" t="s">
        <v>15125</v>
      </c>
      <c r="C6945">
        <v>3.76</v>
      </c>
      <c r="D6945">
        <v>3.95</v>
      </c>
      <c r="E6945">
        <v>2.72</v>
      </c>
      <c r="F6945">
        <v>5.0199999999999996</v>
      </c>
      <c r="G6945">
        <v>5.67</v>
      </c>
      <c r="H6945">
        <v>2.94</v>
      </c>
      <c r="I6945">
        <v>4.83</v>
      </c>
      <c r="J6945">
        <v>5.44</v>
      </c>
      <c r="K6945">
        <v>2.7</v>
      </c>
      <c r="U6945">
        <v>31</v>
      </c>
      <c r="V6945">
        <v>75</v>
      </c>
      <c r="W6945">
        <v>62</v>
      </c>
      <c r="X6945">
        <v>196</v>
      </c>
      <c r="Y6945">
        <v>144</v>
      </c>
      <c r="Z6945">
        <v>168</v>
      </c>
      <c r="AA6945">
        <f t="shared" si="1472"/>
        <v>676</v>
      </c>
      <c r="AB6945">
        <f t="shared" si="1475"/>
        <v>1.1264749781745473E-4</v>
      </c>
      <c r="AC6945" s="175">
        <f t="shared" ref="AC6945:AC7005" si="1478">SUM(AB6945:AB6948)/4</f>
        <v>1.2435383912170946E-4</v>
      </c>
    </row>
    <row r="6946" spans="1:29">
      <c r="A6946" t="s">
        <v>15126</v>
      </c>
      <c r="B6946" t="s">
        <v>15127</v>
      </c>
      <c r="C6946">
        <v>3.79</v>
      </c>
      <c r="D6946">
        <v>3.97</v>
      </c>
      <c r="E6946">
        <v>2.73</v>
      </c>
      <c r="F6946">
        <v>5.07</v>
      </c>
      <c r="G6946">
        <v>5.71</v>
      </c>
      <c r="H6946">
        <v>2.95</v>
      </c>
      <c r="I6946">
        <v>4.8499999999999996</v>
      </c>
      <c r="J6946">
        <v>5.45</v>
      </c>
      <c r="K6946">
        <v>2.7</v>
      </c>
      <c r="U6946">
        <v>48</v>
      </c>
      <c r="V6946">
        <v>98</v>
      </c>
      <c r="W6946">
        <v>68</v>
      </c>
      <c r="X6946">
        <v>222</v>
      </c>
      <c r="Y6946">
        <v>122</v>
      </c>
      <c r="Z6946">
        <v>262</v>
      </c>
      <c r="AA6946">
        <f t="shared" si="1472"/>
        <v>820</v>
      </c>
      <c r="AB6946">
        <f t="shared" si="1475"/>
        <v>1.3664341451229717E-4</v>
      </c>
      <c r="AC6946" s="175"/>
    </row>
    <row r="6947" spans="1:29">
      <c r="A6947" t="s">
        <v>15128</v>
      </c>
      <c r="B6947" t="s">
        <v>15129</v>
      </c>
      <c r="C6947">
        <v>3.84</v>
      </c>
      <c r="D6947">
        <v>4</v>
      </c>
      <c r="E6947">
        <v>2.74</v>
      </c>
      <c r="F6947">
        <v>5.16</v>
      </c>
      <c r="G6947">
        <v>5.76</v>
      </c>
      <c r="H6947">
        <v>2.96</v>
      </c>
      <c r="I6947">
        <v>4.91</v>
      </c>
      <c r="J6947">
        <v>5.49</v>
      </c>
      <c r="K6947">
        <v>2.7</v>
      </c>
      <c r="U6947">
        <v>53</v>
      </c>
      <c r="V6947">
        <v>78</v>
      </c>
      <c r="W6947">
        <v>75</v>
      </c>
      <c r="X6947">
        <v>220</v>
      </c>
      <c r="Y6947">
        <v>154</v>
      </c>
      <c r="Z6947">
        <v>226</v>
      </c>
      <c r="AA6947">
        <f t="shared" si="1472"/>
        <v>806</v>
      </c>
      <c r="AB6947">
        <f t="shared" si="1475"/>
        <v>1.3431047816696526E-4</v>
      </c>
      <c r="AC6947" s="175"/>
    </row>
    <row r="6948" spans="1:29">
      <c r="A6948" t="s">
        <v>15130</v>
      </c>
      <c r="B6948" t="s">
        <v>15131</v>
      </c>
      <c r="C6948">
        <v>3.97</v>
      </c>
      <c r="D6948">
        <v>4.0599999999999996</v>
      </c>
      <c r="E6948">
        <v>2.79</v>
      </c>
      <c r="F6948">
        <v>5.43</v>
      </c>
      <c r="G6948">
        <v>5.94</v>
      </c>
      <c r="H6948">
        <v>3</v>
      </c>
      <c r="I6948">
        <v>5.07</v>
      </c>
      <c r="J6948">
        <v>5.57</v>
      </c>
      <c r="K6948">
        <v>2.7</v>
      </c>
      <c r="U6948">
        <v>64</v>
      </c>
      <c r="V6948">
        <v>76</v>
      </c>
      <c r="W6948">
        <v>68</v>
      </c>
      <c r="X6948">
        <v>166</v>
      </c>
      <c r="Y6948">
        <v>138</v>
      </c>
      <c r="Z6948">
        <v>171</v>
      </c>
      <c r="AA6948">
        <f t="shared" si="1472"/>
        <v>683</v>
      </c>
      <c r="AB6948">
        <f t="shared" si="1475"/>
        <v>1.1381396599012069E-4</v>
      </c>
      <c r="AC6948" s="175"/>
    </row>
    <row r="6949" spans="1:29">
      <c r="A6949" t="s">
        <v>15132</v>
      </c>
      <c r="B6949" t="s">
        <v>15133</v>
      </c>
      <c r="C6949">
        <v>4.05</v>
      </c>
      <c r="D6949">
        <v>4.0599999999999996</v>
      </c>
      <c r="E6949">
        <v>2.82</v>
      </c>
      <c r="F6949">
        <v>5.64</v>
      </c>
      <c r="G6949">
        <v>6.07</v>
      </c>
      <c r="H6949">
        <v>3.04</v>
      </c>
      <c r="I6949">
        <v>5.19</v>
      </c>
      <c r="J6949">
        <v>5.63</v>
      </c>
      <c r="K6949">
        <v>2.7</v>
      </c>
      <c r="U6949">
        <v>58</v>
      </c>
      <c r="V6949">
        <v>68</v>
      </c>
      <c r="W6949">
        <v>60</v>
      </c>
      <c r="X6949">
        <v>154</v>
      </c>
      <c r="Y6949">
        <v>140</v>
      </c>
      <c r="Z6949">
        <v>164</v>
      </c>
      <c r="AA6949">
        <f t="shared" si="1472"/>
        <v>644</v>
      </c>
      <c r="AB6949">
        <f t="shared" si="1475"/>
        <v>1.0731507188526753E-4</v>
      </c>
      <c r="AC6949" s="175">
        <f t="shared" ref="AC6949:AC7009" si="1479">SUM(AB6949:AB6952)/4</f>
        <v>9.8524901012677683E-5</v>
      </c>
    </row>
    <row r="6950" spans="1:29">
      <c r="A6950" t="s">
        <v>15134</v>
      </c>
      <c r="B6950" t="s">
        <v>15135</v>
      </c>
      <c r="C6950">
        <v>4.0599999999999996</v>
      </c>
      <c r="D6950">
        <v>4.0599999999999996</v>
      </c>
      <c r="E6950">
        <v>2.88</v>
      </c>
      <c r="F6950">
        <v>5.98</v>
      </c>
      <c r="G6950">
        <v>6.26</v>
      </c>
      <c r="H6950">
        <v>3.14</v>
      </c>
      <c r="I6950">
        <v>5.35</v>
      </c>
      <c r="J6950">
        <v>5.71</v>
      </c>
      <c r="K6950">
        <v>2.7</v>
      </c>
      <c r="U6950">
        <v>48</v>
      </c>
      <c r="V6950">
        <v>65</v>
      </c>
      <c r="W6950">
        <v>55</v>
      </c>
      <c r="X6950">
        <v>151</v>
      </c>
      <c r="Y6950">
        <v>133</v>
      </c>
      <c r="Z6950">
        <v>149</v>
      </c>
      <c r="AA6950">
        <f t="shared" si="1472"/>
        <v>601</v>
      </c>
      <c r="AB6950">
        <f t="shared" si="1475"/>
        <v>1.0014962453889096E-4</v>
      </c>
      <c r="AC6950" s="175"/>
    </row>
    <row r="6951" spans="1:29">
      <c r="A6951" t="s">
        <v>15136</v>
      </c>
      <c r="B6951" t="s">
        <v>15137</v>
      </c>
      <c r="C6951">
        <v>4.0599999999999996</v>
      </c>
      <c r="D6951">
        <v>4.0599999999999996</v>
      </c>
      <c r="E6951">
        <v>2.91</v>
      </c>
      <c r="F6951">
        <v>6.14</v>
      </c>
      <c r="G6951">
        <v>6.3</v>
      </c>
      <c r="H6951">
        <v>3.19</v>
      </c>
      <c r="I6951">
        <v>5.44</v>
      </c>
      <c r="J6951">
        <v>5.76</v>
      </c>
      <c r="K6951">
        <v>2.7</v>
      </c>
      <c r="U6951">
        <v>43</v>
      </c>
      <c r="V6951">
        <v>61</v>
      </c>
      <c r="W6951">
        <v>47</v>
      </c>
      <c r="X6951">
        <v>140</v>
      </c>
      <c r="Y6951">
        <v>129</v>
      </c>
      <c r="Z6951">
        <v>151</v>
      </c>
      <c r="AA6951">
        <f t="shared" si="1472"/>
        <v>571</v>
      </c>
      <c r="AB6951">
        <f t="shared" si="1475"/>
        <v>9.5150475227465461E-5</v>
      </c>
      <c r="AC6951" s="175"/>
    </row>
    <row r="6952" spans="1:29">
      <c r="A6952" t="s">
        <v>15138</v>
      </c>
      <c r="B6952" t="s">
        <v>15139</v>
      </c>
      <c r="C6952">
        <v>4.0599999999999996</v>
      </c>
      <c r="D6952">
        <v>4.0599999999999996</v>
      </c>
      <c r="E6952">
        <v>2.93</v>
      </c>
      <c r="F6952">
        <v>6.21</v>
      </c>
      <c r="G6952">
        <v>6.31</v>
      </c>
      <c r="H6952">
        <v>3.25</v>
      </c>
      <c r="I6952">
        <v>5.52</v>
      </c>
      <c r="J6952">
        <v>5.8</v>
      </c>
      <c r="K6952">
        <v>2.7</v>
      </c>
      <c r="U6952">
        <v>38</v>
      </c>
      <c r="V6952">
        <v>59</v>
      </c>
      <c r="W6952">
        <v>44</v>
      </c>
      <c r="X6952">
        <v>133</v>
      </c>
      <c r="Y6952">
        <v>130</v>
      </c>
      <c r="Z6952">
        <v>145</v>
      </c>
      <c r="AA6952">
        <f t="shared" si="1472"/>
        <v>549</v>
      </c>
      <c r="AB6952">
        <f t="shared" si="1475"/>
        <v>9.1484432399086758E-5</v>
      </c>
      <c r="AC6952" s="175"/>
    </row>
    <row r="6953" spans="1:29">
      <c r="A6953" t="s">
        <v>15140</v>
      </c>
      <c r="B6953" t="s">
        <v>15141</v>
      </c>
      <c r="C6953">
        <v>4.0599999999999996</v>
      </c>
      <c r="D6953">
        <v>4.0599999999999996</v>
      </c>
      <c r="E6953">
        <v>2.94</v>
      </c>
      <c r="F6953">
        <v>6.23</v>
      </c>
      <c r="G6953">
        <v>6.31</v>
      </c>
      <c r="H6953">
        <v>3.28</v>
      </c>
      <c r="I6953">
        <v>5.55</v>
      </c>
      <c r="J6953">
        <v>5.82</v>
      </c>
      <c r="K6953">
        <v>2.7</v>
      </c>
      <c r="U6953">
        <v>44</v>
      </c>
      <c r="V6953">
        <v>58</v>
      </c>
      <c r="W6953">
        <v>48</v>
      </c>
      <c r="X6953">
        <v>106</v>
      </c>
      <c r="Y6953">
        <v>119</v>
      </c>
      <c r="Z6953">
        <v>117</v>
      </c>
      <c r="AA6953">
        <f t="shared" si="1472"/>
        <v>492</v>
      </c>
      <c r="AB6953">
        <f t="shared" si="1475"/>
        <v>8.1986048707378297E-5</v>
      </c>
      <c r="AC6953" s="175">
        <f t="shared" ref="AC6953:AC7013" si="1480">SUM(AB6953:AB6956)/4</f>
        <v>7.8653282499761289E-5</v>
      </c>
    </row>
    <row r="6954" spans="1:29">
      <c r="A6954" t="s">
        <v>15142</v>
      </c>
      <c r="B6954" t="s">
        <v>15143</v>
      </c>
      <c r="C6954">
        <v>4.0599999999999996</v>
      </c>
      <c r="D6954">
        <v>4.0599999999999996</v>
      </c>
      <c r="E6954">
        <v>2.95</v>
      </c>
      <c r="F6954">
        <v>6.24</v>
      </c>
      <c r="G6954">
        <v>6.31</v>
      </c>
      <c r="H6954">
        <v>3.29</v>
      </c>
      <c r="I6954">
        <v>5.55</v>
      </c>
      <c r="J6954">
        <v>5.82</v>
      </c>
      <c r="K6954">
        <v>2.7</v>
      </c>
      <c r="U6954">
        <v>44</v>
      </c>
      <c r="V6954">
        <v>54</v>
      </c>
      <c r="W6954">
        <v>48</v>
      </c>
      <c r="X6954">
        <v>94</v>
      </c>
      <c r="Y6954">
        <v>122</v>
      </c>
      <c r="Z6954">
        <v>112</v>
      </c>
      <c r="AA6954">
        <f t="shared" si="1472"/>
        <v>474</v>
      </c>
      <c r="AB6954">
        <f t="shared" si="1475"/>
        <v>7.8986559120522985E-5</v>
      </c>
      <c r="AC6954" s="175"/>
    </row>
    <row r="6955" spans="1:29">
      <c r="A6955" t="s">
        <v>15144</v>
      </c>
      <c r="B6955" t="s">
        <v>15145</v>
      </c>
      <c r="C6955">
        <v>4.0599999999999996</v>
      </c>
      <c r="D6955">
        <v>4.0599999999999996</v>
      </c>
      <c r="E6955">
        <v>2.92</v>
      </c>
      <c r="F6955">
        <v>6.21</v>
      </c>
      <c r="G6955">
        <v>6.31</v>
      </c>
      <c r="H6955">
        <v>3.28</v>
      </c>
      <c r="I6955">
        <v>5.48</v>
      </c>
      <c r="J6955">
        <v>5.78</v>
      </c>
      <c r="K6955">
        <v>2.7</v>
      </c>
      <c r="U6955">
        <v>43</v>
      </c>
      <c r="V6955">
        <v>58</v>
      </c>
      <c r="W6955">
        <v>53</v>
      </c>
      <c r="X6955">
        <v>90</v>
      </c>
      <c r="Y6955">
        <v>111</v>
      </c>
      <c r="Z6955">
        <v>100</v>
      </c>
      <c r="AA6955">
        <f t="shared" si="1472"/>
        <v>455</v>
      </c>
      <c r="AB6955">
        <f t="shared" si="1475"/>
        <v>7.5820431223286831E-5</v>
      </c>
      <c r="AC6955" s="175"/>
    </row>
    <row r="6956" spans="1:29">
      <c r="A6956" t="s">
        <v>15146</v>
      </c>
      <c r="B6956" t="s">
        <v>15147</v>
      </c>
      <c r="C6956">
        <v>4.0599999999999996</v>
      </c>
      <c r="D6956">
        <v>4.0599999999999996</v>
      </c>
      <c r="E6956">
        <v>2.89</v>
      </c>
      <c r="F6956">
        <v>6.14</v>
      </c>
      <c r="G6956">
        <v>6.3</v>
      </c>
      <c r="H6956">
        <v>3.26</v>
      </c>
      <c r="I6956">
        <v>5.38</v>
      </c>
      <c r="J6956">
        <v>5.73</v>
      </c>
      <c r="K6956">
        <v>2.7</v>
      </c>
      <c r="U6956">
        <v>47</v>
      </c>
      <c r="V6956">
        <v>61</v>
      </c>
      <c r="W6956">
        <v>54</v>
      </c>
      <c r="X6956">
        <v>78</v>
      </c>
      <c r="Y6956">
        <v>109</v>
      </c>
      <c r="Z6956">
        <v>118</v>
      </c>
      <c r="AA6956">
        <f t="shared" si="1472"/>
        <v>467</v>
      </c>
      <c r="AB6956">
        <f t="shared" si="1475"/>
        <v>7.7820090947857044E-5</v>
      </c>
      <c r="AC6956" s="175"/>
    </row>
    <row r="6957" spans="1:29">
      <c r="A6957" t="s">
        <v>15148</v>
      </c>
      <c r="B6957" t="s">
        <v>15149</v>
      </c>
      <c r="C6957">
        <v>4.05</v>
      </c>
      <c r="D6957">
        <v>4.0599999999999996</v>
      </c>
      <c r="E6957">
        <v>2.84</v>
      </c>
      <c r="F6957">
        <v>5.9</v>
      </c>
      <c r="G6957">
        <v>6.25</v>
      </c>
      <c r="H6957">
        <v>3.18</v>
      </c>
      <c r="I6957">
        <v>5.23</v>
      </c>
      <c r="J6957">
        <v>5.65</v>
      </c>
      <c r="K6957">
        <v>2.7</v>
      </c>
      <c r="U6957">
        <v>44</v>
      </c>
      <c r="V6957">
        <v>63</v>
      </c>
      <c r="W6957">
        <v>56</v>
      </c>
      <c r="X6957">
        <v>83</v>
      </c>
      <c r="Y6957">
        <v>117</v>
      </c>
      <c r="Z6957">
        <v>139</v>
      </c>
      <c r="AA6957">
        <f t="shared" si="1472"/>
        <v>502</v>
      </c>
      <c r="AB6957">
        <f t="shared" si="1475"/>
        <v>8.3652431811186801E-5</v>
      </c>
      <c r="AC6957" s="175">
        <f t="shared" ref="AC6957:AC7017" si="1481">SUM(AB6957:AB6960)/4</f>
        <v>8.9859708872873468E-5</v>
      </c>
    </row>
    <row r="6958" spans="1:29">
      <c r="A6958" t="s">
        <v>15150</v>
      </c>
      <c r="B6958" t="s">
        <v>15151</v>
      </c>
      <c r="C6958">
        <v>4.03</v>
      </c>
      <c r="D6958">
        <v>4.0599999999999996</v>
      </c>
      <c r="E6958">
        <v>2.81</v>
      </c>
      <c r="F6958">
        <v>5.74</v>
      </c>
      <c r="G6958">
        <v>6.16</v>
      </c>
      <c r="H6958">
        <v>3.12</v>
      </c>
      <c r="I6958">
        <v>5.15</v>
      </c>
      <c r="J6958">
        <v>5.61</v>
      </c>
      <c r="K6958">
        <v>2.7</v>
      </c>
      <c r="U6958">
        <v>44</v>
      </c>
      <c r="V6958">
        <v>69</v>
      </c>
      <c r="W6958">
        <v>64</v>
      </c>
      <c r="X6958">
        <v>88</v>
      </c>
      <c r="Y6958">
        <v>123</v>
      </c>
      <c r="Z6958">
        <v>135</v>
      </c>
      <c r="AA6958">
        <f t="shared" si="1472"/>
        <v>523</v>
      </c>
      <c r="AB6958">
        <f t="shared" si="1475"/>
        <v>8.715183632918465E-5</v>
      </c>
      <c r="AC6958" s="175"/>
    </row>
    <row r="6959" spans="1:29">
      <c r="A6959" t="s">
        <v>15152</v>
      </c>
      <c r="B6959" t="s">
        <v>15153</v>
      </c>
      <c r="C6959">
        <v>4</v>
      </c>
      <c r="D6959">
        <v>4.0599999999999996</v>
      </c>
      <c r="E6959">
        <v>2.8</v>
      </c>
      <c r="F6959">
        <v>5.66</v>
      </c>
      <c r="G6959">
        <v>6.12</v>
      </c>
      <c r="H6959">
        <v>3.1</v>
      </c>
      <c r="I6959">
        <v>5.12</v>
      </c>
      <c r="J6959">
        <v>5.59</v>
      </c>
      <c r="K6959">
        <v>2.7</v>
      </c>
      <c r="U6959">
        <v>44</v>
      </c>
      <c r="V6959">
        <v>75</v>
      </c>
      <c r="W6959">
        <v>69</v>
      </c>
      <c r="X6959">
        <v>102</v>
      </c>
      <c r="Y6959">
        <v>127</v>
      </c>
      <c r="Z6959">
        <v>142</v>
      </c>
      <c r="AA6959">
        <f t="shared" si="1472"/>
        <v>559</v>
      </c>
      <c r="AB6959">
        <f t="shared" si="1475"/>
        <v>9.3150815502895262E-5</v>
      </c>
      <c r="AC6959" s="175"/>
    </row>
    <row r="6960" spans="1:29">
      <c r="A6960" t="s">
        <v>15154</v>
      </c>
      <c r="B6960" t="s">
        <v>15155</v>
      </c>
      <c r="C6960">
        <v>3.99</v>
      </c>
      <c r="D6960">
        <v>4.0599999999999996</v>
      </c>
      <c r="E6960">
        <v>2.79</v>
      </c>
      <c r="F6960">
        <v>5.62</v>
      </c>
      <c r="G6960">
        <v>6.09</v>
      </c>
      <c r="H6960">
        <v>3.09</v>
      </c>
      <c r="I6960">
        <v>5.0999999999999996</v>
      </c>
      <c r="J6960">
        <v>5.58</v>
      </c>
      <c r="K6960">
        <v>2.7</v>
      </c>
      <c r="U6960">
        <v>42</v>
      </c>
      <c r="V6960">
        <v>75</v>
      </c>
      <c r="W6960">
        <v>65</v>
      </c>
      <c r="X6960">
        <v>106</v>
      </c>
      <c r="Y6960">
        <v>138</v>
      </c>
      <c r="Z6960">
        <v>147</v>
      </c>
      <c r="AA6960">
        <f t="shared" si="1472"/>
        <v>573</v>
      </c>
      <c r="AB6960">
        <f t="shared" si="1475"/>
        <v>9.5483751848227157E-5</v>
      </c>
      <c r="AC6960" s="175"/>
    </row>
    <row r="6961" spans="1:29">
      <c r="A6961" t="s">
        <v>15156</v>
      </c>
      <c r="B6961" t="s">
        <v>15157</v>
      </c>
      <c r="C6961">
        <v>3.98</v>
      </c>
      <c r="D6961">
        <v>4.05</v>
      </c>
      <c r="E6961">
        <v>2.79</v>
      </c>
      <c r="F6961">
        <v>5.59</v>
      </c>
      <c r="G6961">
        <v>6.08</v>
      </c>
      <c r="H6961">
        <v>3.08</v>
      </c>
      <c r="I6961">
        <v>5.08</v>
      </c>
      <c r="J6961">
        <v>5.58</v>
      </c>
      <c r="K6961">
        <v>2.7</v>
      </c>
      <c r="U6961">
        <v>44</v>
      </c>
      <c r="V6961">
        <v>72</v>
      </c>
      <c r="W6961">
        <v>58</v>
      </c>
      <c r="X6961">
        <v>98</v>
      </c>
      <c r="Y6961">
        <v>134</v>
      </c>
      <c r="Z6961">
        <v>126</v>
      </c>
      <c r="AA6961">
        <f t="shared" si="1472"/>
        <v>532</v>
      </c>
      <c r="AB6961">
        <f t="shared" si="1475"/>
        <v>8.86515811226123E-5</v>
      </c>
      <c r="AC6961" s="175">
        <f t="shared" ref="AC6961:AC7021" si="1482">SUM(AB6961:AB6964)/4</f>
        <v>6.1656174840914581E-5</v>
      </c>
    </row>
    <row r="6962" spans="1:29">
      <c r="A6962" t="s">
        <v>15158</v>
      </c>
      <c r="B6962" t="s">
        <v>15159</v>
      </c>
      <c r="C6962">
        <v>3.98</v>
      </c>
      <c r="D6962">
        <v>4.05</v>
      </c>
      <c r="E6962">
        <v>2.78</v>
      </c>
      <c r="F6962">
        <v>5.54</v>
      </c>
      <c r="G6962">
        <v>6.06</v>
      </c>
      <c r="H6962">
        <v>3.07</v>
      </c>
      <c r="I6962">
        <v>5.05</v>
      </c>
      <c r="J6962">
        <v>5.56</v>
      </c>
      <c r="K6962">
        <v>2.7</v>
      </c>
      <c r="U6962">
        <v>35</v>
      </c>
      <c r="V6962">
        <v>56</v>
      </c>
      <c r="W6962">
        <v>41</v>
      </c>
      <c r="X6962">
        <v>95</v>
      </c>
      <c r="Y6962">
        <v>122</v>
      </c>
      <c r="Z6962">
        <v>73</v>
      </c>
      <c r="AA6962">
        <f t="shared" si="1472"/>
        <v>422</v>
      </c>
      <c r="AB6962">
        <f t="shared" si="1475"/>
        <v>7.0321366980718783E-5</v>
      </c>
      <c r="AC6962" s="175"/>
    </row>
    <row r="6963" spans="1:29">
      <c r="A6963" t="s">
        <v>15160</v>
      </c>
      <c r="B6963" t="s">
        <v>15161</v>
      </c>
      <c r="C6963">
        <v>3.98</v>
      </c>
      <c r="D6963">
        <v>4.05</v>
      </c>
      <c r="E6963">
        <v>2.77</v>
      </c>
      <c r="F6963">
        <v>5.52</v>
      </c>
      <c r="G6963">
        <v>6.05</v>
      </c>
      <c r="H6963">
        <v>3.07</v>
      </c>
      <c r="I6963">
        <v>5.04</v>
      </c>
      <c r="J6963">
        <v>5.55</v>
      </c>
      <c r="K6963">
        <v>2.7</v>
      </c>
      <c r="U6963">
        <v>29</v>
      </c>
      <c r="V6963">
        <v>39</v>
      </c>
      <c r="W6963">
        <v>25</v>
      </c>
      <c r="X6963">
        <v>71</v>
      </c>
      <c r="Y6963">
        <v>91</v>
      </c>
      <c r="Z6963">
        <v>30</v>
      </c>
      <c r="AA6963">
        <f t="shared" si="1472"/>
        <v>285</v>
      </c>
      <c r="AB6963">
        <f t="shared" si="1475"/>
        <v>4.7491918458542303E-5</v>
      </c>
      <c r="AC6963" s="175"/>
    </row>
    <row r="6964" spans="1:29">
      <c r="A6964" t="s">
        <v>15162</v>
      </c>
      <c r="B6964" t="s">
        <v>15163</v>
      </c>
      <c r="C6964">
        <v>3.98</v>
      </c>
      <c r="D6964">
        <v>4.05</v>
      </c>
      <c r="E6964">
        <v>2.77</v>
      </c>
      <c r="F6964">
        <v>5.53</v>
      </c>
      <c r="G6964">
        <v>6.06</v>
      </c>
      <c r="H6964">
        <v>3.06</v>
      </c>
      <c r="I6964">
        <v>5.04</v>
      </c>
      <c r="J6964">
        <v>5.55</v>
      </c>
      <c r="K6964">
        <v>2.7</v>
      </c>
      <c r="U6964">
        <v>32</v>
      </c>
      <c r="V6964">
        <v>32</v>
      </c>
      <c r="W6964">
        <v>24</v>
      </c>
      <c r="X6964">
        <v>72</v>
      </c>
      <c r="Y6964">
        <v>68</v>
      </c>
      <c r="Z6964">
        <v>13</v>
      </c>
      <c r="AA6964">
        <f t="shared" si="1472"/>
        <v>241</v>
      </c>
      <c r="AB6964">
        <f t="shared" si="1475"/>
        <v>4.0159832801784897E-5</v>
      </c>
      <c r="AC6964" s="175"/>
    </row>
    <row r="6965" spans="1:29">
      <c r="A6965" t="s">
        <v>15164</v>
      </c>
      <c r="B6965" t="s">
        <v>15165</v>
      </c>
      <c r="C6965">
        <v>3.97</v>
      </c>
      <c r="D6965">
        <v>4.05</v>
      </c>
      <c r="E6965">
        <v>2.76</v>
      </c>
      <c r="F6965">
        <v>5.5</v>
      </c>
      <c r="G6965">
        <v>6.04</v>
      </c>
      <c r="H6965">
        <v>3.05</v>
      </c>
      <c r="I6965">
        <v>5.03</v>
      </c>
      <c r="J6965">
        <v>5.54</v>
      </c>
      <c r="K6965">
        <v>2.7</v>
      </c>
      <c r="U6965">
        <v>34</v>
      </c>
      <c r="V6965">
        <v>30</v>
      </c>
      <c r="W6965">
        <v>26</v>
      </c>
      <c r="X6965">
        <v>84</v>
      </c>
      <c r="Y6965">
        <v>71</v>
      </c>
      <c r="Z6965">
        <v>15</v>
      </c>
      <c r="AA6965">
        <f t="shared" si="1472"/>
        <v>260</v>
      </c>
      <c r="AB6965">
        <f t="shared" si="1475"/>
        <v>4.332596069902105E-5</v>
      </c>
      <c r="AC6965" s="175">
        <f t="shared" ref="AC6965:AC7025" si="1483">SUM(AB6965:AB6968)/4</f>
        <v>5.0324769735016762E-5</v>
      </c>
    </row>
    <row r="6966" spans="1:29">
      <c r="A6966" t="s">
        <v>15166</v>
      </c>
      <c r="B6966" t="s">
        <v>15167</v>
      </c>
      <c r="C6966">
        <v>3.96</v>
      </c>
      <c r="D6966">
        <v>4.05</v>
      </c>
      <c r="E6966">
        <v>2.76</v>
      </c>
      <c r="F6966">
        <v>5.47</v>
      </c>
      <c r="G6966">
        <v>6.02</v>
      </c>
      <c r="H6966">
        <v>3.04</v>
      </c>
      <c r="I6966">
        <v>5.01</v>
      </c>
      <c r="J6966">
        <v>5.54</v>
      </c>
      <c r="K6966">
        <v>2.7</v>
      </c>
      <c r="U6966">
        <v>34</v>
      </c>
      <c r="V6966">
        <v>29</v>
      </c>
      <c r="W6966">
        <v>29</v>
      </c>
      <c r="X6966">
        <v>86</v>
      </c>
      <c r="Y6966">
        <v>69</v>
      </c>
      <c r="Z6966">
        <v>12</v>
      </c>
      <c r="AA6966">
        <f t="shared" si="1472"/>
        <v>259</v>
      </c>
      <c r="AB6966">
        <f t="shared" si="1475"/>
        <v>4.3159322388640203E-5</v>
      </c>
      <c r="AC6966" s="175"/>
    </row>
    <row r="6967" spans="1:29">
      <c r="A6967" t="s">
        <v>15168</v>
      </c>
      <c r="B6967" t="s">
        <v>15169</v>
      </c>
      <c r="C6967">
        <v>3.96</v>
      </c>
      <c r="D6967">
        <v>4.05</v>
      </c>
      <c r="E6967">
        <v>2.76</v>
      </c>
      <c r="F6967">
        <v>5.47</v>
      </c>
      <c r="G6967">
        <v>6.03</v>
      </c>
      <c r="H6967">
        <v>3.04</v>
      </c>
      <c r="I6967">
        <v>5.01</v>
      </c>
      <c r="J6967">
        <v>5.54</v>
      </c>
      <c r="K6967">
        <v>2.7</v>
      </c>
      <c r="U6967">
        <v>40</v>
      </c>
      <c r="V6967">
        <v>35</v>
      </c>
      <c r="W6967">
        <v>33</v>
      </c>
      <c r="X6967">
        <v>85</v>
      </c>
      <c r="Y6967">
        <v>66</v>
      </c>
      <c r="Z6967">
        <v>23</v>
      </c>
      <c r="AA6967">
        <f t="shared" si="1472"/>
        <v>282</v>
      </c>
      <c r="AB6967">
        <f t="shared" si="1475"/>
        <v>4.6992003527399754E-5</v>
      </c>
      <c r="AC6967" s="175"/>
    </row>
    <row r="6968" spans="1:29">
      <c r="A6968" t="s">
        <v>15170</v>
      </c>
      <c r="B6968" t="s">
        <v>15171</v>
      </c>
      <c r="C6968">
        <v>3.96</v>
      </c>
      <c r="D6968">
        <v>4.05</v>
      </c>
      <c r="E6968">
        <v>2.76</v>
      </c>
      <c r="F6968">
        <v>5.47</v>
      </c>
      <c r="G6968">
        <v>6.03</v>
      </c>
      <c r="H6968">
        <v>3.04</v>
      </c>
      <c r="I6968">
        <v>5.01</v>
      </c>
      <c r="J6968">
        <v>5.54</v>
      </c>
      <c r="K6968">
        <v>2.7</v>
      </c>
      <c r="U6968">
        <v>42</v>
      </c>
      <c r="V6968">
        <v>50</v>
      </c>
      <c r="W6968">
        <v>45</v>
      </c>
      <c r="X6968">
        <v>111</v>
      </c>
      <c r="Y6968">
        <v>106</v>
      </c>
      <c r="Z6968">
        <v>53</v>
      </c>
      <c r="AA6968">
        <f t="shared" si="1472"/>
        <v>407</v>
      </c>
      <c r="AB6968">
        <f t="shared" si="1475"/>
        <v>6.7821792325006033E-5</v>
      </c>
      <c r="AC6968" s="175"/>
    </row>
    <row r="6969" spans="1:29">
      <c r="A6969" t="s">
        <v>15172</v>
      </c>
      <c r="B6969" t="s">
        <v>15173</v>
      </c>
      <c r="C6969">
        <v>3.96</v>
      </c>
      <c r="D6969">
        <v>4.05</v>
      </c>
      <c r="E6969">
        <v>2.76</v>
      </c>
      <c r="F6969">
        <v>5.47</v>
      </c>
      <c r="G6969">
        <v>6.03</v>
      </c>
      <c r="H6969">
        <v>3.04</v>
      </c>
      <c r="I6969">
        <v>5</v>
      </c>
      <c r="J6969">
        <v>5.53</v>
      </c>
      <c r="K6969">
        <v>2.7</v>
      </c>
      <c r="U6969">
        <v>32</v>
      </c>
      <c r="V6969">
        <v>81</v>
      </c>
      <c r="W6969">
        <v>68</v>
      </c>
      <c r="X6969">
        <v>181</v>
      </c>
      <c r="Y6969">
        <v>144</v>
      </c>
      <c r="Z6969">
        <v>168</v>
      </c>
      <c r="AA6969">
        <f t="shared" si="1472"/>
        <v>674</v>
      </c>
      <c r="AB6969">
        <f t="shared" si="1475"/>
        <v>1.1231422119669302E-4</v>
      </c>
      <c r="AC6969" s="175">
        <f t="shared" ref="AC6969" si="1484">SUM(AB6969:AB6972)/4</f>
        <v>1.2564528602716104E-4</v>
      </c>
    </row>
    <row r="6970" spans="1:29">
      <c r="A6970" t="s">
        <v>15174</v>
      </c>
      <c r="B6970" t="s">
        <v>15175</v>
      </c>
      <c r="C6970">
        <v>3.96</v>
      </c>
      <c r="D6970">
        <v>4.05</v>
      </c>
      <c r="E6970">
        <v>2.76</v>
      </c>
      <c r="F6970">
        <v>5.47</v>
      </c>
      <c r="G6970">
        <v>6.03</v>
      </c>
      <c r="H6970">
        <v>3.04</v>
      </c>
      <c r="I6970">
        <v>5.01</v>
      </c>
      <c r="J6970">
        <v>5.53</v>
      </c>
      <c r="K6970">
        <v>2.7</v>
      </c>
      <c r="U6970">
        <v>58</v>
      </c>
      <c r="V6970">
        <v>104</v>
      </c>
      <c r="W6970">
        <v>76</v>
      </c>
      <c r="X6970">
        <v>200</v>
      </c>
      <c r="Y6970">
        <v>122</v>
      </c>
      <c r="Z6970">
        <v>262</v>
      </c>
      <c r="AA6970">
        <f t="shared" si="1472"/>
        <v>822</v>
      </c>
      <c r="AB6970">
        <f t="shared" si="1475"/>
        <v>1.3697669113305885E-4</v>
      </c>
      <c r="AC6970" s="175"/>
    </row>
    <row r="6971" spans="1:29">
      <c r="A6971" t="s">
        <v>15176</v>
      </c>
      <c r="B6971" t="s">
        <v>15177</v>
      </c>
      <c r="C6971">
        <v>3.99</v>
      </c>
      <c r="D6971">
        <v>4.0599999999999996</v>
      </c>
      <c r="E6971">
        <v>2.78</v>
      </c>
      <c r="F6971">
        <v>5.54</v>
      </c>
      <c r="G6971">
        <v>6.06</v>
      </c>
      <c r="H6971">
        <v>3.04</v>
      </c>
      <c r="I6971">
        <v>5.07</v>
      </c>
      <c r="J6971">
        <v>5.57</v>
      </c>
      <c r="K6971">
        <v>2.7</v>
      </c>
      <c r="U6971">
        <v>60</v>
      </c>
      <c r="V6971">
        <v>84</v>
      </c>
      <c r="W6971">
        <v>82</v>
      </c>
      <c r="X6971">
        <v>213</v>
      </c>
      <c r="Y6971">
        <v>154</v>
      </c>
      <c r="Z6971">
        <v>226</v>
      </c>
      <c r="AA6971">
        <f t="shared" si="1472"/>
        <v>819</v>
      </c>
      <c r="AB6971">
        <f t="shared" si="1475"/>
        <v>1.3647677620191631E-4</v>
      </c>
      <c r="AC6971" s="175"/>
    </row>
    <row r="6972" spans="1:29">
      <c r="A6972" t="s">
        <v>15178</v>
      </c>
      <c r="B6972" t="s">
        <v>15179</v>
      </c>
      <c r="C6972">
        <v>4.04</v>
      </c>
      <c r="D6972">
        <v>4.0599999999999996</v>
      </c>
      <c r="E6972">
        <v>2.82</v>
      </c>
      <c r="F6972">
        <v>5.72</v>
      </c>
      <c r="G6972">
        <v>6.15</v>
      </c>
      <c r="H6972">
        <v>3.07</v>
      </c>
      <c r="I6972">
        <v>5.19</v>
      </c>
      <c r="J6972">
        <v>5.63</v>
      </c>
      <c r="K6972">
        <v>2.7</v>
      </c>
      <c r="U6972">
        <v>69</v>
      </c>
      <c r="V6972">
        <v>81</v>
      </c>
      <c r="W6972">
        <v>74</v>
      </c>
      <c r="X6972">
        <v>168</v>
      </c>
      <c r="Y6972">
        <v>138</v>
      </c>
      <c r="Z6972">
        <v>171</v>
      </c>
      <c r="AA6972">
        <f t="shared" si="1472"/>
        <v>701</v>
      </c>
      <c r="AB6972">
        <f t="shared" si="1475"/>
        <v>1.1681345557697599E-4</v>
      </c>
      <c r="AC6972" s="175"/>
    </row>
    <row r="6973" spans="1:29">
      <c r="A6973" t="s">
        <v>15180</v>
      </c>
      <c r="B6973" t="s">
        <v>15181</v>
      </c>
      <c r="C6973">
        <v>4.0599999999999996</v>
      </c>
      <c r="D6973">
        <v>4.0599999999999996</v>
      </c>
      <c r="E6973">
        <v>2.86</v>
      </c>
      <c r="F6973">
        <v>5.9</v>
      </c>
      <c r="G6973">
        <v>6.23</v>
      </c>
      <c r="H6973">
        <v>3.11</v>
      </c>
      <c r="I6973">
        <v>5.3</v>
      </c>
      <c r="J6973">
        <v>5.69</v>
      </c>
      <c r="K6973">
        <v>2.7</v>
      </c>
      <c r="U6973">
        <v>63</v>
      </c>
      <c r="V6973">
        <v>73</v>
      </c>
      <c r="W6973">
        <v>66</v>
      </c>
      <c r="X6973">
        <v>156</v>
      </c>
      <c r="Y6973">
        <v>140</v>
      </c>
      <c r="Z6973">
        <v>164</v>
      </c>
      <c r="AA6973">
        <f t="shared" si="1472"/>
        <v>662</v>
      </c>
      <c r="AB6973">
        <f t="shared" si="1475"/>
        <v>1.1031456147212282E-4</v>
      </c>
      <c r="AC6973" s="175">
        <f t="shared" ref="AC6973:AC7033" si="1485">SUM(AB6973:AB6976)/4</f>
        <v>1.005662203148431E-4</v>
      </c>
    </row>
    <row r="6974" spans="1:29">
      <c r="A6974" t="s">
        <v>15182</v>
      </c>
      <c r="B6974" t="s">
        <v>15183</v>
      </c>
      <c r="C6974">
        <v>4.0599999999999996</v>
      </c>
      <c r="D6974">
        <v>4.0599999999999996</v>
      </c>
      <c r="E6974">
        <v>2.91</v>
      </c>
      <c r="F6974">
        <v>6.09</v>
      </c>
      <c r="G6974">
        <v>6.28</v>
      </c>
      <c r="H6974">
        <v>3.18</v>
      </c>
      <c r="I6974">
        <v>5.44</v>
      </c>
      <c r="J6974">
        <v>5.76</v>
      </c>
      <c r="K6974">
        <v>2.7</v>
      </c>
      <c r="U6974">
        <v>55</v>
      </c>
      <c r="V6974">
        <v>70</v>
      </c>
      <c r="W6974">
        <v>60</v>
      </c>
      <c r="X6974">
        <v>145</v>
      </c>
      <c r="Y6974">
        <v>133</v>
      </c>
      <c r="Z6974">
        <v>149</v>
      </c>
      <c r="AA6974">
        <f t="shared" si="1472"/>
        <v>612</v>
      </c>
      <c r="AB6974">
        <f t="shared" si="1475"/>
        <v>1.0198264595308032E-4</v>
      </c>
      <c r="AC6974" s="175"/>
    </row>
    <row r="6975" spans="1:29">
      <c r="A6975" t="s">
        <v>15184</v>
      </c>
      <c r="B6975" t="s">
        <v>15185</v>
      </c>
      <c r="C6975">
        <v>4.0599999999999996</v>
      </c>
      <c r="D6975">
        <v>4.0599999999999996</v>
      </c>
      <c r="E6975">
        <v>2.92</v>
      </c>
      <c r="F6975">
        <v>6.09</v>
      </c>
      <c r="G6975">
        <v>6.28</v>
      </c>
      <c r="H6975">
        <v>3.21</v>
      </c>
      <c r="I6975">
        <v>5.45</v>
      </c>
      <c r="J6975">
        <v>5.77</v>
      </c>
      <c r="K6975">
        <v>2.7</v>
      </c>
      <c r="U6975">
        <v>49</v>
      </c>
      <c r="V6975">
        <v>65</v>
      </c>
      <c r="W6975">
        <v>51</v>
      </c>
      <c r="X6975">
        <v>133</v>
      </c>
      <c r="Y6975">
        <v>129</v>
      </c>
      <c r="Z6975">
        <v>151</v>
      </c>
      <c r="AA6975">
        <f t="shared" si="1472"/>
        <v>578</v>
      </c>
      <c r="AB6975">
        <f t="shared" si="1475"/>
        <v>9.6316943400131416E-5</v>
      </c>
      <c r="AC6975" s="175"/>
    </row>
    <row r="6976" spans="1:29">
      <c r="A6976" t="s">
        <v>15186</v>
      </c>
      <c r="B6976" t="s">
        <v>15187</v>
      </c>
      <c r="C6976">
        <v>4.05</v>
      </c>
      <c r="D6976">
        <v>4.0599999999999996</v>
      </c>
      <c r="E6976">
        <v>2.93</v>
      </c>
      <c r="F6976">
        <v>6.1</v>
      </c>
      <c r="G6976">
        <v>6.29</v>
      </c>
      <c r="H6976">
        <v>3.26</v>
      </c>
      <c r="I6976">
        <v>5.46</v>
      </c>
      <c r="J6976">
        <v>5.77</v>
      </c>
      <c r="K6976">
        <v>2.7</v>
      </c>
      <c r="U6976">
        <v>48</v>
      </c>
      <c r="V6976">
        <v>63</v>
      </c>
      <c r="W6976">
        <v>49</v>
      </c>
      <c r="X6976">
        <v>127</v>
      </c>
      <c r="Y6976">
        <v>130</v>
      </c>
      <c r="Z6976">
        <v>145</v>
      </c>
      <c r="AA6976">
        <f t="shared" si="1472"/>
        <v>562</v>
      </c>
      <c r="AB6976">
        <f t="shared" si="1475"/>
        <v>9.3650730434037812E-5</v>
      </c>
      <c r="AC6976" s="175"/>
    </row>
    <row r="6977" spans="1:29">
      <c r="A6977" t="s">
        <v>15188</v>
      </c>
      <c r="B6977" t="s">
        <v>15189</v>
      </c>
      <c r="C6977">
        <v>4.0599999999999996</v>
      </c>
      <c r="D6977">
        <v>4.0599999999999996</v>
      </c>
      <c r="E6977">
        <v>2.92</v>
      </c>
      <c r="F6977">
        <v>6.12</v>
      </c>
      <c r="G6977">
        <v>6.3</v>
      </c>
      <c r="H6977">
        <v>3.29</v>
      </c>
      <c r="I6977">
        <v>5.44</v>
      </c>
      <c r="J6977">
        <v>5.76</v>
      </c>
      <c r="K6977">
        <v>2.7</v>
      </c>
      <c r="U6977">
        <v>48</v>
      </c>
      <c r="V6977">
        <v>63</v>
      </c>
      <c r="W6977">
        <v>52</v>
      </c>
      <c r="X6977">
        <v>109</v>
      </c>
      <c r="Y6977">
        <v>119</v>
      </c>
      <c r="Z6977">
        <v>117</v>
      </c>
      <c r="AA6977">
        <f t="shared" si="1472"/>
        <v>508</v>
      </c>
      <c r="AB6977">
        <f t="shared" si="1475"/>
        <v>8.4652261673471901E-5</v>
      </c>
      <c r="AC6977" s="175">
        <f t="shared" ref="AC6977:AC7037" si="1486">SUM(AB6977:AB6980)/4</f>
        <v>8.0444644336355434E-5</v>
      </c>
    </row>
    <row r="6978" spans="1:29">
      <c r="A6978" t="s">
        <v>15190</v>
      </c>
      <c r="B6978" t="s">
        <v>15191</v>
      </c>
      <c r="C6978">
        <v>4.0599999999999996</v>
      </c>
      <c r="D6978">
        <v>4.0599999999999996</v>
      </c>
      <c r="E6978">
        <v>2.89</v>
      </c>
      <c r="F6978">
        <v>6.11</v>
      </c>
      <c r="G6978">
        <v>6.3</v>
      </c>
      <c r="H6978">
        <v>3.29</v>
      </c>
      <c r="I6978">
        <v>5.39</v>
      </c>
      <c r="J6978">
        <v>5.74</v>
      </c>
      <c r="K6978">
        <v>2.7</v>
      </c>
      <c r="U6978">
        <v>49</v>
      </c>
      <c r="V6978">
        <v>59</v>
      </c>
      <c r="W6978">
        <v>52</v>
      </c>
      <c r="X6978">
        <v>90</v>
      </c>
      <c r="Y6978">
        <v>122</v>
      </c>
      <c r="Z6978">
        <v>112</v>
      </c>
      <c r="AA6978">
        <f t="shared" si="1472"/>
        <v>484</v>
      </c>
      <c r="AB6978">
        <f t="shared" si="1475"/>
        <v>8.0652942224331489E-5</v>
      </c>
      <c r="AC6978" s="175"/>
    </row>
    <row r="6979" spans="1:29">
      <c r="A6979" t="s">
        <v>15192</v>
      </c>
      <c r="B6979" t="s">
        <v>15193</v>
      </c>
      <c r="C6979">
        <v>4.05</v>
      </c>
      <c r="D6979">
        <v>4.0599999999999996</v>
      </c>
      <c r="E6979">
        <v>2.87</v>
      </c>
      <c r="F6979">
        <v>6.05</v>
      </c>
      <c r="G6979">
        <v>6.3</v>
      </c>
      <c r="H6979">
        <v>3.26</v>
      </c>
      <c r="I6979">
        <v>5.31</v>
      </c>
      <c r="J6979">
        <v>5.7</v>
      </c>
      <c r="K6979">
        <v>2.7</v>
      </c>
      <c r="U6979">
        <v>48</v>
      </c>
      <c r="V6979">
        <v>62</v>
      </c>
      <c r="W6979">
        <v>57</v>
      </c>
      <c r="X6979">
        <v>86</v>
      </c>
      <c r="Y6979">
        <v>111</v>
      </c>
      <c r="Z6979">
        <v>100</v>
      </c>
      <c r="AA6979">
        <f t="shared" si="1472"/>
        <v>464</v>
      </c>
      <c r="AB6979">
        <f t="shared" si="1475"/>
        <v>7.7320176016714494E-5</v>
      </c>
      <c r="AC6979" s="175"/>
    </row>
    <row r="6980" spans="1:29">
      <c r="A6980" t="s">
        <v>15194</v>
      </c>
      <c r="B6980" t="s">
        <v>15195</v>
      </c>
      <c r="C6980">
        <v>4.04</v>
      </c>
      <c r="D6980">
        <v>4.0599999999999996</v>
      </c>
      <c r="E6980">
        <v>2.83</v>
      </c>
      <c r="F6980">
        <v>5.93</v>
      </c>
      <c r="G6980">
        <v>6.27</v>
      </c>
      <c r="H6980">
        <v>3.22</v>
      </c>
      <c r="I6980">
        <v>5.22</v>
      </c>
      <c r="J6980">
        <v>5.65</v>
      </c>
      <c r="K6980">
        <v>2.7</v>
      </c>
      <c r="U6980">
        <v>51</v>
      </c>
      <c r="V6980">
        <v>65</v>
      </c>
      <c r="W6980">
        <v>59</v>
      </c>
      <c r="X6980">
        <v>73</v>
      </c>
      <c r="Y6980">
        <v>109</v>
      </c>
      <c r="Z6980">
        <v>118</v>
      </c>
      <c r="AA6980">
        <f t="shared" si="1472"/>
        <v>475</v>
      </c>
      <c r="AB6980">
        <f t="shared" si="1475"/>
        <v>7.9153197430903839E-5</v>
      </c>
      <c r="AC6980" s="175"/>
    </row>
    <row r="6981" spans="1:29">
      <c r="A6981" t="s">
        <v>15196</v>
      </c>
      <c r="B6981" t="s">
        <v>15197</v>
      </c>
      <c r="C6981">
        <v>3.99</v>
      </c>
      <c r="D6981">
        <v>4.0599999999999996</v>
      </c>
      <c r="E6981">
        <v>2.78</v>
      </c>
      <c r="F6981">
        <v>5.67</v>
      </c>
      <c r="G6981">
        <v>6.15</v>
      </c>
      <c r="H6981">
        <v>3.12</v>
      </c>
      <c r="I6981">
        <v>5.09</v>
      </c>
      <c r="J6981">
        <v>5.58</v>
      </c>
      <c r="K6981">
        <v>2.7</v>
      </c>
      <c r="U6981">
        <v>47</v>
      </c>
      <c r="V6981">
        <v>68</v>
      </c>
      <c r="W6981">
        <v>62</v>
      </c>
      <c r="X6981">
        <v>84</v>
      </c>
      <c r="Y6981">
        <v>117</v>
      </c>
      <c r="Z6981">
        <v>139</v>
      </c>
      <c r="AA6981">
        <f t="shared" si="1472"/>
        <v>517</v>
      </c>
      <c r="AB6981">
        <f t="shared" si="1475"/>
        <v>8.6152006466899551E-5</v>
      </c>
      <c r="AC6981" s="175">
        <f t="shared" ref="AC6981" si="1487">SUM(AB6981:AB6984)/4</f>
        <v>9.285919845972878E-5</v>
      </c>
    </row>
    <row r="6982" spans="1:29">
      <c r="A6982" t="s">
        <v>15198</v>
      </c>
      <c r="B6982" t="s">
        <v>15199</v>
      </c>
      <c r="C6982">
        <v>3.93</v>
      </c>
      <c r="D6982">
        <v>4.0599999999999996</v>
      </c>
      <c r="E6982">
        <v>2.74</v>
      </c>
      <c r="F6982">
        <v>5.46</v>
      </c>
      <c r="G6982">
        <v>6.01</v>
      </c>
      <c r="H6982">
        <v>3.05</v>
      </c>
      <c r="I6982">
        <v>4.9800000000000004</v>
      </c>
      <c r="J6982">
        <v>5.52</v>
      </c>
      <c r="K6982">
        <v>2.7</v>
      </c>
      <c r="U6982">
        <v>47</v>
      </c>
      <c r="V6982">
        <v>74</v>
      </c>
      <c r="W6982">
        <v>70</v>
      </c>
      <c r="X6982">
        <v>90</v>
      </c>
      <c r="Y6982">
        <v>123</v>
      </c>
      <c r="Z6982">
        <v>135</v>
      </c>
      <c r="AA6982">
        <f t="shared" ref="AA6982:AA7045" si="1488">SUM(U6982:Z6982)</f>
        <v>539</v>
      </c>
      <c r="AB6982">
        <f t="shared" si="1475"/>
        <v>8.9818049295278254E-5</v>
      </c>
      <c r="AC6982" s="175"/>
    </row>
    <row r="6983" spans="1:29">
      <c r="A6983" t="s">
        <v>15200</v>
      </c>
      <c r="B6983" t="s">
        <v>15201</v>
      </c>
      <c r="C6983">
        <v>3.89</v>
      </c>
      <c r="D6983">
        <v>4.0599999999999996</v>
      </c>
      <c r="E6983">
        <v>2.72</v>
      </c>
      <c r="F6983">
        <v>5.35</v>
      </c>
      <c r="G6983">
        <v>5.93</v>
      </c>
      <c r="H6983">
        <v>3.02</v>
      </c>
      <c r="I6983">
        <v>4.93</v>
      </c>
      <c r="J6983">
        <v>5.49</v>
      </c>
      <c r="K6983">
        <v>2.7</v>
      </c>
      <c r="U6983">
        <v>46</v>
      </c>
      <c r="V6983">
        <v>81</v>
      </c>
      <c r="W6983">
        <v>75</v>
      </c>
      <c r="X6983">
        <v>111</v>
      </c>
      <c r="Y6983">
        <v>127</v>
      </c>
      <c r="Z6983">
        <v>142</v>
      </c>
      <c r="AA6983">
        <f t="shared" si="1488"/>
        <v>582</v>
      </c>
      <c r="AB6983">
        <f t="shared" si="1475"/>
        <v>9.6983496641654806E-5</v>
      </c>
      <c r="AC6983" s="175"/>
    </row>
    <row r="6984" spans="1:29">
      <c r="A6984" t="s">
        <v>15202</v>
      </c>
      <c r="B6984" t="s">
        <v>15203</v>
      </c>
      <c r="C6984">
        <v>3.84</v>
      </c>
      <c r="D6984">
        <v>4.05</v>
      </c>
      <c r="E6984">
        <v>2.7</v>
      </c>
      <c r="F6984">
        <v>5.24</v>
      </c>
      <c r="G6984">
        <v>5.85</v>
      </c>
      <c r="H6984">
        <v>2.98</v>
      </c>
      <c r="I6984">
        <v>4.87</v>
      </c>
      <c r="J6984">
        <v>5.46</v>
      </c>
      <c r="K6984">
        <v>2.7</v>
      </c>
      <c r="U6984">
        <v>44</v>
      </c>
      <c r="V6984">
        <v>81</v>
      </c>
      <c r="W6984">
        <v>71</v>
      </c>
      <c r="X6984">
        <v>110</v>
      </c>
      <c r="Y6984">
        <v>138</v>
      </c>
      <c r="Z6984">
        <v>147</v>
      </c>
      <c r="AA6984">
        <f t="shared" si="1488"/>
        <v>591</v>
      </c>
      <c r="AB6984">
        <f t="shared" si="1475"/>
        <v>9.8483241435082469E-5</v>
      </c>
      <c r="AC6984" s="175"/>
    </row>
    <row r="6985" spans="1:29">
      <c r="A6985" t="s">
        <v>15204</v>
      </c>
      <c r="B6985" t="s">
        <v>15205</v>
      </c>
      <c r="C6985">
        <v>3.81</v>
      </c>
      <c r="D6985">
        <v>4.04</v>
      </c>
      <c r="E6985">
        <v>2.68</v>
      </c>
      <c r="F6985">
        <v>5.16</v>
      </c>
      <c r="G6985">
        <v>5.8</v>
      </c>
      <c r="H6985">
        <v>2.95</v>
      </c>
      <c r="I6985">
        <v>4.83</v>
      </c>
      <c r="J6985">
        <v>5.44</v>
      </c>
      <c r="K6985">
        <v>2.7</v>
      </c>
      <c r="U6985">
        <v>46</v>
      </c>
      <c r="V6985">
        <v>77</v>
      </c>
      <c r="W6985">
        <v>64</v>
      </c>
      <c r="X6985">
        <v>105</v>
      </c>
      <c r="Y6985">
        <v>134</v>
      </c>
      <c r="Z6985">
        <v>126</v>
      </c>
      <c r="AA6985">
        <f t="shared" si="1488"/>
        <v>552</v>
      </c>
      <c r="AB6985">
        <f t="shared" si="1475"/>
        <v>9.1984347330229308E-5</v>
      </c>
      <c r="AC6985" s="175">
        <f t="shared" ref="AC6985" si="1489">SUM(AB6985:AB6988)/4</f>
        <v>6.4530685694984239E-5</v>
      </c>
    </row>
    <row r="6986" spans="1:29">
      <c r="A6986" t="s">
        <v>15206</v>
      </c>
      <c r="B6986" t="s">
        <v>15207</v>
      </c>
      <c r="C6986">
        <v>3.76</v>
      </c>
      <c r="D6986">
        <v>4.03</v>
      </c>
      <c r="E6986">
        <v>2.67</v>
      </c>
      <c r="F6986">
        <v>5.07</v>
      </c>
      <c r="G6986">
        <v>5.72</v>
      </c>
      <c r="H6986">
        <v>2.91</v>
      </c>
      <c r="I6986">
        <v>4.78</v>
      </c>
      <c r="J6986">
        <v>5.41</v>
      </c>
      <c r="K6986">
        <v>2.7</v>
      </c>
      <c r="U6986">
        <v>38</v>
      </c>
      <c r="V6986">
        <v>60</v>
      </c>
      <c r="W6986">
        <v>44</v>
      </c>
      <c r="X6986">
        <v>95</v>
      </c>
      <c r="Y6986">
        <v>122</v>
      </c>
      <c r="Z6986">
        <v>73</v>
      </c>
      <c r="AA6986">
        <f t="shared" si="1488"/>
        <v>432</v>
      </c>
      <c r="AB6986">
        <f t="shared" si="1475"/>
        <v>7.1987750084527287E-5</v>
      </c>
      <c r="AC6986" s="175"/>
    </row>
    <row r="6987" spans="1:29">
      <c r="A6987" t="s">
        <v>15208</v>
      </c>
      <c r="B6987" t="s">
        <v>15209</v>
      </c>
      <c r="C6987">
        <v>3.75</v>
      </c>
      <c r="D6987">
        <v>4.0199999999999996</v>
      </c>
      <c r="E6987">
        <v>2.66</v>
      </c>
      <c r="F6987">
        <v>5.04</v>
      </c>
      <c r="G6987">
        <v>5.7</v>
      </c>
      <c r="H6987">
        <v>2.91</v>
      </c>
      <c r="I6987">
        <v>4.7699999999999996</v>
      </c>
      <c r="J6987">
        <v>5.4</v>
      </c>
      <c r="K6987">
        <v>2.7</v>
      </c>
      <c r="U6987">
        <v>32</v>
      </c>
      <c r="V6987">
        <v>42</v>
      </c>
      <c r="W6987">
        <v>27</v>
      </c>
      <c r="X6987">
        <v>71</v>
      </c>
      <c r="Y6987">
        <v>91</v>
      </c>
      <c r="Z6987">
        <v>30</v>
      </c>
      <c r="AA6987">
        <f t="shared" si="1488"/>
        <v>293</v>
      </c>
      <c r="AB6987">
        <f t="shared" si="1475"/>
        <v>4.8825024941589105E-5</v>
      </c>
      <c r="AC6987" s="175"/>
    </row>
    <row r="6988" spans="1:29">
      <c r="A6988" t="s">
        <v>15210</v>
      </c>
      <c r="B6988" t="s">
        <v>15211</v>
      </c>
      <c r="C6988">
        <v>3.73</v>
      </c>
      <c r="D6988">
        <v>4.0199999999999996</v>
      </c>
      <c r="E6988">
        <v>2.65</v>
      </c>
      <c r="F6988">
        <v>4.99</v>
      </c>
      <c r="G6988">
        <v>5.66</v>
      </c>
      <c r="H6988">
        <v>2.89</v>
      </c>
      <c r="I6988">
        <v>4.75</v>
      </c>
      <c r="J6988">
        <v>5.39</v>
      </c>
      <c r="K6988">
        <v>2.7</v>
      </c>
      <c r="U6988">
        <v>38</v>
      </c>
      <c r="V6988">
        <v>37</v>
      </c>
      <c r="W6988">
        <v>28</v>
      </c>
      <c r="X6988">
        <v>88</v>
      </c>
      <c r="Y6988">
        <v>68</v>
      </c>
      <c r="Z6988">
        <v>13</v>
      </c>
      <c r="AA6988">
        <f t="shared" si="1488"/>
        <v>272</v>
      </c>
      <c r="AB6988">
        <f t="shared" si="1475"/>
        <v>4.532562042359125E-5</v>
      </c>
      <c r="AC6988" s="175"/>
    </row>
    <row r="6989" spans="1:29">
      <c r="A6989" t="s">
        <v>15212</v>
      </c>
      <c r="B6989" t="s">
        <v>15213</v>
      </c>
      <c r="C6989">
        <v>3.73</v>
      </c>
      <c r="D6989">
        <v>4.0199999999999996</v>
      </c>
      <c r="E6989">
        <v>2.65</v>
      </c>
      <c r="F6989">
        <v>4.99</v>
      </c>
      <c r="G6989">
        <v>5.66</v>
      </c>
      <c r="H6989">
        <v>2.88</v>
      </c>
      <c r="I6989">
        <v>4.75</v>
      </c>
      <c r="J6989">
        <v>5.4</v>
      </c>
      <c r="K6989">
        <v>2.7</v>
      </c>
      <c r="U6989">
        <v>35</v>
      </c>
      <c r="V6989">
        <v>35</v>
      </c>
      <c r="W6989">
        <v>30</v>
      </c>
      <c r="X6989">
        <v>88</v>
      </c>
      <c r="Y6989">
        <v>71</v>
      </c>
      <c r="Z6989">
        <v>15</v>
      </c>
      <c r="AA6989">
        <f t="shared" si="1488"/>
        <v>274</v>
      </c>
      <c r="AB6989">
        <f t="shared" si="1475"/>
        <v>4.5658897044352952E-5</v>
      </c>
      <c r="AC6989" s="175">
        <f t="shared" ref="AC6989" si="1490">SUM(AB6989:AB6992)/4</f>
        <v>5.219945072680132E-5</v>
      </c>
    </row>
    <row r="6990" spans="1:29">
      <c r="A6990" t="s">
        <v>15214</v>
      </c>
      <c r="B6990" t="s">
        <v>15215</v>
      </c>
      <c r="C6990">
        <v>3.74</v>
      </c>
      <c r="D6990">
        <v>4.0199999999999996</v>
      </c>
      <c r="E6990">
        <v>2.66</v>
      </c>
      <c r="F6990">
        <v>4.99</v>
      </c>
      <c r="G6990">
        <v>5.66</v>
      </c>
      <c r="H6990">
        <v>2.88</v>
      </c>
      <c r="I6990">
        <v>4.76</v>
      </c>
      <c r="J6990">
        <v>5.4</v>
      </c>
      <c r="K6990">
        <v>2.7</v>
      </c>
      <c r="U6990">
        <v>46</v>
      </c>
      <c r="V6990">
        <v>34</v>
      </c>
      <c r="W6990">
        <v>33</v>
      </c>
      <c r="X6990">
        <v>67</v>
      </c>
      <c r="Y6990">
        <v>69</v>
      </c>
      <c r="Z6990">
        <v>12</v>
      </c>
      <c r="AA6990">
        <f t="shared" si="1488"/>
        <v>261</v>
      </c>
      <c r="AB6990">
        <f t="shared" si="1475"/>
        <v>4.3492599009401898E-5</v>
      </c>
      <c r="AC6990" s="175"/>
    </row>
    <row r="6991" spans="1:29">
      <c r="A6991" t="s">
        <v>15216</v>
      </c>
      <c r="B6991" t="s">
        <v>15217</v>
      </c>
      <c r="C6991">
        <v>3.75</v>
      </c>
      <c r="D6991">
        <v>4.03</v>
      </c>
      <c r="E6991">
        <v>2.66</v>
      </c>
      <c r="F6991">
        <v>5.01</v>
      </c>
      <c r="G6991">
        <v>5.67</v>
      </c>
      <c r="H6991">
        <v>2.88</v>
      </c>
      <c r="I6991">
        <v>4.7699999999999996</v>
      </c>
      <c r="J6991">
        <v>5.4</v>
      </c>
      <c r="K6991">
        <v>2.7</v>
      </c>
      <c r="U6991">
        <v>43</v>
      </c>
      <c r="V6991">
        <v>40</v>
      </c>
      <c r="W6991">
        <v>38</v>
      </c>
      <c r="X6991">
        <v>84</v>
      </c>
      <c r="Y6991">
        <v>66</v>
      </c>
      <c r="Z6991">
        <v>23</v>
      </c>
      <c r="AA6991">
        <f t="shared" si="1488"/>
        <v>294</v>
      </c>
      <c r="AB6991">
        <f t="shared" si="1475"/>
        <v>4.899166325196996E-5</v>
      </c>
      <c r="AC6991" s="175"/>
    </row>
    <row r="6992" spans="1:29">
      <c r="A6992" t="s">
        <v>15218</v>
      </c>
      <c r="B6992" t="s">
        <v>15219</v>
      </c>
      <c r="C6992">
        <v>3.76</v>
      </c>
      <c r="D6992">
        <v>4.03</v>
      </c>
      <c r="E6992">
        <v>2.66</v>
      </c>
      <c r="F6992">
        <v>5.03</v>
      </c>
      <c r="G6992">
        <v>5.68</v>
      </c>
      <c r="H6992">
        <v>2.89</v>
      </c>
      <c r="I6992">
        <v>4.78</v>
      </c>
      <c r="J6992">
        <v>5.41</v>
      </c>
      <c r="K6992">
        <v>2.7</v>
      </c>
      <c r="U6992">
        <v>52</v>
      </c>
      <c r="V6992">
        <v>57</v>
      </c>
      <c r="W6992">
        <v>52</v>
      </c>
      <c r="X6992">
        <v>104</v>
      </c>
      <c r="Y6992">
        <v>106</v>
      </c>
      <c r="Z6992">
        <v>53</v>
      </c>
      <c r="AA6992">
        <f t="shared" si="1488"/>
        <v>424</v>
      </c>
      <c r="AB6992">
        <f t="shared" si="1475"/>
        <v>7.0654643601480478E-5</v>
      </c>
      <c r="AC6992" s="175"/>
    </row>
    <row r="6993" spans="1:29">
      <c r="A6993" t="s">
        <v>15220</v>
      </c>
      <c r="B6993" t="s">
        <v>15221</v>
      </c>
      <c r="C6993">
        <v>3.77</v>
      </c>
      <c r="D6993">
        <v>4.04</v>
      </c>
      <c r="E6993">
        <v>2.66</v>
      </c>
      <c r="F6993">
        <v>5.03</v>
      </c>
      <c r="G6993">
        <v>5.68</v>
      </c>
      <c r="H6993">
        <v>2.89</v>
      </c>
      <c r="I6993">
        <v>4.78</v>
      </c>
      <c r="J6993">
        <v>5.41</v>
      </c>
      <c r="K6993">
        <v>2.7</v>
      </c>
      <c r="U6993">
        <v>58</v>
      </c>
      <c r="V6993">
        <v>92</v>
      </c>
      <c r="W6993">
        <v>80</v>
      </c>
      <c r="X6993">
        <v>125</v>
      </c>
      <c r="Y6993">
        <v>144</v>
      </c>
      <c r="Z6993">
        <v>168</v>
      </c>
      <c r="AA6993">
        <f t="shared" si="1488"/>
        <v>667</v>
      </c>
      <c r="AB6993">
        <f t="shared" si="1475"/>
        <v>1.1114775302402708E-4</v>
      </c>
      <c r="AC6993" s="175">
        <f t="shared" si="1474"/>
        <v>1.2747830744135041E-4</v>
      </c>
    </row>
    <row r="6994" spans="1:29">
      <c r="A6994" t="s">
        <v>15222</v>
      </c>
      <c r="B6994" t="s">
        <v>15223</v>
      </c>
      <c r="C6994">
        <v>3.78</v>
      </c>
      <c r="D6994">
        <v>4.04</v>
      </c>
      <c r="E6994">
        <v>2.67</v>
      </c>
      <c r="F6994">
        <v>5.0599999999999996</v>
      </c>
      <c r="G6994">
        <v>5.7</v>
      </c>
      <c r="H6994">
        <v>2.89</v>
      </c>
      <c r="I6994">
        <v>4.8</v>
      </c>
      <c r="J6994">
        <v>5.42</v>
      </c>
      <c r="K6994">
        <v>2.7</v>
      </c>
      <c r="U6994">
        <v>59</v>
      </c>
      <c r="V6994">
        <v>117</v>
      </c>
      <c r="W6994">
        <v>91</v>
      </c>
      <c r="X6994">
        <v>188</v>
      </c>
      <c r="Y6994">
        <v>122</v>
      </c>
      <c r="Z6994">
        <v>262</v>
      </c>
      <c r="AA6994">
        <f t="shared" si="1488"/>
        <v>839</v>
      </c>
      <c r="AB6994">
        <f t="shared" si="1475"/>
        <v>1.3980954240953332E-4</v>
      </c>
      <c r="AC6994" s="175"/>
    </row>
    <row r="6995" spans="1:29">
      <c r="A6995" t="s">
        <v>15224</v>
      </c>
      <c r="B6995" t="s">
        <v>15225</v>
      </c>
      <c r="C6995">
        <v>3.82</v>
      </c>
      <c r="D6995">
        <v>4.05</v>
      </c>
      <c r="E6995">
        <v>2.68</v>
      </c>
      <c r="F6995">
        <v>5.0999999999999996</v>
      </c>
      <c r="G6995">
        <v>5.72</v>
      </c>
      <c r="H6995">
        <v>2.89</v>
      </c>
      <c r="I6995">
        <v>4.84</v>
      </c>
      <c r="J6995">
        <v>5.44</v>
      </c>
      <c r="K6995">
        <v>2.7</v>
      </c>
      <c r="U6995">
        <v>65</v>
      </c>
      <c r="V6995">
        <v>96</v>
      </c>
      <c r="W6995">
        <v>97</v>
      </c>
      <c r="X6995">
        <v>200</v>
      </c>
      <c r="Y6995">
        <v>154</v>
      </c>
      <c r="Z6995">
        <v>226</v>
      </c>
      <c r="AA6995">
        <f t="shared" si="1488"/>
        <v>838</v>
      </c>
      <c r="AB6995">
        <f t="shared" si="1475"/>
        <v>1.3964290409915247E-4</v>
      </c>
      <c r="AC6995" s="175"/>
    </row>
    <row r="6996" spans="1:29">
      <c r="A6996" t="s">
        <v>15226</v>
      </c>
      <c r="B6996" t="s">
        <v>15227</v>
      </c>
      <c r="C6996">
        <v>3.93</v>
      </c>
      <c r="D6996">
        <v>4.0599999999999996</v>
      </c>
      <c r="E6996">
        <v>2.73</v>
      </c>
      <c r="F6996">
        <v>5.27</v>
      </c>
      <c r="G6996">
        <v>5.84</v>
      </c>
      <c r="H6996">
        <v>2.93</v>
      </c>
      <c r="I6996">
        <v>4.95</v>
      </c>
      <c r="J6996">
        <v>5.5</v>
      </c>
      <c r="K6996">
        <v>2.7</v>
      </c>
      <c r="U6996">
        <v>78</v>
      </c>
      <c r="V6996">
        <v>93</v>
      </c>
      <c r="W6996">
        <v>87</v>
      </c>
      <c r="X6996">
        <v>149</v>
      </c>
      <c r="Y6996">
        <v>138</v>
      </c>
      <c r="Z6996">
        <v>171</v>
      </c>
      <c r="AA6996">
        <f t="shared" si="1488"/>
        <v>716</v>
      </c>
      <c r="AB6996">
        <f t="shared" si="1475"/>
        <v>1.1931303023268874E-4</v>
      </c>
      <c r="AC6996" s="175"/>
    </row>
    <row r="6997" spans="1:29">
      <c r="A6997" t="s">
        <v>15228</v>
      </c>
      <c r="B6997" t="s">
        <v>15229</v>
      </c>
      <c r="C6997">
        <v>3.99</v>
      </c>
      <c r="D6997">
        <v>4.0599999999999996</v>
      </c>
      <c r="E6997">
        <v>2.75</v>
      </c>
      <c r="F6997">
        <v>5.39</v>
      </c>
      <c r="G6997">
        <v>5.93</v>
      </c>
      <c r="H6997">
        <v>2.95</v>
      </c>
      <c r="I6997">
        <v>5.03</v>
      </c>
      <c r="J6997">
        <v>5.54</v>
      </c>
      <c r="K6997">
        <v>2.7</v>
      </c>
      <c r="U6997">
        <v>72</v>
      </c>
      <c r="V6997">
        <v>84</v>
      </c>
      <c r="W6997">
        <v>78</v>
      </c>
      <c r="X6997">
        <v>130</v>
      </c>
      <c r="Y6997">
        <v>140</v>
      </c>
      <c r="Z6997">
        <v>164</v>
      </c>
      <c r="AA6997">
        <f t="shared" si="1488"/>
        <v>668</v>
      </c>
      <c r="AB6997">
        <f t="shared" si="1475"/>
        <v>1.1131439133440792E-4</v>
      </c>
      <c r="AC6997" s="175">
        <f t="shared" si="1476"/>
        <v>1.0277417792738936E-4</v>
      </c>
    </row>
    <row r="6998" spans="1:29">
      <c r="A6998" t="s">
        <v>15230</v>
      </c>
      <c r="B6998" t="s">
        <v>15231</v>
      </c>
      <c r="C6998">
        <v>4.03</v>
      </c>
      <c r="D6998">
        <v>4.0599999999999996</v>
      </c>
      <c r="E6998">
        <v>2.79</v>
      </c>
      <c r="F6998">
        <v>5.59</v>
      </c>
      <c r="G6998">
        <v>6.08</v>
      </c>
      <c r="H6998">
        <v>3.02</v>
      </c>
      <c r="I6998">
        <v>5.13</v>
      </c>
      <c r="J6998">
        <v>5.6</v>
      </c>
      <c r="K6998">
        <v>2.7</v>
      </c>
      <c r="U6998">
        <v>58</v>
      </c>
      <c r="V6998">
        <v>80</v>
      </c>
      <c r="W6998">
        <v>71</v>
      </c>
      <c r="X6998">
        <v>150</v>
      </c>
      <c r="Y6998">
        <v>133</v>
      </c>
      <c r="Z6998">
        <v>149</v>
      </c>
      <c r="AA6998">
        <f t="shared" si="1488"/>
        <v>641</v>
      </c>
      <c r="AB6998">
        <f t="shared" ref="AB6998:AB7061" si="1491">AA6998/$AD$4</f>
        <v>1.0681515695412498E-4</v>
      </c>
      <c r="AC6998" s="175"/>
    </row>
    <row r="6999" spans="1:29">
      <c r="A6999" t="s">
        <v>15232</v>
      </c>
      <c r="B6999" t="s">
        <v>15233</v>
      </c>
      <c r="C6999">
        <v>4.04</v>
      </c>
      <c r="D6999">
        <v>4.0599999999999996</v>
      </c>
      <c r="E6999">
        <v>2.82</v>
      </c>
      <c r="F6999">
        <v>5.71</v>
      </c>
      <c r="G6999">
        <v>6.15</v>
      </c>
      <c r="H6999">
        <v>3.06</v>
      </c>
      <c r="I6999">
        <v>5.18</v>
      </c>
      <c r="J6999">
        <v>5.63</v>
      </c>
      <c r="K6999">
        <v>2.7</v>
      </c>
      <c r="U6999">
        <v>63</v>
      </c>
      <c r="V6999">
        <v>75</v>
      </c>
      <c r="W6999">
        <v>61</v>
      </c>
      <c r="X6999">
        <v>109</v>
      </c>
      <c r="Y6999">
        <v>129</v>
      </c>
      <c r="Z6999">
        <v>151</v>
      </c>
      <c r="AA6999">
        <f t="shared" si="1488"/>
        <v>588</v>
      </c>
      <c r="AB6999">
        <f t="shared" si="1491"/>
        <v>9.798332650393992E-5</v>
      </c>
      <c r="AC6999" s="175"/>
    </row>
    <row r="7000" spans="1:29">
      <c r="A7000" t="s">
        <v>15234</v>
      </c>
      <c r="B7000" t="s">
        <v>15235</v>
      </c>
      <c r="C7000">
        <v>4.05</v>
      </c>
      <c r="D7000">
        <v>4.0599999999999996</v>
      </c>
      <c r="E7000">
        <v>2.84</v>
      </c>
      <c r="F7000">
        <v>5.83</v>
      </c>
      <c r="G7000">
        <v>6.21</v>
      </c>
      <c r="H7000">
        <v>3.1</v>
      </c>
      <c r="I7000">
        <v>5.24</v>
      </c>
      <c r="J7000">
        <v>5.66</v>
      </c>
      <c r="K7000">
        <v>2.7</v>
      </c>
      <c r="U7000">
        <v>58</v>
      </c>
      <c r="V7000">
        <v>72</v>
      </c>
      <c r="W7000">
        <v>58</v>
      </c>
      <c r="X7000">
        <v>107</v>
      </c>
      <c r="Y7000">
        <v>130</v>
      </c>
      <c r="Z7000">
        <v>145</v>
      </c>
      <c r="AA7000">
        <f t="shared" si="1488"/>
        <v>570</v>
      </c>
      <c r="AB7000">
        <f t="shared" si="1491"/>
        <v>9.4983836917084607E-5</v>
      </c>
      <c r="AC7000" s="175"/>
    </row>
    <row r="7001" spans="1:29">
      <c r="A7001" t="s">
        <v>15236</v>
      </c>
      <c r="B7001" t="s">
        <v>15237</v>
      </c>
      <c r="C7001">
        <v>4.0599999999999996</v>
      </c>
      <c r="D7001">
        <v>4.0599999999999996</v>
      </c>
      <c r="E7001">
        <v>2.85</v>
      </c>
      <c r="F7001">
        <v>5.91</v>
      </c>
      <c r="G7001">
        <v>6.25</v>
      </c>
      <c r="H7001">
        <v>3.14</v>
      </c>
      <c r="I7001">
        <v>5.27</v>
      </c>
      <c r="J7001">
        <v>5.67</v>
      </c>
      <c r="K7001">
        <v>2.7</v>
      </c>
      <c r="U7001">
        <v>51</v>
      </c>
      <c r="V7001">
        <v>72</v>
      </c>
      <c r="W7001">
        <v>61</v>
      </c>
      <c r="X7001">
        <v>86</v>
      </c>
      <c r="Y7001">
        <v>119</v>
      </c>
      <c r="Z7001">
        <v>117</v>
      </c>
      <c r="AA7001">
        <f t="shared" si="1488"/>
        <v>506</v>
      </c>
      <c r="AB7001">
        <f t="shared" si="1491"/>
        <v>8.4318985052710192E-5</v>
      </c>
      <c r="AC7001" s="175">
        <f t="shared" si="1477"/>
        <v>8.4735580828662328E-5</v>
      </c>
    </row>
    <row r="7002" spans="1:29">
      <c r="A7002" t="s">
        <v>15238</v>
      </c>
      <c r="B7002" t="s">
        <v>15239</v>
      </c>
      <c r="C7002">
        <v>4.0599999999999996</v>
      </c>
      <c r="D7002">
        <v>4.0599999999999996</v>
      </c>
      <c r="E7002">
        <v>2.85</v>
      </c>
      <c r="F7002">
        <v>5.95</v>
      </c>
      <c r="G7002">
        <v>6.26</v>
      </c>
      <c r="H7002">
        <v>3.16</v>
      </c>
      <c r="I7002">
        <v>5.28</v>
      </c>
      <c r="J7002">
        <v>5.68</v>
      </c>
      <c r="K7002">
        <v>2.7</v>
      </c>
      <c r="U7002">
        <v>38</v>
      </c>
      <c r="V7002">
        <v>67</v>
      </c>
      <c r="W7002">
        <v>61</v>
      </c>
      <c r="X7002">
        <v>122</v>
      </c>
      <c r="Y7002">
        <v>122</v>
      </c>
      <c r="Z7002">
        <v>112</v>
      </c>
      <c r="AA7002">
        <f t="shared" si="1488"/>
        <v>522</v>
      </c>
      <c r="AB7002">
        <f t="shared" si="1491"/>
        <v>8.6985198018803796E-5</v>
      </c>
      <c r="AC7002" s="175"/>
    </row>
    <row r="7003" spans="1:29">
      <c r="A7003" t="s">
        <v>15240</v>
      </c>
      <c r="B7003" t="s">
        <v>15241</v>
      </c>
      <c r="C7003">
        <v>4.0599999999999996</v>
      </c>
      <c r="D7003">
        <v>4.0599999999999996</v>
      </c>
      <c r="E7003">
        <v>2.84</v>
      </c>
      <c r="F7003">
        <v>5.91</v>
      </c>
      <c r="G7003">
        <v>6.25</v>
      </c>
      <c r="H7003">
        <v>3.16</v>
      </c>
      <c r="I7003">
        <v>5.25</v>
      </c>
      <c r="J7003">
        <v>5.66</v>
      </c>
      <c r="K7003">
        <v>2.7</v>
      </c>
      <c r="U7003">
        <v>39</v>
      </c>
      <c r="V7003">
        <v>71</v>
      </c>
      <c r="W7003">
        <v>67</v>
      </c>
      <c r="X7003">
        <v>111</v>
      </c>
      <c r="Y7003">
        <v>111</v>
      </c>
      <c r="Z7003">
        <v>100</v>
      </c>
      <c r="AA7003">
        <f t="shared" si="1488"/>
        <v>499</v>
      </c>
      <c r="AB7003">
        <f t="shared" si="1491"/>
        <v>8.3152516880044251E-5</v>
      </c>
      <c r="AC7003" s="175"/>
    </row>
    <row r="7004" spans="1:29">
      <c r="A7004" t="s">
        <v>15242</v>
      </c>
      <c r="B7004" t="s">
        <v>15243</v>
      </c>
      <c r="C7004">
        <v>4.05</v>
      </c>
      <c r="D7004">
        <v>4.0599999999999996</v>
      </c>
      <c r="E7004">
        <v>2.82</v>
      </c>
      <c r="F7004">
        <v>5.83</v>
      </c>
      <c r="G7004">
        <v>6.23</v>
      </c>
      <c r="H7004">
        <v>3.14</v>
      </c>
      <c r="I7004">
        <v>5.19</v>
      </c>
      <c r="J7004">
        <v>5.63</v>
      </c>
      <c r="K7004">
        <v>2.7</v>
      </c>
      <c r="U7004">
        <v>42</v>
      </c>
      <c r="V7004">
        <v>74</v>
      </c>
      <c r="W7004">
        <v>69</v>
      </c>
      <c r="X7004">
        <v>95</v>
      </c>
      <c r="Y7004">
        <v>109</v>
      </c>
      <c r="Z7004">
        <v>118</v>
      </c>
      <c r="AA7004">
        <f t="shared" si="1488"/>
        <v>507</v>
      </c>
      <c r="AB7004">
        <f t="shared" si="1491"/>
        <v>8.4485623363091047E-5</v>
      </c>
      <c r="AC7004" s="175"/>
    </row>
    <row r="7005" spans="1:29">
      <c r="A7005" t="s">
        <v>15244</v>
      </c>
      <c r="B7005" t="s">
        <v>15245</v>
      </c>
      <c r="C7005">
        <v>4.03</v>
      </c>
      <c r="D7005">
        <v>4.0599999999999996</v>
      </c>
      <c r="E7005">
        <v>2.79</v>
      </c>
      <c r="F7005">
        <v>5.68</v>
      </c>
      <c r="G7005">
        <v>6.16</v>
      </c>
      <c r="H7005">
        <v>3.09</v>
      </c>
      <c r="I7005">
        <v>5.1100000000000003</v>
      </c>
      <c r="J7005">
        <v>5.59</v>
      </c>
      <c r="K7005">
        <v>2.7</v>
      </c>
      <c r="U7005">
        <v>50</v>
      </c>
      <c r="V7005">
        <v>77</v>
      </c>
      <c r="W7005">
        <v>73</v>
      </c>
      <c r="X7005">
        <v>75</v>
      </c>
      <c r="Y7005">
        <v>117</v>
      </c>
      <c r="Z7005">
        <v>139</v>
      </c>
      <c r="AA7005">
        <f t="shared" si="1488"/>
        <v>531</v>
      </c>
      <c r="AB7005">
        <f t="shared" si="1491"/>
        <v>8.8484942812231445E-5</v>
      </c>
      <c r="AC7005" s="175">
        <f t="shared" si="1478"/>
        <v>9.4733879451513339E-5</v>
      </c>
    </row>
    <row r="7006" spans="1:29">
      <c r="A7006" t="s">
        <v>15246</v>
      </c>
      <c r="B7006" t="s">
        <v>15247</v>
      </c>
      <c r="C7006">
        <v>4.01</v>
      </c>
      <c r="D7006">
        <v>4.0599999999999996</v>
      </c>
      <c r="E7006">
        <v>2.77</v>
      </c>
      <c r="F7006">
        <v>5.58</v>
      </c>
      <c r="G7006">
        <v>6.1</v>
      </c>
      <c r="H7006">
        <v>3.06</v>
      </c>
      <c r="I7006">
        <v>5.0599999999999996</v>
      </c>
      <c r="J7006">
        <v>5.56</v>
      </c>
      <c r="K7006">
        <v>2.7</v>
      </c>
      <c r="U7006">
        <v>54</v>
      </c>
      <c r="V7006">
        <v>84</v>
      </c>
      <c r="W7006">
        <v>81</v>
      </c>
      <c r="X7006">
        <v>80</v>
      </c>
      <c r="Y7006">
        <v>123</v>
      </c>
      <c r="Z7006">
        <v>135</v>
      </c>
      <c r="AA7006">
        <f t="shared" si="1488"/>
        <v>557</v>
      </c>
      <c r="AB7006">
        <f t="shared" si="1491"/>
        <v>9.2817538882133553E-5</v>
      </c>
      <c r="AC7006" s="175"/>
    </row>
    <row r="7007" spans="1:29">
      <c r="A7007" t="s">
        <v>15248</v>
      </c>
      <c r="B7007" t="s">
        <v>15249</v>
      </c>
      <c r="C7007">
        <v>3.97</v>
      </c>
      <c r="D7007">
        <v>4.0599999999999996</v>
      </c>
      <c r="E7007">
        <v>2.75</v>
      </c>
      <c r="F7007">
        <v>5.47</v>
      </c>
      <c r="G7007">
        <v>6.02</v>
      </c>
      <c r="H7007">
        <v>3.03</v>
      </c>
      <c r="I7007">
        <v>5.01</v>
      </c>
      <c r="J7007">
        <v>5.54</v>
      </c>
      <c r="K7007">
        <v>2.7</v>
      </c>
      <c r="U7007">
        <v>56</v>
      </c>
      <c r="V7007">
        <v>92</v>
      </c>
      <c r="W7007">
        <v>88</v>
      </c>
      <c r="X7007">
        <v>85</v>
      </c>
      <c r="Y7007">
        <v>127</v>
      </c>
      <c r="Z7007">
        <v>142</v>
      </c>
      <c r="AA7007">
        <f t="shared" si="1488"/>
        <v>590</v>
      </c>
      <c r="AB7007">
        <f t="shared" si="1491"/>
        <v>9.8316603124701615E-5</v>
      </c>
      <c r="AC7007" s="175"/>
    </row>
    <row r="7008" spans="1:29">
      <c r="A7008" t="s">
        <v>15250</v>
      </c>
      <c r="B7008" t="s">
        <v>15251</v>
      </c>
      <c r="C7008">
        <v>3.96</v>
      </c>
      <c r="D7008">
        <v>4.0599999999999996</v>
      </c>
      <c r="E7008">
        <v>2.74</v>
      </c>
      <c r="F7008">
        <v>5.42</v>
      </c>
      <c r="G7008">
        <v>5.99</v>
      </c>
      <c r="H7008">
        <v>3.01</v>
      </c>
      <c r="I7008">
        <v>4.99</v>
      </c>
      <c r="J7008">
        <v>5.52</v>
      </c>
      <c r="K7008">
        <v>2.7</v>
      </c>
      <c r="U7008">
        <v>53</v>
      </c>
      <c r="V7008">
        <v>92</v>
      </c>
      <c r="W7008">
        <v>83</v>
      </c>
      <c r="X7008">
        <v>83</v>
      </c>
      <c r="Y7008">
        <v>138</v>
      </c>
      <c r="Z7008">
        <v>147</v>
      </c>
      <c r="AA7008">
        <f t="shared" si="1488"/>
        <v>596</v>
      </c>
      <c r="AB7008">
        <f t="shared" si="1491"/>
        <v>9.9316432986986715E-5</v>
      </c>
      <c r="AC7008" s="175"/>
    </row>
    <row r="7009" spans="1:29">
      <c r="A7009" t="s">
        <v>15252</v>
      </c>
      <c r="B7009" t="s">
        <v>15253</v>
      </c>
      <c r="C7009">
        <v>3.94</v>
      </c>
      <c r="D7009">
        <v>4.0599999999999996</v>
      </c>
      <c r="E7009">
        <v>2.74</v>
      </c>
      <c r="F7009">
        <v>5.4</v>
      </c>
      <c r="G7009">
        <v>5.97</v>
      </c>
      <c r="H7009">
        <v>3</v>
      </c>
      <c r="I7009">
        <v>4.97</v>
      </c>
      <c r="J7009">
        <v>5.52</v>
      </c>
      <c r="K7009">
        <v>2.7</v>
      </c>
      <c r="U7009">
        <v>54</v>
      </c>
      <c r="V7009">
        <v>88</v>
      </c>
      <c r="W7009">
        <v>74</v>
      </c>
      <c r="X7009">
        <v>93</v>
      </c>
      <c r="Y7009">
        <v>134</v>
      </c>
      <c r="Z7009">
        <v>126</v>
      </c>
      <c r="AA7009">
        <f t="shared" si="1488"/>
        <v>569</v>
      </c>
      <c r="AB7009">
        <f t="shared" si="1491"/>
        <v>9.4817198606703766E-5</v>
      </c>
      <c r="AC7009" s="175">
        <f t="shared" si="1479"/>
        <v>6.5697153867650193E-5</v>
      </c>
    </row>
    <row r="7010" spans="1:29">
      <c r="A7010" t="s">
        <v>15254</v>
      </c>
      <c r="B7010" t="s">
        <v>15255</v>
      </c>
      <c r="C7010">
        <v>3.9</v>
      </c>
      <c r="D7010">
        <v>4.0599999999999996</v>
      </c>
      <c r="E7010">
        <v>2.72</v>
      </c>
      <c r="F7010">
        <v>5.34</v>
      </c>
      <c r="G7010">
        <v>5.94</v>
      </c>
      <c r="H7010">
        <v>3</v>
      </c>
      <c r="I7010">
        <v>4.93</v>
      </c>
      <c r="J7010">
        <v>5.49</v>
      </c>
      <c r="K7010">
        <v>2.7</v>
      </c>
      <c r="U7010">
        <v>47</v>
      </c>
      <c r="V7010">
        <v>69</v>
      </c>
      <c r="W7010">
        <v>52</v>
      </c>
      <c r="X7010">
        <v>84</v>
      </c>
      <c r="Y7010">
        <v>122</v>
      </c>
      <c r="Z7010">
        <v>73</v>
      </c>
      <c r="AA7010">
        <f t="shared" si="1488"/>
        <v>447</v>
      </c>
      <c r="AB7010">
        <f t="shared" si="1491"/>
        <v>7.4487324740240036E-5</v>
      </c>
      <c r="AC7010" s="175"/>
    </row>
    <row r="7011" spans="1:29">
      <c r="A7011" t="s">
        <v>15256</v>
      </c>
      <c r="B7011" t="s">
        <v>15257</v>
      </c>
      <c r="C7011">
        <v>3.88</v>
      </c>
      <c r="D7011">
        <v>4.05</v>
      </c>
      <c r="E7011">
        <v>2.71</v>
      </c>
      <c r="F7011">
        <v>5.32</v>
      </c>
      <c r="G7011">
        <v>5.92</v>
      </c>
      <c r="H7011">
        <v>3</v>
      </c>
      <c r="I7011">
        <v>4.91</v>
      </c>
      <c r="J7011">
        <v>5.48</v>
      </c>
      <c r="K7011">
        <v>2.7</v>
      </c>
      <c r="U7011">
        <v>44</v>
      </c>
      <c r="V7011">
        <v>49</v>
      </c>
      <c r="W7011">
        <v>31</v>
      </c>
      <c r="X7011">
        <v>61</v>
      </c>
      <c r="Y7011">
        <v>91</v>
      </c>
      <c r="Z7011">
        <v>30</v>
      </c>
      <c r="AA7011">
        <f t="shared" si="1488"/>
        <v>306</v>
      </c>
      <c r="AB7011">
        <f t="shared" si="1491"/>
        <v>5.0991322976540159E-5</v>
      </c>
      <c r="AC7011" s="175"/>
    </row>
    <row r="7012" spans="1:29">
      <c r="A7012" t="s">
        <v>15258</v>
      </c>
      <c r="B7012" t="s">
        <v>15259</v>
      </c>
      <c r="C7012">
        <v>3.86</v>
      </c>
      <c r="D7012">
        <v>4.05</v>
      </c>
      <c r="E7012">
        <v>2.71</v>
      </c>
      <c r="F7012">
        <v>5.28</v>
      </c>
      <c r="G7012">
        <v>5.9</v>
      </c>
      <c r="H7012">
        <v>2.99</v>
      </c>
      <c r="I7012">
        <v>4.88</v>
      </c>
      <c r="J7012">
        <v>5.47</v>
      </c>
      <c r="K7012">
        <v>2.7</v>
      </c>
      <c r="U7012">
        <v>35</v>
      </c>
      <c r="V7012">
        <v>36</v>
      </c>
      <c r="W7012">
        <v>27</v>
      </c>
      <c r="X7012">
        <v>76</v>
      </c>
      <c r="Y7012">
        <v>68</v>
      </c>
      <c r="Z7012">
        <v>13</v>
      </c>
      <c r="AA7012">
        <f t="shared" si="1488"/>
        <v>255</v>
      </c>
      <c r="AB7012">
        <f t="shared" si="1491"/>
        <v>4.2492769147116798E-5</v>
      </c>
      <c r="AC7012" s="175"/>
    </row>
    <row r="7013" spans="1:29">
      <c r="A7013" t="s">
        <v>15260</v>
      </c>
      <c r="B7013" t="s">
        <v>15261</v>
      </c>
      <c r="C7013">
        <v>3.84</v>
      </c>
      <c r="D7013">
        <v>4.04</v>
      </c>
      <c r="E7013">
        <v>2.7</v>
      </c>
      <c r="F7013">
        <v>5.25</v>
      </c>
      <c r="G7013">
        <v>5.88</v>
      </c>
      <c r="H7013">
        <v>2.99</v>
      </c>
      <c r="I7013">
        <v>4.8600000000000003</v>
      </c>
      <c r="J7013">
        <v>5.45</v>
      </c>
      <c r="K7013">
        <v>2.7</v>
      </c>
      <c r="U7013">
        <v>36</v>
      </c>
      <c r="V7013">
        <v>34</v>
      </c>
      <c r="W7013">
        <v>29</v>
      </c>
      <c r="X7013">
        <v>97</v>
      </c>
      <c r="Y7013">
        <v>71</v>
      </c>
      <c r="Z7013">
        <v>15</v>
      </c>
      <c r="AA7013">
        <f t="shared" si="1488"/>
        <v>282</v>
      </c>
      <c r="AB7013">
        <f t="shared" si="1491"/>
        <v>4.6992003527399754E-5</v>
      </c>
      <c r="AC7013" s="175">
        <f t="shared" si="1480"/>
        <v>5.9739834271534795E-5</v>
      </c>
    </row>
    <row r="7014" spans="1:29">
      <c r="A7014" t="s">
        <v>15262</v>
      </c>
      <c r="B7014" t="s">
        <v>15263</v>
      </c>
      <c r="C7014">
        <v>3.82</v>
      </c>
      <c r="D7014">
        <v>4.04</v>
      </c>
      <c r="E7014">
        <v>2.69</v>
      </c>
      <c r="F7014">
        <v>5.22</v>
      </c>
      <c r="G7014">
        <v>5.85</v>
      </c>
      <c r="H7014">
        <v>2.98</v>
      </c>
      <c r="I7014">
        <v>4.84</v>
      </c>
      <c r="J7014">
        <v>5.45</v>
      </c>
      <c r="K7014">
        <v>2.7</v>
      </c>
      <c r="U7014">
        <v>35</v>
      </c>
      <c r="V7014">
        <v>32</v>
      </c>
      <c r="W7014">
        <v>32</v>
      </c>
      <c r="X7014">
        <v>110</v>
      </c>
      <c r="Y7014">
        <v>69</v>
      </c>
      <c r="Z7014">
        <v>12</v>
      </c>
      <c r="AA7014">
        <f t="shared" si="1488"/>
        <v>290</v>
      </c>
      <c r="AB7014">
        <f t="shared" si="1491"/>
        <v>4.8325110010446555E-5</v>
      </c>
      <c r="AC7014" s="175"/>
    </row>
    <row r="7015" spans="1:29">
      <c r="A7015" t="s">
        <v>15264</v>
      </c>
      <c r="B7015" t="s">
        <v>15265</v>
      </c>
      <c r="C7015">
        <v>3.81</v>
      </c>
      <c r="D7015">
        <v>4.03</v>
      </c>
      <c r="E7015">
        <v>2.69</v>
      </c>
      <c r="F7015">
        <v>5.18</v>
      </c>
      <c r="G7015">
        <v>5.82</v>
      </c>
      <c r="H7015">
        <v>2.97</v>
      </c>
      <c r="I7015">
        <v>4.83</v>
      </c>
      <c r="J7015">
        <v>5.44</v>
      </c>
      <c r="K7015">
        <v>2.7</v>
      </c>
      <c r="U7015">
        <v>38</v>
      </c>
      <c r="V7015">
        <v>39</v>
      </c>
      <c r="W7015">
        <v>37</v>
      </c>
      <c r="X7015">
        <v>152</v>
      </c>
      <c r="Y7015">
        <v>66</v>
      </c>
      <c r="Z7015">
        <v>23</v>
      </c>
      <c r="AA7015">
        <f t="shared" si="1488"/>
        <v>355</v>
      </c>
      <c r="AB7015">
        <f t="shared" si="1491"/>
        <v>5.9156600185201818E-5</v>
      </c>
      <c r="AC7015" s="175"/>
    </row>
    <row r="7016" spans="1:29">
      <c r="A7016" t="s">
        <v>15266</v>
      </c>
      <c r="B7016" t="s">
        <v>15267</v>
      </c>
      <c r="C7016">
        <v>3.79</v>
      </c>
      <c r="D7016">
        <v>4.03</v>
      </c>
      <c r="E7016">
        <v>2.68</v>
      </c>
      <c r="F7016">
        <v>5.15</v>
      </c>
      <c r="G7016">
        <v>5.8</v>
      </c>
      <c r="H7016">
        <v>2.96</v>
      </c>
      <c r="I7016">
        <v>4.8099999999999996</v>
      </c>
      <c r="J7016">
        <v>5.43</v>
      </c>
      <c r="K7016">
        <v>2.7</v>
      </c>
      <c r="U7016">
        <v>56</v>
      </c>
      <c r="V7016">
        <v>55</v>
      </c>
      <c r="W7016">
        <v>50</v>
      </c>
      <c r="X7016">
        <v>187</v>
      </c>
      <c r="Y7016">
        <v>106</v>
      </c>
      <c r="Z7016">
        <v>53</v>
      </c>
      <c r="AA7016">
        <f t="shared" si="1488"/>
        <v>507</v>
      </c>
      <c r="AB7016">
        <f t="shared" si="1491"/>
        <v>8.4485623363091047E-5</v>
      </c>
      <c r="AC7016" s="175"/>
    </row>
    <row r="7017" spans="1:29">
      <c r="A7017" t="s">
        <v>15268</v>
      </c>
      <c r="B7017" t="s">
        <v>15269</v>
      </c>
      <c r="C7017">
        <v>3.78</v>
      </c>
      <c r="D7017">
        <v>4.0199999999999996</v>
      </c>
      <c r="E7017">
        <v>2.68</v>
      </c>
      <c r="F7017">
        <v>5.14</v>
      </c>
      <c r="G7017">
        <v>5.79</v>
      </c>
      <c r="H7017">
        <v>2.95</v>
      </c>
      <c r="I7017">
        <v>4.8</v>
      </c>
      <c r="J7017">
        <v>5.42</v>
      </c>
      <c r="K7017">
        <v>2.7</v>
      </c>
      <c r="U7017">
        <v>74</v>
      </c>
      <c r="V7017">
        <v>90</v>
      </c>
      <c r="W7017">
        <v>77</v>
      </c>
      <c r="X7017">
        <v>200</v>
      </c>
      <c r="Y7017">
        <v>144</v>
      </c>
      <c r="Z7017">
        <v>168</v>
      </c>
      <c r="AA7017">
        <f t="shared" si="1488"/>
        <v>753</v>
      </c>
      <c r="AB7017">
        <f t="shared" si="1491"/>
        <v>1.2547864771678019E-4</v>
      </c>
      <c r="AC7017" s="175">
        <f t="shared" si="1481"/>
        <v>1.2535366898399456E-4</v>
      </c>
    </row>
    <row r="7018" spans="1:29">
      <c r="A7018" t="s">
        <v>15270</v>
      </c>
      <c r="B7018" t="s">
        <v>15271</v>
      </c>
      <c r="C7018">
        <v>3.78</v>
      </c>
      <c r="D7018">
        <v>4.03</v>
      </c>
      <c r="E7018">
        <v>2.68</v>
      </c>
      <c r="F7018">
        <v>5.14</v>
      </c>
      <c r="G7018">
        <v>5.79</v>
      </c>
      <c r="H7018">
        <v>2.95</v>
      </c>
      <c r="I7018">
        <v>4.8099999999999996</v>
      </c>
      <c r="J7018">
        <v>5.43</v>
      </c>
      <c r="K7018">
        <v>2.7</v>
      </c>
      <c r="U7018">
        <v>58</v>
      </c>
      <c r="V7018">
        <v>114</v>
      </c>
      <c r="W7018">
        <v>88</v>
      </c>
      <c r="X7018">
        <v>144</v>
      </c>
      <c r="Y7018">
        <v>122</v>
      </c>
      <c r="Z7018">
        <v>262</v>
      </c>
      <c r="AA7018">
        <f t="shared" si="1488"/>
        <v>788</v>
      </c>
      <c r="AB7018">
        <f t="shared" si="1491"/>
        <v>1.3131098858010996E-4</v>
      </c>
      <c r="AC7018" s="175"/>
    </row>
    <row r="7019" spans="1:29">
      <c r="A7019" t="s">
        <v>15272</v>
      </c>
      <c r="B7019" t="s">
        <v>15273</v>
      </c>
      <c r="C7019">
        <v>3.81</v>
      </c>
      <c r="D7019">
        <v>4.04</v>
      </c>
      <c r="E7019">
        <v>2.69</v>
      </c>
      <c r="F7019">
        <v>5.12</v>
      </c>
      <c r="G7019">
        <v>5.75</v>
      </c>
      <c r="H7019">
        <v>2.92</v>
      </c>
      <c r="I7019">
        <v>4.83</v>
      </c>
      <c r="J7019">
        <v>5.44</v>
      </c>
      <c r="K7019">
        <v>2.7</v>
      </c>
      <c r="U7019">
        <v>60</v>
      </c>
      <c r="V7019">
        <v>93</v>
      </c>
      <c r="W7019">
        <v>94</v>
      </c>
      <c r="X7019">
        <v>174</v>
      </c>
      <c r="Y7019">
        <v>154</v>
      </c>
      <c r="Z7019">
        <v>226</v>
      </c>
      <c r="AA7019">
        <f t="shared" si="1488"/>
        <v>801</v>
      </c>
      <c r="AB7019">
        <f t="shared" si="1491"/>
        <v>1.3347728661506101E-4</v>
      </c>
      <c r="AC7019" s="175"/>
    </row>
    <row r="7020" spans="1:29">
      <c r="A7020" t="s">
        <v>15274</v>
      </c>
      <c r="B7020" t="s">
        <v>15275</v>
      </c>
      <c r="C7020">
        <v>3.93</v>
      </c>
      <c r="D7020">
        <v>4.0599999999999996</v>
      </c>
      <c r="E7020">
        <v>2.73</v>
      </c>
      <c r="F7020">
        <v>5.29</v>
      </c>
      <c r="G7020">
        <v>5.86</v>
      </c>
      <c r="H7020">
        <v>2.94</v>
      </c>
      <c r="I7020">
        <v>4.96</v>
      </c>
      <c r="J7020">
        <v>5.51</v>
      </c>
      <c r="K7020">
        <v>2.7</v>
      </c>
      <c r="U7020">
        <v>65</v>
      </c>
      <c r="V7020">
        <v>90</v>
      </c>
      <c r="W7020">
        <v>84</v>
      </c>
      <c r="X7020">
        <v>119</v>
      </c>
      <c r="Y7020">
        <v>138</v>
      </c>
      <c r="Z7020">
        <v>171</v>
      </c>
      <c r="AA7020">
        <f t="shared" si="1488"/>
        <v>667</v>
      </c>
      <c r="AB7020">
        <f t="shared" si="1491"/>
        <v>1.1114775302402708E-4</v>
      </c>
      <c r="AC7020" s="175"/>
    </row>
    <row r="7021" spans="1:29">
      <c r="A7021" t="s">
        <v>15276</v>
      </c>
      <c r="B7021" t="s">
        <v>15277</v>
      </c>
      <c r="C7021">
        <v>3.98</v>
      </c>
      <c r="D7021">
        <v>4.0599999999999996</v>
      </c>
      <c r="E7021">
        <v>2.77</v>
      </c>
      <c r="F7021">
        <v>5.39</v>
      </c>
      <c r="G7021">
        <v>5.91</v>
      </c>
      <c r="H7021">
        <v>2.95</v>
      </c>
      <c r="I7021">
        <v>5.05</v>
      </c>
      <c r="J7021">
        <v>5.56</v>
      </c>
      <c r="K7021">
        <v>2.7</v>
      </c>
      <c r="U7021">
        <v>58</v>
      </c>
      <c r="V7021">
        <v>81</v>
      </c>
      <c r="W7021">
        <v>75</v>
      </c>
      <c r="X7021">
        <v>103</v>
      </c>
      <c r="Y7021">
        <v>140</v>
      </c>
      <c r="Z7021">
        <v>164</v>
      </c>
      <c r="AA7021">
        <f t="shared" si="1488"/>
        <v>621</v>
      </c>
      <c r="AB7021">
        <f t="shared" si="1491"/>
        <v>1.0348239074650797E-4</v>
      </c>
      <c r="AC7021" s="175">
        <f t="shared" si="1482"/>
        <v>9.6275283822536202E-5</v>
      </c>
    </row>
    <row r="7022" spans="1:29">
      <c r="A7022" t="s">
        <v>15278</v>
      </c>
      <c r="B7022" t="s">
        <v>15279</v>
      </c>
      <c r="C7022">
        <v>4.04</v>
      </c>
      <c r="D7022">
        <v>4.0599999999999996</v>
      </c>
      <c r="E7022">
        <v>2.83</v>
      </c>
      <c r="F7022">
        <v>5.64</v>
      </c>
      <c r="G7022">
        <v>6.08</v>
      </c>
      <c r="H7022">
        <v>3.04</v>
      </c>
      <c r="I7022">
        <v>5.19</v>
      </c>
      <c r="J7022">
        <v>5.63</v>
      </c>
      <c r="K7022">
        <v>2.7</v>
      </c>
      <c r="U7022">
        <v>52</v>
      </c>
      <c r="V7022">
        <v>77</v>
      </c>
      <c r="W7022">
        <v>68</v>
      </c>
      <c r="X7022">
        <v>108</v>
      </c>
      <c r="Y7022">
        <v>133</v>
      </c>
      <c r="Z7022">
        <v>149</v>
      </c>
      <c r="AA7022">
        <f t="shared" si="1488"/>
        <v>587</v>
      </c>
      <c r="AB7022">
        <f t="shared" si="1491"/>
        <v>9.7816688193559065E-5</v>
      </c>
      <c r="AC7022" s="175"/>
    </row>
    <row r="7023" spans="1:29">
      <c r="A7023" t="s">
        <v>15280</v>
      </c>
      <c r="B7023" t="s">
        <v>15281</v>
      </c>
      <c r="C7023">
        <v>4.05</v>
      </c>
      <c r="D7023">
        <v>4.0599999999999996</v>
      </c>
      <c r="E7023">
        <v>2.86</v>
      </c>
      <c r="F7023">
        <v>5.77</v>
      </c>
      <c r="G7023">
        <v>6.15</v>
      </c>
      <c r="H7023">
        <v>3.08</v>
      </c>
      <c r="I7023">
        <v>5.27</v>
      </c>
      <c r="J7023">
        <v>5.67</v>
      </c>
      <c r="K7023">
        <v>2.7</v>
      </c>
      <c r="U7023">
        <v>54</v>
      </c>
      <c r="V7023">
        <v>73</v>
      </c>
      <c r="W7023">
        <v>59</v>
      </c>
      <c r="X7023">
        <v>93</v>
      </c>
      <c r="Y7023">
        <v>129</v>
      </c>
      <c r="Z7023">
        <v>151</v>
      </c>
      <c r="AA7023">
        <f t="shared" si="1488"/>
        <v>559</v>
      </c>
      <c r="AB7023">
        <f t="shared" si="1491"/>
        <v>9.3150815502895262E-5</v>
      </c>
      <c r="AC7023" s="175"/>
    </row>
    <row r="7024" spans="1:29">
      <c r="A7024" t="s">
        <v>15282</v>
      </c>
      <c r="B7024" t="s">
        <v>15283</v>
      </c>
      <c r="C7024">
        <v>4.05</v>
      </c>
      <c r="D7024">
        <v>4.0599999999999996</v>
      </c>
      <c r="E7024">
        <v>2.9</v>
      </c>
      <c r="F7024">
        <v>5.91</v>
      </c>
      <c r="G7024">
        <v>6.2</v>
      </c>
      <c r="H7024">
        <v>3.16</v>
      </c>
      <c r="I7024">
        <v>5.36</v>
      </c>
      <c r="J7024">
        <v>5.72</v>
      </c>
      <c r="K7024">
        <v>2.7</v>
      </c>
      <c r="U7024">
        <v>49</v>
      </c>
      <c r="V7024">
        <v>70</v>
      </c>
      <c r="W7024">
        <v>56</v>
      </c>
      <c r="X7024">
        <v>94</v>
      </c>
      <c r="Y7024">
        <v>130</v>
      </c>
      <c r="Z7024">
        <v>145</v>
      </c>
      <c r="AA7024">
        <f t="shared" si="1488"/>
        <v>544</v>
      </c>
      <c r="AB7024">
        <f t="shared" si="1491"/>
        <v>9.0651240847182499E-5</v>
      </c>
      <c r="AC7024" s="175"/>
    </row>
    <row r="7025" spans="1:29">
      <c r="A7025" t="s">
        <v>15284</v>
      </c>
      <c r="B7025" t="s">
        <v>15285</v>
      </c>
      <c r="C7025">
        <v>4.05</v>
      </c>
      <c r="D7025">
        <v>4.0599999999999996</v>
      </c>
      <c r="E7025">
        <v>2.91</v>
      </c>
      <c r="F7025">
        <v>5.96</v>
      </c>
      <c r="G7025">
        <v>6.22</v>
      </c>
      <c r="H7025">
        <v>3.22</v>
      </c>
      <c r="I7025">
        <v>5.4</v>
      </c>
      <c r="J7025">
        <v>5.75</v>
      </c>
      <c r="K7025">
        <v>2.7</v>
      </c>
      <c r="U7025">
        <v>47</v>
      </c>
      <c r="V7025">
        <v>70</v>
      </c>
      <c r="W7025">
        <v>59</v>
      </c>
      <c r="X7025">
        <v>83</v>
      </c>
      <c r="Y7025">
        <v>119</v>
      </c>
      <c r="Z7025">
        <v>117</v>
      </c>
      <c r="AA7025">
        <f t="shared" si="1488"/>
        <v>495</v>
      </c>
      <c r="AB7025">
        <f t="shared" si="1491"/>
        <v>8.2485963638520847E-5</v>
      </c>
      <c r="AC7025" s="175">
        <f t="shared" si="1483"/>
        <v>8.0819580534712357E-5</v>
      </c>
    </row>
    <row r="7026" spans="1:29">
      <c r="A7026" t="s">
        <v>15286</v>
      </c>
      <c r="B7026" t="s">
        <v>15287</v>
      </c>
      <c r="C7026">
        <v>4.04</v>
      </c>
      <c r="D7026">
        <v>4.0599999999999996</v>
      </c>
      <c r="E7026">
        <v>2.92</v>
      </c>
      <c r="F7026">
        <v>5.96</v>
      </c>
      <c r="G7026">
        <v>6.23</v>
      </c>
      <c r="H7026">
        <v>3.25</v>
      </c>
      <c r="I7026">
        <v>5.42</v>
      </c>
      <c r="J7026">
        <v>5.75</v>
      </c>
      <c r="K7026">
        <v>2.7</v>
      </c>
      <c r="U7026">
        <v>51</v>
      </c>
      <c r="V7026">
        <v>65</v>
      </c>
      <c r="W7026">
        <v>59</v>
      </c>
      <c r="X7026">
        <v>77</v>
      </c>
      <c r="Y7026">
        <v>122</v>
      </c>
      <c r="Z7026">
        <v>112</v>
      </c>
      <c r="AA7026">
        <f t="shared" si="1488"/>
        <v>486</v>
      </c>
      <c r="AB7026">
        <f t="shared" si="1491"/>
        <v>8.0986218845093198E-5</v>
      </c>
      <c r="AC7026" s="175"/>
    </row>
    <row r="7027" spans="1:29">
      <c r="A7027" t="s">
        <v>15288</v>
      </c>
      <c r="B7027" t="s">
        <v>15289</v>
      </c>
      <c r="C7027">
        <v>4.04</v>
      </c>
      <c r="D7027">
        <v>4.0599999999999996</v>
      </c>
      <c r="E7027">
        <v>2.9</v>
      </c>
      <c r="F7027">
        <v>5.95</v>
      </c>
      <c r="G7027">
        <v>6.22</v>
      </c>
      <c r="H7027">
        <v>3.24</v>
      </c>
      <c r="I7027">
        <v>5.37</v>
      </c>
      <c r="J7027">
        <v>5.73</v>
      </c>
      <c r="K7027">
        <v>2.7</v>
      </c>
      <c r="U7027">
        <v>49</v>
      </c>
      <c r="V7027">
        <v>69</v>
      </c>
      <c r="W7027">
        <v>65</v>
      </c>
      <c r="X7027">
        <v>76</v>
      </c>
      <c r="Y7027">
        <v>111</v>
      </c>
      <c r="Z7027">
        <v>100</v>
      </c>
      <c r="AA7027">
        <f t="shared" si="1488"/>
        <v>470</v>
      </c>
      <c r="AB7027">
        <f t="shared" si="1491"/>
        <v>7.8320005878999594E-5</v>
      </c>
      <c r="AC7027" s="175"/>
    </row>
    <row r="7028" spans="1:29">
      <c r="A7028" t="s">
        <v>15290</v>
      </c>
      <c r="B7028" t="s">
        <v>15291</v>
      </c>
      <c r="C7028">
        <v>4.04</v>
      </c>
      <c r="D7028">
        <v>4.0599999999999996</v>
      </c>
      <c r="E7028">
        <v>2.87</v>
      </c>
      <c r="F7028">
        <v>5.94</v>
      </c>
      <c r="G7028">
        <v>6.22</v>
      </c>
      <c r="H7028">
        <v>3.21</v>
      </c>
      <c r="I7028">
        <v>5.3</v>
      </c>
      <c r="J7028">
        <v>5.69</v>
      </c>
      <c r="K7028">
        <v>2.7</v>
      </c>
      <c r="U7028">
        <v>52</v>
      </c>
      <c r="V7028">
        <v>72</v>
      </c>
      <c r="W7028">
        <v>67</v>
      </c>
      <c r="X7028">
        <v>71</v>
      </c>
      <c r="Y7028">
        <v>109</v>
      </c>
      <c r="Z7028">
        <v>118</v>
      </c>
      <c r="AA7028">
        <f t="shared" si="1488"/>
        <v>489</v>
      </c>
      <c r="AB7028">
        <f t="shared" si="1491"/>
        <v>8.1486133776235747E-5</v>
      </c>
      <c r="AC7028" s="175"/>
    </row>
    <row r="7029" spans="1:29">
      <c r="A7029" t="s">
        <v>15292</v>
      </c>
      <c r="B7029" t="s">
        <v>15293</v>
      </c>
      <c r="C7029">
        <v>4.0199999999999996</v>
      </c>
      <c r="D7029">
        <v>4.0599999999999996</v>
      </c>
      <c r="E7029">
        <v>2.83</v>
      </c>
      <c r="F7029">
        <v>5.8</v>
      </c>
      <c r="G7029">
        <v>6.17</v>
      </c>
      <c r="H7029">
        <v>3.13</v>
      </c>
      <c r="I7029">
        <v>5.2</v>
      </c>
      <c r="J7029">
        <v>5.63</v>
      </c>
      <c r="K7029">
        <v>2.7</v>
      </c>
      <c r="U7029">
        <v>52</v>
      </c>
      <c r="V7029">
        <v>75</v>
      </c>
      <c r="W7029">
        <v>70</v>
      </c>
      <c r="X7029">
        <v>73</v>
      </c>
      <c r="Y7029">
        <v>117</v>
      </c>
      <c r="Z7029">
        <v>139</v>
      </c>
      <c r="AA7029">
        <f t="shared" si="1488"/>
        <v>526</v>
      </c>
      <c r="AB7029">
        <f t="shared" si="1491"/>
        <v>8.76517512603272E-5</v>
      </c>
      <c r="AC7029" s="175">
        <f t="shared" ref="AC7029" si="1492">SUM(AB7029:AB7032)/4</f>
        <v>9.4817198606703752E-5</v>
      </c>
    </row>
    <row r="7030" spans="1:29">
      <c r="A7030" t="s">
        <v>15294</v>
      </c>
      <c r="B7030" t="s">
        <v>15295</v>
      </c>
      <c r="C7030">
        <v>4.01</v>
      </c>
      <c r="D7030">
        <v>4.0599999999999996</v>
      </c>
      <c r="E7030">
        <v>2.8</v>
      </c>
      <c r="F7030">
        <v>5.67</v>
      </c>
      <c r="G7030">
        <v>6.12</v>
      </c>
      <c r="H7030">
        <v>3.08</v>
      </c>
      <c r="I7030">
        <v>5.13</v>
      </c>
      <c r="J7030">
        <v>5.6</v>
      </c>
      <c r="K7030">
        <v>2.7</v>
      </c>
      <c r="U7030">
        <v>52</v>
      </c>
      <c r="V7030">
        <v>82</v>
      </c>
      <c r="W7030">
        <v>79</v>
      </c>
      <c r="X7030">
        <v>84</v>
      </c>
      <c r="Y7030">
        <v>123</v>
      </c>
      <c r="Z7030">
        <v>135</v>
      </c>
      <c r="AA7030">
        <f t="shared" si="1488"/>
        <v>555</v>
      </c>
      <c r="AB7030">
        <f t="shared" si="1491"/>
        <v>9.2484262261371858E-5</v>
      </c>
      <c r="AC7030" s="175"/>
    </row>
    <row r="7031" spans="1:29">
      <c r="A7031" t="s">
        <v>15296</v>
      </c>
      <c r="B7031" t="s">
        <v>15297</v>
      </c>
      <c r="C7031">
        <v>4.01</v>
      </c>
      <c r="D7031">
        <v>4.0599999999999996</v>
      </c>
      <c r="E7031">
        <v>2.78</v>
      </c>
      <c r="F7031">
        <v>5.59</v>
      </c>
      <c r="G7031">
        <v>6.09</v>
      </c>
      <c r="H7031">
        <v>3.05</v>
      </c>
      <c r="I7031">
        <v>5.09</v>
      </c>
      <c r="J7031">
        <v>5.58</v>
      </c>
      <c r="K7031">
        <v>2.7</v>
      </c>
      <c r="U7031">
        <v>54</v>
      </c>
      <c r="V7031">
        <v>89</v>
      </c>
      <c r="W7031">
        <v>85</v>
      </c>
      <c r="X7031">
        <v>95</v>
      </c>
      <c r="Y7031">
        <v>127</v>
      </c>
      <c r="Z7031">
        <v>142</v>
      </c>
      <c r="AA7031">
        <f t="shared" si="1488"/>
        <v>592</v>
      </c>
      <c r="AB7031">
        <f t="shared" si="1491"/>
        <v>9.864987974546331E-5</v>
      </c>
      <c r="AC7031" s="175"/>
    </row>
    <row r="7032" spans="1:29">
      <c r="A7032" t="s">
        <v>15298</v>
      </c>
      <c r="B7032" t="s">
        <v>15299</v>
      </c>
      <c r="C7032">
        <v>4.01</v>
      </c>
      <c r="D7032">
        <v>4.0599999999999996</v>
      </c>
      <c r="E7032">
        <v>2.78</v>
      </c>
      <c r="F7032">
        <v>5.56</v>
      </c>
      <c r="G7032">
        <v>6.07</v>
      </c>
      <c r="H7032">
        <v>3.04</v>
      </c>
      <c r="I7032">
        <v>5.08</v>
      </c>
      <c r="J7032">
        <v>5.57</v>
      </c>
      <c r="K7032">
        <v>2.7</v>
      </c>
      <c r="U7032">
        <v>54</v>
      </c>
      <c r="V7032">
        <v>89</v>
      </c>
      <c r="W7032">
        <v>80</v>
      </c>
      <c r="X7032">
        <v>95</v>
      </c>
      <c r="Y7032">
        <v>138</v>
      </c>
      <c r="Z7032">
        <v>147</v>
      </c>
      <c r="AA7032">
        <f t="shared" si="1488"/>
        <v>603</v>
      </c>
      <c r="AB7032">
        <f t="shared" si="1491"/>
        <v>1.0048290115965267E-4</v>
      </c>
      <c r="AC7032" s="175"/>
    </row>
    <row r="7033" spans="1:29">
      <c r="A7033" t="s">
        <v>15300</v>
      </c>
      <c r="B7033" t="s">
        <v>15301</v>
      </c>
      <c r="C7033">
        <v>4.01</v>
      </c>
      <c r="D7033">
        <v>4.0599999999999996</v>
      </c>
      <c r="E7033">
        <v>2.77</v>
      </c>
      <c r="F7033">
        <v>5.54</v>
      </c>
      <c r="G7033">
        <v>6.06</v>
      </c>
      <c r="H7033">
        <v>3.03</v>
      </c>
      <c r="I7033">
        <v>5.07</v>
      </c>
      <c r="J7033">
        <v>5.57</v>
      </c>
      <c r="K7033">
        <v>2.7</v>
      </c>
      <c r="U7033">
        <v>49</v>
      </c>
      <c r="V7033">
        <v>85</v>
      </c>
      <c r="W7033">
        <v>72</v>
      </c>
      <c r="X7033">
        <v>108</v>
      </c>
      <c r="Y7033">
        <v>134</v>
      </c>
      <c r="Z7033">
        <v>126</v>
      </c>
      <c r="AA7033">
        <f t="shared" si="1488"/>
        <v>574</v>
      </c>
      <c r="AB7033">
        <f t="shared" si="1491"/>
        <v>9.5650390158608011E-5</v>
      </c>
      <c r="AC7033" s="175">
        <f t="shared" si="1485"/>
        <v>6.5988770910816675E-5</v>
      </c>
    </row>
    <row r="7034" spans="1:29">
      <c r="A7034" t="s">
        <v>15302</v>
      </c>
      <c r="B7034" t="s">
        <v>15303</v>
      </c>
      <c r="C7034">
        <v>4</v>
      </c>
      <c r="D7034">
        <v>4.0599999999999996</v>
      </c>
      <c r="E7034">
        <v>2.77</v>
      </c>
      <c r="F7034">
        <v>5.53</v>
      </c>
      <c r="G7034">
        <v>6.06</v>
      </c>
      <c r="H7034">
        <v>3.04</v>
      </c>
      <c r="I7034">
        <v>5.05</v>
      </c>
      <c r="J7034">
        <v>5.56</v>
      </c>
      <c r="K7034">
        <v>2.7</v>
      </c>
      <c r="U7034">
        <v>46</v>
      </c>
      <c r="V7034">
        <v>67</v>
      </c>
      <c r="W7034">
        <v>50</v>
      </c>
      <c r="X7034">
        <v>94</v>
      </c>
      <c r="Y7034">
        <v>122</v>
      </c>
      <c r="Z7034">
        <v>73</v>
      </c>
      <c r="AA7034">
        <f t="shared" si="1488"/>
        <v>452</v>
      </c>
      <c r="AB7034">
        <f t="shared" si="1491"/>
        <v>7.5320516292144281E-5</v>
      </c>
      <c r="AC7034" s="175"/>
    </row>
    <row r="7035" spans="1:29">
      <c r="A7035" t="s">
        <v>15304</v>
      </c>
      <c r="B7035" t="s">
        <v>15305</v>
      </c>
      <c r="C7035">
        <v>4</v>
      </c>
      <c r="D7035">
        <v>4.0599999999999996</v>
      </c>
      <c r="E7035">
        <v>2.77</v>
      </c>
      <c r="F7035">
        <v>5.55</v>
      </c>
      <c r="G7035">
        <v>6.07</v>
      </c>
      <c r="H7035">
        <v>3.04</v>
      </c>
      <c r="I7035">
        <v>5.0599999999999996</v>
      </c>
      <c r="J7035">
        <v>5.56</v>
      </c>
      <c r="K7035">
        <v>2.7</v>
      </c>
      <c r="U7035">
        <v>38</v>
      </c>
      <c r="V7035">
        <v>47</v>
      </c>
      <c r="W7035">
        <v>30</v>
      </c>
      <c r="X7035">
        <v>79</v>
      </c>
      <c r="Y7035">
        <v>91</v>
      </c>
      <c r="Z7035">
        <v>30</v>
      </c>
      <c r="AA7035">
        <f t="shared" si="1488"/>
        <v>315</v>
      </c>
      <c r="AB7035">
        <f t="shared" si="1491"/>
        <v>5.2491067769967809E-5</v>
      </c>
      <c r="AC7035" s="175"/>
    </row>
    <row r="7036" spans="1:29">
      <c r="A7036" t="s">
        <v>15306</v>
      </c>
      <c r="B7036" t="s">
        <v>15307</v>
      </c>
      <c r="C7036">
        <v>3.98</v>
      </c>
      <c r="D7036">
        <v>4.0599999999999996</v>
      </c>
      <c r="E7036">
        <v>2.75</v>
      </c>
      <c r="F7036">
        <v>5.48</v>
      </c>
      <c r="G7036">
        <v>6.03</v>
      </c>
      <c r="H7036">
        <v>3.02</v>
      </c>
      <c r="I7036">
        <v>5.03</v>
      </c>
      <c r="J7036">
        <v>5.54</v>
      </c>
      <c r="K7036">
        <v>2.7</v>
      </c>
      <c r="U7036">
        <v>35</v>
      </c>
      <c r="V7036">
        <v>33</v>
      </c>
      <c r="W7036">
        <v>25</v>
      </c>
      <c r="X7036">
        <v>69</v>
      </c>
      <c r="Y7036">
        <v>68</v>
      </c>
      <c r="Z7036">
        <v>13</v>
      </c>
      <c r="AA7036">
        <f t="shared" si="1488"/>
        <v>243</v>
      </c>
      <c r="AB7036">
        <f t="shared" si="1491"/>
        <v>4.0493109422546599E-5</v>
      </c>
      <c r="AC7036" s="175"/>
    </row>
    <row r="7037" spans="1:29">
      <c r="A7037" t="s">
        <v>15308</v>
      </c>
      <c r="B7037" t="s">
        <v>15309</v>
      </c>
      <c r="C7037">
        <v>3.97</v>
      </c>
      <c r="D7037">
        <v>4.0599999999999996</v>
      </c>
      <c r="E7037">
        <v>2.75</v>
      </c>
      <c r="F7037">
        <v>5.45</v>
      </c>
      <c r="G7037">
        <v>6</v>
      </c>
      <c r="H7037">
        <v>3.01</v>
      </c>
      <c r="I7037">
        <v>5.01</v>
      </c>
      <c r="J7037">
        <v>5.53</v>
      </c>
      <c r="K7037">
        <v>2.7</v>
      </c>
      <c r="U7037">
        <v>35</v>
      </c>
      <c r="V7037">
        <v>31</v>
      </c>
      <c r="W7037">
        <v>27</v>
      </c>
      <c r="X7037">
        <v>87</v>
      </c>
      <c r="Y7037">
        <v>71</v>
      </c>
      <c r="Z7037">
        <v>15</v>
      </c>
      <c r="AA7037">
        <f t="shared" si="1488"/>
        <v>266</v>
      </c>
      <c r="AB7037">
        <f t="shared" si="1491"/>
        <v>4.432579056130615E-5</v>
      </c>
      <c r="AC7037" s="175">
        <f t="shared" si="1486"/>
        <v>5.2574386925158243E-5</v>
      </c>
    </row>
    <row r="7038" spans="1:29">
      <c r="A7038" t="s">
        <v>15310</v>
      </c>
      <c r="B7038" t="s">
        <v>15311</v>
      </c>
      <c r="C7038">
        <v>3.95</v>
      </c>
      <c r="D7038">
        <v>4.0599999999999996</v>
      </c>
      <c r="E7038">
        <v>2.74</v>
      </c>
      <c r="F7038">
        <v>5.4</v>
      </c>
      <c r="G7038">
        <v>5.96</v>
      </c>
      <c r="H7038">
        <v>2.99</v>
      </c>
      <c r="I7038">
        <v>4.9800000000000004</v>
      </c>
      <c r="J7038">
        <v>5.52</v>
      </c>
      <c r="K7038">
        <v>2.7</v>
      </c>
      <c r="U7038">
        <v>39</v>
      </c>
      <c r="V7038">
        <v>30</v>
      </c>
      <c r="W7038">
        <v>30</v>
      </c>
      <c r="X7038">
        <v>90</v>
      </c>
      <c r="Y7038">
        <v>69</v>
      </c>
      <c r="Z7038">
        <v>12</v>
      </c>
      <c r="AA7038">
        <f t="shared" si="1488"/>
        <v>270</v>
      </c>
      <c r="AB7038">
        <f t="shared" si="1491"/>
        <v>4.4992343802829554E-5</v>
      </c>
      <c r="AC7038" s="175"/>
    </row>
    <row r="7039" spans="1:29">
      <c r="A7039" t="s">
        <v>15312</v>
      </c>
      <c r="B7039" t="s">
        <v>15313</v>
      </c>
      <c r="C7039">
        <v>3.93</v>
      </c>
      <c r="D7039">
        <v>4.0599999999999996</v>
      </c>
      <c r="E7039">
        <v>2.73</v>
      </c>
      <c r="F7039">
        <v>5.36</v>
      </c>
      <c r="G7039">
        <v>5.94</v>
      </c>
      <c r="H7039">
        <v>2.98</v>
      </c>
      <c r="I7039">
        <v>4.96</v>
      </c>
      <c r="J7039">
        <v>5.51</v>
      </c>
      <c r="K7039">
        <v>2.7</v>
      </c>
      <c r="U7039">
        <v>46</v>
      </c>
      <c r="V7039">
        <v>36</v>
      </c>
      <c r="W7039">
        <v>34</v>
      </c>
      <c r="X7039">
        <v>92</v>
      </c>
      <c r="Y7039">
        <v>66</v>
      </c>
      <c r="Z7039">
        <v>23</v>
      </c>
      <c r="AA7039">
        <f t="shared" si="1488"/>
        <v>297</v>
      </c>
      <c r="AB7039">
        <f t="shared" si="1491"/>
        <v>4.949157818311251E-5</v>
      </c>
      <c r="AC7039" s="175"/>
    </row>
    <row r="7040" spans="1:29">
      <c r="A7040" t="s">
        <v>15314</v>
      </c>
      <c r="B7040" t="s">
        <v>15315</v>
      </c>
      <c r="C7040">
        <v>3.92</v>
      </c>
      <c r="D7040">
        <v>4.0599999999999996</v>
      </c>
      <c r="E7040">
        <v>2.72</v>
      </c>
      <c r="F7040">
        <v>5.34</v>
      </c>
      <c r="G7040">
        <v>5.92</v>
      </c>
      <c r="H7040">
        <v>2.97</v>
      </c>
      <c r="I7040">
        <v>4.95</v>
      </c>
      <c r="J7040">
        <v>5.5</v>
      </c>
      <c r="K7040">
        <v>2.7</v>
      </c>
      <c r="U7040">
        <v>48</v>
      </c>
      <c r="V7040">
        <v>52</v>
      </c>
      <c r="W7040">
        <v>47</v>
      </c>
      <c r="X7040">
        <v>123</v>
      </c>
      <c r="Y7040">
        <v>106</v>
      </c>
      <c r="Z7040">
        <v>53</v>
      </c>
      <c r="AA7040">
        <f t="shared" si="1488"/>
        <v>429</v>
      </c>
      <c r="AB7040">
        <f t="shared" si="1491"/>
        <v>7.1487835153384737E-5</v>
      </c>
      <c r="AC7040" s="175"/>
    </row>
    <row r="7041" spans="1:29">
      <c r="A7041" t="s">
        <v>15316</v>
      </c>
      <c r="B7041" t="s">
        <v>15317</v>
      </c>
      <c r="C7041">
        <v>3.92</v>
      </c>
      <c r="D7041">
        <v>4.0599999999999996</v>
      </c>
      <c r="E7041">
        <v>2.73</v>
      </c>
      <c r="F7041">
        <v>5.34</v>
      </c>
      <c r="G7041">
        <v>5.92</v>
      </c>
      <c r="H7041">
        <v>2.97</v>
      </c>
      <c r="I7041">
        <v>4.96</v>
      </c>
      <c r="J7041">
        <v>5.51</v>
      </c>
      <c r="K7041">
        <v>2.7</v>
      </c>
      <c r="U7041">
        <v>39</v>
      </c>
      <c r="V7041">
        <v>84</v>
      </c>
      <c r="W7041">
        <v>71</v>
      </c>
      <c r="X7041">
        <v>199</v>
      </c>
      <c r="Y7041">
        <v>144</v>
      </c>
      <c r="Z7041">
        <v>168</v>
      </c>
      <c r="AA7041">
        <f t="shared" si="1488"/>
        <v>705</v>
      </c>
      <c r="AB7041">
        <f t="shared" si="1491"/>
        <v>1.1748000881849939E-4</v>
      </c>
      <c r="AC7041" s="175">
        <f t="shared" ref="AC7041" si="1493">SUM(AB7041:AB7044)/4</f>
        <v>1.2839481814844509E-4</v>
      </c>
    </row>
    <row r="7042" spans="1:29">
      <c r="A7042" t="s">
        <v>15318</v>
      </c>
      <c r="B7042" t="s">
        <v>15319</v>
      </c>
      <c r="C7042">
        <v>3.94</v>
      </c>
      <c r="D7042">
        <v>4.0599999999999996</v>
      </c>
      <c r="E7042">
        <v>2.73</v>
      </c>
      <c r="F7042">
        <v>5.38</v>
      </c>
      <c r="G7042">
        <v>5.95</v>
      </c>
      <c r="H7042">
        <v>2.98</v>
      </c>
      <c r="I7042">
        <v>4.9800000000000004</v>
      </c>
      <c r="J7042">
        <v>5.52</v>
      </c>
      <c r="K7042">
        <v>2.7</v>
      </c>
      <c r="U7042">
        <v>58</v>
      </c>
      <c r="V7042">
        <v>107</v>
      </c>
      <c r="W7042">
        <v>79</v>
      </c>
      <c r="X7042">
        <v>219</v>
      </c>
      <c r="Y7042">
        <v>122</v>
      </c>
      <c r="Z7042">
        <v>262</v>
      </c>
      <c r="AA7042">
        <f t="shared" si="1488"/>
        <v>847</v>
      </c>
      <c r="AB7042">
        <f t="shared" si="1491"/>
        <v>1.411426488925801E-4</v>
      </c>
      <c r="AC7042" s="175"/>
    </row>
    <row r="7043" spans="1:29">
      <c r="A7043" t="s">
        <v>15320</v>
      </c>
      <c r="B7043" t="s">
        <v>15321</v>
      </c>
      <c r="C7043">
        <v>3.98</v>
      </c>
      <c r="D7043">
        <v>4.0599999999999996</v>
      </c>
      <c r="E7043">
        <v>2.75</v>
      </c>
      <c r="F7043">
        <v>5.43</v>
      </c>
      <c r="G7043">
        <v>5.97</v>
      </c>
      <c r="H7043">
        <v>2.97</v>
      </c>
      <c r="I7043">
        <v>5.03</v>
      </c>
      <c r="J7043">
        <v>5.55</v>
      </c>
      <c r="K7043">
        <v>2.7</v>
      </c>
      <c r="U7043">
        <v>63</v>
      </c>
      <c r="V7043">
        <v>86</v>
      </c>
      <c r="W7043">
        <v>85</v>
      </c>
      <c r="X7043">
        <v>219</v>
      </c>
      <c r="Y7043">
        <v>154</v>
      </c>
      <c r="Z7043">
        <v>226</v>
      </c>
      <c r="AA7043">
        <f t="shared" si="1488"/>
        <v>833</v>
      </c>
      <c r="AB7043">
        <f t="shared" si="1491"/>
        <v>1.3880971254724822E-4</v>
      </c>
      <c r="AC7043" s="175"/>
    </row>
    <row r="7044" spans="1:29">
      <c r="A7044" t="s">
        <v>15322</v>
      </c>
      <c r="B7044" t="s">
        <v>15323</v>
      </c>
      <c r="C7044">
        <v>4.04</v>
      </c>
      <c r="D7044">
        <v>4.0599999999999996</v>
      </c>
      <c r="E7044">
        <v>2.79</v>
      </c>
      <c r="F7044">
        <v>5.56</v>
      </c>
      <c r="G7044">
        <v>6.05</v>
      </c>
      <c r="H7044">
        <v>2.99</v>
      </c>
      <c r="I7044">
        <v>5.13</v>
      </c>
      <c r="J7044">
        <v>5.6</v>
      </c>
      <c r="K7044">
        <v>2.7</v>
      </c>
      <c r="U7044">
        <v>72</v>
      </c>
      <c r="V7044">
        <v>84</v>
      </c>
      <c r="W7044">
        <v>77</v>
      </c>
      <c r="X7044">
        <v>155</v>
      </c>
      <c r="Y7044">
        <v>138</v>
      </c>
      <c r="Z7044">
        <v>171</v>
      </c>
      <c r="AA7044">
        <f t="shared" si="1488"/>
        <v>697</v>
      </c>
      <c r="AB7044">
        <f t="shared" si="1491"/>
        <v>1.1614690233545258E-4</v>
      </c>
      <c r="AC7044" s="175"/>
    </row>
    <row r="7045" spans="1:29">
      <c r="A7045" t="s">
        <v>15324</v>
      </c>
      <c r="B7045" t="s">
        <v>15325</v>
      </c>
      <c r="C7045">
        <v>4.05</v>
      </c>
      <c r="D7045">
        <v>4.0599999999999996</v>
      </c>
      <c r="E7045">
        <v>2.83</v>
      </c>
      <c r="F7045">
        <v>5.71</v>
      </c>
      <c r="G7045">
        <v>6.14</v>
      </c>
      <c r="H7045">
        <v>3.02</v>
      </c>
      <c r="I7045">
        <v>5.24</v>
      </c>
      <c r="J7045">
        <v>5.65</v>
      </c>
      <c r="K7045">
        <v>2.7</v>
      </c>
      <c r="U7045">
        <v>68</v>
      </c>
      <c r="V7045">
        <v>76</v>
      </c>
      <c r="W7045">
        <v>69</v>
      </c>
      <c r="X7045">
        <v>143</v>
      </c>
      <c r="Y7045">
        <v>140</v>
      </c>
      <c r="Z7045">
        <v>164</v>
      </c>
      <c r="AA7045">
        <f t="shared" si="1488"/>
        <v>660</v>
      </c>
      <c r="AB7045">
        <f t="shared" si="1491"/>
        <v>1.0998128485136113E-4</v>
      </c>
      <c r="AC7045" s="175">
        <f t="shared" ref="AC7045" si="1494">SUM(AB7045:AB7048)/4</f>
        <v>1.0073285862522395E-4</v>
      </c>
    </row>
    <row r="7046" spans="1:29">
      <c r="A7046" t="s">
        <v>15326</v>
      </c>
      <c r="B7046" t="s">
        <v>15327</v>
      </c>
      <c r="C7046">
        <v>4.0599999999999996</v>
      </c>
      <c r="D7046">
        <v>4.0599999999999996</v>
      </c>
      <c r="E7046">
        <v>2.89</v>
      </c>
      <c r="F7046">
        <v>5.98</v>
      </c>
      <c r="G7046">
        <v>6.25</v>
      </c>
      <c r="H7046">
        <v>3.12</v>
      </c>
      <c r="I7046">
        <v>5.37</v>
      </c>
      <c r="J7046">
        <v>5.73</v>
      </c>
      <c r="K7046">
        <v>2.7</v>
      </c>
      <c r="U7046">
        <v>57</v>
      </c>
      <c r="V7046">
        <v>72</v>
      </c>
      <c r="W7046">
        <v>62</v>
      </c>
      <c r="X7046">
        <v>140</v>
      </c>
      <c r="Y7046">
        <v>133</v>
      </c>
      <c r="Z7046">
        <v>149</v>
      </c>
      <c r="AA7046">
        <f t="shared" ref="AA7046:AA7109" si="1495">SUM(U7046:Z7046)</f>
        <v>613</v>
      </c>
      <c r="AB7046">
        <f t="shared" si="1491"/>
        <v>1.0214928426346117E-4</v>
      </c>
      <c r="AC7046" s="175"/>
    </row>
    <row r="7047" spans="1:29">
      <c r="A7047" t="s">
        <v>15328</v>
      </c>
      <c r="B7047" t="s">
        <v>15329</v>
      </c>
      <c r="C7047">
        <v>4.0599999999999996</v>
      </c>
      <c r="D7047">
        <v>4.0599999999999996</v>
      </c>
      <c r="E7047">
        <v>2.92</v>
      </c>
      <c r="F7047">
        <v>6.11</v>
      </c>
      <c r="G7047">
        <v>6.28</v>
      </c>
      <c r="H7047">
        <v>3.18</v>
      </c>
      <c r="I7047">
        <v>5.45</v>
      </c>
      <c r="J7047">
        <v>5.77</v>
      </c>
      <c r="K7047">
        <v>2.7</v>
      </c>
      <c r="U7047">
        <v>52</v>
      </c>
      <c r="V7047">
        <v>68</v>
      </c>
      <c r="W7047">
        <v>53</v>
      </c>
      <c r="X7047">
        <v>131</v>
      </c>
      <c r="Y7047">
        <v>129</v>
      </c>
      <c r="Z7047">
        <v>151</v>
      </c>
      <c r="AA7047">
        <f t="shared" si="1495"/>
        <v>584</v>
      </c>
      <c r="AB7047">
        <f t="shared" si="1491"/>
        <v>9.7316773262416515E-5</v>
      </c>
      <c r="AC7047" s="175"/>
    </row>
    <row r="7048" spans="1:29">
      <c r="A7048" t="s">
        <v>15330</v>
      </c>
      <c r="B7048" t="s">
        <v>15331</v>
      </c>
      <c r="C7048">
        <v>4.0599999999999996</v>
      </c>
      <c r="D7048">
        <v>4.0599999999999996</v>
      </c>
      <c r="E7048">
        <v>2.95</v>
      </c>
      <c r="F7048">
        <v>6.2</v>
      </c>
      <c r="G7048">
        <v>6.3</v>
      </c>
      <c r="H7048">
        <v>3.25</v>
      </c>
      <c r="I7048">
        <v>5.52</v>
      </c>
      <c r="J7048">
        <v>5.8</v>
      </c>
      <c r="K7048">
        <v>2.7</v>
      </c>
      <c r="U7048">
        <v>46</v>
      </c>
      <c r="V7048">
        <v>65</v>
      </c>
      <c r="W7048">
        <v>51</v>
      </c>
      <c r="X7048">
        <v>124</v>
      </c>
      <c r="Y7048">
        <v>130</v>
      </c>
      <c r="Z7048">
        <v>145</v>
      </c>
      <c r="AA7048">
        <f t="shared" si="1495"/>
        <v>561</v>
      </c>
      <c r="AB7048">
        <f t="shared" si="1491"/>
        <v>9.3484092123656957E-5</v>
      </c>
      <c r="AC7048" s="175"/>
    </row>
    <row r="7049" spans="1:29">
      <c r="A7049" t="s">
        <v>15332</v>
      </c>
      <c r="B7049" t="s">
        <v>15333</v>
      </c>
      <c r="C7049">
        <v>4.0599999999999996</v>
      </c>
      <c r="D7049">
        <v>4.0599999999999996</v>
      </c>
      <c r="E7049">
        <v>2.95</v>
      </c>
      <c r="F7049">
        <v>6.23</v>
      </c>
      <c r="G7049">
        <v>6.31</v>
      </c>
      <c r="H7049">
        <v>3.28</v>
      </c>
      <c r="I7049">
        <v>5.53</v>
      </c>
      <c r="J7049">
        <v>5.81</v>
      </c>
      <c r="K7049">
        <v>2.7</v>
      </c>
      <c r="U7049">
        <v>51</v>
      </c>
      <c r="V7049">
        <v>65</v>
      </c>
      <c r="W7049">
        <v>54</v>
      </c>
      <c r="X7049">
        <v>100</v>
      </c>
      <c r="Y7049">
        <v>119</v>
      </c>
      <c r="Z7049">
        <v>117</v>
      </c>
      <c r="AA7049">
        <f t="shared" si="1495"/>
        <v>506</v>
      </c>
      <c r="AB7049">
        <f t="shared" si="1491"/>
        <v>8.4318985052710192E-5</v>
      </c>
      <c r="AC7049" s="175">
        <f t="shared" ref="AC7049" si="1496">SUM(AB7049:AB7052)/4</f>
        <v>8.1777750819402229E-5</v>
      </c>
    </row>
    <row r="7050" spans="1:29">
      <c r="A7050" t="s">
        <v>15334</v>
      </c>
      <c r="B7050" t="s">
        <v>15335</v>
      </c>
      <c r="C7050">
        <v>4.0599999999999996</v>
      </c>
      <c r="D7050">
        <v>4.0599999999999996</v>
      </c>
      <c r="E7050">
        <v>2.94</v>
      </c>
      <c r="F7050">
        <v>6.23</v>
      </c>
      <c r="G7050">
        <v>6.31</v>
      </c>
      <c r="H7050">
        <v>3.29</v>
      </c>
      <c r="I7050">
        <v>5.52</v>
      </c>
      <c r="J7050">
        <v>5.8</v>
      </c>
      <c r="K7050">
        <v>2.7</v>
      </c>
      <c r="U7050">
        <v>49</v>
      </c>
      <c r="V7050">
        <v>61</v>
      </c>
      <c r="W7050">
        <v>54</v>
      </c>
      <c r="X7050">
        <v>93</v>
      </c>
      <c r="Y7050">
        <v>122</v>
      </c>
      <c r="Z7050">
        <v>112</v>
      </c>
      <c r="AA7050">
        <f t="shared" si="1495"/>
        <v>491</v>
      </c>
      <c r="AB7050">
        <f t="shared" si="1491"/>
        <v>8.1819410396997443E-5</v>
      </c>
      <c r="AC7050" s="175"/>
    </row>
    <row r="7051" spans="1:29">
      <c r="A7051" t="s">
        <v>15336</v>
      </c>
      <c r="B7051" t="s">
        <v>15337</v>
      </c>
      <c r="C7051">
        <v>4.0599999999999996</v>
      </c>
      <c r="D7051">
        <v>4.0599999999999996</v>
      </c>
      <c r="E7051">
        <v>2.92</v>
      </c>
      <c r="F7051">
        <v>6.19</v>
      </c>
      <c r="G7051">
        <v>6.31</v>
      </c>
      <c r="H7051">
        <v>3.28</v>
      </c>
      <c r="I7051">
        <v>5.45</v>
      </c>
      <c r="J7051">
        <v>5.77</v>
      </c>
      <c r="K7051">
        <v>2.7</v>
      </c>
      <c r="U7051">
        <v>51</v>
      </c>
      <c r="V7051">
        <v>64</v>
      </c>
      <c r="W7051">
        <v>60</v>
      </c>
      <c r="X7051">
        <v>92</v>
      </c>
      <c r="Y7051">
        <v>111</v>
      </c>
      <c r="Z7051">
        <v>100</v>
      </c>
      <c r="AA7051">
        <f t="shared" si="1495"/>
        <v>478</v>
      </c>
      <c r="AB7051">
        <f t="shared" si="1491"/>
        <v>7.9653112362046389E-5</v>
      </c>
      <c r="AC7051" s="175"/>
    </row>
    <row r="7052" spans="1:29">
      <c r="A7052" t="s">
        <v>15338</v>
      </c>
      <c r="B7052" t="s">
        <v>15339</v>
      </c>
      <c r="C7052">
        <v>4.0599999999999996</v>
      </c>
      <c r="D7052">
        <v>4.0599999999999996</v>
      </c>
      <c r="E7052">
        <v>2.88</v>
      </c>
      <c r="F7052">
        <v>6.11</v>
      </c>
      <c r="G7052">
        <v>6.3</v>
      </c>
      <c r="H7052">
        <v>3.24</v>
      </c>
      <c r="I7052">
        <v>5.35</v>
      </c>
      <c r="J7052">
        <v>5.71</v>
      </c>
      <c r="K7052">
        <v>2.7</v>
      </c>
      <c r="U7052">
        <v>50</v>
      </c>
      <c r="V7052">
        <v>67</v>
      </c>
      <c r="W7052">
        <v>61</v>
      </c>
      <c r="X7052">
        <v>83</v>
      </c>
      <c r="Y7052">
        <v>109</v>
      </c>
      <c r="Z7052">
        <v>118</v>
      </c>
      <c r="AA7052">
        <f t="shared" si="1495"/>
        <v>488</v>
      </c>
      <c r="AB7052">
        <f t="shared" si="1491"/>
        <v>8.1319495465854893E-5</v>
      </c>
      <c r="AC7052" s="175"/>
    </row>
    <row r="7053" spans="1:29">
      <c r="A7053" t="s">
        <v>15340</v>
      </c>
      <c r="B7053" t="s">
        <v>15341</v>
      </c>
      <c r="C7053">
        <v>4.05</v>
      </c>
      <c r="D7053">
        <v>4.0599999999999996</v>
      </c>
      <c r="E7053">
        <v>2.83</v>
      </c>
      <c r="F7053">
        <v>5.9</v>
      </c>
      <c r="G7053">
        <v>6.26</v>
      </c>
      <c r="H7053">
        <v>3.17</v>
      </c>
      <c r="I7053">
        <v>5.22</v>
      </c>
      <c r="J7053">
        <v>5.65</v>
      </c>
      <c r="K7053">
        <v>2.7</v>
      </c>
      <c r="U7053">
        <v>51</v>
      </c>
      <c r="V7053">
        <v>70</v>
      </c>
      <c r="W7053">
        <v>64</v>
      </c>
      <c r="X7053">
        <v>86</v>
      </c>
      <c r="Y7053">
        <v>117</v>
      </c>
      <c r="Z7053">
        <v>139</v>
      </c>
      <c r="AA7053">
        <f t="shared" si="1495"/>
        <v>527</v>
      </c>
      <c r="AB7053">
        <f t="shared" si="1491"/>
        <v>8.7818389570708055E-5</v>
      </c>
      <c r="AC7053" s="175">
        <f t="shared" ref="AC7053" si="1497">SUM(AB7053:AB7056)/4</f>
        <v>9.4567241141132471E-5</v>
      </c>
    </row>
    <row r="7054" spans="1:29">
      <c r="A7054" t="s">
        <v>15342</v>
      </c>
      <c r="B7054" t="s">
        <v>15343</v>
      </c>
      <c r="C7054">
        <v>4.03</v>
      </c>
      <c r="D7054">
        <v>4.0599999999999996</v>
      </c>
      <c r="E7054">
        <v>2.8</v>
      </c>
      <c r="F7054">
        <v>5.72</v>
      </c>
      <c r="G7054">
        <v>6.18</v>
      </c>
      <c r="H7054">
        <v>3.11</v>
      </c>
      <c r="I7054">
        <v>5.13</v>
      </c>
      <c r="J7054">
        <v>5.6</v>
      </c>
      <c r="K7054">
        <v>2.7</v>
      </c>
      <c r="U7054">
        <v>52</v>
      </c>
      <c r="V7054">
        <v>76</v>
      </c>
      <c r="W7054">
        <v>72</v>
      </c>
      <c r="X7054">
        <v>90</v>
      </c>
      <c r="Y7054">
        <v>123</v>
      </c>
      <c r="Z7054">
        <v>135</v>
      </c>
      <c r="AA7054">
        <f t="shared" si="1495"/>
        <v>548</v>
      </c>
      <c r="AB7054">
        <f t="shared" si="1491"/>
        <v>9.1317794088705904E-5</v>
      </c>
      <c r="AC7054" s="175"/>
    </row>
    <row r="7055" spans="1:29">
      <c r="A7055" t="s">
        <v>15344</v>
      </c>
      <c r="B7055" t="s">
        <v>15345</v>
      </c>
      <c r="C7055">
        <v>4.01</v>
      </c>
      <c r="D7055">
        <v>4.0599999999999996</v>
      </c>
      <c r="E7055">
        <v>2.78</v>
      </c>
      <c r="F7055">
        <v>5.63</v>
      </c>
      <c r="G7055">
        <v>6.13</v>
      </c>
      <c r="H7055">
        <v>3.08</v>
      </c>
      <c r="I7055">
        <v>5.08</v>
      </c>
      <c r="J7055">
        <v>5.57</v>
      </c>
      <c r="K7055">
        <v>2.7</v>
      </c>
      <c r="U7055">
        <v>53</v>
      </c>
      <c r="V7055">
        <v>83</v>
      </c>
      <c r="W7055">
        <v>78</v>
      </c>
      <c r="X7055">
        <v>106</v>
      </c>
      <c r="Y7055">
        <v>127</v>
      </c>
      <c r="Z7055">
        <v>142</v>
      </c>
      <c r="AA7055">
        <f t="shared" si="1495"/>
        <v>589</v>
      </c>
      <c r="AB7055">
        <f t="shared" si="1491"/>
        <v>9.814996481432076E-5</v>
      </c>
      <c r="AC7055" s="175"/>
    </row>
    <row r="7056" spans="1:29">
      <c r="A7056" t="s">
        <v>15346</v>
      </c>
      <c r="B7056" t="s">
        <v>15347</v>
      </c>
      <c r="C7056">
        <v>3.99</v>
      </c>
      <c r="D7056">
        <v>4.0599999999999996</v>
      </c>
      <c r="E7056">
        <v>2.76</v>
      </c>
      <c r="F7056">
        <v>5.54</v>
      </c>
      <c r="G7056">
        <v>6.08</v>
      </c>
      <c r="H7056">
        <v>3.05</v>
      </c>
      <c r="I7056">
        <v>5.04</v>
      </c>
      <c r="J7056">
        <v>5.55</v>
      </c>
      <c r="K7056">
        <v>2.7</v>
      </c>
      <c r="U7056">
        <v>50</v>
      </c>
      <c r="V7056">
        <v>83</v>
      </c>
      <c r="W7056">
        <v>74</v>
      </c>
      <c r="X7056">
        <v>114</v>
      </c>
      <c r="Y7056">
        <v>138</v>
      </c>
      <c r="Z7056">
        <v>147</v>
      </c>
      <c r="AA7056">
        <f t="shared" si="1495"/>
        <v>606</v>
      </c>
      <c r="AB7056">
        <f t="shared" si="1491"/>
        <v>1.0098281609079522E-4</v>
      </c>
      <c r="AC7056" s="175"/>
    </row>
    <row r="7057" spans="1:29">
      <c r="A7057" t="s">
        <v>15348</v>
      </c>
      <c r="B7057" t="s">
        <v>15349</v>
      </c>
      <c r="C7057">
        <v>3.97</v>
      </c>
      <c r="D7057">
        <v>4.0599999999999996</v>
      </c>
      <c r="E7057">
        <v>2.75</v>
      </c>
      <c r="F7057">
        <v>5.49</v>
      </c>
      <c r="G7057">
        <v>6.05</v>
      </c>
      <c r="H7057">
        <v>3.04</v>
      </c>
      <c r="I7057">
        <v>5.01</v>
      </c>
      <c r="J7057">
        <v>5.53</v>
      </c>
      <c r="K7057">
        <v>2.7</v>
      </c>
      <c r="U7057">
        <v>52</v>
      </c>
      <c r="V7057">
        <v>79</v>
      </c>
      <c r="W7057">
        <v>66</v>
      </c>
      <c r="X7057">
        <v>104</v>
      </c>
      <c r="Y7057">
        <v>134</v>
      </c>
      <c r="Z7057">
        <v>126</v>
      </c>
      <c r="AA7057">
        <f t="shared" si="1495"/>
        <v>561</v>
      </c>
      <c r="AB7057">
        <f t="shared" si="1491"/>
        <v>9.3484092123656957E-5</v>
      </c>
      <c r="AC7057" s="175">
        <f t="shared" ref="AC7057" si="1498">SUM(AB7057:AB7060)/4</f>
        <v>6.5280558091698057E-5</v>
      </c>
    </row>
    <row r="7058" spans="1:29">
      <c r="A7058" t="s">
        <v>15350</v>
      </c>
      <c r="B7058" t="s">
        <v>15351</v>
      </c>
      <c r="C7058">
        <v>3.94</v>
      </c>
      <c r="D7058">
        <v>4.0599999999999996</v>
      </c>
      <c r="E7058">
        <v>2.74</v>
      </c>
      <c r="F7058">
        <v>5.43</v>
      </c>
      <c r="G7058">
        <v>6</v>
      </c>
      <c r="H7058">
        <v>3.02</v>
      </c>
      <c r="I7058">
        <v>4.97</v>
      </c>
      <c r="J7058">
        <v>5.52</v>
      </c>
      <c r="K7058">
        <v>2.7</v>
      </c>
      <c r="U7058">
        <v>41</v>
      </c>
      <c r="V7058">
        <v>63</v>
      </c>
      <c r="W7058">
        <v>46</v>
      </c>
      <c r="X7058">
        <v>101</v>
      </c>
      <c r="Y7058">
        <v>122</v>
      </c>
      <c r="Z7058">
        <v>73</v>
      </c>
      <c r="AA7058">
        <f t="shared" si="1495"/>
        <v>446</v>
      </c>
      <c r="AB7058">
        <f t="shared" si="1491"/>
        <v>7.4320686429859182E-5</v>
      </c>
      <c r="AC7058" s="175"/>
    </row>
    <row r="7059" spans="1:29">
      <c r="A7059" t="s">
        <v>15352</v>
      </c>
      <c r="B7059" t="s">
        <v>15353</v>
      </c>
      <c r="C7059">
        <v>3.9</v>
      </c>
      <c r="D7059">
        <v>4.05</v>
      </c>
      <c r="E7059">
        <v>2.72</v>
      </c>
      <c r="F7059">
        <v>5.35</v>
      </c>
      <c r="G7059">
        <v>5.94</v>
      </c>
      <c r="H7059">
        <v>3</v>
      </c>
      <c r="I7059">
        <v>4.93</v>
      </c>
      <c r="J7059">
        <v>5.49</v>
      </c>
      <c r="K7059">
        <v>2.7</v>
      </c>
      <c r="U7059">
        <v>35</v>
      </c>
      <c r="V7059">
        <v>44</v>
      </c>
      <c r="W7059">
        <v>28</v>
      </c>
      <c r="X7059">
        <v>76</v>
      </c>
      <c r="Y7059">
        <v>91</v>
      </c>
      <c r="Z7059">
        <v>30</v>
      </c>
      <c r="AA7059">
        <f t="shared" si="1495"/>
        <v>304</v>
      </c>
      <c r="AB7059">
        <f t="shared" si="1491"/>
        <v>5.0658046355778457E-5</v>
      </c>
      <c r="AC7059" s="175"/>
    </row>
    <row r="7060" spans="1:29">
      <c r="A7060" t="s">
        <v>15354</v>
      </c>
      <c r="B7060" t="s">
        <v>15355</v>
      </c>
      <c r="C7060">
        <v>3.84</v>
      </c>
      <c r="D7060">
        <v>4.04</v>
      </c>
      <c r="E7060">
        <v>2.69</v>
      </c>
      <c r="F7060">
        <v>5.23</v>
      </c>
      <c r="G7060">
        <v>5.86</v>
      </c>
      <c r="H7060">
        <v>2.97</v>
      </c>
      <c r="I7060">
        <v>4.8600000000000003</v>
      </c>
      <c r="J7060">
        <v>5.46</v>
      </c>
      <c r="K7060">
        <v>2.7</v>
      </c>
      <c r="U7060">
        <v>43</v>
      </c>
      <c r="V7060">
        <v>38</v>
      </c>
      <c r="W7060">
        <v>28</v>
      </c>
      <c r="X7060">
        <v>66</v>
      </c>
      <c r="Y7060">
        <v>68</v>
      </c>
      <c r="Z7060">
        <v>13</v>
      </c>
      <c r="AA7060">
        <f t="shared" si="1495"/>
        <v>256</v>
      </c>
      <c r="AB7060">
        <f t="shared" si="1491"/>
        <v>4.2659407457497646E-5</v>
      </c>
      <c r="AC7060" s="175"/>
    </row>
    <row r="7061" spans="1:29">
      <c r="A7061" t="s">
        <v>15356</v>
      </c>
      <c r="B7061" t="s">
        <v>15357</v>
      </c>
      <c r="C7061">
        <v>3.83</v>
      </c>
      <c r="D7061">
        <v>4.04</v>
      </c>
      <c r="E7061">
        <v>2.69</v>
      </c>
      <c r="F7061">
        <v>5.22</v>
      </c>
      <c r="G7061">
        <v>5.85</v>
      </c>
      <c r="H7061">
        <v>2.97</v>
      </c>
      <c r="I7061">
        <v>4.8499999999999996</v>
      </c>
      <c r="J7061">
        <v>5.45</v>
      </c>
      <c r="K7061">
        <v>2.7</v>
      </c>
      <c r="U7061">
        <v>44</v>
      </c>
      <c r="V7061">
        <v>36</v>
      </c>
      <c r="W7061">
        <v>31</v>
      </c>
      <c r="X7061">
        <v>83</v>
      </c>
      <c r="Y7061">
        <v>71</v>
      </c>
      <c r="Z7061">
        <v>15</v>
      </c>
      <c r="AA7061">
        <f t="shared" si="1495"/>
        <v>280</v>
      </c>
      <c r="AB7061">
        <f t="shared" si="1491"/>
        <v>4.6658726906638051E-5</v>
      </c>
      <c r="AC7061" s="175">
        <f t="shared" ref="AC7061" si="1499">SUM(AB7061:AB7064)/4</f>
        <v>5.532391904644226E-5</v>
      </c>
    </row>
    <row r="7062" spans="1:29">
      <c r="A7062" t="s">
        <v>15358</v>
      </c>
      <c r="B7062" t="s">
        <v>15359</v>
      </c>
      <c r="C7062">
        <v>3.78</v>
      </c>
      <c r="D7062">
        <v>4.0199999999999996</v>
      </c>
      <c r="E7062">
        <v>2.67</v>
      </c>
      <c r="F7062">
        <v>5.14</v>
      </c>
      <c r="G7062">
        <v>5.79</v>
      </c>
      <c r="H7062">
        <v>2.95</v>
      </c>
      <c r="I7062">
        <v>4.8</v>
      </c>
      <c r="J7062">
        <v>5.42</v>
      </c>
      <c r="K7062">
        <v>2.7</v>
      </c>
      <c r="U7062">
        <v>48</v>
      </c>
      <c r="V7062">
        <v>35</v>
      </c>
      <c r="W7062">
        <v>34</v>
      </c>
      <c r="X7062">
        <v>87</v>
      </c>
      <c r="Y7062">
        <v>69</v>
      </c>
      <c r="Z7062">
        <v>12</v>
      </c>
      <c r="AA7062">
        <f t="shared" si="1495"/>
        <v>285</v>
      </c>
      <c r="AB7062">
        <f t="shared" ref="AB7062:AB7125" si="1500">AA7062/$AD$4</f>
        <v>4.7491918458542303E-5</v>
      </c>
      <c r="AC7062" s="175"/>
    </row>
    <row r="7063" spans="1:29">
      <c r="A7063" t="s">
        <v>15360</v>
      </c>
      <c r="B7063" t="s">
        <v>15361</v>
      </c>
      <c r="C7063">
        <v>3.74</v>
      </c>
      <c r="D7063">
        <v>4</v>
      </c>
      <c r="E7063">
        <v>2.66</v>
      </c>
      <c r="F7063">
        <v>5.0599999999999996</v>
      </c>
      <c r="G7063">
        <v>5.73</v>
      </c>
      <c r="H7063">
        <v>2.92</v>
      </c>
      <c r="I7063">
        <v>4.76</v>
      </c>
      <c r="J7063">
        <v>5.4</v>
      </c>
      <c r="K7063">
        <v>2.7</v>
      </c>
      <c r="U7063">
        <v>54</v>
      </c>
      <c r="V7063">
        <v>41</v>
      </c>
      <c r="W7063">
        <v>39</v>
      </c>
      <c r="X7063">
        <v>88</v>
      </c>
      <c r="Y7063">
        <v>66</v>
      </c>
      <c r="Z7063">
        <v>23</v>
      </c>
      <c r="AA7063">
        <f t="shared" si="1495"/>
        <v>311</v>
      </c>
      <c r="AB7063">
        <f t="shared" si="1500"/>
        <v>5.1824514528444411E-5</v>
      </c>
      <c r="AC7063" s="175"/>
    </row>
    <row r="7064" spans="1:29">
      <c r="A7064" t="s">
        <v>15362</v>
      </c>
      <c r="B7064" t="s">
        <v>15363</v>
      </c>
      <c r="C7064">
        <v>3.73</v>
      </c>
      <c r="D7064">
        <v>4</v>
      </c>
      <c r="E7064">
        <v>2.65</v>
      </c>
      <c r="F7064">
        <v>5.03</v>
      </c>
      <c r="G7064">
        <v>5.71</v>
      </c>
      <c r="H7064">
        <v>2.92</v>
      </c>
      <c r="I7064">
        <v>4.75</v>
      </c>
      <c r="J7064">
        <v>5.39</v>
      </c>
      <c r="K7064">
        <v>2.7</v>
      </c>
      <c r="U7064">
        <v>58</v>
      </c>
      <c r="V7064">
        <v>59</v>
      </c>
      <c r="W7064">
        <v>54</v>
      </c>
      <c r="X7064">
        <v>122</v>
      </c>
      <c r="Y7064">
        <v>106</v>
      </c>
      <c r="Z7064">
        <v>53</v>
      </c>
      <c r="AA7064">
        <f t="shared" si="1495"/>
        <v>452</v>
      </c>
      <c r="AB7064">
        <f t="shared" si="1500"/>
        <v>7.5320516292144281E-5</v>
      </c>
      <c r="AC7064" s="175"/>
    </row>
    <row r="7065" spans="1:29">
      <c r="A7065" t="s">
        <v>15364</v>
      </c>
      <c r="B7065" t="s">
        <v>15365</v>
      </c>
      <c r="C7065">
        <v>3.72</v>
      </c>
      <c r="D7065">
        <v>3.99</v>
      </c>
      <c r="E7065">
        <v>2.65</v>
      </c>
      <c r="F7065">
        <v>5.01</v>
      </c>
      <c r="G7065">
        <v>5.69</v>
      </c>
      <c r="H7065">
        <v>2.91</v>
      </c>
      <c r="I7065">
        <v>4.74</v>
      </c>
      <c r="J7065">
        <v>5.39</v>
      </c>
      <c r="K7065">
        <v>2.7</v>
      </c>
      <c r="U7065">
        <v>53</v>
      </c>
      <c r="V7065">
        <v>96</v>
      </c>
      <c r="W7065">
        <v>84</v>
      </c>
      <c r="X7065">
        <v>196</v>
      </c>
      <c r="Y7065">
        <v>144</v>
      </c>
      <c r="Z7065">
        <v>168</v>
      </c>
      <c r="AA7065">
        <f t="shared" si="1495"/>
        <v>741</v>
      </c>
      <c r="AB7065">
        <f t="shared" si="1500"/>
        <v>1.2347898799220999E-4</v>
      </c>
      <c r="AC7065" s="175">
        <f t="shared" ref="AC7065" si="1501">SUM(AB7065:AB7068)/4</f>
        <v>1.3643511662432109E-4</v>
      </c>
    </row>
    <row r="7066" spans="1:29">
      <c r="A7066" t="s">
        <v>15366</v>
      </c>
      <c r="B7066" t="s">
        <v>15367</v>
      </c>
      <c r="C7066">
        <v>3.72</v>
      </c>
      <c r="D7066">
        <v>3.99</v>
      </c>
      <c r="E7066">
        <v>2.65</v>
      </c>
      <c r="F7066">
        <v>5.0199999999999996</v>
      </c>
      <c r="G7066">
        <v>5.69</v>
      </c>
      <c r="H7066">
        <v>2.91</v>
      </c>
      <c r="I7066">
        <v>4.74</v>
      </c>
      <c r="J7066">
        <v>5.39</v>
      </c>
      <c r="K7066">
        <v>2.7</v>
      </c>
      <c r="U7066">
        <v>76</v>
      </c>
      <c r="V7066">
        <v>121</v>
      </c>
      <c r="W7066">
        <v>96</v>
      </c>
      <c r="X7066">
        <v>222</v>
      </c>
      <c r="Y7066">
        <v>122</v>
      </c>
      <c r="Z7066">
        <v>262</v>
      </c>
      <c r="AA7066">
        <f t="shared" si="1495"/>
        <v>899</v>
      </c>
      <c r="AB7066">
        <f t="shared" si="1500"/>
        <v>1.4980784103238432E-4</v>
      </c>
      <c r="AC7066" s="175"/>
    </row>
    <row r="7067" spans="1:29">
      <c r="A7067" t="s">
        <v>15368</v>
      </c>
      <c r="B7067" t="s">
        <v>15369</v>
      </c>
      <c r="C7067">
        <v>3.76</v>
      </c>
      <c r="D7067">
        <v>4.0199999999999996</v>
      </c>
      <c r="E7067">
        <v>2.66</v>
      </c>
      <c r="F7067">
        <v>5.0199999999999996</v>
      </c>
      <c r="G7067">
        <v>5.68</v>
      </c>
      <c r="H7067">
        <v>2.89</v>
      </c>
      <c r="I7067">
        <v>4.78</v>
      </c>
      <c r="J7067">
        <v>5.41</v>
      </c>
      <c r="K7067">
        <v>2.7</v>
      </c>
      <c r="U7067">
        <v>82</v>
      </c>
      <c r="V7067">
        <v>99</v>
      </c>
      <c r="W7067">
        <v>102</v>
      </c>
      <c r="X7067">
        <v>220</v>
      </c>
      <c r="Y7067">
        <v>154</v>
      </c>
      <c r="Z7067">
        <v>226</v>
      </c>
      <c r="AA7067">
        <f t="shared" si="1495"/>
        <v>883</v>
      </c>
      <c r="AB7067">
        <f t="shared" si="1500"/>
        <v>1.4714162806629073E-4</v>
      </c>
      <c r="AC7067" s="175"/>
    </row>
    <row r="7068" spans="1:29">
      <c r="A7068" t="s">
        <v>15370</v>
      </c>
      <c r="B7068" t="s">
        <v>15371</v>
      </c>
      <c r="C7068">
        <v>3.88</v>
      </c>
      <c r="D7068">
        <v>4.05</v>
      </c>
      <c r="E7068">
        <v>2.71</v>
      </c>
      <c r="F7068">
        <v>5.18</v>
      </c>
      <c r="G7068">
        <v>5.78</v>
      </c>
      <c r="H7068">
        <v>2.91</v>
      </c>
      <c r="I7068">
        <v>4.9000000000000004</v>
      </c>
      <c r="J7068">
        <v>5.47</v>
      </c>
      <c r="K7068">
        <v>2.7</v>
      </c>
      <c r="U7068">
        <v>90</v>
      </c>
      <c r="V7068">
        <v>96</v>
      </c>
      <c r="W7068">
        <v>91</v>
      </c>
      <c r="X7068">
        <v>166</v>
      </c>
      <c r="Y7068">
        <v>138</v>
      </c>
      <c r="Z7068">
        <v>171</v>
      </c>
      <c r="AA7068">
        <f t="shared" si="1495"/>
        <v>752</v>
      </c>
      <c r="AB7068">
        <f t="shared" si="1500"/>
        <v>1.2531200940639933E-4</v>
      </c>
      <c r="AC7068" s="175"/>
    </row>
    <row r="7069" spans="1:29">
      <c r="A7069" t="s">
        <v>15372</v>
      </c>
      <c r="B7069" t="s">
        <v>15373</v>
      </c>
      <c r="C7069">
        <v>3.95</v>
      </c>
      <c r="D7069">
        <v>4.0599999999999996</v>
      </c>
      <c r="E7069">
        <v>2.74</v>
      </c>
      <c r="F7069">
        <v>5.32</v>
      </c>
      <c r="G7069">
        <v>5.88</v>
      </c>
      <c r="H7069">
        <v>2.94</v>
      </c>
      <c r="I7069">
        <v>4.9800000000000004</v>
      </c>
      <c r="J7069">
        <v>5.52</v>
      </c>
      <c r="K7069">
        <v>2.7</v>
      </c>
      <c r="U7069">
        <v>83</v>
      </c>
      <c r="V7069">
        <v>87</v>
      </c>
      <c r="W7069">
        <v>81</v>
      </c>
      <c r="X7069">
        <v>154</v>
      </c>
      <c r="Y7069">
        <v>140</v>
      </c>
      <c r="Z7069">
        <v>164</v>
      </c>
      <c r="AA7069">
        <f t="shared" si="1495"/>
        <v>709</v>
      </c>
      <c r="AB7069">
        <f t="shared" si="1500"/>
        <v>1.1814656206002278E-4</v>
      </c>
      <c r="AC7069" s="175">
        <f t="shared" ref="AC7069" si="1502">SUM(AB7069:AB7072)/4</f>
        <v>1.0814826343717178E-4</v>
      </c>
    </row>
    <row r="7070" spans="1:29">
      <c r="A7070" t="s">
        <v>15374</v>
      </c>
      <c r="B7070" t="s">
        <v>15375</v>
      </c>
      <c r="C7070">
        <v>4.01</v>
      </c>
      <c r="D7070">
        <v>4.0599999999999996</v>
      </c>
      <c r="E7070">
        <v>2.79</v>
      </c>
      <c r="F7070">
        <v>5.58</v>
      </c>
      <c r="G7070">
        <v>6.07</v>
      </c>
      <c r="H7070">
        <v>3.04</v>
      </c>
      <c r="I7070">
        <v>5.0999999999999996</v>
      </c>
      <c r="J7070">
        <v>5.58</v>
      </c>
      <c r="K7070">
        <v>2.7</v>
      </c>
      <c r="U7070">
        <v>70</v>
      </c>
      <c r="V7070">
        <v>83</v>
      </c>
      <c r="W7070">
        <v>74</v>
      </c>
      <c r="X7070">
        <v>151</v>
      </c>
      <c r="Y7070">
        <v>133</v>
      </c>
      <c r="Z7070">
        <v>149</v>
      </c>
      <c r="AA7070">
        <f t="shared" si="1495"/>
        <v>660</v>
      </c>
      <c r="AB7070">
        <f t="shared" si="1500"/>
        <v>1.0998128485136113E-4</v>
      </c>
      <c r="AC7070" s="175"/>
    </row>
    <row r="7071" spans="1:29">
      <c r="A7071" t="s">
        <v>15376</v>
      </c>
      <c r="B7071" t="s">
        <v>15377</v>
      </c>
      <c r="C7071">
        <v>4.05</v>
      </c>
      <c r="D7071">
        <v>4.0599999999999996</v>
      </c>
      <c r="E7071">
        <v>2.82</v>
      </c>
      <c r="F7071">
        <v>5.76</v>
      </c>
      <c r="G7071">
        <v>6.18</v>
      </c>
      <c r="H7071">
        <v>3.1</v>
      </c>
      <c r="I7071">
        <v>5.19</v>
      </c>
      <c r="J7071">
        <v>5.63</v>
      </c>
      <c r="K7071">
        <v>2.7</v>
      </c>
      <c r="U7071">
        <v>64</v>
      </c>
      <c r="V7071">
        <v>78</v>
      </c>
      <c r="W7071">
        <v>64</v>
      </c>
      <c r="X7071">
        <v>140</v>
      </c>
      <c r="Y7071">
        <v>129</v>
      </c>
      <c r="Z7071">
        <v>151</v>
      </c>
      <c r="AA7071">
        <f t="shared" si="1495"/>
        <v>626</v>
      </c>
      <c r="AB7071">
        <f t="shared" si="1500"/>
        <v>1.0431558229841223E-4</v>
      </c>
      <c r="AC7071" s="175"/>
    </row>
    <row r="7072" spans="1:29">
      <c r="A7072" t="s">
        <v>15378</v>
      </c>
      <c r="B7072" t="s">
        <v>15379</v>
      </c>
      <c r="C7072">
        <v>4.0599999999999996</v>
      </c>
      <c r="D7072">
        <v>4.0599999999999996</v>
      </c>
      <c r="E7072">
        <v>2.85</v>
      </c>
      <c r="F7072">
        <v>5.93</v>
      </c>
      <c r="G7072">
        <v>6.27</v>
      </c>
      <c r="H7072">
        <v>3.17</v>
      </c>
      <c r="I7072">
        <v>5.27</v>
      </c>
      <c r="J7072">
        <v>5.67</v>
      </c>
      <c r="K7072">
        <v>2.7</v>
      </c>
      <c r="U7072">
        <v>57</v>
      </c>
      <c r="V7072">
        <v>75</v>
      </c>
      <c r="W7072">
        <v>61</v>
      </c>
      <c r="X7072">
        <v>133</v>
      </c>
      <c r="Y7072">
        <v>130</v>
      </c>
      <c r="Z7072">
        <v>145</v>
      </c>
      <c r="AA7072">
        <f t="shared" si="1495"/>
        <v>601</v>
      </c>
      <c r="AB7072">
        <f t="shared" si="1500"/>
        <v>1.0014962453889096E-4</v>
      </c>
      <c r="AC7072" s="175"/>
    </row>
    <row r="7073" spans="1:29">
      <c r="A7073" t="s">
        <v>15380</v>
      </c>
      <c r="B7073" t="s">
        <v>15381</v>
      </c>
      <c r="C7073">
        <v>4.0599999999999996</v>
      </c>
      <c r="D7073">
        <v>4.0599999999999996</v>
      </c>
      <c r="E7073">
        <v>2.87</v>
      </c>
      <c r="F7073">
        <v>6.05</v>
      </c>
      <c r="G7073">
        <v>6.3</v>
      </c>
      <c r="H7073">
        <v>3.22</v>
      </c>
      <c r="I7073">
        <v>5.33</v>
      </c>
      <c r="J7073">
        <v>5.7</v>
      </c>
      <c r="K7073">
        <v>2.7</v>
      </c>
      <c r="U7073">
        <v>62</v>
      </c>
      <c r="V7073">
        <v>74</v>
      </c>
      <c r="W7073">
        <v>64</v>
      </c>
      <c r="X7073">
        <v>106</v>
      </c>
      <c r="Y7073">
        <v>119</v>
      </c>
      <c r="Z7073">
        <v>117</v>
      </c>
      <c r="AA7073">
        <f t="shared" si="1495"/>
        <v>542</v>
      </c>
      <c r="AB7073">
        <f t="shared" si="1500"/>
        <v>9.0317964226420804E-5</v>
      </c>
      <c r="AC7073" s="175">
        <f t="shared" ref="AC7073" si="1503">SUM(AB7073:AB7076)/4</f>
        <v>8.6818559708422941E-5</v>
      </c>
    </row>
    <row r="7074" spans="1:29">
      <c r="A7074" t="s">
        <v>15382</v>
      </c>
      <c r="B7074" t="s">
        <v>15383</v>
      </c>
      <c r="C7074">
        <v>4.0599999999999996</v>
      </c>
      <c r="D7074">
        <v>4.0599999999999996</v>
      </c>
      <c r="E7074">
        <v>2.88</v>
      </c>
      <c r="F7074">
        <v>6.1</v>
      </c>
      <c r="G7074">
        <v>6.31</v>
      </c>
      <c r="H7074">
        <v>3.25</v>
      </c>
      <c r="I7074">
        <v>5.35</v>
      </c>
      <c r="J7074">
        <v>5.71</v>
      </c>
      <c r="K7074">
        <v>2.7</v>
      </c>
      <c r="U7074">
        <v>60</v>
      </c>
      <c r="V7074">
        <v>70</v>
      </c>
      <c r="W7074">
        <v>64</v>
      </c>
      <c r="X7074">
        <v>94</v>
      </c>
      <c r="Y7074">
        <v>122</v>
      </c>
      <c r="Z7074">
        <v>112</v>
      </c>
      <c r="AA7074">
        <f t="shared" si="1495"/>
        <v>522</v>
      </c>
      <c r="AB7074">
        <f t="shared" si="1500"/>
        <v>8.6985198018803796E-5</v>
      </c>
      <c r="AC7074" s="175"/>
    </row>
    <row r="7075" spans="1:29">
      <c r="A7075" t="s">
        <v>15384</v>
      </c>
      <c r="B7075" t="s">
        <v>15385</v>
      </c>
      <c r="C7075">
        <v>4.0599999999999996</v>
      </c>
      <c r="D7075">
        <v>4.0599999999999996</v>
      </c>
      <c r="E7075">
        <v>2.86</v>
      </c>
      <c r="F7075">
        <v>6.05</v>
      </c>
      <c r="G7075">
        <v>6.3</v>
      </c>
      <c r="H7075">
        <v>3.23</v>
      </c>
      <c r="I7075">
        <v>5.3</v>
      </c>
      <c r="J7075">
        <v>5.69</v>
      </c>
      <c r="K7075">
        <v>2.7</v>
      </c>
      <c r="U7075">
        <v>60</v>
      </c>
      <c r="V7075">
        <v>73</v>
      </c>
      <c r="W7075">
        <v>70</v>
      </c>
      <c r="X7075">
        <v>90</v>
      </c>
      <c r="Y7075">
        <v>111</v>
      </c>
      <c r="Z7075">
        <v>100</v>
      </c>
      <c r="AA7075">
        <f t="shared" si="1495"/>
        <v>504</v>
      </c>
      <c r="AB7075">
        <f t="shared" si="1500"/>
        <v>8.3985708431948497E-5</v>
      </c>
      <c r="AC7075" s="175"/>
    </row>
    <row r="7076" spans="1:29">
      <c r="A7076" t="s">
        <v>15386</v>
      </c>
      <c r="B7076" t="s">
        <v>15387</v>
      </c>
      <c r="C7076">
        <v>4.05</v>
      </c>
      <c r="D7076">
        <v>4.0599999999999996</v>
      </c>
      <c r="E7076">
        <v>2.81</v>
      </c>
      <c r="F7076">
        <v>5.9</v>
      </c>
      <c r="G7076">
        <v>6.28</v>
      </c>
      <c r="H7076">
        <v>3.19</v>
      </c>
      <c r="I7076">
        <v>5.18</v>
      </c>
      <c r="J7076">
        <v>5.63</v>
      </c>
      <c r="K7076">
        <v>2.7</v>
      </c>
      <c r="U7076">
        <v>62</v>
      </c>
      <c r="V7076">
        <v>77</v>
      </c>
      <c r="W7076">
        <v>72</v>
      </c>
      <c r="X7076">
        <v>78</v>
      </c>
      <c r="Y7076">
        <v>109</v>
      </c>
      <c r="Z7076">
        <v>118</v>
      </c>
      <c r="AA7076">
        <f t="shared" si="1495"/>
        <v>516</v>
      </c>
      <c r="AB7076">
        <f t="shared" si="1500"/>
        <v>8.5985368156518696E-5</v>
      </c>
      <c r="AC7076" s="175"/>
    </row>
    <row r="7077" spans="1:29">
      <c r="A7077" t="s">
        <v>15388</v>
      </c>
      <c r="B7077" t="s">
        <v>15389</v>
      </c>
      <c r="C7077">
        <v>3.99</v>
      </c>
      <c r="D7077">
        <v>4.0599999999999996</v>
      </c>
      <c r="E7077">
        <v>2.75</v>
      </c>
      <c r="F7077">
        <v>5.58</v>
      </c>
      <c r="G7077">
        <v>6.12</v>
      </c>
      <c r="H7077">
        <v>3.08</v>
      </c>
      <c r="I7077">
        <v>5.0199999999999996</v>
      </c>
      <c r="J7077">
        <v>5.54</v>
      </c>
      <c r="K7077">
        <v>2.7</v>
      </c>
      <c r="U7077">
        <v>60</v>
      </c>
      <c r="V7077">
        <v>80</v>
      </c>
      <c r="W7077">
        <v>76</v>
      </c>
      <c r="X7077">
        <v>83</v>
      </c>
      <c r="Y7077">
        <v>117</v>
      </c>
      <c r="Z7077">
        <v>139</v>
      </c>
      <c r="AA7077">
        <f t="shared" si="1495"/>
        <v>555</v>
      </c>
      <c r="AB7077">
        <f t="shared" si="1500"/>
        <v>9.2484262261371858E-5</v>
      </c>
      <c r="AC7077" s="175">
        <f t="shared" ref="AC7077" si="1504">SUM(AB7077:AB7080)/4</f>
        <v>9.9316432986986715E-5</v>
      </c>
    </row>
    <row r="7078" spans="1:29">
      <c r="A7078" t="s">
        <v>15390</v>
      </c>
      <c r="B7078" t="s">
        <v>15391</v>
      </c>
      <c r="C7078">
        <v>3.89</v>
      </c>
      <c r="D7078">
        <v>4.05</v>
      </c>
      <c r="E7078">
        <v>2.71</v>
      </c>
      <c r="F7078">
        <v>5.34</v>
      </c>
      <c r="G7078">
        <v>5.94</v>
      </c>
      <c r="H7078">
        <v>3.01</v>
      </c>
      <c r="I7078">
        <v>4.92</v>
      </c>
      <c r="J7078">
        <v>5.48</v>
      </c>
      <c r="K7078">
        <v>2.7</v>
      </c>
      <c r="U7078">
        <v>60</v>
      </c>
      <c r="V7078">
        <v>87</v>
      </c>
      <c r="W7078">
        <v>85</v>
      </c>
      <c r="X7078">
        <v>88</v>
      </c>
      <c r="Y7078">
        <v>123</v>
      </c>
      <c r="Z7078">
        <v>135</v>
      </c>
      <c r="AA7078">
        <f t="shared" si="1495"/>
        <v>578</v>
      </c>
      <c r="AB7078">
        <f t="shared" si="1500"/>
        <v>9.6316943400131416E-5</v>
      </c>
      <c r="AC7078" s="175"/>
    </row>
    <row r="7079" spans="1:29">
      <c r="A7079" t="s">
        <v>15392</v>
      </c>
      <c r="B7079" t="s">
        <v>15393</v>
      </c>
      <c r="C7079">
        <v>3.86</v>
      </c>
      <c r="D7079">
        <v>4.05</v>
      </c>
      <c r="E7079">
        <v>2.7</v>
      </c>
      <c r="F7079">
        <v>5.26</v>
      </c>
      <c r="G7079">
        <v>5.88</v>
      </c>
      <c r="H7079">
        <v>2.98</v>
      </c>
      <c r="I7079">
        <v>4.88</v>
      </c>
      <c r="J7079">
        <v>5.46</v>
      </c>
      <c r="K7079">
        <v>2.7</v>
      </c>
      <c r="U7079">
        <v>62</v>
      </c>
      <c r="V7079">
        <v>95</v>
      </c>
      <c r="W7079">
        <v>91</v>
      </c>
      <c r="X7079">
        <v>102</v>
      </c>
      <c r="Y7079">
        <v>127</v>
      </c>
      <c r="Z7079">
        <v>142</v>
      </c>
      <c r="AA7079">
        <f t="shared" si="1495"/>
        <v>619</v>
      </c>
      <c r="AB7079">
        <f t="shared" si="1500"/>
        <v>1.0314911412574627E-4</v>
      </c>
      <c r="AC7079" s="175"/>
    </row>
    <row r="7080" spans="1:29">
      <c r="A7080" t="s">
        <v>15394</v>
      </c>
      <c r="B7080" t="s">
        <v>15395</v>
      </c>
      <c r="C7080">
        <v>3.82</v>
      </c>
      <c r="D7080">
        <v>4.04</v>
      </c>
      <c r="E7080">
        <v>2.69</v>
      </c>
      <c r="F7080">
        <v>5.2</v>
      </c>
      <c r="G7080">
        <v>5.83</v>
      </c>
      <c r="H7080">
        <v>2.96</v>
      </c>
      <c r="I7080">
        <v>4.84</v>
      </c>
      <c r="J7080">
        <v>5.44</v>
      </c>
      <c r="K7080">
        <v>2.7</v>
      </c>
      <c r="U7080">
        <v>59</v>
      </c>
      <c r="V7080">
        <v>95</v>
      </c>
      <c r="W7080">
        <v>87</v>
      </c>
      <c r="X7080">
        <v>106</v>
      </c>
      <c r="Y7080">
        <v>138</v>
      </c>
      <c r="Z7080">
        <v>147</v>
      </c>
      <c r="AA7080">
        <f t="shared" si="1495"/>
        <v>632</v>
      </c>
      <c r="AB7080">
        <f t="shared" si="1500"/>
        <v>1.0531541216069733E-4</v>
      </c>
      <c r="AC7080" s="175"/>
    </row>
    <row r="7081" spans="1:29">
      <c r="A7081" t="s">
        <v>15396</v>
      </c>
      <c r="B7081" t="s">
        <v>15397</v>
      </c>
      <c r="C7081">
        <v>3.78</v>
      </c>
      <c r="D7081">
        <v>4.03</v>
      </c>
      <c r="E7081">
        <v>2.67</v>
      </c>
      <c r="F7081">
        <v>5.12</v>
      </c>
      <c r="G7081">
        <v>5.77</v>
      </c>
      <c r="H7081">
        <v>2.93</v>
      </c>
      <c r="I7081">
        <v>4.8</v>
      </c>
      <c r="J7081">
        <v>5.42</v>
      </c>
      <c r="K7081">
        <v>2.7</v>
      </c>
      <c r="U7081">
        <v>61</v>
      </c>
      <c r="V7081">
        <v>91</v>
      </c>
      <c r="W7081">
        <v>78</v>
      </c>
      <c r="X7081">
        <v>98</v>
      </c>
      <c r="Y7081">
        <v>134</v>
      </c>
      <c r="Z7081">
        <v>126</v>
      </c>
      <c r="AA7081">
        <f t="shared" si="1495"/>
        <v>588</v>
      </c>
      <c r="AB7081">
        <f t="shared" si="1500"/>
        <v>9.798332650393992E-5</v>
      </c>
      <c r="AC7081" s="175">
        <f t="shared" ref="AC7081" si="1505">SUM(AB7081:AB7084)/4</f>
        <v>6.7863451902601234E-5</v>
      </c>
    </row>
    <row r="7082" spans="1:29">
      <c r="A7082" t="s">
        <v>15398</v>
      </c>
      <c r="B7082" t="s">
        <v>15399</v>
      </c>
      <c r="C7082">
        <v>3.76</v>
      </c>
      <c r="D7082">
        <v>4.0199999999999996</v>
      </c>
      <c r="E7082">
        <v>2.66</v>
      </c>
      <c r="F7082">
        <v>5.07</v>
      </c>
      <c r="G7082">
        <v>5.73</v>
      </c>
      <c r="H7082">
        <v>2.91</v>
      </c>
      <c r="I7082">
        <v>4.78</v>
      </c>
      <c r="J7082">
        <v>5.41</v>
      </c>
      <c r="K7082">
        <v>2.7</v>
      </c>
      <c r="U7082">
        <v>49</v>
      </c>
      <c r="V7082">
        <v>72</v>
      </c>
      <c r="W7082">
        <v>54</v>
      </c>
      <c r="X7082">
        <v>95</v>
      </c>
      <c r="Y7082">
        <v>122</v>
      </c>
      <c r="Z7082">
        <v>73</v>
      </c>
      <c r="AA7082">
        <f t="shared" si="1495"/>
        <v>465</v>
      </c>
      <c r="AB7082">
        <f t="shared" si="1500"/>
        <v>7.7486814327095335E-5</v>
      </c>
      <c r="AC7082" s="175"/>
    </row>
    <row r="7083" spans="1:29">
      <c r="A7083" t="s">
        <v>15400</v>
      </c>
      <c r="B7083" t="s">
        <v>15401</v>
      </c>
      <c r="C7083">
        <v>3.73</v>
      </c>
      <c r="D7083">
        <v>4.01</v>
      </c>
      <c r="E7083">
        <v>2.65</v>
      </c>
      <c r="F7083">
        <v>5</v>
      </c>
      <c r="G7083">
        <v>5.67</v>
      </c>
      <c r="H7083">
        <v>2.89</v>
      </c>
      <c r="I7083">
        <v>4.75</v>
      </c>
      <c r="J7083">
        <v>5.39</v>
      </c>
      <c r="K7083">
        <v>2.7</v>
      </c>
      <c r="U7083">
        <v>41</v>
      </c>
      <c r="V7083">
        <v>50</v>
      </c>
      <c r="W7083">
        <v>32</v>
      </c>
      <c r="X7083">
        <v>71</v>
      </c>
      <c r="Y7083">
        <v>91</v>
      </c>
      <c r="Z7083">
        <v>30</v>
      </c>
      <c r="AA7083">
        <f t="shared" si="1495"/>
        <v>315</v>
      </c>
      <c r="AB7083">
        <f t="shared" si="1500"/>
        <v>5.2491067769967809E-5</v>
      </c>
      <c r="AC7083" s="175"/>
    </row>
    <row r="7084" spans="1:29">
      <c r="A7084" t="s">
        <v>15402</v>
      </c>
      <c r="B7084" t="s">
        <v>15403</v>
      </c>
      <c r="C7084">
        <v>3.69</v>
      </c>
      <c r="D7084">
        <v>4</v>
      </c>
      <c r="E7084">
        <v>2.64</v>
      </c>
      <c r="F7084">
        <v>4.93</v>
      </c>
      <c r="G7084">
        <v>5.61</v>
      </c>
      <c r="H7084">
        <v>2.87</v>
      </c>
      <c r="I7084">
        <v>4.71</v>
      </c>
      <c r="J7084">
        <v>5.37</v>
      </c>
      <c r="K7084">
        <v>2.7</v>
      </c>
      <c r="U7084">
        <v>45</v>
      </c>
      <c r="V7084">
        <v>40</v>
      </c>
      <c r="W7084">
        <v>29</v>
      </c>
      <c r="X7084">
        <v>66</v>
      </c>
      <c r="Y7084">
        <v>68</v>
      </c>
      <c r="Z7084">
        <v>13</v>
      </c>
      <c r="AA7084">
        <f t="shared" si="1495"/>
        <v>261</v>
      </c>
      <c r="AB7084">
        <f t="shared" si="1500"/>
        <v>4.3492599009401898E-5</v>
      </c>
      <c r="AC7084" s="175"/>
    </row>
    <row r="7085" spans="1:29">
      <c r="A7085" t="s">
        <v>15404</v>
      </c>
      <c r="B7085" t="s">
        <v>15405</v>
      </c>
      <c r="C7085">
        <v>3.66</v>
      </c>
      <c r="D7085">
        <v>3.98</v>
      </c>
      <c r="E7085">
        <v>2.63</v>
      </c>
      <c r="F7085">
        <v>4.8899999999999997</v>
      </c>
      <c r="G7085">
        <v>5.58</v>
      </c>
      <c r="H7085">
        <v>2.86</v>
      </c>
      <c r="I7085">
        <v>4.68</v>
      </c>
      <c r="J7085">
        <v>5.36</v>
      </c>
      <c r="K7085">
        <v>2.7</v>
      </c>
      <c r="U7085">
        <v>46</v>
      </c>
      <c r="V7085">
        <v>38</v>
      </c>
      <c r="W7085">
        <v>32</v>
      </c>
      <c r="X7085">
        <v>82</v>
      </c>
      <c r="Y7085">
        <v>71</v>
      </c>
      <c r="Z7085">
        <v>15</v>
      </c>
      <c r="AA7085">
        <f t="shared" si="1495"/>
        <v>284</v>
      </c>
      <c r="AB7085">
        <f t="shared" si="1500"/>
        <v>4.7325280148161456E-5</v>
      </c>
      <c r="AC7085" s="175">
        <f t="shared" ref="AC7085" si="1506">SUM(AB7085:AB7088)/4</f>
        <v>5.6073791443156092E-5</v>
      </c>
    </row>
    <row r="7086" spans="1:29">
      <c r="A7086" t="s">
        <v>15406</v>
      </c>
      <c r="B7086" t="s">
        <v>15407</v>
      </c>
      <c r="C7086">
        <v>3.66</v>
      </c>
      <c r="D7086">
        <v>3.98</v>
      </c>
      <c r="E7086">
        <v>2.63</v>
      </c>
      <c r="F7086">
        <v>4.87</v>
      </c>
      <c r="G7086">
        <v>5.57</v>
      </c>
      <c r="H7086">
        <v>2.84</v>
      </c>
      <c r="I7086">
        <v>4.6900000000000004</v>
      </c>
      <c r="J7086">
        <v>5.36</v>
      </c>
      <c r="K7086">
        <v>2.7</v>
      </c>
      <c r="U7086">
        <v>50</v>
      </c>
      <c r="V7086">
        <v>36</v>
      </c>
      <c r="W7086">
        <v>35</v>
      </c>
      <c r="X7086">
        <v>86</v>
      </c>
      <c r="Y7086">
        <v>69</v>
      </c>
      <c r="Z7086">
        <v>12</v>
      </c>
      <c r="AA7086">
        <f t="shared" si="1495"/>
        <v>288</v>
      </c>
      <c r="AB7086">
        <f t="shared" si="1500"/>
        <v>4.7991833389684853E-5</v>
      </c>
      <c r="AC7086" s="175"/>
    </row>
    <row r="7087" spans="1:29">
      <c r="A7087" t="s">
        <v>15408</v>
      </c>
      <c r="B7087" t="s">
        <v>15409</v>
      </c>
      <c r="C7087">
        <v>3.66</v>
      </c>
      <c r="D7087">
        <v>3.97</v>
      </c>
      <c r="E7087">
        <v>2.63</v>
      </c>
      <c r="F7087">
        <v>4.8600000000000003</v>
      </c>
      <c r="G7087">
        <v>5.56</v>
      </c>
      <c r="H7087">
        <v>2.84</v>
      </c>
      <c r="I7087">
        <v>4.68</v>
      </c>
      <c r="J7087">
        <v>5.36</v>
      </c>
      <c r="K7087">
        <v>2.7</v>
      </c>
      <c r="U7087">
        <v>56</v>
      </c>
      <c r="V7087">
        <v>43</v>
      </c>
      <c r="W7087">
        <v>40</v>
      </c>
      <c r="X7087">
        <v>88</v>
      </c>
      <c r="Y7087">
        <v>66</v>
      </c>
      <c r="Z7087">
        <v>23</v>
      </c>
      <c r="AA7087">
        <f t="shared" si="1495"/>
        <v>316</v>
      </c>
      <c r="AB7087">
        <f t="shared" si="1500"/>
        <v>5.2657706080348663E-5</v>
      </c>
      <c r="AC7087" s="175"/>
    </row>
    <row r="7088" spans="1:29">
      <c r="A7088" t="s">
        <v>15410</v>
      </c>
      <c r="B7088" t="s">
        <v>15411</v>
      </c>
      <c r="C7088">
        <v>3.66</v>
      </c>
      <c r="D7088">
        <v>3.97</v>
      </c>
      <c r="E7088">
        <v>2.63</v>
      </c>
      <c r="F7088">
        <v>4.8600000000000003</v>
      </c>
      <c r="G7088">
        <v>5.56</v>
      </c>
      <c r="H7088">
        <v>2.84</v>
      </c>
      <c r="I7088">
        <v>4.68</v>
      </c>
      <c r="J7088">
        <v>5.36</v>
      </c>
      <c r="K7088">
        <v>2.7</v>
      </c>
      <c r="U7088">
        <v>61</v>
      </c>
      <c r="V7088">
        <v>62</v>
      </c>
      <c r="W7088">
        <v>56</v>
      </c>
      <c r="X7088">
        <v>120</v>
      </c>
      <c r="Y7088">
        <v>106</v>
      </c>
      <c r="Z7088">
        <v>53</v>
      </c>
      <c r="AA7088">
        <f t="shared" si="1495"/>
        <v>458</v>
      </c>
      <c r="AB7088">
        <f t="shared" si="1500"/>
        <v>7.6320346154429394E-5</v>
      </c>
      <c r="AC7088" s="175"/>
    </row>
    <row r="7089" spans="1:29">
      <c r="A7089" t="s">
        <v>15412</v>
      </c>
      <c r="B7089" t="s">
        <v>15413</v>
      </c>
      <c r="C7089">
        <v>3.66</v>
      </c>
      <c r="D7089">
        <v>3.97</v>
      </c>
      <c r="E7089">
        <v>2.63</v>
      </c>
      <c r="F7089">
        <v>4.8499999999999996</v>
      </c>
      <c r="G7089">
        <v>5.55</v>
      </c>
      <c r="H7089">
        <v>2.84</v>
      </c>
      <c r="I7089">
        <v>4.68</v>
      </c>
      <c r="J7089">
        <v>5.36</v>
      </c>
      <c r="K7089">
        <v>2.7</v>
      </c>
      <c r="U7089">
        <v>57</v>
      </c>
      <c r="V7089">
        <v>99</v>
      </c>
      <c r="W7089">
        <v>88</v>
      </c>
      <c r="X7089">
        <v>194</v>
      </c>
      <c r="Y7089">
        <v>144</v>
      </c>
      <c r="Z7089">
        <v>168</v>
      </c>
      <c r="AA7089">
        <f t="shared" si="1495"/>
        <v>750</v>
      </c>
      <c r="AB7089">
        <f t="shared" si="1500"/>
        <v>1.2497873278563765E-4</v>
      </c>
      <c r="AC7089" s="175">
        <f t="shared" ref="AC7089" si="1507">SUM(AB7089:AB7092)/4</f>
        <v>1.3822647846091523E-4</v>
      </c>
    </row>
    <row r="7090" spans="1:29">
      <c r="A7090" t="s">
        <v>15414</v>
      </c>
      <c r="B7090" t="s">
        <v>15415</v>
      </c>
      <c r="C7090">
        <v>3.67</v>
      </c>
      <c r="D7090">
        <v>3.97</v>
      </c>
      <c r="E7090">
        <v>2.63</v>
      </c>
      <c r="F7090">
        <v>4.87</v>
      </c>
      <c r="G7090">
        <v>5.56</v>
      </c>
      <c r="H7090">
        <v>2.84</v>
      </c>
      <c r="I7090">
        <v>4.6900000000000004</v>
      </c>
      <c r="J7090">
        <v>5.36</v>
      </c>
      <c r="K7090">
        <v>2.7</v>
      </c>
      <c r="U7090">
        <v>81</v>
      </c>
      <c r="V7090">
        <v>125</v>
      </c>
      <c r="W7090">
        <v>101</v>
      </c>
      <c r="X7090">
        <v>220</v>
      </c>
      <c r="Y7090">
        <v>122</v>
      </c>
      <c r="Z7090">
        <v>262</v>
      </c>
      <c r="AA7090">
        <f t="shared" si="1495"/>
        <v>911</v>
      </c>
      <c r="AB7090">
        <f t="shared" si="1500"/>
        <v>1.5180750075695452E-4</v>
      </c>
      <c r="AC7090" s="175"/>
    </row>
    <row r="7091" spans="1:29">
      <c r="A7091" t="s">
        <v>15416</v>
      </c>
      <c r="B7091" t="s">
        <v>15417</v>
      </c>
      <c r="C7091">
        <v>3.71</v>
      </c>
      <c r="D7091">
        <v>4</v>
      </c>
      <c r="E7091">
        <v>2.65</v>
      </c>
      <c r="F7091">
        <v>4.8899999999999997</v>
      </c>
      <c r="G7091">
        <v>5.56</v>
      </c>
      <c r="H7091">
        <v>2.83</v>
      </c>
      <c r="I7091">
        <v>4.7300000000000004</v>
      </c>
      <c r="J7091">
        <v>5.39</v>
      </c>
      <c r="K7091">
        <v>2.7</v>
      </c>
      <c r="U7091">
        <v>86</v>
      </c>
      <c r="V7091">
        <v>103</v>
      </c>
      <c r="W7091">
        <v>107</v>
      </c>
      <c r="X7091">
        <v>218</v>
      </c>
      <c r="Y7091">
        <v>154</v>
      </c>
      <c r="Z7091">
        <v>226</v>
      </c>
      <c r="AA7091">
        <f t="shared" si="1495"/>
        <v>894</v>
      </c>
      <c r="AB7091">
        <f t="shared" si="1500"/>
        <v>1.4897464948048007E-4</v>
      </c>
      <c r="AC7091" s="175"/>
    </row>
    <row r="7092" spans="1:29">
      <c r="A7092" t="s">
        <v>15418</v>
      </c>
      <c r="B7092" t="s">
        <v>15419</v>
      </c>
      <c r="C7092">
        <v>3.83</v>
      </c>
      <c r="D7092">
        <v>4.05</v>
      </c>
      <c r="E7092">
        <v>2.69</v>
      </c>
      <c r="F7092">
        <v>5.05</v>
      </c>
      <c r="G7092">
        <v>5.67</v>
      </c>
      <c r="H7092">
        <v>2.85</v>
      </c>
      <c r="I7092">
        <v>4.8499999999999996</v>
      </c>
      <c r="J7092">
        <v>5.45</v>
      </c>
      <c r="K7092">
        <v>2.7</v>
      </c>
      <c r="U7092">
        <v>95</v>
      </c>
      <c r="V7092">
        <v>100</v>
      </c>
      <c r="W7092">
        <v>95</v>
      </c>
      <c r="X7092">
        <v>164</v>
      </c>
      <c r="Y7092">
        <v>138</v>
      </c>
      <c r="Z7092">
        <v>171</v>
      </c>
      <c r="AA7092">
        <f t="shared" si="1495"/>
        <v>763</v>
      </c>
      <c r="AB7092">
        <f t="shared" si="1500"/>
        <v>1.2714503082058871E-4</v>
      </c>
      <c r="AC7092" s="175"/>
    </row>
    <row r="7093" spans="1:29">
      <c r="A7093" t="s">
        <v>15420</v>
      </c>
      <c r="B7093" t="s">
        <v>15421</v>
      </c>
      <c r="C7093">
        <v>3.93</v>
      </c>
      <c r="D7093">
        <v>4.0599999999999996</v>
      </c>
      <c r="E7093">
        <v>2.72</v>
      </c>
      <c r="F7093">
        <v>5.19</v>
      </c>
      <c r="G7093">
        <v>5.76</v>
      </c>
      <c r="H7093">
        <v>2.87</v>
      </c>
      <c r="I7093">
        <v>4.95</v>
      </c>
      <c r="J7093">
        <v>5.5</v>
      </c>
      <c r="K7093">
        <v>2.7</v>
      </c>
      <c r="U7093">
        <v>87</v>
      </c>
      <c r="V7093">
        <v>90</v>
      </c>
      <c r="W7093">
        <v>85</v>
      </c>
      <c r="X7093">
        <v>153</v>
      </c>
      <c r="Y7093">
        <v>140</v>
      </c>
      <c r="Z7093">
        <v>164</v>
      </c>
      <c r="AA7093">
        <f t="shared" si="1495"/>
        <v>719</v>
      </c>
      <c r="AB7093">
        <f t="shared" si="1500"/>
        <v>1.1981294516383129E-4</v>
      </c>
      <c r="AC7093" s="175">
        <f t="shared" ref="AC7093" si="1508">SUM(AB7093:AB7096)/4</f>
        <v>1.0952302949781379E-4</v>
      </c>
    </row>
    <row r="7094" spans="1:29">
      <c r="A7094" t="s">
        <v>15422</v>
      </c>
      <c r="B7094" t="s">
        <v>15423</v>
      </c>
      <c r="C7094">
        <v>4.03</v>
      </c>
      <c r="D7094">
        <v>4.0599999999999996</v>
      </c>
      <c r="E7094">
        <v>2.79</v>
      </c>
      <c r="F7094">
        <v>5.54</v>
      </c>
      <c r="G7094">
        <v>6.03</v>
      </c>
      <c r="H7094">
        <v>2.99</v>
      </c>
      <c r="I7094">
        <v>5.12</v>
      </c>
      <c r="J7094">
        <v>5.59</v>
      </c>
      <c r="K7094">
        <v>2.7</v>
      </c>
      <c r="U7094">
        <v>73</v>
      </c>
      <c r="V7094">
        <v>86</v>
      </c>
      <c r="W7094">
        <v>77</v>
      </c>
      <c r="X7094">
        <v>150</v>
      </c>
      <c r="Y7094">
        <v>133</v>
      </c>
      <c r="Z7094">
        <v>149</v>
      </c>
      <c r="AA7094">
        <f t="shared" si="1495"/>
        <v>668</v>
      </c>
      <c r="AB7094">
        <f t="shared" si="1500"/>
        <v>1.1131439133440792E-4</v>
      </c>
      <c r="AC7094" s="175"/>
    </row>
    <row r="7095" spans="1:29">
      <c r="A7095" t="s">
        <v>15424</v>
      </c>
      <c r="B7095" t="s">
        <v>15425</v>
      </c>
      <c r="C7095">
        <v>4.0599999999999996</v>
      </c>
      <c r="D7095">
        <v>4.0599999999999996</v>
      </c>
      <c r="E7095">
        <v>2.84</v>
      </c>
      <c r="F7095">
        <v>5.77</v>
      </c>
      <c r="G7095">
        <v>6.17</v>
      </c>
      <c r="H7095">
        <v>3.06</v>
      </c>
      <c r="I7095">
        <v>5.24</v>
      </c>
      <c r="J7095">
        <v>5.66</v>
      </c>
      <c r="K7095">
        <v>2.7</v>
      </c>
      <c r="U7095">
        <v>67</v>
      </c>
      <c r="V7095">
        <v>81</v>
      </c>
      <c r="W7095">
        <v>67</v>
      </c>
      <c r="X7095">
        <v>139</v>
      </c>
      <c r="Y7095">
        <v>129</v>
      </c>
      <c r="Z7095">
        <v>151</v>
      </c>
      <c r="AA7095">
        <f t="shared" si="1495"/>
        <v>634</v>
      </c>
      <c r="AB7095">
        <f t="shared" si="1500"/>
        <v>1.0564868878145902E-4</v>
      </c>
      <c r="AC7095" s="175"/>
    </row>
    <row r="7096" spans="1:29">
      <c r="A7096" t="s">
        <v>15426</v>
      </c>
      <c r="B7096" t="s">
        <v>15427</v>
      </c>
      <c r="C7096">
        <v>4.0599999999999996</v>
      </c>
      <c r="D7096">
        <v>4.0599999999999996</v>
      </c>
      <c r="E7096">
        <v>2.87</v>
      </c>
      <c r="F7096">
        <v>5.96</v>
      </c>
      <c r="G7096">
        <v>6.25</v>
      </c>
      <c r="H7096">
        <v>3.13</v>
      </c>
      <c r="I7096">
        <v>5.33</v>
      </c>
      <c r="J7096">
        <v>5.71</v>
      </c>
      <c r="K7096">
        <v>2.7</v>
      </c>
      <c r="U7096">
        <v>60</v>
      </c>
      <c r="V7096">
        <v>78</v>
      </c>
      <c r="W7096">
        <v>64</v>
      </c>
      <c r="X7096">
        <v>131</v>
      </c>
      <c r="Y7096">
        <v>130</v>
      </c>
      <c r="Z7096">
        <v>145</v>
      </c>
      <c r="AA7096">
        <f t="shared" si="1495"/>
        <v>608</v>
      </c>
      <c r="AB7096">
        <f t="shared" si="1500"/>
        <v>1.0131609271155691E-4</v>
      </c>
      <c r="AC7096" s="175"/>
    </row>
    <row r="7097" spans="1:29">
      <c r="A7097" t="s">
        <v>15428</v>
      </c>
      <c r="B7097" t="s">
        <v>15429</v>
      </c>
      <c r="C7097">
        <v>4.0599999999999996</v>
      </c>
      <c r="D7097">
        <v>4.0599999999999996</v>
      </c>
      <c r="E7097">
        <v>2.9</v>
      </c>
      <c r="F7097">
        <v>6.1</v>
      </c>
      <c r="G7097">
        <v>6.3</v>
      </c>
      <c r="H7097">
        <v>3.2</v>
      </c>
      <c r="I7097">
        <v>5.4</v>
      </c>
      <c r="J7097">
        <v>5.74</v>
      </c>
      <c r="K7097">
        <v>2.7</v>
      </c>
      <c r="U7097">
        <v>65</v>
      </c>
      <c r="V7097">
        <v>77</v>
      </c>
      <c r="W7097">
        <v>67</v>
      </c>
      <c r="X7097">
        <v>105</v>
      </c>
      <c r="Y7097">
        <v>119</v>
      </c>
      <c r="Z7097">
        <v>117</v>
      </c>
      <c r="AA7097">
        <f t="shared" si="1495"/>
        <v>550</v>
      </c>
      <c r="AB7097">
        <f t="shared" si="1500"/>
        <v>9.1651070709467599E-5</v>
      </c>
      <c r="AC7097" s="175">
        <f t="shared" ref="AC7097" si="1509">SUM(AB7097:AB7100)/4</f>
        <v>8.811000661387455E-5</v>
      </c>
    </row>
    <row r="7098" spans="1:29">
      <c r="A7098" t="s">
        <v>15430</v>
      </c>
      <c r="B7098" t="s">
        <v>15431</v>
      </c>
      <c r="C7098">
        <v>4.0599999999999996</v>
      </c>
      <c r="D7098">
        <v>4.0599999999999996</v>
      </c>
      <c r="E7098">
        <v>2.9</v>
      </c>
      <c r="F7098">
        <v>6.16</v>
      </c>
      <c r="G7098">
        <v>6.31</v>
      </c>
      <c r="H7098">
        <v>3.24</v>
      </c>
      <c r="I7098">
        <v>5.42</v>
      </c>
      <c r="J7098">
        <v>5.75</v>
      </c>
      <c r="K7098">
        <v>2.7</v>
      </c>
      <c r="U7098">
        <v>63</v>
      </c>
      <c r="V7098">
        <v>73</v>
      </c>
      <c r="W7098">
        <v>67</v>
      </c>
      <c r="X7098">
        <v>93</v>
      </c>
      <c r="Y7098">
        <v>122</v>
      </c>
      <c r="Z7098">
        <v>112</v>
      </c>
      <c r="AA7098">
        <f t="shared" si="1495"/>
        <v>530</v>
      </c>
      <c r="AB7098">
        <f t="shared" si="1500"/>
        <v>8.8318304501850604E-5</v>
      </c>
      <c r="AC7098" s="175"/>
    </row>
    <row r="7099" spans="1:29">
      <c r="A7099" t="s">
        <v>15432</v>
      </c>
      <c r="B7099" t="s">
        <v>15433</v>
      </c>
      <c r="C7099">
        <v>4.0599999999999996</v>
      </c>
      <c r="D7099">
        <v>4.0599999999999996</v>
      </c>
      <c r="E7099">
        <v>2.88</v>
      </c>
      <c r="F7099">
        <v>6.09</v>
      </c>
      <c r="G7099">
        <v>6.3</v>
      </c>
      <c r="H7099">
        <v>3.21</v>
      </c>
      <c r="I7099">
        <v>5.35</v>
      </c>
      <c r="J7099">
        <v>5.71</v>
      </c>
      <c r="K7099">
        <v>2.7</v>
      </c>
      <c r="U7099">
        <v>62</v>
      </c>
      <c r="V7099">
        <v>76</v>
      </c>
      <c r="W7099">
        <v>73</v>
      </c>
      <c r="X7099">
        <v>89</v>
      </c>
      <c r="Y7099">
        <v>111</v>
      </c>
      <c r="Z7099">
        <v>100</v>
      </c>
      <c r="AA7099">
        <f t="shared" si="1495"/>
        <v>511</v>
      </c>
      <c r="AB7099">
        <f t="shared" si="1500"/>
        <v>8.5152176604614451E-5</v>
      </c>
      <c r="AC7099" s="175"/>
    </row>
    <row r="7100" spans="1:29">
      <c r="A7100" t="s">
        <v>15434</v>
      </c>
      <c r="B7100" t="s">
        <v>15435</v>
      </c>
      <c r="C7100">
        <v>4.0599999999999996</v>
      </c>
      <c r="D7100">
        <v>4.0599999999999996</v>
      </c>
      <c r="E7100">
        <v>2.84</v>
      </c>
      <c r="F7100">
        <v>5.95</v>
      </c>
      <c r="G7100">
        <v>6.28</v>
      </c>
      <c r="H7100">
        <v>3.17</v>
      </c>
      <c r="I7100">
        <v>5.25</v>
      </c>
      <c r="J7100">
        <v>5.66</v>
      </c>
      <c r="K7100">
        <v>2.7</v>
      </c>
      <c r="U7100">
        <v>65</v>
      </c>
      <c r="V7100">
        <v>80</v>
      </c>
      <c r="W7100">
        <v>75</v>
      </c>
      <c r="X7100">
        <v>77</v>
      </c>
      <c r="Y7100">
        <v>109</v>
      </c>
      <c r="Z7100">
        <v>118</v>
      </c>
      <c r="AA7100">
        <f t="shared" si="1495"/>
        <v>524</v>
      </c>
      <c r="AB7100">
        <f t="shared" si="1500"/>
        <v>8.7318474639565505E-5</v>
      </c>
      <c r="AC7100" s="175"/>
    </row>
    <row r="7101" spans="1:29">
      <c r="A7101" t="s">
        <v>15436</v>
      </c>
      <c r="B7101" t="s">
        <v>15437</v>
      </c>
      <c r="C7101">
        <v>4.04</v>
      </c>
      <c r="D7101">
        <v>4.0599999999999996</v>
      </c>
      <c r="E7101">
        <v>2.8</v>
      </c>
      <c r="F7101">
        <v>5.72</v>
      </c>
      <c r="G7101">
        <v>6.18</v>
      </c>
      <c r="H7101">
        <v>3.09</v>
      </c>
      <c r="I7101">
        <v>5.14</v>
      </c>
      <c r="J7101">
        <v>5.61</v>
      </c>
      <c r="K7101">
        <v>2.7</v>
      </c>
      <c r="U7101">
        <v>63</v>
      </c>
      <c r="V7101">
        <v>83</v>
      </c>
      <c r="W7101">
        <v>79</v>
      </c>
      <c r="X7101">
        <v>82</v>
      </c>
      <c r="Y7101">
        <v>117</v>
      </c>
      <c r="Z7101">
        <v>139</v>
      </c>
      <c r="AA7101">
        <f t="shared" si="1495"/>
        <v>563</v>
      </c>
      <c r="AB7101">
        <f t="shared" si="1500"/>
        <v>9.3817368744418653E-5</v>
      </c>
      <c r="AC7101" s="175">
        <f t="shared" ref="AC7101" si="1510">SUM(AB7101:AB7104)/4</f>
        <v>1.0077451820281914E-4</v>
      </c>
    </row>
    <row r="7102" spans="1:29">
      <c r="A7102" t="s">
        <v>15438</v>
      </c>
      <c r="B7102" t="s">
        <v>15439</v>
      </c>
      <c r="C7102">
        <v>4.01</v>
      </c>
      <c r="D7102">
        <v>4.0599999999999996</v>
      </c>
      <c r="E7102">
        <v>2.77</v>
      </c>
      <c r="F7102">
        <v>5.54</v>
      </c>
      <c r="G7102">
        <v>6.06</v>
      </c>
      <c r="H7102">
        <v>3.03</v>
      </c>
      <c r="I7102">
        <v>5.07</v>
      </c>
      <c r="J7102">
        <v>5.57</v>
      </c>
      <c r="K7102">
        <v>2.7</v>
      </c>
      <c r="U7102">
        <v>63</v>
      </c>
      <c r="V7102">
        <v>90</v>
      </c>
      <c r="W7102">
        <v>89</v>
      </c>
      <c r="X7102">
        <v>87</v>
      </c>
      <c r="Y7102">
        <v>123</v>
      </c>
      <c r="Z7102">
        <v>135</v>
      </c>
      <c r="AA7102">
        <f t="shared" si="1495"/>
        <v>587</v>
      </c>
      <c r="AB7102">
        <f t="shared" si="1500"/>
        <v>9.7816688193559065E-5</v>
      </c>
      <c r="AC7102" s="175"/>
    </row>
    <row r="7103" spans="1:29">
      <c r="A7103" t="s">
        <v>15440</v>
      </c>
      <c r="B7103" t="s">
        <v>15441</v>
      </c>
      <c r="C7103">
        <v>3.99</v>
      </c>
      <c r="D7103">
        <v>4.0599999999999996</v>
      </c>
      <c r="E7103">
        <v>2.76</v>
      </c>
      <c r="F7103">
        <v>5.48</v>
      </c>
      <c r="G7103">
        <v>6.02</v>
      </c>
      <c r="H7103">
        <v>3</v>
      </c>
      <c r="I7103">
        <v>5.04</v>
      </c>
      <c r="J7103">
        <v>5.55</v>
      </c>
      <c r="K7103">
        <v>2.7</v>
      </c>
      <c r="U7103">
        <v>64</v>
      </c>
      <c r="V7103">
        <v>98</v>
      </c>
      <c r="W7103">
        <v>95</v>
      </c>
      <c r="X7103">
        <v>101</v>
      </c>
      <c r="Y7103">
        <v>127</v>
      </c>
      <c r="Z7103">
        <v>142</v>
      </c>
      <c r="AA7103">
        <f t="shared" si="1495"/>
        <v>627</v>
      </c>
      <c r="AB7103">
        <f t="shared" si="1500"/>
        <v>1.0448222060879307E-4</v>
      </c>
      <c r="AC7103" s="175"/>
    </row>
    <row r="7104" spans="1:29">
      <c r="A7104" t="s">
        <v>15442</v>
      </c>
      <c r="B7104" t="s">
        <v>15443</v>
      </c>
      <c r="C7104">
        <v>3.96</v>
      </c>
      <c r="D7104">
        <v>4.0599999999999996</v>
      </c>
      <c r="E7104">
        <v>2.74</v>
      </c>
      <c r="F7104">
        <v>5.4</v>
      </c>
      <c r="G7104">
        <v>5.96</v>
      </c>
      <c r="H7104">
        <v>2.98</v>
      </c>
      <c r="I7104">
        <v>5</v>
      </c>
      <c r="J7104">
        <v>5.53</v>
      </c>
      <c r="K7104">
        <v>2.7</v>
      </c>
      <c r="U7104">
        <v>61</v>
      </c>
      <c r="V7104">
        <v>99</v>
      </c>
      <c r="W7104">
        <v>91</v>
      </c>
      <c r="X7104">
        <v>106</v>
      </c>
      <c r="Y7104">
        <v>138</v>
      </c>
      <c r="Z7104">
        <v>147</v>
      </c>
      <c r="AA7104">
        <f t="shared" si="1495"/>
        <v>642</v>
      </c>
      <c r="AB7104">
        <f t="shared" si="1500"/>
        <v>1.0698179526450582E-4</v>
      </c>
      <c r="AC7104" s="175"/>
    </row>
    <row r="7105" spans="1:29">
      <c r="A7105" t="s">
        <v>15444</v>
      </c>
      <c r="B7105" t="s">
        <v>15445</v>
      </c>
      <c r="C7105">
        <v>3.96</v>
      </c>
      <c r="D7105">
        <v>4.0599999999999996</v>
      </c>
      <c r="E7105">
        <v>2.74</v>
      </c>
      <c r="F7105">
        <v>5.38</v>
      </c>
      <c r="G7105">
        <v>5.94</v>
      </c>
      <c r="H7105">
        <v>2.97</v>
      </c>
      <c r="I7105">
        <v>4.99</v>
      </c>
      <c r="J7105">
        <v>5.52</v>
      </c>
      <c r="K7105">
        <v>2.7</v>
      </c>
      <c r="U7105">
        <v>64</v>
      </c>
      <c r="V7105">
        <v>94</v>
      </c>
      <c r="W7105">
        <v>81</v>
      </c>
      <c r="X7105">
        <v>97</v>
      </c>
      <c r="Y7105">
        <v>134</v>
      </c>
      <c r="Z7105">
        <v>126</v>
      </c>
      <c r="AA7105">
        <f t="shared" si="1495"/>
        <v>596</v>
      </c>
      <c r="AB7105">
        <f t="shared" si="1500"/>
        <v>9.9316432986986715E-5</v>
      </c>
      <c r="AC7105" s="175">
        <f t="shared" ref="AC7105:AC7165" si="1511">SUM(AB7105:AB7108)/4</f>
        <v>6.8113409368172515E-5</v>
      </c>
    </row>
    <row r="7106" spans="1:29">
      <c r="A7106" t="s">
        <v>15446</v>
      </c>
      <c r="B7106" t="s">
        <v>15447</v>
      </c>
      <c r="C7106">
        <v>3.93</v>
      </c>
      <c r="D7106">
        <v>4.0599999999999996</v>
      </c>
      <c r="E7106">
        <v>2.73</v>
      </c>
      <c r="F7106">
        <v>5.34</v>
      </c>
      <c r="G7106">
        <v>5.92</v>
      </c>
      <c r="H7106">
        <v>2.97</v>
      </c>
      <c r="I7106">
        <v>4.95</v>
      </c>
      <c r="J7106">
        <v>5.51</v>
      </c>
      <c r="K7106">
        <v>2.7</v>
      </c>
      <c r="U7106">
        <v>52</v>
      </c>
      <c r="V7106">
        <v>75</v>
      </c>
      <c r="W7106">
        <v>56</v>
      </c>
      <c r="X7106">
        <v>94</v>
      </c>
      <c r="Y7106">
        <v>122</v>
      </c>
      <c r="Z7106">
        <v>73</v>
      </c>
      <c r="AA7106">
        <f t="shared" si="1495"/>
        <v>472</v>
      </c>
      <c r="AB7106">
        <f t="shared" si="1500"/>
        <v>7.8653282499761289E-5</v>
      </c>
      <c r="AC7106" s="175"/>
    </row>
    <row r="7107" spans="1:29">
      <c r="A7107" t="s">
        <v>15448</v>
      </c>
      <c r="B7107" t="s">
        <v>15449</v>
      </c>
      <c r="C7107">
        <v>3.91</v>
      </c>
      <c r="D7107">
        <v>4.0599999999999996</v>
      </c>
      <c r="E7107">
        <v>2.72</v>
      </c>
      <c r="F7107">
        <v>5.32</v>
      </c>
      <c r="G7107">
        <v>5.9</v>
      </c>
      <c r="H7107">
        <v>2.97</v>
      </c>
      <c r="I7107">
        <v>4.9400000000000004</v>
      </c>
      <c r="J7107">
        <v>5.5</v>
      </c>
      <c r="K7107">
        <v>2.7</v>
      </c>
      <c r="U7107">
        <v>43</v>
      </c>
      <c r="V7107">
        <v>52</v>
      </c>
      <c r="W7107">
        <v>34</v>
      </c>
      <c r="X7107">
        <v>70</v>
      </c>
      <c r="Y7107">
        <v>91</v>
      </c>
      <c r="Z7107">
        <v>30</v>
      </c>
      <c r="AA7107">
        <f t="shared" si="1495"/>
        <v>320</v>
      </c>
      <c r="AB7107">
        <f t="shared" si="1500"/>
        <v>5.3324259321872061E-5</v>
      </c>
      <c r="AC7107" s="175"/>
    </row>
    <row r="7108" spans="1:29">
      <c r="A7108" t="s">
        <v>15450</v>
      </c>
      <c r="B7108" t="s">
        <v>15451</v>
      </c>
      <c r="C7108">
        <v>3.9</v>
      </c>
      <c r="D7108">
        <v>4.0599999999999996</v>
      </c>
      <c r="E7108">
        <v>2.71</v>
      </c>
      <c r="F7108">
        <v>5.29</v>
      </c>
      <c r="G7108">
        <v>5.88</v>
      </c>
      <c r="H7108">
        <v>2.96</v>
      </c>
      <c r="I7108">
        <v>4.92</v>
      </c>
      <c r="J7108">
        <v>5.49</v>
      </c>
      <c r="K7108">
        <v>2.7</v>
      </c>
      <c r="U7108">
        <v>39</v>
      </c>
      <c r="V7108">
        <v>35</v>
      </c>
      <c r="W7108">
        <v>26</v>
      </c>
      <c r="X7108">
        <v>66</v>
      </c>
      <c r="Y7108">
        <v>68</v>
      </c>
      <c r="Z7108">
        <v>13</v>
      </c>
      <c r="AA7108">
        <f t="shared" si="1495"/>
        <v>247</v>
      </c>
      <c r="AB7108">
        <f t="shared" si="1500"/>
        <v>4.1159662664069996E-5</v>
      </c>
      <c r="AC7108" s="175"/>
    </row>
    <row r="7109" spans="1:29">
      <c r="A7109" t="s">
        <v>15452</v>
      </c>
      <c r="B7109" t="s">
        <v>15453</v>
      </c>
      <c r="C7109">
        <v>3.87</v>
      </c>
      <c r="D7109">
        <v>4.05</v>
      </c>
      <c r="E7109">
        <v>2.7</v>
      </c>
      <c r="F7109">
        <v>5.24</v>
      </c>
      <c r="G7109">
        <v>5.85</v>
      </c>
      <c r="H7109">
        <v>2.95</v>
      </c>
      <c r="I7109">
        <v>4.8899999999999997</v>
      </c>
      <c r="J7109">
        <v>5.47</v>
      </c>
      <c r="K7109">
        <v>2.7</v>
      </c>
      <c r="U7109">
        <v>38</v>
      </c>
      <c r="V7109">
        <v>33</v>
      </c>
      <c r="W7109">
        <v>28</v>
      </c>
      <c r="X7109">
        <v>83</v>
      </c>
      <c r="Y7109">
        <v>71</v>
      </c>
      <c r="Z7109">
        <v>15</v>
      </c>
      <c r="AA7109">
        <f t="shared" si="1495"/>
        <v>268</v>
      </c>
      <c r="AB7109">
        <f t="shared" si="1500"/>
        <v>4.4659067182067852E-5</v>
      </c>
      <c r="AC7109" s="175">
        <f t="shared" ref="AC7109:AC7169" si="1512">SUM(AB7109:AB7112)/4</f>
        <v>5.3115961433896006E-5</v>
      </c>
    </row>
    <row r="7110" spans="1:29">
      <c r="A7110" t="s">
        <v>15454</v>
      </c>
      <c r="B7110" t="s">
        <v>15455</v>
      </c>
      <c r="C7110">
        <v>3.86</v>
      </c>
      <c r="D7110">
        <v>4.05</v>
      </c>
      <c r="E7110">
        <v>2.7</v>
      </c>
      <c r="F7110">
        <v>5.23</v>
      </c>
      <c r="G7110">
        <v>5.84</v>
      </c>
      <c r="H7110">
        <v>2.95</v>
      </c>
      <c r="I7110">
        <v>4.88</v>
      </c>
      <c r="J7110">
        <v>5.46</v>
      </c>
      <c r="K7110">
        <v>2.7</v>
      </c>
      <c r="U7110">
        <v>42</v>
      </c>
      <c r="V7110">
        <v>32</v>
      </c>
      <c r="W7110">
        <v>31</v>
      </c>
      <c r="X7110">
        <v>87</v>
      </c>
      <c r="Y7110">
        <v>69</v>
      </c>
      <c r="Z7110">
        <v>12</v>
      </c>
      <c r="AA7110">
        <f t="shared" ref="AA7110:AA7173" si="1513">SUM(U7110:Z7110)</f>
        <v>273</v>
      </c>
      <c r="AB7110">
        <f t="shared" si="1500"/>
        <v>4.5492258733972104E-5</v>
      </c>
      <c r="AC7110" s="175"/>
    </row>
    <row r="7111" spans="1:29">
      <c r="A7111" t="s">
        <v>15456</v>
      </c>
      <c r="B7111" t="s">
        <v>15457</v>
      </c>
      <c r="C7111">
        <v>3.84</v>
      </c>
      <c r="D7111">
        <v>4.04</v>
      </c>
      <c r="E7111">
        <v>2.69</v>
      </c>
      <c r="F7111">
        <v>5.19</v>
      </c>
      <c r="G7111">
        <v>5.81</v>
      </c>
      <c r="H7111">
        <v>2.94</v>
      </c>
      <c r="I7111">
        <v>4.8600000000000003</v>
      </c>
      <c r="J7111">
        <v>5.45</v>
      </c>
      <c r="K7111">
        <v>2.7</v>
      </c>
      <c r="U7111">
        <v>48</v>
      </c>
      <c r="V7111">
        <v>38</v>
      </c>
      <c r="W7111">
        <v>36</v>
      </c>
      <c r="X7111">
        <v>88</v>
      </c>
      <c r="Y7111">
        <v>66</v>
      </c>
      <c r="Z7111">
        <v>23</v>
      </c>
      <c r="AA7111">
        <f t="shared" si="1513"/>
        <v>299</v>
      </c>
      <c r="AB7111">
        <f t="shared" si="1500"/>
        <v>4.9824854803874205E-5</v>
      </c>
      <c r="AC7111" s="175"/>
    </row>
    <row r="7112" spans="1:29">
      <c r="A7112" t="s">
        <v>15458</v>
      </c>
      <c r="B7112" t="s">
        <v>15459</v>
      </c>
      <c r="C7112">
        <v>3.82</v>
      </c>
      <c r="D7112">
        <v>4.04</v>
      </c>
      <c r="E7112">
        <v>2.69</v>
      </c>
      <c r="F7112">
        <v>5.15</v>
      </c>
      <c r="G7112">
        <v>5.78</v>
      </c>
      <c r="H7112">
        <v>2.93</v>
      </c>
      <c r="I7112">
        <v>4.84</v>
      </c>
      <c r="J7112">
        <v>5.44</v>
      </c>
      <c r="K7112">
        <v>2.7</v>
      </c>
      <c r="U7112">
        <v>51</v>
      </c>
      <c r="V7112">
        <v>54</v>
      </c>
      <c r="W7112">
        <v>49</v>
      </c>
      <c r="X7112">
        <v>122</v>
      </c>
      <c r="Y7112">
        <v>106</v>
      </c>
      <c r="Z7112">
        <v>53</v>
      </c>
      <c r="AA7112">
        <f t="shared" si="1513"/>
        <v>435</v>
      </c>
      <c r="AB7112">
        <f t="shared" si="1500"/>
        <v>7.2487665015669837E-5</v>
      </c>
      <c r="AC7112" s="175"/>
    </row>
    <row r="7113" spans="1:29">
      <c r="A7113" t="s">
        <v>15460</v>
      </c>
      <c r="B7113" t="s">
        <v>15461</v>
      </c>
      <c r="C7113">
        <v>3.83</v>
      </c>
      <c r="D7113">
        <v>4.04</v>
      </c>
      <c r="E7113">
        <v>2.69</v>
      </c>
      <c r="F7113">
        <v>5.17</v>
      </c>
      <c r="G7113">
        <v>5.8</v>
      </c>
      <c r="H7113">
        <v>2.94</v>
      </c>
      <c r="I7113">
        <v>4.8499999999999996</v>
      </c>
      <c r="J7113">
        <v>5.45</v>
      </c>
      <c r="K7113">
        <v>2.7</v>
      </c>
      <c r="U7113">
        <v>44</v>
      </c>
      <c r="V7113">
        <v>88</v>
      </c>
      <c r="W7113">
        <v>75</v>
      </c>
      <c r="X7113">
        <v>196</v>
      </c>
      <c r="Y7113">
        <v>144</v>
      </c>
      <c r="Z7113">
        <v>168</v>
      </c>
      <c r="AA7113">
        <f t="shared" si="1513"/>
        <v>715</v>
      </c>
      <c r="AB7113">
        <f t="shared" si="1500"/>
        <v>1.1914639192230788E-4</v>
      </c>
      <c r="AC7113" s="175">
        <f t="shared" ref="AC7113:AC7173" si="1514">SUM(AB7113:AB7116)/4</f>
        <v>1.3164426520087164E-4</v>
      </c>
    </row>
    <row r="7114" spans="1:29">
      <c r="A7114" t="s">
        <v>15462</v>
      </c>
      <c r="B7114" t="s">
        <v>15463</v>
      </c>
      <c r="C7114">
        <v>3.82</v>
      </c>
      <c r="D7114">
        <v>4.04</v>
      </c>
      <c r="E7114">
        <v>2.68</v>
      </c>
      <c r="F7114">
        <v>5.14</v>
      </c>
      <c r="G7114">
        <v>5.78</v>
      </c>
      <c r="H7114">
        <v>2.93</v>
      </c>
      <c r="I7114">
        <v>4.83</v>
      </c>
      <c r="J7114">
        <v>5.44</v>
      </c>
      <c r="K7114">
        <v>2.7</v>
      </c>
      <c r="U7114">
        <v>65</v>
      </c>
      <c r="V7114">
        <v>112</v>
      </c>
      <c r="W7114">
        <v>85</v>
      </c>
      <c r="X7114">
        <v>222</v>
      </c>
      <c r="Y7114">
        <v>122</v>
      </c>
      <c r="Z7114">
        <v>262</v>
      </c>
      <c r="AA7114">
        <f t="shared" si="1513"/>
        <v>868</v>
      </c>
      <c r="AB7114">
        <f t="shared" si="1500"/>
        <v>1.4464205341057796E-4</v>
      </c>
      <c r="AC7114" s="175"/>
    </row>
    <row r="7115" spans="1:29">
      <c r="A7115" t="s">
        <v>15464</v>
      </c>
      <c r="B7115" t="s">
        <v>15465</v>
      </c>
      <c r="C7115">
        <v>3.85</v>
      </c>
      <c r="D7115">
        <v>4.05</v>
      </c>
      <c r="E7115">
        <v>2.7</v>
      </c>
      <c r="F7115">
        <v>5.12</v>
      </c>
      <c r="G7115">
        <v>5.74</v>
      </c>
      <c r="H7115">
        <v>2.89</v>
      </c>
      <c r="I7115">
        <v>4.87</v>
      </c>
      <c r="J7115">
        <v>5.46</v>
      </c>
      <c r="K7115">
        <v>2.7</v>
      </c>
      <c r="U7115">
        <v>70</v>
      </c>
      <c r="V7115">
        <v>91</v>
      </c>
      <c r="W7115">
        <v>91</v>
      </c>
      <c r="X7115">
        <v>220</v>
      </c>
      <c r="Y7115">
        <v>154</v>
      </c>
      <c r="Z7115">
        <v>226</v>
      </c>
      <c r="AA7115">
        <f t="shared" si="1513"/>
        <v>852</v>
      </c>
      <c r="AB7115">
        <f t="shared" si="1500"/>
        <v>1.4197584044448437E-4</v>
      </c>
      <c r="AC7115" s="175"/>
    </row>
    <row r="7116" spans="1:29">
      <c r="A7116" t="s">
        <v>15466</v>
      </c>
      <c r="B7116" t="s">
        <v>15467</v>
      </c>
      <c r="C7116">
        <v>3.95</v>
      </c>
      <c r="D7116">
        <v>4.0599999999999996</v>
      </c>
      <c r="E7116">
        <v>2.74</v>
      </c>
      <c r="F7116">
        <v>5.24</v>
      </c>
      <c r="G7116">
        <v>5.8</v>
      </c>
      <c r="H7116">
        <v>2.89</v>
      </c>
      <c r="I7116">
        <v>4.9800000000000004</v>
      </c>
      <c r="J7116">
        <v>5.52</v>
      </c>
      <c r="K7116">
        <v>2.7</v>
      </c>
      <c r="U7116">
        <v>80</v>
      </c>
      <c r="V7116">
        <v>88</v>
      </c>
      <c r="W7116">
        <v>82</v>
      </c>
      <c r="X7116">
        <v>166</v>
      </c>
      <c r="Y7116">
        <v>138</v>
      </c>
      <c r="Z7116">
        <v>171</v>
      </c>
      <c r="AA7116">
        <f t="shared" si="1513"/>
        <v>725</v>
      </c>
      <c r="AB7116">
        <f t="shared" si="1500"/>
        <v>1.2081277502611639E-4</v>
      </c>
      <c r="AC7116" s="175"/>
    </row>
    <row r="7117" spans="1:29">
      <c r="A7117" t="s">
        <v>15468</v>
      </c>
      <c r="B7117" t="s">
        <v>15469</v>
      </c>
      <c r="C7117">
        <v>4.01</v>
      </c>
      <c r="D7117">
        <v>4.0599999999999996</v>
      </c>
      <c r="E7117">
        <v>2.78</v>
      </c>
      <c r="F7117">
        <v>5.37</v>
      </c>
      <c r="G7117">
        <v>5.88</v>
      </c>
      <c r="H7117">
        <v>2.91</v>
      </c>
      <c r="I7117">
        <v>5.08</v>
      </c>
      <c r="J7117">
        <v>5.57</v>
      </c>
      <c r="K7117">
        <v>2.7</v>
      </c>
      <c r="U7117">
        <v>73</v>
      </c>
      <c r="V7117">
        <v>80</v>
      </c>
      <c r="W7117">
        <v>73</v>
      </c>
      <c r="X7117">
        <v>154</v>
      </c>
      <c r="Y7117">
        <v>140</v>
      </c>
      <c r="Z7117">
        <v>164</v>
      </c>
      <c r="AA7117">
        <f t="shared" si="1513"/>
        <v>684</v>
      </c>
      <c r="AB7117">
        <f t="shared" si="1500"/>
        <v>1.1398060430050153E-4</v>
      </c>
      <c r="AC7117" s="175">
        <f t="shared" ref="AC7117:AC7177" si="1515">SUM(AB7117:AB7120)/4</f>
        <v>1.0435724187600743E-4</v>
      </c>
    </row>
    <row r="7118" spans="1:29">
      <c r="A7118" t="s">
        <v>15470</v>
      </c>
      <c r="B7118" t="s">
        <v>15471</v>
      </c>
      <c r="C7118">
        <v>4.05</v>
      </c>
      <c r="D7118">
        <v>4.0599999999999996</v>
      </c>
      <c r="E7118">
        <v>2.84</v>
      </c>
      <c r="F7118">
        <v>5.71</v>
      </c>
      <c r="G7118">
        <v>6.13</v>
      </c>
      <c r="H7118">
        <v>3.03</v>
      </c>
      <c r="I7118">
        <v>5.23</v>
      </c>
      <c r="J7118">
        <v>5.65</v>
      </c>
      <c r="K7118">
        <v>2.7</v>
      </c>
      <c r="U7118">
        <v>61</v>
      </c>
      <c r="V7118">
        <v>76</v>
      </c>
      <c r="W7118">
        <v>66</v>
      </c>
      <c r="X7118">
        <v>151</v>
      </c>
      <c r="Y7118">
        <v>133</v>
      </c>
      <c r="Z7118">
        <v>149</v>
      </c>
      <c r="AA7118">
        <f t="shared" si="1513"/>
        <v>636</v>
      </c>
      <c r="AB7118">
        <f t="shared" si="1500"/>
        <v>1.0598196540222072E-4</v>
      </c>
      <c r="AC7118" s="175"/>
    </row>
    <row r="7119" spans="1:29">
      <c r="A7119" t="s">
        <v>15472</v>
      </c>
      <c r="B7119" t="s">
        <v>15473</v>
      </c>
      <c r="C7119">
        <v>4.0599999999999996</v>
      </c>
      <c r="D7119">
        <v>4.0599999999999996</v>
      </c>
      <c r="E7119">
        <v>2.89</v>
      </c>
      <c r="F7119">
        <v>5.95</v>
      </c>
      <c r="G7119">
        <v>6.24</v>
      </c>
      <c r="H7119">
        <v>3.11</v>
      </c>
      <c r="I7119">
        <v>5.37</v>
      </c>
      <c r="J7119">
        <v>5.72</v>
      </c>
      <c r="K7119">
        <v>2.7</v>
      </c>
      <c r="U7119">
        <v>56</v>
      </c>
      <c r="V7119">
        <v>71</v>
      </c>
      <c r="W7119">
        <v>57</v>
      </c>
      <c r="X7119">
        <v>140</v>
      </c>
      <c r="Y7119">
        <v>129</v>
      </c>
      <c r="Z7119">
        <v>151</v>
      </c>
      <c r="AA7119">
        <f t="shared" si="1513"/>
        <v>604</v>
      </c>
      <c r="AB7119">
        <f t="shared" si="1500"/>
        <v>1.0064953947003351E-4</v>
      </c>
      <c r="AC7119" s="175"/>
    </row>
    <row r="7120" spans="1:29">
      <c r="A7120" t="s">
        <v>15474</v>
      </c>
      <c r="B7120" t="s">
        <v>15475</v>
      </c>
      <c r="C7120">
        <v>4.0599999999999996</v>
      </c>
      <c r="D7120">
        <v>4.0599999999999996</v>
      </c>
      <c r="E7120">
        <v>2.95</v>
      </c>
      <c r="F7120">
        <v>6.16</v>
      </c>
      <c r="G7120">
        <v>6.3</v>
      </c>
      <c r="H7120">
        <v>3.22</v>
      </c>
      <c r="I7120">
        <v>5.52</v>
      </c>
      <c r="J7120">
        <v>5.8</v>
      </c>
      <c r="K7120">
        <v>2.7</v>
      </c>
      <c r="U7120">
        <v>50</v>
      </c>
      <c r="V7120">
        <v>69</v>
      </c>
      <c r="W7120">
        <v>54</v>
      </c>
      <c r="X7120">
        <v>133</v>
      </c>
      <c r="Y7120">
        <v>130</v>
      </c>
      <c r="Z7120">
        <v>145</v>
      </c>
      <c r="AA7120">
        <f t="shared" si="1513"/>
        <v>581</v>
      </c>
      <c r="AB7120">
        <f t="shared" si="1500"/>
        <v>9.6816858331273965E-5</v>
      </c>
      <c r="AC7120" s="175"/>
    </row>
    <row r="7121" spans="1:29">
      <c r="A7121" t="s">
        <v>15476</v>
      </c>
      <c r="B7121" t="s">
        <v>15477</v>
      </c>
      <c r="C7121">
        <v>4.0599999999999996</v>
      </c>
      <c r="D7121">
        <v>4.0599999999999996</v>
      </c>
      <c r="E7121">
        <v>2.97</v>
      </c>
      <c r="F7121">
        <v>6.23</v>
      </c>
      <c r="G7121">
        <v>6.31</v>
      </c>
      <c r="H7121">
        <v>3.29</v>
      </c>
      <c r="I7121">
        <v>5.59</v>
      </c>
      <c r="J7121">
        <v>5.84</v>
      </c>
      <c r="K7121">
        <v>2.7</v>
      </c>
      <c r="U7121">
        <v>55</v>
      </c>
      <c r="V7121">
        <v>68</v>
      </c>
      <c r="W7121">
        <v>57</v>
      </c>
      <c r="X7121">
        <v>106</v>
      </c>
      <c r="Y7121">
        <v>119</v>
      </c>
      <c r="Z7121">
        <v>117</v>
      </c>
      <c r="AA7121">
        <f t="shared" si="1513"/>
        <v>522</v>
      </c>
      <c r="AB7121">
        <f t="shared" si="1500"/>
        <v>8.6985198018803796E-5</v>
      </c>
      <c r="AC7121" s="175">
        <f t="shared" ref="AC7121:AC7181" si="1516">SUM(AB7121:AB7124)/4</f>
        <v>8.3569112655996374E-5</v>
      </c>
    </row>
    <row r="7122" spans="1:29">
      <c r="A7122" t="s">
        <v>15478</v>
      </c>
      <c r="B7122" t="s">
        <v>15479</v>
      </c>
      <c r="C7122">
        <v>4.0599999999999996</v>
      </c>
      <c r="D7122">
        <v>4.0599999999999996</v>
      </c>
      <c r="E7122">
        <v>2.98</v>
      </c>
      <c r="F7122">
        <v>6.26</v>
      </c>
      <c r="G7122">
        <v>6.31</v>
      </c>
      <c r="H7122">
        <v>3.32</v>
      </c>
      <c r="I7122">
        <v>5.62</v>
      </c>
      <c r="J7122">
        <v>5.85</v>
      </c>
      <c r="K7122">
        <v>2.7</v>
      </c>
      <c r="U7122">
        <v>54</v>
      </c>
      <c r="V7122">
        <v>64</v>
      </c>
      <c r="W7122">
        <v>58</v>
      </c>
      <c r="X7122">
        <v>94</v>
      </c>
      <c r="Y7122">
        <v>122</v>
      </c>
      <c r="Z7122">
        <v>112</v>
      </c>
      <c r="AA7122">
        <f t="shared" si="1513"/>
        <v>504</v>
      </c>
      <c r="AB7122">
        <f t="shared" si="1500"/>
        <v>8.3985708431948497E-5</v>
      </c>
      <c r="AC7122" s="175"/>
    </row>
    <row r="7123" spans="1:29">
      <c r="A7123" t="s">
        <v>15480</v>
      </c>
      <c r="B7123" t="s">
        <v>15481</v>
      </c>
      <c r="C7123">
        <v>4.0599999999999996</v>
      </c>
      <c r="D7123">
        <v>4.0599999999999996</v>
      </c>
      <c r="E7123">
        <v>2.96</v>
      </c>
      <c r="F7123">
        <v>6.25</v>
      </c>
      <c r="G7123">
        <v>6.31</v>
      </c>
      <c r="H7123">
        <v>3.31</v>
      </c>
      <c r="I7123">
        <v>5.56</v>
      </c>
      <c r="J7123">
        <v>5.83</v>
      </c>
      <c r="K7123">
        <v>2.7</v>
      </c>
      <c r="U7123">
        <v>53</v>
      </c>
      <c r="V7123">
        <v>67</v>
      </c>
      <c r="W7123">
        <v>63</v>
      </c>
      <c r="X7123">
        <v>90</v>
      </c>
      <c r="Y7123">
        <v>111</v>
      </c>
      <c r="Z7123">
        <v>100</v>
      </c>
      <c r="AA7123">
        <f t="shared" si="1513"/>
        <v>484</v>
      </c>
      <c r="AB7123">
        <f t="shared" si="1500"/>
        <v>8.0652942224331489E-5</v>
      </c>
      <c r="AC7123" s="175"/>
    </row>
    <row r="7124" spans="1:29">
      <c r="A7124" t="s">
        <v>15482</v>
      </c>
      <c r="B7124" t="s">
        <v>15483</v>
      </c>
      <c r="C7124">
        <v>4.0599999999999996</v>
      </c>
      <c r="D7124">
        <v>4.0599999999999996</v>
      </c>
      <c r="E7124">
        <v>2.91</v>
      </c>
      <c r="F7124">
        <v>6.15</v>
      </c>
      <c r="G7124">
        <v>6.31</v>
      </c>
      <c r="H7124">
        <v>3.28</v>
      </c>
      <c r="I7124">
        <v>5.43</v>
      </c>
      <c r="J7124">
        <v>5.76</v>
      </c>
      <c r="K7124">
        <v>2.7</v>
      </c>
      <c r="U7124">
        <v>56</v>
      </c>
      <c r="V7124">
        <v>70</v>
      </c>
      <c r="W7124">
        <v>65</v>
      </c>
      <c r="X7124">
        <v>78</v>
      </c>
      <c r="Y7124">
        <v>109</v>
      </c>
      <c r="Z7124">
        <v>118</v>
      </c>
      <c r="AA7124">
        <f t="shared" si="1513"/>
        <v>496</v>
      </c>
      <c r="AB7124">
        <f t="shared" si="1500"/>
        <v>8.2652601948901702E-5</v>
      </c>
      <c r="AC7124" s="175"/>
    </row>
    <row r="7125" spans="1:29">
      <c r="A7125" t="s">
        <v>15484</v>
      </c>
      <c r="B7125" t="s">
        <v>15485</v>
      </c>
      <c r="C7125">
        <v>4.05</v>
      </c>
      <c r="D7125">
        <v>4.0599999999999996</v>
      </c>
      <c r="E7125">
        <v>2.87</v>
      </c>
      <c r="F7125">
        <v>5.98</v>
      </c>
      <c r="G7125">
        <v>6.26</v>
      </c>
      <c r="H7125">
        <v>3.2</v>
      </c>
      <c r="I7125">
        <v>5.31</v>
      </c>
      <c r="J7125">
        <v>5.69</v>
      </c>
      <c r="K7125">
        <v>2.7</v>
      </c>
      <c r="U7125">
        <v>54</v>
      </c>
      <c r="V7125">
        <v>73</v>
      </c>
      <c r="W7125">
        <v>68</v>
      </c>
      <c r="X7125">
        <v>83</v>
      </c>
      <c r="Y7125">
        <v>117</v>
      </c>
      <c r="Z7125">
        <v>139</v>
      </c>
      <c r="AA7125">
        <f t="shared" si="1513"/>
        <v>534</v>
      </c>
      <c r="AB7125">
        <f t="shared" si="1500"/>
        <v>8.8984857743374009E-5</v>
      </c>
      <c r="AC7125" s="175">
        <f t="shared" ref="AC7125:AC7185" si="1517">SUM(AB7125:AB7128)/4</f>
        <v>9.5608730581012798E-5</v>
      </c>
    </row>
    <row r="7126" spans="1:29">
      <c r="A7126" t="s">
        <v>15486</v>
      </c>
      <c r="B7126" t="s">
        <v>15487</v>
      </c>
      <c r="C7126">
        <v>4.04</v>
      </c>
      <c r="D7126">
        <v>4.0599999999999996</v>
      </c>
      <c r="E7126">
        <v>2.85</v>
      </c>
      <c r="F7126">
        <v>5.87</v>
      </c>
      <c r="G7126">
        <v>6.21</v>
      </c>
      <c r="H7126">
        <v>3.14</v>
      </c>
      <c r="I7126">
        <v>5.25</v>
      </c>
      <c r="J7126">
        <v>5.66</v>
      </c>
      <c r="K7126">
        <v>2.7</v>
      </c>
      <c r="U7126">
        <v>54</v>
      </c>
      <c r="V7126">
        <v>80</v>
      </c>
      <c r="W7126">
        <v>77</v>
      </c>
      <c r="X7126">
        <v>88</v>
      </c>
      <c r="Y7126">
        <v>123</v>
      </c>
      <c r="Z7126">
        <v>135</v>
      </c>
      <c r="AA7126">
        <f t="shared" si="1513"/>
        <v>557</v>
      </c>
      <c r="AB7126">
        <f t="shared" ref="AB7126:AB7189" si="1518">AA7126/$AD$4</f>
        <v>9.2817538882133553E-5</v>
      </c>
      <c r="AC7126" s="175"/>
    </row>
    <row r="7127" spans="1:29">
      <c r="A7127" t="s">
        <v>15488</v>
      </c>
      <c r="B7127" t="s">
        <v>15489</v>
      </c>
      <c r="C7127">
        <v>4.04</v>
      </c>
      <c r="D7127">
        <v>4.0599999999999996</v>
      </c>
      <c r="E7127">
        <v>2.84</v>
      </c>
      <c r="F7127">
        <v>5.83</v>
      </c>
      <c r="G7127">
        <v>6.19</v>
      </c>
      <c r="H7127">
        <v>3.12</v>
      </c>
      <c r="I7127">
        <v>5.23</v>
      </c>
      <c r="J7127">
        <v>5.65</v>
      </c>
      <c r="K7127">
        <v>2.7</v>
      </c>
      <c r="U7127">
        <v>55</v>
      </c>
      <c r="V7127">
        <v>87</v>
      </c>
      <c r="W7127">
        <v>83</v>
      </c>
      <c r="X7127">
        <v>102</v>
      </c>
      <c r="Y7127">
        <v>127</v>
      </c>
      <c r="Z7127">
        <v>142</v>
      </c>
      <c r="AA7127">
        <f t="shared" si="1513"/>
        <v>596</v>
      </c>
      <c r="AB7127">
        <f t="shared" si="1518"/>
        <v>9.9316432986986715E-5</v>
      </c>
      <c r="AC7127" s="175"/>
    </row>
    <row r="7128" spans="1:29">
      <c r="A7128" t="s">
        <v>15490</v>
      </c>
      <c r="B7128" t="s">
        <v>15491</v>
      </c>
      <c r="C7128">
        <v>4.03</v>
      </c>
      <c r="D7128">
        <v>4.0599999999999996</v>
      </c>
      <c r="E7128">
        <v>2.82</v>
      </c>
      <c r="F7128">
        <v>5.75</v>
      </c>
      <c r="G7128">
        <v>6.15</v>
      </c>
      <c r="H7128">
        <v>3.09</v>
      </c>
      <c r="I7128">
        <v>5.19</v>
      </c>
      <c r="J7128">
        <v>5.63</v>
      </c>
      <c r="K7128">
        <v>2.7</v>
      </c>
      <c r="U7128">
        <v>52</v>
      </c>
      <c r="V7128">
        <v>87</v>
      </c>
      <c r="W7128">
        <v>78</v>
      </c>
      <c r="X7128">
        <v>106</v>
      </c>
      <c r="Y7128">
        <v>138</v>
      </c>
      <c r="Z7128">
        <v>147</v>
      </c>
      <c r="AA7128">
        <f t="shared" si="1513"/>
        <v>608</v>
      </c>
      <c r="AB7128">
        <f t="shared" si="1518"/>
        <v>1.0131609271155691E-4</v>
      </c>
      <c r="AC7128" s="175"/>
    </row>
    <row r="7129" spans="1:29">
      <c r="A7129" t="s">
        <v>15492</v>
      </c>
      <c r="B7129" t="s">
        <v>15493</v>
      </c>
      <c r="C7129">
        <v>4.0199999999999996</v>
      </c>
      <c r="D7129">
        <v>4.0599999999999996</v>
      </c>
      <c r="E7129">
        <v>2.81</v>
      </c>
      <c r="F7129">
        <v>5.71</v>
      </c>
      <c r="G7129">
        <v>6.14</v>
      </c>
      <c r="H7129">
        <v>3.08</v>
      </c>
      <c r="I7129">
        <v>5.17</v>
      </c>
      <c r="J7129">
        <v>5.62</v>
      </c>
      <c r="K7129">
        <v>2.7</v>
      </c>
      <c r="U7129">
        <v>54</v>
      </c>
      <c r="V7129">
        <v>83</v>
      </c>
      <c r="W7129">
        <v>70</v>
      </c>
      <c r="X7129">
        <v>98</v>
      </c>
      <c r="Y7129">
        <v>134</v>
      </c>
      <c r="Z7129">
        <v>126</v>
      </c>
      <c r="AA7129">
        <f t="shared" si="1513"/>
        <v>565</v>
      </c>
      <c r="AB7129">
        <f t="shared" si="1518"/>
        <v>9.4150645365180362E-5</v>
      </c>
      <c r="AC7129" s="175">
        <f t="shared" ref="AC7129:AC7189" si="1519">SUM(AB7129:AB7132)/4</f>
        <v>6.5113919781317216E-5</v>
      </c>
    </row>
    <row r="7130" spans="1:29">
      <c r="A7130" t="s">
        <v>15494</v>
      </c>
      <c r="B7130" t="s">
        <v>15495</v>
      </c>
      <c r="C7130">
        <v>4.01</v>
      </c>
      <c r="D7130">
        <v>4.0599999999999996</v>
      </c>
      <c r="E7130">
        <v>2.81</v>
      </c>
      <c r="F7130">
        <v>5.7</v>
      </c>
      <c r="G7130">
        <v>6.13</v>
      </c>
      <c r="H7130">
        <v>3.08</v>
      </c>
      <c r="I7130">
        <v>5.15</v>
      </c>
      <c r="J7130">
        <v>5.61</v>
      </c>
      <c r="K7130">
        <v>2.7</v>
      </c>
      <c r="U7130">
        <v>44</v>
      </c>
      <c r="V7130">
        <v>66</v>
      </c>
      <c r="W7130">
        <v>49</v>
      </c>
      <c r="X7130">
        <v>95</v>
      </c>
      <c r="Y7130">
        <v>122</v>
      </c>
      <c r="Z7130">
        <v>73</v>
      </c>
      <c r="AA7130">
        <f t="shared" si="1513"/>
        <v>449</v>
      </c>
      <c r="AB7130">
        <f t="shared" si="1518"/>
        <v>7.4820601361001731E-5</v>
      </c>
      <c r="AC7130" s="175"/>
    </row>
    <row r="7131" spans="1:29">
      <c r="A7131" t="s">
        <v>15496</v>
      </c>
      <c r="B7131" t="s">
        <v>15497</v>
      </c>
      <c r="C7131">
        <v>4.01</v>
      </c>
      <c r="D7131">
        <v>4.0599999999999996</v>
      </c>
      <c r="E7131">
        <v>2.8</v>
      </c>
      <c r="F7131">
        <v>5.65</v>
      </c>
      <c r="G7131">
        <v>6.11</v>
      </c>
      <c r="H7131">
        <v>3.06</v>
      </c>
      <c r="I7131">
        <v>5.13</v>
      </c>
      <c r="J7131">
        <v>5.6</v>
      </c>
      <c r="K7131">
        <v>2.7</v>
      </c>
      <c r="U7131">
        <v>36</v>
      </c>
      <c r="V7131">
        <v>46</v>
      </c>
      <c r="W7131">
        <v>30</v>
      </c>
      <c r="X7131">
        <v>71</v>
      </c>
      <c r="Y7131">
        <v>91</v>
      </c>
      <c r="Z7131">
        <v>30</v>
      </c>
      <c r="AA7131">
        <f t="shared" si="1513"/>
        <v>304</v>
      </c>
      <c r="AB7131">
        <f t="shared" si="1518"/>
        <v>5.0658046355778457E-5</v>
      </c>
      <c r="AC7131" s="175"/>
    </row>
    <row r="7132" spans="1:29">
      <c r="A7132" t="s">
        <v>15498</v>
      </c>
      <c r="B7132" t="s">
        <v>15499</v>
      </c>
      <c r="C7132">
        <v>4</v>
      </c>
      <c r="D7132">
        <v>4.0599999999999996</v>
      </c>
      <c r="E7132">
        <v>2.79</v>
      </c>
      <c r="F7132">
        <v>5.61</v>
      </c>
      <c r="G7132">
        <v>6.08</v>
      </c>
      <c r="H7132">
        <v>3.05</v>
      </c>
      <c r="I7132">
        <v>5.1100000000000003</v>
      </c>
      <c r="J7132">
        <v>5.59</v>
      </c>
      <c r="K7132">
        <v>2.7</v>
      </c>
      <c r="U7132">
        <v>34</v>
      </c>
      <c r="V7132">
        <v>33</v>
      </c>
      <c r="W7132">
        <v>25</v>
      </c>
      <c r="X7132">
        <v>72</v>
      </c>
      <c r="Y7132">
        <v>68</v>
      </c>
      <c r="Z7132">
        <v>13</v>
      </c>
      <c r="AA7132">
        <f t="shared" si="1513"/>
        <v>245</v>
      </c>
      <c r="AB7132">
        <f t="shared" si="1518"/>
        <v>4.0826386043308294E-5</v>
      </c>
      <c r="AC7132" s="175"/>
    </row>
    <row r="7133" spans="1:29">
      <c r="A7133" t="s">
        <v>15500</v>
      </c>
      <c r="B7133" t="s">
        <v>15501</v>
      </c>
      <c r="C7133">
        <v>4</v>
      </c>
      <c r="D7133">
        <v>4.0599999999999996</v>
      </c>
      <c r="E7133">
        <v>2.78</v>
      </c>
      <c r="F7133">
        <v>5.57</v>
      </c>
      <c r="G7133">
        <v>6.07</v>
      </c>
      <c r="H7133">
        <v>3.04</v>
      </c>
      <c r="I7133">
        <v>5.09</v>
      </c>
      <c r="J7133">
        <v>5.58</v>
      </c>
      <c r="K7133">
        <v>2.7</v>
      </c>
      <c r="U7133">
        <v>36</v>
      </c>
      <c r="V7133">
        <v>31</v>
      </c>
      <c r="W7133">
        <v>27</v>
      </c>
      <c r="X7133">
        <v>84</v>
      </c>
      <c r="Y7133">
        <v>71</v>
      </c>
      <c r="Z7133">
        <v>15</v>
      </c>
      <c r="AA7133">
        <f t="shared" si="1513"/>
        <v>264</v>
      </c>
      <c r="AB7133">
        <f t="shared" si="1518"/>
        <v>4.3992513940544448E-5</v>
      </c>
      <c r="AC7133" s="175">
        <f t="shared" ref="AC7133:AC7193" si="1520">SUM(AB7133:AB7136)/4</f>
        <v>5.1116301709325793E-5</v>
      </c>
    </row>
    <row r="7134" spans="1:29">
      <c r="A7134" t="s">
        <v>15502</v>
      </c>
      <c r="B7134" t="s">
        <v>15503</v>
      </c>
      <c r="C7134">
        <v>4</v>
      </c>
      <c r="D7134">
        <v>4.0599999999999996</v>
      </c>
      <c r="E7134">
        <v>2.78</v>
      </c>
      <c r="F7134">
        <v>5.53</v>
      </c>
      <c r="G7134">
        <v>6.05</v>
      </c>
      <c r="H7134">
        <v>3.03</v>
      </c>
      <c r="I7134">
        <v>5.07</v>
      </c>
      <c r="J7134">
        <v>5.57</v>
      </c>
      <c r="K7134">
        <v>2.7</v>
      </c>
      <c r="U7134">
        <v>36</v>
      </c>
      <c r="V7134">
        <v>30</v>
      </c>
      <c r="W7134">
        <v>30</v>
      </c>
      <c r="X7134">
        <v>86</v>
      </c>
      <c r="Y7134">
        <v>69</v>
      </c>
      <c r="Z7134">
        <v>12</v>
      </c>
      <c r="AA7134">
        <f t="shared" si="1513"/>
        <v>263</v>
      </c>
      <c r="AB7134">
        <f t="shared" si="1518"/>
        <v>4.38258756301636E-5</v>
      </c>
      <c r="AC7134" s="175"/>
    </row>
    <row r="7135" spans="1:29">
      <c r="A7135" t="s">
        <v>15504</v>
      </c>
      <c r="B7135" t="s">
        <v>15505</v>
      </c>
      <c r="C7135">
        <v>3.98</v>
      </c>
      <c r="D7135">
        <v>4.0599999999999996</v>
      </c>
      <c r="E7135">
        <v>2.76</v>
      </c>
      <c r="F7135">
        <v>5.48</v>
      </c>
      <c r="G7135">
        <v>6.02</v>
      </c>
      <c r="H7135">
        <v>3.02</v>
      </c>
      <c r="I7135">
        <v>5.03</v>
      </c>
      <c r="J7135">
        <v>5.55</v>
      </c>
      <c r="K7135">
        <v>2.7</v>
      </c>
      <c r="U7135">
        <v>42</v>
      </c>
      <c r="V7135">
        <v>36</v>
      </c>
      <c r="W7135">
        <v>34</v>
      </c>
      <c r="X7135">
        <v>85</v>
      </c>
      <c r="Y7135">
        <v>66</v>
      </c>
      <c r="Z7135">
        <v>23</v>
      </c>
      <c r="AA7135">
        <f t="shared" si="1513"/>
        <v>286</v>
      </c>
      <c r="AB7135">
        <f t="shared" si="1518"/>
        <v>4.7658556768923158E-5</v>
      </c>
      <c r="AC7135" s="175"/>
    </row>
    <row r="7136" spans="1:29">
      <c r="A7136" t="s">
        <v>15506</v>
      </c>
      <c r="B7136" t="s">
        <v>15507</v>
      </c>
      <c r="C7136">
        <v>3.98</v>
      </c>
      <c r="D7136">
        <v>4.0599999999999996</v>
      </c>
      <c r="E7136">
        <v>2.76</v>
      </c>
      <c r="F7136">
        <v>5.49</v>
      </c>
      <c r="G7136">
        <v>6.03</v>
      </c>
      <c r="H7136">
        <v>3.03</v>
      </c>
      <c r="I7136">
        <v>5.03</v>
      </c>
      <c r="J7136">
        <v>5.55</v>
      </c>
      <c r="K7136">
        <v>2.7</v>
      </c>
      <c r="U7136">
        <v>45</v>
      </c>
      <c r="V7136">
        <v>52</v>
      </c>
      <c r="W7136">
        <v>47</v>
      </c>
      <c r="X7136">
        <v>111</v>
      </c>
      <c r="Y7136">
        <v>106</v>
      </c>
      <c r="Z7136">
        <v>53</v>
      </c>
      <c r="AA7136">
        <f t="shared" si="1513"/>
        <v>414</v>
      </c>
      <c r="AB7136">
        <f t="shared" si="1518"/>
        <v>6.8988260497671974E-5</v>
      </c>
      <c r="AC7136" s="175"/>
    </row>
    <row r="7137" spans="1:29">
      <c r="A7137" t="s">
        <v>15508</v>
      </c>
      <c r="B7137" t="s">
        <v>15509</v>
      </c>
      <c r="C7137">
        <v>3.96</v>
      </c>
      <c r="D7137">
        <v>4.0599999999999996</v>
      </c>
      <c r="E7137">
        <v>2.75</v>
      </c>
      <c r="F7137">
        <v>5.45</v>
      </c>
      <c r="G7137">
        <v>6</v>
      </c>
      <c r="H7137">
        <v>3.02</v>
      </c>
      <c r="I7137">
        <v>5</v>
      </c>
      <c r="J7137">
        <v>5.53</v>
      </c>
      <c r="K7137">
        <v>2.7</v>
      </c>
      <c r="U7137">
        <v>35</v>
      </c>
      <c r="V7137">
        <v>84</v>
      </c>
      <c r="W7137">
        <v>71</v>
      </c>
      <c r="X7137">
        <v>181</v>
      </c>
      <c r="Y7137">
        <v>144</v>
      </c>
      <c r="Z7137">
        <v>168</v>
      </c>
      <c r="AA7137">
        <f t="shared" si="1513"/>
        <v>683</v>
      </c>
      <c r="AB7137">
        <f t="shared" si="1518"/>
        <v>1.1381396599012069E-4</v>
      </c>
      <c r="AC7137" s="175">
        <f t="shared" ref="AC7137:AC7197" si="1521">SUM(AB7137:AB7140)/4</f>
        <v>1.2735332870856479E-4</v>
      </c>
    </row>
    <row r="7138" spans="1:29">
      <c r="A7138" t="s">
        <v>15510</v>
      </c>
      <c r="B7138" t="s">
        <v>15511</v>
      </c>
      <c r="C7138">
        <v>3.95</v>
      </c>
      <c r="D7138">
        <v>4.0599999999999996</v>
      </c>
      <c r="E7138">
        <v>2.74</v>
      </c>
      <c r="F7138">
        <v>5.4</v>
      </c>
      <c r="G7138">
        <v>5.97</v>
      </c>
      <c r="H7138">
        <v>3.01</v>
      </c>
      <c r="I7138">
        <v>4.9800000000000004</v>
      </c>
      <c r="J7138">
        <v>5.52</v>
      </c>
      <c r="K7138">
        <v>2.7</v>
      </c>
      <c r="U7138">
        <v>62</v>
      </c>
      <c r="V7138">
        <v>107</v>
      </c>
      <c r="W7138">
        <v>80</v>
      </c>
      <c r="X7138">
        <v>200</v>
      </c>
      <c r="Y7138">
        <v>122</v>
      </c>
      <c r="Z7138">
        <v>262</v>
      </c>
      <c r="AA7138">
        <f t="shared" si="1513"/>
        <v>833</v>
      </c>
      <c r="AB7138">
        <f t="shared" si="1518"/>
        <v>1.3880971254724822E-4</v>
      </c>
      <c r="AC7138" s="175"/>
    </row>
    <row r="7139" spans="1:29">
      <c r="A7139" t="s">
        <v>15512</v>
      </c>
      <c r="B7139" t="s">
        <v>15513</v>
      </c>
      <c r="C7139">
        <v>3.97</v>
      </c>
      <c r="D7139">
        <v>4.0599999999999996</v>
      </c>
      <c r="E7139">
        <v>2.74</v>
      </c>
      <c r="F7139">
        <v>5.4</v>
      </c>
      <c r="G7139">
        <v>5.96</v>
      </c>
      <c r="H7139">
        <v>2.99</v>
      </c>
      <c r="I7139">
        <v>4.99</v>
      </c>
      <c r="J7139">
        <v>5.53</v>
      </c>
      <c r="K7139">
        <v>2.7</v>
      </c>
      <c r="U7139">
        <v>64</v>
      </c>
      <c r="V7139">
        <v>87</v>
      </c>
      <c r="W7139">
        <v>86</v>
      </c>
      <c r="X7139">
        <v>213</v>
      </c>
      <c r="Y7139">
        <v>154</v>
      </c>
      <c r="Z7139">
        <v>226</v>
      </c>
      <c r="AA7139">
        <f t="shared" si="1513"/>
        <v>830</v>
      </c>
      <c r="AB7139">
        <f t="shared" si="1518"/>
        <v>1.3830979761610566E-4</v>
      </c>
      <c r="AC7139" s="175"/>
    </row>
    <row r="7140" spans="1:29">
      <c r="A7140" t="s">
        <v>15514</v>
      </c>
      <c r="B7140" t="s">
        <v>15515</v>
      </c>
      <c r="C7140">
        <v>4.03</v>
      </c>
      <c r="D7140">
        <v>4.0599999999999996</v>
      </c>
      <c r="E7140">
        <v>2.78</v>
      </c>
      <c r="F7140">
        <v>5.58</v>
      </c>
      <c r="G7140">
        <v>6.08</v>
      </c>
      <c r="H7140">
        <v>3.03</v>
      </c>
      <c r="I7140">
        <v>5.0999999999999996</v>
      </c>
      <c r="J7140">
        <v>5.58</v>
      </c>
      <c r="K7140">
        <v>2.7</v>
      </c>
      <c r="U7140">
        <v>73</v>
      </c>
      <c r="V7140">
        <v>84</v>
      </c>
      <c r="W7140">
        <v>77</v>
      </c>
      <c r="X7140">
        <v>168</v>
      </c>
      <c r="Y7140">
        <v>138</v>
      </c>
      <c r="Z7140">
        <v>171</v>
      </c>
      <c r="AA7140">
        <f t="shared" si="1513"/>
        <v>711</v>
      </c>
      <c r="AB7140">
        <f t="shared" si="1518"/>
        <v>1.1847983868078449E-4</v>
      </c>
      <c r="AC7140" s="175"/>
    </row>
    <row r="7141" spans="1:29">
      <c r="A7141" t="s">
        <v>15516</v>
      </c>
      <c r="B7141" t="s">
        <v>15517</v>
      </c>
      <c r="C7141">
        <v>4.05</v>
      </c>
      <c r="D7141">
        <v>4.0599999999999996</v>
      </c>
      <c r="E7141">
        <v>2.82</v>
      </c>
      <c r="F7141">
        <v>5.77</v>
      </c>
      <c r="G7141">
        <v>6.2</v>
      </c>
      <c r="H7141">
        <v>3.09</v>
      </c>
      <c r="I7141">
        <v>5.2</v>
      </c>
      <c r="J7141">
        <v>5.64</v>
      </c>
      <c r="K7141">
        <v>2.7</v>
      </c>
      <c r="U7141">
        <v>66</v>
      </c>
      <c r="V7141">
        <v>76</v>
      </c>
      <c r="W7141">
        <v>69</v>
      </c>
      <c r="X7141">
        <v>156</v>
      </c>
      <c r="Y7141">
        <v>140</v>
      </c>
      <c r="Z7141">
        <v>164</v>
      </c>
      <c r="AA7141">
        <f t="shared" si="1513"/>
        <v>671</v>
      </c>
      <c r="AB7141">
        <f t="shared" si="1518"/>
        <v>1.1181430626555047E-4</v>
      </c>
      <c r="AC7141" s="175">
        <f t="shared" ref="AC7141" si="1522">SUM(AB7141:AB7144)/4</f>
        <v>1.0185766722029468E-4</v>
      </c>
    </row>
    <row r="7142" spans="1:29">
      <c r="A7142" t="s">
        <v>15518</v>
      </c>
      <c r="B7142" t="s">
        <v>15519</v>
      </c>
      <c r="C7142">
        <v>4.0599999999999996</v>
      </c>
      <c r="D7142">
        <v>4.0599999999999996</v>
      </c>
      <c r="E7142">
        <v>2.87</v>
      </c>
      <c r="F7142">
        <v>6.04</v>
      </c>
      <c r="G7142">
        <v>6.29</v>
      </c>
      <c r="H7142">
        <v>3.18</v>
      </c>
      <c r="I7142">
        <v>5.35</v>
      </c>
      <c r="J7142">
        <v>5.71</v>
      </c>
      <c r="K7142">
        <v>2.7</v>
      </c>
      <c r="U7142">
        <v>58</v>
      </c>
      <c r="V7142">
        <v>72</v>
      </c>
      <c r="W7142">
        <v>62</v>
      </c>
      <c r="X7142">
        <v>145</v>
      </c>
      <c r="Y7142">
        <v>133</v>
      </c>
      <c r="Z7142">
        <v>149</v>
      </c>
      <c r="AA7142">
        <f t="shared" si="1513"/>
        <v>619</v>
      </c>
      <c r="AB7142">
        <f t="shared" si="1518"/>
        <v>1.0314911412574627E-4</v>
      </c>
      <c r="AC7142" s="175"/>
    </row>
    <row r="7143" spans="1:29">
      <c r="A7143" t="s">
        <v>15520</v>
      </c>
      <c r="B7143" t="s">
        <v>15521</v>
      </c>
      <c r="C7143">
        <v>4.0599999999999996</v>
      </c>
      <c r="D7143">
        <v>4.0599999999999996</v>
      </c>
      <c r="E7143">
        <v>2.91</v>
      </c>
      <c r="F7143">
        <v>6.18</v>
      </c>
      <c r="G7143">
        <v>6.31</v>
      </c>
      <c r="H7143">
        <v>3.24</v>
      </c>
      <c r="I7143">
        <v>5.44</v>
      </c>
      <c r="J7143">
        <v>5.76</v>
      </c>
      <c r="K7143">
        <v>2.7</v>
      </c>
      <c r="U7143">
        <v>51</v>
      </c>
      <c r="V7143">
        <v>68</v>
      </c>
      <c r="W7143">
        <v>54</v>
      </c>
      <c r="X7143">
        <v>133</v>
      </c>
      <c r="Y7143">
        <v>129</v>
      </c>
      <c r="Z7143">
        <v>151</v>
      </c>
      <c r="AA7143">
        <f t="shared" si="1513"/>
        <v>586</v>
      </c>
      <c r="AB7143">
        <f t="shared" si="1518"/>
        <v>9.7650049883178211E-5</v>
      </c>
      <c r="AC7143" s="175"/>
    </row>
    <row r="7144" spans="1:29">
      <c r="A7144" t="s">
        <v>15522</v>
      </c>
      <c r="B7144" t="s">
        <v>15523</v>
      </c>
      <c r="C7144">
        <v>4.0599999999999996</v>
      </c>
      <c r="D7144">
        <v>4.0599999999999996</v>
      </c>
      <c r="E7144">
        <v>2.93</v>
      </c>
      <c r="F7144">
        <v>6.24</v>
      </c>
      <c r="G7144">
        <v>6.31</v>
      </c>
      <c r="H7144">
        <v>3.29</v>
      </c>
      <c r="I7144">
        <v>5.49</v>
      </c>
      <c r="J7144">
        <v>5.79</v>
      </c>
      <c r="K7144">
        <v>2.7</v>
      </c>
      <c r="U7144">
        <v>51</v>
      </c>
      <c r="V7144">
        <v>65</v>
      </c>
      <c r="W7144">
        <v>51</v>
      </c>
      <c r="X7144">
        <v>127</v>
      </c>
      <c r="Y7144">
        <v>130</v>
      </c>
      <c r="Z7144">
        <v>145</v>
      </c>
      <c r="AA7144">
        <f t="shared" si="1513"/>
        <v>569</v>
      </c>
      <c r="AB7144">
        <f t="shared" si="1518"/>
        <v>9.4817198606703766E-5</v>
      </c>
      <c r="AC7144" s="175"/>
    </row>
    <row r="7145" spans="1:29">
      <c r="A7145" t="s">
        <v>15524</v>
      </c>
      <c r="B7145" t="s">
        <v>15525</v>
      </c>
      <c r="C7145">
        <v>4.0599999999999996</v>
      </c>
      <c r="D7145">
        <v>4.0599999999999996</v>
      </c>
      <c r="E7145">
        <v>2.94</v>
      </c>
      <c r="F7145">
        <v>6.26</v>
      </c>
      <c r="G7145">
        <v>6.31</v>
      </c>
      <c r="H7145">
        <v>3.31</v>
      </c>
      <c r="I7145">
        <v>5.52</v>
      </c>
      <c r="J7145">
        <v>5.8</v>
      </c>
      <c r="K7145">
        <v>2.7</v>
      </c>
      <c r="U7145">
        <v>50</v>
      </c>
      <c r="V7145">
        <v>65</v>
      </c>
      <c r="W7145">
        <v>54</v>
      </c>
      <c r="X7145">
        <v>109</v>
      </c>
      <c r="Y7145">
        <v>119</v>
      </c>
      <c r="Z7145">
        <v>117</v>
      </c>
      <c r="AA7145">
        <f t="shared" si="1513"/>
        <v>514</v>
      </c>
      <c r="AB7145">
        <f t="shared" si="1518"/>
        <v>8.5652091535757001E-5</v>
      </c>
      <c r="AC7145" s="175">
        <f t="shared" ref="AC7145:AC7205" si="1523">SUM(AB7145:AB7148)/4</f>
        <v>8.1569452931426175E-5</v>
      </c>
    </row>
    <row r="7146" spans="1:29">
      <c r="A7146" t="s">
        <v>15526</v>
      </c>
      <c r="B7146" t="s">
        <v>15527</v>
      </c>
      <c r="C7146">
        <v>4.0599999999999996</v>
      </c>
      <c r="D7146">
        <v>4.0599999999999996</v>
      </c>
      <c r="E7146">
        <v>2.94</v>
      </c>
      <c r="F7146">
        <v>6.26</v>
      </c>
      <c r="G7146">
        <v>6.31</v>
      </c>
      <c r="H7146">
        <v>3.32</v>
      </c>
      <c r="I7146">
        <v>5.53</v>
      </c>
      <c r="J7146">
        <v>5.81</v>
      </c>
      <c r="K7146">
        <v>2.7</v>
      </c>
      <c r="U7146">
        <v>51</v>
      </c>
      <c r="V7146">
        <v>61</v>
      </c>
      <c r="W7146">
        <v>55</v>
      </c>
      <c r="X7146">
        <v>90</v>
      </c>
      <c r="Y7146">
        <v>122</v>
      </c>
      <c r="Z7146">
        <v>112</v>
      </c>
      <c r="AA7146">
        <f t="shared" si="1513"/>
        <v>491</v>
      </c>
      <c r="AB7146">
        <f t="shared" si="1518"/>
        <v>8.1819410396997443E-5</v>
      </c>
      <c r="AC7146" s="175"/>
    </row>
    <row r="7147" spans="1:29">
      <c r="A7147" t="s">
        <v>15528</v>
      </c>
      <c r="B7147" t="s">
        <v>15529</v>
      </c>
      <c r="C7147">
        <v>4.0599999999999996</v>
      </c>
      <c r="D7147">
        <v>4.0599999999999996</v>
      </c>
      <c r="E7147">
        <v>2.91</v>
      </c>
      <c r="F7147">
        <v>6.23</v>
      </c>
      <c r="G7147">
        <v>6.31</v>
      </c>
      <c r="H7147">
        <v>3.29</v>
      </c>
      <c r="I7147">
        <v>5.45</v>
      </c>
      <c r="J7147">
        <v>5.76</v>
      </c>
      <c r="K7147">
        <v>2.7</v>
      </c>
      <c r="U7147">
        <v>50</v>
      </c>
      <c r="V7147">
        <v>64</v>
      </c>
      <c r="W7147">
        <v>60</v>
      </c>
      <c r="X7147">
        <v>86</v>
      </c>
      <c r="Y7147">
        <v>111</v>
      </c>
      <c r="Z7147">
        <v>100</v>
      </c>
      <c r="AA7147">
        <f t="shared" si="1513"/>
        <v>471</v>
      </c>
      <c r="AB7147">
        <f t="shared" si="1518"/>
        <v>7.8486644189380435E-5</v>
      </c>
      <c r="AC7147" s="175"/>
    </row>
    <row r="7148" spans="1:29">
      <c r="A7148" t="s">
        <v>15530</v>
      </c>
      <c r="B7148" t="s">
        <v>15531</v>
      </c>
      <c r="C7148">
        <v>4.0599999999999996</v>
      </c>
      <c r="D7148">
        <v>4.0599999999999996</v>
      </c>
      <c r="E7148">
        <v>2.86</v>
      </c>
      <c r="F7148">
        <v>6.07</v>
      </c>
      <c r="G7148">
        <v>6.3</v>
      </c>
      <c r="H7148">
        <v>3.23</v>
      </c>
      <c r="I7148">
        <v>5.29</v>
      </c>
      <c r="J7148">
        <v>5.68</v>
      </c>
      <c r="K7148">
        <v>2.7</v>
      </c>
      <c r="U7148">
        <v>53</v>
      </c>
      <c r="V7148">
        <v>67</v>
      </c>
      <c r="W7148">
        <v>62</v>
      </c>
      <c r="X7148">
        <v>73</v>
      </c>
      <c r="Y7148">
        <v>109</v>
      </c>
      <c r="Z7148">
        <v>118</v>
      </c>
      <c r="AA7148">
        <f t="shared" si="1513"/>
        <v>482</v>
      </c>
      <c r="AB7148">
        <f t="shared" si="1518"/>
        <v>8.0319665603569793E-5</v>
      </c>
      <c r="AC7148" s="175"/>
    </row>
    <row r="7149" spans="1:29">
      <c r="A7149" t="s">
        <v>15532</v>
      </c>
      <c r="B7149" t="s">
        <v>15533</v>
      </c>
      <c r="C7149">
        <v>4.01</v>
      </c>
      <c r="D7149">
        <v>4.0599999999999996</v>
      </c>
      <c r="E7149">
        <v>2.79</v>
      </c>
      <c r="F7149">
        <v>5.68</v>
      </c>
      <c r="G7149">
        <v>6.16</v>
      </c>
      <c r="H7149">
        <v>3.1</v>
      </c>
      <c r="I7149">
        <v>5.0999999999999996</v>
      </c>
      <c r="J7149">
        <v>5.59</v>
      </c>
      <c r="K7149">
        <v>2.7</v>
      </c>
      <c r="U7149">
        <v>50</v>
      </c>
      <c r="V7149">
        <v>70</v>
      </c>
      <c r="W7149">
        <v>64</v>
      </c>
      <c r="X7149">
        <v>84</v>
      </c>
      <c r="Y7149">
        <v>117</v>
      </c>
      <c r="Z7149">
        <v>139</v>
      </c>
      <c r="AA7149">
        <f t="shared" si="1513"/>
        <v>524</v>
      </c>
      <c r="AB7149">
        <f t="shared" si="1518"/>
        <v>8.7318474639565505E-5</v>
      </c>
      <c r="AC7149" s="175">
        <f t="shared" ref="AC7149:AC7209" si="1524">SUM(AB7149:AB7152)/4</f>
        <v>9.4150645365180362E-5</v>
      </c>
    </row>
    <row r="7150" spans="1:29">
      <c r="A7150" t="s">
        <v>15534</v>
      </c>
      <c r="B7150" t="s">
        <v>15535</v>
      </c>
      <c r="C7150">
        <v>3.94</v>
      </c>
      <c r="D7150">
        <v>4.0599999999999996</v>
      </c>
      <c r="E7150">
        <v>2.75</v>
      </c>
      <c r="F7150">
        <v>5.45</v>
      </c>
      <c r="G7150">
        <v>6</v>
      </c>
      <c r="H7150">
        <v>3.03</v>
      </c>
      <c r="I7150">
        <v>5</v>
      </c>
      <c r="J7150">
        <v>5.53</v>
      </c>
      <c r="K7150">
        <v>2.7</v>
      </c>
      <c r="U7150">
        <v>49</v>
      </c>
      <c r="V7150">
        <v>76</v>
      </c>
      <c r="W7150">
        <v>73</v>
      </c>
      <c r="X7150">
        <v>90</v>
      </c>
      <c r="Y7150">
        <v>123</v>
      </c>
      <c r="Z7150">
        <v>135</v>
      </c>
      <c r="AA7150">
        <f t="shared" si="1513"/>
        <v>546</v>
      </c>
      <c r="AB7150">
        <f t="shared" si="1518"/>
        <v>9.0984517467944208E-5</v>
      </c>
      <c r="AC7150" s="175"/>
    </row>
    <row r="7151" spans="1:29">
      <c r="A7151" t="s">
        <v>15536</v>
      </c>
      <c r="B7151" t="s">
        <v>15537</v>
      </c>
      <c r="C7151">
        <v>3.9</v>
      </c>
      <c r="D7151">
        <v>4.04</v>
      </c>
      <c r="E7151">
        <v>2.74</v>
      </c>
      <c r="F7151">
        <v>5.36</v>
      </c>
      <c r="G7151">
        <v>5.93</v>
      </c>
      <c r="H7151">
        <v>3</v>
      </c>
      <c r="I7151">
        <v>4.96</v>
      </c>
      <c r="J7151">
        <v>5.51</v>
      </c>
      <c r="K7151">
        <v>2.7</v>
      </c>
      <c r="U7151">
        <v>49</v>
      </c>
      <c r="V7151">
        <v>84</v>
      </c>
      <c r="W7151">
        <v>78</v>
      </c>
      <c r="X7151">
        <v>111</v>
      </c>
      <c r="Y7151">
        <v>127</v>
      </c>
      <c r="Z7151">
        <v>142</v>
      </c>
      <c r="AA7151">
        <f t="shared" si="1513"/>
        <v>591</v>
      </c>
      <c r="AB7151">
        <f t="shared" si="1518"/>
        <v>9.8483241435082469E-5</v>
      </c>
      <c r="AC7151" s="175"/>
    </row>
    <row r="7152" spans="1:29">
      <c r="A7152" t="s">
        <v>15538</v>
      </c>
      <c r="B7152" t="s">
        <v>15539</v>
      </c>
      <c r="C7152">
        <v>3.86</v>
      </c>
      <c r="D7152">
        <v>4.03</v>
      </c>
      <c r="E7152">
        <v>2.72</v>
      </c>
      <c r="F7152">
        <v>5.28</v>
      </c>
      <c r="G7152">
        <v>5.87</v>
      </c>
      <c r="H7152">
        <v>2.98</v>
      </c>
      <c r="I7152">
        <v>4.92</v>
      </c>
      <c r="J7152">
        <v>5.49</v>
      </c>
      <c r="K7152">
        <v>2.7</v>
      </c>
      <c r="U7152">
        <v>46</v>
      </c>
      <c r="V7152">
        <v>84</v>
      </c>
      <c r="W7152">
        <v>74</v>
      </c>
      <c r="X7152">
        <v>110</v>
      </c>
      <c r="Y7152">
        <v>138</v>
      </c>
      <c r="Z7152">
        <v>147</v>
      </c>
      <c r="AA7152">
        <f t="shared" si="1513"/>
        <v>599</v>
      </c>
      <c r="AB7152">
        <f t="shared" si="1518"/>
        <v>9.9816347918129264E-5</v>
      </c>
      <c r="AC7152" s="175"/>
    </row>
    <row r="7153" spans="1:29">
      <c r="A7153" t="s">
        <v>15540</v>
      </c>
      <c r="B7153" t="s">
        <v>15541</v>
      </c>
      <c r="C7153">
        <v>3.84</v>
      </c>
      <c r="D7153">
        <v>4.0199999999999996</v>
      </c>
      <c r="E7153">
        <v>2.72</v>
      </c>
      <c r="F7153">
        <v>5.23</v>
      </c>
      <c r="G7153">
        <v>5.83</v>
      </c>
      <c r="H7153">
        <v>2.96</v>
      </c>
      <c r="I7153">
        <v>4.9000000000000004</v>
      </c>
      <c r="J7153">
        <v>5.48</v>
      </c>
      <c r="K7153">
        <v>2.7</v>
      </c>
      <c r="U7153">
        <v>48</v>
      </c>
      <c r="V7153">
        <v>80</v>
      </c>
      <c r="W7153">
        <v>66</v>
      </c>
      <c r="X7153">
        <v>105</v>
      </c>
      <c r="Y7153">
        <v>134</v>
      </c>
      <c r="Z7153">
        <v>126</v>
      </c>
      <c r="AA7153">
        <f t="shared" si="1513"/>
        <v>559</v>
      </c>
      <c r="AB7153">
        <f t="shared" si="1518"/>
        <v>9.3150815502895262E-5</v>
      </c>
      <c r="AC7153" s="175">
        <f t="shared" ref="AC7153:AC7213" si="1525">SUM(AB7153:AB7156)/4</f>
        <v>6.4405706962198598E-5</v>
      </c>
    </row>
    <row r="7154" spans="1:29">
      <c r="A7154" t="s">
        <v>15542</v>
      </c>
      <c r="B7154" t="s">
        <v>15543</v>
      </c>
      <c r="C7154">
        <v>3.8</v>
      </c>
      <c r="D7154">
        <v>4</v>
      </c>
      <c r="E7154">
        <v>2.7</v>
      </c>
      <c r="F7154">
        <v>5.13</v>
      </c>
      <c r="G7154">
        <v>5.75</v>
      </c>
      <c r="H7154">
        <v>2.93</v>
      </c>
      <c r="I7154">
        <v>4.8600000000000003</v>
      </c>
      <c r="J7154">
        <v>5.46</v>
      </c>
      <c r="K7154">
        <v>2.7</v>
      </c>
      <c r="U7154">
        <v>41</v>
      </c>
      <c r="V7154">
        <v>63</v>
      </c>
      <c r="W7154">
        <v>46</v>
      </c>
      <c r="X7154">
        <v>95</v>
      </c>
      <c r="Y7154">
        <v>122</v>
      </c>
      <c r="Z7154">
        <v>73</v>
      </c>
      <c r="AA7154">
        <f t="shared" si="1513"/>
        <v>440</v>
      </c>
      <c r="AB7154">
        <f t="shared" si="1518"/>
        <v>7.3320856567574082E-5</v>
      </c>
      <c r="AC7154" s="175"/>
    </row>
    <row r="7155" spans="1:29">
      <c r="A7155" t="s">
        <v>15544</v>
      </c>
      <c r="B7155" t="s">
        <v>15545</v>
      </c>
      <c r="C7155">
        <v>3.78</v>
      </c>
      <c r="D7155">
        <v>3.99</v>
      </c>
      <c r="E7155">
        <v>2.7</v>
      </c>
      <c r="F7155">
        <v>5.0999999999999996</v>
      </c>
      <c r="G7155">
        <v>5.72</v>
      </c>
      <c r="H7155">
        <v>2.92</v>
      </c>
      <c r="I7155">
        <v>4.84</v>
      </c>
      <c r="J7155">
        <v>5.45</v>
      </c>
      <c r="K7155">
        <v>2.7</v>
      </c>
      <c r="U7155">
        <v>34</v>
      </c>
      <c r="V7155">
        <v>44</v>
      </c>
      <c r="W7155">
        <v>28</v>
      </c>
      <c r="X7155">
        <v>71</v>
      </c>
      <c r="Y7155">
        <v>91</v>
      </c>
      <c r="Z7155">
        <v>30</v>
      </c>
      <c r="AA7155">
        <f t="shared" si="1513"/>
        <v>298</v>
      </c>
      <c r="AB7155">
        <f t="shared" si="1518"/>
        <v>4.9658216493493357E-5</v>
      </c>
      <c r="AC7155" s="175"/>
    </row>
    <row r="7156" spans="1:29">
      <c r="A7156" t="s">
        <v>15546</v>
      </c>
      <c r="B7156" t="s">
        <v>15547</v>
      </c>
      <c r="C7156">
        <v>3.7</v>
      </c>
      <c r="D7156">
        <v>3.95</v>
      </c>
      <c r="E7156">
        <v>2.69</v>
      </c>
      <c r="F7156">
        <v>4.91</v>
      </c>
      <c r="G7156">
        <v>5.59</v>
      </c>
      <c r="H7156">
        <v>2.91</v>
      </c>
      <c r="I7156">
        <v>4.74</v>
      </c>
      <c r="J7156">
        <v>5.39</v>
      </c>
      <c r="K7156">
        <v>2.7</v>
      </c>
      <c r="U7156">
        <v>28</v>
      </c>
      <c r="V7156">
        <v>30</v>
      </c>
      <c r="W7156">
        <v>22</v>
      </c>
      <c r="X7156">
        <v>88</v>
      </c>
      <c r="Y7156">
        <v>68</v>
      </c>
      <c r="Z7156">
        <v>13</v>
      </c>
      <c r="AA7156">
        <f t="shared" si="1513"/>
        <v>249</v>
      </c>
      <c r="AB7156">
        <f t="shared" si="1518"/>
        <v>4.1492939284831698E-5</v>
      </c>
      <c r="AC7156" s="175"/>
    </row>
    <row r="7157" spans="1:29">
      <c r="A7157" t="s">
        <v>15548</v>
      </c>
      <c r="B7157" t="s">
        <v>15549</v>
      </c>
      <c r="C7157">
        <v>3.66</v>
      </c>
      <c r="D7157">
        <v>3.93</v>
      </c>
      <c r="E7157">
        <v>2.68</v>
      </c>
      <c r="F7157">
        <v>4.8600000000000003</v>
      </c>
      <c r="G7157">
        <v>5.54</v>
      </c>
      <c r="H7157">
        <v>2.9</v>
      </c>
      <c r="I7157">
        <v>4.71</v>
      </c>
      <c r="J7157">
        <v>5.38</v>
      </c>
      <c r="K7157">
        <v>2.7</v>
      </c>
      <c r="U7157">
        <v>26</v>
      </c>
      <c r="V7157">
        <v>29</v>
      </c>
      <c r="W7157">
        <v>24</v>
      </c>
      <c r="X7157">
        <v>88</v>
      </c>
      <c r="Y7157">
        <v>71</v>
      </c>
      <c r="Z7157">
        <v>15</v>
      </c>
      <c r="AA7157">
        <f t="shared" si="1513"/>
        <v>253</v>
      </c>
      <c r="AB7157">
        <f t="shared" si="1518"/>
        <v>4.2159492526355096E-5</v>
      </c>
      <c r="AC7157" s="175">
        <f t="shared" ref="AC7157:AC7217" si="1526">SUM(AB7157:AB7160)/4</f>
        <v>4.8116812122470494E-5</v>
      </c>
    </row>
    <row r="7158" spans="1:29">
      <c r="A7158" t="s">
        <v>15550</v>
      </c>
      <c r="B7158" t="s">
        <v>15551</v>
      </c>
      <c r="C7158">
        <v>3.63</v>
      </c>
      <c r="D7158">
        <v>3.91</v>
      </c>
      <c r="E7158">
        <v>2.67</v>
      </c>
      <c r="F7158">
        <v>4.8</v>
      </c>
      <c r="G7158">
        <v>5.5</v>
      </c>
      <c r="H7158">
        <v>2.88</v>
      </c>
      <c r="I7158">
        <v>4.68</v>
      </c>
      <c r="J7158">
        <v>5.36</v>
      </c>
      <c r="K7158">
        <v>2.7</v>
      </c>
      <c r="U7158">
        <v>36</v>
      </c>
      <c r="V7158">
        <v>27</v>
      </c>
      <c r="W7158">
        <v>27</v>
      </c>
      <c r="X7158">
        <v>67</v>
      </c>
      <c r="Y7158">
        <v>69</v>
      </c>
      <c r="Z7158">
        <v>12</v>
      </c>
      <c r="AA7158">
        <f t="shared" si="1513"/>
        <v>238</v>
      </c>
      <c r="AB7158">
        <f t="shared" si="1518"/>
        <v>3.9659917870642347E-5</v>
      </c>
      <c r="AC7158" s="175"/>
    </row>
    <row r="7159" spans="1:29">
      <c r="A7159" t="s">
        <v>15552</v>
      </c>
      <c r="B7159" t="s">
        <v>15553</v>
      </c>
      <c r="C7159">
        <v>3.63</v>
      </c>
      <c r="D7159">
        <v>3.91</v>
      </c>
      <c r="E7159">
        <v>2.67</v>
      </c>
      <c r="F7159">
        <v>4.78</v>
      </c>
      <c r="G7159">
        <v>5.48</v>
      </c>
      <c r="H7159">
        <v>2.87</v>
      </c>
      <c r="I7159">
        <v>4.67</v>
      </c>
      <c r="J7159">
        <v>5.36</v>
      </c>
      <c r="K7159">
        <v>2.7</v>
      </c>
      <c r="U7159">
        <v>33</v>
      </c>
      <c r="V7159">
        <v>33</v>
      </c>
      <c r="W7159">
        <v>31</v>
      </c>
      <c r="X7159">
        <v>84</v>
      </c>
      <c r="Y7159">
        <v>66</v>
      </c>
      <c r="Z7159">
        <v>23</v>
      </c>
      <c r="AA7159">
        <f t="shared" si="1513"/>
        <v>270</v>
      </c>
      <c r="AB7159">
        <f t="shared" si="1518"/>
        <v>4.4992343802829554E-5</v>
      </c>
      <c r="AC7159" s="175"/>
    </row>
    <row r="7160" spans="1:29">
      <c r="A7160" t="s">
        <v>15554</v>
      </c>
      <c r="B7160" t="s">
        <v>15555</v>
      </c>
      <c r="C7160">
        <v>3.63</v>
      </c>
      <c r="D7160">
        <v>3.91</v>
      </c>
      <c r="E7160">
        <v>2.67</v>
      </c>
      <c r="F7160">
        <v>4.8</v>
      </c>
      <c r="G7160">
        <v>5.5</v>
      </c>
      <c r="H7160">
        <v>2.88</v>
      </c>
      <c r="I7160">
        <v>4.68</v>
      </c>
      <c r="J7160">
        <v>5.36</v>
      </c>
      <c r="K7160">
        <v>2.7</v>
      </c>
      <c r="U7160">
        <v>40</v>
      </c>
      <c r="V7160">
        <v>48</v>
      </c>
      <c r="W7160">
        <v>43</v>
      </c>
      <c r="X7160">
        <v>104</v>
      </c>
      <c r="Y7160">
        <v>106</v>
      </c>
      <c r="Z7160">
        <v>53</v>
      </c>
      <c r="AA7160">
        <f t="shared" si="1513"/>
        <v>394</v>
      </c>
      <c r="AB7160">
        <f t="shared" si="1518"/>
        <v>6.565549429005498E-5</v>
      </c>
      <c r="AC7160" s="175"/>
    </row>
    <row r="7161" spans="1:29">
      <c r="A7161" t="s">
        <v>15556</v>
      </c>
      <c r="B7161" t="s">
        <v>15557</v>
      </c>
      <c r="C7161">
        <v>3.62</v>
      </c>
      <c r="D7161">
        <v>3.9</v>
      </c>
      <c r="E7161">
        <v>2.67</v>
      </c>
      <c r="F7161">
        <v>4.7699999999999996</v>
      </c>
      <c r="G7161">
        <v>5.47</v>
      </c>
      <c r="H7161">
        <v>2.87</v>
      </c>
      <c r="I7161">
        <v>4.67</v>
      </c>
      <c r="J7161">
        <v>5.36</v>
      </c>
      <c r="K7161">
        <v>2.7</v>
      </c>
      <c r="U7161">
        <v>44</v>
      </c>
      <c r="V7161">
        <v>77</v>
      </c>
      <c r="W7161">
        <v>65</v>
      </c>
      <c r="X7161">
        <v>125</v>
      </c>
      <c r="Y7161">
        <v>144</v>
      </c>
      <c r="Z7161">
        <v>168</v>
      </c>
      <c r="AA7161">
        <f t="shared" si="1513"/>
        <v>623</v>
      </c>
      <c r="AB7161">
        <f t="shared" si="1518"/>
        <v>1.0381566736726966E-4</v>
      </c>
      <c r="AC7161" s="175">
        <f t="shared" ref="AC7161" si="1527">SUM(AB7161:AB7164)/4</f>
        <v>1.1914639192230788E-4</v>
      </c>
    </row>
    <row r="7162" spans="1:29">
      <c r="A7162" t="s">
        <v>15558</v>
      </c>
      <c r="B7162" t="s">
        <v>15559</v>
      </c>
      <c r="C7162">
        <v>3.63</v>
      </c>
      <c r="D7162">
        <v>3.91</v>
      </c>
      <c r="E7162">
        <v>2.67</v>
      </c>
      <c r="F7162">
        <v>4.79</v>
      </c>
      <c r="G7162">
        <v>5.48</v>
      </c>
      <c r="H7162">
        <v>2.87</v>
      </c>
      <c r="I7162">
        <v>4.68</v>
      </c>
      <c r="J7162">
        <v>5.36</v>
      </c>
      <c r="K7162">
        <v>2.7</v>
      </c>
      <c r="U7162">
        <v>43</v>
      </c>
      <c r="V7162">
        <v>99</v>
      </c>
      <c r="W7162">
        <v>72</v>
      </c>
      <c r="X7162">
        <v>188</v>
      </c>
      <c r="Y7162">
        <v>122</v>
      </c>
      <c r="Z7162">
        <v>262</v>
      </c>
      <c r="AA7162">
        <f t="shared" si="1513"/>
        <v>786</v>
      </c>
      <c r="AB7162">
        <f t="shared" si="1518"/>
        <v>1.3097771195934825E-4</v>
      </c>
      <c r="AC7162" s="175"/>
    </row>
    <row r="7163" spans="1:29">
      <c r="A7163" t="s">
        <v>15560</v>
      </c>
      <c r="B7163" t="s">
        <v>15561</v>
      </c>
      <c r="C7163">
        <v>3.68</v>
      </c>
      <c r="D7163">
        <v>3.95</v>
      </c>
      <c r="E7163">
        <v>2.69</v>
      </c>
      <c r="F7163">
        <v>4.82</v>
      </c>
      <c r="G7163">
        <v>5.48</v>
      </c>
      <c r="H7163">
        <v>2.86</v>
      </c>
      <c r="I7163">
        <v>4.74</v>
      </c>
      <c r="J7163">
        <v>5.39</v>
      </c>
      <c r="K7163">
        <v>2.7</v>
      </c>
      <c r="U7163">
        <v>47</v>
      </c>
      <c r="V7163">
        <v>80</v>
      </c>
      <c r="W7163">
        <v>78</v>
      </c>
      <c r="X7163">
        <v>200</v>
      </c>
      <c r="Y7163">
        <v>154</v>
      </c>
      <c r="Z7163">
        <v>226</v>
      </c>
      <c r="AA7163">
        <f t="shared" si="1513"/>
        <v>785</v>
      </c>
      <c r="AB7163">
        <f t="shared" si="1518"/>
        <v>1.308110736489674E-4</v>
      </c>
      <c r="AC7163" s="175"/>
    </row>
    <row r="7164" spans="1:29">
      <c r="A7164" t="s">
        <v>15562</v>
      </c>
      <c r="B7164" t="s">
        <v>15563</v>
      </c>
      <c r="C7164">
        <v>3.84</v>
      </c>
      <c r="D7164">
        <v>4.04</v>
      </c>
      <c r="E7164">
        <v>2.75</v>
      </c>
      <c r="F7164">
        <v>5.05</v>
      </c>
      <c r="G7164">
        <v>5.63</v>
      </c>
      <c r="H7164">
        <v>2.88</v>
      </c>
      <c r="I7164">
        <v>4.91</v>
      </c>
      <c r="J7164">
        <v>5.48</v>
      </c>
      <c r="K7164">
        <v>2.7</v>
      </c>
      <c r="U7164">
        <v>61</v>
      </c>
      <c r="V7164">
        <v>77</v>
      </c>
      <c r="W7164">
        <v>70</v>
      </c>
      <c r="X7164">
        <v>149</v>
      </c>
      <c r="Y7164">
        <v>138</v>
      </c>
      <c r="Z7164">
        <v>171</v>
      </c>
      <c r="AA7164">
        <f t="shared" si="1513"/>
        <v>666</v>
      </c>
      <c r="AB7164">
        <f t="shared" si="1518"/>
        <v>1.1098111471364623E-4</v>
      </c>
      <c r="AC7164" s="175"/>
    </row>
    <row r="7165" spans="1:29">
      <c r="A7165" t="s">
        <v>15564</v>
      </c>
      <c r="B7165" t="s">
        <v>15565</v>
      </c>
      <c r="C7165">
        <v>3.96</v>
      </c>
      <c r="D7165">
        <v>4.0599999999999996</v>
      </c>
      <c r="E7165">
        <v>2.8</v>
      </c>
      <c r="F7165">
        <v>5.31</v>
      </c>
      <c r="G7165">
        <v>5.79</v>
      </c>
      <c r="H7165">
        <v>2.94</v>
      </c>
      <c r="I7165">
        <v>5.08</v>
      </c>
      <c r="J7165">
        <v>5.57</v>
      </c>
      <c r="K7165">
        <v>2.7</v>
      </c>
      <c r="U7165">
        <v>56</v>
      </c>
      <c r="V7165">
        <v>70</v>
      </c>
      <c r="W7165">
        <v>63</v>
      </c>
      <c r="X7165">
        <v>130</v>
      </c>
      <c r="Y7165">
        <v>140</v>
      </c>
      <c r="Z7165">
        <v>164</v>
      </c>
      <c r="AA7165">
        <f t="shared" si="1513"/>
        <v>623</v>
      </c>
      <c r="AB7165">
        <f t="shared" si="1518"/>
        <v>1.0381566736726966E-4</v>
      </c>
      <c r="AC7165" s="175">
        <f t="shared" si="1511"/>
        <v>9.5900347624179293E-5</v>
      </c>
    </row>
    <row r="7166" spans="1:29">
      <c r="A7166" t="s">
        <v>15566</v>
      </c>
      <c r="B7166" t="s">
        <v>15567</v>
      </c>
      <c r="C7166">
        <v>4.05</v>
      </c>
      <c r="D7166">
        <v>4.0599999999999996</v>
      </c>
      <c r="E7166">
        <v>2.89</v>
      </c>
      <c r="F7166">
        <v>5.78</v>
      </c>
      <c r="G7166">
        <v>6.11</v>
      </c>
      <c r="H7166">
        <v>3.09</v>
      </c>
      <c r="I7166">
        <v>5.32</v>
      </c>
      <c r="J7166">
        <v>5.7</v>
      </c>
      <c r="K7166">
        <v>2.7</v>
      </c>
      <c r="U7166">
        <v>43</v>
      </c>
      <c r="V7166">
        <v>66</v>
      </c>
      <c r="W7166">
        <v>56</v>
      </c>
      <c r="X7166">
        <v>150</v>
      </c>
      <c r="Y7166">
        <v>133</v>
      </c>
      <c r="Z7166">
        <v>149</v>
      </c>
      <c r="AA7166">
        <f t="shared" si="1513"/>
        <v>597</v>
      </c>
      <c r="AB7166">
        <f t="shared" si="1518"/>
        <v>9.9483071297367569E-5</v>
      </c>
      <c r="AC7166" s="175"/>
    </row>
    <row r="7167" spans="1:29">
      <c r="A7167" t="s">
        <v>15568</v>
      </c>
      <c r="B7167" t="s">
        <v>15569</v>
      </c>
      <c r="C7167">
        <v>4.0599999999999996</v>
      </c>
      <c r="D7167">
        <v>4.0599999999999996</v>
      </c>
      <c r="E7167">
        <v>2.96</v>
      </c>
      <c r="F7167">
        <v>6.07</v>
      </c>
      <c r="G7167">
        <v>6.27</v>
      </c>
      <c r="H7167">
        <v>3.19</v>
      </c>
      <c r="I7167">
        <v>5.5</v>
      </c>
      <c r="J7167">
        <v>5.79</v>
      </c>
      <c r="K7167">
        <v>2.7</v>
      </c>
      <c r="U7167">
        <v>49</v>
      </c>
      <c r="V7167">
        <v>62</v>
      </c>
      <c r="W7167">
        <v>49</v>
      </c>
      <c r="X7167">
        <v>109</v>
      </c>
      <c r="Y7167">
        <v>129</v>
      </c>
      <c r="Z7167">
        <v>151</v>
      </c>
      <c r="AA7167">
        <f t="shared" si="1513"/>
        <v>549</v>
      </c>
      <c r="AB7167">
        <f t="shared" si="1518"/>
        <v>9.1484432399086758E-5</v>
      </c>
      <c r="AC7167" s="175"/>
    </row>
    <row r="7168" spans="1:29">
      <c r="A7168" t="s">
        <v>15570</v>
      </c>
      <c r="B7168" t="s">
        <v>15571</v>
      </c>
      <c r="C7168">
        <v>4.0599999999999996</v>
      </c>
      <c r="D7168">
        <v>4.0599999999999996</v>
      </c>
      <c r="E7168">
        <v>3.01</v>
      </c>
      <c r="F7168">
        <v>6.26</v>
      </c>
      <c r="G7168">
        <v>6.31</v>
      </c>
      <c r="H7168">
        <v>3.28</v>
      </c>
      <c r="I7168">
        <v>5.65</v>
      </c>
      <c r="J7168">
        <v>5.87</v>
      </c>
      <c r="K7168">
        <v>2.7</v>
      </c>
      <c r="U7168">
        <v>45</v>
      </c>
      <c r="V7168">
        <v>60</v>
      </c>
      <c r="W7168">
        <v>46</v>
      </c>
      <c r="X7168">
        <v>107</v>
      </c>
      <c r="Y7168">
        <v>130</v>
      </c>
      <c r="Z7168">
        <v>145</v>
      </c>
      <c r="AA7168">
        <f t="shared" si="1513"/>
        <v>533</v>
      </c>
      <c r="AB7168">
        <f t="shared" si="1518"/>
        <v>8.8818219432993154E-5</v>
      </c>
      <c r="AC7168" s="175"/>
    </row>
    <row r="7169" spans="1:29">
      <c r="A7169" t="s">
        <v>15572</v>
      </c>
      <c r="B7169" t="s">
        <v>15573</v>
      </c>
      <c r="C7169">
        <v>4.0599999999999996</v>
      </c>
      <c r="D7169">
        <v>4.0599999999999996</v>
      </c>
      <c r="E7169">
        <v>3.03</v>
      </c>
      <c r="F7169">
        <v>6.3</v>
      </c>
      <c r="G7169">
        <v>6.32</v>
      </c>
      <c r="H7169">
        <v>3.34</v>
      </c>
      <c r="I7169">
        <v>5.73</v>
      </c>
      <c r="J7169">
        <v>5.91</v>
      </c>
      <c r="K7169">
        <v>2.7</v>
      </c>
      <c r="U7169">
        <v>41</v>
      </c>
      <c r="V7169">
        <v>59</v>
      </c>
      <c r="W7169">
        <v>49</v>
      </c>
      <c r="X7169">
        <v>86</v>
      </c>
      <c r="Y7169">
        <v>119</v>
      </c>
      <c r="Z7169">
        <v>117</v>
      </c>
      <c r="AA7169">
        <f t="shared" si="1513"/>
        <v>471</v>
      </c>
      <c r="AB7169">
        <f t="shared" si="1518"/>
        <v>7.8486644189380435E-5</v>
      </c>
      <c r="AC7169" s="175">
        <f t="shared" si="1512"/>
        <v>7.8861580387737357E-5</v>
      </c>
    </row>
    <row r="7170" spans="1:29">
      <c r="A7170" t="s">
        <v>15574</v>
      </c>
      <c r="B7170" t="s">
        <v>15575</v>
      </c>
      <c r="C7170">
        <v>4.0599999999999996</v>
      </c>
      <c r="D7170">
        <v>4.0599999999999996</v>
      </c>
      <c r="E7170">
        <v>3.05</v>
      </c>
      <c r="F7170">
        <v>6.31</v>
      </c>
      <c r="G7170">
        <v>6.32</v>
      </c>
      <c r="H7170">
        <v>3.38</v>
      </c>
      <c r="I7170">
        <v>5.77</v>
      </c>
      <c r="J7170">
        <v>5.93</v>
      </c>
      <c r="K7170">
        <v>2.7</v>
      </c>
      <c r="U7170">
        <v>28</v>
      </c>
      <c r="V7170">
        <v>56</v>
      </c>
      <c r="W7170">
        <v>49</v>
      </c>
      <c r="X7170">
        <v>122</v>
      </c>
      <c r="Y7170">
        <v>122</v>
      </c>
      <c r="Z7170">
        <v>112</v>
      </c>
      <c r="AA7170">
        <f t="shared" si="1513"/>
        <v>489</v>
      </c>
      <c r="AB7170">
        <f t="shared" si="1518"/>
        <v>8.1486133776235747E-5</v>
      </c>
      <c r="AC7170" s="175"/>
    </row>
    <row r="7171" spans="1:29">
      <c r="A7171" t="s">
        <v>15576</v>
      </c>
      <c r="B7171" t="s">
        <v>15577</v>
      </c>
      <c r="C7171">
        <v>4.0599999999999996</v>
      </c>
      <c r="D7171">
        <v>4.0599999999999996</v>
      </c>
      <c r="E7171">
        <v>3.01</v>
      </c>
      <c r="F7171">
        <v>6.3</v>
      </c>
      <c r="G7171">
        <v>6.32</v>
      </c>
      <c r="H7171">
        <v>3.36</v>
      </c>
      <c r="I7171">
        <v>5.68</v>
      </c>
      <c r="J7171">
        <v>5.88</v>
      </c>
      <c r="K7171">
        <v>2.7</v>
      </c>
      <c r="U7171">
        <v>29</v>
      </c>
      <c r="V7171">
        <v>59</v>
      </c>
      <c r="W7171">
        <v>53</v>
      </c>
      <c r="X7171">
        <v>111</v>
      </c>
      <c r="Y7171">
        <v>111</v>
      </c>
      <c r="Z7171">
        <v>100</v>
      </c>
      <c r="AA7171">
        <f t="shared" si="1513"/>
        <v>463</v>
      </c>
      <c r="AB7171">
        <f t="shared" si="1518"/>
        <v>7.715353770633364E-5</v>
      </c>
      <c r="AC7171" s="175"/>
    </row>
    <row r="7172" spans="1:29">
      <c r="A7172" t="s">
        <v>15578</v>
      </c>
      <c r="B7172" t="s">
        <v>15579</v>
      </c>
      <c r="C7172">
        <v>4.0599999999999996</v>
      </c>
      <c r="D7172">
        <v>4.0599999999999996</v>
      </c>
      <c r="E7172">
        <v>2.95</v>
      </c>
      <c r="F7172">
        <v>6.2</v>
      </c>
      <c r="G7172">
        <v>6.31</v>
      </c>
      <c r="H7172">
        <v>3.3</v>
      </c>
      <c r="I7172">
        <v>5.49</v>
      </c>
      <c r="J7172">
        <v>5.79</v>
      </c>
      <c r="K7172">
        <v>2.7</v>
      </c>
      <c r="U7172">
        <v>32</v>
      </c>
      <c r="V7172">
        <v>61</v>
      </c>
      <c r="W7172">
        <v>55</v>
      </c>
      <c r="X7172">
        <v>95</v>
      </c>
      <c r="Y7172">
        <v>109</v>
      </c>
      <c r="Z7172">
        <v>118</v>
      </c>
      <c r="AA7172">
        <f t="shared" si="1513"/>
        <v>470</v>
      </c>
      <c r="AB7172">
        <f t="shared" si="1518"/>
        <v>7.8320005878999594E-5</v>
      </c>
      <c r="AC7172" s="175"/>
    </row>
    <row r="7173" spans="1:29">
      <c r="A7173" t="s">
        <v>15580</v>
      </c>
      <c r="B7173" t="s">
        <v>15581</v>
      </c>
      <c r="C7173">
        <v>4.05</v>
      </c>
      <c r="D7173">
        <v>4.0599999999999996</v>
      </c>
      <c r="E7173">
        <v>2.89</v>
      </c>
      <c r="F7173">
        <v>5.93</v>
      </c>
      <c r="G7173">
        <v>6.22</v>
      </c>
      <c r="H7173">
        <v>3.19</v>
      </c>
      <c r="I7173">
        <v>5.32</v>
      </c>
      <c r="J7173">
        <v>5.7</v>
      </c>
      <c r="K7173">
        <v>2.7</v>
      </c>
      <c r="U7173">
        <v>40</v>
      </c>
      <c r="V7173">
        <v>64</v>
      </c>
      <c r="W7173">
        <v>57</v>
      </c>
      <c r="X7173">
        <v>75</v>
      </c>
      <c r="Y7173">
        <v>117</v>
      </c>
      <c r="Z7173">
        <v>139</v>
      </c>
      <c r="AA7173">
        <f t="shared" si="1513"/>
        <v>492</v>
      </c>
      <c r="AB7173">
        <f t="shared" si="1518"/>
        <v>8.1986048707378297E-5</v>
      </c>
      <c r="AC7173" s="175">
        <f t="shared" si="1514"/>
        <v>8.7568432105136773E-5</v>
      </c>
    </row>
    <row r="7174" spans="1:29">
      <c r="A7174" t="s">
        <v>15582</v>
      </c>
      <c r="B7174" t="s">
        <v>15583</v>
      </c>
      <c r="C7174">
        <v>4.03</v>
      </c>
      <c r="D7174">
        <v>4.0599999999999996</v>
      </c>
      <c r="E7174">
        <v>2.87</v>
      </c>
      <c r="F7174">
        <v>5.78</v>
      </c>
      <c r="G7174">
        <v>6.13</v>
      </c>
      <c r="H7174">
        <v>3.14</v>
      </c>
      <c r="I7174">
        <v>5.25</v>
      </c>
      <c r="J7174">
        <v>5.66</v>
      </c>
      <c r="K7174">
        <v>2.7</v>
      </c>
      <c r="U7174">
        <v>43</v>
      </c>
      <c r="V7174">
        <v>70</v>
      </c>
      <c r="W7174">
        <v>64</v>
      </c>
      <c r="X7174">
        <v>80</v>
      </c>
      <c r="Y7174">
        <v>123</v>
      </c>
      <c r="Z7174">
        <v>134</v>
      </c>
      <c r="AA7174">
        <f t="shared" ref="AA7174:AA7237" si="1528">SUM(U7174:Z7174)</f>
        <v>514</v>
      </c>
      <c r="AB7174">
        <f t="shared" si="1518"/>
        <v>8.5652091535757001E-5</v>
      </c>
      <c r="AC7174" s="175"/>
    </row>
    <row r="7175" spans="1:29">
      <c r="A7175" t="s">
        <v>15584</v>
      </c>
      <c r="B7175" t="s">
        <v>15585</v>
      </c>
      <c r="C7175">
        <v>4</v>
      </c>
      <c r="D7175">
        <v>4.0599999999999996</v>
      </c>
      <c r="E7175">
        <v>2.85</v>
      </c>
      <c r="F7175">
        <v>5.67</v>
      </c>
      <c r="G7175">
        <v>6.07</v>
      </c>
      <c r="H7175">
        <v>3.11</v>
      </c>
      <c r="I7175">
        <v>5.2</v>
      </c>
      <c r="J7175">
        <v>5.64</v>
      </c>
      <c r="K7175">
        <v>2.7</v>
      </c>
      <c r="U7175">
        <v>44</v>
      </c>
      <c r="V7175">
        <v>76</v>
      </c>
      <c r="W7175">
        <v>70</v>
      </c>
      <c r="X7175">
        <v>85</v>
      </c>
      <c r="Y7175">
        <v>127</v>
      </c>
      <c r="Z7175">
        <v>142</v>
      </c>
      <c r="AA7175">
        <f t="shared" si="1528"/>
        <v>544</v>
      </c>
      <c r="AB7175">
        <f t="shared" si="1518"/>
        <v>9.0651240847182499E-5</v>
      </c>
      <c r="AC7175" s="175"/>
    </row>
    <row r="7176" spans="1:29">
      <c r="A7176" t="s">
        <v>15586</v>
      </c>
      <c r="B7176" t="s">
        <v>15587</v>
      </c>
      <c r="C7176">
        <v>3.98</v>
      </c>
      <c r="D7176">
        <v>4.0599999999999996</v>
      </c>
      <c r="E7176">
        <v>2.84</v>
      </c>
      <c r="F7176">
        <v>5.58</v>
      </c>
      <c r="G7176">
        <v>6.01</v>
      </c>
      <c r="H7176">
        <v>3.09</v>
      </c>
      <c r="I7176">
        <v>5.16</v>
      </c>
      <c r="J7176">
        <v>5.61</v>
      </c>
      <c r="K7176">
        <v>2.7</v>
      </c>
      <c r="U7176">
        <v>42</v>
      </c>
      <c r="V7176">
        <v>76</v>
      </c>
      <c r="W7176">
        <v>66</v>
      </c>
      <c r="X7176">
        <v>83</v>
      </c>
      <c r="Y7176">
        <v>138</v>
      </c>
      <c r="Z7176">
        <v>147</v>
      </c>
      <c r="AA7176">
        <f t="shared" si="1528"/>
        <v>552</v>
      </c>
      <c r="AB7176">
        <f t="shared" si="1518"/>
        <v>9.1984347330229308E-5</v>
      </c>
      <c r="AC7176" s="175"/>
    </row>
    <row r="7177" spans="1:29">
      <c r="A7177" t="s">
        <v>15588</v>
      </c>
      <c r="B7177" t="s">
        <v>15589</v>
      </c>
      <c r="C7177">
        <v>3.96</v>
      </c>
      <c r="D7177">
        <v>4.0599999999999996</v>
      </c>
      <c r="E7177">
        <v>2.83</v>
      </c>
      <c r="F7177">
        <v>5.5</v>
      </c>
      <c r="G7177">
        <v>5.95</v>
      </c>
      <c r="H7177">
        <v>3.06</v>
      </c>
      <c r="I7177">
        <v>5.12</v>
      </c>
      <c r="J7177">
        <v>5.59</v>
      </c>
      <c r="K7177">
        <v>2.7</v>
      </c>
      <c r="U7177">
        <v>42</v>
      </c>
      <c r="V7177">
        <v>73</v>
      </c>
      <c r="W7177">
        <v>59</v>
      </c>
      <c r="X7177">
        <v>93</v>
      </c>
      <c r="Y7177">
        <v>134</v>
      </c>
      <c r="Z7177">
        <v>126</v>
      </c>
      <c r="AA7177">
        <f t="shared" si="1528"/>
        <v>527</v>
      </c>
      <c r="AB7177">
        <f t="shared" si="1518"/>
        <v>8.7818389570708055E-5</v>
      </c>
      <c r="AC7177" s="175">
        <f t="shared" si="1515"/>
        <v>6.2197749349652344E-5</v>
      </c>
    </row>
    <row r="7178" spans="1:29">
      <c r="A7178" t="s">
        <v>15590</v>
      </c>
      <c r="B7178" t="s">
        <v>15591</v>
      </c>
      <c r="C7178">
        <v>3.94</v>
      </c>
      <c r="D7178">
        <v>4.05</v>
      </c>
      <c r="E7178">
        <v>2.82</v>
      </c>
      <c r="F7178">
        <v>5.45</v>
      </c>
      <c r="G7178">
        <v>5.92</v>
      </c>
      <c r="H7178">
        <v>3.05</v>
      </c>
      <c r="I7178">
        <v>5.09</v>
      </c>
      <c r="J7178">
        <v>5.58</v>
      </c>
      <c r="K7178">
        <v>2.7</v>
      </c>
      <c r="U7178">
        <v>37</v>
      </c>
      <c r="V7178">
        <v>58</v>
      </c>
      <c r="W7178">
        <v>42</v>
      </c>
      <c r="X7178">
        <v>84</v>
      </c>
      <c r="Y7178">
        <v>122</v>
      </c>
      <c r="Z7178">
        <v>73</v>
      </c>
      <c r="AA7178">
        <f t="shared" si="1528"/>
        <v>416</v>
      </c>
      <c r="AB7178">
        <f t="shared" si="1518"/>
        <v>6.9321537118433683E-5</v>
      </c>
      <c r="AC7178" s="175"/>
    </row>
    <row r="7179" spans="1:29">
      <c r="A7179" t="s">
        <v>15592</v>
      </c>
      <c r="B7179" t="s">
        <v>15593</v>
      </c>
      <c r="C7179">
        <v>3.93</v>
      </c>
      <c r="D7179">
        <v>4.05</v>
      </c>
      <c r="E7179">
        <v>2.81</v>
      </c>
      <c r="F7179">
        <v>5.42</v>
      </c>
      <c r="G7179">
        <v>5.9</v>
      </c>
      <c r="H7179">
        <v>3.04</v>
      </c>
      <c r="I7179">
        <v>5.08</v>
      </c>
      <c r="J7179">
        <v>5.57</v>
      </c>
      <c r="K7179">
        <v>2.7</v>
      </c>
      <c r="U7179">
        <v>35</v>
      </c>
      <c r="V7179">
        <v>40</v>
      </c>
      <c r="W7179">
        <v>25</v>
      </c>
      <c r="X7179">
        <v>61</v>
      </c>
      <c r="Y7179">
        <v>91</v>
      </c>
      <c r="Z7179">
        <v>30</v>
      </c>
      <c r="AA7179">
        <f t="shared" si="1528"/>
        <v>282</v>
      </c>
      <c r="AB7179">
        <f t="shared" si="1518"/>
        <v>4.6992003527399754E-5</v>
      </c>
      <c r="AC7179" s="175"/>
    </row>
    <row r="7180" spans="1:29">
      <c r="A7180" t="s">
        <v>15594</v>
      </c>
      <c r="B7180" t="s">
        <v>15595</v>
      </c>
      <c r="C7180">
        <v>3.95</v>
      </c>
      <c r="D7180">
        <v>4.05</v>
      </c>
      <c r="E7180">
        <v>2.8</v>
      </c>
      <c r="F7180">
        <v>5.53</v>
      </c>
      <c r="G7180">
        <v>5.96</v>
      </c>
      <c r="H7180">
        <v>3.02</v>
      </c>
      <c r="I7180">
        <v>5.13</v>
      </c>
      <c r="J7180">
        <v>5.6</v>
      </c>
      <c r="K7180">
        <v>2.7</v>
      </c>
      <c r="U7180">
        <v>41</v>
      </c>
      <c r="V7180">
        <v>40</v>
      </c>
      <c r="W7180">
        <v>30</v>
      </c>
      <c r="X7180">
        <v>76</v>
      </c>
      <c r="Y7180">
        <v>68</v>
      </c>
      <c r="Z7180">
        <v>13</v>
      </c>
      <c r="AA7180">
        <f t="shared" si="1528"/>
        <v>268</v>
      </c>
      <c r="AB7180">
        <f t="shared" si="1518"/>
        <v>4.4659067182067852E-5</v>
      </c>
      <c r="AC7180" s="175"/>
    </row>
    <row r="7181" spans="1:29">
      <c r="A7181" t="s">
        <v>15596</v>
      </c>
      <c r="B7181" t="s">
        <v>15597</v>
      </c>
      <c r="C7181">
        <v>3.94</v>
      </c>
      <c r="D7181">
        <v>4.04</v>
      </c>
      <c r="E7181">
        <v>2.79</v>
      </c>
      <c r="F7181">
        <v>5.48</v>
      </c>
      <c r="G7181">
        <v>5.94</v>
      </c>
      <c r="H7181">
        <v>3</v>
      </c>
      <c r="I7181">
        <v>5.09</v>
      </c>
      <c r="J7181">
        <v>5.58</v>
      </c>
      <c r="K7181">
        <v>2.7</v>
      </c>
      <c r="U7181">
        <v>43</v>
      </c>
      <c r="V7181">
        <v>38</v>
      </c>
      <c r="W7181">
        <v>32</v>
      </c>
      <c r="X7181">
        <v>97</v>
      </c>
      <c r="Y7181">
        <v>71</v>
      </c>
      <c r="Z7181">
        <v>15</v>
      </c>
      <c r="AA7181">
        <f t="shared" si="1528"/>
        <v>296</v>
      </c>
      <c r="AB7181">
        <f t="shared" si="1518"/>
        <v>4.9324939872731655E-5</v>
      </c>
      <c r="AC7181" s="175">
        <f t="shared" si="1516"/>
        <v>5.3240940166681634E-5</v>
      </c>
    </row>
    <row r="7182" spans="1:29">
      <c r="A7182" t="s">
        <v>15598</v>
      </c>
      <c r="B7182" t="s">
        <v>15599</v>
      </c>
      <c r="C7182">
        <v>3.91</v>
      </c>
      <c r="D7182">
        <v>4.03</v>
      </c>
      <c r="E7182">
        <v>2.76</v>
      </c>
      <c r="F7182">
        <v>5.4</v>
      </c>
      <c r="G7182">
        <v>5.9</v>
      </c>
      <c r="H7182">
        <v>2.98</v>
      </c>
      <c r="I7182">
        <v>5.03</v>
      </c>
      <c r="J7182">
        <v>5.55</v>
      </c>
      <c r="K7182">
        <v>2.7</v>
      </c>
      <c r="U7182">
        <v>42</v>
      </c>
      <c r="V7182">
        <v>37</v>
      </c>
      <c r="W7182">
        <v>35</v>
      </c>
      <c r="X7182">
        <v>110</v>
      </c>
      <c r="Y7182">
        <v>69</v>
      </c>
      <c r="Z7182">
        <v>12</v>
      </c>
      <c r="AA7182">
        <f t="shared" si="1528"/>
        <v>305</v>
      </c>
      <c r="AB7182">
        <f t="shared" si="1518"/>
        <v>5.0824684666159311E-5</v>
      </c>
      <c r="AC7182" s="175"/>
    </row>
    <row r="7183" spans="1:29">
      <c r="A7183" t="s">
        <v>15600</v>
      </c>
      <c r="B7183" t="s">
        <v>15599</v>
      </c>
      <c r="C7183">
        <v>3.91</v>
      </c>
      <c r="D7183">
        <v>4.03</v>
      </c>
      <c r="E7183">
        <v>2.76</v>
      </c>
      <c r="F7183">
        <v>5.4</v>
      </c>
      <c r="G7183">
        <v>5.9</v>
      </c>
      <c r="H7183">
        <v>2.98</v>
      </c>
      <c r="I7183">
        <v>5.03</v>
      </c>
      <c r="J7183">
        <v>5.55</v>
      </c>
      <c r="K7183">
        <v>2.7</v>
      </c>
      <c r="U7183">
        <v>42</v>
      </c>
      <c r="V7183">
        <v>37</v>
      </c>
      <c r="W7183">
        <v>35</v>
      </c>
      <c r="X7183">
        <v>110</v>
      </c>
      <c r="Y7183">
        <v>69</v>
      </c>
      <c r="Z7183">
        <v>12</v>
      </c>
      <c r="AA7183">
        <f t="shared" si="1528"/>
        <v>305</v>
      </c>
      <c r="AB7183">
        <f t="shared" si="1518"/>
        <v>5.0824684666159311E-5</v>
      </c>
      <c r="AC7183" s="175"/>
    </row>
    <row r="7184" spans="1:29">
      <c r="A7184" t="s">
        <v>15601</v>
      </c>
      <c r="B7184" t="s">
        <v>15602</v>
      </c>
      <c r="C7184">
        <v>3.88</v>
      </c>
      <c r="D7184">
        <v>4.03</v>
      </c>
      <c r="E7184">
        <v>2.73</v>
      </c>
      <c r="F7184">
        <v>5.27</v>
      </c>
      <c r="G7184">
        <v>5.83</v>
      </c>
      <c r="H7184">
        <v>2.94</v>
      </c>
      <c r="I7184">
        <v>4.96</v>
      </c>
      <c r="J7184">
        <v>5.51</v>
      </c>
      <c r="K7184">
        <v>2.7</v>
      </c>
      <c r="U7184">
        <v>47</v>
      </c>
      <c r="V7184">
        <v>43</v>
      </c>
      <c r="W7184">
        <v>41</v>
      </c>
      <c r="X7184">
        <v>152</v>
      </c>
      <c r="Y7184">
        <v>66</v>
      </c>
      <c r="Z7184">
        <v>23</v>
      </c>
      <c r="AA7184">
        <f t="shared" si="1528"/>
        <v>372</v>
      </c>
      <c r="AB7184">
        <f t="shared" si="1518"/>
        <v>6.1989451461676276E-5</v>
      </c>
      <c r="AC7184" s="175"/>
    </row>
    <row r="7185" spans="1:29">
      <c r="A7185" t="s">
        <v>15603</v>
      </c>
      <c r="B7185" t="s">
        <v>15604</v>
      </c>
      <c r="C7185">
        <v>3.86</v>
      </c>
      <c r="D7185">
        <v>4.03</v>
      </c>
      <c r="E7185">
        <v>2.72</v>
      </c>
      <c r="F7185">
        <v>5.23</v>
      </c>
      <c r="G7185">
        <v>5.82</v>
      </c>
      <c r="H7185">
        <v>2.94</v>
      </c>
      <c r="I7185">
        <v>4.92</v>
      </c>
      <c r="J7185">
        <v>5.49</v>
      </c>
      <c r="K7185">
        <v>2.7</v>
      </c>
      <c r="U7185">
        <v>67</v>
      </c>
      <c r="V7185">
        <v>62</v>
      </c>
      <c r="W7185">
        <v>57</v>
      </c>
      <c r="X7185">
        <v>187</v>
      </c>
      <c r="Y7185">
        <v>106</v>
      </c>
      <c r="Z7185">
        <v>53</v>
      </c>
      <c r="AA7185">
        <f t="shared" si="1528"/>
        <v>532</v>
      </c>
      <c r="AB7185">
        <f t="shared" si="1518"/>
        <v>8.86515811226123E-5</v>
      </c>
      <c r="AC7185" s="175">
        <f t="shared" si="1517"/>
        <v>1.2410388165613818E-4</v>
      </c>
    </row>
    <row r="7186" spans="1:29">
      <c r="A7186" t="s">
        <v>15605</v>
      </c>
      <c r="B7186" t="s">
        <v>15606</v>
      </c>
      <c r="C7186">
        <v>3.82</v>
      </c>
      <c r="D7186">
        <v>4.0199999999999996</v>
      </c>
      <c r="E7186">
        <v>2.7</v>
      </c>
      <c r="F7186">
        <v>5.16</v>
      </c>
      <c r="G7186">
        <v>5.78</v>
      </c>
      <c r="H7186">
        <v>2.92</v>
      </c>
      <c r="I7186">
        <v>4.87</v>
      </c>
      <c r="J7186">
        <v>5.46</v>
      </c>
      <c r="K7186">
        <v>2.7</v>
      </c>
      <c r="U7186">
        <v>88</v>
      </c>
      <c r="V7186">
        <v>100</v>
      </c>
      <c r="W7186">
        <v>88</v>
      </c>
      <c r="X7186">
        <v>200</v>
      </c>
      <c r="Y7186">
        <v>144</v>
      </c>
      <c r="Z7186">
        <v>168</v>
      </c>
      <c r="AA7186">
        <f t="shared" si="1528"/>
        <v>788</v>
      </c>
      <c r="AB7186">
        <f t="shared" si="1518"/>
        <v>1.3131098858010996E-4</v>
      </c>
      <c r="AC7186" s="175"/>
    </row>
    <row r="7187" spans="1:29">
      <c r="A7187" t="s">
        <v>15607</v>
      </c>
      <c r="B7187" t="s">
        <v>15608</v>
      </c>
      <c r="C7187">
        <v>3.77</v>
      </c>
      <c r="D7187">
        <v>4.01</v>
      </c>
      <c r="E7187">
        <v>2.68</v>
      </c>
      <c r="F7187">
        <v>5.0999999999999996</v>
      </c>
      <c r="G7187">
        <v>5.74</v>
      </c>
      <c r="H7187">
        <v>2.91</v>
      </c>
      <c r="I7187">
        <v>4.82</v>
      </c>
      <c r="J7187">
        <v>5.43</v>
      </c>
      <c r="K7187">
        <v>2.7</v>
      </c>
      <c r="U7187">
        <v>69</v>
      </c>
      <c r="V7187">
        <v>126</v>
      </c>
      <c r="W7187">
        <v>101</v>
      </c>
      <c r="X7187">
        <v>144</v>
      </c>
      <c r="Y7187">
        <v>122</v>
      </c>
      <c r="Z7187">
        <v>262</v>
      </c>
      <c r="AA7187">
        <f t="shared" si="1528"/>
        <v>824</v>
      </c>
      <c r="AB7187">
        <f t="shared" si="1518"/>
        <v>1.3730996775382056E-4</v>
      </c>
      <c r="AC7187" s="175"/>
    </row>
    <row r="7188" spans="1:29">
      <c r="A7188" t="s">
        <v>15609</v>
      </c>
      <c r="B7188" t="s">
        <v>15610</v>
      </c>
      <c r="C7188">
        <v>3.78</v>
      </c>
      <c r="D7188">
        <v>4.01</v>
      </c>
      <c r="E7188">
        <v>2.68</v>
      </c>
      <c r="F7188">
        <v>5.12</v>
      </c>
      <c r="G7188">
        <v>5.74</v>
      </c>
      <c r="H7188">
        <v>2.92</v>
      </c>
      <c r="I7188">
        <v>4.83</v>
      </c>
      <c r="J7188">
        <v>5.44</v>
      </c>
      <c r="K7188">
        <v>2.7</v>
      </c>
      <c r="U7188">
        <v>71</v>
      </c>
      <c r="V7188">
        <v>103</v>
      </c>
      <c r="W7188">
        <v>107</v>
      </c>
      <c r="X7188">
        <v>174</v>
      </c>
      <c r="Y7188">
        <v>154</v>
      </c>
      <c r="Z7188">
        <v>226</v>
      </c>
      <c r="AA7188">
        <f t="shared" si="1528"/>
        <v>835</v>
      </c>
      <c r="AB7188">
        <f t="shared" si="1518"/>
        <v>1.391429891680099E-4</v>
      </c>
      <c r="AC7188" s="175"/>
    </row>
    <row r="7189" spans="1:29">
      <c r="A7189" t="s">
        <v>15611</v>
      </c>
      <c r="B7189" t="s">
        <v>15612</v>
      </c>
      <c r="C7189">
        <v>3.84</v>
      </c>
      <c r="D7189">
        <v>4.0199999999999996</v>
      </c>
      <c r="E7189">
        <v>2.71</v>
      </c>
      <c r="F7189">
        <v>5.25</v>
      </c>
      <c r="G7189">
        <v>5.83</v>
      </c>
      <c r="H7189">
        <v>2.94</v>
      </c>
      <c r="I7189">
        <v>4.91</v>
      </c>
      <c r="J7189">
        <v>5.48</v>
      </c>
      <c r="K7189">
        <v>2.7</v>
      </c>
      <c r="U7189">
        <v>75</v>
      </c>
      <c r="V7189">
        <v>100</v>
      </c>
      <c r="W7189">
        <v>96</v>
      </c>
      <c r="X7189">
        <v>119</v>
      </c>
      <c r="Y7189">
        <v>138</v>
      </c>
      <c r="Z7189">
        <v>171</v>
      </c>
      <c r="AA7189">
        <f t="shared" si="1528"/>
        <v>699</v>
      </c>
      <c r="AB7189">
        <f t="shared" si="1518"/>
        <v>1.1648017895621428E-4</v>
      </c>
      <c r="AC7189" s="175">
        <f t="shared" si="1519"/>
        <v>1.0619026329019679E-4</v>
      </c>
    </row>
    <row r="7190" spans="1:29">
      <c r="A7190" t="s">
        <v>15613</v>
      </c>
      <c r="B7190" t="s">
        <v>15614</v>
      </c>
      <c r="C7190">
        <v>3.87</v>
      </c>
      <c r="D7190">
        <v>4.03</v>
      </c>
      <c r="E7190">
        <v>2.73</v>
      </c>
      <c r="F7190">
        <v>5.37</v>
      </c>
      <c r="G7190">
        <v>5.93</v>
      </c>
      <c r="H7190">
        <v>2.98</v>
      </c>
      <c r="I7190">
        <v>4.97</v>
      </c>
      <c r="J7190">
        <v>5.52</v>
      </c>
      <c r="K7190">
        <v>2.7</v>
      </c>
      <c r="U7190">
        <v>67</v>
      </c>
      <c r="V7190">
        <v>91</v>
      </c>
      <c r="W7190">
        <v>86</v>
      </c>
      <c r="X7190">
        <v>103</v>
      </c>
      <c r="Y7190">
        <v>140</v>
      </c>
      <c r="Z7190">
        <v>164</v>
      </c>
      <c r="AA7190">
        <f t="shared" si="1528"/>
        <v>651</v>
      </c>
      <c r="AB7190">
        <f t="shared" ref="AB7190:AB7253" si="1529">AA7190/$AD$4</f>
        <v>1.0848154005793348E-4</v>
      </c>
      <c r="AC7190" s="175"/>
    </row>
    <row r="7191" spans="1:29">
      <c r="A7191" t="s">
        <v>15615</v>
      </c>
      <c r="B7191" t="s">
        <v>15616</v>
      </c>
      <c r="C7191">
        <v>3.88</v>
      </c>
      <c r="D7191">
        <v>4.04</v>
      </c>
      <c r="E7191">
        <v>2.76</v>
      </c>
      <c r="F7191">
        <v>5.52</v>
      </c>
      <c r="G7191">
        <v>6.02</v>
      </c>
      <c r="H7191">
        <v>3.04</v>
      </c>
      <c r="I7191">
        <v>5.04</v>
      </c>
      <c r="J7191">
        <v>5.56</v>
      </c>
      <c r="K7191">
        <v>2.7</v>
      </c>
      <c r="U7191">
        <v>61</v>
      </c>
      <c r="V7191">
        <v>86</v>
      </c>
      <c r="W7191">
        <v>78</v>
      </c>
      <c r="X7191">
        <v>108</v>
      </c>
      <c r="Y7191">
        <v>133</v>
      </c>
      <c r="Z7191">
        <v>149</v>
      </c>
      <c r="AA7191">
        <f t="shared" si="1528"/>
        <v>615</v>
      </c>
      <c r="AB7191">
        <f t="shared" si="1529"/>
        <v>1.0248256088422287E-4</v>
      </c>
      <c r="AC7191" s="175"/>
    </row>
    <row r="7192" spans="1:29">
      <c r="A7192" t="s">
        <v>15617</v>
      </c>
      <c r="B7192" t="s">
        <v>15618</v>
      </c>
      <c r="C7192">
        <v>3.88</v>
      </c>
      <c r="D7192">
        <v>4.04</v>
      </c>
      <c r="E7192">
        <v>2.78</v>
      </c>
      <c r="F7192">
        <v>5.56</v>
      </c>
      <c r="G7192">
        <v>6.05</v>
      </c>
      <c r="H7192">
        <v>3.08</v>
      </c>
      <c r="I7192">
        <v>5.07</v>
      </c>
      <c r="J7192">
        <v>5.57</v>
      </c>
      <c r="K7192">
        <v>2.7</v>
      </c>
      <c r="U7192">
        <v>62</v>
      </c>
      <c r="V7192">
        <v>81</v>
      </c>
      <c r="W7192">
        <v>68</v>
      </c>
      <c r="X7192">
        <v>93</v>
      </c>
      <c r="Y7192">
        <v>129</v>
      </c>
      <c r="Z7192">
        <v>151</v>
      </c>
      <c r="AA7192">
        <f t="shared" si="1528"/>
        <v>584</v>
      </c>
      <c r="AB7192">
        <f t="shared" si="1529"/>
        <v>9.7316773262416515E-5</v>
      </c>
      <c r="AC7192" s="175"/>
    </row>
    <row r="7193" spans="1:29">
      <c r="A7193" t="s">
        <v>15619</v>
      </c>
      <c r="B7193" t="s">
        <v>15620</v>
      </c>
      <c r="C7193">
        <v>3.87</v>
      </c>
      <c r="D7193">
        <v>4.03</v>
      </c>
      <c r="E7193">
        <v>2.78</v>
      </c>
      <c r="F7193">
        <v>5.55</v>
      </c>
      <c r="G7193">
        <v>6.04</v>
      </c>
      <c r="H7193">
        <v>3.11</v>
      </c>
      <c r="I7193">
        <v>5.0599999999999996</v>
      </c>
      <c r="J7193">
        <v>5.57</v>
      </c>
      <c r="K7193">
        <v>2.7</v>
      </c>
      <c r="U7193">
        <v>57</v>
      </c>
      <c r="V7193">
        <v>78</v>
      </c>
      <c r="W7193">
        <v>64</v>
      </c>
      <c r="X7193">
        <v>94</v>
      </c>
      <c r="Y7193">
        <v>130</v>
      </c>
      <c r="Z7193">
        <v>145</v>
      </c>
      <c r="AA7193">
        <f t="shared" si="1528"/>
        <v>568</v>
      </c>
      <c r="AB7193">
        <f t="shared" si="1529"/>
        <v>9.4650560296322912E-5</v>
      </c>
      <c r="AC7193" s="175">
        <f t="shared" si="1520"/>
        <v>8.6985198018803796E-5</v>
      </c>
    </row>
    <row r="7194" spans="1:29">
      <c r="A7194" t="s">
        <v>15621</v>
      </c>
      <c r="B7194" t="s">
        <v>15622</v>
      </c>
      <c r="C7194">
        <v>3.86</v>
      </c>
      <c r="D7194">
        <v>4.03</v>
      </c>
      <c r="E7194">
        <v>2.77</v>
      </c>
      <c r="F7194">
        <v>5.53</v>
      </c>
      <c r="G7194">
        <v>6.04</v>
      </c>
      <c r="H7194">
        <v>3.12</v>
      </c>
      <c r="I7194">
        <v>5.04</v>
      </c>
      <c r="J7194">
        <v>5.56</v>
      </c>
      <c r="K7194">
        <v>2.7</v>
      </c>
      <c r="U7194">
        <v>54</v>
      </c>
      <c r="V7194">
        <v>78</v>
      </c>
      <c r="W7194">
        <v>67</v>
      </c>
      <c r="X7194">
        <v>83</v>
      </c>
      <c r="Y7194">
        <v>119</v>
      </c>
      <c r="Z7194">
        <v>117</v>
      </c>
      <c r="AA7194">
        <f t="shared" si="1528"/>
        <v>518</v>
      </c>
      <c r="AB7194">
        <f t="shared" si="1529"/>
        <v>8.6318644777280405E-5</v>
      </c>
      <c r="AC7194" s="175"/>
    </row>
    <row r="7195" spans="1:29">
      <c r="A7195" t="s">
        <v>15623</v>
      </c>
      <c r="B7195" t="s">
        <v>15624</v>
      </c>
      <c r="C7195">
        <v>3.84</v>
      </c>
      <c r="D7195">
        <v>4.03</v>
      </c>
      <c r="E7195">
        <v>2.75</v>
      </c>
      <c r="F7195">
        <v>5.47</v>
      </c>
      <c r="G7195">
        <v>6</v>
      </c>
      <c r="H7195">
        <v>3.1</v>
      </c>
      <c r="I7195">
        <v>5</v>
      </c>
      <c r="J7195">
        <v>5.53</v>
      </c>
      <c r="K7195">
        <v>2.7</v>
      </c>
      <c r="U7195">
        <v>58</v>
      </c>
      <c r="V7195">
        <v>73</v>
      </c>
      <c r="W7195">
        <v>67</v>
      </c>
      <c r="X7195">
        <v>77</v>
      </c>
      <c r="Y7195">
        <v>122</v>
      </c>
      <c r="Z7195">
        <v>112</v>
      </c>
      <c r="AA7195">
        <f t="shared" si="1528"/>
        <v>509</v>
      </c>
      <c r="AB7195">
        <f t="shared" si="1529"/>
        <v>8.4818899983852742E-5</v>
      </c>
      <c r="AC7195" s="175"/>
    </row>
    <row r="7196" spans="1:29">
      <c r="A7196" t="s">
        <v>15625</v>
      </c>
      <c r="B7196" t="s">
        <v>15626</v>
      </c>
      <c r="C7196">
        <v>3.78</v>
      </c>
      <c r="D7196">
        <v>4.01</v>
      </c>
      <c r="E7196">
        <v>2.72</v>
      </c>
      <c r="F7196">
        <v>5.34</v>
      </c>
      <c r="G7196">
        <v>5.91</v>
      </c>
      <c r="H7196">
        <v>3.06</v>
      </c>
      <c r="I7196">
        <v>4.9000000000000004</v>
      </c>
      <c r="J7196">
        <v>5.48</v>
      </c>
      <c r="K7196">
        <v>2.7</v>
      </c>
      <c r="U7196">
        <v>56</v>
      </c>
      <c r="V7196">
        <v>77</v>
      </c>
      <c r="W7196">
        <v>73</v>
      </c>
      <c r="X7196">
        <v>76</v>
      </c>
      <c r="Y7196">
        <v>111</v>
      </c>
      <c r="Z7196">
        <v>100</v>
      </c>
      <c r="AA7196">
        <f t="shared" si="1528"/>
        <v>493</v>
      </c>
      <c r="AB7196">
        <f t="shared" si="1529"/>
        <v>8.2152687017759138E-5</v>
      </c>
      <c r="AC7196" s="175"/>
    </row>
    <row r="7197" spans="1:29">
      <c r="A7197" t="s">
        <v>15627</v>
      </c>
      <c r="B7197" t="s">
        <v>15628</v>
      </c>
      <c r="C7197">
        <v>3.72</v>
      </c>
      <c r="D7197">
        <v>3.98</v>
      </c>
      <c r="E7197">
        <v>2.67</v>
      </c>
      <c r="F7197">
        <v>5.18</v>
      </c>
      <c r="G7197">
        <v>5.8</v>
      </c>
      <c r="H7197">
        <v>2.99</v>
      </c>
      <c r="I7197">
        <v>4.8</v>
      </c>
      <c r="J7197">
        <v>5.42</v>
      </c>
      <c r="K7197">
        <v>2.7</v>
      </c>
      <c r="U7197">
        <v>60</v>
      </c>
      <c r="V7197">
        <v>80</v>
      </c>
      <c r="W7197">
        <v>76</v>
      </c>
      <c r="X7197">
        <v>71</v>
      </c>
      <c r="Y7197">
        <v>109</v>
      </c>
      <c r="Z7197">
        <v>118</v>
      </c>
      <c r="AA7197">
        <f t="shared" si="1528"/>
        <v>514</v>
      </c>
      <c r="AB7197">
        <f t="shared" si="1529"/>
        <v>8.5652091535757001E-5</v>
      </c>
      <c r="AC7197" s="175">
        <f t="shared" si="1521"/>
        <v>9.4525581563537271E-5</v>
      </c>
    </row>
    <row r="7198" spans="1:29">
      <c r="A7198" t="s">
        <v>15629</v>
      </c>
      <c r="B7198" t="s">
        <v>15630</v>
      </c>
      <c r="C7198">
        <v>3.62</v>
      </c>
      <c r="D7198">
        <v>3.92</v>
      </c>
      <c r="E7198">
        <v>2.63</v>
      </c>
      <c r="F7198">
        <v>4.93</v>
      </c>
      <c r="G7198">
        <v>5.64</v>
      </c>
      <c r="H7198">
        <v>2.91</v>
      </c>
      <c r="I7198">
        <v>4.67</v>
      </c>
      <c r="J7198">
        <v>5.36</v>
      </c>
      <c r="K7198">
        <v>2.7</v>
      </c>
      <c r="U7198">
        <v>59</v>
      </c>
      <c r="V7198">
        <v>84</v>
      </c>
      <c r="W7198">
        <v>80</v>
      </c>
      <c r="X7198">
        <v>73</v>
      </c>
      <c r="Y7198">
        <v>117</v>
      </c>
      <c r="Z7198">
        <v>139</v>
      </c>
      <c r="AA7198">
        <f t="shared" si="1528"/>
        <v>552</v>
      </c>
      <c r="AB7198">
        <f t="shared" si="1529"/>
        <v>9.1984347330229308E-5</v>
      </c>
      <c r="AC7198" s="175"/>
    </row>
    <row r="7199" spans="1:29">
      <c r="A7199" t="s">
        <v>15631</v>
      </c>
      <c r="B7199" t="s">
        <v>15632</v>
      </c>
      <c r="C7199">
        <v>3.55</v>
      </c>
      <c r="D7199">
        <v>3.87</v>
      </c>
      <c r="E7199">
        <v>2.59</v>
      </c>
      <c r="F7199">
        <v>4.75</v>
      </c>
      <c r="G7199">
        <v>5.5</v>
      </c>
      <c r="H7199">
        <v>2.84</v>
      </c>
      <c r="I7199">
        <v>4.58</v>
      </c>
      <c r="J7199">
        <v>5.31</v>
      </c>
      <c r="K7199">
        <v>2.7</v>
      </c>
      <c r="U7199">
        <v>60</v>
      </c>
      <c r="V7199">
        <v>91</v>
      </c>
      <c r="W7199">
        <v>89</v>
      </c>
      <c r="X7199">
        <v>84</v>
      </c>
      <c r="Y7199">
        <v>123</v>
      </c>
      <c r="Z7199">
        <v>135</v>
      </c>
      <c r="AA7199">
        <f t="shared" si="1528"/>
        <v>582</v>
      </c>
      <c r="AB7199">
        <f t="shared" si="1529"/>
        <v>9.6983496641654806E-5</v>
      </c>
      <c r="AC7199" s="175"/>
    </row>
    <row r="7200" spans="1:29">
      <c r="A7200" t="s">
        <v>15633</v>
      </c>
      <c r="B7200" t="s">
        <v>15634</v>
      </c>
      <c r="C7200">
        <v>3.5</v>
      </c>
      <c r="D7200">
        <v>3.84</v>
      </c>
      <c r="E7200">
        <v>2.57</v>
      </c>
      <c r="F7200">
        <v>4.6500000000000004</v>
      </c>
      <c r="G7200">
        <v>5.41</v>
      </c>
      <c r="H7200">
        <v>2.81</v>
      </c>
      <c r="I7200">
        <v>4.53</v>
      </c>
      <c r="J7200">
        <v>5.28</v>
      </c>
      <c r="K7200">
        <v>2.7</v>
      </c>
      <c r="U7200">
        <v>62</v>
      </c>
      <c r="V7200">
        <v>99</v>
      </c>
      <c r="W7200">
        <v>96</v>
      </c>
      <c r="X7200">
        <v>95</v>
      </c>
      <c r="Y7200">
        <v>127</v>
      </c>
      <c r="Z7200">
        <v>142</v>
      </c>
      <c r="AA7200">
        <f t="shared" si="1528"/>
        <v>621</v>
      </c>
      <c r="AB7200">
        <f t="shared" si="1529"/>
        <v>1.0348239074650797E-4</v>
      </c>
      <c r="AC7200" s="175"/>
    </row>
    <row r="7201" spans="1:29">
      <c r="A7201" t="s">
        <v>15635</v>
      </c>
      <c r="B7201" t="s">
        <v>15636</v>
      </c>
      <c r="C7201">
        <v>3.45</v>
      </c>
      <c r="D7201">
        <v>3.8</v>
      </c>
      <c r="E7201">
        <v>2.5499999999999998</v>
      </c>
      <c r="F7201">
        <v>4.55</v>
      </c>
      <c r="G7201">
        <v>5.34</v>
      </c>
      <c r="H7201">
        <v>2.78</v>
      </c>
      <c r="I7201">
        <v>4.47</v>
      </c>
      <c r="J7201">
        <v>5.25</v>
      </c>
      <c r="K7201">
        <v>2.7</v>
      </c>
      <c r="U7201">
        <v>63</v>
      </c>
      <c r="V7201">
        <v>99</v>
      </c>
      <c r="W7201">
        <v>91</v>
      </c>
      <c r="X7201">
        <v>95</v>
      </c>
      <c r="Y7201">
        <v>138</v>
      </c>
      <c r="Z7201">
        <v>147</v>
      </c>
      <c r="AA7201">
        <f t="shared" si="1528"/>
        <v>633</v>
      </c>
      <c r="AB7201">
        <f t="shared" si="1529"/>
        <v>1.0548205047107817E-4</v>
      </c>
      <c r="AC7201" s="175">
        <f t="shared" ref="AC7201" si="1530">SUM(AB7201:AB7204)/4</f>
        <v>8.4985538294233596E-5</v>
      </c>
    </row>
    <row r="7202" spans="1:29">
      <c r="A7202" t="s">
        <v>15637</v>
      </c>
      <c r="B7202" t="s">
        <v>15638</v>
      </c>
      <c r="C7202">
        <v>3.43</v>
      </c>
      <c r="D7202">
        <v>3.79</v>
      </c>
      <c r="E7202">
        <v>2.5499999999999998</v>
      </c>
      <c r="F7202">
        <v>4.5199999999999996</v>
      </c>
      <c r="G7202">
        <v>5.31</v>
      </c>
      <c r="H7202">
        <v>2.77</v>
      </c>
      <c r="I7202">
        <v>4.46</v>
      </c>
      <c r="J7202">
        <v>5.24</v>
      </c>
      <c r="K7202">
        <v>2.7</v>
      </c>
      <c r="U7202">
        <v>58</v>
      </c>
      <c r="V7202">
        <v>95</v>
      </c>
      <c r="W7202">
        <v>81</v>
      </c>
      <c r="X7202">
        <v>108</v>
      </c>
      <c r="Y7202">
        <v>134</v>
      </c>
      <c r="Z7202">
        <v>126</v>
      </c>
      <c r="AA7202">
        <f t="shared" si="1528"/>
        <v>602</v>
      </c>
      <c r="AB7202">
        <f t="shared" si="1529"/>
        <v>1.0031626284927181E-4</v>
      </c>
      <c r="AC7202" s="175"/>
    </row>
    <row r="7203" spans="1:29">
      <c r="A7203" t="s">
        <v>15639</v>
      </c>
      <c r="B7203" t="s">
        <v>15640</v>
      </c>
      <c r="C7203">
        <v>3.37</v>
      </c>
      <c r="D7203">
        <v>3.75</v>
      </c>
      <c r="E7203">
        <v>2.52</v>
      </c>
      <c r="F7203">
        <v>4.3899999999999997</v>
      </c>
      <c r="G7203">
        <v>5.21</v>
      </c>
      <c r="H7203">
        <v>2.73</v>
      </c>
      <c r="I7203">
        <v>4.3899999999999997</v>
      </c>
      <c r="J7203">
        <v>5.2</v>
      </c>
      <c r="K7203">
        <v>2.7</v>
      </c>
      <c r="U7203">
        <v>53</v>
      </c>
      <c r="V7203">
        <v>75</v>
      </c>
      <c r="W7203">
        <v>56</v>
      </c>
      <c r="X7203">
        <v>94</v>
      </c>
      <c r="Y7203">
        <v>122</v>
      </c>
      <c r="Z7203">
        <v>73</v>
      </c>
      <c r="AA7203">
        <f t="shared" si="1528"/>
        <v>473</v>
      </c>
      <c r="AB7203">
        <f t="shared" si="1529"/>
        <v>7.8819920810142144E-5</v>
      </c>
      <c r="AC7203" s="175"/>
    </row>
    <row r="7204" spans="1:29">
      <c r="A7204" t="s">
        <v>15641</v>
      </c>
      <c r="B7204" t="s">
        <v>15642</v>
      </c>
      <c r="C7204">
        <v>3.32</v>
      </c>
      <c r="D7204">
        <v>3.71</v>
      </c>
      <c r="E7204">
        <v>2.5099999999999998</v>
      </c>
      <c r="F7204">
        <v>4.32</v>
      </c>
      <c r="G7204">
        <v>5.15</v>
      </c>
      <c r="H7204">
        <v>2.71</v>
      </c>
      <c r="I7204">
        <v>4.3499999999999996</v>
      </c>
      <c r="J7204">
        <v>5.18</v>
      </c>
      <c r="K7204">
        <v>2.7</v>
      </c>
      <c r="U7204">
        <v>45</v>
      </c>
      <c r="V7204">
        <v>53</v>
      </c>
      <c r="W7204">
        <v>34</v>
      </c>
      <c r="X7204">
        <v>79</v>
      </c>
      <c r="Y7204">
        <v>91</v>
      </c>
      <c r="Z7204">
        <v>30</v>
      </c>
      <c r="AA7204">
        <f t="shared" si="1528"/>
        <v>332</v>
      </c>
      <c r="AB7204">
        <f t="shared" si="1529"/>
        <v>5.5323919046442267E-5</v>
      </c>
      <c r="AC7204" s="175"/>
    </row>
    <row r="7205" spans="1:29">
      <c r="A7205" t="s">
        <v>15643</v>
      </c>
      <c r="B7205" t="s">
        <v>15644</v>
      </c>
      <c r="C7205">
        <v>3.26</v>
      </c>
      <c r="D7205">
        <v>3.67</v>
      </c>
      <c r="E7205">
        <v>2.4900000000000002</v>
      </c>
      <c r="F7205">
        <v>4.2</v>
      </c>
      <c r="G7205">
        <v>5.0599999999999996</v>
      </c>
      <c r="H7205">
        <v>2.68</v>
      </c>
      <c r="I7205">
        <v>4.28</v>
      </c>
      <c r="J7205">
        <v>5.14</v>
      </c>
      <c r="K7205">
        <v>2.7</v>
      </c>
      <c r="U7205">
        <v>85</v>
      </c>
      <c r="V7205">
        <v>65</v>
      </c>
      <c r="W7205">
        <v>61</v>
      </c>
      <c r="X7205">
        <v>69</v>
      </c>
      <c r="Y7205">
        <v>68</v>
      </c>
      <c r="Z7205">
        <v>13</v>
      </c>
      <c r="AA7205">
        <f t="shared" si="1528"/>
        <v>361</v>
      </c>
      <c r="AB7205">
        <f t="shared" si="1529"/>
        <v>6.0156430047486918E-5</v>
      </c>
      <c r="AC7205" s="175">
        <f t="shared" si="1523"/>
        <v>6.6363707109173584E-5</v>
      </c>
    </row>
    <row r="7206" spans="1:29">
      <c r="A7206" t="s">
        <v>15645</v>
      </c>
      <c r="B7206" t="s">
        <v>15646</v>
      </c>
      <c r="C7206">
        <v>3.23</v>
      </c>
      <c r="D7206">
        <v>3.64</v>
      </c>
      <c r="E7206">
        <v>2.48</v>
      </c>
      <c r="F7206">
        <v>4.1500000000000004</v>
      </c>
      <c r="G7206">
        <v>5.0199999999999996</v>
      </c>
      <c r="H7206">
        <v>2.67</v>
      </c>
      <c r="I7206">
        <v>4.25</v>
      </c>
      <c r="J7206">
        <v>5.12</v>
      </c>
      <c r="K7206">
        <v>2.7</v>
      </c>
      <c r="U7206">
        <v>88</v>
      </c>
      <c r="V7206">
        <v>70</v>
      </c>
      <c r="W7206">
        <v>65</v>
      </c>
      <c r="X7206">
        <v>87</v>
      </c>
      <c r="Y7206">
        <v>71</v>
      </c>
      <c r="Z7206">
        <v>15</v>
      </c>
      <c r="AA7206">
        <f t="shared" si="1528"/>
        <v>396</v>
      </c>
      <c r="AB7206">
        <f t="shared" si="1529"/>
        <v>6.5988770910816675E-5</v>
      </c>
      <c r="AC7206" s="175"/>
    </row>
    <row r="7207" spans="1:29">
      <c r="A7207" t="s">
        <v>15647</v>
      </c>
      <c r="B7207" t="s">
        <v>15648</v>
      </c>
      <c r="C7207">
        <v>3.18</v>
      </c>
      <c r="D7207">
        <v>3.6</v>
      </c>
      <c r="E7207">
        <v>2.46</v>
      </c>
      <c r="F7207">
        <v>4.07</v>
      </c>
      <c r="G7207">
        <v>4.96</v>
      </c>
      <c r="H7207">
        <v>2.65</v>
      </c>
      <c r="I7207">
        <v>4.2</v>
      </c>
      <c r="J7207">
        <v>5.09</v>
      </c>
      <c r="K7207">
        <v>2.7</v>
      </c>
      <c r="U7207">
        <v>92</v>
      </c>
      <c r="V7207">
        <v>67</v>
      </c>
      <c r="W7207">
        <v>68</v>
      </c>
      <c r="X7207">
        <v>90</v>
      </c>
      <c r="Y7207">
        <v>69</v>
      </c>
      <c r="Z7207">
        <v>12</v>
      </c>
      <c r="AA7207">
        <f t="shared" si="1528"/>
        <v>398</v>
      </c>
      <c r="AB7207">
        <f t="shared" si="1529"/>
        <v>6.632204753157837E-5</v>
      </c>
      <c r="AC7207" s="175"/>
    </row>
    <row r="7208" spans="1:29">
      <c r="A7208" t="s">
        <v>15649</v>
      </c>
      <c r="B7208" t="s">
        <v>15650</v>
      </c>
      <c r="C7208">
        <v>3.14</v>
      </c>
      <c r="D7208">
        <v>3.57</v>
      </c>
      <c r="E7208">
        <v>2.44</v>
      </c>
      <c r="F7208">
        <v>3.99</v>
      </c>
      <c r="G7208">
        <v>4.8899999999999997</v>
      </c>
      <c r="H7208">
        <v>2.62</v>
      </c>
      <c r="I7208">
        <v>4.1500000000000004</v>
      </c>
      <c r="J7208">
        <v>5.07</v>
      </c>
      <c r="K7208">
        <v>2.7</v>
      </c>
      <c r="U7208">
        <v>104</v>
      </c>
      <c r="V7208">
        <v>76</v>
      </c>
      <c r="W7208">
        <v>77</v>
      </c>
      <c r="X7208">
        <v>92</v>
      </c>
      <c r="Y7208">
        <v>66</v>
      </c>
      <c r="Z7208">
        <v>23</v>
      </c>
      <c r="AA7208">
        <f t="shared" si="1528"/>
        <v>438</v>
      </c>
      <c r="AB7208">
        <f t="shared" si="1529"/>
        <v>7.2987579946812386E-5</v>
      </c>
      <c r="AC7208" s="175"/>
    </row>
    <row r="7209" spans="1:29">
      <c r="A7209" t="s">
        <v>15651</v>
      </c>
      <c r="B7209" t="s">
        <v>15652</v>
      </c>
      <c r="C7209">
        <v>3.11</v>
      </c>
      <c r="D7209">
        <v>3.55</v>
      </c>
      <c r="E7209">
        <v>2.4300000000000002</v>
      </c>
      <c r="F7209">
        <v>3.95</v>
      </c>
      <c r="G7209">
        <v>4.8600000000000003</v>
      </c>
      <c r="H7209">
        <v>2.61</v>
      </c>
      <c r="I7209">
        <v>4.13</v>
      </c>
      <c r="J7209">
        <v>5.05</v>
      </c>
      <c r="K7209">
        <v>2.7</v>
      </c>
      <c r="U7209">
        <v>113</v>
      </c>
      <c r="V7209">
        <v>100</v>
      </c>
      <c r="W7209">
        <v>99</v>
      </c>
      <c r="X7209">
        <v>123</v>
      </c>
      <c r="Y7209">
        <v>106</v>
      </c>
      <c r="Z7209">
        <v>53</v>
      </c>
      <c r="AA7209">
        <f t="shared" si="1528"/>
        <v>594</v>
      </c>
      <c r="AB7209">
        <f t="shared" si="1529"/>
        <v>9.8983156366225019E-5</v>
      </c>
      <c r="AC7209" s="175">
        <f t="shared" si="1524"/>
        <v>1.5047439427390774E-4</v>
      </c>
    </row>
    <row r="7210" spans="1:29">
      <c r="A7210" t="s">
        <v>15653</v>
      </c>
      <c r="B7210" t="s">
        <v>15654</v>
      </c>
      <c r="C7210">
        <v>3.1</v>
      </c>
      <c r="D7210">
        <v>3.54</v>
      </c>
      <c r="E7210">
        <v>2.4300000000000002</v>
      </c>
      <c r="F7210">
        <v>3.92</v>
      </c>
      <c r="G7210">
        <v>4.83</v>
      </c>
      <c r="H7210">
        <v>2.59</v>
      </c>
      <c r="I7210">
        <v>4.1100000000000003</v>
      </c>
      <c r="J7210">
        <v>5.05</v>
      </c>
      <c r="K7210">
        <v>2.7</v>
      </c>
      <c r="U7210">
        <v>108</v>
      </c>
      <c r="V7210">
        <v>152</v>
      </c>
      <c r="W7210">
        <v>134</v>
      </c>
      <c r="X7210">
        <v>199</v>
      </c>
      <c r="Y7210">
        <v>144</v>
      </c>
      <c r="Z7210">
        <v>168</v>
      </c>
      <c r="AA7210">
        <f t="shared" si="1528"/>
        <v>905</v>
      </c>
      <c r="AB7210">
        <f t="shared" si="1529"/>
        <v>1.5080767089466942E-4</v>
      </c>
      <c r="AC7210" s="175"/>
    </row>
    <row r="7211" spans="1:29">
      <c r="A7211" t="s">
        <v>15655</v>
      </c>
      <c r="B7211" t="s">
        <v>15656</v>
      </c>
      <c r="C7211">
        <v>3.08</v>
      </c>
      <c r="D7211">
        <v>3.52</v>
      </c>
      <c r="E7211">
        <v>2.42</v>
      </c>
      <c r="F7211">
        <v>3.88</v>
      </c>
      <c r="G7211">
        <v>4.8</v>
      </c>
      <c r="H7211">
        <v>2.58</v>
      </c>
      <c r="I7211">
        <v>4.09</v>
      </c>
      <c r="J7211">
        <v>5.03</v>
      </c>
      <c r="K7211">
        <v>2.7</v>
      </c>
      <c r="U7211">
        <v>132</v>
      </c>
      <c r="V7211">
        <v>167</v>
      </c>
      <c r="W7211">
        <v>162</v>
      </c>
      <c r="X7211">
        <v>219</v>
      </c>
      <c r="Y7211">
        <v>122</v>
      </c>
      <c r="Z7211">
        <v>262</v>
      </c>
      <c r="AA7211">
        <f t="shared" si="1528"/>
        <v>1064</v>
      </c>
      <c r="AB7211">
        <f t="shared" si="1529"/>
        <v>1.773031622452246E-4</v>
      </c>
      <c r="AC7211" s="175"/>
    </row>
    <row r="7212" spans="1:29">
      <c r="A7212" t="s">
        <v>15657</v>
      </c>
      <c r="B7212" t="s">
        <v>15658</v>
      </c>
      <c r="C7212">
        <v>3.09</v>
      </c>
      <c r="D7212">
        <v>3.53</v>
      </c>
      <c r="E7212">
        <v>2.42</v>
      </c>
      <c r="F7212">
        <v>3.85</v>
      </c>
      <c r="G7212">
        <v>4.75</v>
      </c>
      <c r="H7212">
        <v>2.5499999999999998</v>
      </c>
      <c r="I7212">
        <v>4.1100000000000003</v>
      </c>
      <c r="J7212">
        <v>5.04</v>
      </c>
      <c r="K7212">
        <v>2.7</v>
      </c>
      <c r="U7212">
        <v>144</v>
      </c>
      <c r="V7212">
        <v>149</v>
      </c>
      <c r="W7212">
        <v>157</v>
      </c>
      <c r="X7212">
        <v>219</v>
      </c>
      <c r="Y7212">
        <v>154</v>
      </c>
      <c r="Z7212">
        <v>226</v>
      </c>
      <c r="AA7212">
        <f t="shared" si="1528"/>
        <v>1049</v>
      </c>
      <c r="AB7212">
        <f t="shared" si="1529"/>
        <v>1.7480358758951186E-4</v>
      </c>
      <c r="AC7212" s="175"/>
    </row>
    <row r="7213" spans="1:29">
      <c r="A7213" t="s">
        <v>15659</v>
      </c>
      <c r="B7213" t="s">
        <v>15660</v>
      </c>
      <c r="C7213">
        <v>3.22</v>
      </c>
      <c r="D7213">
        <v>3.64</v>
      </c>
      <c r="E7213">
        <v>2.4700000000000002</v>
      </c>
      <c r="F7213">
        <v>4.03</v>
      </c>
      <c r="G7213">
        <v>4.88</v>
      </c>
      <c r="H7213">
        <v>2.58</v>
      </c>
      <c r="I7213">
        <v>4.24</v>
      </c>
      <c r="J7213">
        <v>5.1100000000000003</v>
      </c>
      <c r="K7213">
        <v>2.7</v>
      </c>
      <c r="U7213">
        <v>161</v>
      </c>
      <c r="V7213">
        <v>148</v>
      </c>
      <c r="W7213">
        <v>148</v>
      </c>
      <c r="X7213">
        <v>155</v>
      </c>
      <c r="Y7213">
        <v>138</v>
      </c>
      <c r="Z7213">
        <v>171</v>
      </c>
      <c r="AA7213">
        <f t="shared" si="1528"/>
        <v>921</v>
      </c>
      <c r="AB7213">
        <f t="shared" si="1529"/>
        <v>1.5347388386076303E-4</v>
      </c>
      <c r="AC7213" s="175">
        <f t="shared" si="1525"/>
        <v>1.411426488925801E-4</v>
      </c>
    </row>
    <row r="7214" spans="1:29">
      <c r="A7214" t="s">
        <v>15661</v>
      </c>
      <c r="B7214" t="s">
        <v>15662</v>
      </c>
      <c r="C7214">
        <v>3.34</v>
      </c>
      <c r="D7214">
        <v>3.74</v>
      </c>
      <c r="E7214">
        <v>2.5099999999999998</v>
      </c>
      <c r="F7214">
        <v>4.22</v>
      </c>
      <c r="G7214">
        <v>5.03</v>
      </c>
      <c r="H7214">
        <v>2.63</v>
      </c>
      <c r="I7214">
        <v>4.3600000000000003</v>
      </c>
      <c r="J7214">
        <v>5.18</v>
      </c>
      <c r="K7214">
        <v>2.7</v>
      </c>
      <c r="U7214">
        <v>151</v>
      </c>
      <c r="V7214">
        <v>137</v>
      </c>
      <c r="W7214">
        <v>135</v>
      </c>
      <c r="X7214">
        <v>143</v>
      </c>
      <c r="Y7214">
        <v>140</v>
      </c>
      <c r="Z7214">
        <v>164</v>
      </c>
      <c r="AA7214">
        <f t="shared" si="1528"/>
        <v>870</v>
      </c>
      <c r="AB7214">
        <f t="shared" si="1529"/>
        <v>1.4497533003133967E-4</v>
      </c>
      <c r="AC7214" s="175"/>
    </row>
    <row r="7215" spans="1:29">
      <c r="A7215" t="s">
        <v>15663</v>
      </c>
      <c r="B7215" t="s">
        <v>15664</v>
      </c>
      <c r="C7215">
        <v>3.5</v>
      </c>
      <c r="D7215">
        <v>3.87</v>
      </c>
      <c r="E7215">
        <v>2.57</v>
      </c>
      <c r="F7215">
        <v>4.55</v>
      </c>
      <c r="G7215">
        <v>5.3</v>
      </c>
      <c r="H7215">
        <v>2.74</v>
      </c>
      <c r="I7215">
        <v>4.53</v>
      </c>
      <c r="J7215">
        <v>5.27</v>
      </c>
      <c r="K7215">
        <v>2.7</v>
      </c>
      <c r="U7215">
        <v>138</v>
      </c>
      <c r="V7215">
        <v>132</v>
      </c>
      <c r="W7215">
        <v>125</v>
      </c>
      <c r="X7215">
        <v>140</v>
      </c>
      <c r="Y7215">
        <v>133</v>
      </c>
      <c r="Z7215">
        <v>149</v>
      </c>
      <c r="AA7215">
        <f t="shared" si="1528"/>
        <v>817</v>
      </c>
      <c r="AB7215">
        <f t="shared" si="1529"/>
        <v>1.361434995811546E-4</v>
      </c>
      <c r="AC7215" s="175"/>
    </row>
    <row r="7216" spans="1:29">
      <c r="A7216" t="s">
        <v>15665</v>
      </c>
      <c r="B7216" t="s">
        <v>15666</v>
      </c>
      <c r="C7216">
        <v>3.6</v>
      </c>
      <c r="D7216">
        <v>3.93</v>
      </c>
      <c r="E7216">
        <v>2.61</v>
      </c>
      <c r="F7216">
        <v>4.75</v>
      </c>
      <c r="G7216">
        <v>5.46</v>
      </c>
      <c r="H7216">
        <v>2.81</v>
      </c>
      <c r="I7216">
        <v>4.62</v>
      </c>
      <c r="J7216">
        <v>5.33</v>
      </c>
      <c r="K7216">
        <v>2.7</v>
      </c>
      <c r="U7216">
        <v>126</v>
      </c>
      <c r="V7216">
        <v>127</v>
      </c>
      <c r="W7216">
        <v>116</v>
      </c>
      <c r="X7216">
        <v>131</v>
      </c>
      <c r="Y7216">
        <v>129</v>
      </c>
      <c r="Z7216">
        <v>151</v>
      </c>
      <c r="AA7216">
        <f t="shared" si="1528"/>
        <v>780</v>
      </c>
      <c r="AB7216">
        <f t="shared" si="1529"/>
        <v>1.2997788209706315E-4</v>
      </c>
      <c r="AC7216" s="175"/>
    </row>
    <row r="7217" spans="1:29">
      <c r="A7217" t="s">
        <v>15667</v>
      </c>
      <c r="B7217" t="s">
        <v>15668</v>
      </c>
      <c r="C7217">
        <v>3.66</v>
      </c>
      <c r="D7217">
        <v>3.97</v>
      </c>
      <c r="E7217">
        <v>2.63</v>
      </c>
      <c r="F7217">
        <v>4.8899999999999997</v>
      </c>
      <c r="G7217">
        <v>5.59</v>
      </c>
      <c r="H7217">
        <v>2.86</v>
      </c>
      <c r="I7217">
        <v>4.68</v>
      </c>
      <c r="J7217">
        <v>5.36</v>
      </c>
      <c r="K7217">
        <v>2.7</v>
      </c>
      <c r="U7217">
        <v>122</v>
      </c>
      <c r="V7217">
        <v>123</v>
      </c>
      <c r="W7217">
        <v>114</v>
      </c>
      <c r="X7217">
        <v>124</v>
      </c>
      <c r="Y7217">
        <v>130</v>
      </c>
      <c r="Z7217">
        <v>145</v>
      </c>
      <c r="AA7217">
        <f t="shared" si="1528"/>
        <v>758</v>
      </c>
      <c r="AB7217">
        <f t="shared" si="1529"/>
        <v>1.2631183926868443E-4</v>
      </c>
      <c r="AC7217" s="175">
        <f t="shared" si="1526"/>
        <v>1.1806324290483235E-4</v>
      </c>
    </row>
    <row r="7218" spans="1:29">
      <c r="A7218" t="s">
        <v>15669</v>
      </c>
      <c r="B7218" t="s">
        <v>15670</v>
      </c>
      <c r="C7218">
        <v>3.69</v>
      </c>
      <c r="D7218">
        <v>3.99</v>
      </c>
      <c r="E7218">
        <v>2.64</v>
      </c>
      <c r="F7218">
        <v>4.97</v>
      </c>
      <c r="G7218">
        <v>5.66</v>
      </c>
      <c r="H7218">
        <v>2.9</v>
      </c>
      <c r="I7218">
        <v>4.71</v>
      </c>
      <c r="J7218">
        <v>5.37</v>
      </c>
      <c r="K7218">
        <v>2.7</v>
      </c>
      <c r="U7218">
        <v>122</v>
      </c>
      <c r="V7218">
        <v>123</v>
      </c>
      <c r="W7218">
        <v>119</v>
      </c>
      <c r="X7218">
        <v>100</v>
      </c>
      <c r="Y7218">
        <v>119</v>
      </c>
      <c r="Z7218">
        <v>117</v>
      </c>
      <c r="AA7218">
        <f t="shared" si="1528"/>
        <v>700</v>
      </c>
      <c r="AB7218">
        <f t="shared" si="1529"/>
        <v>1.1664681726659513E-4</v>
      </c>
      <c r="AC7218" s="175"/>
    </row>
    <row r="7219" spans="1:29">
      <c r="A7219" t="s">
        <v>15671</v>
      </c>
      <c r="B7219" t="s">
        <v>15672</v>
      </c>
      <c r="C7219">
        <v>3.69</v>
      </c>
      <c r="D7219">
        <v>3.99</v>
      </c>
      <c r="E7219">
        <v>2.63</v>
      </c>
      <c r="F7219">
        <v>4.9800000000000004</v>
      </c>
      <c r="G7219">
        <v>5.67</v>
      </c>
      <c r="H7219">
        <v>2.9</v>
      </c>
      <c r="I7219">
        <v>4.71</v>
      </c>
      <c r="J7219">
        <v>5.37</v>
      </c>
      <c r="K7219">
        <v>2.7</v>
      </c>
      <c r="U7219">
        <v>121</v>
      </c>
      <c r="V7219">
        <v>122</v>
      </c>
      <c r="W7219">
        <v>123</v>
      </c>
      <c r="X7219">
        <v>93</v>
      </c>
      <c r="Y7219">
        <v>122</v>
      </c>
      <c r="Z7219">
        <v>112</v>
      </c>
      <c r="AA7219">
        <f t="shared" si="1528"/>
        <v>693</v>
      </c>
      <c r="AB7219">
        <f t="shared" si="1529"/>
        <v>1.1548034909392918E-4</v>
      </c>
      <c r="AC7219" s="175"/>
    </row>
    <row r="7220" spans="1:29">
      <c r="A7220" t="s">
        <v>15673</v>
      </c>
      <c r="B7220" t="s">
        <v>15674</v>
      </c>
      <c r="C7220">
        <v>3.61</v>
      </c>
      <c r="D7220">
        <v>3.95</v>
      </c>
      <c r="E7220">
        <v>2.61</v>
      </c>
      <c r="F7220">
        <v>4.84</v>
      </c>
      <c r="G7220">
        <v>5.56</v>
      </c>
      <c r="H7220">
        <v>2.86</v>
      </c>
      <c r="I7220">
        <v>4.63</v>
      </c>
      <c r="J7220">
        <v>5.33</v>
      </c>
      <c r="K7220">
        <v>2.7</v>
      </c>
      <c r="U7220">
        <v>121</v>
      </c>
      <c r="V7220">
        <v>128</v>
      </c>
      <c r="W7220">
        <v>131</v>
      </c>
      <c r="X7220">
        <v>92</v>
      </c>
      <c r="Y7220">
        <v>111</v>
      </c>
      <c r="Z7220">
        <v>100</v>
      </c>
      <c r="AA7220">
        <f t="shared" si="1528"/>
        <v>683</v>
      </c>
      <c r="AB7220">
        <f t="shared" si="1529"/>
        <v>1.1381396599012069E-4</v>
      </c>
      <c r="AC7220" s="175"/>
    </row>
    <row r="7221" spans="1:29">
      <c r="A7221" t="s">
        <v>15675</v>
      </c>
      <c r="B7221" t="s">
        <v>15676</v>
      </c>
      <c r="C7221">
        <v>3.5</v>
      </c>
      <c r="D7221">
        <v>3.87</v>
      </c>
      <c r="E7221">
        <v>2.57</v>
      </c>
      <c r="F7221">
        <v>4.6500000000000004</v>
      </c>
      <c r="G7221">
        <v>5.42</v>
      </c>
      <c r="H7221">
        <v>2.81</v>
      </c>
      <c r="I7221">
        <v>4.5199999999999996</v>
      </c>
      <c r="J7221">
        <v>5.27</v>
      </c>
      <c r="K7221">
        <v>2.7</v>
      </c>
      <c r="U7221">
        <v>127</v>
      </c>
      <c r="V7221">
        <v>136</v>
      </c>
      <c r="W7221">
        <v>137</v>
      </c>
      <c r="X7221">
        <v>83</v>
      </c>
      <c r="Y7221">
        <v>109</v>
      </c>
      <c r="Z7221">
        <v>118</v>
      </c>
      <c r="AA7221">
        <f t="shared" si="1528"/>
        <v>710</v>
      </c>
      <c r="AB7221">
        <f t="shared" si="1529"/>
        <v>1.1831320037040364E-4</v>
      </c>
      <c r="AC7221" s="175">
        <f t="shared" ref="AC7221" si="1531">SUM(AB7221:AB7224)/4</f>
        <v>1.2706171166539828E-4</v>
      </c>
    </row>
    <row r="7222" spans="1:29">
      <c r="A7222" t="s">
        <v>15677</v>
      </c>
      <c r="B7222" t="s">
        <v>15678</v>
      </c>
      <c r="C7222">
        <v>3.38</v>
      </c>
      <c r="D7222">
        <v>3.77</v>
      </c>
      <c r="E7222">
        <v>2.52</v>
      </c>
      <c r="F7222">
        <v>4.4000000000000004</v>
      </c>
      <c r="G7222">
        <v>5.21</v>
      </c>
      <c r="H7222">
        <v>2.72</v>
      </c>
      <c r="I7222">
        <v>4.4000000000000004</v>
      </c>
      <c r="J7222">
        <v>5.2</v>
      </c>
      <c r="K7222">
        <v>2.7</v>
      </c>
      <c r="U7222">
        <v>127</v>
      </c>
      <c r="V7222">
        <v>143</v>
      </c>
      <c r="W7222">
        <v>143</v>
      </c>
      <c r="X7222">
        <v>86</v>
      </c>
      <c r="Y7222">
        <v>117</v>
      </c>
      <c r="Z7222">
        <v>139</v>
      </c>
      <c r="AA7222">
        <f t="shared" si="1528"/>
        <v>755</v>
      </c>
      <c r="AB7222">
        <f t="shared" si="1529"/>
        <v>1.258119243375419E-4</v>
      </c>
      <c r="AC7222" s="175"/>
    </row>
    <row r="7223" spans="1:29">
      <c r="A7223" t="s">
        <v>15679</v>
      </c>
      <c r="B7223" t="s">
        <v>15680</v>
      </c>
      <c r="C7223">
        <v>3.28</v>
      </c>
      <c r="D7223">
        <v>3.69</v>
      </c>
      <c r="E7223">
        <v>2.4900000000000002</v>
      </c>
      <c r="F7223">
        <v>4.2</v>
      </c>
      <c r="G7223">
        <v>5.04</v>
      </c>
      <c r="H7223">
        <v>2.66</v>
      </c>
      <c r="I7223">
        <v>4.3</v>
      </c>
      <c r="J7223">
        <v>5.15</v>
      </c>
      <c r="K7223">
        <v>2.7</v>
      </c>
      <c r="U7223">
        <v>130</v>
      </c>
      <c r="V7223">
        <v>150</v>
      </c>
      <c r="W7223">
        <v>150</v>
      </c>
      <c r="X7223">
        <v>90</v>
      </c>
      <c r="Y7223">
        <v>123</v>
      </c>
      <c r="Z7223">
        <v>135</v>
      </c>
      <c r="AA7223">
        <f t="shared" si="1528"/>
        <v>778</v>
      </c>
      <c r="AB7223">
        <f t="shared" si="1529"/>
        <v>1.2964460547630144E-4</v>
      </c>
      <c r="AC7223" s="175"/>
    </row>
    <row r="7224" spans="1:29">
      <c r="A7224" t="s">
        <v>15681</v>
      </c>
      <c r="B7224" t="s">
        <v>15682</v>
      </c>
      <c r="C7224">
        <v>3.23</v>
      </c>
      <c r="D7224">
        <v>3.65</v>
      </c>
      <c r="E7224">
        <v>2.4700000000000002</v>
      </c>
      <c r="F7224">
        <v>4.0999999999999996</v>
      </c>
      <c r="G7224">
        <v>4.96</v>
      </c>
      <c r="H7224">
        <v>2.62</v>
      </c>
      <c r="I7224">
        <v>4.25</v>
      </c>
      <c r="J7224">
        <v>5.12</v>
      </c>
      <c r="K7224">
        <v>2.7</v>
      </c>
      <c r="U7224">
        <v>125</v>
      </c>
      <c r="V7224">
        <v>155</v>
      </c>
      <c r="W7224">
        <v>152</v>
      </c>
      <c r="X7224">
        <v>106</v>
      </c>
      <c r="Y7224">
        <v>127</v>
      </c>
      <c r="Z7224">
        <v>142</v>
      </c>
      <c r="AA7224">
        <f t="shared" si="1528"/>
        <v>807</v>
      </c>
      <c r="AB7224">
        <f t="shared" si="1529"/>
        <v>1.3447711647734611E-4</v>
      </c>
      <c r="AC7224" s="175"/>
    </row>
    <row r="7225" spans="1:29">
      <c r="A7225" t="s">
        <v>15683</v>
      </c>
      <c r="B7225" t="s">
        <v>15684</v>
      </c>
      <c r="C7225">
        <v>3.19</v>
      </c>
      <c r="D7225">
        <v>3.62</v>
      </c>
      <c r="E7225">
        <v>2.4500000000000002</v>
      </c>
      <c r="F7225">
        <v>4.03</v>
      </c>
      <c r="G7225">
        <v>4.9000000000000004</v>
      </c>
      <c r="H7225">
        <v>2.6</v>
      </c>
      <c r="I7225">
        <v>4.21</v>
      </c>
      <c r="J7225">
        <v>5.0999999999999996</v>
      </c>
      <c r="K7225">
        <v>2.7</v>
      </c>
      <c r="U7225">
        <v>120</v>
      </c>
      <c r="V7225">
        <v>152</v>
      </c>
      <c r="W7225">
        <v>144</v>
      </c>
      <c r="X7225">
        <v>114</v>
      </c>
      <c r="Y7225">
        <v>138</v>
      </c>
      <c r="Z7225">
        <v>147</v>
      </c>
      <c r="AA7225">
        <f t="shared" si="1528"/>
        <v>815</v>
      </c>
      <c r="AB7225">
        <f t="shared" si="1529"/>
        <v>1.3581022296039289E-4</v>
      </c>
      <c r="AC7225" s="175">
        <f t="shared" ref="AC7225:AC7285" si="1532">SUM(AB7225:AB7228)/4</f>
        <v>1.0773166766121963E-4</v>
      </c>
    </row>
    <row r="7226" spans="1:29">
      <c r="A7226" t="s">
        <v>15685</v>
      </c>
      <c r="B7226" t="s">
        <v>15686</v>
      </c>
      <c r="C7226">
        <v>3.16</v>
      </c>
      <c r="D7226">
        <v>3.6</v>
      </c>
      <c r="E7226">
        <v>2.44</v>
      </c>
      <c r="F7226">
        <v>3.97</v>
      </c>
      <c r="G7226">
        <v>4.8499999999999996</v>
      </c>
      <c r="H7226">
        <v>2.58</v>
      </c>
      <c r="I7226">
        <v>4.18</v>
      </c>
      <c r="J7226">
        <v>5.08</v>
      </c>
      <c r="K7226">
        <v>2.7</v>
      </c>
      <c r="U7226">
        <v>115</v>
      </c>
      <c r="V7226">
        <v>139</v>
      </c>
      <c r="W7226">
        <v>127</v>
      </c>
      <c r="X7226">
        <v>104</v>
      </c>
      <c r="Y7226">
        <v>134</v>
      </c>
      <c r="Z7226">
        <v>126</v>
      </c>
      <c r="AA7226">
        <f t="shared" si="1528"/>
        <v>745</v>
      </c>
      <c r="AB7226">
        <f t="shared" si="1529"/>
        <v>1.2414554123373338E-4</v>
      </c>
      <c r="AC7226" s="175"/>
    </row>
    <row r="7227" spans="1:29">
      <c r="A7227" t="s">
        <v>15687</v>
      </c>
      <c r="B7227" t="s">
        <v>15688</v>
      </c>
      <c r="C7227">
        <v>3.13</v>
      </c>
      <c r="D7227">
        <v>3.57</v>
      </c>
      <c r="E7227">
        <v>2.4300000000000002</v>
      </c>
      <c r="F7227">
        <v>3.9</v>
      </c>
      <c r="G7227">
        <v>4.78</v>
      </c>
      <c r="H7227">
        <v>2.54</v>
      </c>
      <c r="I7227">
        <v>4.1399999999999997</v>
      </c>
      <c r="J7227">
        <v>5.0599999999999996</v>
      </c>
      <c r="K7227">
        <v>2.7</v>
      </c>
      <c r="U7227">
        <v>95</v>
      </c>
      <c r="V7227">
        <v>114</v>
      </c>
      <c r="W7227">
        <v>89</v>
      </c>
      <c r="X7227">
        <v>101</v>
      </c>
      <c r="Y7227">
        <v>122</v>
      </c>
      <c r="Z7227">
        <v>73</v>
      </c>
      <c r="AA7227">
        <f t="shared" si="1528"/>
        <v>594</v>
      </c>
      <c r="AB7227">
        <f t="shared" si="1529"/>
        <v>9.8983156366225019E-5</v>
      </c>
      <c r="AC7227" s="175"/>
    </row>
    <row r="7228" spans="1:29">
      <c r="A7228" t="s">
        <v>15689</v>
      </c>
      <c r="B7228" t="s">
        <v>15690</v>
      </c>
      <c r="C7228">
        <v>3.09</v>
      </c>
      <c r="D7228">
        <v>3.54</v>
      </c>
      <c r="E7228">
        <v>2.42</v>
      </c>
      <c r="F7228">
        <v>3.83</v>
      </c>
      <c r="G7228">
        <v>4.72</v>
      </c>
      <c r="H7228">
        <v>2.52</v>
      </c>
      <c r="I7228">
        <v>4.1100000000000003</v>
      </c>
      <c r="J7228">
        <v>5.04</v>
      </c>
      <c r="K7228">
        <v>2.7</v>
      </c>
      <c r="U7228">
        <v>86</v>
      </c>
      <c r="V7228">
        <v>83</v>
      </c>
      <c r="W7228">
        <v>66</v>
      </c>
      <c r="X7228">
        <v>76</v>
      </c>
      <c r="Y7228">
        <v>91</v>
      </c>
      <c r="Z7228">
        <v>30</v>
      </c>
      <c r="AA7228">
        <f t="shared" si="1528"/>
        <v>432</v>
      </c>
      <c r="AB7228">
        <f t="shared" si="1529"/>
        <v>7.1987750084527287E-5</v>
      </c>
      <c r="AC7228" s="175"/>
    </row>
    <row r="7229" spans="1:29">
      <c r="A7229" t="s">
        <v>15691</v>
      </c>
      <c r="B7229" t="s">
        <v>15692</v>
      </c>
      <c r="C7229">
        <v>3.08</v>
      </c>
      <c r="D7229">
        <v>3.52</v>
      </c>
      <c r="E7229">
        <v>2.41</v>
      </c>
      <c r="F7229">
        <v>3.8</v>
      </c>
      <c r="G7229">
        <v>4.6900000000000004</v>
      </c>
      <c r="H7229">
        <v>2.5099999999999998</v>
      </c>
      <c r="I7229">
        <v>4.09</v>
      </c>
      <c r="J7229">
        <v>5.03</v>
      </c>
      <c r="K7229">
        <v>2.7</v>
      </c>
      <c r="U7229">
        <v>116</v>
      </c>
      <c r="V7229">
        <v>83</v>
      </c>
      <c r="W7229">
        <v>82</v>
      </c>
      <c r="X7229">
        <v>66</v>
      </c>
      <c r="Y7229">
        <v>68</v>
      </c>
      <c r="Z7229">
        <v>13</v>
      </c>
      <c r="AA7229">
        <f t="shared" si="1528"/>
        <v>428</v>
      </c>
      <c r="AB7229">
        <f t="shared" si="1529"/>
        <v>7.1321196843003882E-5</v>
      </c>
      <c r="AC7229" s="175">
        <f t="shared" ref="AC7229:AC7289" si="1533">SUM(AB7229:AB7232)/4</f>
        <v>7.8236686723809167E-5</v>
      </c>
    </row>
    <row r="7230" spans="1:29">
      <c r="A7230" t="s">
        <v>15693</v>
      </c>
      <c r="B7230" t="s">
        <v>15694</v>
      </c>
      <c r="C7230">
        <v>3.07</v>
      </c>
      <c r="D7230">
        <v>3.52</v>
      </c>
      <c r="E7230">
        <v>2.41</v>
      </c>
      <c r="F7230">
        <v>3.79</v>
      </c>
      <c r="G7230">
        <v>4.6900000000000004</v>
      </c>
      <c r="H7230">
        <v>2.5</v>
      </c>
      <c r="I7230">
        <v>4.09</v>
      </c>
      <c r="J7230">
        <v>5.03</v>
      </c>
      <c r="K7230">
        <v>2.7</v>
      </c>
      <c r="U7230">
        <v>118</v>
      </c>
      <c r="V7230">
        <v>92</v>
      </c>
      <c r="W7230">
        <v>86</v>
      </c>
      <c r="X7230">
        <v>83</v>
      </c>
      <c r="Y7230">
        <v>71</v>
      </c>
      <c r="Z7230">
        <v>15</v>
      </c>
      <c r="AA7230">
        <f t="shared" si="1528"/>
        <v>465</v>
      </c>
      <c r="AB7230">
        <f t="shared" si="1529"/>
        <v>7.7486814327095335E-5</v>
      </c>
      <c r="AC7230" s="175"/>
    </row>
    <row r="7231" spans="1:29">
      <c r="A7231" t="s">
        <v>15695</v>
      </c>
      <c r="B7231" t="s">
        <v>15696</v>
      </c>
      <c r="C7231">
        <v>3.05</v>
      </c>
      <c r="D7231">
        <v>3.5</v>
      </c>
      <c r="E7231">
        <v>2.4</v>
      </c>
      <c r="F7231">
        <v>3.74</v>
      </c>
      <c r="G7231">
        <v>4.6500000000000004</v>
      </c>
      <c r="H7231">
        <v>2.4900000000000002</v>
      </c>
      <c r="I7231">
        <v>4.0599999999999996</v>
      </c>
      <c r="J7231">
        <v>5.01</v>
      </c>
      <c r="K7231">
        <v>2.7</v>
      </c>
      <c r="U7231">
        <v>123</v>
      </c>
      <c r="V7231">
        <v>88</v>
      </c>
      <c r="W7231">
        <v>91</v>
      </c>
      <c r="X7231">
        <v>87</v>
      </c>
      <c r="Y7231">
        <v>69</v>
      </c>
      <c r="Z7231">
        <v>12</v>
      </c>
      <c r="AA7231">
        <f t="shared" si="1528"/>
        <v>470</v>
      </c>
      <c r="AB7231">
        <f t="shared" si="1529"/>
        <v>7.8320005878999594E-5</v>
      </c>
      <c r="AC7231" s="175"/>
    </row>
    <row r="7232" spans="1:29">
      <c r="A7232" t="s">
        <v>15697</v>
      </c>
      <c r="B7232" t="s">
        <v>15698</v>
      </c>
      <c r="C7232">
        <v>3.05</v>
      </c>
      <c r="D7232">
        <v>3.5</v>
      </c>
      <c r="E7232">
        <v>2.4</v>
      </c>
      <c r="F7232">
        <v>3.74</v>
      </c>
      <c r="G7232">
        <v>4.6399999999999997</v>
      </c>
      <c r="H7232">
        <v>2.48</v>
      </c>
      <c r="I7232">
        <v>4.0599999999999996</v>
      </c>
      <c r="J7232">
        <v>5.01</v>
      </c>
      <c r="K7232">
        <v>2.7</v>
      </c>
      <c r="U7232">
        <v>137</v>
      </c>
      <c r="V7232">
        <v>99</v>
      </c>
      <c r="W7232">
        <v>102</v>
      </c>
      <c r="X7232">
        <v>88</v>
      </c>
      <c r="Y7232">
        <v>66</v>
      </c>
      <c r="Z7232">
        <v>23</v>
      </c>
      <c r="AA7232">
        <f t="shared" si="1528"/>
        <v>515</v>
      </c>
      <c r="AB7232">
        <f t="shared" si="1529"/>
        <v>8.5818729846137855E-5</v>
      </c>
      <c r="AC7232" s="175"/>
    </row>
    <row r="7233" spans="1:29">
      <c r="A7233" t="s">
        <v>15699</v>
      </c>
      <c r="B7233" t="s">
        <v>15700</v>
      </c>
      <c r="C7233">
        <v>3.04</v>
      </c>
      <c r="D7233">
        <v>3.49</v>
      </c>
      <c r="E7233">
        <v>2.39</v>
      </c>
      <c r="F7233">
        <v>3.72</v>
      </c>
      <c r="G7233">
        <v>4.63</v>
      </c>
      <c r="H7233">
        <v>2.48</v>
      </c>
      <c r="I7233">
        <v>4.05</v>
      </c>
      <c r="J7233">
        <v>5.01</v>
      </c>
      <c r="K7233">
        <v>2.7</v>
      </c>
      <c r="U7233">
        <v>150</v>
      </c>
      <c r="V7233">
        <v>127</v>
      </c>
      <c r="W7233">
        <v>129</v>
      </c>
      <c r="X7233">
        <v>122</v>
      </c>
      <c r="Y7233">
        <v>106</v>
      </c>
      <c r="Z7233">
        <v>53</v>
      </c>
      <c r="AA7233">
        <f t="shared" si="1528"/>
        <v>687</v>
      </c>
      <c r="AB7233">
        <f t="shared" si="1529"/>
        <v>1.1448051923164408E-4</v>
      </c>
      <c r="AC7233" s="175">
        <f t="shared" ref="AC7233:AC7293" si="1534">SUM(AB7233:AB7236)/4</f>
        <v>1.7084592771796667E-4</v>
      </c>
    </row>
    <row r="7234" spans="1:29">
      <c r="A7234" t="s">
        <v>15701</v>
      </c>
      <c r="B7234" t="s">
        <v>15702</v>
      </c>
      <c r="C7234">
        <v>3.02</v>
      </c>
      <c r="D7234">
        <v>3.47</v>
      </c>
      <c r="E7234">
        <v>2.38</v>
      </c>
      <c r="F7234">
        <v>3.69</v>
      </c>
      <c r="G7234">
        <v>4.5999999999999996</v>
      </c>
      <c r="H7234">
        <v>2.4700000000000002</v>
      </c>
      <c r="I7234">
        <v>4.03</v>
      </c>
      <c r="J7234">
        <v>4.99</v>
      </c>
      <c r="K7234">
        <v>2.7</v>
      </c>
      <c r="U7234">
        <v>152</v>
      </c>
      <c r="V7234">
        <v>192</v>
      </c>
      <c r="W7234">
        <v>173</v>
      </c>
      <c r="X7234">
        <v>196</v>
      </c>
      <c r="Y7234">
        <v>144</v>
      </c>
      <c r="Z7234">
        <v>168</v>
      </c>
      <c r="AA7234">
        <f t="shared" si="1528"/>
        <v>1025</v>
      </c>
      <c r="AB7234">
        <f t="shared" si="1529"/>
        <v>1.7080426814037144E-4</v>
      </c>
      <c r="AC7234" s="175"/>
    </row>
    <row r="7235" spans="1:29">
      <c r="A7235" t="s">
        <v>15703</v>
      </c>
      <c r="B7235" t="s">
        <v>15704</v>
      </c>
      <c r="C7235">
        <v>3.01</v>
      </c>
      <c r="D7235">
        <v>3.46</v>
      </c>
      <c r="E7235">
        <v>2.38</v>
      </c>
      <c r="F7235">
        <v>3.67</v>
      </c>
      <c r="G7235">
        <v>4.59</v>
      </c>
      <c r="H7235">
        <v>2.4700000000000002</v>
      </c>
      <c r="I7235">
        <v>4.0199999999999996</v>
      </c>
      <c r="J7235">
        <v>4.99</v>
      </c>
      <c r="K7235">
        <v>2.7</v>
      </c>
      <c r="U7235">
        <v>182</v>
      </c>
      <c r="V7235">
        <v>203</v>
      </c>
      <c r="W7235">
        <v>212</v>
      </c>
      <c r="X7235">
        <v>222</v>
      </c>
      <c r="Y7235">
        <v>122</v>
      </c>
      <c r="Z7235">
        <v>262</v>
      </c>
      <c r="AA7235">
        <f t="shared" si="1528"/>
        <v>1203</v>
      </c>
      <c r="AB7235">
        <f t="shared" si="1529"/>
        <v>2.0046588738816277E-4</v>
      </c>
      <c r="AC7235" s="175"/>
    </row>
    <row r="7236" spans="1:29">
      <c r="A7236" t="s">
        <v>15705</v>
      </c>
      <c r="B7236" t="s">
        <v>15706</v>
      </c>
      <c r="C7236">
        <v>3.02</v>
      </c>
      <c r="D7236">
        <v>3.48</v>
      </c>
      <c r="E7236">
        <v>2.39</v>
      </c>
      <c r="F7236">
        <v>3.65</v>
      </c>
      <c r="G7236">
        <v>4.5599999999999996</v>
      </c>
      <c r="H7236">
        <v>2.44</v>
      </c>
      <c r="I7236">
        <v>4.03</v>
      </c>
      <c r="J7236">
        <v>5</v>
      </c>
      <c r="K7236">
        <v>2.7</v>
      </c>
      <c r="U7236">
        <v>198</v>
      </c>
      <c r="V7236">
        <v>187</v>
      </c>
      <c r="W7236">
        <v>201</v>
      </c>
      <c r="X7236">
        <v>220</v>
      </c>
      <c r="Y7236">
        <v>154</v>
      </c>
      <c r="Z7236">
        <v>226</v>
      </c>
      <c r="AA7236">
        <f t="shared" si="1528"/>
        <v>1186</v>
      </c>
      <c r="AB7236">
        <f t="shared" si="1529"/>
        <v>1.9763303611168833E-4</v>
      </c>
      <c r="AC7236" s="175"/>
    </row>
    <row r="7237" spans="1:29">
      <c r="A7237" t="s">
        <v>15707</v>
      </c>
      <c r="B7237" t="s">
        <v>15708</v>
      </c>
      <c r="C7237">
        <v>3.13</v>
      </c>
      <c r="D7237">
        <v>3.57</v>
      </c>
      <c r="E7237">
        <v>2.4300000000000002</v>
      </c>
      <c r="F7237">
        <v>3.83</v>
      </c>
      <c r="G7237">
        <v>4.6900000000000004</v>
      </c>
      <c r="H7237">
        <v>2.48</v>
      </c>
      <c r="I7237">
        <v>4.1500000000000004</v>
      </c>
      <c r="J7237">
        <v>5.0599999999999996</v>
      </c>
      <c r="K7237">
        <v>2.7</v>
      </c>
      <c r="U7237">
        <v>224</v>
      </c>
      <c r="V7237">
        <v>185</v>
      </c>
      <c r="W7237">
        <v>191</v>
      </c>
      <c r="X7237">
        <v>166</v>
      </c>
      <c r="Y7237">
        <v>138</v>
      </c>
      <c r="Z7237">
        <v>171</v>
      </c>
      <c r="AA7237">
        <f t="shared" si="1528"/>
        <v>1075</v>
      </c>
      <c r="AB7237">
        <f t="shared" si="1529"/>
        <v>1.7913618365941394E-4</v>
      </c>
      <c r="AC7237" s="175">
        <f t="shared" ref="AC7237:AC7297" si="1535">SUM(AB7237:AB7240)/4</f>
        <v>1.6430537403551828E-4</v>
      </c>
    </row>
    <row r="7238" spans="1:29">
      <c r="A7238" t="s">
        <v>15709</v>
      </c>
      <c r="B7238" t="s">
        <v>15710</v>
      </c>
      <c r="C7238">
        <v>3.24</v>
      </c>
      <c r="D7238">
        <v>3.66</v>
      </c>
      <c r="E7238">
        <v>2.4700000000000002</v>
      </c>
      <c r="F7238">
        <v>4.01</v>
      </c>
      <c r="G7238">
        <v>4.84</v>
      </c>
      <c r="H7238">
        <v>2.54</v>
      </c>
      <c r="I7238">
        <v>4.26</v>
      </c>
      <c r="J7238">
        <v>5.13</v>
      </c>
      <c r="K7238">
        <v>2.7</v>
      </c>
      <c r="U7238">
        <v>204</v>
      </c>
      <c r="V7238">
        <v>173</v>
      </c>
      <c r="W7238">
        <v>175</v>
      </c>
      <c r="X7238">
        <v>154</v>
      </c>
      <c r="Y7238">
        <v>140</v>
      </c>
      <c r="Z7238">
        <v>164</v>
      </c>
      <c r="AA7238">
        <f t="shared" ref="AA7238:AA7301" si="1536">SUM(U7238:Z7238)</f>
        <v>1010</v>
      </c>
      <c r="AB7238">
        <f t="shared" si="1529"/>
        <v>1.683046934846587E-4</v>
      </c>
      <c r="AC7238" s="175"/>
    </row>
    <row r="7239" spans="1:29">
      <c r="A7239" t="s">
        <v>15711</v>
      </c>
      <c r="B7239" t="s">
        <v>15712</v>
      </c>
      <c r="C7239">
        <v>3.4</v>
      </c>
      <c r="D7239">
        <v>3.79</v>
      </c>
      <c r="E7239">
        <v>2.5299999999999998</v>
      </c>
      <c r="F7239">
        <v>4.3099999999999996</v>
      </c>
      <c r="G7239">
        <v>5.08</v>
      </c>
      <c r="H7239">
        <v>2.63</v>
      </c>
      <c r="I7239">
        <v>4.42</v>
      </c>
      <c r="J7239">
        <v>5.22</v>
      </c>
      <c r="K7239">
        <v>2.7</v>
      </c>
      <c r="U7239">
        <v>186</v>
      </c>
      <c r="V7239">
        <v>167</v>
      </c>
      <c r="W7239">
        <v>164</v>
      </c>
      <c r="X7239">
        <v>151</v>
      </c>
      <c r="Y7239">
        <v>133</v>
      </c>
      <c r="Z7239">
        <v>149</v>
      </c>
      <c r="AA7239">
        <f t="shared" si="1536"/>
        <v>950</v>
      </c>
      <c r="AB7239">
        <f t="shared" si="1529"/>
        <v>1.5830639486180768E-4</v>
      </c>
      <c r="AC7239" s="175"/>
    </row>
    <row r="7240" spans="1:29">
      <c r="A7240" t="s">
        <v>15713</v>
      </c>
      <c r="B7240" t="s">
        <v>15714</v>
      </c>
      <c r="C7240">
        <v>3.5</v>
      </c>
      <c r="D7240">
        <v>3.87</v>
      </c>
      <c r="E7240">
        <v>2.56</v>
      </c>
      <c r="F7240">
        <v>4.5</v>
      </c>
      <c r="G7240">
        <v>5.25</v>
      </c>
      <c r="H7240">
        <v>2.7</v>
      </c>
      <c r="I7240">
        <v>4.5199999999999996</v>
      </c>
      <c r="J7240">
        <v>5.27</v>
      </c>
      <c r="K7240">
        <v>2.7</v>
      </c>
      <c r="U7240">
        <v>174</v>
      </c>
      <c r="V7240">
        <v>161</v>
      </c>
      <c r="W7240">
        <v>154</v>
      </c>
      <c r="X7240">
        <v>140</v>
      </c>
      <c r="Y7240">
        <v>129</v>
      </c>
      <c r="Z7240">
        <v>151</v>
      </c>
      <c r="AA7240">
        <f t="shared" si="1536"/>
        <v>909</v>
      </c>
      <c r="AB7240">
        <f t="shared" si="1529"/>
        <v>1.5147422413619283E-4</v>
      </c>
      <c r="AC7240" s="175"/>
    </row>
    <row r="7241" spans="1:29">
      <c r="A7241" t="s">
        <v>15715</v>
      </c>
      <c r="B7241" t="s">
        <v>15716</v>
      </c>
      <c r="C7241">
        <v>3.55</v>
      </c>
      <c r="D7241">
        <v>3.91</v>
      </c>
      <c r="E7241">
        <v>2.58</v>
      </c>
      <c r="F7241">
        <v>4.62</v>
      </c>
      <c r="G7241">
        <v>5.36</v>
      </c>
      <c r="H7241">
        <v>2.75</v>
      </c>
      <c r="I7241">
        <v>4.57</v>
      </c>
      <c r="J7241">
        <v>5.3</v>
      </c>
      <c r="K7241">
        <v>2.7</v>
      </c>
      <c r="U7241">
        <v>166</v>
      </c>
      <c r="V7241">
        <v>157</v>
      </c>
      <c r="W7241">
        <v>152</v>
      </c>
      <c r="X7241">
        <v>133</v>
      </c>
      <c r="Y7241">
        <v>130</v>
      </c>
      <c r="Z7241">
        <v>145</v>
      </c>
      <c r="AA7241">
        <f t="shared" si="1536"/>
        <v>883</v>
      </c>
      <c r="AB7241">
        <f t="shared" si="1529"/>
        <v>1.4714162806629073E-4</v>
      </c>
      <c r="AC7241" s="175">
        <f t="shared" ref="AC7241:AC7301" si="1537">SUM(AB7241:AB7244)/4</f>
        <v>1.3893469128003385E-4</v>
      </c>
    </row>
    <row r="7242" spans="1:29">
      <c r="A7242" t="s">
        <v>15717</v>
      </c>
      <c r="B7242" t="s">
        <v>15718</v>
      </c>
      <c r="C7242">
        <v>3.58</v>
      </c>
      <c r="D7242">
        <v>3.93</v>
      </c>
      <c r="E7242">
        <v>2.59</v>
      </c>
      <c r="F7242">
        <v>4.7</v>
      </c>
      <c r="G7242">
        <v>5.42</v>
      </c>
      <c r="H7242">
        <v>2.78</v>
      </c>
      <c r="I7242">
        <v>4.5999999999999996</v>
      </c>
      <c r="J7242">
        <v>5.32</v>
      </c>
      <c r="K7242">
        <v>2.7</v>
      </c>
      <c r="U7242">
        <v>169</v>
      </c>
      <c r="V7242">
        <v>157</v>
      </c>
      <c r="W7242">
        <v>157</v>
      </c>
      <c r="X7242">
        <v>106</v>
      </c>
      <c r="Y7242">
        <v>119</v>
      </c>
      <c r="Z7242">
        <v>117</v>
      </c>
      <c r="AA7242">
        <f t="shared" si="1536"/>
        <v>825</v>
      </c>
      <c r="AB7242">
        <f t="shared" si="1529"/>
        <v>1.3747660606420141E-4</v>
      </c>
      <c r="AC7242" s="175"/>
    </row>
    <row r="7243" spans="1:29">
      <c r="A7243" t="s">
        <v>15719</v>
      </c>
      <c r="B7243" t="s">
        <v>15720</v>
      </c>
      <c r="C7243">
        <v>3.58</v>
      </c>
      <c r="D7243">
        <v>3.93</v>
      </c>
      <c r="E7243">
        <v>2.59</v>
      </c>
      <c r="F7243">
        <v>4.71</v>
      </c>
      <c r="G7243">
        <v>5.43</v>
      </c>
      <c r="H7243">
        <v>2.79</v>
      </c>
      <c r="I7243">
        <v>4.5999999999999996</v>
      </c>
      <c r="J7243">
        <v>5.32</v>
      </c>
      <c r="K7243">
        <v>2.7</v>
      </c>
      <c r="U7243">
        <v>171</v>
      </c>
      <c r="V7243">
        <v>157</v>
      </c>
      <c r="W7243">
        <v>163</v>
      </c>
      <c r="X7243">
        <v>94</v>
      </c>
      <c r="Y7243">
        <v>122</v>
      </c>
      <c r="Z7243">
        <v>112</v>
      </c>
      <c r="AA7243">
        <f t="shared" si="1536"/>
        <v>819</v>
      </c>
      <c r="AB7243">
        <f t="shared" si="1529"/>
        <v>1.3647677620191631E-4</v>
      </c>
      <c r="AC7243" s="175"/>
    </row>
    <row r="7244" spans="1:29">
      <c r="A7244" t="s">
        <v>15721</v>
      </c>
      <c r="B7244" t="s">
        <v>15722</v>
      </c>
      <c r="C7244">
        <v>3.52</v>
      </c>
      <c r="D7244">
        <v>3.89</v>
      </c>
      <c r="E7244">
        <v>2.57</v>
      </c>
      <c r="F7244">
        <v>4.6100000000000003</v>
      </c>
      <c r="G7244">
        <v>5.35</v>
      </c>
      <c r="H7244">
        <v>2.76</v>
      </c>
      <c r="I7244">
        <v>4.54</v>
      </c>
      <c r="J7244">
        <v>5.28</v>
      </c>
      <c r="K7244">
        <v>2.7</v>
      </c>
      <c r="U7244">
        <v>169</v>
      </c>
      <c r="V7244">
        <v>165</v>
      </c>
      <c r="W7244">
        <v>173</v>
      </c>
      <c r="X7244">
        <v>90</v>
      </c>
      <c r="Y7244">
        <v>111</v>
      </c>
      <c r="Z7244">
        <v>100</v>
      </c>
      <c r="AA7244">
        <f t="shared" si="1536"/>
        <v>808</v>
      </c>
      <c r="AB7244">
        <f t="shared" si="1529"/>
        <v>1.3464375478772697E-4</v>
      </c>
      <c r="AC7244" s="175"/>
    </row>
    <row r="7245" spans="1:29">
      <c r="A7245" t="s">
        <v>15723</v>
      </c>
      <c r="B7245" t="s">
        <v>15724</v>
      </c>
      <c r="C7245">
        <v>3.41</v>
      </c>
      <c r="D7245">
        <v>3.8</v>
      </c>
      <c r="E7245">
        <v>2.5299999999999998</v>
      </c>
      <c r="F7245">
        <v>4.4400000000000004</v>
      </c>
      <c r="G7245">
        <v>5.23</v>
      </c>
      <c r="H7245">
        <v>2.72</v>
      </c>
      <c r="I7245">
        <v>4.4400000000000004</v>
      </c>
      <c r="J7245">
        <v>5.22</v>
      </c>
      <c r="K7245">
        <v>2.7</v>
      </c>
      <c r="U7245">
        <v>174</v>
      </c>
      <c r="V7245">
        <v>175</v>
      </c>
      <c r="W7245">
        <v>181</v>
      </c>
      <c r="X7245">
        <v>78</v>
      </c>
      <c r="Y7245">
        <v>109</v>
      </c>
      <c r="Z7245">
        <v>118</v>
      </c>
      <c r="AA7245">
        <f t="shared" si="1536"/>
        <v>835</v>
      </c>
      <c r="AB7245">
        <f t="shared" si="1529"/>
        <v>1.391429891680099E-4</v>
      </c>
      <c r="AC7245" s="175">
        <f t="shared" ref="AC7245:AC7305" si="1538">SUM(AB7245:AB7248)/4</f>
        <v>1.480164791957902E-4</v>
      </c>
    </row>
    <row r="7246" spans="1:29">
      <c r="A7246" t="s">
        <v>15725</v>
      </c>
      <c r="B7246" t="s">
        <v>15726</v>
      </c>
      <c r="C7246">
        <v>3.26</v>
      </c>
      <c r="D7246">
        <v>3.67</v>
      </c>
      <c r="E7246">
        <v>2.4700000000000002</v>
      </c>
      <c r="F7246">
        <v>4.13</v>
      </c>
      <c r="G7246">
        <v>4.97</v>
      </c>
      <c r="H7246">
        <v>2.61</v>
      </c>
      <c r="I7246">
        <v>4.28</v>
      </c>
      <c r="J7246">
        <v>5.13</v>
      </c>
      <c r="K7246">
        <v>2.7</v>
      </c>
      <c r="U7246">
        <v>175</v>
      </c>
      <c r="V7246">
        <v>184</v>
      </c>
      <c r="W7246">
        <v>190</v>
      </c>
      <c r="X7246">
        <v>83</v>
      </c>
      <c r="Y7246">
        <v>117</v>
      </c>
      <c r="Z7246">
        <v>139</v>
      </c>
      <c r="AA7246">
        <f t="shared" si="1536"/>
        <v>888</v>
      </c>
      <c r="AB7246">
        <f t="shared" si="1529"/>
        <v>1.4797481961819497E-4</v>
      </c>
      <c r="AC7246" s="175"/>
    </row>
    <row r="7247" spans="1:29">
      <c r="A7247" t="s">
        <v>15727</v>
      </c>
      <c r="B7247" t="s">
        <v>15728</v>
      </c>
      <c r="C7247">
        <v>3.17</v>
      </c>
      <c r="D7247">
        <v>3.6</v>
      </c>
      <c r="E7247">
        <v>2.44</v>
      </c>
      <c r="F7247">
        <v>3.94</v>
      </c>
      <c r="G7247">
        <v>4.8099999999999996</v>
      </c>
      <c r="H7247">
        <v>2.54</v>
      </c>
      <c r="I7247">
        <v>4.18</v>
      </c>
      <c r="J7247">
        <v>5.08</v>
      </c>
      <c r="K7247">
        <v>2.7</v>
      </c>
      <c r="U7247">
        <v>168</v>
      </c>
      <c r="V7247">
        <v>191</v>
      </c>
      <c r="W7247">
        <v>197</v>
      </c>
      <c r="X7247">
        <v>88</v>
      </c>
      <c r="Y7247">
        <v>123</v>
      </c>
      <c r="Z7247">
        <v>135</v>
      </c>
      <c r="AA7247">
        <f t="shared" si="1536"/>
        <v>902</v>
      </c>
      <c r="AB7247">
        <f t="shared" si="1529"/>
        <v>1.5030775596352688E-4</v>
      </c>
      <c r="AC7247" s="175"/>
    </row>
    <row r="7248" spans="1:29">
      <c r="A7248" t="s">
        <v>15729</v>
      </c>
      <c r="B7248" t="s">
        <v>15730</v>
      </c>
      <c r="C7248">
        <v>3.11</v>
      </c>
      <c r="D7248">
        <v>3.55</v>
      </c>
      <c r="E7248">
        <v>2.42</v>
      </c>
      <c r="F7248">
        <v>3.83</v>
      </c>
      <c r="G7248">
        <v>4.71</v>
      </c>
      <c r="H7248">
        <v>2.5</v>
      </c>
      <c r="I7248">
        <v>4.13</v>
      </c>
      <c r="J7248">
        <v>5.05</v>
      </c>
      <c r="K7248">
        <v>2.7</v>
      </c>
      <c r="U7248">
        <v>163</v>
      </c>
      <c r="V7248">
        <v>197</v>
      </c>
      <c r="W7248">
        <v>197</v>
      </c>
      <c r="X7248">
        <v>102</v>
      </c>
      <c r="Y7248">
        <v>127</v>
      </c>
      <c r="Z7248">
        <v>142</v>
      </c>
      <c r="AA7248">
        <f t="shared" si="1536"/>
        <v>928</v>
      </c>
      <c r="AB7248">
        <f t="shared" si="1529"/>
        <v>1.5464035203342899E-4</v>
      </c>
      <c r="AC7248" s="175"/>
    </row>
    <row r="7249" spans="1:29">
      <c r="A7249" t="s">
        <v>15731</v>
      </c>
      <c r="B7249" t="s">
        <v>15732</v>
      </c>
      <c r="C7249">
        <v>3.07</v>
      </c>
      <c r="D7249">
        <v>3.51</v>
      </c>
      <c r="E7249">
        <v>2.4</v>
      </c>
      <c r="F7249">
        <v>3.74</v>
      </c>
      <c r="G7249">
        <v>4.63</v>
      </c>
      <c r="H7249">
        <v>2.4700000000000002</v>
      </c>
      <c r="I7249">
        <v>4.08</v>
      </c>
      <c r="J7249">
        <v>5.0199999999999996</v>
      </c>
      <c r="K7249">
        <v>2.7</v>
      </c>
      <c r="U7249">
        <v>160</v>
      </c>
      <c r="V7249">
        <v>192</v>
      </c>
      <c r="W7249">
        <v>186</v>
      </c>
      <c r="X7249">
        <v>106</v>
      </c>
      <c r="Y7249">
        <v>138</v>
      </c>
      <c r="Z7249">
        <v>147</v>
      </c>
      <c r="AA7249">
        <f t="shared" si="1536"/>
        <v>929</v>
      </c>
      <c r="AB7249">
        <f t="shared" si="1529"/>
        <v>1.5480699034380982E-4</v>
      </c>
      <c r="AC7249" s="175">
        <f t="shared" ref="AC7249:AC7309" si="1539">SUM(AB7249:AB7252)/4</f>
        <v>1.2268745601790094E-4</v>
      </c>
    </row>
    <row r="7250" spans="1:29">
      <c r="A7250" t="s">
        <v>15733</v>
      </c>
      <c r="B7250" t="s">
        <v>15734</v>
      </c>
      <c r="C7250">
        <v>3.02</v>
      </c>
      <c r="D7250">
        <v>3.47</v>
      </c>
      <c r="E7250">
        <v>2.38</v>
      </c>
      <c r="F7250">
        <v>3.65</v>
      </c>
      <c r="G7250">
        <v>4.5599999999999996</v>
      </c>
      <c r="H7250">
        <v>2.44</v>
      </c>
      <c r="I7250">
        <v>4.03</v>
      </c>
      <c r="J7250">
        <v>4.99</v>
      </c>
      <c r="K7250">
        <v>2.7</v>
      </c>
      <c r="U7250">
        <v>150</v>
      </c>
      <c r="V7250">
        <v>173</v>
      </c>
      <c r="W7250">
        <v>163</v>
      </c>
      <c r="X7250">
        <v>98</v>
      </c>
      <c r="Y7250">
        <v>134</v>
      </c>
      <c r="Z7250">
        <v>126</v>
      </c>
      <c r="AA7250">
        <f t="shared" si="1536"/>
        <v>844</v>
      </c>
      <c r="AB7250">
        <f t="shared" si="1529"/>
        <v>1.4064273396143757E-4</v>
      </c>
      <c r="AC7250" s="175"/>
    </row>
    <row r="7251" spans="1:29">
      <c r="A7251" t="s">
        <v>15735</v>
      </c>
      <c r="B7251" t="s">
        <v>15736</v>
      </c>
      <c r="C7251">
        <v>2.97</v>
      </c>
      <c r="D7251">
        <v>3.43</v>
      </c>
      <c r="E7251">
        <v>2.37</v>
      </c>
      <c r="F7251">
        <v>3.55</v>
      </c>
      <c r="G7251">
        <v>4.4800000000000004</v>
      </c>
      <c r="H7251">
        <v>2.41</v>
      </c>
      <c r="I7251">
        <v>3.97</v>
      </c>
      <c r="J7251">
        <v>4.96</v>
      </c>
      <c r="K7251">
        <v>2.7</v>
      </c>
      <c r="U7251">
        <v>123</v>
      </c>
      <c r="V7251">
        <v>144</v>
      </c>
      <c r="W7251">
        <v>114</v>
      </c>
      <c r="X7251">
        <v>95</v>
      </c>
      <c r="Y7251">
        <v>122</v>
      </c>
      <c r="Z7251">
        <v>73</v>
      </c>
      <c r="AA7251">
        <f t="shared" si="1536"/>
        <v>671</v>
      </c>
      <c r="AB7251">
        <f t="shared" si="1529"/>
        <v>1.1181430626555047E-4</v>
      </c>
      <c r="AC7251" s="175"/>
    </row>
    <row r="7252" spans="1:29">
      <c r="A7252" t="s">
        <v>15737</v>
      </c>
      <c r="B7252" t="s">
        <v>15738</v>
      </c>
      <c r="C7252">
        <v>2.93</v>
      </c>
      <c r="D7252">
        <v>3.39</v>
      </c>
      <c r="E7252">
        <v>2.35</v>
      </c>
      <c r="F7252">
        <v>3.48</v>
      </c>
      <c r="G7252">
        <v>4.42</v>
      </c>
      <c r="H7252">
        <v>2.39</v>
      </c>
      <c r="I7252">
        <v>3.93</v>
      </c>
      <c r="J7252">
        <v>4.9400000000000004</v>
      </c>
      <c r="K7252">
        <v>2.7</v>
      </c>
      <c r="U7252">
        <v>115</v>
      </c>
      <c r="V7252">
        <v>106</v>
      </c>
      <c r="W7252">
        <v>88</v>
      </c>
      <c r="X7252">
        <v>71</v>
      </c>
      <c r="Y7252">
        <v>91</v>
      </c>
      <c r="Z7252">
        <v>30</v>
      </c>
      <c r="AA7252">
        <f t="shared" si="1536"/>
        <v>501</v>
      </c>
      <c r="AB7252">
        <f t="shared" si="1529"/>
        <v>8.3485793500805947E-5</v>
      </c>
      <c r="AC7252" s="175"/>
    </row>
    <row r="7253" spans="1:29">
      <c r="A7253" t="s">
        <v>15739</v>
      </c>
      <c r="B7253" t="s">
        <v>15740</v>
      </c>
      <c r="C7253">
        <v>2.86</v>
      </c>
      <c r="D7253">
        <v>3.34</v>
      </c>
      <c r="E7253">
        <v>2.33</v>
      </c>
      <c r="F7253">
        <v>3.37</v>
      </c>
      <c r="G7253">
        <v>4.32</v>
      </c>
      <c r="H7253">
        <v>2.36</v>
      </c>
      <c r="I7253">
        <v>3.86</v>
      </c>
      <c r="J7253">
        <v>4.9000000000000004</v>
      </c>
      <c r="K7253">
        <v>2.7</v>
      </c>
      <c r="U7253">
        <v>150</v>
      </c>
      <c r="V7253">
        <v>104</v>
      </c>
      <c r="W7253">
        <v>109</v>
      </c>
      <c r="X7253">
        <v>66</v>
      </c>
      <c r="Y7253">
        <v>68</v>
      </c>
      <c r="Z7253">
        <v>13</v>
      </c>
      <c r="AA7253">
        <f t="shared" si="1536"/>
        <v>510</v>
      </c>
      <c r="AB7253">
        <f t="shared" si="1529"/>
        <v>8.4985538294233596E-5</v>
      </c>
      <c r="AC7253" s="175">
        <f t="shared" ref="AC7253:AC7313" si="1540">SUM(AB7253:AB7256)/4</f>
        <v>9.2317623950991017E-5</v>
      </c>
    </row>
    <row r="7254" spans="1:29">
      <c r="A7254" t="s">
        <v>15741</v>
      </c>
      <c r="B7254" t="s">
        <v>15742</v>
      </c>
      <c r="C7254">
        <v>2.83</v>
      </c>
      <c r="D7254">
        <v>3.31</v>
      </c>
      <c r="E7254">
        <v>2.3199999999999998</v>
      </c>
      <c r="F7254">
        <v>3.31</v>
      </c>
      <c r="G7254">
        <v>4.2699999999999996</v>
      </c>
      <c r="H7254">
        <v>2.34</v>
      </c>
      <c r="I7254">
        <v>3.83</v>
      </c>
      <c r="J7254">
        <v>4.88</v>
      </c>
      <c r="K7254">
        <v>2.7</v>
      </c>
      <c r="U7254">
        <v>153</v>
      </c>
      <c r="V7254">
        <v>113</v>
      </c>
      <c r="W7254">
        <v>114</v>
      </c>
      <c r="X7254">
        <v>82</v>
      </c>
      <c r="Y7254">
        <v>71</v>
      </c>
      <c r="Z7254">
        <v>15</v>
      </c>
      <c r="AA7254">
        <f t="shared" si="1536"/>
        <v>548</v>
      </c>
      <c r="AB7254">
        <f t="shared" ref="AB7254:AB7317" si="1541">AA7254/$AD$4</f>
        <v>9.1317794088705904E-5</v>
      </c>
      <c r="AC7254" s="175"/>
    </row>
    <row r="7255" spans="1:29">
      <c r="A7255" t="s">
        <v>15743</v>
      </c>
      <c r="B7255" t="s">
        <v>15744</v>
      </c>
      <c r="C7255">
        <v>2.79</v>
      </c>
      <c r="D7255">
        <v>3.27</v>
      </c>
      <c r="E7255">
        <v>2.2999999999999998</v>
      </c>
      <c r="F7255">
        <v>3.22</v>
      </c>
      <c r="G7255">
        <v>4.1900000000000004</v>
      </c>
      <c r="H7255">
        <v>2.31</v>
      </c>
      <c r="I7255">
        <v>3.78</v>
      </c>
      <c r="J7255">
        <v>4.8499999999999996</v>
      </c>
      <c r="K7255">
        <v>2.7</v>
      </c>
      <c r="U7255">
        <v>158</v>
      </c>
      <c r="V7255">
        <v>112</v>
      </c>
      <c r="W7255">
        <v>118</v>
      </c>
      <c r="X7255">
        <v>86</v>
      </c>
      <c r="Y7255">
        <v>69</v>
      </c>
      <c r="Z7255">
        <v>12</v>
      </c>
      <c r="AA7255">
        <f t="shared" si="1536"/>
        <v>555</v>
      </c>
      <c r="AB7255">
        <f t="shared" si="1541"/>
        <v>9.2484262261371858E-5</v>
      </c>
      <c r="AC7255" s="175"/>
    </row>
    <row r="7256" spans="1:29">
      <c r="A7256" t="s">
        <v>15745</v>
      </c>
      <c r="B7256" t="s">
        <v>15746</v>
      </c>
      <c r="C7256">
        <v>2.73</v>
      </c>
      <c r="D7256">
        <v>3.23</v>
      </c>
      <c r="E7256">
        <v>2.2799999999999998</v>
      </c>
      <c r="F7256">
        <v>3.12</v>
      </c>
      <c r="G7256">
        <v>4.0999999999999996</v>
      </c>
      <c r="H7256">
        <v>2.27</v>
      </c>
      <c r="I7256">
        <v>3.72</v>
      </c>
      <c r="J7256">
        <v>4.82</v>
      </c>
      <c r="K7256">
        <v>2.7</v>
      </c>
      <c r="U7256">
        <v>173</v>
      </c>
      <c r="V7256">
        <v>124</v>
      </c>
      <c r="W7256">
        <v>129</v>
      </c>
      <c r="X7256">
        <v>88</v>
      </c>
      <c r="Y7256">
        <v>66</v>
      </c>
      <c r="Z7256">
        <v>23</v>
      </c>
      <c r="AA7256">
        <f t="shared" si="1536"/>
        <v>603</v>
      </c>
      <c r="AB7256">
        <f t="shared" si="1541"/>
        <v>1.0048290115965267E-4</v>
      </c>
      <c r="AC7256" s="175"/>
    </row>
    <row r="7257" spans="1:29">
      <c r="A7257" t="s">
        <v>15747</v>
      </c>
      <c r="B7257" t="s">
        <v>15748</v>
      </c>
      <c r="C7257">
        <v>2.73</v>
      </c>
      <c r="D7257">
        <v>3.23</v>
      </c>
      <c r="E7257">
        <v>2.2799999999999998</v>
      </c>
      <c r="F7257">
        <v>3.11</v>
      </c>
      <c r="G7257">
        <v>4.0999999999999996</v>
      </c>
      <c r="H7257">
        <v>2.2599999999999998</v>
      </c>
      <c r="I7257">
        <v>3.72</v>
      </c>
      <c r="J7257">
        <v>4.82</v>
      </c>
      <c r="K7257">
        <v>2.7</v>
      </c>
      <c r="U7257">
        <v>184</v>
      </c>
      <c r="V7257">
        <v>153</v>
      </c>
      <c r="W7257">
        <v>155</v>
      </c>
      <c r="X7257">
        <v>120</v>
      </c>
      <c r="Y7257">
        <v>106</v>
      </c>
      <c r="Z7257">
        <v>53</v>
      </c>
      <c r="AA7257">
        <f t="shared" si="1536"/>
        <v>771</v>
      </c>
      <c r="AB7257">
        <f t="shared" si="1541"/>
        <v>1.2847813730363549E-4</v>
      </c>
      <c r="AC7257" s="175">
        <f t="shared" ref="AC7257:AC7317" si="1542">SUM(AB7257:AB7260)/4</f>
        <v>1.8971771636859793E-4</v>
      </c>
    </row>
    <row r="7258" spans="1:29">
      <c r="A7258" t="s">
        <v>15749</v>
      </c>
      <c r="B7258" t="s">
        <v>15750</v>
      </c>
      <c r="C7258">
        <v>2.72</v>
      </c>
      <c r="D7258">
        <v>3.21</v>
      </c>
      <c r="E7258">
        <v>2.27</v>
      </c>
      <c r="F7258">
        <v>3.09</v>
      </c>
      <c r="G7258">
        <v>4.08</v>
      </c>
      <c r="H7258">
        <v>2.2599999999999998</v>
      </c>
      <c r="I7258">
        <v>3.7</v>
      </c>
      <c r="J7258">
        <v>4.8</v>
      </c>
      <c r="K7258">
        <v>2.7</v>
      </c>
      <c r="U7258">
        <v>197</v>
      </c>
      <c r="V7258">
        <v>231</v>
      </c>
      <c r="W7258">
        <v>207</v>
      </c>
      <c r="X7258">
        <v>194</v>
      </c>
      <c r="Y7258">
        <v>144</v>
      </c>
      <c r="Z7258">
        <v>168</v>
      </c>
      <c r="AA7258">
        <f t="shared" si="1536"/>
        <v>1141</v>
      </c>
      <c r="AB7258">
        <f t="shared" si="1541"/>
        <v>1.9013431214455007E-4</v>
      </c>
      <c r="AC7258" s="175"/>
    </row>
    <row r="7259" spans="1:29">
      <c r="A7259" t="s">
        <v>15751</v>
      </c>
      <c r="B7259" t="s">
        <v>15752</v>
      </c>
      <c r="C7259">
        <v>2.71</v>
      </c>
      <c r="D7259">
        <v>3.2</v>
      </c>
      <c r="E7259">
        <v>2.2599999999999998</v>
      </c>
      <c r="F7259">
        <v>3.07</v>
      </c>
      <c r="G7259">
        <v>4.0599999999999996</v>
      </c>
      <c r="H7259">
        <v>2.25</v>
      </c>
      <c r="I7259">
        <v>3.69</v>
      </c>
      <c r="J7259">
        <v>4.8</v>
      </c>
      <c r="K7259">
        <v>2.7</v>
      </c>
      <c r="U7259">
        <v>231</v>
      </c>
      <c r="V7259">
        <v>239</v>
      </c>
      <c r="W7259">
        <v>256</v>
      </c>
      <c r="X7259">
        <v>220</v>
      </c>
      <c r="Y7259">
        <v>122</v>
      </c>
      <c r="Z7259">
        <v>262</v>
      </c>
      <c r="AA7259">
        <f t="shared" si="1536"/>
        <v>1330</v>
      </c>
      <c r="AB7259">
        <f t="shared" si="1541"/>
        <v>2.2162895280653075E-4</v>
      </c>
      <c r="AC7259" s="175"/>
    </row>
    <row r="7260" spans="1:29">
      <c r="A7260" t="s">
        <v>15753</v>
      </c>
      <c r="B7260" t="s">
        <v>15754</v>
      </c>
      <c r="C7260">
        <v>2.75</v>
      </c>
      <c r="D7260">
        <v>3.24</v>
      </c>
      <c r="E7260">
        <v>2.2799999999999998</v>
      </c>
      <c r="F7260">
        <v>3.11</v>
      </c>
      <c r="G7260">
        <v>4.08</v>
      </c>
      <c r="H7260">
        <v>2.2400000000000002</v>
      </c>
      <c r="I7260">
        <v>3.74</v>
      </c>
      <c r="J7260">
        <v>4.83</v>
      </c>
      <c r="K7260">
        <v>2.7</v>
      </c>
      <c r="U7260">
        <v>249</v>
      </c>
      <c r="V7260">
        <v>222</v>
      </c>
      <c r="W7260">
        <v>243</v>
      </c>
      <c r="X7260">
        <v>218</v>
      </c>
      <c r="Y7260">
        <v>154</v>
      </c>
      <c r="Z7260">
        <v>226</v>
      </c>
      <c r="AA7260">
        <f t="shared" si="1536"/>
        <v>1312</v>
      </c>
      <c r="AB7260">
        <f t="shared" si="1541"/>
        <v>2.1862946321967545E-4</v>
      </c>
      <c r="AC7260" s="175"/>
    </row>
    <row r="7261" spans="1:29">
      <c r="A7261" t="s">
        <v>15755</v>
      </c>
      <c r="B7261" t="s">
        <v>15756</v>
      </c>
      <c r="C7261">
        <v>2.89</v>
      </c>
      <c r="D7261">
        <v>3.36</v>
      </c>
      <c r="E7261">
        <v>2.33</v>
      </c>
      <c r="F7261">
        <v>3.33</v>
      </c>
      <c r="G7261">
        <v>4.26</v>
      </c>
      <c r="H7261">
        <v>2.2999999999999998</v>
      </c>
      <c r="I7261">
        <v>3.89</v>
      </c>
      <c r="J7261">
        <v>4.91</v>
      </c>
      <c r="K7261">
        <v>2.7</v>
      </c>
      <c r="U7261">
        <v>269</v>
      </c>
      <c r="V7261">
        <v>222</v>
      </c>
      <c r="W7261">
        <v>234</v>
      </c>
      <c r="X7261">
        <v>164</v>
      </c>
      <c r="Y7261">
        <v>138</v>
      </c>
      <c r="Z7261">
        <v>171</v>
      </c>
      <c r="AA7261">
        <f t="shared" si="1536"/>
        <v>1198</v>
      </c>
      <c r="AB7261">
        <f t="shared" si="1541"/>
        <v>1.9963269583625853E-4</v>
      </c>
      <c r="AC7261" s="175">
        <f t="shared" ref="AC7261" si="1543">SUM(AB7261:AB7264)/4</f>
        <v>1.8563507776426711E-4</v>
      </c>
    </row>
    <row r="7262" spans="1:29">
      <c r="A7262" t="s">
        <v>15757</v>
      </c>
      <c r="B7262" t="s">
        <v>15758</v>
      </c>
      <c r="C7262">
        <v>3.04</v>
      </c>
      <c r="D7262">
        <v>3.49</v>
      </c>
      <c r="E7262">
        <v>2.39</v>
      </c>
      <c r="F7262">
        <v>3.6</v>
      </c>
      <c r="G7262">
        <v>4.49</v>
      </c>
      <c r="H7262">
        <v>2.39</v>
      </c>
      <c r="I7262">
        <v>4.05</v>
      </c>
      <c r="J7262">
        <v>5.01</v>
      </c>
      <c r="K7262">
        <v>2.7</v>
      </c>
      <c r="U7262">
        <v>252</v>
      </c>
      <c r="V7262">
        <v>212</v>
      </c>
      <c r="W7262">
        <v>220</v>
      </c>
      <c r="X7262">
        <v>153</v>
      </c>
      <c r="Y7262">
        <v>140</v>
      </c>
      <c r="Z7262">
        <v>164</v>
      </c>
      <c r="AA7262">
        <f t="shared" si="1536"/>
        <v>1141</v>
      </c>
      <c r="AB7262">
        <f t="shared" si="1541"/>
        <v>1.9013431214455007E-4</v>
      </c>
      <c r="AC7262" s="175"/>
    </row>
    <row r="7263" spans="1:29">
      <c r="A7263" t="s">
        <v>15759</v>
      </c>
      <c r="B7263" t="s">
        <v>15760</v>
      </c>
      <c r="C7263">
        <v>3.24</v>
      </c>
      <c r="D7263">
        <v>3.66</v>
      </c>
      <c r="E7263">
        <v>2.4700000000000002</v>
      </c>
      <c r="F7263">
        <v>3.91</v>
      </c>
      <c r="G7263">
        <v>4.7300000000000004</v>
      </c>
      <c r="H7263">
        <v>2.4700000000000002</v>
      </c>
      <c r="I7263">
        <v>4.26</v>
      </c>
      <c r="J7263">
        <v>5.12</v>
      </c>
      <c r="K7263">
        <v>2.7</v>
      </c>
      <c r="U7263">
        <v>234</v>
      </c>
      <c r="V7263">
        <v>206</v>
      </c>
      <c r="W7263">
        <v>209</v>
      </c>
      <c r="X7263">
        <v>150</v>
      </c>
      <c r="Y7263">
        <v>133</v>
      </c>
      <c r="Z7263">
        <v>149</v>
      </c>
      <c r="AA7263">
        <f t="shared" si="1536"/>
        <v>1081</v>
      </c>
      <c r="AB7263">
        <f t="shared" si="1541"/>
        <v>1.8013601352169904E-4</v>
      </c>
      <c r="AC7263" s="175"/>
    </row>
    <row r="7264" spans="1:29">
      <c r="A7264" t="s">
        <v>15761</v>
      </c>
      <c r="B7264" t="s">
        <v>15762</v>
      </c>
      <c r="C7264">
        <v>3.33</v>
      </c>
      <c r="D7264">
        <v>3.74</v>
      </c>
      <c r="E7264">
        <v>2.5</v>
      </c>
      <c r="F7264">
        <v>4.1100000000000003</v>
      </c>
      <c r="G7264">
        <v>4.9000000000000004</v>
      </c>
      <c r="H7264">
        <v>2.5499999999999998</v>
      </c>
      <c r="I7264">
        <v>4.3600000000000003</v>
      </c>
      <c r="J7264">
        <v>5.18</v>
      </c>
      <c r="K7264">
        <v>2.7</v>
      </c>
      <c r="U7264">
        <v>220</v>
      </c>
      <c r="V7264">
        <v>199</v>
      </c>
      <c r="W7264">
        <v>198</v>
      </c>
      <c r="X7264">
        <v>139</v>
      </c>
      <c r="Y7264">
        <v>129</v>
      </c>
      <c r="Z7264">
        <v>151</v>
      </c>
      <c r="AA7264">
        <f t="shared" si="1536"/>
        <v>1036</v>
      </c>
      <c r="AB7264">
        <f t="shared" si="1541"/>
        <v>1.7263728955456081E-4</v>
      </c>
      <c r="AC7264" s="175"/>
    </row>
    <row r="7265" spans="1:29">
      <c r="A7265" t="s">
        <v>15763</v>
      </c>
      <c r="B7265" t="s">
        <v>15764</v>
      </c>
      <c r="C7265">
        <v>3.4</v>
      </c>
      <c r="D7265">
        <v>3.79</v>
      </c>
      <c r="E7265">
        <v>2.5299999999999998</v>
      </c>
      <c r="F7265">
        <v>4.26</v>
      </c>
      <c r="G7265">
        <v>5.04</v>
      </c>
      <c r="H7265">
        <v>2.61</v>
      </c>
      <c r="I7265">
        <v>4.42</v>
      </c>
      <c r="J7265">
        <v>5.21</v>
      </c>
      <c r="K7265">
        <v>2.7</v>
      </c>
      <c r="U7265">
        <v>210</v>
      </c>
      <c r="V7265">
        <v>196</v>
      </c>
      <c r="W7265">
        <v>195</v>
      </c>
      <c r="X7265">
        <v>131</v>
      </c>
      <c r="Y7265">
        <v>130</v>
      </c>
      <c r="Z7265">
        <v>145</v>
      </c>
      <c r="AA7265">
        <f t="shared" si="1536"/>
        <v>1007</v>
      </c>
      <c r="AB7265">
        <f t="shared" si="1541"/>
        <v>1.6780477855351614E-4</v>
      </c>
      <c r="AC7265" s="175">
        <f t="shared" ref="AC7265:AC7325" si="1544">SUM(AB7265:AB7268)/4</f>
        <v>1.5976448007764014E-4</v>
      </c>
    </row>
    <row r="7266" spans="1:29">
      <c r="A7266" t="s">
        <v>15765</v>
      </c>
      <c r="B7266" t="s">
        <v>15766</v>
      </c>
      <c r="C7266">
        <v>3.42</v>
      </c>
      <c r="D7266">
        <v>3.81</v>
      </c>
      <c r="E7266">
        <v>2.5299999999999998</v>
      </c>
      <c r="F7266">
        <v>4.34</v>
      </c>
      <c r="G7266">
        <v>5.1100000000000003</v>
      </c>
      <c r="H7266">
        <v>2.64</v>
      </c>
      <c r="I7266">
        <v>4.4400000000000004</v>
      </c>
      <c r="J7266">
        <v>5.23</v>
      </c>
      <c r="K7266">
        <v>2.7</v>
      </c>
      <c r="U7266">
        <v>213</v>
      </c>
      <c r="V7266">
        <v>197</v>
      </c>
      <c r="W7266">
        <v>200</v>
      </c>
      <c r="X7266">
        <v>105</v>
      </c>
      <c r="Y7266">
        <v>119</v>
      </c>
      <c r="Z7266">
        <v>117</v>
      </c>
      <c r="AA7266">
        <f t="shared" si="1536"/>
        <v>951</v>
      </c>
      <c r="AB7266">
        <f t="shared" si="1541"/>
        <v>1.5847303317218853E-4</v>
      </c>
      <c r="AC7266" s="175"/>
    </row>
    <row r="7267" spans="1:29">
      <c r="A7267" t="s">
        <v>15767</v>
      </c>
      <c r="B7267" t="s">
        <v>15768</v>
      </c>
      <c r="C7267">
        <v>3.42</v>
      </c>
      <c r="D7267">
        <v>3.8</v>
      </c>
      <c r="E7267">
        <v>2.5299999999999998</v>
      </c>
      <c r="F7267">
        <v>4.3499999999999996</v>
      </c>
      <c r="G7267">
        <v>5.13</v>
      </c>
      <c r="H7267">
        <v>2.66</v>
      </c>
      <c r="I7267">
        <v>4.4400000000000004</v>
      </c>
      <c r="J7267">
        <v>5.22</v>
      </c>
      <c r="K7267">
        <v>2.7</v>
      </c>
      <c r="U7267">
        <v>214</v>
      </c>
      <c r="V7267">
        <v>197</v>
      </c>
      <c r="W7267">
        <v>206</v>
      </c>
      <c r="X7267">
        <v>93</v>
      </c>
      <c r="Y7267">
        <v>122</v>
      </c>
      <c r="Z7267">
        <v>112</v>
      </c>
      <c r="AA7267">
        <f t="shared" si="1536"/>
        <v>944</v>
      </c>
      <c r="AB7267">
        <f t="shared" si="1541"/>
        <v>1.5730656499952258E-4</v>
      </c>
      <c r="AC7267" s="175"/>
    </row>
    <row r="7268" spans="1:29">
      <c r="A7268" t="s">
        <v>15769</v>
      </c>
      <c r="B7268" t="s">
        <v>15770</v>
      </c>
      <c r="C7268">
        <v>3.33</v>
      </c>
      <c r="D7268">
        <v>3.74</v>
      </c>
      <c r="E7268">
        <v>2.5</v>
      </c>
      <c r="F7268">
        <v>4.2300000000000004</v>
      </c>
      <c r="G7268">
        <v>5.04</v>
      </c>
      <c r="H7268">
        <v>2.63</v>
      </c>
      <c r="I7268">
        <v>4.3499999999999996</v>
      </c>
      <c r="J7268">
        <v>5.18</v>
      </c>
      <c r="K7268">
        <v>2.7</v>
      </c>
      <c r="U7268">
        <v>214</v>
      </c>
      <c r="V7268">
        <v>203</v>
      </c>
      <c r="W7268">
        <v>216</v>
      </c>
      <c r="X7268">
        <v>89</v>
      </c>
      <c r="Y7268">
        <v>111</v>
      </c>
      <c r="Z7268">
        <v>100</v>
      </c>
      <c r="AA7268">
        <f t="shared" si="1536"/>
        <v>933</v>
      </c>
      <c r="AB7268">
        <f t="shared" si="1541"/>
        <v>1.5547354358533323E-4</v>
      </c>
      <c r="AC7268" s="175"/>
    </row>
    <row r="7269" spans="1:29">
      <c r="A7269" t="s">
        <v>15771</v>
      </c>
      <c r="B7269" t="s">
        <v>15772</v>
      </c>
      <c r="C7269">
        <v>3.21</v>
      </c>
      <c r="D7269">
        <v>3.63</v>
      </c>
      <c r="E7269">
        <v>2.46</v>
      </c>
      <c r="F7269">
        <v>4.0199999999999996</v>
      </c>
      <c r="G7269">
        <v>4.87</v>
      </c>
      <c r="H7269">
        <v>2.57</v>
      </c>
      <c r="I7269">
        <v>4.22</v>
      </c>
      <c r="J7269">
        <v>5.1100000000000003</v>
      </c>
      <c r="K7269">
        <v>2.7</v>
      </c>
      <c r="U7269">
        <v>221</v>
      </c>
      <c r="V7269">
        <v>215</v>
      </c>
      <c r="W7269">
        <v>225</v>
      </c>
      <c r="X7269">
        <v>77</v>
      </c>
      <c r="Y7269">
        <v>109</v>
      </c>
      <c r="Z7269">
        <v>118</v>
      </c>
      <c r="AA7269">
        <f t="shared" si="1536"/>
        <v>965</v>
      </c>
      <c r="AB7269">
        <f t="shared" si="1541"/>
        <v>1.6080596951752044E-4</v>
      </c>
      <c r="AC7269" s="175">
        <f t="shared" ref="AC7269:AC7329" si="1545">SUM(AB7269:AB7272)/4</f>
        <v>1.6855465095022998E-4</v>
      </c>
    </row>
    <row r="7270" spans="1:29">
      <c r="A7270" t="s">
        <v>15773</v>
      </c>
      <c r="B7270" t="s">
        <v>15774</v>
      </c>
      <c r="C7270">
        <v>3.06</v>
      </c>
      <c r="D7270">
        <v>3.51</v>
      </c>
      <c r="E7270">
        <v>2.4</v>
      </c>
      <c r="F7270">
        <v>3.74</v>
      </c>
      <c r="G7270">
        <v>4.63</v>
      </c>
      <c r="H7270">
        <v>2.48</v>
      </c>
      <c r="I7270">
        <v>4.08</v>
      </c>
      <c r="J7270">
        <v>5.0199999999999996</v>
      </c>
      <c r="K7270">
        <v>2.7</v>
      </c>
      <c r="U7270">
        <v>219</v>
      </c>
      <c r="V7270">
        <v>223</v>
      </c>
      <c r="W7270">
        <v>234</v>
      </c>
      <c r="X7270">
        <v>82</v>
      </c>
      <c r="Y7270">
        <v>117</v>
      </c>
      <c r="Z7270">
        <v>139</v>
      </c>
      <c r="AA7270">
        <f t="shared" si="1536"/>
        <v>1014</v>
      </c>
      <c r="AB7270">
        <f t="shared" si="1541"/>
        <v>1.6897124672618209E-4</v>
      </c>
      <c r="AC7270" s="175"/>
    </row>
    <row r="7271" spans="1:29">
      <c r="A7271" t="s">
        <v>15775</v>
      </c>
      <c r="B7271" t="s">
        <v>15776</v>
      </c>
      <c r="C7271">
        <v>2.98</v>
      </c>
      <c r="D7271">
        <v>3.44</v>
      </c>
      <c r="E7271">
        <v>2.37</v>
      </c>
      <c r="F7271">
        <v>3.56</v>
      </c>
      <c r="G7271">
        <v>4.4800000000000004</v>
      </c>
      <c r="H7271">
        <v>2.41</v>
      </c>
      <c r="I7271">
        <v>3.98</v>
      </c>
      <c r="J7271">
        <v>4.97</v>
      </c>
      <c r="K7271">
        <v>2.7</v>
      </c>
      <c r="U7271">
        <v>211</v>
      </c>
      <c r="V7271">
        <v>229</v>
      </c>
      <c r="W7271">
        <v>240</v>
      </c>
      <c r="X7271">
        <v>87</v>
      </c>
      <c r="Y7271">
        <v>123</v>
      </c>
      <c r="Z7271">
        <v>135</v>
      </c>
      <c r="AA7271">
        <f t="shared" si="1536"/>
        <v>1025</v>
      </c>
      <c r="AB7271">
        <f t="shared" si="1541"/>
        <v>1.7080426814037144E-4</v>
      </c>
      <c r="AC7271" s="175"/>
    </row>
    <row r="7272" spans="1:29">
      <c r="A7272" t="s">
        <v>15777</v>
      </c>
      <c r="B7272" t="s">
        <v>15778</v>
      </c>
      <c r="C7272">
        <v>2.93</v>
      </c>
      <c r="D7272">
        <v>3.4</v>
      </c>
      <c r="E7272">
        <v>2.35</v>
      </c>
      <c r="F7272">
        <v>3.48</v>
      </c>
      <c r="G7272">
        <v>4.41</v>
      </c>
      <c r="H7272">
        <v>2.39</v>
      </c>
      <c r="I7272">
        <v>3.94</v>
      </c>
      <c r="J7272">
        <v>4.9400000000000004</v>
      </c>
      <c r="K7272">
        <v>2.7</v>
      </c>
      <c r="U7272">
        <v>202</v>
      </c>
      <c r="V7272">
        <v>231</v>
      </c>
      <c r="W7272">
        <v>239</v>
      </c>
      <c r="X7272">
        <v>101</v>
      </c>
      <c r="Y7272">
        <v>127</v>
      </c>
      <c r="Z7272">
        <v>142</v>
      </c>
      <c r="AA7272">
        <f t="shared" si="1536"/>
        <v>1042</v>
      </c>
      <c r="AB7272">
        <f t="shared" si="1541"/>
        <v>1.7363711941684591E-4</v>
      </c>
      <c r="AC7272" s="175"/>
    </row>
    <row r="7273" spans="1:29">
      <c r="A7273" t="s">
        <v>15779</v>
      </c>
      <c r="B7273" t="s">
        <v>15780</v>
      </c>
      <c r="C7273">
        <v>2.89</v>
      </c>
      <c r="D7273">
        <v>3.36</v>
      </c>
      <c r="E7273">
        <v>2.34</v>
      </c>
      <c r="F7273">
        <v>3.4</v>
      </c>
      <c r="G7273">
        <v>4.3499999999999996</v>
      </c>
      <c r="H7273">
        <v>2.36</v>
      </c>
      <c r="I7273">
        <v>3.89</v>
      </c>
      <c r="J7273">
        <v>4.91</v>
      </c>
      <c r="K7273">
        <v>2.7</v>
      </c>
      <c r="U7273">
        <v>198</v>
      </c>
      <c r="V7273">
        <v>224</v>
      </c>
      <c r="W7273">
        <v>227</v>
      </c>
      <c r="X7273">
        <v>106</v>
      </c>
      <c r="Y7273">
        <v>138</v>
      </c>
      <c r="Z7273">
        <v>147</v>
      </c>
      <c r="AA7273">
        <f t="shared" si="1536"/>
        <v>1040</v>
      </c>
      <c r="AB7273">
        <f t="shared" si="1541"/>
        <v>1.733038427960842E-4</v>
      </c>
      <c r="AC7273" s="175">
        <f t="shared" ref="AC7273:AC7333" si="1546">SUM(AB7273:AB7276)/4</f>
        <v>1.3860141465927217E-4</v>
      </c>
    </row>
    <row r="7274" spans="1:29">
      <c r="A7274" t="s">
        <v>15781</v>
      </c>
      <c r="B7274" t="s">
        <v>15782</v>
      </c>
      <c r="C7274">
        <v>2.86</v>
      </c>
      <c r="D7274">
        <v>3.33</v>
      </c>
      <c r="E7274">
        <v>2.3199999999999998</v>
      </c>
      <c r="F7274">
        <v>3.35</v>
      </c>
      <c r="G7274">
        <v>4.3099999999999996</v>
      </c>
      <c r="H7274">
        <v>2.35</v>
      </c>
      <c r="I7274">
        <v>3.85</v>
      </c>
      <c r="J7274">
        <v>4.8899999999999997</v>
      </c>
      <c r="K7274">
        <v>2.7</v>
      </c>
      <c r="U7274">
        <v>186</v>
      </c>
      <c r="V7274">
        <v>203</v>
      </c>
      <c r="W7274">
        <v>200</v>
      </c>
      <c r="X7274">
        <v>97</v>
      </c>
      <c r="Y7274">
        <v>134</v>
      </c>
      <c r="Z7274">
        <v>126</v>
      </c>
      <c r="AA7274">
        <f t="shared" si="1536"/>
        <v>946</v>
      </c>
      <c r="AB7274">
        <f t="shared" si="1541"/>
        <v>1.5763984162028429E-4</v>
      </c>
      <c r="AC7274" s="175"/>
    </row>
    <row r="7275" spans="1:29">
      <c r="A7275" t="s">
        <v>15783</v>
      </c>
      <c r="B7275" t="s">
        <v>15784</v>
      </c>
      <c r="C7275">
        <v>2.79</v>
      </c>
      <c r="D7275">
        <v>3.27</v>
      </c>
      <c r="E7275">
        <v>2.2999999999999998</v>
      </c>
      <c r="F7275">
        <v>3.2</v>
      </c>
      <c r="G7275">
        <v>4.17</v>
      </c>
      <c r="H7275">
        <v>2.29</v>
      </c>
      <c r="I7275">
        <v>3.78</v>
      </c>
      <c r="J7275">
        <v>4.8499999999999996</v>
      </c>
      <c r="K7275">
        <v>2.7</v>
      </c>
      <c r="U7275">
        <v>157</v>
      </c>
      <c r="V7275">
        <v>172</v>
      </c>
      <c r="W7275">
        <v>144</v>
      </c>
      <c r="X7275">
        <v>94</v>
      </c>
      <c r="Y7275">
        <v>122</v>
      </c>
      <c r="Z7275">
        <v>73</v>
      </c>
      <c r="AA7275">
        <f t="shared" si="1536"/>
        <v>762</v>
      </c>
      <c r="AB7275">
        <f t="shared" si="1541"/>
        <v>1.2697839251020785E-4</v>
      </c>
      <c r="AC7275" s="175"/>
    </row>
    <row r="7276" spans="1:29">
      <c r="A7276" t="s">
        <v>15785</v>
      </c>
      <c r="B7276" t="s">
        <v>15786</v>
      </c>
      <c r="C7276">
        <v>2.74</v>
      </c>
      <c r="D7276">
        <v>3.23</v>
      </c>
      <c r="E7276">
        <v>2.2799999999999998</v>
      </c>
      <c r="F7276">
        <v>3.13</v>
      </c>
      <c r="G7276">
        <v>4.1100000000000003</v>
      </c>
      <c r="H7276">
        <v>2.27</v>
      </c>
      <c r="I7276">
        <v>3.73</v>
      </c>
      <c r="J7276">
        <v>4.82</v>
      </c>
      <c r="K7276">
        <v>2.7</v>
      </c>
      <c r="U7276">
        <v>147</v>
      </c>
      <c r="V7276">
        <v>126</v>
      </c>
      <c r="W7276">
        <v>115</v>
      </c>
      <c r="X7276">
        <v>70</v>
      </c>
      <c r="Y7276">
        <v>91</v>
      </c>
      <c r="Z7276">
        <v>30</v>
      </c>
      <c r="AA7276">
        <f t="shared" si="1536"/>
        <v>579</v>
      </c>
      <c r="AB7276">
        <f t="shared" si="1541"/>
        <v>9.6483581710512256E-5</v>
      </c>
      <c r="AC7276" s="175"/>
    </row>
    <row r="7277" spans="1:29">
      <c r="A7277" t="s">
        <v>15787</v>
      </c>
      <c r="B7277" t="s">
        <v>15788</v>
      </c>
      <c r="C7277">
        <v>2.7</v>
      </c>
      <c r="D7277">
        <v>3.2</v>
      </c>
      <c r="E7277">
        <v>2.27</v>
      </c>
      <c r="F7277">
        <v>3.06</v>
      </c>
      <c r="G7277">
        <v>4.04</v>
      </c>
      <c r="H7277">
        <v>2.25</v>
      </c>
      <c r="I7277">
        <v>3.69</v>
      </c>
      <c r="J7277">
        <v>4.79</v>
      </c>
      <c r="K7277">
        <v>2.7</v>
      </c>
      <c r="U7277">
        <v>174</v>
      </c>
      <c r="V7277">
        <v>117</v>
      </c>
      <c r="W7277">
        <v>128</v>
      </c>
      <c r="X7277">
        <v>66</v>
      </c>
      <c r="Y7277">
        <v>68</v>
      </c>
      <c r="Z7277">
        <v>13</v>
      </c>
      <c r="AA7277">
        <f t="shared" si="1536"/>
        <v>566</v>
      </c>
      <c r="AB7277">
        <f t="shared" si="1541"/>
        <v>9.4317283675561203E-5</v>
      </c>
      <c r="AC7277" s="175">
        <f t="shared" ref="AC7277:AC7337" si="1547">SUM(AB7277:AB7280)/4</f>
        <v>1.0206596510827075E-4</v>
      </c>
    </row>
    <row r="7278" spans="1:29">
      <c r="A7278" t="s">
        <v>15789</v>
      </c>
      <c r="B7278" t="s">
        <v>15790</v>
      </c>
      <c r="C7278">
        <v>2.69</v>
      </c>
      <c r="D7278">
        <v>3.19</v>
      </c>
      <c r="E7278">
        <v>2.2599999999999998</v>
      </c>
      <c r="F7278">
        <v>3.03</v>
      </c>
      <c r="G7278">
        <v>4.0199999999999996</v>
      </c>
      <c r="H7278">
        <v>2.2400000000000002</v>
      </c>
      <c r="I7278">
        <v>3.67</v>
      </c>
      <c r="J7278">
        <v>4.79</v>
      </c>
      <c r="K7278">
        <v>2.7</v>
      </c>
      <c r="U7278">
        <v>179</v>
      </c>
      <c r="V7278">
        <v>126</v>
      </c>
      <c r="W7278">
        <v>132</v>
      </c>
      <c r="X7278">
        <v>83</v>
      </c>
      <c r="Y7278">
        <v>71</v>
      </c>
      <c r="Z7278">
        <v>15</v>
      </c>
      <c r="AA7278">
        <f t="shared" si="1536"/>
        <v>606</v>
      </c>
      <c r="AB7278">
        <f t="shared" si="1541"/>
        <v>1.0098281609079522E-4</v>
      </c>
      <c r="AC7278" s="175"/>
    </row>
    <row r="7279" spans="1:29">
      <c r="A7279" t="s">
        <v>15791</v>
      </c>
      <c r="B7279" t="s">
        <v>15792</v>
      </c>
      <c r="C7279">
        <v>2.65</v>
      </c>
      <c r="D7279">
        <v>3.15</v>
      </c>
      <c r="E7279">
        <v>2.2400000000000002</v>
      </c>
      <c r="F7279">
        <v>2.96</v>
      </c>
      <c r="G7279">
        <v>3.96</v>
      </c>
      <c r="H7279">
        <v>2.21</v>
      </c>
      <c r="I7279">
        <v>3.63</v>
      </c>
      <c r="J7279">
        <v>4.76</v>
      </c>
      <c r="K7279">
        <v>2.7</v>
      </c>
      <c r="U7279">
        <v>184</v>
      </c>
      <c r="V7279">
        <v>128</v>
      </c>
      <c r="W7279">
        <v>136</v>
      </c>
      <c r="X7279">
        <v>87</v>
      </c>
      <c r="Y7279">
        <v>69</v>
      </c>
      <c r="Z7279">
        <v>12</v>
      </c>
      <c r="AA7279">
        <f t="shared" si="1536"/>
        <v>616</v>
      </c>
      <c r="AB7279">
        <f t="shared" si="1541"/>
        <v>1.0264919919460372E-4</v>
      </c>
      <c r="AC7279" s="175"/>
    </row>
    <row r="7280" spans="1:29">
      <c r="A7280" t="s">
        <v>15793</v>
      </c>
      <c r="B7280" t="s">
        <v>15794</v>
      </c>
      <c r="C7280">
        <v>2.62</v>
      </c>
      <c r="D7280">
        <v>3.12</v>
      </c>
      <c r="E7280">
        <v>2.23</v>
      </c>
      <c r="F7280">
        <v>2.91</v>
      </c>
      <c r="G7280">
        <v>3.92</v>
      </c>
      <c r="H7280">
        <v>2.2000000000000002</v>
      </c>
      <c r="I7280">
        <v>3.59</v>
      </c>
      <c r="J7280">
        <v>4.74</v>
      </c>
      <c r="K7280">
        <v>2.7</v>
      </c>
      <c r="U7280">
        <v>199</v>
      </c>
      <c r="V7280">
        <v>140</v>
      </c>
      <c r="W7280">
        <v>146</v>
      </c>
      <c r="X7280">
        <v>88</v>
      </c>
      <c r="Y7280">
        <v>66</v>
      </c>
      <c r="Z7280">
        <v>23</v>
      </c>
      <c r="AA7280">
        <f t="shared" si="1536"/>
        <v>662</v>
      </c>
      <c r="AB7280">
        <f t="shared" si="1541"/>
        <v>1.1031456147212282E-4</v>
      </c>
      <c r="AC7280" s="175"/>
    </row>
    <row r="7281" spans="1:29">
      <c r="A7281" t="s">
        <v>15795</v>
      </c>
      <c r="B7281" t="s">
        <v>15796</v>
      </c>
      <c r="C7281">
        <v>2.61</v>
      </c>
      <c r="D7281">
        <v>3.12</v>
      </c>
      <c r="E7281">
        <v>2.23</v>
      </c>
      <c r="F7281">
        <v>2.91</v>
      </c>
      <c r="G7281">
        <v>3.92</v>
      </c>
      <c r="H7281">
        <v>2.2000000000000002</v>
      </c>
      <c r="I7281">
        <v>3.59</v>
      </c>
      <c r="J7281">
        <v>4.74</v>
      </c>
      <c r="K7281">
        <v>2.7</v>
      </c>
      <c r="U7281">
        <v>208</v>
      </c>
      <c r="V7281">
        <v>169</v>
      </c>
      <c r="W7281">
        <v>171</v>
      </c>
      <c r="X7281">
        <v>122</v>
      </c>
      <c r="Y7281">
        <v>106</v>
      </c>
      <c r="Z7281">
        <v>53</v>
      </c>
      <c r="AA7281">
        <f t="shared" si="1536"/>
        <v>829</v>
      </c>
      <c r="AB7281">
        <f t="shared" si="1541"/>
        <v>1.381431593057248E-4</v>
      </c>
      <c r="AC7281" s="175">
        <f t="shared" ref="AC7281" si="1548">SUM(AB7281:AB7284)/4</f>
        <v>2.0284048331108988E-4</v>
      </c>
    </row>
    <row r="7282" spans="1:29">
      <c r="A7282" t="s">
        <v>15797</v>
      </c>
      <c r="B7282" t="s">
        <v>15798</v>
      </c>
      <c r="C7282">
        <v>2.58</v>
      </c>
      <c r="D7282">
        <v>3.09</v>
      </c>
      <c r="E7282">
        <v>2.2200000000000002</v>
      </c>
      <c r="F7282">
        <v>2.87</v>
      </c>
      <c r="G7282">
        <v>3.88</v>
      </c>
      <c r="H7282">
        <v>2.1800000000000002</v>
      </c>
      <c r="I7282">
        <v>3.55</v>
      </c>
      <c r="J7282">
        <v>4.72</v>
      </c>
      <c r="K7282">
        <v>2.7</v>
      </c>
      <c r="U7282">
        <v>230</v>
      </c>
      <c r="V7282">
        <v>256</v>
      </c>
      <c r="W7282">
        <v>228</v>
      </c>
      <c r="X7282">
        <v>196</v>
      </c>
      <c r="Y7282">
        <v>144</v>
      </c>
      <c r="Z7282">
        <v>168</v>
      </c>
      <c r="AA7282">
        <f t="shared" si="1536"/>
        <v>1222</v>
      </c>
      <c r="AB7282">
        <f t="shared" si="1541"/>
        <v>2.0363201528539893E-4</v>
      </c>
      <c r="AC7282" s="175"/>
    </row>
    <row r="7283" spans="1:29">
      <c r="A7283" t="s">
        <v>15799</v>
      </c>
      <c r="B7283" t="s">
        <v>15800</v>
      </c>
      <c r="C7283">
        <v>2.58</v>
      </c>
      <c r="D7283">
        <v>3.09</v>
      </c>
      <c r="E7283">
        <v>2.21</v>
      </c>
      <c r="F7283">
        <v>2.85</v>
      </c>
      <c r="G7283">
        <v>3.87</v>
      </c>
      <c r="H7283">
        <v>2.17</v>
      </c>
      <c r="I7283">
        <v>3.55</v>
      </c>
      <c r="J7283">
        <v>4.71</v>
      </c>
      <c r="K7283">
        <v>2.7</v>
      </c>
      <c r="U7283">
        <v>267</v>
      </c>
      <c r="V7283">
        <v>261</v>
      </c>
      <c r="W7283">
        <v>285</v>
      </c>
      <c r="X7283">
        <v>222</v>
      </c>
      <c r="Y7283">
        <v>122</v>
      </c>
      <c r="Z7283">
        <v>262</v>
      </c>
      <c r="AA7283">
        <f t="shared" si="1536"/>
        <v>1419</v>
      </c>
      <c r="AB7283">
        <f t="shared" si="1541"/>
        <v>2.3645976243042642E-4</v>
      </c>
      <c r="AC7283" s="175"/>
    </row>
    <row r="7284" spans="1:29">
      <c r="A7284" t="s">
        <v>15801</v>
      </c>
      <c r="B7284" t="s">
        <v>15802</v>
      </c>
      <c r="C7284">
        <v>2.6</v>
      </c>
      <c r="D7284">
        <v>3.11</v>
      </c>
      <c r="E7284">
        <v>2.2200000000000002</v>
      </c>
      <c r="F7284">
        <v>2.83</v>
      </c>
      <c r="G7284">
        <v>3.82</v>
      </c>
      <c r="H7284">
        <v>2.14</v>
      </c>
      <c r="I7284">
        <v>3.57</v>
      </c>
      <c r="J7284">
        <v>4.7300000000000004</v>
      </c>
      <c r="K7284">
        <v>2.7</v>
      </c>
      <c r="U7284">
        <v>285</v>
      </c>
      <c r="V7284">
        <v>245</v>
      </c>
      <c r="W7284">
        <v>269</v>
      </c>
      <c r="X7284">
        <v>220</v>
      </c>
      <c r="Y7284">
        <v>154</v>
      </c>
      <c r="Z7284">
        <v>226</v>
      </c>
      <c r="AA7284">
        <f t="shared" si="1536"/>
        <v>1399</v>
      </c>
      <c r="AB7284">
        <f t="shared" si="1541"/>
        <v>2.3312699622280941E-4</v>
      </c>
      <c r="AC7284" s="175"/>
    </row>
    <row r="7285" spans="1:29">
      <c r="A7285" t="s">
        <v>15803</v>
      </c>
      <c r="B7285" t="s">
        <v>15804</v>
      </c>
      <c r="C7285">
        <v>2.75</v>
      </c>
      <c r="D7285">
        <v>3.24</v>
      </c>
      <c r="E7285">
        <v>2.2799999999999998</v>
      </c>
      <c r="F7285">
        <v>3.03</v>
      </c>
      <c r="G7285">
        <v>3.98</v>
      </c>
      <c r="H7285">
        <v>2.19</v>
      </c>
      <c r="I7285">
        <v>3.74</v>
      </c>
      <c r="J7285">
        <v>4.82</v>
      </c>
      <c r="K7285">
        <v>2.7</v>
      </c>
      <c r="U7285">
        <v>301</v>
      </c>
      <c r="V7285">
        <v>245</v>
      </c>
      <c r="W7285">
        <v>262</v>
      </c>
      <c r="X7285">
        <v>166</v>
      </c>
      <c r="Y7285">
        <v>138</v>
      </c>
      <c r="Z7285">
        <v>171</v>
      </c>
      <c r="AA7285">
        <f t="shared" si="1536"/>
        <v>1283</v>
      </c>
      <c r="AB7285">
        <f t="shared" si="1541"/>
        <v>2.1379695221863081E-4</v>
      </c>
      <c r="AC7285" s="175">
        <f t="shared" si="1532"/>
        <v>2.00507546965758E-4</v>
      </c>
    </row>
    <row r="7286" spans="1:29">
      <c r="A7286" t="s">
        <v>15805</v>
      </c>
      <c r="B7286" t="s">
        <v>15806</v>
      </c>
      <c r="C7286">
        <v>2.89</v>
      </c>
      <c r="D7286">
        <v>3.36</v>
      </c>
      <c r="E7286">
        <v>2.33</v>
      </c>
      <c r="F7286">
        <v>3.24</v>
      </c>
      <c r="G7286">
        <v>4.1500000000000004</v>
      </c>
      <c r="H7286">
        <v>2.2400000000000002</v>
      </c>
      <c r="I7286">
        <v>3.89</v>
      </c>
      <c r="J7286">
        <v>4.91</v>
      </c>
      <c r="K7286">
        <v>2.7</v>
      </c>
      <c r="U7286">
        <v>287</v>
      </c>
      <c r="V7286">
        <v>238</v>
      </c>
      <c r="W7286">
        <v>250</v>
      </c>
      <c r="X7286">
        <v>154</v>
      </c>
      <c r="Y7286">
        <v>140</v>
      </c>
      <c r="Z7286">
        <v>164</v>
      </c>
      <c r="AA7286">
        <f t="shared" si="1536"/>
        <v>1233</v>
      </c>
      <c r="AB7286">
        <f t="shared" si="1541"/>
        <v>2.054650366995883E-4</v>
      </c>
      <c r="AC7286" s="175"/>
    </row>
    <row r="7287" spans="1:29">
      <c r="A7287" t="s">
        <v>15807</v>
      </c>
      <c r="B7287" t="s">
        <v>15808</v>
      </c>
      <c r="C7287">
        <v>3.11</v>
      </c>
      <c r="D7287">
        <v>3.55</v>
      </c>
      <c r="E7287">
        <v>2.42</v>
      </c>
      <c r="F7287">
        <v>3.56</v>
      </c>
      <c r="G7287">
        <v>4.4000000000000004</v>
      </c>
      <c r="H7287">
        <v>2.3199999999999998</v>
      </c>
      <c r="I7287">
        <v>4.13</v>
      </c>
      <c r="J7287">
        <v>5.05</v>
      </c>
      <c r="K7287">
        <v>2.7</v>
      </c>
      <c r="U7287">
        <v>269</v>
      </c>
      <c r="V7287">
        <v>232</v>
      </c>
      <c r="W7287">
        <v>238</v>
      </c>
      <c r="X7287">
        <v>151</v>
      </c>
      <c r="Y7287">
        <v>133</v>
      </c>
      <c r="Z7287">
        <v>149</v>
      </c>
      <c r="AA7287">
        <f t="shared" si="1536"/>
        <v>1172</v>
      </c>
      <c r="AB7287">
        <f t="shared" si="1541"/>
        <v>1.9530009976635642E-4</v>
      </c>
      <c r="AC7287" s="175"/>
    </row>
    <row r="7288" spans="1:29">
      <c r="A7288" t="s">
        <v>15809</v>
      </c>
      <c r="B7288" t="s">
        <v>15810</v>
      </c>
      <c r="C7288">
        <v>3.25</v>
      </c>
      <c r="D7288">
        <v>3.67</v>
      </c>
      <c r="E7288">
        <v>2.4700000000000002</v>
      </c>
      <c r="F7288">
        <v>3.78</v>
      </c>
      <c r="G7288">
        <v>4.59</v>
      </c>
      <c r="H7288">
        <v>2.39</v>
      </c>
      <c r="I7288">
        <v>4.2699999999999996</v>
      </c>
      <c r="J7288">
        <v>5.13</v>
      </c>
      <c r="K7288">
        <v>2.7</v>
      </c>
      <c r="U7288">
        <v>254</v>
      </c>
      <c r="V7288">
        <v>223</v>
      </c>
      <c r="W7288">
        <v>228</v>
      </c>
      <c r="X7288">
        <v>140</v>
      </c>
      <c r="Y7288">
        <v>129</v>
      </c>
      <c r="Z7288">
        <v>151</v>
      </c>
      <c r="AA7288">
        <f t="shared" si="1536"/>
        <v>1125</v>
      </c>
      <c r="AB7288">
        <f t="shared" si="1541"/>
        <v>1.8746809917845648E-4</v>
      </c>
      <c r="AC7288" s="175"/>
    </row>
    <row r="7289" spans="1:29">
      <c r="A7289" t="s">
        <v>15811</v>
      </c>
      <c r="B7289" t="s">
        <v>15812</v>
      </c>
      <c r="C7289">
        <v>3.36</v>
      </c>
      <c r="D7289">
        <v>3.76</v>
      </c>
      <c r="E7289">
        <v>2.5099999999999998</v>
      </c>
      <c r="F7289">
        <v>4.01</v>
      </c>
      <c r="G7289">
        <v>4.79</v>
      </c>
      <c r="H7289">
        <v>2.48</v>
      </c>
      <c r="I7289">
        <v>4.38</v>
      </c>
      <c r="J7289">
        <v>5.2</v>
      </c>
      <c r="K7289">
        <v>2.7</v>
      </c>
      <c r="U7289">
        <v>242</v>
      </c>
      <c r="V7289">
        <v>221</v>
      </c>
      <c r="W7289">
        <v>223</v>
      </c>
      <c r="X7289">
        <v>133</v>
      </c>
      <c r="Y7289">
        <v>130</v>
      </c>
      <c r="Z7289">
        <v>145</v>
      </c>
      <c r="AA7289">
        <f t="shared" si="1536"/>
        <v>1094</v>
      </c>
      <c r="AB7289">
        <f t="shared" si="1541"/>
        <v>1.823023115566501E-4</v>
      </c>
      <c r="AC7289" s="175">
        <f t="shared" si="1533"/>
        <v>1.743453322359645E-4</v>
      </c>
    </row>
    <row r="7290" spans="1:29">
      <c r="A7290" t="s">
        <v>15813</v>
      </c>
      <c r="B7290" t="s">
        <v>15814</v>
      </c>
      <c r="C7290">
        <v>3.41</v>
      </c>
      <c r="D7290">
        <v>3.8</v>
      </c>
      <c r="E7290">
        <v>2.5299999999999998</v>
      </c>
      <c r="F7290">
        <v>4.1500000000000004</v>
      </c>
      <c r="G7290">
        <v>4.91</v>
      </c>
      <c r="H7290">
        <v>2.54</v>
      </c>
      <c r="I7290">
        <v>4.4400000000000004</v>
      </c>
      <c r="J7290">
        <v>5.22</v>
      </c>
      <c r="K7290">
        <v>2.7</v>
      </c>
      <c r="U7290">
        <v>245</v>
      </c>
      <c r="V7290">
        <v>222</v>
      </c>
      <c r="W7290">
        <v>228</v>
      </c>
      <c r="X7290">
        <v>106</v>
      </c>
      <c r="Y7290">
        <v>119</v>
      </c>
      <c r="Z7290">
        <v>117</v>
      </c>
      <c r="AA7290">
        <f t="shared" si="1536"/>
        <v>1037</v>
      </c>
      <c r="AB7290">
        <f t="shared" si="1541"/>
        <v>1.7280392786494164E-4</v>
      </c>
      <c r="AC7290" s="175"/>
    </row>
    <row r="7291" spans="1:29">
      <c r="A7291" t="s">
        <v>15815</v>
      </c>
      <c r="B7291" t="s">
        <v>15816</v>
      </c>
      <c r="C7291">
        <v>3.42</v>
      </c>
      <c r="D7291">
        <v>3.81</v>
      </c>
      <c r="E7291">
        <v>2.54</v>
      </c>
      <c r="F7291">
        <v>4.21</v>
      </c>
      <c r="G7291">
        <v>4.9800000000000004</v>
      </c>
      <c r="H7291">
        <v>2.57</v>
      </c>
      <c r="I7291">
        <v>4.45</v>
      </c>
      <c r="J7291">
        <v>5.23</v>
      </c>
      <c r="K7291">
        <v>2.7</v>
      </c>
      <c r="U7291">
        <v>246</v>
      </c>
      <c r="V7291">
        <v>223</v>
      </c>
      <c r="W7291">
        <v>235</v>
      </c>
      <c r="X7291">
        <v>94</v>
      </c>
      <c r="Y7291">
        <v>122</v>
      </c>
      <c r="Z7291">
        <v>112</v>
      </c>
      <c r="AA7291">
        <f t="shared" si="1536"/>
        <v>1032</v>
      </c>
      <c r="AB7291">
        <f t="shared" si="1541"/>
        <v>1.7197073631303739E-4</v>
      </c>
      <c r="AC7291" s="175"/>
    </row>
    <row r="7292" spans="1:29">
      <c r="A7292" t="s">
        <v>15817</v>
      </c>
      <c r="B7292" t="s">
        <v>15818</v>
      </c>
      <c r="C7292">
        <v>3.32</v>
      </c>
      <c r="D7292">
        <v>3.72</v>
      </c>
      <c r="E7292">
        <v>2.5</v>
      </c>
      <c r="F7292">
        <v>4.1100000000000003</v>
      </c>
      <c r="G7292">
        <v>4.92</v>
      </c>
      <c r="H7292">
        <v>2.57</v>
      </c>
      <c r="I7292">
        <v>4.34</v>
      </c>
      <c r="J7292">
        <v>5.17</v>
      </c>
      <c r="K7292">
        <v>2.7</v>
      </c>
      <c r="U7292">
        <v>248</v>
      </c>
      <c r="V7292">
        <v>228</v>
      </c>
      <c r="W7292">
        <v>245</v>
      </c>
      <c r="X7292">
        <v>90</v>
      </c>
      <c r="Y7292">
        <v>111</v>
      </c>
      <c r="Z7292">
        <v>100</v>
      </c>
      <c r="AA7292">
        <f t="shared" si="1536"/>
        <v>1022</v>
      </c>
      <c r="AB7292">
        <f t="shared" si="1541"/>
        <v>1.703043532092289E-4</v>
      </c>
      <c r="AC7292" s="175"/>
    </row>
    <row r="7293" spans="1:29">
      <c r="A7293" t="s">
        <v>15819</v>
      </c>
      <c r="B7293" t="s">
        <v>15820</v>
      </c>
      <c r="C7293">
        <v>3.15</v>
      </c>
      <c r="D7293">
        <v>3.59</v>
      </c>
      <c r="E7293">
        <v>2.44</v>
      </c>
      <c r="F7293">
        <v>3.91</v>
      </c>
      <c r="G7293">
        <v>4.79</v>
      </c>
      <c r="H7293">
        <v>2.54</v>
      </c>
      <c r="I7293">
        <v>4.17</v>
      </c>
      <c r="J7293">
        <v>5.08</v>
      </c>
      <c r="K7293">
        <v>2.7</v>
      </c>
      <c r="U7293">
        <v>256</v>
      </c>
      <c r="V7293">
        <v>240</v>
      </c>
      <c r="W7293">
        <v>255</v>
      </c>
      <c r="X7293">
        <v>78</v>
      </c>
      <c r="Y7293">
        <v>109</v>
      </c>
      <c r="Z7293">
        <v>118</v>
      </c>
      <c r="AA7293">
        <f t="shared" si="1536"/>
        <v>1056</v>
      </c>
      <c r="AB7293">
        <f t="shared" si="1541"/>
        <v>1.7597005576217779E-4</v>
      </c>
      <c r="AC7293" s="175">
        <f t="shared" si="1534"/>
        <v>1.8271890733260221E-4</v>
      </c>
    </row>
    <row r="7294" spans="1:29">
      <c r="A7294" t="s">
        <v>15821</v>
      </c>
      <c r="B7294" t="s">
        <v>15822</v>
      </c>
      <c r="C7294">
        <v>3.01</v>
      </c>
      <c r="D7294">
        <v>3.46</v>
      </c>
      <c r="E7294">
        <v>2.38</v>
      </c>
      <c r="F7294">
        <v>3.62</v>
      </c>
      <c r="G7294">
        <v>4.53</v>
      </c>
      <c r="H7294">
        <v>2.44</v>
      </c>
      <c r="I7294">
        <v>4.01</v>
      </c>
      <c r="J7294">
        <v>4.99</v>
      </c>
      <c r="K7294">
        <v>2.7</v>
      </c>
      <c r="U7294">
        <v>251</v>
      </c>
      <c r="V7294">
        <v>248</v>
      </c>
      <c r="W7294">
        <v>263</v>
      </c>
      <c r="X7294">
        <v>83</v>
      </c>
      <c r="Y7294">
        <v>117</v>
      </c>
      <c r="Z7294">
        <v>139</v>
      </c>
      <c r="AA7294">
        <f t="shared" si="1536"/>
        <v>1101</v>
      </c>
      <c r="AB7294">
        <f t="shared" si="1541"/>
        <v>1.8346877972931605E-4</v>
      </c>
      <c r="AC7294" s="175"/>
    </row>
    <row r="7295" spans="1:29">
      <c r="A7295" t="s">
        <v>15823</v>
      </c>
      <c r="B7295" t="s">
        <v>15824</v>
      </c>
      <c r="C7295">
        <v>2.92</v>
      </c>
      <c r="D7295">
        <v>3.39</v>
      </c>
      <c r="E7295">
        <v>2.35</v>
      </c>
      <c r="F7295">
        <v>3.46</v>
      </c>
      <c r="G7295">
        <v>4.3899999999999997</v>
      </c>
      <c r="H7295">
        <v>2.38</v>
      </c>
      <c r="I7295">
        <v>3.93</v>
      </c>
      <c r="J7295">
        <v>4.9400000000000004</v>
      </c>
      <c r="K7295">
        <v>2.7</v>
      </c>
      <c r="U7295">
        <v>242</v>
      </c>
      <c r="V7295">
        <v>253</v>
      </c>
      <c r="W7295">
        <v>267</v>
      </c>
      <c r="X7295">
        <v>88</v>
      </c>
      <c r="Y7295">
        <v>123</v>
      </c>
      <c r="Z7295">
        <v>135</v>
      </c>
      <c r="AA7295">
        <f t="shared" si="1536"/>
        <v>1108</v>
      </c>
      <c r="AB7295">
        <f t="shared" si="1541"/>
        <v>1.8463524790198201E-4</v>
      </c>
      <c r="AC7295" s="175"/>
    </row>
    <row r="7296" spans="1:29">
      <c r="A7296" t="s">
        <v>15825</v>
      </c>
      <c r="B7296" t="s">
        <v>15826</v>
      </c>
      <c r="C7296">
        <v>2.88</v>
      </c>
      <c r="D7296">
        <v>3.35</v>
      </c>
      <c r="E7296">
        <v>2.33</v>
      </c>
      <c r="F7296">
        <v>3.36</v>
      </c>
      <c r="G7296">
        <v>4.3099999999999996</v>
      </c>
      <c r="H7296">
        <v>2.34</v>
      </c>
      <c r="I7296">
        <v>3.88</v>
      </c>
      <c r="J7296">
        <v>4.91</v>
      </c>
      <c r="K7296">
        <v>2.7</v>
      </c>
      <c r="U7296">
        <v>231</v>
      </c>
      <c r="V7296">
        <v>253</v>
      </c>
      <c r="W7296">
        <v>266</v>
      </c>
      <c r="X7296">
        <v>102</v>
      </c>
      <c r="Y7296">
        <v>127</v>
      </c>
      <c r="Z7296">
        <v>142</v>
      </c>
      <c r="AA7296">
        <f t="shared" si="1536"/>
        <v>1121</v>
      </c>
      <c r="AB7296">
        <f t="shared" si="1541"/>
        <v>1.8680154593693306E-4</v>
      </c>
      <c r="AC7296" s="175"/>
    </row>
    <row r="7297" spans="1:29">
      <c r="A7297" t="s">
        <v>15827</v>
      </c>
      <c r="B7297" t="s">
        <v>15828</v>
      </c>
      <c r="C7297">
        <v>2.83</v>
      </c>
      <c r="D7297">
        <v>3.31</v>
      </c>
      <c r="E7297">
        <v>2.31</v>
      </c>
      <c r="F7297">
        <v>3.27</v>
      </c>
      <c r="G7297">
        <v>4.22</v>
      </c>
      <c r="H7297">
        <v>2.31</v>
      </c>
      <c r="I7297">
        <v>3.82</v>
      </c>
      <c r="J7297">
        <v>4.88</v>
      </c>
      <c r="K7297">
        <v>2.7</v>
      </c>
      <c r="U7297">
        <v>226</v>
      </c>
      <c r="V7297">
        <v>244</v>
      </c>
      <c r="W7297">
        <v>253</v>
      </c>
      <c r="X7297">
        <v>106</v>
      </c>
      <c r="Y7297">
        <v>138</v>
      </c>
      <c r="Z7297">
        <v>147</v>
      </c>
      <c r="AA7297">
        <f t="shared" si="1536"/>
        <v>1114</v>
      </c>
      <c r="AB7297">
        <f t="shared" si="1541"/>
        <v>1.8563507776426711E-4</v>
      </c>
      <c r="AC7297" s="175">
        <f t="shared" si="1535"/>
        <v>1.4955788356681306E-4</v>
      </c>
    </row>
    <row r="7298" spans="1:29">
      <c r="A7298" t="s">
        <v>15829</v>
      </c>
      <c r="B7298" t="s">
        <v>15830</v>
      </c>
      <c r="C7298">
        <v>2.81</v>
      </c>
      <c r="D7298">
        <v>3.3</v>
      </c>
      <c r="E7298">
        <v>2.31</v>
      </c>
      <c r="F7298">
        <v>3.24</v>
      </c>
      <c r="G7298">
        <v>4.2</v>
      </c>
      <c r="H7298">
        <v>2.2999999999999998</v>
      </c>
      <c r="I7298">
        <v>3.81</v>
      </c>
      <c r="J7298">
        <v>4.87</v>
      </c>
      <c r="K7298">
        <v>2.7</v>
      </c>
      <c r="U7298">
        <v>212</v>
      </c>
      <c r="V7298">
        <v>221</v>
      </c>
      <c r="W7298">
        <v>225</v>
      </c>
      <c r="X7298">
        <v>98</v>
      </c>
      <c r="Y7298">
        <v>134</v>
      </c>
      <c r="Z7298">
        <v>126</v>
      </c>
      <c r="AA7298">
        <f t="shared" si="1536"/>
        <v>1016</v>
      </c>
      <c r="AB7298">
        <f t="shared" si="1541"/>
        <v>1.693045233469438E-4</v>
      </c>
      <c r="AC7298" s="175"/>
    </row>
    <row r="7299" spans="1:29">
      <c r="A7299" t="s">
        <v>15831</v>
      </c>
      <c r="B7299" t="s">
        <v>15832</v>
      </c>
      <c r="C7299">
        <v>2.78</v>
      </c>
      <c r="D7299">
        <v>3.27</v>
      </c>
      <c r="E7299">
        <v>2.2999999999999998</v>
      </c>
      <c r="F7299">
        <v>3.17</v>
      </c>
      <c r="G7299">
        <v>4.13</v>
      </c>
      <c r="H7299">
        <v>2.27</v>
      </c>
      <c r="I7299">
        <v>3.77</v>
      </c>
      <c r="J7299">
        <v>4.8499999999999996</v>
      </c>
      <c r="K7299">
        <v>2.7</v>
      </c>
      <c r="U7299">
        <v>182</v>
      </c>
      <c r="V7299">
        <v>189</v>
      </c>
      <c r="W7299">
        <v>164</v>
      </c>
      <c r="X7299">
        <v>95</v>
      </c>
      <c r="Y7299">
        <v>122</v>
      </c>
      <c r="Z7299">
        <v>73</v>
      </c>
      <c r="AA7299">
        <f t="shared" si="1536"/>
        <v>825</v>
      </c>
      <c r="AB7299">
        <f t="shared" si="1541"/>
        <v>1.3747660606420141E-4</v>
      </c>
      <c r="AC7299" s="175"/>
    </row>
    <row r="7300" spans="1:29">
      <c r="A7300" t="s">
        <v>15833</v>
      </c>
      <c r="B7300" t="s">
        <v>15834</v>
      </c>
      <c r="C7300">
        <v>2.76</v>
      </c>
      <c r="D7300">
        <v>3.25</v>
      </c>
      <c r="E7300">
        <v>2.29</v>
      </c>
      <c r="F7300">
        <v>3.13</v>
      </c>
      <c r="G7300">
        <v>4.0999999999999996</v>
      </c>
      <c r="H7300">
        <v>2.2599999999999998</v>
      </c>
      <c r="I7300">
        <v>3.75</v>
      </c>
      <c r="J7300">
        <v>4.83</v>
      </c>
      <c r="K7300">
        <v>2.7</v>
      </c>
      <c r="U7300">
        <v>171</v>
      </c>
      <c r="V7300">
        <v>138</v>
      </c>
      <c r="W7300">
        <v>134</v>
      </c>
      <c r="X7300">
        <v>71</v>
      </c>
      <c r="Y7300">
        <v>91</v>
      </c>
      <c r="Z7300">
        <v>30</v>
      </c>
      <c r="AA7300">
        <f t="shared" si="1536"/>
        <v>635</v>
      </c>
      <c r="AB7300">
        <f t="shared" si="1541"/>
        <v>1.0581532709183988E-4</v>
      </c>
      <c r="AC7300" s="175"/>
    </row>
    <row r="7301" spans="1:29">
      <c r="A7301" t="s">
        <v>15835</v>
      </c>
      <c r="B7301" t="s">
        <v>15836</v>
      </c>
      <c r="C7301">
        <v>2.73</v>
      </c>
      <c r="D7301">
        <v>3.22</v>
      </c>
      <c r="E7301">
        <v>2.2799999999999998</v>
      </c>
      <c r="F7301">
        <v>3.07</v>
      </c>
      <c r="G7301">
        <v>4.04</v>
      </c>
      <c r="H7301">
        <v>2.25</v>
      </c>
      <c r="I7301">
        <v>3.71</v>
      </c>
      <c r="J7301">
        <v>4.8099999999999996</v>
      </c>
      <c r="K7301">
        <v>2.7</v>
      </c>
      <c r="U7301">
        <v>153</v>
      </c>
      <c r="V7301">
        <v>110</v>
      </c>
      <c r="W7301">
        <v>118</v>
      </c>
      <c r="X7301">
        <v>72</v>
      </c>
      <c r="Y7301">
        <v>68</v>
      </c>
      <c r="Z7301">
        <v>13</v>
      </c>
      <c r="AA7301">
        <f t="shared" si="1536"/>
        <v>534</v>
      </c>
      <c r="AB7301">
        <f t="shared" si="1541"/>
        <v>8.8984857743374009E-5</v>
      </c>
      <c r="AC7301" s="175">
        <f t="shared" si="1537"/>
        <v>9.5775368891393639E-5</v>
      </c>
    </row>
    <row r="7302" spans="1:29">
      <c r="A7302" t="s">
        <v>15837</v>
      </c>
      <c r="B7302" t="s">
        <v>15838</v>
      </c>
      <c r="C7302">
        <v>2.72</v>
      </c>
      <c r="D7302">
        <v>3.22</v>
      </c>
      <c r="E7302">
        <v>2.2799999999999998</v>
      </c>
      <c r="F7302">
        <v>3.06</v>
      </c>
      <c r="G7302">
        <v>4.03</v>
      </c>
      <c r="H7302">
        <v>2.2400000000000002</v>
      </c>
      <c r="I7302">
        <v>3.71</v>
      </c>
      <c r="J7302">
        <v>4.8099999999999996</v>
      </c>
      <c r="K7302">
        <v>2.7</v>
      </c>
      <c r="U7302">
        <v>159</v>
      </c>
      <c r="V7302">
        <v>119</v>
      </c>
      <c r="W7302">
        <v>122</v>
      </c>
      <c r="X7302">
        <v>84</v>
      </c>
      <c r="Y7302">
        <v>71</v>
      </c>
      <c r="Z7302">
        <v>15</v>
      </c>
      <c r="AA7302">
        <f t="shared" ref="AA7302:AA7365" si="1549">SUM(U7302:Z7302)</f>
        <v>570</v>
      </c>
      <c r="AB7302">
        <f t="shared" si="1541"/>
        <v>9.4983836917084607E-5</v>
      </c>
      <c r="AC7302" s="175"/>
    </row>
    <row r="7303" spans="1:29">
      <c r="A7303" t="s">
        <v>15839</v>
      </c>
      <c r="B7303" t="s">
        <v>15840</v>
      </c>
      <c r="C7303">
        <v>2.72</v>
      </c>
      <c r="D7303">
        <v>3.21</v>
      </c>
      <c r="E7303">
        <v>2.2799999999999998</v>
      </c>
      <c r="F7303">
        <v>3.04</v>
      </c>
      <c r="G7303">
        <v>4.0199999999999996</v>
      </c>
      <c r="H7303">
        <v>2.2400000000000002</v>
      </c>
      <c r="I7303">
        <v>3.7</v>
      </c>
      <c r="J7303">
        <v>4.8</v>
      </c>
      <c r="K7303">
        <v>2.7</v>
      </c>
      <c r="U7303">
        <v>165</v>
      </c>
      <c r="V7303">
        <v>119</v>
      </c>
      <c r="W7303">
        <v>126</v>
      </c>
      <c r="X7303">
        <v>86</v>
      </c>
      <c r="Y7303">
        <v>69</v>
      </c>
      <c r="Z7303">
        <v>12</v>
      </c>
      <c r="AA7303">
        <f t="shared" si="1549"/>
        <v>577</v>
      </c>
      <c r="AB7303">
        <f t="shared" si="1541"/>
        <v>9.6150305089750561E-5</v>
      </c>
      <c r="AC7303" s="175"/>
    </row>
    <row r="7304" spans="1:29">
      <c r="A7304" t="s">
        <v>15841</v>
      </c>
      <c r="B7304" t="s">
        <v>15842</v>
      </c>
      <c r="C7304">
        <v>2.72</v>
      </c>
      <c r="D7304">
        <v>3.22</v>
      </c>
      <c r="E7304">
        <v>2.2799999999999998</v>
      </c>
      <c r="F7304">
        <v>3.05</v>
      </c>
      <c r="G7304">
        <v>4.0199999999999996</v>
      </c>
      <c r="H7304">
        <v>2.2400000000000002</v>
      </c>
      <c r="I7304">
        <v>3.71</v>
      </c>
      <c r="J7304">
        <v>4.8099999999999996</v>
      </c>
      <c r="K7304">
        <v>2.7</v>
      </c>
      <c r="U7304">
        <v>176</v>
      </c>
      <c r="V7304">
        <v>131</v>
      </c>
      <c r="W7304">
        <v>137</v>
      </c>
      <c r="X7304">
        <v>85</v>
      </c>
      <c r="Y7304">
        <v>66</v>
      </c>
      <c r="Z7304">
        <v>23</v>
      </c>
      <c r="AA7304">
        <f t="shared" si="1549"/>
        <v>618</v>
      </c>
      <c r="AB7304">
        <f t="shared" si="1541"/>
        <v>1.0298247581536542E-4</v>
      </c>
      <c r="AC7304" s="175"/>
    </row>
    <row r="7305" spans="1:29">
      <c r="A7305" t="s">
        <v>15843</v>
      </c>
      <c r="B7305" t="s">
        <v>15844</v>
      </c>
      <c r="C7305">
        <v>2.73</v>
      </c>
      <c r="D7305">
        <v>3.22</v>
      </c>
      <c r="E7305">
        <v>2.2799999999999998</v>
      </c>
      <c r="F7305">
        <v>3.05</v>
      </c>
      <c r="G7305">
        <v>4.0199999999999996</v>
      </c>
      <c r="H7305">
        <v>2.23</v>
      </c>
      <c r="I7305">
        <v>3.72</v>
      </c>
      <c r="J7305">
        <v>4.8099999999999996</v>
      </c>
      <c r="K7305">
        <v>2.7</v>
      </c>
      <c r="U7305">
        <v>188</v>
      </c>
      <c r="V7305">
        <v>161</v>
      </c>
      <c r="W7305">
        <v>164</v>
      </c>
      <c r="X7305">
        <v>111</v>
      </c>
      <c r="Y7305">
        <v>106</v>
      </c>
      <c r="Z7305">
        <v>53</v>
      </c>
      <c r="AA7305">
        <f t="shared" si="1549"/>
        <v>783</v>
      </c>
      <c r="AB7305">
        <f t="shared" si="1541"/>
        <v>1.3047779702820569E-4</v>
      </c>
      <c r="AC7305" s="175">
        <f t="shared" si="1538"/>
        <v>1.9425861032647609E-4</v>
      </c>
    </row>
    <row r="7306" spans="1:29">
      <c r="A7306" t="s">
        <v>15845</v>
      </c>
      <c r="B7306" t="s">
        <v>15846</v>
      </c>
      <c r="C7306">
        <v>2.74</v>
      </c>
      <c r="D7306">
        <v>3.24</v>
      </c>
      <c r="E7306">
        <v>2.29</v>
      </c>
      <c r="F7306">
        <v>3.07</v>
      </c>
      <c r="G7306">
        <v>4.03</v>
      </c>
      <c r="H7306">
        <v>2.23</v>
      </c>
      <c r="I7306">
        <v>3.73</v>
      </c>
      <c r="J7306">
        <v>4.82</v>
      </c>
      <c r="K7306">
        <v>2.7</v>
      </c>
      <c r="U7306">
        <v>204</v>
      </c>
      <c r="V7306">
        <v>244</v>
      </c>
      <c r="W7306">
        <v>219</v>
      </c>
      <c r="X7306">
        <v>181</v>
      </c>
      <c r="Y7306">
        <v>144</v>
      </c>
      <c r="Z7306">
        <v>168</v>
      </c>
      <c r="AA7306">
        <f t="shared" si="1549"/>
        <v>1160</v>
      </c>
      <c r="AB7306">
        <f t="shared" si="1541"/>
        <v>1.9330044004178622E-4</v>
      </c>
      <c r="AC7306" s="175"/>
    </row>
    <row r="7307" spans="1:29">
      <c r="A7307" t="s">
        <v>15847</v>
      </c>
      <c r="B7307" t="s">
        <v>15848</v>
      </c>
      <c r="C7307">
        <v>2.76</v>
      </c>
      <c r="D7307">
        <v>3.25</v>
      </c>
      <c r="E7307">
        <v>2.2999999999999998</v>
      </c>
      <c r="F7307">
        <v>3.08</v>
      </c>
      <c r="G7307">
        <v>4.05</v>
      </c>
      <c r="H7307">
        <v>2.23</v>
      </c>
      <c r="I7307">
        <v>3.75</v>
      </c>
      <c r="J7307">
        <v>4.84</v>
      </c>
      <c r="K7307">
        <v>2.7</v>
      </c>
      <c r="U7307">
        <v>256</v>
      </c>
      <c r="V7307">
        <v>251</v>
      </c>
      <c r="W7307">
        <v>273</v>
      </c>
      <c r="X7307">
        <v>200</v>
      </c>
      <c r="Y7307">
        <v>122</v>
      </c>
      <c r="Z7307">
        <v>262</v>
      </c>
      <c r="AA7307">
        <f t="shared" si="1549"/>
        <v>1364</v>
      </c>
      <c r="AB7307">
        <f t="shared" si="1541"/>
        <v>2.2729465535947967E-4</v>
      </c>
      <c r="AC7307" s="175"/>
    </row>
    <row r="7308" spans="1:29">
      <c r="A7308" t="s">
        <v>15849</v>
      </c>
      <c r="B7308" t="s">
        <v>15850</v>
      </c>
      <c r="C7308">
        <v>2.8</v>
      </c>
      <c r="D7308">
        <v>3.29</v>
      </c>
      <c r="E7308">
        <v>2.31</v>
      </c>
      <c r="F7308">
        <v>3.1</v>
      </c>
      <c r="G7308">
        <v>4.05</v>
      </c>
      <c r="H7308">
        <v>2.2200000000000002</v>
      </c>
      <c r="I7308">
        <v>3.8</v>
      </c>
      <c r="J7308">
        <v>4.8600000000000003</v>
      </c>
      <c r="K7308">
        <v>2.7</v>
      </c>
      <c r="U7308">
        <v>271</v>
      </c>
      <c r="V7308">
        <v>234</v>
      </c>
      <c r="W7308">
        <v>258</v>
      </c>
      <c r="X7308">
        <v>213</v>
      </c>
      <c r="Y7308">
        <v>154</v>
      </c>
      <c r="Z7308">
        <v>226</v>
      </c>
      <c r="AA7308">
        <f t="shared" si="1549"/>
        <v>1356</v>
      </c>
      <c r="AB7308">
        <f t="shared" si="1541"/>
        <v>2.2596154887643286E-4</v>
      </c>
      <c r="AC7308" s="175"/>
    </row>
    <row r="7309" spans="1:29">
      <c r="A7309" t="s">
        <v>15851</v>
      </c>
      <c r="B7309" t="s">
        <v>15852</v>
      </c>
      <c r="C7309">
        <v>2.91</v>
      </c>
      <c r="D7309">
        <v>3.38</v>
      </c>
      <c r="E7309">
        <v>2.35</v>
      </c>
      <c r="F7309">
        <v>3.22</v>
      </c>
      <c r="G7309">
        <v>4.13</v>
      </c>
      <c r="H7309">
        <v>2.23</v>
      </c>
      <c r="I7309">
        <v>3.91</v>
      </c>
      <c r="J7309">
        <v>4.93</v>
      </c>
      <c r="K7309">
        <v>2.7</v>
      </c>
      <c r="U7309">
        <v>284</v>
      </c>
      <c r="V7309">
        <v>234</v>
      </c>
      <c r="W7309">
        <v>249</v>
      </c>
      <c r="X7309">
        <v>168</v>
      </c>
      <c r="Y7309">
        <v>138</v>
      </c>
      <c r="Z7309">
        <v>171</v>
      </c>
      <c r="AA7309">
        <f t="shared" si="1549"/>
        <v>1244</v>
      </c>
      <c r="AB7309">
        <f t="shared" si="1541"/>
        <v>2.0729805811377764E-4</v>
      </c>
      <c r="AC7309" s="175">
        <f t="shared" si="1539"/>
        <v>1.9296716342102451E-4</v>
      </c>
    </row>
    <row r="7310" spans="1:29">
      <c r="A7310" t="s">
        <v>15853</v>
      </c>
      <c r="B7310" t="s">
        <v>15854</v>
      </c>
      <c r="C7310">
        <v>3</v>
      </c>
      <c r="D7310">
        <v>3.46</v>
      </c>
      <c r="E7310">
        <v>2.39</v>
      </c>
      <c r="F7310">
        <v>3.33</v>
      </c>
      <c r="G7310">
        <v>4.21</v>
      </c>
      <c r="H7310">
        <v>2.25</v>
      </c>
      <c r="I7310">
        <v>4.01</v>
      </c>
      <c r="J7310">
        <v>4.9800000000000004</v>
      </c>
      <c r="K7310">
        <v>2.7</v>
      </c>
      <c r="U7310">
        <v>268</v>
      </c>
      <c r="V7310">
        <v>225</v>
      </c>
      <c r="W7310">
        <v>235</v>
      </c>
      <c r="X7310">
        <v>156</v>
      </c>
      <c r="Y7310">
        <v>140</v>
      </c>
      <c r="Z7310">
        <v>164</v>
      </c>
      <c r="AA7310">
        <f t="shared" si="1549"/>
        <v>1188</v>
      </c>
      <c r="AB7310">
        <f t="shared" si="1541"/>
        <v>1.9796631273245004E-4</v>
      </c>
      <c r="AC7310" s="175"/>
    </row>
    <row r="7311" spans="1:29">
      <c r="A7311" t="s">
        <v>15855</v>
      </c>
      <c r="B7311" t="s">
        <v>15856</v>
      </c>
      <c r="C7311">
        <v>3.12</v>
      </c>
      <c r="D7311">
        <v>3.56</v>
      </c>
      <c r="E7311">
        <v>2.4300000000000002</v>
      </c>
      <c r="F7311">
        <v>3.45</v>
      </c>
      <c r="G7311">
        <v>4.28</v>
      </c>
      <c r="H7311">
        <v>2.27</v>
      </c>
      <c r="I7311">
        <v>4.1399999999999997</v>
      </c>
      <c r="J7311">
        <v>5.0599999999999996</v>
      </c>
      <c r="K7311">
        <v>2.7</v>
      </c>
      <c r="U7311">
        <v>254</v>
      </c>
      <c r="V7311">
        <v>219</v>
      </c>
      <c r="W7311">
        <v>223</v>
      </c>
      <c r="X7311">
        <v>145</v>
      </c>
      <c r="Y7311">
        <v>133</v>
      </c>
      <c r="Z7311">
        <v>149</v>
      </c>
      <c r="AA7311">
        <f t="shared" si="1549"/>
        <v>1123</v>
      </c>
      <c r="AB7311">
        <f t="shared" si="1541"/>
        <v>1.8713482255769477E-4</v>
      </c>
      <c r="AC7311" s="175"/>
    </row>
    <row r="7312" spans="1:29">
      <c r="A7312" t="s">
        <v>15857</v>
      </c>
      <c r="B7312" t="s">
        <v>15858</v>
      </c>
      <c r="C7312">
        <v>3.2</v>
      </c>
      <c r="D7312">
        <v>3.62</v>
      </c>
      <c r="E7312">
        <v>2.46</v>
      </c>
      <c r="F7312">
        <v>3.55</v>
      </c>
      <c r="G7312">
        <v>4.3600000000000003</v>
      </c>
      <c r="H7312">
        <v>2.29</v>
      </c>
      <c r="I7312">
        <v>4.21</v>
      </c>
      <c r="J7312">
        <v>5.0999999999999996</v>
      </c>
      <c r="K7312">
        <v>2.7</v>
      </c>
      <c r="U7312">
        <v>240</v>
      </c>
      <c r="V7312">
        <v>211</v>
      </c>
      <c r="W7312">
        <v>213</v>
      </c>
      <c r="X7312">
        <v>133</v>
      </c>
      <c r="Y7312">
        <v>129</v>
      </c>
      <c r="Z7312">
        <v>151</v>
      </c>
      <c r="AA7312">
        <f t="shared" si="1549"/>
        <v>1077</v>
      </c>
      <c r="AB7312">
        <f t="shared" si="1541"/>
        <v>1.7946946028017565E-4</v>
      </c>
      <c r="AC7312" s="175"/>
    </row>
    <row r="7313" spans="1:29">
      <c r="A7313" t="s">
        <v>15859</v>
      </c>
      <c r="B7313" t="s">
        <v>15860</v>
      </c>
      <c r="C7313">
        <v>3.26</v>
      </c>
      <c r="D7313">
        <v>3.67</v>
      </c>
      <c r="E7313">
        <v>2.4900000000000002</v>
      </c>
      <c r="F7313">
        <v>3.67</v>
      </c>
      <c r="G7313">
        <v>4.46</v>
      </c>
      <c r="H7313">
        <v>2.33</v>
      </c>
      <c r="I7313">
        <v>4.28</v>
      </c>
      <c r="J7313">
        <v>5.14</v>
      </c>
      <c r="K7313">
        <v>2.7</v>
      </c>
      <c r="U7313">
        <v>226</v>
      </c>
      <c r="V7313">
        <v>208</v>
      </c>
      <c r="W7313">
        <v>209</v>
      </c>
      <c r="X7313">
        <v>127</v>
      </c>
      <c r="Y7313">
        <v>130</v>
      </c>
      <c r="Z7313">
        <v>145</v>
      </c>
      <c r="AA7313">
        <f t="shared" si="1549"/>
        <v>1045</v>
      </c>
      <c r="AB7313">
        <f t="shared" si="1541"/>
        <v>1.7413703434798845E-4</v>
      </c>
      <c r="AC7313" s="175">
        <f t="shared" si="1540"/>
        <v>1.6618005502730285E-4</v>
      </c>
    </row>
    <row r="7314" spans="1:29">
      <c r="A7314" t="s">
        <v>15861</v>
      </c>
      <c r="B7314" t="s">
        <v>15862</v>
      </c>
      <c r="C7314">
        <v>3.29</v>
      </c>
      <c r="D7314">
        <v>3.7</v>
      </c>
      <c r="E7314">
        <v>2.5</v>
      </c>
      <c r="F7314">
        <v>3.76</v>
      </c>
      <c r="G7314">
        <v>4.55</v>
      </c>
      <c r="H7314">
        <v>2.38</v>
      </c>
      <c r="I7314">
        <v>4.3099999999999996</v>
      </c>
      <c r="J7314">
        <v>5.16</v>
      </c>
      <c r="K7314">
        <v>2.7</v>
      </c>
      <c r="U7314">
        <v>224</v>
      </c>
      <c r="V7314">
        <v>209</v>
      </c>
      <c r="W7314">
        <v>214</v>
      </c>
      <c r="X7314">
        <v>109</v>
      </c>
      <c r="Y7314">
        <v>119</v>
      </c>
      <c r="Z7314">
        <v>117</v>
      </c>
      <c r="AA7314">
        <f t="shared" si="1549"/>
        <v>992</v>
      </c>
      <c r="AB7314">
        <f t="shared" si="1541"/>
        <v>1.653052038978034E-4</v>
      </c>
      <c r="AC7314" s="175"/>
    </row>
    <row r="7315" spans="1:29">
      <c r="A7315" t="s">
        <v>15863</v>
      </c>
      <c r="B7315" t="s">
        <v>15864</v>
      </c>
      <c r="C7315">
        <v>3.32</v>
      </c>
      <c r="D7315">
        <v>3.72</v>
      </c>
      <c r="E7315">
        <v>2.5099999999999998</v>
      </c>
      <c r="F7315">
        <v>3.86</v>
      </c>
      <c r="G7315">
        <v>4.6399999999999997</v>
      </c>
      <c r="H7315">
        <v>2.42</v>
      </c>
      <c r="I7315">
        <v>4.3499999999999996</v>
      </c>
      <c r="J7315">
        <v>5.18</v>
      </c>
      <c r="K7315">
        <v>2.7</v>
      </c>
      <c r="U7315">
        <v>228</v>
      </c>
      <c r="V7315">
        <v>209</v>
      </c>
      <c r="W7315">
        <v>220</v>
      </c>
      <c r="X7315">
        <v>90</v>
      </c>
      <c r="Y7315">
        <v>122</v>
      </c>
      <c r="Z7315">
        <v>112</v>
      </c>
      <c r="AA7315">
        <f t="shared" si="1549"/>
        <v>981</v>
      </c>
      <c r="AB7315">
        <f t="shared" si="1541"/>
        <v>1.6347218248361403E-4</v>
      </c>
      <c r="AC7315" s="175"/>
    </row>
    <row r="7316" spans="1:29">
      <c r="A7316" t="s">
        <v>15865</v>
      </c>
      <c r="B7316" t="s">
        <v>15866</v>
      </c>
      <c r="C7316">
        <v>3.33</v>
      </c>
      <c r="D7316">
        <v>3.73</v>
      </c>
      <c r="E7316">
        <v>2.52</v>
      </c>
      <c r="F7316">
        <v>3.89</v>
      </c>
      <c r="G7316">
        <v>4.67</v>
      </c>
      <c r="H7316">
        <v>2.44</v>
      </c>
      <c r="I7316">
        <v>4.3499999999999996</v>
      </c>
      <c r="J7316">
        <v>5.18</v>
      </c>
      <c r="K7316">
        <v>2.7</v>
      </c>
      <c r="U7316">
        <v>228</v>
      </c>
      <c r="V7316">
        <v>215</v>
      </c>
      <c r="W7316">
        <v>231</v>
      </c>
      <c r="X7316">
        <v>86</v>
      </c>
      <c r="Y7316">
        <v>111</v>
      </c>
      <c r="Z7316">
        <v>100</v>
      </c>
      <c r="AA7316">
        <f t="shared" si="1549"/>
        <v>971</v>
      </c>
      <c r="AB7316">
        <f t="shared" si="1541"/>
        <v>1.6180579937980554E-4</v>
      </c>
      <c r="AC7316" s="175"/>
    </row>
    <row r="7317" spans="1:29">
      <c r="A7317" t="s">
        <v>15867</v>
      </c>
      <c r="B7317" t="s">
        <v>15868</v>
      </c>
      <c r="C7317">
        <v>3.33</v>
      </c>
      <c r="D7317">
        <v>3.73</v>
      </c>
      <c r="E7317">
        <v>2.52</v>
      </c>
      <c r="F7317">
        <v>3.91</v>
      </c>
      <c r="G7317">
        <v>4.6900000000000004</v>
      </c>
      <c r="H7317">
        <v>2.4500000000000002</v>
      </c>
      <c r="I7317">
        <v>4.3499999999999996</v>
      </c>
      <c r="J7317">
        <v>5.18</v>
      </c>
      <c r="K7317">
        <v>2.7</v>
      </c>
      <c r="U7317">
        <v>234</v>
      </c>
      <c r="V7317">
        <v>227</v>
      </c>
      <c r="W7317">
        <v>240</v>
      </c>
      <c r="X7317">
        <v>73</v>
      </c>
      <c r="Y7317">
        <v>109</v>
      </c>
      <c r="Z7317">
        <v>118</v>
      </c>
      <c r="AA7317">
        <f t="shared" si="1549"/>
        <v>1001</v>
      </c>
      <c r="AB7317">
        <f t="shared" si="1541"/>
        <v>1.6680494869123104E-4</v>
      </c>
      <c r="AC7317" s="175">
        <f t="shared" si="1542"/>
        <v>1.7547014083103525E-4</v>
      </c>
    </row>
    <row r="7318" spans="1:29">
      <c r="A7318" t="s">
        <v>15869</v>
      </c>
      <c r="B7318" t="s">
        <v>15870</v>
      </c>
      <c r="C7318">
        <v>3.35</v>
      </c>
      <c r="D7318">
        <v>3.75</v>
      </c>
      <c r="E7318">
        <v>2.52</v>
      </c>
      <c r="F7318">
        <v>3.93</v>
      </c>
      <c r="G7318">
        <v>4.71</v>
      </c>
      <c r="H7318">
        <v>2.4500000000000002</v>
      </c>
      <c r="I7318">
        <v>4.37</v>
      </c>
      <c r="J7318">
        <v>5.19</v>
      </c>
      <c r="K7318">
        <v>2.7</v>
      </c>
      <c r="U7318">
        <v>229</v>
      </c>
      <c r="V7318">
        <v>235</v>
      </c>
      <c r="W7318">
        <v>249</v>
      </c>
      <c r="X7318">
        <v>84</v>
      </c>
      <c r="Y7318">
        <v>117</v>
      </c>
      <c r="Z7318">
        <v>139</v>
      </c>
      <c r="AA7318">
        <f t="shared" si="1549"/>
        <v>1053</v>
      </c>
      <c r="AB7318">
        <f t="shared" ref="AB7318:AB7381" si="1550">AA7318/$AD$4</f>
        <v>1.7547014083103525E-4</v>
      </c>
      <c r="AC7318" s="175"/>
    </row>
    <row r="7319" spans="1:29">
      <c r="A7319" t="s">
        <v>15871</v>
      </c>
      <c r="B7319" t="s">
        <v>15872</v>
      </c>
      <c r="C7319">
        <v>3.39</v>
      </c>
      <c r="D7319">
        <v>3.77</v>
      </c>
      <c r="E7319">
        <v>2.54</v>
      </c>
      <c r="F7319">
        <v>3.98</v>
      </c>
      <c r="G7319">
        <v>4.75</v>
      </c>
      <c r="H7319">
        <v>2.46</v>
      </c>
      <c r="I7319">
        <v>4.41</v>
      </c>
      <c r="J7319">
        <v>5.21</v>
      </c>
      <c r="K7319">
        <v>2.7</v>
      </c>
      <c r="U7319">
        <v>224</v>
      </c>
      <c r="V7319">
        <v>241</v>
      </c>
      <c r="W7319">
        <v>255</v>
      </c>
      <c r="X7319">
        <v>90</v>
      </c>
      <c r="Y7319">
        <v>123</v>
      </c>
      <c r="Z7319">
        <v>135</v>
      </c>
      <c r="AA7319">
        <f t="shared" si="1549"/>
        <v>1068</v>
      </c>
      <c r="AB7319">
        <f t="shared" si="1550"/>
        <v>1.7796971548674802E-4</v>
      </c>
      <c r="AC7319" s="175"/>
    </row>
    <row r="7320" spans="1:29">
      <c r="A7320" t="s">
        <v>15873</v>
      </c>
      <c r="B7320" t="s">
        <v>15874</v>
      </c>
      <c r="C7320">
        <v>3.41</v>
      </c>
      <c r="D7320">
        <v>3.79</v>
      </c>
      <c r="E7320">
        <v>2.5499999999999998</v>
      </c>
      <c r="F7320">
        <v>4.0199999999999996</v>
      </c>
      <c r="G7320">
        <v>4.78</v>
      </c>
      <c r="H7320">
        <v>2.4700000000000002</v>
      </c>
      <c r="I7320">
        <v>4.4400000000000004</v>
      </c>
      <c r="J7320">
        <v>5.23</v>
      </c>
      <c r="K7320">
        <v>2.7</v>
      </c>
      <c r="U7320">
        <v>213</v>
      </c>
      <c r="V7320">
        <v>243</v>
      </c>
      <c r="W7320">
        <v>254</v>
      </c>
      <c r="X7320">
        <v>111</v>
      </c>
      <c r="Y7320">
        <v>127</v>
      </c>
      <c r="Z7320">
        <v>142</v>
      </c>
      <c r="AA7320">
        <f t="shared" si="1549"/>
        <v>1090</v>
      </c>
      <c r="AB7320">
        <f t="shared" si="1550"/>
        <v>1.8163575831512671E-4</v>
      </c>
      <c r="AC7320" s="175"/>
    </row>
    <row r="7321" spans="1:29">
      <c r="A7321" t="s">
        <v>15875</v>
      </c>
      <c r="B7321" t="s">
        <v>15876</v>
      </c>
      <c r="C7321">
        <v>3.44</v>
      </c>
      <c r="D7321">
        <v>3.81</v>
      </c>
      <c r="E7321">
        <v>2.56</v>
      </c>
      <c r="F7321">
        <v>4.07</v>
      </c>
      <c r="G7321">
        <v>4.82</v>
      </c>
      <c r="H7321">
        <v>2.4900000000000002</v>
      </c>
      <c r="I7321">
        <v>4.47</v>
      </c>
      <c r="J7321">
        <v>5.24</v>
      </c>
      <c r="K7321">
        <v>2.7</v>
      </c>
      <c r="U7321">
        <v>208</v>
      </c>
      <c r="V7321">
        <v>235</v>
      </c>
      <c r="W7321">
        <v>241</v>
      </c>
      <c r="X7321">
        <v>110</v>
      </c>
      <c r="Y7321">
        <v>138</v>
      </c>
      <c r="Z7321">
        <v>147</v>
      </c>
      <c r="AA7321">
        <f t="shared" si="1549"/>
        <v>1079</v>
      </c>
      <c r="AB7321">
        <f t="shared" si="1550"/>
        <v>1.7980273690093736E-4</v>
      </c>
      <c r="AC7321" s="175">
        <f t="shared" ref="AC7321" si="1551">SUM(AB7321:AB7324)/4</f>
        <v>1.4435043636741148E-4</v>
      </c>
    </row>
    <row r="7322" spans="1:29">
      <c r="A7322" t="s">
        <v>15877</v>
      </c>
      <c r="B7322" t="s">
        <v>15878</v>
      </c>
      <c r="C7322">
        <v>3.48</v>
      </c>
      <c r="D7322">
        <v>3.83</v>
      </c>
      <c r="E7322">
        <v>2.57</v>
      </c>
      <c r="F7322">
        <v>4.1399999999999997</v>
      </c>
      <c r="G7322">
        <v>4.87</v>
      </c>
      <c r="H7322">
        <v>2.5099999999999998</v>
      </c>
      <c r="I7322">
        <v>4.5</v>
      </c>
      <c r="J7322">
        <v>5.26</v>
      </c>
      <c r="K7322">
        <v>2.7</v>
      </c>
      <c r="U7322">
        <v>196</v>
      </c>
      <c r="V7322">
        <v>213</v>
      </c>
      <c r="W7322">
        <v>213</v>
      </c>
      <c r="X7322">
        <v>105</v>
      </c>
      <c r="Y7322">
        <v>134</v>
      </c>
      <c r="Z7322">
        <v>126</v>
      </c>
      <c r="AA7322">
        <f t="shared" si="1549"/>
        <v>987</v>
      </c>
      <c r="AB7322">
        <f t="shared" si="1550"/>
        <v>1.6447201234589913E-4</v>
      </c>
      <c r="AC7322" s="175"/>
    </row>
    <row r="7323" spans="1:29">
      <c r="A7323" t="s">
        <v>15879</v>
      </c>
      <c r="B7323" t="s">
        <v>15880</v>
      </c>
      <c r="C7323">
        <v>3.52</v>
      </c>
      <c r="D7323">
        <v>3.85</v>
      </c>
      <c r="E7323">
        <v>2.59</v>
      </c>
      <c r="F7323">
        <v>4.2</v>
      </c>
      <c r="G7323">
        <v>4.93</v>
      </c>
      <c r="H7323">
        <v>2.5299999999999998</v>
      </c>
      <c r="I7323">
        <v>4.55</v>
      </c>
      <c r="J7323">
        <v>5.29</v>
      </c>
      <c r="K7323">
        <v>2.7</v>
      </c>
      <c r="U7323">
        <v>169</v>
      </c>
      <c r="V7323">
        <v>181</v>
      </c>
      <c r="W7323">
        <v>154</v>
      </c>
      <c r="X7323">
        <v>95</v>
      </c>
      <c r="Y7323">
        <v>122</v>
      </c>
      <c r="Z7323">
        <v>73</v>
      </c>
      <c r="AA7323">
        <f t="shared" si="1549"/>
        <v>794</v>
      </c>
      <c r="AB7323">
        <f t="shared" si="1550"/>
        <v>1.3231081844239506E-4</v>
      </c>
      <c r="AC7323" s="175"/>
    </row>
    <row r="7324" spans="1:29">
      <c r="A7324" t="s">
        <v>15881</v>
      </c>
      <c r="B7324" t="s">
        <v>15882</v>
      </c>
      <c r="C7324">
        <v>3.56</v>
      </c>
      <c r="D7324">
        <v>3.88</v>
      </c>
      <c r="E7324">
        <v>2.6</v>
      </c>
      <c r="F7324">
        <v>4.2699999999999996</v>
      </c>
      <c r="G7324">
        <v>4.97</v>
      </c>
      <c r="H7324">
        <v>2.5499999999999998</v>
      </c>
      <c r="I7324">
        <v>4.58</v>
      </c>
      <c r="J7324">
        <v>5.31</v>
      </c>
      <c r="K7324">
        <v>2.7</v>
      </c>
      <c r="U7324">
        <v>157</v>
      </c>
      <c r="V7324">
        <v>132</v>
      </c>
      <c r="W7324">
        <v>124</v>
      </c>
      <c r="X7324">
        <v>71</v>
      </c>
      <c r="Y7324">
        <v>91</v>
      </c>
      <c r="Z7324">
        <v>30</v>
      </c>
      <c r="AA7324">
        <f t="shared" si="1549"/>
        <v>605</v>
      </c>
      <c r="AB7324">
        <f t="shared" si="1550"/>
        <v>1.0081617778041436E-4</v>
      </c>
      <c r="AC7324" s="175"/>
    </row>
    <row r="7325" spans="1:29">
      <c r="A7325" t="s">
        <v>15883</v>
      </c>
      <c r="B7325" t="s">
        <v>15884</v>
      </c>
      <c r="C7325">
        <v>3.58</v>
      </c>
      <c r="D7325">
        <v>3.89</v>
      </c>
      <c r="E7325">
        <v>2.62</v>
      </c>
      <c r="F7325">
        <v>4.32</v>
      </c>
      <c r="G7325">
        <v>5.0199999999999996</v>
      </c>
      <c r="H7325">
        <v>2.57</v>
      </c>
      <c r="I7325">
        <v>4.6100000000000003</v>
      </c>
      <c r="J7325">
        <v>5.32</v>
      </c>
      <c r="K7325">
        <v>2.7</v>
      </c>
      <c r="U7325">
        <v>85</v>
      </c>
      <c r="V7325">
        <v>72</v>
      </c>
      <c r="W7325">
        <v>69</v>
      </c>
      <c r="X7325">
        <v>88</v>
      </c>
      <c r="Y7325">
        <v>68</v>
      </c>
      <c r="Z7325">
        <v>13</v>
      </c>
      <c r="AA7325">
        <f t="shared" si="1549"/>
        <v>395</v>
      </c>
      <c r="AB7325">
        <f t="shared" si="1550"/>
        <v>6.5822132600435821E-5</v>
      </c>
      <c r="AC7325" s="175">
        <f t="shared" si="1544"/>
        <v>6.8738303032100706E-5</v>
      </c>
    </row>
    <row r="7326" spans="1:29">
      <c r="A7326" t="s">
        <v>15885</v>
      </c>
      <c r="B7326" t="s">
        <v>15886</v>
      </c>
      <c r="C7326">
        <v>3.61</v>
      </c>
      <c r="D7326">
        <v>3.91</v>
      </c>
      <c r="E7326">
        <v>2.63</v>
      </c>
      <c r="F7326">
        <v>4.37</v>
      </c>
      <c r="G7326">
        <v>5.0599999999999996</v>
      </c>
      <c r="H7326">
        <v>2.59</v>
      </c>
      <c r="I7326">
        <v>4.6399999999999997</v>
      </c>
      <c r="J7326">
        <v>5.34</v>
      </c>
      <c r="K7326">
        <v>2.7</v>
      </c>
      <c r="U7326">
        <v>86</v>
      </c>
      <c r="V7326">
        <v>79</v>
      </c>
      <c r="W7326">
        <v>73</v>
      </c>
      <c r="X7326">
        <v>88</v>
      </c>
      <c r="Y7326">
        <v>71</v>
      </c>
      <c r="Z7326">
        <v>15</v>
      </c>
      <c r="AA7326">
        <f t="shared" si="1549"/>
        <v>412</v>
      </c>
      <c r="AB7326">
        <f t="shared" si="1550"/>
        <v>6.8654983876910279E-5</v>
      </c>
      <c r="AC7326" s="175"/>
    </row>
    <row r="7327" spans="1:29">
      <c r="A7327" t="s">
        <v>15887</v>
      </c>
      <c r="B7327" t="s">
        <v>15888</v>
      </c>
      <c r="C7327">
        <v>3.66</v>
      </c>
      <c r="D7327">
        <v>3.93</v>
      </c>
      <c r="E7327">
        <v>2.65</v>
      </c>
      <c r="F7327">
        <v>4.47</v>
      </c>
      <c r="G7327">
        <v>5.13</v>
      </c>
      <c r="H7327">
        <v>2.61</v>
      </c>
      <c r="I7327">
        <v>4.7</v>
      </c>
      <c r="J7327">
        <v>5.37</v>
      </c>
      <c r="K7327">
        <v>2.7</v>
      </c>
      <c r="U7327">
        <v>95</v>
      </c>
      <c r="V7327">
        <v>75</v>
      </c>
      <c r="W7327">
        <v>77</v>
      </c>
      <c r="X7327">
        <v>67</v>
      </c>
      <c r="Y7327">
        <v>69</v>
      </c>
      <c r="Z7327">
        <v>12</v>
      </c>
      <c r="AA7327">
        <f t="shared" si="1549"/>
        <v>395</v>
      </c>
      <c r="AB7327">
        <f t="shared" si="1550"/>
        <v>6.5822132600435821E-5</v>
      </c>
      <c r="AC7327" s="175"/>
    </row>
    <row r="7328" spans="1:29">
      <c r="A7328" t="s">
        <v>15889</v>
      </c>
      <c r="B7328" t="s">
        <v>15890</v>
      </c>
      <c r="C7328">
        <v>3.7</v>
      </c>
      <c r="D7328">
        <v>3.95</v>
      </c>
      <c r="E7328">
        <v>2.67</v>
      </c>
      <c r="F7328">
        <v>4.5599999999999996</v>
      </c>
      <c r="G7328">
        <v>5.21</v>
      </c>
      <c r="H7328">
        <v>2.64</v>
      </c>
      <c r="I7328">
        <v>4.75</v>
      </c>
      <c r="J7328">
        <v>5.4</v>
      </c>
      <c r="K7328">
        <v>2.7</v>
      </c>
      <c r="U7328">
        <v>103</v>
      </c>
      <c r="V7328">
        <v>85</v>
      </c>
      <c r="W7328">
        <v>87</v>
      </c>
      <c r="X7328">
        <v>84</v>
      </c>
      <c r="Y7328">
        <v>66</v>
      </c>
      <c r="Z7328">
        <v>23</v>
      </c>
      <c r="AA7328">
        <f t="shared" si="1549"/>
        <v>448</v>
      </c>
      <c r="AB7328">
        <f t="shared" si="1550"/>
        <v>7.465396305062089E-5</v>
      </c>
      <c r="AC7328" s="175"/>
    </row>
    <row r="7329" spans="1:29">
      <c r="A7329" t="s">
        <v>15891</v>
      </c>
      <c r="B7329" t="s">
        <v>15892</v>
      </c>
      <c r="C7329">
        <v>3.73</v>
      </c>
      <c r="D7329">
        <v>3.97</v>
      </c>
      <c r="E7329">
        <v>2.68</v>
      </c>
      <c r="F7329">
        <v>4.62</v>
      </c>
      <c r="G7329">
        <v>5.26</v>
      </c>
      <c r="H7329">
        <v>2.66</v>
      </c>
      <c r="I7329">
        <v>4.78</v>
      </c>
      <c r="J7329">
        <v>5.41</v>
      </c>
      <c r="K7329">
        <v>2.7</v>
      </c>
      <c r="U7329">
        <v>118</v>
      </c>
      <c r="V7329">
        <v>111</v>
      </c>
      <c r="W7329">
        <v>110</v>
      </c>
      <c r="X7329">
        <v>104</v>
      </c>
      <c r="Y7329">
        <v>106</v>
      </c>
      <c r="Z7329">
        <v>53</v>
      </c>
      <c r="AA7329">
        <f t="shared" si="1549"/>
        <v>602</v>
      </c>
      <c r="AB7329">
        <f t="shared" si="1550"/>
        <v>1.0031626284927181E-4</v>
      </c>
      <c r="AC7329" s="175">
        <f t="shared" si="1545"/>
        <v>1.5222409653290665E-4</v>
      </c>
    </row>
    <row r="7330" spans="1:29">
      <c r="A7330" t="s">
        <v>15893</v>
      </c>
      <c r="B7330" t="s">
        <v>15894</v>
      </c>
      <c r="C7330">
        <v>3.76</v>
      </c>
      <c r="D7330">
        <v>3.98</v>
      </c>
      <c r="E7330">
        <v>2.69</v>
      </c>
      <c r="F7330">
        <v>4.68</v>
      </c>
      <c r="G7330">
        <v>5.31</v>
      </c>
      <c r="H7330">
        <v>2.68</v>
      </c>
      <c r="I7330">
        <v>4.8099999999999996</v>
      </c>
      <c r="J7330">
        <v>5.43</v>
      </c>
      <c r="K7330">
        <v>2.7</v>
      </c>
      <c r="U7330">
        <v>138</v>
      </c>
      <c r="V7330">
        <v>168</v>
      </c>
      <c r="W7330">
        <v>150</v>
      </c>
      <c r="X7330">
        <v>125</v>
      </c>
      <c r="Y7330">
        <v>144</v>
      </c>
      <c r="Z7330">
        <v>168</v>
      </c>
      <c r="AA7330">
        <f t="shared" si="1549"/>
        <v>893</v>
      </c>
      <c r="AB7330">
        <f t="shared" si="1550"/>
        <v>1.4880801117009922E-4</v>
      </c>
      <c r="AC7330" s="175"/>
    </row>
    <row r="7331" spans="1:29">
      <c r="A7331" t="s">
        <v>15895</v>
      </c>
      <c r="B7331" t="s">
        <v>15896</v>
      </c>
      <c r="C7331">
        <v>3.79</v>
      </c>
      <c r="D7331">
        <v>3.99</v>
      </c>
      <c r="E7331">
        <v>2.7</v>
      </c>
      <c r="F7331">
        <v>4.76</v>
      </c>
      <c r="G7331">
        <v>5.37</v>
      </c>
      <c r="H7331">
        <v>2.7</v>
      </c>
      <c r="I7331">
        <v>4.84</v>
      </c>
      <c r="J7331">
        <v>5.45</v>
      </c>
      <c r="K7331">
        <v>2.7</v>
      </c>
      <c r="U7331">
        <v>151</v>
      </c>
      <c r="V7331">
        <v>181</v>
      </c>
      <c r="W7331">
        <v>182</v>
      </c>
      <c r="X7331">
        <v>188</v>
      </c>
      <c r="Y7331">
        <v>122</v>
      </c>
      <c r="Z7331">
        <v>262</v>
      </c>
      <c r="AA7331">
        <f t="shared" si="1549"/>
        <v>1086</v>
      </c>
      <c r="AB7331">
        <f t="shared" si="1550"/>
        <v>1.8096920507360332E-4</v>
      </c>
      <c r="AC7331" s="175"/>
    </row>
    <row r="7332" spans="1:29">
      <c r="A7332" t="s">
        <v>15897</v>
      </c>
      <c r="B7332" t="s">
        <v>15898</v>
      </c>
      <c r="C7332">
        <v>3.81</v>
      </c>
      <c r="D7332">
        <v>4</v>
      </c>
      <c r="E7332">
        <v>2.71</v>
      </c>
      <c r="F7332">
        <v>4.8</v>
      </c>
      <c r="G7332">
        <v>5.4</v>
      </c>
      <c r="H7332">
        <v>2.71</v>
      </c>
      <c r="I7332">
        <v>4.87</v>
      </c>
      <c r="J7332">
        <v>5.46</v>
      </c>
      <c r="K7332">
        <v>2.7</v>
      </c>
      <c r="U7332">
        <v>154</v>
      </c>
      <c r="V7332">
        <v>164</v>
      </c>
      <c r="W7332">
        <v>175</v>
      </c>
      <c r="X7332">
        <v>200</v>
      </c>
      <c r="Y7332">
        <v>154</v>
      </c>
      <c r="Z7332">
        <v>226</v>
      </c>
      <c r="AA7332">
        <f t="shared" si="1549"/>
        <v>1073</v>
      </c>
      <c r="AB7332">
        <f t="shared" si="1550"/>
        <v>1.7880290703865226E-4</v>
      </c>
      <c r="AC7332" s="175"/>
    </row>
    <row r="7333" spans="1:29">
      <c r="A7333" t="s">
        <v>15899</v>
      </c>
      <c r="B7333" t="s">
        <v>15900</v>
      </c>
      <c r="C7333">
        <v>3.86</v>
      </c>
      <c r="D7333">
        <v>4.0199999999999996</v>
      </c>
      <c r="E7333">
        <v>2.74</v>
      </c>
      <c r="F7333">
        <v>4.9000000000000004</v>
      </c>
      <c r="G7333">
        <v>5.47</v>
      </c>
      <c r="H7333">
        <v>2.74</v>
      </c>
      <c r="I7333">
        <v>4.9400000000000004</v>
      </c>
      <c r="J7333">
        <v>5.5</v>
      </c>
      <c r="K7333">
        <v>2.7</v>
      </c>
      <c r="U7333">
        <v>168</v>
      </c>
      <c r="V7333">
        <v>163</v>
      </c>
      <c r="W7333">
        <v>165</v>
      </c>
      <c r="X7333">
        <v>149</v>
      </c>
      <c r="Y7333">
        <v>138</v>
      </c>
      <c r="Z7333">
        <v>171</v>
      </c>
      <c r="AA7333">
        <f t="shared" si="1549"/>
        <v>954</v>
      </c>
      <c r="AB7333">
        <f t="shared" si="1550"/>
        <v>1.589729481033311E-4</v>
      </c>
      <c r="AC7333" s="175">
        <f t="shared" si="1546"/>
        <v>1.4597515989362475E-4</v>
      </c>
    </row>
    <row r="7334" spans="1:29">
      <c r="A7334" t="s">
        <v>15901</v>
      </c>
      <c r="B7334" t="s">
        <v>15902</v>
      </c>
      <c r="C7334">
        <v>3.92</v>
      </c>
      <c r="D7334">
        <v>4.04</v>
      </c>
      <c r="E7334">
        <v>2.76</v>
      </c>
      <c r="F7334">
        <v>5.01</v>
      </c>
      <c r="G7334">
        <v>5.55</v>
      </c>
      <c r="H7334">
        <v>2.76</v>
      </c>
      <c r="I7334">
        <v>5.01</v>
      </c>
      <c r="J7334">
        <v>5.53</v>
      </c>
      <c r="K7334">
        <v>2.7</v>
      </c>
      <c r="U7334">
        <v>158</v>
      </c>
      <c r="V7334">
        <v>151</v>
      </c>
      <c r="W7334">
        <v>151</v>
      </c>
      <c r="X7334">
        <v>130</v>
      </c>
      <c r="Y7334">
        <v>140</v>
      </c>
      <c r="Z7334">
        <v>164</v>
      </c>
      <c r="AA7334">
        <f t="shared" si="1549"/>
        <v>894</v>
      </c>
      <c r="AB7334">
        <f t="shared" si="1550"/>
        <v>1.4897464948048007E-4</v>
      </c>
      <c r="AC7334" s="175"/>
    </row>
    <row r="7335" spans="1:29">
      <c r="A7335" t="s">
        <v>15903</v>
      </c>
      <c r="B7335" t="s">
        <v>15904</v>
      </c>
      <c r="C7335">
        <v>3.98</v>
      </c>
      <c r="D7335">
        <v>4.0599999999999996</v>
      </c>
      <c r="E7335">
        <v>2.8</v>
      </c>
      <c r="F7335">
        <v>5.22</v>
      </c>
      <c r="G7335">
        <v>5.7</v>
      </c>
      <c r="H7335">
        <v>2.82</v>
      </c>
      <c r="I7335">
        <v>5.1100000000000003</v>
      </c>
      <c r="J7335">
        <v>5.59</v>
      </c>
      <c r="K7335">
        <v>2.7</v>
      </c>
      <c r="U7335">
        <v>135</v>
      </c>
      <c r="V7335">
        <v>146</v>
      </c>
      <c r="W7335">
        <v>141</v>
      </c>
      <c r="X7335">
        <v>150</v>
      </c>
      <c r="Y7335">
        <v>133</v>
      </c>
      <c r="Z7335">
        <v>149</v>
      </c>
      <c r="AA7335">
        <f t="shared" si="1549"/>
        <v>854</v>
      </c>
      <c r="AB7335">
        <f t="shared" si="1550"/>
        <v>1.4230911706524606E-4</v>
      </c>
      <c r="AC7335" s="175"/>
    </row>
    <row r="7336" spans="1:29">
      <c r="A7336" t="s">
        <v>15905</v>
      </c>
      <c r="B7336" t="s">
        <v>15906</v>
      </c>
      <c r="C7336">
        <v>4.01</v>
      </c>
      <c r="D7336">
        <v>4.0599999999999996</v>
      </c>
      <c r="E7336">
        <v>2.83</v>
      </c>
      <c r="F7336">
        <v>5.36</v>
      </c>
      <c r="G7336">
        <v>5.81</v>
      </c>
      <c r="H7336">
        <v>2.86</v>
      </c>
      <c r="I7336">
        <v>5.19</v>
      </c>
      <c r="J7336">
        <v>5.63</v>
      </c>
      <c r="K7336">
        <v>2.7</v>
      </c>
      <c r="U7336">
        <v>142</v>
      </c>
      <c r="V7336">
        <v>140</v>
      </c>
      <c r="W7336">
        <v>131</v>
      </c>
      <c r="X7336">
        <v>109</v>
      </c>
      <c r="Y7336">
        <v>129</v>
      </c>
      <c r="Z7336">
        <v>151</v>
      </c>
      <c r="AA7336">
        <f t="shared" si="1549"/>
        <v>802</v>
      </c>
      <c r="AB7336">
        <f t="shared" si="1550"/>
        <v>1.3364392492544184E-4</v>
      </c>
      <c r="AC7336" s="175"/>
    </row>
    <row r="7337" spans="1:29">
      <c r="A7337" t="s">
        <v>15907</v>
      </c>
      <c r="B7337" t="s">
        <v>15908</v>
      </c>
      <c r="C7337">
        <v>4.03</v>
      </c>
      <c r="D7337">
        <v>4.0599999999999996</v>
      </c>
      <c r="E7337">
        <v>2.85</v>
      </c>
      <c r="F7337">
        <v>5.51</v>
      </c>
      <c r="G7337">
        <v>5.92</v>
      </c>
      <c r="H7337">
        <v>2.91</v>
      </c>
      <c r="I7337">
        <v>5.26</v>
      </c>
      <c r="J7337">
        <v>5.67</v>
      </c>
      <c r="K7337">
        <v>2.7</v>
      </c>
      <c r="U7337">
        <v>132</v>
      </c>
      <c r="V7337">
        <v>137</v>
      </c>
      <c r="W7337">
        <v>129</v>
      </c>
      <c r="X7337">
        <v>107</v>
      </c>
      <c r="Y7337">
        <v>130</v>
      </c>
      <c r="Z7337">
        <v>145</v>
      </c>
      <c r="AA7337">
        <f t="shared" si="1549"/>
        <v>780</v>
      </c>
      <c r="AB7337">
        <f t="shared" si="1550"/>
        <v>1.2997788209706315E-4</v>
      </c>
      <c r="AC7337" s="175">
        <f t="shared" si="1547"/>
        <v>1.2235417939713923E-4</v>
      </c>
    </row>
    <row r="7338" spans="1:29">
      <c r="A7338" t="s">
        <v>15909</v>
      </c>
      <c r="B7338" t="s">
        <v>15910</v>
      </c>
      <c r="C7338">
        <v>4.05</v>
      </c>
      <c r="D7338">
        <v>4.0599999999999996</v>
      </c>
      <c r="E7338">
        <v>2.86</v>
      </c>
      <c r="F7338">
        <v>5.61</v>
      </c>
      <c r="G7338">
        <v>5.99</v>
      </c>
      <c r="H7338">
        <v>2.95</v>
      </c>
      <c r="I7338">
        <v>5.29</v>
      </c>
      <c r="J7338">
        <v>5.68</v>
      </c>
      <c r="K7338">
        <v>2.7</v>
      </c>
      <c r="U7338">
        <v>117</v>
      </c>
      <c r="V7338">
        <v>137</v>
      </c>
      <c r="W7338">
        <v>134</v>
      </c>
      <c r="X7338">
        <v>86</v>
      </c>
      <c r="Y7338">
        <v>119</v>
      </c>
      <c r="Z7338">
        <v>117</v>
      </c>
      <c r="AA7338">
        <f t="shared" si="1549"/>
        <v>710</v>
      </c>
      <c r="AB7338">
        <f t="shared" si="1550"/>
        <v>1.1831320037040364E-4</v>
      </c>
      <c r="AC7338" s="175"/>
    </row>
    <row r="7339" spans="1:29">
      <c r="A7339" t="s">
        <v>15911</v>
      </c>
      <c r="B7339" t="s">
        <v>15912</v>
      </c>
      <c r="C7339">
        <v>4.05</v>
      </c>
      <c r="D7339">
        <v>4.0599999999999996</v>
      </c>
      <c r="E7339">
        <v>2.86</v>
      </c>
      <c r="F7339">
        <v>5.65</v>
      </c>
      <c r="G7339">
        <v>6.04</v>
      </c>
      <c r="H7339">
        <v>2.97</v>
      </c>
      <c r="I7339">
        <v>5.3</v>
      </c>
      <c r="J7339">
        <v>5.69</v>
      </c>
      <c r="K7339">
        <v>2.7</v>
      </c>
      <c r="U7339">
        <v>99</v>
      </c>
      <c r="V7339">
        <v>135</v>
      </c>
      <c r="W7339">
        <v>138</v>
      </c>
      <c r="X7339">
        <v>122</v>
      </c>
      <c r="Y7339">
        <v>122</v>
      </c>
      <c r="Z7339">
        <v>112</v>
      </c>
      <c r="AA7339">
        <f t="shared" si="1549"/>
        <v>728</v>
      </c>
      <c r="AB7339">
        <f t="shared" si="1550"/>
        <v>1.2131268995725894E-4</v>
      </c>
      <c r="AC7339" s="175"/>
    </row>
    <row r="7340" spans="1:29">
      <c r="A7340" t="s">
        <v>15913</v>
      </c>
      <c r="B7340" t="s">
        <v>15914</v>
      </c>
      <c r="C7340">
        <v>4.05</v>
      </c>
      <c r="D7340">
        <v>4.0599999999999996</v>
      </c>
      <c r="E7340">
        <v>2.83</v>
      </c>
      <c r="F7340">
        <v>5.55</v>
      </c>
      <c r="G7340">
        <v>5.99</v>
      </c>
      <c r="H7340">
        <v>2.96</v>
      </c>
      <c r="I7340">
        <v>5.21</v>
      </c>
      <c r="J7340">
        <v>5.64</v>
      </c>
      <c r="K7340">
        <v>2.7</v>
      </c>
      <c r="U7340">
        <v>106</v>
      </c>
      <c r="V7340">
        <v>143</v>
      </c>
      <c r="W7340">
        <v>148</v>
      </c>
      <c r="X7340">
        <v>111</v>
      </c>
      <c r="Y7340">
        <v>111</v>
      </c>
      <c r="Z7340">
        <v>100</v>
      </c>
      <c r="AA7340">
        <f t="shared" si="1549"/>
        <v>719</v>
      </c>
      <c r="AB7340">
        <f t="shared" si="1550"/>
        <v>1.1981294516383129E-4</v>
      </c>
      <c r="AC7340" s="175"/>
    </row>
    <row r="7341" spans="1:29">
      <c r="A7341" t="s">
        <v>15915</v>
      </c>
      <c r="B7341" t="s">
        <v>15916</v>
      </c>
      <c r="C7341">
        <v>4.03</v>
      </c>
      <c r="D7341">
        <v>4.0599999999999996</v>
      </c>
      <c r="E7341">
        <v>2.8</v>
      </c>
      <c r="F7341">
        <v>5.46</v>
      </c>
      <c r="G7341">
        <v>5.94</v>
      </c>
      <c r="H7341">
        <v>2.95</v>
      </c>
      <c r="I7341">
        <v>5.13</v>
      </c>
      <c r="J7341">
        <v>5.6</v>
      </c>
      <c r="K7341">
        <v>2.7</v>
      </c>
      <c r="U7341">
        <v>115</v>
      </c>
      <c r="V7341">
        <v>152</v>
      </c>
      <c r="W7341">
        <v>154</v>
      </c>
      <c r="X7341">
        <v>95</v>
      </c>
      <c r="Y7341">
        <v>109</v>
      </c>
      <c r="Z7341">
        <v>118</v>
      </c>
      <c r="AA7341">
        <f t="shared" si="1549"/>
        <v>743</v>
      </c>
      <c r="AB7341">
        <f t="shared" si="1550"/>
        <v>1.238122646129717E-4</v>
      </c>
      <c r="AC7341" s="175">
        <f t="shared" ref="AC7341" si="1552">SUM(AB7341:AB7344)/4</f>
        <v>1.311860098473243E-4</v>
      </c>
    </row>
    <row r="7342" spans="1:29">
      <c r="A7342" t="s">
        <v>15917</v>
      </c>
      <c r="B7342" t="s">
        <v>15918</v>
      </c>
      <c r="C7342">
        <v>4</v>
      </c>
      <c r="D7342">
        <v>4.0599999999999996</v>
      </c>
      <c r="E7342">
        <v>2.77</v>
      </c>
      <c r="F7342">
        <v>5.35</v>
      </c>
      <c r="G7342">
        <v>5.87</v>
      </c>
      <c r="H7342">
        <v>2.93</v>
      </c>
      <c r="I7342">
        <v>5.0599999999999996</v>
      </c>
      <c r="J7342">
        <v>5.56</v>
      </c>
      <c r="K7342">
        <v>2.7</v>
      </c>
      <c r="U7342">
        <v>128</v>
      </c>
      <c r="V7342">
        <v>159</v>
      </c>
      <c r="W7342">
        <v>162</v>
      </c>
      <c r="X7342">
        <v>75</v>
      </c>
      <c r="Y7342">
        <v>117</v>
      </c>
      <c r="Z7342">
        <v>139</v>
      </c>
      <c r="AA7342">
        <f t="shared" si="1549"/>
        <v>780</v>
      </c>
      <c r="AB7342">
        <f t="shared" si="1550"/>
        <v>1.2997788209706315E-4</v>
      </c>
      <c r="AC7342" s="175"/>
    </row>
    <row r="7343" spans="1:29">
      <c r="A7343" t="s">
        <v>15919</v>
      </c>
      <c r="B7343" t="s">
        <v>15920</v>
      </c>
      <c r="C7343">
        <v>3.97</v>
      </c>
      <c r="D7343">
        <v>4.0599999999999996</v>
      </c>
      <c r="E7343">
        <v>2.75</v>
      </c>
      <c r="F7343">
        <v>5.26</v>
      </c>
      <c r="G7343">
        <v>5.8</v>
      </c>
      <c r="H7343">
        <v>2.9</v>
      </c>
      <c r="I7343">
        <v>5</v>
      </c>
      <c r="J7343">
        <v>5.53</v>
      </c>
      <c r="K7343">
        <v>2.7</v>
      </c>
      <c r="U7343">
        <v>132</v>
      </c>
      <c r="V7343">
        <v>166</v>
      </c>
      <c r="W7343">
        <v>169</v>
      </c>
      <c r="X7343">
        <v>80</v>
      </c>
      <c r="Y7343">
        <v>123</v>
      </c>
      <c r="Z7343">
        <v>135</v>
      </c>
      <c r="AA7343">
        <f t="shared" si="1549"/>
        <v>805</v>
      </c>
      <c r="AB7343">
        <f t="shared" si="1550"/>
        <v>1.341438398565844E-4</v>
      </c>
      <c r="AC7343" s="175"/>
    </row>
    <row r="7344" spans="1:29">
      <c r="A7344" t="s">
        <v>15921</v>
      </c>
      <c r="B7344" t="s">
        <v>15922</v>
      </c>
      <c r="C7344">
        <v>3.95</v>
      </c>
      <c r="D7344">
        <v>4.0599999999999996</v>
      </c>
      <c r="E7344">
        <v>2.73</v>
      </c>
      <c r="F7344">
        <v>5.2</v>
      </c>
      <c r="G7344">
        <v>5.76</v>
      </c>
      <c r="H7344">
        <v>2.88</v>
      </c>
      <c r="I7344">
        <v>4.97</v>
      </c>
      <c r="J7344">
        <v>5.52</v>
      </c>
      <c r="K7344">
        <v>2.7</v>
      </c>
      <c r="U7344">
        <v>125</v>
      </c>
      <c r="V7344">
        <v>172</v>
      </c>
      <c r="W7344">
        <v>170</v>
      </c>
      <c r="X7344">
        <v>85</v>
      </c>
      <c r="Y7344">
        <v>127</v>
      </c>
      <c r="Z7344">
        <v>142</v>
      </c>
      <c r="AA7344">
        <f t="shared" si="1549"/>
        <v>821</v>
      </c>
      <c r="AB7344">
        <f t="shared" si="1550"/>
        <v>1.3681005282267802E-4</v>
      </c>
      <c r="AC7344" s="175"/>
    </row>
    <row r="7345" spans="1:29">
      <c r="A7345" t="s">
        <v>15923</v>
      </c>
      <c r="B7345" t="s">
        <v>15924</v>
      </c>
      <c r="C7345">
        <v>3.93</v>
      </c>
      <c r="D7345">
        <v>4.0599999999999996</v>
      </c>
      <c r="E7345">
        <v>2.73</v>
      </c>
      <c r="F7345">
        <v>5.17</v>
      </c>
      <c r="G7345">
        <v>5.74</v>
      </c>
      <c r="H7345">
        <v>2.87</v>
      </c>
      <c r="I7345">
        <v>4.95</v>
      </c>
      <c r="J7345">
        <v>5.5</v>
      </c>
      <c r="K7345">
        <v>2.7</v>
      </c>
      <c r="U7345">
        <v>128</v>
      </c>
      <c r="V7345">
        <v>168</v>
      </c>
      <c r="W7345">
        <v>161</v>
      </c>
      <c r="X7345">
        <v>83</v>
      </c>
      <c r="Y7345">
        <v>138</v>
      </c>
      <c r="Z7345">
        <v>147</v>
      </c>
      <c r="AA7345">
        <f t="shared" si="1549"/>
        <v>825</v>
      </c>
      <c r="AB7345">
        <f t="shared" si="1550"/>
        <v>1.3747660606420141E-4</v>
      </c>
      <c r="AC7345" s="175">
        <f t="shared" ref="AC7345:AC7405" si="1553">SUM(AB7345:AB7348)/4</f>
        <v>1.1031456147212282E-4</v>
      </c>
    </row>
    <row r="7346" spans="1:29">
      <c r="A7346" t="s">
        <v>15925</v>
      </c>
      <c r="B7346" t="s">
        <v>15926</v>
      </c>
      <c r="C7346">
        <v>3.91</v>
      </c>
      <c r="D7346">
        <v>4.05</v>
      </c>
      <c r="E7346">
        <v>2.72</v>
      </c>
      <c r="F7346">
        <v>5.14</v>
      </c>
      <c r="G7346">
        <v>5.72</v>
      </c>
      <c r="H7346">
        <v>2.87</v>
      </c>
      <c r="I7346">
        <v>4.93</v>
      </c>
      <c r="J7346">
        <v>5.49</v>
      </c>
      <c r="K7346">
        <v>2.7</v>
      </c>
      <c r="U7346">
        <v>119</v>
      </c>
      <c r="V7346">
        <v>152</v>
      </c>
      <c r="W7346">
        <v>141</v>
      </c>
      <c r="X7346">
        <v>93</v>
      </c>
      <c r="Y7346">
        <v>134</v>
      </c>
      <c r="Z7346">
        <v>126</v>
      </c>
      <c r="AA7346">
        <f t="shared" si="1549"/>
        <v>765</v>
      </c>
      <c r="AB7346">
        <f t="shared" si="1550"/>
        <v>1.2747830744135039E-4</v>
      </c>
      <c r="AC7346" s="175"/>
    </row>
    <row r="7347" spans="1:29">
      <c r="A7347" t="s">
        <v>15927</v>
      </c>
      <c r="B7347" t="s">
        <v>15928</v>
      </c>
      <c r="C7347">
        <v>3.87</v>
      </c>
      <c r="D7347">
        <v>4.05</v>
      </c>
      <c r="E7347">
        <v>2.7</v>
      </c>
      <c r="F7347">
        <v>5.07</v>
      </c>
      <c r="G7347">
        <v>5.67</v>
      </c>
      <c r="H7347">
        <v>2.84</v>
      </c>
      <c r="I7347">
        <v>4.8899999999999997</v>
      </c>
      <c r="J7347">
        <v>5.47</v>
      </c>
      <c r="K7347">
        <v>2.7</v>
      </c>
      <c r="U7347">
        <v>109</v>
      </c>
      <c r="V7347">
        <v>126</v>
      </c>
      <c r="W7347">
        <v>99</v>
      </c>
      <c r="X7347">
        <v>84</v>
      </c>
      <c r="Y7347">
        <v>122</v>
      </c>
      <c r="Z7347">
        <v>73</v>
      </c>
      <c r="AA7347">
        <f t="shared" si="1549"/>
        <v>613</v>
      </c>
      <c r="AB7347">
        <f t="shared" si="1550"/>
        <v>1.0214928426346117E-4</v>
      </c>
      <c r="AC7347" s="175"/>
    </row>
    <row r="7348" spans="1:29">
      <c r="A7348" t="s">
        <v>15929</v>
      </c>
      <c r="B7348" t="s">
        <v>15930</v>
      </c>
      <c r="C7348">
        <v>3.84</v>
      </c>
      <c r="D7348">
        <v>4.04</v>
      </c>
      <c r="E7348">
        <v>2.69</v>
      </c>
      <c r="F7348">
        <v>5.0199999999999996</v>
      </c>
      <c r="G7348">
        <v>5.63</v>
      </c>
      <c r="H7348">
        <v>2.83</v>
      </c>
      <c r="I7348">
        <v>4.8600000000000003</v>
      </c>
      <c r="J7348">
        <v>5.45</v>
      </c>
      <c r="K7348">
        <v>2.7</v>
      </c>
      <c r="U7348">
        <v>97</v>
      </c>
      <c r="V7348">
        <v>92</v>
      </c>
      <c r="W7348">
        <v>74</v>
      </c>
      <c r="X7348">
        <v>61</v>
      </c>
      <c r="Y7348">
        <v>91</v>
      </c>
      <c r="Z7348">
        <v>30</v>
      </c>
      <c r="AA7348">
        <f t="shared" si="1549"/>
        <v>445</v>
      </c>
      <c r="AB7348">
        <f t="shared" si="1550"/>
        <v>7.4154048119478341E-5</v>
      </c>
      <c r="AC7348" s="175"/>
    </row>
    <row r="7349" spans="1:29">
      <c r="A7349" t="s">
        <v>15931</v>
      </c>
      <c r="B7349" t="s">
        <v>15932</v>
      </c>
      <c r="C7349">
        <v>3.8</v>
      </c>
      <c r="D7349">
        <v>4.03</v>
      </c>
      <c r="E7349">
        <v>2.68</v>
      </c>
      <c r="F7349">
        <v>4.97</v>
      </c>
      <c r="G7349">
        <v>5.59</v>
      </c>
      <c r="H7349">
        <v>2.83</v>
      </c>
      <c r="I7349">
        <v>4.82</v>
      </c>
      <c r="J7349">
        <v>5.43</v>
      </c>
      <c r="K7349">
        <v>2.7</v>
      </c>
      <c r="U7349">
        <v>74</v>
      </c>
      <c r="V7349">
        <v>59</v>
      </c>
      <c r="W7349">
        <v>53</v>
      </c>
      <c r="X7349">
        <v>76</v>
      </c>
      <c r="Y7349">
        <v>68</v>
      </c>
      <c r="Z7349">
        <v>13</v>
      </c>
      <c r="AA7349">
        <f t="shared" si="1549"/>
        <v>343</v>
      </c>
      <c r="AB7349">
        <f t="shared" si="1550"/>
        <v>5.7156940460631619E-5</v>
      </c>
      <c r="AC7349" s="175">
        <f t="shared" ref="AC7349:AC7409" si="1554">SUM(AB7349:AB7352)/4</f>
        <v>6.5197238936507643E-5</v>
      </c>
    </row>
    <row r="7350" spans="1:29">
      <c r="A7350" t="s">
        <v>15933</v>
      </c>
      <c r="B7350" t="s">
        <v>15934</v>
      </c>
      <c r="C7350">
        <v>3.78</v>
      </c>
      <c r="D7350">
        <v>4.0199999999999996</v>
      </c>
      <c r="E7350">
        <v>2.67</v>
      </c>
      <c r="F7350">
        <v>4.93</v>
      </c>
      <c r="G7350">
        <v>5.56</v>
      </c>
      <c r="H7350">
        <v>2.82</v>
      </c>
      <c r="I7350">
        <v>4.8</v>
      </c>
      <c r="J7350">
        <v>5.42</v>
      </c>
      <c r="K7350">
        <v>2.7</v>
      </c>
      <c r="U7350">
        <v>82</v>
      </c>
      <c r="V7350">
        <v>62</v>
      </c>
      <c r="W7350">
        <v>56</v>
      </c>
      <c r="X7350">
        <v>97</v>
      </c>
      <c r="Y7350">
        <v>71</v>
      </c>
      <c r="Z7350">
        <v>15</v>
      </c>
      <c r="AA7350">
        <f t="shared" si="1549"/>
        <v>383</v>
      </c>
      <c r="AB7350">
        <f t="shared" si="1550"/>
        <v>6.3822472875865621E-5</v>
      </c>
      <c r="AC7350" s="175"/>
    </row>
    <row r="7351" spans="1:29">
      <c r="A7351" t="s">
        <v>15935</v>
      </c>
      <c r="B7351" t="s">
        <v>15936</v>
      </c>
      <c r="C7351">
        <v>3.75</v>
      </c>
      <c r="D7351">
        <v>4.0199999999999996</v>
      </c>
      <c r="E7351">
        <v>2.66</v>
      </c>
      <c r="F7351">
        <v>4.88</v>
      </c>
      <c r="G7351">
        <v>5.53</v>
      </c>
      <c r="H7351">
        <v>2.8</v>
      </c>
      <c r="I7351">
        <v>4.7699999999999996</v>
      </c>
      <c r="J7351">
        <v>5.41</v>
      </c>
      <c r="K7351">
        <v>2.7</v>
      </c>
      <c r="U7351">
        <v>73</v>
      </c>
      <c r="V7351">
        <v>59</v>
      </c>
      <c r="W7351">
        <v>60</v>
      </c>
      <c r="X7351">
        <v>110</v>
      </c>
      <c r="Y7351">
        <v>69</v>
      </c>
      <c r="Z7351">
        <v>12</v>
      </c>
      <c r="AA7351">
        <f t="shared" si="1549"/>
        <v>383</v>
      </c>
      <c r="AB7351">
        <f t="shared" si="1550"/>
        <v>6.3822472875865621E-5</v>
      </c>
      <c r="AC7351" s="175"/>
    </row>
    <row r="7352" spans="1:29">
      <c r="A7352" t="s">
        <v>15937</v>
      </c>
      <c r="B7352" t="s">
        <v>15938</v>
      </c>
      <c r="C7352">
        <v>3.73</v>
      </c>
      <c r="D7352">
        <v>4.01</v>
      </c>
      <c r="E7352">
        <v>2.65</v>
      </c>
      <c r="F7352">
        <v>4.8600000000000003</v>
      </c>
      <c r="G7352">
        <v>5.51</v>
      </c>
      <c r="H7352">
        <v>2.79</v>
      </c>
      <c r="I7352">
        <v>4.75</v>
      </c>
      <c r="J7352">
        <v>5.4</v>
      </c>
      <c r="K7352">
        <v>2.7</v>
      </c>
      <c r="U7352">
        <v>79</v>
      </c>
      <c r="V7352">
        <v>68</v>
      </c>
      <c r="W7352">
        <v>68</v>
      </c>
      <c r="X7352">
        <v>152</v>
      </c>
      <c r="Y7352">
        <v>66</v>
      </c>
      <c r="Z7352">
        <v>23</v>
      </c>
      <c r="AA7352">
        <f t="shared" si="1549"/>
        <v>456</v>
      </c>
      <c r="AB7352">
        <f t="shared" si="1550"/>
        <v>7.5987069533667686E-5</v>
      </c>
      <c r="AC7352" s="175"/>
    </row>
    <row r="7353" spans="1:29">
      <c r="A7353" t="s">
        <v>15939</v>
      </c>
      <c r="B7353" t="s">
        <v>15940</v>
      </c>
      <c r="C7353">
        <v>3.72</v>
      </c>
      <c r="D7353">
        <v>4.01</v>
      </c>
      <c r="E7353">
        <v>2.65</v>
      </c>
      <c r="F7353">
        <v>4.84</v>
      </c>
      <c r="G7353">
        <v>5.5</v>
      </c>
      <c r="H7353">
        <v>2.79</v>
      </c>
      <c r="I7353">
        <v>4.74</v>
      </c>
      <c r="J7353">
        <v>5.39</v>
      </c>
      <c r="K7353">
        <v>2.7</v>
      </c>
      <c r="U7353">
        <v>101</v>
      </c>
      <c r="V7353">
        <v>91</v>
      </c>
      <c r="W7353">
        <v>88</v>
      </c>
      <c r="X7353">
        <v>187</v>
      </c>
      <c r="Y7353">
        <v>106</v>
      </c>
      <c r="Z7353">
        <v>53</v>
      </c>
      <c r="AA7353">
        <f t="shared" si="1549"/>
        <v>626</v>
      </c>
      <c r="AB7353">
        <f t="shared" si="1550"/>
        <v>1.0431558229841223E-4</v>
      </c>
      <c r="AC7353" s="175">
        <f t="shared" ref="AC7353:AC7413" si="1555">SUM(AB7353:AB7356)/4</f>
        <v>1.431006490395551E-4</v>
      </c>
    </row>
    <row r="7354" spans="1:29">
      <c r="A7354" t="s">
        <v>15941</v>
      </c>
      <c r="B7354" t="s">
        <v>15942</v>
      </c>
      <c r="C7354">
        <v>3.7</v>
      </c>
      <c r="D7354">
        <v>4.01</v>
      </c>
      <c r="E7354">
        <v>2.64</v>
      </c>
      <c r="F7354">
        <v>4.82</v>
      </c>
      <c r="G7354">
        <v>5.48</v>
      </c>
      <c r="H7354">
        <v>2.78</v>
      </c>
      <c r="I7354">
        <v>4.72</v>
      </c>
      <c r="J7354">
        <v>5.38</v>
      </c>
      <c r="K7354">
        <v>2.7</v>
      </c>
      <c r="U7354">
        <v>131</v>
      </c>
      <c r="V7354">
        <v>141</v>
      </c>
      <c r="W7354">
        <v>125</v>
      </c>
      <c r="X7354">
        <v>200</v>
      </c>
      <c r="Y7354">
        <v>144</v>
      </c>
      <c r="Z7354">
        <v>168</v>
      </c>
      <c r="AA7354">
        <f t="shared" si="1549"/>
        <v>909</v>
      </c>
      <c r="AB7354">
        <f t="shared" si="1550"/>
        <v>1.5147422413619283E-4</v>
      </c>
      <c r="AC7354" s="175"/>
    </row>
    <row r="7355" spans="1:29">
      <c r="A7355" t="s">
        <v>15943</v>
      </c>
      <c r="B7355" t="s">
        <v>15944</v>
      </c>
      <c r="C7355">
        <v>3.69</v>
      </c>
      <c r="D7355">
        <v>4</v>
      </c>
      <c r="E7355">
        <v>2.64</v>
      </c>
      <c r="F7355">
        <v>4.8</v>
      </c>
      <c r="G7355">
        <v>5.48</v>
      </c>
      <c r="H7355">
        <v>2.78</v>
      </c>
      <c r="I7355">
        <v>4.72</v>
      </c>
      <c r="J7355">
        <v>5.38</v>
      </c>
      <c r="K7355">
        <v>2.7</v>
      </c>
      <c r="U7355">
        <v>113</v>
      </c>
      <c r="V7355">
        <v>159</v>
      </c>
      <c r="W7355">
        <v>150</v>
      </c>
      <c r="X7355">
        <v>144</v>
      </c>
      <c r="Y7355">
        <v>122</v>
      </c>
      <c r="Z7355">
        <v>262</v>
      </c>
      <c r="AA7355">
        <f t="shared" si="1549"/>
        <v>950</v>
      </c>
      <c r="AB7355">
        <f t="shared" si="1550"/>
        <v>1.5830639486180768E-4</v>
      </c>
      <c r="AC7355" s="175"/>
    </row>
    <row r="7356" spans="1:29">
      <c r="A7356" t="s">
        <v>15945</v>
      </c>
      <c r="B7356" t="s">
        <v>15946</v>
      </c>
      <c r="C7356">
        <v>3.69</v>
      </c>
      <c r="D7356">
        <v>4</v>
      </c>
      <c r="E7356">
        <v>2.64</v>
      </c>
      <c r="F7356">
        <v>4.79</v>
      </c>
      <c r="G7356">
        <v>5.46</v>
      </c>
      <c r="H7356">
        <v>2.77</v>
      </c>
      <c r="I7356">
        <v>4.71</v>
      </c>
      <c r="J7356">
        <v>5.37</v>
      </c>
      <c r="K7356">
        <v>2.7</v>
      </c>
      <c r="U7356">
        <v>108</v>
      </c>
      <c r="V7356">
        <v>140</v>
      </c>
      <c r="W7356">
        <v>148</v>
      </c>
      <c r="X7356">
        <v>174</v>
      </c>
      <c r="Y7356">
        <v>154</v>
      </c>
      <c r="Z7356">
        <v>226</v>
      </c>
      <c r="AA7356">
        <f t="shared" si="1549"/>
        <v>950</v>
      </c>
      <c r="AB7356">
        <f t="shared" si="1550"/>
        <v>1.5830639486180768E-4</v>
      </c>
      <c r="AC7356" s="175"/>
    </row>
    <row r="7357" spans="1:29">
      <c r="A7357" t="s">
        <v>15947</v>
      </c>
      <c r="B7357" t="s">
        <v>15948</v>
      </c>
      <c r="C7357">
        <v>3.72</v>
      </c>
      <c r="D7357">
        <v>4.0199999999999996</v>
      </c>
      <c r="E7357">
        <v>2.65</v>
      </c>
      <c r="F7357">
        <v>4.82</v>
      </c>
      <c r="G7357">
        <v>5.48</v>
      </c>
      <c r="H7357">
        <v>2.77</v>
      </c>
      <c r="I7357">
        <v>4.74</v>
      </c>
      <c r="J7357">
        <v>5.39</v>
      </c>
      <c r="K7357">
        <v>2.7</v>
      </c>
      <c r="U7357">
        <v>114</v>
      </c>
      <c r="V7357">
        <v>138</v>
      </c>
      <c r="W7357">
        <v>137</v>
      </c>
      <c r="X7357">
        <v>119</v>
      </c>
      <c r="Y7357">
        <v>138</v>
      </c>
      <c r="Z7357">
        <v>171</v>
      </c>
      <c r="AA7357">
        <f t="shared" si="1549"/>
        <v>817</v>
      </c>
      <c r="AB7357">
        <f t="shared" si="1550"/>
        <v>1.361434995811546E-4</v>
      </c>
      <c r="AC7357" s="175">
        <f t="shared" ref="AC7357:AC7417" si="1556">SUM(AB7357:AB7360)/4</f>
        <v>1.2518703067361371E-4</v>
      </c>
    </row>
    <row r="7358" spans="1:29">
      <c r="A7358" t="s">
        <v>15949</v>
      </c>
      <c r="B7358" t="s">
        <v>15950</v>
      </c>
      <c r="C7358">
        <v>3.8</v>
      </c>
      <c r="D7358">
        <v>4.04</v>
      </c>
      <c r="E7358">
        <v>2.68</v>
      </c>
      <c r="F7358">
        <v>4.93</v>
      </c>
      <c r="G7358">
        <v>5.55</v>
      </c>
      <c r="H7358">
        <v>2.8</v>
      </c>
      <c r="I7358">
        <v>4.82</v>
      </c>
      <c r="J7358">
        <v>5.43</v>
      </c>
      <c r="K7358">
        <v>2.7</v>
      </c>
      <c r="U7358">
        <v>109</v>
      </c>
      <c r="V7358">
        <v>127</v>
      </c>
      <c r="W7358">
        <v>125</v>
      </c>
      <c r="X7358">
        <v>103</v>
      </c>
      <c r="Y7358">
        <v>140</v>
      </c>
      <c r="Z7358">
        <v>164</v>
      </c>
      <c r="AA7358">
        <f t="shared" si="1549"/>
        <v>768</v>
      </c>
      <c r="AB7358">
        <f t="shared" si="1550"/>
        <v>1.2797822237249295E-4</v>
      </c>
      <c r="AC7358" s="175"/>
    </row>
    <row r="7359" spans="1:29">
      <c r="A7359" t="s">
        <v>15951</v>
      </c>
      <c r="B7359" t="s">
        <v>15952</v>
      </c>
      <c r="C7359">
        <v>3.89</v>
      </c>
      <c r="D7359">
        <v>4.05</v>
      </c>
      <c r="E7359">
        <v>2.71</v>
      </c>
      <c r="F7359">
        <v>5.08</v>
      </c>
      <c r="G7359">
        <v>5.66</v>
      </c>
      <c r="H7359">
        <v>2.83</v>
      </c>
      <c r="I7359">
        <v>4.91</v>
      </c>
      <c r="J7359">
        <v>5.48</v>
      </c>
      <c r="K7359">
        <v>2.7</v>
      </c>
      <c r="U7359">
        <v>99</v>
      </c>
      <c r="V7359">
        <v>122</v>
      </c>
      <c r="W7359">
        <v>115</v>
      </c>
      <c r="X7359">
        <v>108</v>
      </c>
      <c r="Y7359">
        <v>133</v>
      </c>
      <c r="Z7359">
        <v>149</v>
      </c>
      <c r="AA7359">
        <f t="shared" si="1549"/>
        <v>726</v>
      </c>
      <c r="AB7359">
        <f t="shared" si="1550"/>
        <v>1.2097941333649724E-4</v>
      </c>
      <c r="AC7359" s="175"/>
    </row>
    <row r="7360" spans="1:29">
      <c r="A7360" t="s">
        <v>15953</v>
      </c>
      <c r="B7360" t="s">
        <v>15954</v>
      </c>
      <c r="C7360">
        <v>3.95</v>
      </c>
      <c r="D7360">
        <v>4.0599999999999996</v>
      </c>
      <c r="E7360">
        <v>2.74</v>
      </c>
      <c r="F7360">
        <v>5.21</v>
      </c>
      <c r="G7360">
        <v>5.77</v>
      </c>
      <c r="H7360">
        <v>2.87</v>
      </c>
      <c r="I7360">
        <v>4.9800000000000004</v>
      </c>
      <c r="J7360">
        <v>5.52</v>
      </c>
      <c r="K7360">
        <v>2.7</v>
      </c>
      <c r="U7360">
        <v>100</v>
      </c>
      <c r="V7360">
        <v>116</v>
      </c>
      <c r="W7360">
        <v>105</v>
      </c>
      <c r="X7360">
        <v>93</v>
      </c>
      <c r="Y7360">
        <v>129</v>
      </c>
      <c r="Z7360">
        <v>151</v>
      </c>
      <c r="AA7360">
        <f t="shared" si="1549"/>
        <v>694</v>
      </c>
      <c r="AB7360">
        <f t="shared" si="1550"/>
        <v>1.1564698740431003E-4</v>
      </c>
      <c r="AC7360" s="175"/>
    </row>
    <row r="7361" spans="1:29">
      <c r="A7361" t="s">
        <v>15955</v>
      </c>
      <c r="B7361" t="s">
        <v>15956</v>
      </c>
      <c r="C7361">
        <v>3.98</v>
      </c>
      <c r="D7361">
        <v>4.0599999999999996</v>
      </c>
      <c r="E7361">
        <v>2.76</v>
      </c>
      <c r="F7361">
        <v>5.31</v>
      </c>
      <c r="G7361">
        <v>5.85</v>
      </c>
      <c r="H7361">
        <v>2.91</v>
      </c>
      <c r="I7361">
        <v>5.03</v>
      </c>
      <c r="J7361">
        <v>5.54</v>
      </c>
      <c r="K7361">
        <v>2.7</v>
      </c>
      <c r="U7361">
        <v>93</v>
      </c>
      <c r="V7361">
        <v>113</v>
      </c>
      <c r="W7361">
        <v>103</v>
      </c>
      <c r="X7361">
        <v>94</v>
      </c>
      <c r="Y7361">
        <v>130</v>
      </c>
      <c r="Z7361">
        <v>145</v>
      </c>
      <c r="AA7361">
        <f t="shared" si="1549"/>
        <v>678</v>
      </c>
      <c r="AB7361">
        <f t="shared" si="1550"/>
        <v>1.1298077443821643E-4</v>
      </c>
      <c r="AC7361" s="175">
        <f t="shared" ref="AC7361:AC7421" si="1557">SUM(AB7361:AB7364)/4</f>
        <v>1.0602362497981594E-4</v>
      </c>
    </row>
    <row r="7362" spans="1:29">
      <c r="A7362" t="s">
        <v>15957</v>
      </c>
      <c r="B7362" t="s">
        <v>15958</v>
      </c>
      <c r="C7362">
        <v>3.99</v>
      </c>
      <c r="D7362">
        <v>4.0599999999999996</v>
      </c>
      <c r="E7362">
        <v>2.77</v>
      </c>
      <c r="F7362">
        <v>5.38</v>
      </c>
      <c r="G7362">
        <v>5.91</v>
      </c>
      <c r="H7362">
        <v>2.94</v>
      </c>
      <c r="I7362">
        <v>5.05</v>
      </c>
      <c r="J7362">
        <v>5.56</v>
      </c>
      <c r="K7362">
        <v>2.7</v>
      </c>
      <c r="U7362">
        <v>90</v>
      </c>
      <c r="V7362">
        <v>113</v>
      </c>
      <c r="W7362">
        <v>107</v>
      </c>
      <c r="X7362">
        <v>83</v>
      </c>
      <c r="Y7362">
        <v>119</v>
      </c>
      <c r="Z7362">
        <v>117</v>
      </c>
      <c r="AA7362">
        <f t="shared" si="1549"/>
        <v>629</v>
      </c>
      <c r="AB7362">
        <f t="shared" si="1550"/>
        <v>1.0481549722955478E-4</v>
      </c>
      <c r="AC7362" s="175"/>
    </row>
    <row r="7363" spans="1:29">
      <c r="A7363" t="s">
        <v>15959</v>
      </c>
      <c r="B7363" t="s">
        <v>15960</v>
      </c>
      <c r="C7363">
        <v>3.98</v>
      </c>
      <c r="D7363">
        <v>4.0599999999999996</v>
      </c>
      <c r="E7363">
        <v>2.76</v>
      </c>
      <c r="F7363">
        <v>5.38</v>
      </c>
      <c r="G7363">
        <v>5.92</v>
      </c>
      <c r="H7363">
        <v>2.95</v>
      </c>
      <c r="I7363">
        <v>5.04</v>
      </c>
      <c r="J7363">
        <v>5.55</v>
      </c>
      <c r="K7363">
        <v>2.7</v>
      </c>
      <c r="U7363">
        <v>96</v>
      </c>
      <c r="V7363">
        <v>110</v>
      </c>
      <c r="W7363">
        <v>109</v>
      </c>
      <c r="X7363">
        <v>77</v>
      </c>
      <c r="Y7363">
        <v>122</v>
      </c>
      <c r="Z7363">
        <v>112</v>
      </c>
      <c r="AA7363">
        <f t="shared" si="1549"/>
        <v>626</v>
      </c>
      <c r="AB7363">
        <f t="shared" si="1550"/>
        <v>1.0431558229841223E-4</v>
      </c>
      <c r="AC7363" s="175"/>
    </row>
    <row r="7364" spans="1:29">
      <c r="A7364" t="s">
        <v>15961</v>
      </c>
      <c r="B7364" t="s">
        <v>15962</v>
      </c>
      <c r="C7364">
        <v>3.95</v>
      </c>
      <c r="D7364">
        <v>4.0599999999999996</v>
      </c>
      <c r="E7364">
        <v>2.74</v>
      </c>
      <c r="F7364">
        <v>5.34</v>
      </c>
      <c r="G7364">
        <v>5.9</v>
      </c>
      <c r="H7364">
        <v>2.95</v>
      </c>
      <c r="I7364">
        <v>4.99</v>
      </c>
      <c r="J7364">
        <v>5.53</v>
      </c>
      <c r="K7364">
        <v>2.7</v>
      </c>
      <c r="U7364">
        <v>92</v>
      </c>
      <c r="V7364">
        <v>116</v>
      </c>
      <c r="W7364">
        <v>117</v>
      </c>
      <c r="X7364">
        <v>76</v>
      </c>
      <c r="Y7364">
        <v>111</v>
      </c>
      <c r="Z7364">
        <v>100</v>
      </c>
      <c r="AA7364">
        <f t="shared" si="1549"/>
        <v>612</v>
      </c>
      <c r="AB7364">
        <f t="shared" si="1550"/>
        <v>1.0198264595308032E-4</v>
      </c>
      <c r="AC7364" s="175"/>
    </row>
    <row r="7365" spans="1:29">
      <c r="A7365" t="s">
        <v>15963</v>
      </c>
      <c r="B7365" t="s">
        <v>15964</v>
      </c>
      <c r="C7365">
        <v>3.88</v>
      </c>
      <c r="D7365">
        <v>4.05</v>
      </c>
      <c r="E7365">
        <v>2.71</v>
      </c>
      <c r="F7365">
        <v>5.23</v>
      </c>
      <c r="G7365">
        <v>5.82</v>
      </c>
      <c r="H7365">
        <v>2.94</v>
      </c>
      <c r="I7365">
        <v>4.91</v>
      </c>
      <c r="J7365">
        <v>5.48</v>
      </c>
      <c r="K7365">
        <v>2.7</v>
      </c>
      <c r="U7365">
        <v>100</v>
      </c>
      <c r="V7365">
        <v>123</v>
      </c>
      <c r="W7365">
        <v>122</v>
      </c>
      <c r="X7365">
        <v>71</v>
      </c>
      <c r="Y7365">
        <v>109</v>
      </c>
      <c r="Z7365">
        <v>118</v>
      </c>
      <c r="AA7365">
        <f t="shared" si="1549"/>
        <v>643</v>
      </c>
      <c r="AB7365">
        <f t="shared" si="1550"/>
        <v>1.0714843357488667E-4</v>
      </c>
      <c r="AC7365" s="175">
        <f t="shared" ref="AC7365:AC7425" si="1558">SUM(AB7365:AB7368)/4</f>
        <v>1.165218385338095E-4</v>
      </c>
    </row>
    <row r="7366" spans="1:29">
      <c r="A7366" t="s">
        <v>15965</v>
      </c>
      <c r="B7366" t="s">
        <v>15966</v>
      </c>
      <c r="C7366">
        <v>3.83</v>
      </c>
      <c r="D7366">
        <v>4.04</v>
      </c>
      <c r="E7366">
        <v>2.69</v>
      </c>
      <c r="F7366">
        <v>5.1100000000000003</v>
      </c>
      <c r="G7366">
        <v>5.73</v>
      </c>
      <c r="H7366">
        <v>2.9</v>
      </c>
      <c r="I7366">
        <v>4.8499999999999996</v>
      </c>
      <c r="J7366">
        <v>5.45</v>
      </c>
      <c r="K7366">
        <v>2.7</v>
      </c>
      <c r="U7366">
        <v>104</v>
      </c>
      <c r="V7366">
        <v>128</v>
      </c>
      <c r="W7366">
        <v>128</v>
      </c>
      <c r="X7366">
        <v>73</v>
      </c>
      <c r="Y7366">
        <v>117</v>
      </c>
      <c r="Z7366">
        <v>139</v>
      </c>
      <c r="AA7366">
        <f t="shared" ref="AA7366:AA7429" si="1559">SUM(U7366:Z7366)</f>
        <v>689</v>
      </c>
      <c r="AB7366">
        <f t="shared" si="1550"/>
        <v>1.1481379585240579E-4</v>
      </c>
      <c r="AC7366" s="175"/>
    </row>
    <row r="7367" spans="1:29">
      <c r="A7367" t="s">
        <v>15967</v>
      </c>
      <c r="B7367" t="s">
        <v>15968</v>
      </c>
      <c r="C7367">
        <v>3.79</v>
      </c>
      <c r="D7367">
        <v>4.03</v>
      </c>
      <c r="E7367">
        <v>2.68</v>
      </c>
      <c r="F7367">
        <v>5.03</v>
      </c>
      <c r="G7367">
        <v>5.67</v>
      </c>
      <c r="H7367">
        <v>2.87</v>
      </c>
      <c r="I7367">
        <v>4.8099999999999996</v>
      </c>
      <c r="J7367">
        <v>5.43</v>
      </c>
      <c r="K7367">
        <v>2.7</v>
      </c>
      <c r="U7367">
        <v>103</v>
      </c>
      <c r="V7367">
        <v>136</v>
      </c>
      <c r="W7367">
        <v>136</v>
      </c>
      <c r="X7367">
        <v>84</v>
      </c>
      <c r="Y7367">
        <v>123</v>
      </c>
      <c r="Z7367">
        <v>135</v>
      </c>
      <c r="AA7367">
        <f t="shared" si="1559"/>
        <v>717</v>
      </c>
      <c r="AB7367">
        <f t="shared" si="1550"/>
        <v>1.1947966854306959E-4</v>
      </c>
      <c r="AC7367" s="175"/>
    </row>
    <row r="7368" spans="1:29">
      <c r="A7368" t="s">
        <v>15969</v>
      </c>
      <c r="B7368" t="s">
        <v>15970</v>
      </c>
      <c r="C7368">
        <v>3.76</v>
      </c>
      <c r="D7368">
        <v>4.0199999999999996</v>
      </c>
      <c r="E7368">
        <v>2.67</v>
      </c>
      <c r="F7368">
        <v>4.9800000000000004</v>
      </c>
      <c r="G7368">
        <v>5.63</v>
      </c>
      <c r="H7368">
        <v>2.86</v>
      </c>
      <c r="I7368">
        <v>4.78</v>
      </c>
      <c r="J7368">
        <v>5.41</v>
      </c>
      <c r="K7368">
        <v>2.7</v>
      </c>
      <c r="U7368">
        <v>102</v>
      </c>
      <c r="V7368">
        <v>142</v>
      </c>
      <c r="W7368">
        <v>140</v>
      </c>
      <c r="X7368">
        <v>95</v>
      </c>
      <c r="Y7368">
        <v>127</v>
      </c>
      <c r="Z7368">
        <v>142</v>
      </c>
      <c r="AA7368">
        <f t="shared" si="1559"/>
        <v>748</v>
      </c>
      <c r="AB7368">
        <f t="shared" si="1550"/>
        <v>1.2464545616487594E-4</v>
      </c>
      <c r="AC7368" s="175"/>
    </row>
    <row r="7369" spans="1:29">
      <c r="A7369" t="s">
        <v>15971</v>
      </c>
      <c r="B7369" t="s">
        <v>15972</v>
      </c>
      <c r="C7369">
        <v>3.75</v>
      </c>
      <c r="D7369">
        <v>4.01</v>
      </c>
      <c r="E7369">
        <v>2.66</v>
      </c>
      <c r="F7369">
        <v>4.96</v>
      </c>
      <c r="G7369">
        <v>5.61</v>
      </c>
      <c r="H7369">
        <v>2.85</v>
      </c>
      <c r="I7369">
        <v>4.7699999999999996</v>
      </c>
      <c r="J7369">
        <v>5.41</v>
      </c>
      <c r="K7369">
        <v>2.7</v>
      </c>
      <c r="U7369">
        <v>106</v>
      </c>
      <c r="V7369">
        <v>140</v>
      </c>
      <c r="W7369">
        <v>133</v>
      </c>
      <c r="X7369">
        <v>95</v>
      </c>
      <c r="Y7369">
        <v>138</v>
      </c>
      <c r="Z7369">
        <v>147</v>
      </c>
      <c r="AA7369">
        <f t="shared" si="1559"/>
        <v>759</v>
      </c>
      <c r="AB7369">
        <f t="shared" si="1550"/>
        <v>1.2647847757906529E-4</v>
      </c>
      <c r="AC7369" s="175">
        <f t="shared" ref="AC7369:AC7429" si="1560">SUM(AB7369:AB7372)/4</f>
        <v>1.0206596510827073E-4</v>
      </c>
    </row>
    <row r="7370" spans="1:29">
      <c r="A7370" t="s">
        <v>15973</v>
      </c>
      <c r="B7370" t="s">
        <v>15974</v>
      </c>
      <c r="C7370">
        <v>3.75</v>
      </c>
      <c r="D7370">
        <v>4.01</v>
      </c>
      <c r="E7370">
        <v>2.66</v>
      </c>
      <c r="F7370">
        <v>4.96</v>
      </c>
      <c r="G7370">
        <v>5.61</v>
      </c>
      <c r="H7370">
        <v>2.85</v>
      </c>
      <c r="I7370">
        <v>4.7699999999999996</v>
      </c>
      <c r="J7370">
        <v>5.4</v>
      </c>
      <c r="K7370">
        <v>2.7</v>
      </c>
      <c r="U7370">
        <v>97</v>
      </c>
      <c r="V7370">
        <v>129</v>
      </c>
      <c r="W7370">
        <v>117</v>
      </c>
      <c r="X7370">
        <v>108</v>
      </c>
      <c r="Y7370">
        <v>134</v>
      </c>
      <c r="Z7370">
        <v>126</v>
      </c>
      <c r="AA7370">
        <f t="shared" si="1559"/>
        <v>711</v>
      </c>
      <c r="AB7370">
        <f t="shared" si="1550"/>
        <v>1.1847983868078449E-4</v>
      </c>
      <c r="AC7370" s="175"/>
    </row>
    <row r="7371" spans="1:29">
      <c r="A7371" t="s">
        <v>15975</v>
      </c>
      <c r="B7371" t="s">
        <v>15976</v>
      </c>
      <c r="C7371">
        <v>3.72</v>
      </c>
      <c r="D7371">
        <v>4.01</v>
      </c>
      <c r="E7371">
        <v>2.65</v>
      </c>
      <c r="F7371">
        <v>4.93</v>
      </c>
      <c r="G7371">
        <v>5.6</v>
      </c>
      <c r="H7371">
        <v>2.85</v>
      </c>
      <c r="I7371">
        <v>4.74</v>
      </c>
      <c r="J7371">
        <v>5.39</v>
      </c>
      <c r="K7371">
        <v>2.7</v>
      </c>
      <c r="U7371">
        <v>92</v>
      </c>
      <c r="V7371">
        <v>106</v>
      </c>
      <c r="W7371">
        <v>82</v>
      </c>
      <c r="X7371">
        <v>94</v>
      </c>
      <c r="Y7371">
        <v>122</v>
      </c>
      <c r="Z7371">
        <v>73</v>
      </c>
      <c r="AA7371">
        <f t="shared" si="1559"/>
        <v>569</v>
      </c>
      <c r="AB7371">
        <f t="shared" si="1550"/>
        <v>9.4817198606703766E-5</v>
      </c>
      <c r="AC7371" s="175"/>
    </row>
    <row r="7372" spans="1:29">
      <c r="A7372" t="s">
        <v>15977</v>
      </c>
      <c r="B7372" t="s">
        <v>15978</v>
      </c>
      <c r="C7372">
        <v>3.71</v>
      </c>
      <c r="D7372">
        <v>4</v>
      </c>
      <c r="E7372">
        <v>2.64</v>
      </c>
      <c r="F7372">
        <v>4.91</v>
      </c>
      <c r="G7372">
        <v>5.58</v>
      </c>
      <c r="H7372">
        <v>2.85</v>
      </c>
      <c r="I7372">
        <v>4.7300000000000004</v>
      </c>
      <c r="J7372">
        <v>5.38</v>
      </c>
      <c r="K7372">
        <v>2.7</v>
      </c>
      <c r="U7372">
        <v>78</v>
      </c>
      <c r="V7372">
        <v>76</v>
      </c>
      <c r="W7372">
        <v>57</v>
      </c>
      <c r="X7372">
        <v>79</v>
      </c>
      <c r="Y7372">
        <v>91</v>
      </c>
      <c r="Z7372">
        <v>30</v>
      </c>
      <c r="AA7372">
        <f t="shared" si="1559"/>
        <v>411</v>
      </c>
      <c r="AB7372">
        <f t="shared" si="1550"/>
        <v>6.8488345566529424E-5</v>
      </c>
      <c r="AC7372" s="175"/>
    </row>
    <row r="7373" spans="1:29">
      <c r="A7373" t="s">
        <v>15979</v>
      </c>
      <c r="B7373" t="s">
        <v>15980</v>
      </c>
      <c r="C7373">
        <v>3.69</v>
      </c>
      <c r="D7373">
        <v>4</v>
      </c>
      <c r="E7373">
        <v>2.64</v>
      </c>
      <c r="F7373">
        <v>4.88</v>
      </c>
      <c r="G7373">
        <v>5.56</v>
      </c>
      <c r="H7373">
        <v>2.84</v>
      </c>
      <c r="I7373">
        <v>4.71</v>
      </c>
      <c r="J7373">
        <v>5.37</v>
      </c>
      <c r="K7373">
        <v>2.7</v>
      </c>
      <c r="U7373">
        <v>71</v>
      </c>
      <c r="V7373">
        <v>57</v>
      </c>
      <c r="W7373">
        <v>49</v>
      </c>
      <c r="X7373">
        <v>69</v>
      </c>
      <c r="Y7373">
        <v>68</v>
      </c>
      <c r="Z7373">
        <v>13</v>
      </c>
      <c r="AA7373">
        <f t="shared" si="1559"/>
        <v>327</v>
      </c>
      <c r="AB7373">
        <f t="shared" si="1550"/>
        <v>5.4490727494538015E-5</v>
      </c>
      <c r="AC7373" s="175">
        <f t="shared" ref="AC7373:AC7433" si="1561">SUM(AB7373:AB7376)/4</f>
        <v>6.0281408780272559E-5</v>
      </c>
    </row>
    <row r="7374" spans="1:29">
      <c r="A7374" t="s">
        <v>15981</v>
      </c>
      <c r="B7374" t="s">
        <v>15982</v>
      </c>
      <c r="C7374">
        <v>3.67</v>
      </c>
      <c r="D7374">
        <v>3.99</v>
      </c>
      <c r="E7374">
        <v>2.63</v>
      </c>
      <c r="F7374">
        <v>4.8499999999999996</v>
      </c>
      <c r="G7374">
        <v>5.54</v>
      </c>
      <c r="H7374">
        <v>2.83</v>
      </c>
      <c r="I7374">
        <v>4.6900000000000004</v>
      </c>
      <c r="J7374">
        <v>5.37</v>
      </c>
      <c r="K7374">
        <v>2.7</v>
      </c>
      <c r="U7374">
        <v>74</v>
      </c>
      <c r="V7374">
        <v>59</v>
      </c>
      <c r="W7374">
        <v>52</v>
      </c>
      <c r="X7374">
        <v>87</v>
      </c>
      <c r="Y7374">
        <v>71</v>
      </c>
      <c r="Z7374">
        <v>15</v>
      </c>
      <c r="AA7374">
        <f t="shared" si="1559"/>
        <v>358</v>
      </c>
      <c r="AB7374">
        <f t="shared" si="1550"/>
        <v>5.9656515116344368E-5</v>
      </c>
      <c r="AC7374" s="175"/>
    </row>
    <row r="7375" spans="1:29">
      <c r="A7375" t="s">
        <v>15983</v>
      </c>
      <c r="B7375" t="s">
        <v>15984</v>
      </c>
      <c r="C7375">
        <v>3.66</v>
      </c>
      <c r="D7375">
        <v>3.98</v>
      </c>
      <c r="E7375">
        <v>2.63</v>
      </c>
      <c r="F7375">
        <v>4.82</v>
      </c>
      <c r="G7375">
        <v>5.51</v>
      </c>
      <c r="H7375">
        <v>2.82</v>
      </c>
      <c r="I7375">
        <v>4.68</v>
      </c>
      <c r="J7375">
        <v>5.36</v>
      </c>
      <c r="K7375">
        <v>2.7</v>
      </c>
      <c r="U7375">
        <v>79</v>
      </c>
      <c r="V7375">
        <v>56</v>
      </c>
      <c r="W7375">
        <v>56</v>
      </c>
      <c r="X7375">
        <v>90</v>
      </c>
      <c r="Y7375">
        <v>69</v>
      </c>
      <c r="Z7375">
        <v>12</v>
      </c>
      <c r="AA7375">
        <f t="shared" si="1559"/>
        <v>362</v>
      </c>
      <c r="AB7375">
        <f t="shared" si="1550"/>
        <v>6.0323068357867772E-5</v>
      </c>
      <c r="AC7375" s="175"/>
    </row>
    <row r="7376" spans="1:29">
      <c r="A7376" t="s">
        <v>15985</v>
      </c>
      <c r="B7376" t="s">
        <v>15986</v>
      </c>
      <c r="C7376">
        <v>3.64</v>
      </c>
      <c r="D7376">
        <v>3.98</v>
      </c>
      <c r="E7376">
        <v>2.62</v>
      </c>
      <c r="F7376">
        <v>4.8</v>
      </c>
      <c r="G7376">
        <v>5.5</v>
      </c>
      <c r="H7376">
        <v>2.81</v>
      </c>
      <c r="I7376">
        <v>4.67</v>
      </c>
      <c r="J7376">
        <v>5.35</v>
      </c>
      <c r="K7376">
        <v>2.7</v>
      </c>
      <c r="U7376">
        <v>90</v>
      </c>
      <c r="V7376">
        <v>65</v>
      </c>
      <c r="W7376">
        <v>64</v>
      </c>
      <c r="X7376">
        <v>92</v>
      </c>
      <c r="Y7376">
        <v>66</v>
      </c>
      <c r="Z7376">
        <v>23</v>
      </c>
      <c r="AA7376">
        <f t="shared" si="1559"/>
        <v>400</v>
      </c>
      <c r="AB7376">
        <f t="shared" si="1550"/>
        <v>6.6655324152340079E-5</v>
      </c>
      <c r="AC7376" s="175"/>
    </row>
    <row r="7377" spans="1:29">
      <c r="A7377" t="s">
        <v>15987</v>
      </c>
      <c r="B7377" t="s">
        <v>15988</v>
      </c>
      <c r="C7377">
        <v>3.63</v>
      </c>
      <c r="D7377">
        <v>3.97</v>
      </c>
      <c r="E7377">
        <v>2.62</v>
      </c>
      <c r="F7377">
        <v>4.7699999999999996</v>
      </c>
      <c r="G7377">
        <v>5.48</v>
      </c>
      <c r="H7377">
        <v>2.8</v>
      </c>
      <c r="I7377">
        <v>4.6500000000000004</v>
      </c>
      <c r="J7377">
        <v>5.34</v>
      </c>
      <c r="K7377">
        <v>2.7</v>
      </c>
      <c r="U7377">
        <v>97</v>
      </c>
      <c r="V7377">
        <v>88</v>
      </c>
      <c r="W7377">
        <v>84</v>
      </c>
      <c r="X7377">
        <v>123</v>
      </c>
      <c r="Y7377">
        <v>106</v>
      </c>
      <c r="Z7377">
        <v>53</v>
      </c>
      <c r="AA7377">
        <f t="shared" si="1559"/>
        <v>551</v>
      </c>
      <c r="AB7377">
        <f t="shared" si="1550"/>
        <v>9.1817709019848453E-5</v>
      </c>
      <c r="AC7377" s="175">
        <f t="shared" ref="AC7377:AC7437" si="1562">SUM(AB7377:AB7380)/4</f>
        <v>1.4360056397069764E-4</v>
      </c>
    </row>
    <row r="7378" spans="1:29">
      <c r="A7378" t="s">
        <v>15989</v>
      </c>
      <c r="B7378" t="s">
        <v>15990</v>
      </c>
      <c r="C7378">
        <v>3.62</v>
      </c>
      <c r="D7378">
        <v>3.96</v>
      </c>
      <c r="E7378">
        <v>2.61</v>
      </c>
      <c r="F7378">
        <v>4.75</v>
      </c>
      <c r="G7378">
        <v>5.46</v>
      </c>
      <c r="H7378">
        <v>2.79</v>
      </c>
      <c r="I7378">
        <v>4.6399999999999997</v>
      </c>
      <c r="J7378">
        <v>5.34</v>
      </c>
      <c r="K7378">
        <v>2.7</v>
      </c>
      <c r="U7378">
        <v>94</v>
      </c>
      <c r="V7378">
        <v>136</v>
      </c>
      <c r="W7378">
        <v>121</v>
      </c>
      <c r="X7378">
        <v>199</v>
      </c>
      <c r="Y7378">
        <v>144</v>
      </c>
      <c r="Z7378">
        <v>168</v>
      </c>
      <c r="AA7378">
        <f t="shared" si="1559"/>
        <v>862</v>
      </c>
      <c r="AB7378">
        <f t="shared" si="1550"/>
        <v>1.4364222354829286E-4</v>
      </c>
      <c r="AC7378" s="175"/>
    </row>
    <row r="7379" spans="1:29">
      <c r="A7379" t="s">
        <v>15991</v>
      </c>
      <c r="B7379" t="s">
        <v>15992</v>
      </c>
      <c r="C7379">
        <v>3.61</v>
      </c>
      <c r="D7379">
        <v>3.95</v>
      </c>
      <c r="E7379">
        <v>2.6</v>
      </c>
      <c r="F7379">
        <v>4.72</v>
      </c>
      <c r="G7379">
        <v>5.43</v>
      </c>
      <c r="H7379">
        <v>2.78</v>
      </c>
      <c r="I7379">
        <v>4.63</v>
      </c>
      <c r="J7379">
        <v>5.33</v>
      </c>
      <c r="K7379">
        <v>2.7</v>
      </c>
      <c r="U7379">
        <v>119</v>
      </c>
      <c r="V7379">
        <v>157</v>
      </c>
      <c r="W7379">
        <v>145</v>
      </c>
      <c r="X7379">
        <v>219</v>
      </c>
      <c r="Y7379">
        <v>122</v>
      </c>
      <c r="Z7379">
        <v>262</v>
      </c>
      <c r="AA7379">
        <f t="shared" si="1559"/>
        <v>1024</v>
      </c>
      <c r="AB7379">
        <f t="shared" si="1550"/>
        <v>1.7063762982999058E-4</v>
      </c>
      <c r="AC7379" s="175"/>
    </row>
    <row r="7380" spans="1:29">
      <c r="A7380" t="s">
        <v>15993</v>
      </c>
      <c r="B7380" t="s">
        <v>15994</v>
      </c>
      <c r="C7380">
        <v>3.62</v>
      </c>
      <c r="D7380">
        <v>3.96</v>
      </c>
      <c r="E7380">
        <v>2.61</v>
      </c>
      <c r="F7380">
        <v>4.7300000000000004</v>
      </c>
      <c r="G7380">
        <v>5.43</v>
      </c>
      <c r="H7380">
        <v>2.77</v>
      </c>
      <c r="I7380">
        <v>4.6399999999999997</v>
      </c>
      <c r="J7380">
        <v>5.34</v>
      </c>
      <c r="K7380">
        <v>2.7</v>
      </c>
      <c r="U7380">
        <v>129</v>
      </c>
      <c r="V7380">
        <v>137</v>
      </c>
      <c r="W7380">
        <v>145</v>
      </c>
      <c r="X7380">
        <v>219</v>
      </c>
      <c r="Y7380">
        <v>154</v>
      </c>
      <c r="Z7380">
        <v>226</v>
      </c>
      <c r="AA7380">
        <f t="shared" si="1559"/>
        <v>1010</v>
      </c>
      <c r="AB7380">
        <f t="shared" si="1550"/>
        <v>1.683046934846587E-4</v>
      </c>
      <c r="AC7380" s="175"/>
    </row>
    <row r="7381" spans="1:29">
      <c r="A7381" t="s">
        <v>15995</v>
      </c>
      <c r="B7381" t="s">
        <v>15996</v>
      </c>
      <c r="C7381">
        <v>3.67</v>
      </c>
      <c r="D7381">
        <v>4</v>
      </c>
      <c r="E7381">
        <v>2.63</v>
      </c>
      <c r="F7381">
        <v>4.8</v>
      </c>
      <c r="G7381">
        <v>5.48</v>
      </c>
      <c r="H7381">
        <v>2.79</v>
      </c>
      <c r="I7381">
        <v>4.6900000000000004</v>
      </c>
      <c r="J7381">
        <v>5.36</v>
      </c>
      <c r="K7381">
        <v>2.7</v>
      </c>
      <c r="U7381">
        <v>140</v>
      </c>
      <c r="V7381">
        <v>134</v>
      </c>
      <c r="W7381">
        <v>133</v>
      </c>
      <c r="X7381">
        <v>155</v>
      </c>
      <c r="Y7381">
        <v>138</v>
      </c>
      <c r="Z7381">
        <v>171</v>
      </c>
      <c r="AA7381">
        <f t="shared" si="1559"/>
        <v>871</v>
      </c>
      <c r="AB7381">
        <f t="shared" si="1550"/>
        <v>1.4514196834172053E-4</v>
      </c>
      <c r="AC7381" s="175">
        <f t="shared" ref="AC7381" si="1563">SUM(AB7381:AB7384)/4</f>
        <v>1.3306069083910888E-4</v>
      </c>
    </row>
    <row r="7382" spans="1:29">
      <c r="A7382" t="s">
        <v>15997</v>
      </c>
      <c r="B7382" t="s">
        <v>15998</v>
      </c>
      <c r="C7382">
        <v>3.75</v>
      </c>
      <c r="D7382">
        <v>4.03</v>
      </c>
      <c r="E7382">
        <v>2.66</v>
      </c>
      <c r="F7382">
        <v>4.91</v>
      </c>
      <c r="G7382">
        <v>5.56</v>
      </c>
      <c r="H7382">
        <v>2.81</v>
      </c>
      <c r="I7382">
        <v>4.7699999999999996</v>
      </c>
      <c r="J7382">
        <v>5.4</v>
      </c>
      <c r="K7382">
        <v>2.7</v>
      </c>
      <c r="U7382">
        <v>132</v>
      </c>
      <c r="V7382">
        <v>123</v>
      </c>
      <c r="W7382">
        <v>121</v>
      </c>
      <c r="X7382">
        <v>143</v>
      </c>
      <c r="Y7382">
        <v>140</v>
      </c>
      <c r="Z7382">
        <v>164</v>
      </c>
      <c r="AA7382">
        <f t="shared" si="1559"/>
        <v>823</v>
      </c>
      <c r="AB7382">
        <f t="shared" ref="AB7382:AB7445" si="1564">AA7382/$AD$4</f>
        <v>1.371433294434397E-4</v>
      </c>
      <c r="AC7382" s="175"/>
    </row>
    <row r="7383" spans="1:29">
      <c r="A7383" t="s">
        <v>15999</v>
      </c>
      <c r="B7383" t="s">
        <v>16000</v>
      </c>
      <c r="C7383">
        <v>3.81</v>
      </c>
      <c r="D7383">
        <v>4.04</v>
      </c>
      <c r="E7383">
        <v>2.68</v>
      </c>
      <c r="F7383">
        <v>5.0199999999999996</v>
      </c>
      <c r="G7383">
        <v>5.65</v>
      </c>
      <c r="H7383">
        <v>2.84</v>
      </c>
      <c r="I7383">
        <v>4.83</v>
      </c>
      <c r="J7383">
        <v>5.44</v>
      </c>
      <c r="K7383">
        <v>2.7</v>
      </c>
      <c r="U7383">
        <v>118</v>
      </c>
      <c r="V7383">
        <v>118</v>
      </c>
      <c r="W7383">
        <v>111</v>
      </c>
      <c r="X7383">
        <v>140</v>
      </c>
      <c r="Y7383">
        <v>133</v>
      </c>
      <c r="Z7383">
        <v>149</v>
      </c>
      <c r="AA7383">
        <f t="shared" si="1559"/>
        <v>769</v>
      </c>
      <c r="AB7383">
        <f t="shared" si="1564"/>
        <v>1.2814486068287381E-4</v>
      </c>
      <c r="AC7383" s="175"/>
    </row>
    <row r="7384" spans="1:29">
      <c r="A7384" t="s">
        <v>16001</v>
      </c>
      <c r="B7384" t="s">
        <v>16002</v>
      </c>
      <c r="C7384">
        <v>3.85</v>
      </c>
      <c r="D7384">
        <v>4.05</v>
      </c>
      <c r="E7384">
        <v>2.69</v>
      </c>
      <c r="F7384">
        <v>5.1100000000000003</v>
      </c>
      <c r="G7384">
        <v>5.71</v>
      </c>
      <c r="H7384">
        <v>2.87</v>
      </c>
      <c r="I7384">
        <v>4.87</v>
      </c>
      <c r="J7384">
        <v>5.46</v>
      </c>
      <c r="K7384">
        <v>2.7</v>
      </c>
      <c r="U7384">
        <v>107</v>
      </c>
      <c r="V7384">
        <v>112</v>
      </c>
      <c r="W7384">
        <v>101</v>
      </c>
      <c r="X7384">
        <v>131</v>
      </c>
      <c r="Y7384">
        <v>129</v>
      </c>
      <c r="Z7384">
        <v>151</v>
      </c>
      <c r="AA7384">
        <f t="shared" si="1559"/>
        <v>731</v>
      </c>
      <c r="AB7384">
        <f t="shared" si="1564"/>
        <v>1.2181260488840148E-4</v>
      </c>
      <c r="AC7384" s="175"/>
    </row>
    <row r="7385" spans="1:29">
      <c r="A7385" t="s">
        <v>16003</v>
      </c>
      <c r="B7385" t="s">
        <v>16004</v>
      </c>
      <c r="C7385">
        <v>3.87</v>
      </c>
      <c r="D7385">
        <v>4.05</v>
      </c>
      <c r="E7385">
        <v>2.7</v>
      </c>
      <c r="F7385">
        <v>5.16</v>
      </c>
      <c r="G7385">
        <v>5.76</v>
      </c>
      <c r="H7385">
        <v>2.89</v>
      </c>
      <c r="I7385">
        <v>4.8899999999999997</v>
      </c>
      <c r="J7385">
        <v>5.47</v>
      </c>
      <c r="K7385">
        <v>2.7</v>
      </c>
      <c r="U7385">
        <v>102</v>
      </c>
      <c r="V7385">
        <v>109</v>
      </c>
      <c r="W7385">
        <v>98</v>
      </c>
      <c r="X7385">
        <v>124</v>
      </c>
      <c r="Y7385">
        <v>130</v>
      </c>
      <c r="Z7385">
        <v>145</v>
      </c>
      <c r="AA7385">
        <f t="shared" si="1559"/>
        <v>708</v>
      </c>
      <c r="AB7385">
        <f t="shared" si="1564"/>
        <v>1.1797992374964194E-4</v>
      </c>
      <c r="AC7385" s="175">
        <f t="shared" ref="AC7385:AC7445" si="1565">SUM(AB7385:AB7388)/4</f>
        <v>1.0931473160983774E-4</v>
      </c>
    </row>
    <row r="7386" spans="1:29">
      <c r="A7386" t="s">
        <v>16005</v>
      </c>
      <c r="B7386" t="s">
        <v>16006</v>
      </c>
      <c r="C7386">
        <v>3.89</v>
      </c>
      <c r="D7386">
        <v>4.05</v>
      </c>
      <c r="E7386">
        <v>2.71</v>
      </c>
      <c r="F7386">
        <v>5.21</v>
      </c>
      <c r="G7386">
        <v>5.81</v>
      </c>
      <c r="H7386">
        <v>2.91</v>
      </c>
      <c r="I7386">
        <v>4.92</v>
      </c>
      <c r="J7386">
        <v>5.49</v>
      </c>
      <c r="K7386">
        <v>2.7</v>
      </c>
      <c r="U7386">
        <v>103</v>
      </c>
      <c r="V7386">
        <v>109</v>
      </c>
      <c r="W7386">
        <v>102</v>
      </c>
      <c r="X7386">
        <v>100</v>
      </c>
      <c r="Y7386">
        <v>119</v>
      </c>
      <c r="Z7386">
        <v>117</v>
      </c>
      <c r="AA7386">
        <f t="shared" si="1559"/>
        <v>650</v>
      </c>
      <c r="AB7386">
        <f t="shared" si="1564"/>
        <v>1.0831490174755263E-4</v>
      </c>
      <c r="AC7386" s="175"/>
    </row>
    <row r="7387" spans="1:29">
      <c r="A7387" t="s">
        <v>16007</v>
      </c>
      <c r="B7387" t="s">
        <v>16008</v>
      </c>
      <c r="C7387">
        <v>3.89</v>
      </c>
      <c r="D7387">
        <v>4.05</v>
      </c>
      <c r="E7387">
        <v>2.71</v>
      </c>
      <c r="F7387">
        <v>5.22</v>
      </c>
      <c r="G7387">
        <v>5.82</v>
      </c>
      <c r="H7387">
        <v>2.92</v>
      </c>
      <c r="I7387">
        <v>4.91</v>
      </c>
      <c r="J7387">
        <v>5.48</v>
      </c>
      <c r="K7387">
        <v>2.7</v>
      </c>
      <c r="U7387">
        <v>101</v>
      </c>
      <c r="V7387">
        <v>106</v>
      </c>
      <c r="W7387">
        <v>104</v>
      </c>
      <c r="X7387">
        <v>93</v>
      </c>
      <c r="Y7387">
        <v>122</v>
      </c>
      <c r="Z7387">
        <v>112</v>
      </c>
      <c r="AA7387">
        <f t="shared" si="1559"/>
        <v>638</v>
      </c>
      <c r="AB7387">
        <f t="shared" si="1564"/>
        <v>1.0631524202298243E-4</v>
      </c>
      <c r="AC7387" s="175"/>
    </row>
    <row r="7388" spans="1:29">
      <c r="A7388" t="s">
        <v>16009</v>
      </c>
      <c r="B7388" t="s">
        <v>16010</v>
      </c>
      <c r="C7388">
        <v>3.85</v>
      </c>
      <c r="D7388">
        <v>4.05</v>
      </c>
      <c r="E7388">
        <v>2.7</v>
      </c>
      <c r="F7388">
        <v>5.18</v>
      </c>
      <c r="G7388">
        <v>5.79</v>
      </c>
      <c r="H7388">
        <v>2.92</v>
      </c>
      <c r="I7388">
        <v>4.87</v>
      </c>
      <c r="J7388">
        <v>5.46</v>
      </c>
      <c r="K7388">
        <v>2.7</v>
      </c>
      <c r="U7388">
        <v>102</v>
      </c>
      <c r="V7388">
        <v>111</v>
      </c>
      <c r="W7388">
        <v>112</v>
      </c>
      <c r="X7388">
        <v>92</v>
      </c>
      <c r="Y7388">
        <v>111</v>
      </c>
      <c r="Z7388">
        <v>100</v>
      </c>
      <c r="AA7388">
        <f t="shared" si="1559"/>
        <v>628</v>
      </c>
      <c r="AB7388">
        <f t="shared" si="1564"/>
        <v>1.0464885891917392E-4</v>
      </c>
      <c r="AC7388" s="175"/>
    </row>
    <row r="7389" spans="1:29">
      <c r="A7389" t="s">
        <v>16011</v>
      </c>
      <c r="B7389" t="s">
        <v>16012</v>
      </c>
      <c r="C7389">
        <v>3.76</v>
      </c>
      <c r="D7389">
        <v>4.04</v>
      </c>
      <c r="E7389">
        <v>2.66</v>
      </c>
      <c r="F7389">
        <v>5.04</v>
      </c>
      <c r="G7389">
        <v>5.7</v>
      </c>
      <c r="H7389">
        <v>2.9</v>
      </c>
      <c r="I7389">
        <v>4.7699999999999996</v>
      </c>
      <c r="J7389">
        <v>5.41</v>
      </c>
      <c r="K7389">
        <v>2.7</v>
      </c>
      <c r="U7389">
        <v>104</v>
      </c>
      <c r="V7389">
        <v>117</v>
      </c>
      <c r="W7389">
        <v>116</v>
      </c>
      <c r="X7389">
        <v>83</v>
      </c>
      <c r="Y7389">
        <v>109</v>
      </c>
      <c r="Z7389">
        <v>118</v>
      </c>
      <c r="AA7389">
        <f t="shared" si="1559"/>
        <v>647</v>
      </c>
      <c r="AB7389">
        <f t="shared" si="1564"/>
        <v>1.0781498681641008E-4</v>
      </c>
      <c r="AC7389" s="175">
        <f t="shared" ref="AC7389:AC7449" si="1566">SUM(AB7389:AB7392)/4</f>
        <v>1.1702175346495205E-4</v>
      </c>
    </row>
    <row r="7390" spans="1:29">
      <c r="A7390" t="s">
        <v>16013</v>
      </c>
      <c r="B7390" t="s">
        <v>16014</v>
      </c>
      <c r="C7390">
        <v>3.69</v>
      </c>
      <c r="D7390">
        <v>4.01</v>
      </c>
      <c r="E7390">
        <v>2.64</v>
      </c>
      <c r="F7390">
        <v>4.92</v>
      </c>
      <c r="G7390">
        <v>5.6</v>
      </c>
      <c r="H7390">
        <v>2.86</v>
      </c>
      <c r="I7390">
        <v>4.71</v>
      </c>
      <c r="J7390">
        <v>5.37</v>
      </c>
      <c r="K7390">
        <v>2.7</v>
      </c>
      <c r="U7390">
        <v>105</v>
      </c>
      <c r="V7390">
        <v>123</v>
      </c>
      <c r="W7390">
        <v>122</v>
      </c>
      <c r="X7390">
        <v>86</v>
      </c>
      <c r="Y7390">
        <v>117</v>
      </c>
      <c r="Z7390">
        <v>139</v>
      </c>
      <c r="AA7390">
        <f t="shared" si="1559"/>
        <v>692</v>
      </c>
      <c r="AB7390">
        <f t="shared" si="1564"/>
        <v>1.1531371078354834E-4</v>
      </c>
      <c r="AC7390" s="175"/>
    </row>
    <row r="7391" spans="1:29">
      <c r="A7391" t="s">
        <v>16015</v>
      </c>
      <c r="B7391" t="s">
        <v>16016</v>
      </c>
      <c r="C7391">
        <v>3.65</v>
      </c>
      <c r="D7391">
        <v>3.99</v>
      </c>
      <c r="E7391">
        <v>2.62</v>
      </c>
      <c r="F7391">
        <v>4.8600000000000003</v>
      </c>
      <c r="G7391">
        <v>5.55</v>
      </c>
      <c r="H7391">
        <v>2.84</v>
      </c>
      <c r="I7391">
        <v>4.68</v>
      </c>
      <c r="J7391">
        <v>5.35</v>
      </c>
      <c r="K7391">
        <v>2.7</v>
      </c>
      <c r="U7391">
        <v>108</v>
      </c>
      <c r="V7391">
        <v>130</v>
      </c>
      <c r="W7391">
        <v>131</v>
      </c>
      <c r="X7391">
        <v>90</v>
      </c>
      <c r="Y7391">
        <v>123</v>
      </c>
      <c r="Z7391">
        <v>135</v>
      </c>
      <c r="AA7391">
        <f t="shared" si="1559"/>
        <v>717</v>
      </c>
      <c r="AB7391">
        <f t="shared" si="1564"/>
        <v>1.1947966854306959E-4</v>
      </c>
      <c r="AC7391" s="175"/>
    </row>
    <row r="7392" spans="1:29">
      <c r="A7392" t="s">
        <v>16017</v>
      </c>
      <c r="B7392" t="s">
        <v>16018</v>
      </c>
      <c r="C7392">
        <v>3.63</v>
      </c>
      <c r="D7392">
        <v>3.97</v>
      </c>
      <c r="E7392">
        <v>2.61</v>
      </c>
      <c r="F7392">
        <v>4.8</v>
      </c>
      <c r="G7392">
        <v>5.51</v>
      </c>
      <c r="H7392">
        <v>2.82</v>
      </c>
      <c r="I7392">
        <v>4.6500000000000004</v>
      </c>
      <c r="J7392">
        <v>5.34</v>
      </c>
      <c r="K7392">
        <v>2.7</v>
      </c>
      <c r="U7392">
        <v>106</v>
      </c>
      <c r="V7392">
        <v>137</v>
      </c>
      <c r="W7392">
        <v>135</v>
      </c>
      <c r="X7392">
        <v>106</v>
      </c>
      <c r="Y7392">
        <v>127</v>
      </c>
      <c r="Z7392">
        <v>142</v>
      </c>
      <c r="AA7392">
        <f t="shared" si="1559"/>
        <v>753</v>
      </c>
      <c r="AB7392">
        <f t="shared" si="1564"/>
        <v>1.2547864771678019E-4</v>
      </c>
      <c r="AC7392" s="175"/>
    </row>
    <row r="7393" spans="1:29">
      <c r="A7393" t="s">
        <v>16019</v>
      </c>
      <c r="B7393" t="s">
        <v>16020</v>
      </c>
      <c r="C7393">
        <v>3.61</v>
      </c>
      <c r="D7393">
        <v>3.96</v>
      </c>
      <c r="E7393">
        <v>2.61</v>
      </c>
      <c r="F7393">
        <v>4.76</v>
      </c>
      <c r="G7393">
        <v>5.47</v>
      </c>
      <c r="H7393">
        <v>2.8</v>
      </c>
      <c r="I7393">
        <v>4.63</v>
      </c>
      <c r="J7393">
        <v>5.33</v>
      </c>
      <c r="K7393">
        <v>2.7</v>
      </c>
      <c r="U7393">
        <v>102</v>
      </c>
      <c r="V7393">
        <v>136</v>
      </c>
      <c r="W7393">
        <v>128</v>
      </c>
      <c r="X7393">
        <v>114</v>
      </c>
      <c r="Y7393">
        <v>138</v>
      </c>
      <c r="Z7393">
        <v>147</v>
      </c>
      <c r="AA7393">
        <f t="shared" si="1559"/>
        <v>765</v>
      </c>
      <c r="AB7393">
        <f t="shared" si="1564"/>
        <v>1.2747830744135039E-4</v>
      </c>
      <c r="AC7393" s="175">
        <f t="shared" ref="AC7393" si="1567">SUM(AB7393:AB7396)/4</f>
        <v>1.0106613524598563E-4</v>
      </c>
    </row>
    <row r="7394" spans="1:29">
      <c r="A7394" t="s">
        <v>16021</v>
      </c>
      <c r="B7394" t="s">
        <v>16022</v>
      </c>
      <c r="C7394">
        <v>3.59</v>
      </c>
      <c r="D7394">
        <v>3.95</v>
      </c>
      <c r="E7394">
        <v>2.6</v>
      </c>
      <c r="F7394">
        <v>4.7300000000000004</v>
      </c>
      <c r="G7394">
        <v>5.45</v>
      </c>
      <c r="H7394">
        <v>2.79</v>
      </c>
      <c r="I7394">
        <v>4.62</v>
      </c>
      <c r="J7394">
        <v>5.32</v>
      </c>
      <c r="K7394">
        <v>2.7</v>
      </c>
      <c r="U7394">
        <v>100</v>
      </c>
      <c r="V7394">
        <v>126</v>
      </c>
      <c r="W7394">
        <v>113</v>
      </c>
      <c r="X7394">
        <v>104</v>
      </c>
      <c r="Y7394">
        <v>134</v>
      </c>
      <c r="Z7394">
        <v>126</v>
      </c>
      <c r="AA7394">
        <f t="shared" si="1559"/>
        <v>703</v>
      </c>
      <c r="AB7394">
        <f t="shared" si="1564"/>
        <v>1.1714673219773768E-4</v>
      </c>
      <c r="AC7394" s="175"/>
    </row>
    <row r="7395" spans="1:29">
      <c r="A7395" t="s">
        <v>16023</v>
      </c>
      <c r="B7395" t="s">
        <v>16024</v>
      </c>
      <c r="C7395">
        <v>3.58</v>
      </c>
      <c r="D7395">
        <v>3.93</v>
      </c>
      <c r="E7395">
        <v>2.59</v>
      </c>
      <c r="F7395">
        <v>4.7</v>
      </c>
      <c r="G7395">
        <v>5.42</v>
      </c>
      <c r="H7395">
        <v>2.78</v>
      </c>
      <c r="I7395">
        <v>4.5999999999999996</v>
      </c>
      <c r="J7395">
        <v>5.31</v>
      </c>
      <c r="K7395">
        <v>2.7</v>
      </c>
      <c r="U7395">
        <v>83</v>
      </c>
      <c r="V7395">
        <v>102</v>
      </c>
      <c r="W7395">
        <v>79</v>
      </c>
      <c r="X7395">
        <v>101</v>
      </c>
      <c r="Y7395">
        <v>122</v>
      </c>
      <c r="Z7395">
        <v>73</v>
      </c>
      <c r="AA7395">
        <f t="shared" si="1559"/>
        <v>560</v>
      </c>
      <c r="AB7395">
        <f t="shared" si="1564"/>
        <v>9.3317453813276103E-5</v>
      </c>
      <c r="AC7395" s="175"/>
    </row>
    <row r="7396" spans="1:29">
      <c r="A7396" t="s">
        <v>16025</v>
      </c>
      <c r="B7396" t="s">
        <v>16026</v>
      </c>
      <c r="C7396">
        <v>3.56</v>
      </c>
      <c r="D7396">
        <v>3.92</v>
      </c>
      <c r="E7396">
        <v>2.59</v>
      </c>
      <c r="F7396">
        <v>4.67</v>
      </c>
      <c r="G7396">
        <v>5.4</v>
      </c>
      <c r="H7396">
        <v>2.78</v>
      </c>
      <c r="I7396">
        <v>4.59</v>
      </c>
      <c r="J7396">
        <v>5.31</v>
      </c>
      <c r="K7396">
        <v>2.7</v>
      </c>
      <c r="U7396">
        <v>73</v>
      </c>
      <c r="V7396">
        <v>74</v>
      </c>
      <c r="W7396">
        <v>54</v>
      </c>
      <c r="X7396">
        <v>76</v>
      </c>
      <c r="Y7396">
        <v>91</v>
      </c>
      <c r="Z7396">
        <v>30</v>
      </c>
      <c r="AA7396">
        <f t="shared" si="1559"/>
        <v>398</v>
      </c>
      <c r="AB7396">
        <f t="shared" si="1564"/>
        <v>6.632204753157837E-5</v>
      </c>
      <c r="AC7396" s="175"/>
    </row>
    <row r="7397" spans="1:29">
      <c r="A7397" t="s">
        <v>16027</v>
      </c>
      <c r="B7397" t="s">
        <v>16028</v>
      </c>
      <c r="C7397">
        <v>3.54</v>
      </c>
      <c r="D7397">
        <v>3.91</v>
      </c>
      <c r="E7397">
        <v>2.58</v>
      </c>
      <c r="F7397">
        <v>4.63</v>
      </c>
      <c r="G7397">
        <v>5.37</v>
      </c>
      <c r="H7397">
        <v>2.76</v>
      </c>
      <c r="I7397">
        <v>4.57</v>
      </c>
      <c r="J7397">
        <v>5.3</v>
      </c>
      <c r="K7397">
        <v>2.7</v>
      </c>
      <c r="U7397">
        <v>86</v>
      </c>
      <c r="V7397">
        <v>64</v>
      </c>
      <c r="W7397">
        <v>61</v>
      </c>
      <c r="X7397">
        <v>66</v>
      </c>
      <c r="Y7397">
        <v>68</v>
      </c>
      <c r="Z7397">
        <v>13</v>
      </c>
      <c r="AA7397">
        <f t="shared" si="1559"/>
        <v>358</v>
      </c>
      <c r="AB7397">
        <f t="shared" si="1564"/>
        <v>5.9656515116344368E-5</v>
      </c>
      <c r="AC7397" s="175">
        <f t="shared" ref="AC7397" si="1568">SUM(AB7397:AB7400)/4</f>
        <v>6.5405536824483698E-5</v>
      </c>
    </row>
    <row r="7398" spans="1:29">
      <c r="A7398" t="s">
        <v>16029</v>
      </c>
      <c r="B7398" t="s">
        <v>16030</v>
      </c>
      <c r="C7398">
        <v>3.52</v>
      </c>
      <c r="D7398">
        <v>3.89</v>
      </c>
      <c r="E7398">
        <v>2.57</v>
      </c>
      <c r="F7398">
        <v>4.59</v>
      </c>
      <c r="G7398">
        <v>5.33</v>
      </c>
      <c r="H7398">
        <v>2.75</v>
      </c>
      <c r="I7398">
        <v>4.54</v>
      </c>
      <c r="J7398">
        <v>5.28</v>
      </c>
      <c r="K7398">
        <v>2.7</v>
      </c>
      <c r="U7398">
        <v>86</v>
      </c>
      <c r="V7398">
        <v>70</v>
      </c>
      <c r="W7398">
        <v>64</v>
      </c>
      <c r="X7398">
        <v>83</v>
      </c>
      <c r="Y7398">
        <v>71</v>
      </c>
      <c r="Z7398">
        <v>15</v>
      </c>
      <c r="AA7398">
        <f t="shared" si="1559"/>
        <v>389</v>
      </c>
      <c r="AB7398">
        <f t="shared" si="1564"/>
        <v>6.4822302738150721E-5</v>
      </c>
      <c r="AC7398" s="175"/>
    </row>
    <row r="7399" spans="1:29">
      <c r="A7399" t="s">
        <v>16031</v>
      </c>
      <c r="B7399" t="s">
        <v>16032</v>
      </c>
      <c r="C7399">
        <v>3.49</v>
      </c>
      <c r="D7399">
        <v>3.86</v>
      </c>
      <c r="E7399">
        <v>2.56</v>
      </c>
      <c r="F7399">
        <v>4.54</v>
      </c>
      <c r="G7399">
        <v>5.3</v>
      </c>
      <c r="H7399">
        <v>2.74</v>
      </c>
      <c r="I7399">
        <v>4.51</v>
      </c>
      <c r="J7399">
        <v>5.27</v>
      </c>
      <c r="K7399">
        <v>2.7</v>
      </c>
      <c r="U7399">
        <v>90</v>
      </c>
      <c r="V7399">
        <v>66</v>
      </c>
      <c r="W7399">
        <v>68</v>
      </c>
      <c r="X7399">
        <v>87</v>
      </c>
      <c r="Y7399">
        <v>69</v>
      </c>
      <c r="Z7399">
        <v>12</v>
      </c>
      <c r="AA7399">
        <f t="shared" si="1559"/>
        <v>392</v>
      </c>
      <c r="AB7399">
        <f t="shared" si="1564"/>
        <v>6.5322217669293271E-5</v>
      </c>
      <c r="AC7399" s="175"/>
    </row>
    <row r="7400" spans="1:29">
      <c r="A7400" t="s">
        <v>16033</v>
      </c>
      <c r="B7400" t="s">
        <v>16034</v>
      </c>
      <c r="C7400">
        <v>3.47</v>
      </c>
      <c r="D7400">
        <v>3.85</v>
      </c>
      <c r="E7400">
        <v>2.56</v>
      </c>
      <c r="F7400">
        <v>4.51</v>
      </c>
      <c r="G7400">
        <v>5.27</v>
      </c>
      <c r="H7400">
        <v>2.73</v>
      </c>
      <c r="I7400">
        <v>4.49</v>
      </c>
      <c r="J7400">
        <v>5.25</v>
      </c>
      <c r="K7400">
        <v>2.7</v>
      </c>
      <c r="U7400">
        <v>101</v>
      </c>
      <c r="V7400">
        <v>76</v>
      </c>
      <c r="W7400">
        <v>77</v>
      </c>
      <c r="X7400">
        <v>88</v>
      </c>
      <c r="Y7400">
        <v>66</v>
      </c>
      <c r="Z7400">
        <v>23</v>
      </c>
      <c r="AA7400">
        <f t="shared" si="1559"/>
        <v>431</v>
      </c>
      <c r="AB7400">
        <f t="shared" si="1564"/>
        <v>7.1821111774146432E-5</v>
      </c>
      <c r="AC7400" s="175"/>
    </row>
    <row r="7401" spans="1:29">
      <c r="A7401" t="s">
        <v>16035</v>
      </c>
      <c r="B7401" t="s">
        <v>16036</v>
      </c>
      <c r="C7401">
        <v>3.44</v>
      </c>
      <c r="D7401">
        <v>3.83</v>
      </c>
      <c r="E7401">
        <v>2.54</v>
      </c>
      <c r="F7401">
        <v>4.47</v>
      </c>
      <c r="G7401">
        <v>5.24</v>
      </c>
      <c r="H7401">
        <v>2.72</v>
      </c>
      <c r="I7401">
        <v>4.46</v>
      </c>
      <c r="J7401">
        <v>5.24</v>
      </c>
      <c r="K7401">
        <v>2.7</v>
      </c>
      <c r="U7401">
        <v>110</v>
      </c>
      <c r="V7401">
        <v>99</v>
      </c>
      <c r="W7401">
        <v>98</v>
      </c>
      <c r="X7401">
        <v>122</v>
      </c>
      <c r="Y7401">
        <v>106</v>
      </c>
      <c r="Z7401">
        <v>53</v>
      </c>
      <c r="AA7401">
        <f t="shared" si="1559"/>
        <v>588</v>
      </c>
      <c r="AB7401">
        <f t="shared" si="1564"/>
        <v>9.798332650393992E-5</v>
      </c>
      <c r="AC7401" s="175">
        <f t="shared" ref="AC7401" si="1569">SUM(AB7401:AB7404)/4</f>
        <v>1.4989116018757474E-4</v>
      </c>
    </row>
    <row r="7402" spans="1:29">
      <c r="A7402" t="s">
        <v>16037</v>
      </c>
      <c r="B7402" t="s">
        <v>16038</v>
      </c>
      <c r="C7402">
        <v>3.43</v>
      </c>
      <c r="D7402">
        <v>3.82</v>
      </c>
      <c r="E7402">
        <v>2.54</v>
      </c>
      <c r="F7402">
        <v>4.4400000000000004</v>
      </c>
      <c r="G7402">
        <v>5.22</v>
      </c>
      <c r="H7402">
        <v>2.71</v>
      </c>
      <c r="I7402">
        <v>4.45</v>
      </c>
      <c r="J7402">
        <v>5.23</v>
      </c>
      <c r="K7402">
        <v>2.7</v>
      </c>
      <c r="U7402">
        <v>107</v>
      </c>
      <c r="V7402">
        <v>151</v>
      </c>
      <c r="W7402">
        <v>133</v>
      </c>
      <c r="X7402">
        <v>196</v>
      </c>
      <c r="Y7402">
        <v>144</v>
      </c>
      <c r="Z7402">
        <v>168</v>
      </c>
      <c r="AA7402">
        <f t="shared" si="1559"/>
        <v>899</v>
      </c>
      <c r="AB7402">
        <f t="shared" si="1564"/>
        <v>1.4980784103238432E-4</v>
      </c>
      <c r="AC7402" s="175"/>
    </row>
    <row r="7403" spans="1:29">
      <c r="A7403" t="s">
        <v>16039</v>
      </c>
      <c r="B7403" t="s">
        <v>16040</v>
      </c>
      <c r="C7403">
        <v>3.42</v>
      </c>
      <c r="D7403">
        <v>3.81</v>
      </c>
      <c r="E7403">
        <v>2.5299999999999998</v>
      </c>
      <c r="F7403">
        <v>4.43</v>
      </c>
      <c r="G7403">
        <v>5.21</v>
      </c>
      <c r="H7403">
        <v>2.71</v>
      </c>
      <c r="I7403">
        <v>4.4400000000000004</v>
      </c>
      <c r="J7403">
        <v>5.23</v>
      </c>
      <c r="K7403">
        <v>2.7</v>
      </c>
      <c r="U7403">
        <v>132</v>
      </c>
      <c r="V7403">
        <v>165</v>
      </c>
      <c r="W7403">
        <v>160</v>
      </c>
      <c r="X7403">
        <v>222</v>
      </c>
      <c r="Y7403">
        <v>122</v>
      </c>
      <c r="Z7403">
        <v>262</v>
      </c>
      <c r="AA7403">
        <f t="shared" si="1559"/>
        <v>1063</v>
      </c>
      <c r="AB7403">
        <f t="shared" si="1564"/>
        <v>1.7713652393484375E-4</v>
      </c>
      <c r="AC7403" s="175"/>
    </row>
    <row r="7404" spans="1:29">
      <c r="A7404" t="s">
        <v>16041</v>
      </c>
      <c r="B7404" t="s">
        <v>16042</v>
      </c>
      <c r="C7404">
        <v>3.42</v>
      </c>
      <c r="D7404">
        <v>3.81</v>
      </c>
      <c r="E7404">
        <v>2.54</v>
      </c>
      <c r="F7404">
        <v>4.4000000000000004</v>
      </c>
      <c r="G7404">
        <v>5.19</v>
      </c>
      <c r="H7404">
        <v>2.69</v>
      </c>
      <c r="I7404">
        <v>4.4400000000000004</v>
      </c>
      <c r="J7404">
        <v>5.23</v>
      </c>
      <c r="K7404">
        <v>2.7</v>
      </c>
      <c r="U7404">
        <v>144</v>
      </c>
      <c r="V7404">
        <v>148</v>
      </c>
      <c r="W7404">
        <v>156</v>
      </c>
      <c r="X7404">
        <v>220</v>
      </c>
      <c r="Y7404">
        <v>154</v>
      </c>
      <c r="Z7404">
        <v>226</v>
      </c>
      <c r="AA7404">
        <f t="shared" si="1559"/>
        <v>1048</v>
      </c>
      <c r="AB7404">
        <f t="shared" si="1564"/>
        <v>1.7463694927913101E-4</v>
      </c>
      <c r="AC7404" s="175"/>
    </row>
    <row r="7405" spans="1:29">
      <c r="A7405" t="s">
        <v>16043</v>
      </c>
      <c r="B7405" t="s">
        <v>16044</v>
      </c>
      <c r="C7405">
        <v>3.47</v>
      </c>
      <c r="D7405">
        <v>3.85</v>
      </c>
      <c r="E7405">
        <v>2.56</v>
      </c>
      <c r="F7405">
        <v>4.46</v>
      </c>
      <c r="G7405">
        <v>5.22</v>
      </c>
      <c r="H7405">
        <v>2.69</v>
      </c>
      <c r="I7405">
        <v>4.5</v>
      </c>
      <c r="J7405">
        <v>5.26</v>
      </c>
      <c r="K7405">
        <v>2.7</v>
      </c>
      <c r="U7405">
        <v>165</v>
      </c>
      <c r="V7405">
        <v>147</v>
      </c>
      <c r="W7405">
        <v>146</v>
      </c>
      <c r="X7405">
        <v>166</v>
      </c>
      <c r="Y7405">
        <v>138</v>
      </c>
      <c r="Z7405">
        <v>171</v>
      </c>
      <c r="AA7405">
        <f t="shared" si="1559"/>
        <v>933</v>
      </c>
      <c r="AB7405">
        <f t="shared" si="1564"/>
        <v>1.5547354358533323E-4</v>
      </c>
      <c r="AC7405" s="175">
        <f t="shared" si="1553"/>
        <v>1.4260073410841256E-4</v>
      </c>
    </row>
    <row r="7406" spans="1:29">
      <c r="A7406" t="s">
        <v>16045</v>
      </c>
      <c r="B7406" t="s">
        <v>16046</v>
      </c>
      <c r="C7406">
        <v>3.55</v>
      </c>
      <c r="D7406">
        <v>3.91</v>
      </c>
      <c r="E7406">
        <v>2.59</v>
      </c>
      <c r="F7406">
        <v>4.57</v>
      </c>
      <c r="G7406">
        <v>5.3</v>
      </c>
      <c r="H7406">
        <v>2.72</v>
      </c>
      <c r="I7406">
        <v>4.57</v>
      </c>
      <c r="J7406">
        <v>5.3</v>
      </c>
      <c r="K7406">
        <v>2.7</v>
      </c>
      <c r="U7406">
        <v>151</v>
      </c>
      <c r="V7406">
        <v>136</v>
      </c>
      <c r="W7406">
        <v>134</v>
      </c>
      <c r="X7406">
        <v>154</v>
      </c>
      <c r="Y7406">
        <v>140</v>
      </c>
      <c r="Z7406">
        <v>164</v>
      </c>
      <c r="AA7406">
        <f t="shared" si="1559"/>
        <v>879</v>
      </c>
      <c r="AB7406">
        <f t="shared" si="1564"/>
        <v>1.4647507482476731E-4</v>
      </c>
      <c r="AC7406" s="175"/>
    </row>
    <row r="7407" spans="1:29">
      <c r="A7407" t="s">
        <v>16047</v>
      </c>
      <c r="B7407" t="s">
        <v>16048</v>
      </c>
      <c r="C7407">
        <v>3.62</v>
      </c>
      <c r="D7407">
        <v>3.97</v>
      </c>
      <c r="E7407">
        <v>2.61</v>
      </c>
      <c r="F7407">
        <v>4.72</v>
      </c>
      <c r="G7407">
        <v>5.42</v>
      </c>
      <c r="H7407">
        <v>2.77</v>
      </c>
      <c r="I7407">
        <v>4.6500000000000004</v>
      </c>
      <c r="J7407">
        <v>5.34</v>
      </c>
      <c r="K7407">
        <v>2.7</v>
      </c>
      <c r="U7407">
        <v>136</v>
      </c>
      <c r="V7407">
        <v>131</v>
      </c>
      <c r="W7407">
        <v>124</v>
      </c>
      <c r="X7407">
        <v>151</v>
      </c>
      <c r="Y7407">
        <v>133</v>
      </c>
      <c r="Z7407">
        <v>149</v>
      </c>
      <c r="AA7407">
        <f t="shared" si="1559"/>
        <v>824</v>
      </c>
      <c r="AB7407">
        <f t="shared" si="1564"/>
        <v>1.3730996775382056E-4</v>
      </c>
      <c r="AC7407" s="175"/>
    </row>
    <row r="7408" spans="1:29">
      <c r="A7408" t="s">
        <v>16049</v>
      </c>
      <c r="B7408" t="s">
        <v>16050</v>
      </c>
      <c r="C7408">
        <v>3.67</v>
      </c>
      <c r="D7408">
        <v>3.99</v>
      </c>
      <c r="E7408">
        <v>2.63</v>
      </c>
      <c r="F7408">
        <v>4.8</v>
      </c>
      <c r="G7408">
        <v>5.48</v>
      </c>
      <c r="H7408">
        <v>2.79</v>
      </c>
      <c r="I7408">
        <v>4.6900000000000004</v>
      </c>
      <c r="J7408">
        <v>5.36</v>
      </c>
      <c r="K7408">
        <v>2.7</v>
      </c>
      <c r="U7408">
        <v>126</v>
      </c>
      <c r="V7408">
        <v>126</v>
      </c>
      <c r="W7408">
        <v>115</v>
      </c>
      <c r="X7408">
        <v>140</v>
      </c>
      <c r="Y7408">
        <v>129</v>
      </c>
      <c r="Z7408">
        <v>151</v>
      </c>
      <c r="AA7408">
        <f t="shared" si="1559"/>
        <v>787</v>
      </c>
      <c r="AB7408">
        <f t="shared" si="1564"/>
        <v>1.311443502697291E-4</v>
      </c>
      <c r="AC7408" s="175"/>
    </row>
    <row r="7409" spans="1:29">
      <c r="A7409" t="s">
        <v>16051</v>
      </c>
      <c r="B7409" t="s">
        <v>16052</v>
      </c>
      <c r="C7409">
        <v>3.69</v>
      </c>
      <c r="D7409">
        <v>4</v>
      </c>
      <c r="E7409">
        <v>2.64</v>
      </c>
      <c r="F7409">
        <v>4.8499999999999996</v>
      </c>
      <c r="G7409">
        <v>5.53</v>
      </c>
      <c r="H7409">
        <v>2.81</v>
      </c>
      <c r="I7409">
        <v>4.71</v>
      </c>
      <c r="J7409">
        <v>5.38</v>
      </c>
      <c r="K7409">
        <v>2.7</v>
      </c>
      <c r="U7409">
        <v>119</v>
      </c>
      <c r="V7409">
        <v>122</v>
      </c>
      <c r="W7409">
        <v>113</v>
      </c>
      <c r="X7409">
        <v>133</v>
      </c>
      <c r="Y7409">
        <v>130</v>
      </c>
      <c r="Z7409">
        <v>145</v>
      </c>
      <c r="AA7409">
        <f t="shared" si="1559"/>
        <v>762</v>
      </c>
      <c r="AB7409">
        <f t="shared" si="1564"/>
        <v>1.2697839251020785E-4</v>
      </c>
      <c r="AC7409" s="175">
        <f t="shared" si="1554"/>
        <v>1.1864647699116533E-4</v>
      </c>
    </row>
    <row r="7410" spans="1:29">
      <c r="A7410" t="s">
        <v>16053</v>
      </c>
      <c r="B7410" t="s">
        <v>16054</v>
      </c>
      <c r="C7410">
        <v>3.7</v>
      </c>
      <c r="D7410">
        <v>4</v>
      </c>
      <c r="E7410">
        <v>2.64</v>
      </c>
      <c r="F7410">
        <v>4.88</v>
      </c>
      <c r="G7410">
        <v>5.56</v>
      </c>
      <c r="H7410">
        <v>2.83</v>
      </c>
      <c r="I7410">
        <v>4.72</v>
      </c>
      <c r="J7410">
        <v>5.38</v>
      </c>
      <c r="K7410">
        <v>2.7</v>
      </c>
      <c r="U7410">
        <v>124</v>
      </c>
      <c r="V7410">
        <v>123</v>
      </c>
      <c r="W7410">
        <v>118</v>
      </c>
      <c r="X7410">
        <v>106</v>
      </c>
      <c r="Y7410">
        <v>119</v>
      </c>
      <c r="Z7410">
        <v>117</v>
      </c>
      <c r="AA7410">
        <f t="shared" si="1559"/>
        <v>707</v>
      </c>
      <c r="AB7410">
        <f t="shared" si="1564"/>
        <v>1.1781328543926109E-4</v>
      </c>
      <c r="AC7410" s="175"/>
    </row>
    <row r="7411" spans="1:29">
      <c r="A7411" t="s">
        <v>16055</v>
      </c>
      <c r="B7411" t="s">
        <v>16056</v>
      </c>
      <c r="C7411">
        <v>3.69</v>
      </c>
      <c r="D7411">
        <v>4</v>
      </c>
      <c r="E7411">
        <v>2.64</v>
      </c>
      <c r="F7411">
        <v>4.88</v>
      </c>
      <c r="G7411">
        <v>5.56</v>
      </c>
      <c r="H7411">
        <v>2.83</v>
      </c>
      <c r="I7411">
        <v>4.71</v>
      </c>
      <c r="J7411">
        <v>5.37</v>
      </c>
      <c r="K7411">
        <v>2.7</v>
      </c>
      <c r="U7411">
        <v>125</v>
      </c>
      <c r="V7411">
        <v>121</v>
      </c>
      <c r="W7411">
        <v>122</v>
      </c>
      <c r="X7411">
        <v>94</v>
      </c>
      <c r="Y7411">
        <v>122</v>
      </c>
      <c r="Z7411">
        <v>112</v>
      </c>
      <c r="AA7411">
        <f t="shared" si="1559"/>
        <v>696</v>
      </c>
      <c r="AB7411">
        <f t="shared" si="1564"/>
        <v>1.1598026402507173E-4</v>
      </c>
      <c r="AC7411" s="175"/>
    </row>
    <row r="7412" spans="1:29">
      <c r="A7412" t="s">
        <v>16057</v>
      </c>
      <c r="B7412" t="s">
        <v>16058</v>
      </c>
      <c r="C7412">
        <v>3.64</v>
      </c>
      <c r="D7412">
        <v>3.97</v>
      </c>
      <c r="E7412">
        <v>2.62</v>
      </c>
      <c r="F7412">
        <v>4.8099999999999996</v>
      </c>
      <c r="G7412">
        <v>5.51</v>
      </c>
      <c r="H7412">
        <v>2.82</v>
      </c>
      <c r="I7412">
        <v>4.66</v>
      </c>
      <c r="J7412">
        <v>5.35</v>
      </c>
      <c r="K7412">
        <v>2.7</v>
      </c>
      <c r="U7412">
        <v>124</v>
      </c>
      <c r="V7412">
        <v>128</v>
      </c>
      <c r="W7412">
        <v>130</v>
      </c>
      <c r="X7412">
        <v>90</v>
      </c>
      <c r="Y7412">
        <v>111</v>
      </c>
      <c r="Z7412">
        <v>100</v>
      </c>
      <c r="AA7412">
        <f t="shared" si="1559"/>
        <v>683</v>
      </c>
      <c r="AB7412">
        <f t="shared" si="1564"/>
        <v>1.1381396599012069E-4</v>
      </c>
      <c r="AC7412" s="175"/>
    </row>
    <row r="7413" spans="1:29">
      <c r="A7413" t="s">
        <v>16059</v>
      </c>
      <c r="B7413" t="s">
        <v>16060</v>
      </c>
      <c r="C7413">
        <v>3.55</v>
      </c>
      <c r="D7413">
        <v>3.91</v>
      </c>
      <c r="E7413">
        <v>2.59</v>
      </c>
      <c r="F7413">
        <v>4.68</v>
      </c>
      <c r="G7413">
        <v>5.42</v>
      </c>
      <c r="H7413">
        <v>2.8</v>
      </c>
      <c r="I7413">
        <v>4.57</v>
      </c>
      <c r="J7413">
        <v>5.3</v>
      </c>
      <c r="K7413">
        <v>2.7</v>
      </c>
      <c r="U7413">
        <v>128</v>
      </c>
      <c r="V7413">
        <v>136</v>
      </c>
      <c r="W7413">
        <v>136</v>
      </c>
      <c r="X7413">
        <v>78</v>
      </c>
      <c r="Y7413">
        <v>109</v>
      </c>
      <c r="Z7413">
        <v>118</v>
      </c>
      <c r="AA7413">
        <f t="shared" si="1559"/>
        <v>705</v>
      </c>
      <c r="AB7413">
        <f t="shared" si="1564"/>
        <v>1.1748000881849939E-4</v>
      </c>
      <c r="AC7413" s="175">
        <f t="shared" si="1555"/>
        <v>1.258119243375419E-4</v>
      </c>
    </row>
    <row r="7414" spans="1:29">
      <c r="A7414" t="s">
        <v>16061</v>
      </c>
      <c r="B7414" t="s">
        <v>16062</v>
      </c>
      <c r="C7414">
        <v>3.46</v>
      </c>
      <c r="D7414">
        <v>3.84</v>
      </c>
      <c r="E7414">
        <v>2.5499999999999998</v>
      </c>
      <c r="F7414">
        <v>4.5</v>
      </c>
      <c r="G7414">
        <v>5.28</v>
      </c>
      <c r="H7414">
        <v>2.74</v>
      </c>
      <c r="I7414">
        <v>4.4800000000000004</v>
      </c>
      <c r="J7414">
        <v>5.25</v>
      </c>
      <c r="K7414">
        <v>2.7</v>
      </c>
      <c r="U7414">
        <v>128</v>
      </c>
      <c r="V7414">
        <v>142</v>
      </c>
      <c r="W7414">
        <v>142</v>
      </c>
      <c r="X7414">
        <v>83</v>
      </c>
      <c r="Y7414">
        <v>117</v>
      </c>
      <c r="Z7414">
        <v>139</v>
      </c>
      <c r="AA7414">
        <f t="shared" si="1559"/>
        <v>751</v>
      </c>
      <c r="AB7414">
        <f t="shared" si="1564"/>
        <v>1.2514537109601851E-4</v>
      </c>
      <c r="AC7414" s="175"/>
    </row>
    <row r="7415" spans="1:29">
      <c r="A7415" t="s">
        <v>16063</v>
      </c>
      <c r="B7415" t="s">
        <v>16064</v>
      </c>
      <c r="C7415">
        <v>3.41</v>
      </c>
      <c r="D7415">
        <v>3.8</v>
      </c>
      <c r="E7415">
        <v>2.5299999999999998</v>
      </c>
      <c r="F7415">
        <v>4.41</v>
      </c>
      <c r="G7415">
        <v>5.21</v>
      </c>
      <c r="H7415">
        <v>2.71</v>
      </c>
      <c r="I7415">
        <v>4.43</v>
      </c>
      <c r="J7415">
        <v>5.22</v>
      </c>
      <c r="K7415">
        <v>2.7</v>
      </c>
      <c r="U7415">
        <v>124</v>
      </c>
      <c r="V7415">
        <v>149</v>
      </c>
      <c r="W7415">
        <v>149</v>
      </c>
      <c r="X7415">
        <v>88</v>
      </c>
      <c r="Y7415">
        <v>123</v>
      </c>
      <c r="Z7415">
        <v>135</v>
      </c>
      <c r="AA7415">
        <f t="shared" si="1559"/>
        <v>768</v>
      </c>
      <c r="AB7415">
        <f t="shared" si="1564"/>
        <v>1.2797822237249295E-4</v>
      </c>
      <c r="AC7415" s="175"/>
    </row>
    <row r="7416" spans="1:29">
      <c r="A7416" t="s">
        <v>16065</v>
      </c>
      <c r="B7416" t="s">
        <v>16066</v>
      </c>
      <c r="C7416">
        <v>3.37</v>
      </c>
      <c r="D7416">
        <v>3.77</v>
      </c>
      <c r="E7416">
        <v>2.52</v>
      </c>
      <c r="F7416">
        <v>4.34</v>
      </c>
      <c r="G7416">
        <v>5.14</v>
      </c>
      <c r="H7416">
        <v>2.68</v>
      </c>
      <c r="I7416">
        <v>4.3899999999999997</v>
      </c>
      <c r="J7416">
        <v>5.2</v>
      </c>
      <c r="K7416">
        <v>2.7</v>
      </c>
      <c r="U7416">
        <v>120</v>
      </c>
      <c r="V7416">
        <v>154</v>
      </c>
      <c r="W7416">
        <v>151</v>
      </c>
      <c r="X7416">
        <v>102</v>
      </c>
      <c r="Y7416">
        <v>127</v>
      </c>
      <c r="Z7416">
        <v>142</v>
      </c>
      <c r="AA7416">
        <f t="shared" si="1559"/>
        <v>796</v>
      </c>
      <c r="AB7416">
        <f t="shared" si="1564"/>
        <v>1.3264409506315674E-4</v>
      </c>
      <c r="AC7416" s="175"/>
    </row>
    <row r="7417" spans="1:29">
      <c r="A7417" t="s">
        <v>16067</v>
      </c>
      <c r="B7417" t="s">
        <v>16068</v>
      </c>
      <c r="C7417">
        <v>3.35</v>
      </c>
      <c r="D7417">
        <v>3.75</v>
      </c>
      <c r="E7417">
        <v>2.5099999999999998</v>
      </c>
      <c r="F7417">
        <v>4.3</v>
      </c>
      <c r="G7417">
        <v>5.1100000000000003</v>
      </c>
      <c r="H7417">
        <v>2.67</v>
      </c>
      <c r="I7417">
        <v>4.37</v>
      </c>
      <c r="J7417">
        <v>5.19</v>
      </c>
      <c r="K7417">
        <v>2.7</v>
      </c>
      <c r="U7417">
        <v>117</v>
      </c>
      <c r="V7417">
        <v>151</v>
      </c>
      <c r="W7417">
        <v>142</v>
      </c>
      <c r="X7417">
        <v>106</v>
      </c>
      <c r="Y7417">
        <v>138</v>
      </c>
      <c r="Z7417">
        <v>147</v>
      </c>
      <c r="AA7417">
        <f t="shared" si="1559"/>
        <v>801</v>
      </c>
      <c r="AB7417">
        <f t="shared" si="1564"/>
        <v>1.3347728661506101E-4</v>
      </c>
      <c r="AC7417" s="175">
        <f t="shared" si="1556"/>
        <v>1.0573200793664945E-4</v>
      </c>
    </row>
    <row r="7418" spans="1:29">
      <c r="A7418" t="s">
        <v>16069</v>
      </c>
      <c r="B7418" t="s">
        <v>16070</v>
      </c>
      <c r="C7418">
        <v>3.34</v>
      </c>
      <c r="D7418">
        <v>3.74</v>
      </c>
      <c r="E7418">
        <v>2.5099999999999998</v>
      </c>
      <c r="F7418">
        <v>4.28</v>
      </c>
      <c r="G7418">
        <v>5.0999999999999996</v>
      </c>
      <c r="H7418">
        <v>2.67</v>
      </c>
      <c r="I7418">
        <v>4.3600000000000003</v>
      </c>
      <c r="J7418">
        <v>5.18</v>
      </c>
      <c r="K7418">
        <v>2.7</v>
      </c>
      <c r="U7418">
        <v>112</v>
      </c>
      <c r="V7418">
        <v>137</v>
      </c>
      <c r="W7418">
        <v>125</v>
      </c>
      <c r="X7418">
        <v>98</v>
      </c>
      <c r="Y7418">
        <v>134</v>
      </c>
      <c r="Z7418">
        <v>126</v>
      </c>
      <c r="AA7418">
        <f t="shared" si="1559"/>
        <v>732</v>
      </c>
      <c r="AB7418">
        <f t="shared" si="1564"/>
        <v>1.2197924319878234E-4</v>
      </c>
      <c r="AC7418" s="175"/>
    </row>
    <row r="7419" spans="1:29">
      <c r="A7419" t="s">
        <v>16071</v>
      </c>
      <c r="B7419" t="s">
        <v>16072</v>
      </c>
      <c r="C7419">
        <v>3.31</v>
      </c>
      <c r="D7419">
        <v>3.72</v>
      </c>
      <c r="E7419">
        <v>2.5</v>
      </c>
      <c r="F7419">
        <v>4.25</v>
      </c>
      <c r="G7419">
        <v>5.08</v>
      </c>
      <c r="H7419">
        <v>2.67</v>
      </c>
      <c r="I7419">
        <v>4.33</v>
      </c>
      <c r="J7419">
        <v>5.17</v>
      </c>
      <c r="K7419">
        <v>2.7</v>
      </c>
      <c r="U7419">
        <v>91</v>
      </c>
      <c r="V7419">
        <v>113</v>
      </c>
      <c r="W7419">
        <v>88</v>
      </c>
      <c r="X7419">
        <v>95</v>
      </c>
      <c r="Y7419">
        <v>122</v>
      </c>
      <c r="Z7419">
        <v>73</v>
      </c>
      <c r="AA7419">
        <f t="shared" si="1559"/>
        <v>582</v>
      </c>
      <c r="AB7419">
        <f t="shared" si="1564"/>
        <v>9.6983496641654806E-5</v>
      </c>
      <c r="AC7419" s="175"/>
    </row>
    <row r="7420" spans="1:29">
      <c r="A7420" t="s">
        <v>16073</v>
      </c>
      <c r="B7420" t="s">
        <v>16074</v>
      </c>
      <c r="C7420">
        <v>3.29</v>
      </c>
      <c r="D7420">
        <v>3.7</v>
      </c>
      <c r="E7420">
        <v>2.5</v>
      </c>
      <c r="F7420">
        <v>4.22</v>
      </c>
      <c r="G7420">
        <v>5.05</v>
      </c>
      <c r="H7420">
        <v>2.66</v>
      </c>
      <c r="I7420">
        <v>4.32</v>
      </c>
      <c r="J7420">
        <v>5.16</v>
      </c>
      <c r="K7420">
        <v>2.7</v>
      </c>
      <c r="U7420">
        <v>84</v>
      </c>
      <c r="V7420">
        <v>82</v>
      </c>
      <c r="W7420">
        <v>65</v>
      </c>
      <c r="X7420">
        <v>71</v>
      </c>
      <c r="Y7420">
        <v>91</v>
      </c>
      <c r="Z7420">
        <v>30</v>
      </c>
      <c r="AA7420">
        <f t="shared" si="1559"/>
        <v>423</v>
      </c>
      <c r="AB7420">
        <f t="shared" si="1564"/>
        <v>7.0488005291099637E-5</v>
      </c>
      <c r="AC7420" s="175"/>
    </row>
    <row r="7421" spans="1:29">
      <c r="A7421" t="s">
        <v>16075</v>
      </c>
      <c r="B7421" t="s">
        <v>16076</v>
      </c>
      <c r="C7421">
        <v>3.29</v>
      </c>
      <c r="D7421">
        <v>3.7</v>
      </c>
      <c r="E7421">
        <v>2.4900000000000002</v>
      </c>
      <c r="F7421">
        <v>4.21</v>
      </c>
      <c r="G7421">
        <v>5.04</v>
      </c>
      <c r="H7421">
        <v>2.65</v>
      </c>
      <c r="I7421">
        <v>4.3099999999999996</v>
      </c>
      <c r="J7421">
        <v>5.15</v>
      </c>
      <c r="K7421">
        <v>2.7</v>
      </c>
      <c r="U7421">
        <v>102</v>
      </c>
      <c r="V7421">
        <v>75</v>
      </c>
      <c r="W7421">
        <v>74</v>
      </c>
      <c r="X7421">
        <v>66</v>
      </c>
      <c r="Y7421">
        <v>68</v>
      </c>
      <c r="Z7421">
        <v>13</v>
      </c>
      <c r="AA7421">
        <f t="shared" si="1559"/>
        <v>398</v>
      </c>
      <c r="AB7421">
        <f t="shared" si="1564"/>
        <v>6.632204753157837E-5</v>
      </c>
      <c r="AC7421" s="175">
        <f t="shared" si="1557"/>
        <v>7.2737622481241105E-5</v>
      </c>
    </row>
    <row r="7422" spans="1:29">
      <c r="A7422" t="s">
        <v>16077</v>
      </c>
      <c r="B7422" t="s">
        <v>16078</v>
      </c>
      <c r="C7422">
        <v>3.29</v>
      </c>
      <c r="D7422">
        <v>3.7</v>
      </c>
      <c r="E7422">
        <v>2.4900000000000002</v>
      </c>
      <c r="F7422">
        <v>4.21</v>
      </c>
      <c r="G7422">
        <v>5.05</v>
      </c>
      <c r="H7422">
        <v>2.66</v>
      </c>
      <c r="I7422">
        <v>4.3099999999999996</v>
      </c>
      <c r="J7422">
        <v>5.16</v>
      </c>
      <c r="K7422">
        <v>2.7</v>
      </c>
      <c r="U7422">
        <v>104</v>
      </c>
      <c r="V7422">
        <v>83</v>
      </c>
      <c r="W7422">
        <v>78</v>
      </c>
      <c r="X7422">
        <v>82</v>
      </c>
      <c r="Y7422">
        <v>71</v>
      </c>
      <c r="Z7422">
        <v>15</v>
      </c>
      <c r="AA7422">
        <f t="shared" si="1559"/>
        <v>433</v>
      </c>
      <c r="AB7422">
        <f t="shared" si="1564"/>
        <v>7.2154388394908128E-5</v>
      </c>
      <c r="AC7422" s="175"/>
    </row>
    <row r="7423" spans="1:29">
      <c r="A7423" t="s">
        <v>16079</v>
      </c>
      <c r="B7423" t="s">
        <v>16080</v>
      </c>
      <c r="C7423">
        <v>3.28</v>
      </c>
      <c r="D7423">
        <v>3.69</v>
      </c>
      <c r="E7423">
        <v>2.4900000000000002</v>
      </c>
      <c r="F7423">
        <v>4.1900000000000004</v>
      </c>
      <c r="G7423">
        <v>5.03</v>
      </c>
      <c r="H7423">
        <v>2.65</v>
      </c>
      <c r="I7423">
        <v>4.3</v>
      </c>
      <c r="J7423">
        <v>5.15</v>
      </c>
      <c r="K7423">
        <v>2.7</v>
      </c>
      <c r="U7423">
        <v>108</v>
      </c>
      <c r="V7423">
        <v>79</v>
      </c>
      <c r="W7423">
        <v>82</v>
      </c>
      <c r="X7423">
        <v>86</v>
      </c>
      <c r="Y7423">
        <v>69</v>
      </c>
      <c r="Z7423">
        <v>12</v>
      </c>
      <c r="AA7423">
        <f t="shared" si="1559"/>
        <v>436</v>
      </c>
      <c r="AB7423">
        <f t="shared" si="1564"/>
        <v>7.2654303326050677E-5</v>
      </c>
      <c r="AC7423" s="175"/>
    </row>
    <row r="7424" spans="1:29">
      <c r="A7424" t="s">
        <v>16081</v>
      </c>
      <c r="B7424" t="s">
        <v>16082</v>
      </c>
      <c r="C7424">
        <v>3.28</v>
      </c>
      <c r="D7424">
        <v>3.69</v>
      </c>
      <c r="E7424">
        <v>2.4900000000000002</v>
      </c>
      <c r="F7424">
        <v>4.18</v>
      </c>
      <c r="G7424">
        <v>5.01</v>
      </c>
      <c r="H7424">
        <v>2.64</v>
      </c>
      <c r="I7424">
        <v>4.3</v>
      </c>
      <c r="J7424">
        <v>5.15</v>
      </c>
      <c r="K7424">
        <v>2.7</v>
      </c>
      <c r="U7424">
        <v>121</v>
      </c>
      <c r="V7424">
        <v>89</v>
      </c>
      <c r="W7424">
        <v>92</v>
      </c>
      <c r="X7424">
        <v>88</v>
      </c>
      <c r="Y7424">
        <v>66</v>
      </c>
      <c r="Z7424">
        <v>23</v>
      </c>
      <c r="AA7424">
        <f t="shared" si="1559"/>
        <v>479</v>
      </c>
      <c r="AB7424">
        <f t="shared" si="1564"/>
        <v>7.9819750672427243E-5</v>
      </c>
      <c r="AC7424" s="175"/>
    </row>
    <row r="7425" spans="1:29">
      <c r="A7425" t="s">
        <v>16083</v>
      </c>
      <c r="B7425" t="s">
        <v>16084</v>
      </c>
      <c r="C7425">
        <v>3.29</v>
      </c>
      <c r="D7425">
        <v>3.7</v>
      </c>
      <c r="E7425">
        <v>2.4900000000000002</v>
      </c>
      <c r="F7425">
        <v>4.18</v>
      </c>
      <c r="G7425">
        <v>5.01</v>
      </c>
      <c r="H7425">
        <v>2.63</v>
      </c>
      <c r="I7425">
        <v>4.3099999999999996</v>
      </c>
      <c r="J7425">
        <v>5.15</v>
      </c>
      <c r="K7425">
        <v>2.7</v>
      </c>
      <c r="U7425">
        <v>130</v>
      </c>
      <c r="V7425">
        <v>115</v>
      </c>
      <c r="W7425">
        <v>116</v>
      </c>
      <c r="X7425">
        <v>120</v>
      </c>
      <c r="Y7425">
        <v>106</v>
      </c>
      <c r="Z7425">
        <v>53</v>
      </c>
      <c r="AA7425">
        <f t="shared" si="1559"/>
        <v>640</v>
      </c>
      <c r="AB7425">
        <f t="shared" si="1564"/>
        <v>1.0664851864374412E-4</v>
      </c>
      <c r="AC7425" s="175">
        <f t="shared" si="1558"/>
        <v>1.6051435247435396E-4</v>
      </c>
    </row>
    <row r="7426" spans="1:29">
      <c r="A7426" t="s">
        <v>16085</v>
      </c>
      <c r="B7426" t="s">
        <v>16086</v>
      </c>
      <c r="C7426">
        <v>3.28</v>
      </c>
      <c r="D7426">
        <v>3.69</v>
      </c>
      <c r="E7426">
        <v>2.4900000000000002</v>
      </c>
      <c r="F7426">
        <v>4.16</v>
      </c>
      <c r="G7426">
        <v>5</v>
      </c>
      <c r="H7426">
        <v>2.63</v>
      </c>
      <c r="I7426">
        <v>4.3</v>
      </c>
      <c r="J7426">
        <v>5.15</v>
      </c>
      <c r="K7426">
        <v>2.7</v>
      </c>
      <c r="U7426">
        <v>130</v>
      </c>
      <c r="V7426">
        <v>174</v>
      </c>
      <c r="W7426">
        <v>154</v>
      </c>
      <c r="X7426">
        <v>194</v>
      </c>
      <c r="Y7426">
        <v>144</v>
      </c>
      <c r="Z7426">
        <v>168</v>
      </c>
      <c r="AA7426">
        <f t="shared" si="1559"/>
        <v>964</v>
      </c>
      <c r="AB7426">
        <f t="shared" si="1564"/>
        <v>1.6063933120713959E-4</v>
      </c>
      <c r="AC7426" s="175"/>
    </row>
    <row r="7427" spans="1:29">
      <c r="A7427" t="s">
        <v>16087</v>
      </c>
      <c r="B7427" t="s">
        <v>16088</v>
      </c>
      <c r="C7427">
        <v>3.28</v>
      </c>
      <c r="D7427">
        <v>3.7</v>
      </c>
      <c r="E7427">
        <v>2.4900000000000002</v>
      </c>
      <c r="F7427">
        <v>4.17</v>
      </c>
      <c r="G7427">
        <v>5</v>
      </c>
      <c r="H7427">
        <v>2.63</v>
      </c>
      <c r="I7427">
        <v>4.3</v>
      </c>
      <c r="J7427">
        <v>5.15</v>
      </c>
      <c r="K7427">
        <v>2.7</v>
      </c>
      <c r="U7427">
        <v>156</v>
      </c>
      <c r="V7427">
        <v>184</v>
      </c>
      <c r="W7427">
        <v>188</v>
      </c>
      <c r="X7427">
        <v>220</v>
      </c>
      <c r="Y7427">
        <v>122</v>
      </c>
      <c r="Z7427">
        <v>262</v>
      </c>
      <c r="AA7427">
        <f t="shared" si="1559"/>
        <v>1132</v>
      </c>
      <c r="AB7427">
        <f t="shared" si="1564"/>
        <v>1.8863456735112241E-4</v>
      </c>
      <c r="AC7427" s="175"/>
    </row>
    <row r="7428" spans="1:29">
      <c r="A7428" t="s">
        <v>16089</v>
      </c>
      <c r="B7428" t="s">
        <v>16090</v>
      </c>
      <c r="C7428">
        <v>3.3</v>
      </c>
      <c r="D7428">
        <v>3.71</v>
      </c>
      <c r="E7428">
        <v>2.4900000000000002</v>
      </c>
      <c r="F7428">
        <v>4.18</v>
      </c>
      <c r="G7428">
        <v>5</v>
      </c>
      <c r="H7428">
        <v>2.62</v>
      </c>
      <c r="I7428">
        <v>4.32</v>
      </c>
      <c r="J7428">
        <v>5.16</v>
      </c>
      <c r="K7428">
        <v>2.7</v>
      </c>
      <c r="U7428">
        <v>171</v>
      </c>
      <c r="V7428">
        <v>169</v>
      </c>
      <c r="W7428">
        <v>179</v>
      </c>
      <c r="X7428">
        <v>218</v>
      </c>
      <c r="Y7428">
        <v>154</v>
      </c>
      <c r="Z7428">
        <v>226</v>
      </c>
      <c r="AA7428">
        <f t="shared" si="1559"/>
        <v>1117</v>
      </c>
      <c r="AB7428">
        <f t="shared" si="1564"/>
        <v>1.8613499269540967E-4</v>
      </c>
      <c r="AC7428" s="175"/>
    </row>
    <row r="7429" spans="1:29">
      <c r="A7429" t="s">
        <v>16091</v>
      </c>
      <c r="B7429" t="s">
        <v>16092</v>
      </c>
      <c r="C7429">
        <v>3.36</v>
      </c>
      <c r="D7429">
        <v>3.76</v>
      </c>
      <c r="E7429">
        <v>2.5099999999999998</v>
      </c>
      <c r="F7429">
        <v>4.24</v>
      </c>
      <c r="G7429">
        <v>5.04</v>
      </c>
      <c r="H7429">
        <v>2.63</v>
      </c>
      <c r="I7429">
        <v>4.38</v>
      </c>
      <c r="J7429">
        <v>5.19</v>
      </c>
      <c r="K7429">
        <v>2.7</v>
      </c>
      <c r="U7429">
        <v>196</v>
      </c>
      <c r="V7429">
        <v>168</v>
      </c>
      <c r="W7429">
        <v>170</v>
      </c>
      <c r="X7429">
        <v>164</v>
      </c>
      <c r="Y7429">
        <v>138</v>
      </c>
      <c r="Z7429">
        <v>171</v>
      </c>
      <c r="AA7429">
        <f t="shared" si="1559"/>
        <v>1007</v>
      </c>
      <c r="AB7429">
        <f t="shared" si="1564"/>
        <v>1.6780477855351614E-4</v>
      </c>
      <c r="AC7429" s="175">
        <f t="shared" si="1560"/>
        <v>1.540154583695008E-4</v>
      </c>
    </row>
    <row r="7430" spans="1:29">
      <c r="A7430" t="s">
        <v>16093</v>
      </c>
      <c r="B7430" t="s">
        <v>16094</v>
      </c>
      <c r="C7430">
        <v>3.42</v>
      </c>
      <c r="D7430">
        <v>3.8</v>
      </c>
      <c r="E7430">
        <v>2.5299999999999998</v>
      </c>
      <c r="F7430">
        <v>4.32</v>
      </c>
      <c r="G7430">
        <v>5.0999999999999996</v>
      </c>
      <c r="H7430">
        <v>2.64</v>
      </c>
      <c r="I7430">
        <v>4.4400000000000004</v>
      </c>
      <c r="J7430">
        <v>5.22</v>
      </c>
      <c r="K7430">
        <v>2.7</v>
      </c>
      <c r="U7430">
        <v>178</v>
      </c>
      <c r="V7430">
        <v>156</v>
      </c>
      <c r="W7430">
        <v>156</v>
      </c>
      <c r="X7430">
        <v>153</v>
      </c>
      <c r="Y7430">
        <v>140</v>
      </c>
      <c r="Z7430">
        <v>164</v>
      </c>
      <c r="AA7430">
        <f t="shared" ref="AA7430:AA7493" si="1570">SUM(U7430:Z7430)</f>
        <v>947</v>
      </c>
      <c r="AB7430">
        <f t="shared" si="1564"/>
        <v>1.5780647993066514E-4</v>
      </c>
      <c r="AC7430" s="175"/>
    </row>
    <row r="7431" spans="1:29">
      <c r="A7431" t="s">
        <v>16095</v>
      </c>
      <c r="B7431" t="s">
        <v>16096</v>
      </c>
      <c r="C7431">
        <v>3.47</v>
      </c>
      <c r="D7431">
        <v>3.85</v>
      </c>
      <c r="E7431">
        <v>2.56</v>
      </c>
      <c r="F7431">
        <v>4.43</v>
      </c>
      <c r="G7431">
        <v>5.18</v>
      </c>
      <c r="H7431">
        <v>2.67</v>
      </c>
      <c r="I7431">
        <v>4.49</v>
      </c>
      <c r="J7431">
        <v>5.26</v>
      </c>
      <c r="K7431">
        <v>2.7</v>
      </c>
      <c r="U7431">
        <v>162</v>
      </c>
      <c r="V7431">
        <v>151</v>
      </c>
      <c r="W7431">
        <v>146</v>
      </c>
      <c r="X7431">
        <v>150</v>
      </c>
      <c r="Y7431">
        <v>133</v>
      </c>
      <c r="Z7431">
        <v>149</v>
      </c>
      <c r="AA7431">
        <f t="shared" si="1570"/>
        <v>891</v>
      </c>
      <c r="AB7431">
        <f t="shared" si="1564"/>
        <v>1.4847473454933751E-4</v>
      </c>
      <c r="AC7431" s="175"/>
    </row>
    <row r="7432" spans="1:29">
      <c r="A7432" t="s">
        <v>16097</v>
      </c>
      <c r="B7432" t="s">
        <v>16098</v>
      </c>
      <c r="C7432">
        <v>3.51</v>
      </c>
      <c r="D7432">
        <v>3.88</v>
      </c>
      <c r="E7432">
        <v>2.57</v>
      </c>
      <c r="F7432">
        <v>4.51</v>
      </c>
      <c r="G7432">
        <v>5.25</v>
      </c>
      <c r="H7432">
        <v>2.7</v>
      </c>
      <c r="I7432">
        <v>4.54</v>
      </c>
      <c r="J7432">
        <v>5.28</v>
      </c>
      <c r="K7432">
        <v>2.7</v>
      </c>
      <c r="U7432">
        <v>151</v>
      </c>
      <c r="V7432">
        <v>145</v>
      </c>
      <c r="W7432">
        <v>137</v>
      </c>
      <c r="X7432">
        <v>139</v>
      </c>
      <c r="Y7432">
        <v>129</v>
      </c>
      <c r="Z7432">
        <v>151</v>
      </c>
      <c r="AA7432">
        <f t="shared" si="1570"/>
        <v>852</v>
      </c>
      <c r="AB7432">
        <f t="shared" si="1564"/>
        <v>1.4197584044448437E-4</v>
      </c>
      <c r="AC7432" s="175"/>
    </row>
    <row r="7433" spans="1:29">
      <c r="A7433" t="s">
        <v>16099</v>
      </c>
      <c r="B7433" t="s">
        <v>16100</v>
      </c>
      <c r="C7433">
        <v>3.54</v>
      </c>
      <c r="D7433">
        <v>3.9</v>
      </c>
      <c r="E7433">
        <v>2.58</v>
      </c>
      <c r="F7433">
        <v>4.5599999999999996</v>
      </c>
      <c r="G7433">
        <v>5.29</v>
      </c>
      <c r="H7433">
        <v>2.72</v>
      </c>
      <c r="I7433">
        <v>4.5599999999999996</v>
      </c>
      <c r="J7433">
        <v>5.29</v>
      </c>
      <c r="K7433">
        <v>2.7</v>
      </c>
      <c r="U7433">
        <v>145</v>
      </c>
      <c r="V7433">
        <v>142</v>
      </c>
      <c r="W7433">
        <v>136</v>
      </c>
      <c r="X7433">
        <v>131</v>
      </c>
      <c r="Y7433">
        <v>130</v>
      </c>
      <c r="Z7433">
        <v>145</v>
      </c>
      <c r="AA7433">
        <f t="shared" si="1570"/>
        <v>829</v>
      </c>
      <c r="AB7433">
        <f t="shared" si="1564"/>
        <v>1.381431593057248E-4</v>
      </c>
      <c r="AC7433" s="175">
        <f t="shared" si="1561"/>
        <v>1.2997788209706312E-4</v>
      </c>
    </row>
    <row r="7434" spans="1:29">
      <c r="A7434" t="s">
        <v>16101</v>
      </c>
      <c r="B7434" t="s">
        <v>16102</v>
      </c>
      <c r="C7434">
        <v>3.56</v>
      </c>
      <c r="D7434">
        <v>3.91</v>
      </c>
      <c r="E7434">
        <v>2.59</v>
      </c>
      <c r="F7434">
        <v>4.62</v>
      </c>
      <c r="G7434">
        <v>5.35</v>
      </c>
      <c r="H7434">
        <v>2.75</v>
      </c>
      <c r="I7434">
        <v>4.58</v>
      </c>
      <c r="J7434">
        <v>5.3</v>
      </c>
      <c r="K7434">
        <v>2.7</v>
      </c>
      <c r="U7434">
        <v>148</v>
      </c>
      <c r="V7434">
        <v>142</v>
      </c>
      <c r="W7434">
        <v>141</v>
      </c>
      <c r="X7434">
        <v>105</v>
      </c>
      <c r="Y7434">
        <v>119</v>
      </c>
      <c r="Z7434">
        <v>117</v>
      </c>
      <c r="AA7434">
        <f t="shared" si="1570"/>
        <v>772</v>
      </c>
      <c r="AB7434">
        <f t="shared" si="1564"/>
        <v>1.2864477561401634E-4</v>
      </c>
      <c r="AC7434" s="175"/>
    </row>
    <row r="7435" spans="1:29">
      <c r="A7435" t="s">
        <v>16103</v>
      </c>
      <c r="B7435" t="s">
        <v>16104</v>
      </c>
      <c r="C7435">
        <v>3.54</v>
      </c>
      <c r="D7435">
        <v>3.91</v>
      </c>
      <c r="E7435">
        <v>2.58</v>
      </c>
      <c r="F7435">
        <v>4.6100000000000003</v>
      </c>
      <c r="G7435">
        <v>5.35</v>
      </c>
      <c r="H7435">
        <v>2.75</v>
      </c>
      <c r="I7435">
        <v>4.57</v>
      </c>
      <c r="J7435">
        <v>5.3</v>
      </c>
      <c r="K7435">
        <v>2.7</v>
      </c>
      <c r="U7435">
        <v>150</v>
      </c>
      <c r="V7435">
        <v>142</v>
      </c>
      <c r="W7435">
        <v>146</v>
      </c>
      <c r="X7435">
        <v>93</v>
      </c>
      <c r="Y7435">
        <v>122</v>
      </c>
      <c r="Z7435">
        <v>112</v>
      </c>
      <c r="AA7435">
        <f t="shared" si="1570"/>
        <v>765</v>
      </c>
      <c r="AB7435">
        <f t="shared" si="1564"/>
        <v>1.2747830744135039E-4</v>
      </c>
      <c r="AC7435" s="175"/>
    </row>
    <row r="7436" spans="1:29">
      <c r="A7436" t="s">
        <v>16105</v>
      </c>
      <c r="B7436" t="s">
        <v>16106</v>
      </c>
      <c r="C7436">
        <v>3.5</v>
      </c>
      <c r="D7436">
        <v>3.88</v>
      </c>
      <c r="E7436">
        <v>2.57</v>
      </c>
      <c r="F7436">
        <v>4.5599999999999996</v>
      </c>
      <c r="G7436">
        <v>5.31</v>
      </c>
      <c r="H7436">
        <v>2.74</v>
      </c>
      <c r="I7436">
        <v>4.53</v>
      </c>
      <c r="J7436">
        <v>5.27</v>
      </c>
      <c r="K7436">
        <v>2.7</v>
      </c>
      <c r="U7436">
        <v>149</v>
      </c>
      <c r="V7436">
        <v>149</v>
      </c>
      <c r="W7436">
        <v>156</v>
      </c>
      <c r="X7436">
        <v>89</v>
      </c>
      <c r="Y7436">
        <v>111</v>
      </c>
      <c r="Z7436">
        <v>100</v>
      </c>
      <c r="AA7436">
        <f t="shared" si="1570"/>
        <v>754</v>
      </c>
      <c r="AB7436">
        <f t="shared" si="1564"/>
        <v>1.2564528602716104E-4</v>
      </c>
      <c r="AC7436" s="175"/>
    </row>
    <row r="7437" spans="1:29">
      <c r="A7437" t="s">
        <v>16107</v>
      </c>
      <c r="B7437" t="s">
        <v>16108</v>
      </c>
      <c r="C7437">
        <v>3.44</v>
      </c>
      <c r="D7437">
        <v>3.82</v>
      </c>
      <c r="E7437">
        <v>2.54</v>
      </c>
      <c r="F7437">
        <v>4.47</v>
      </c>
      <c r="G7437">
        <v>5.25</v>
      </c>
      <c r="H7437">
        <v>2.72</v>
      </c>
      <c r="I7437">
        <v>4.46</v>
      </c>
      <c r="J7437">
        <v>5.24</v>
      </c>
      <c r="K7437">
        <v>2.7</v>
      </c>
      <c r="U7437">
        <v>153</v>
      </c>
      <c r="V7437">
        <v>159</v>
      </c>
      <c r="W7437">
        <v>162</v>
      </c>
      <c r="X7437">
        <v>77</v>
      </c>
      <c r="Y7437">
        <v>109</v>
      </c>
      <c r="Z7437">
        <v>118</v>
      </c>
      <c r="AA7437">
        <f t="shared" si="1570"/>
        <v>778</v>
      </c>
      <c r="AB7437">
        <f t="shared" si="1564"/>
        <v>1.2964460547630144E-4</v>
      </c>
      <c r="AC7437" s="175">
        <f t="shared" si="1562"/>
        <v>1.3826813803851046E-4</v>
      </c>
    </row>
    <row r="7438" spans="1:29">
      <c r="A7438" t="s">
        <v>16109</v>
      </c>
      <c r="B7438" t="s">
        <v>16110</v>
      </c>
      <c r="C7438">
        <v>3.39</v>
      </c>
      <c r="D7438">
        <v>3.78</v>
      </c>
      <c r="E7438">
        <v>2.52</v>
      </c>
      <c r="F7438">
        <v>4.3600000000000003</v>
      </c>
      <c r="G7438">
        <v>5.15</v>
      </c>
      <c r="H7438">
        <v>2.68</v>
      </c>
      <c r="I7438">
        <v>4.41</v>
      </c>
      <c r="J7438">
        <v>5.21</v>
      </c>
      <c r="K7438">
        <v>2.7</v>
      </c>
      <c r="U7438">
        <v>154</v>
      </c>
      <c r="V7438">
        <v>167</v>
      </c>
      <c r="W7438">
        <v>170</v>
      </c>
      <c r="X7438">
        <v>82</v>
      </c>
      <c r="Y7438">
        <v>117</v>
      </c>
      <c r="Z7438">
        <v>139</v>
      </c>
      <c r="AA7438">
        <f t="shared" si="1570"/>
        <v>829</v>
      </c>
      <c r="AB7438">
        <f t="shared" si="1564"/>
        <v>1.381431593057248E-4</v>
      </c>
      <c r="AC7438" s="175"/>
    </row>
    <row r="7439" spans="1:29">
      <c r="A7439" t="s">
        <v>16111</v>
      </c>
      <c r="B7439" t="s">
        <v>16112</v>
      </c>
      <c r="C7439">
        <v>3.36</v>
      </c>
      <c r="D7439">
        <v>3.75</v>
      </c>
      <c r="E7439">
        <v>2.5099999999999998</v>
      </c>
      <c r="F7439">
        <v>4.3</v>
      </c>
      <c r="G7439">
        <v>5.1100000000000003</v>
      </c>
      <c r="H7439">
        <v>2.66</v>
      </c>
      <c r="I7439">
        <v>4.38</v>
      </c>
      <c r="J7439">
        <v>5.19</v>
      </c>
      <c r="K7439">
        <v>2.7</v>
      </c>
      <c r="U7439">
        <v>149</v>
      </c>
      <c r="V7439">
        <v>174</v>
      </c>
      <c r="W7439">
        <v>176</v>
      </c>
      <c r="X7439">
        <v>87</v>
      </c>
      <c r="Y7439">
        <v>123</v>
      </c>
      <c r="Z7439">
        <v>135</v>
      </c>
      <c r="AA7439">
        <f t="shared" si="1570"/>
        <v>844</v>
      </c>
      <c r="AB7439">
        <f t="shared" si="1564"/>
        <v>1.4064273396143757E-4</v>
      </c>
      <c r="AC7439" s="175"/>
    </row>
    <row r="7440" spans="1:29">
      <c r="A7440" t="s">
        <v>16113</v>
      </c>
      <c r="B7440" t="s">
        <v>16114</v>
      </c>
      <c r="C7440">
        <v>3.33</v>
      </c>
      <c r="D7440">
        <v>3.73</v>
      </c>
      <c r="E7440">
        <v>2.5</v>
      </c>
      <c r="F7440">
        <v>4.25</v>
      </c>
      <c r="G7440">
        <v>5.0599999999999996</v>
      </c>
      <c r="H7440">
        <v>2.64</v>
      </c>
      <c r="I7440">
        <v>4.3499999999999996</v>
      </c>
      <c r="J7440">
        <v>5.17</v>
      </c>
      <c r="K7440">
        <v>2.7</v>
      </c>
      <c r="U7440">
        <v>143</v>
      </c>
      <c r="V7440">
        <v>179</v>
      </c>
      <c r="W7440">
        <v>176</v>
      </c>
      <c r="X7440">
        <v>101</v>
      </c>
      <c r="Y7440">
        <v>127</v>
      </c>
      <c r="Z7440">
        <v>142</v>
      </c>
      <c r="AA7440">
        <f t="shared" si="1570"/>
        <v>868</v>
      </c>
      <c r="AB7440">
        <f t="shared" si="1564"/>
        <v>1.4464205341057796E-4</v>
      </c>
      <c r="AC7440" s="175"/>
    </row>
    <row r="7441" spans="1:29">
      <c r="A7441" t="s">
        <v>16115</v>
      </c>
      <c r="B7441" t="s">
        <v>16116</v>
      </c>
      <c r="C7441">
        <v>3.32</v>
      </c>
      <c r="D7441">
        <v>3.72</v>
      </c>
      <c r="E7441">
        <v>2.5</v>
      </c>
      <c r="F7441">
        <v>4.2300000000000004</v>
      </c>
      <c r="G7441">
        <v>5.05</v>
      </c>
      <c r="H7441">
        <v>2.64</v>
      </c>
      <c r="I7441">
        <v>4.34</v>
      </c>
      <c r="J7441">
        <v>5.17</v>
      </c>
      <c r="K7441">
        <v>2.7</v>
      </c>
      <c r="U7441">
        <v>140</v>
      </c>
      <c r="V7441">
        <v>174</v>
      </c>
      <c r="W7441">
        <v>166</v>
      </c>
      <c r="X7441">
        <v>106</v>
      </c>
      <c r="Y7441">
        <v>138</v>
      </c>
      <c r="Z7441">
        <v>147</v>
      </c>
      <c r="AA7441">
        <f t="shared" si="1570"/>
        <v>871</v>
      </c>
      <c r="AB7441">
        <f t="shared" si="1564"/>
        <v>1.4514196834172053E-4</v>
      </c>
      <c r="AC7441" s="175">
        <f t="shared" ref="AC7441" si="1571">SUM(AB7441:AB7444)/4</f>
        <v>1.148971150075962E-4</v>
      </c>
    </row>
    <row r="7442" spans="1:29">
      <c r="A7442" t="s">
        <v>16117</v>
      </c>
      <c r="B7442" t="s">
        <v>16118</v>
      </c>
      <c r="C7442">
        <v>3.3</v>
      </c>
      <c r="D7442">
        <v>3.71</v>
      </c>
      <c r="E7442">
        <v>2.4900000000000002</v>
      </c>
      <c r="F7442">
        <v>4.2</v>
      </c>
      <c r="G7442">
        <v>5.03</v>
      </c>
      <c r="H7442">
        <v>2.63</v>
      </c>
      <c r="I7442">
        <v>4.32</v>
      </c>
      <c r="J7442">
        <v>5.16</v>
      </c>
      <c r="K7442">
        <v>2.7</v>
      </c>
      <c r="U7442">
        <v>132</v>
      </c>
      <c r="V7442">
        <v>157</v>
      </c>
      <c r="W7442">
        <v>146</v>
      </c>
      <c r="X7442">
        <v>97</v>
      </c>
      <c r="Y7442">
        <v>134</v>
      </c>
      <c r="Z7442">
        <v>126</v>
      </c>
      <c r="AA7442">
        <f t="shared" si="1570"/>
        <v>792</v>
      </c>
      <c r="AB7442">
        <f t="shared" si="1564"/>
        <v>1.3197754182163335E-4</v>
      </c>
      <c r="AC7442" s="175"/>
    </row>
    <row r="7443" spans="1:29">
      <c r="A7443" t="s">
        <v>16119</v>
      </c>
      <c r="B7443" t="s">
        <v>16120</v>
      </c>
      <c r="C7443">
        <v>3.28</v>
      </c>
      <c r="D7443">
        <v>3.69</v>
      </c>
      <c r="E7443">
        <v>2.48</v>
      </c>
      <c r="F7443">
        <v>4.16</v>
      </c>
      <c r="G7443">
        <v>4.99</v>
      </c>
      <c r="H7443">
        <v>2.62</v>
      </c>
      <c r="I7443">
        <v>4.3</v>
      </c>
      <c r="J7443">
        <v>5.15</v>
      </c>
      <c r="K7443">
        <v>2.7</v>
      </c>
      <c r="U7443">
        <v>107</v>
      </c>
      <c r="V7443">
        <v>130</v>
      </c>
      <c r="W7443">
        <v>102</v>
      </c>
      <c r="X7443">
        <v>94</v>
      </c>
      <c r="Y7443">
        <v>122</v>
      </c>
      <c r="Z7443">
        <v>73</v>
      </c>
      <c r="AA7443">
        <f t="shared" si="1570"/>
        <v>628</v>
      </c>
      <c r="AB7443">
        <f t="shared" si="1564"/>
        <v>1.0464885891917392E-4</v>
      </c>
      <c r="AC7443" s="175"/>
    </row>
    <row r="7444" spans="1:29">
      <c r="A7444" t="s">
        <v>16121</v>
      </c>
      <c r="B7444" t="s">
        <v>16122</v>
      </c>
      <c r="C7444">
        <v>3.26</v>
      </c>
      <c r="D7444">
        <v>3.67</v>
      </c>
      <c r="E7444">
        <v>2.48</v>
      </c>
      <c r="F7444">
        <v>4.12</v>
      </c>
      <c r="G7444">
        <v>4.97</v>
      </c>
      <c r="H7444">
        <v>2.61</v>
      </c>
      <c r="I7444">
        <v>4.28</v>
      </c>
      <c r="J7444">
        <v>5.14</v>
      </c>
      <c r="K7444">
        <v>2.7</v>
      </c>
      <c r="U7444">
        <v>101</v>
      </c>
      <c r="V7444">
        <v>96</v>
      </c>
      <c r="W7444">
        <v>79</v>
      </c>
      <c r="X7444">
        <v>70</v>
      </c>
      <c r="Y7444">
        <v>91</v>
      </c>
      <c r="Z7444">
        <v>30</v>
      </c>
      <c r="AA7444">
        <f t="shared" si="1570"/>
        <v>467</v>
      </c>
      <c r="AB7444">
        <f t="shared" si="1564"/>
        <v>7.7820090947857044E-5</v>
      </c>
      <c r="AC7444" s="175"/>
    </row>
    <row r="7445" spans="1:29">
      <c r="A7445" t="s">
        <v>16123</v>
      </c>
      <c r="B7445" t="s">
        <v>16124</v>
      </c>
      <c r="C7445">
        <v>3.22</v>
      </c>
      <c r="D7445">
        <v>3.64</v>
      </c>
      <c r="E7445">
        <v>2.46</v>
      </c>
      <c r="F7445">
        <v>4.07</v>
      </c>
      <c r="G7445">
        <v>4.93</v>
      </c>
      <c r="H7445">
        <v>2.6</v>
      </c>
      <c r="I7445">
        <v>4.24</v>
      </c>
      <c r="J7445">
        <v>5.12</v>
      </c>
      <c r="K7445">
        <v>2.7</v>
      </c>
      <c r="U7445">
        <v>114</v>
      </c>
      <c r="V7445">
        <v>82</v>
      </c>
      <c r="W7445">
        <v>80</v>
      </c>
      <c r="X7445">
        <v>66</v>
      </c>
      <c r="Y7445">
        <v>68</v>
      </c>
      <c r="Z7445">
        <v>13</v>
      </c>
      <c r="AA7445">
        <f t="shared" si="1570"/>
        <v>423</v>
      </c>
      <c r="AB7445">
        <f t="shared" si="1564"/>
        <v>7.0488005291099637E-5</v>
      </c>
      <c r="AC7445" s="175">
        <f t="shared" si="1565"/>
        <v>7.7320176016714494E-5</v>
      </c>
    </row>
    <row r="7446" spans="1:29">
      <c r="A7446" t="s">
        <v>16125</v>
      </c>
      <c r="B7446" t="s">
        <v>16126</v>
      </c>
      <c r="C7446">
        <v>3.2</v>
      </c>
      <c r="D7446">
        <v>3.62</v>
      </c>
      <c r="E7446">
        <v>2.4500000000000002</v>
      </c>
      <c r="F7446">
        <v>4.03</v>
      </c>
      <c r="G7446">
        <v>4.8899999999999997</v>
      </c>
      <c r="H7446">
        <v>2.59</v>
      </c>
      <c r="I7446">
        <v>4.21</v>
      </c>
      <c r="J7446">
        <v>5.0999999999999996</v>
      </c>
      <c r="K7446">
        <v>2.7</v>
      </c>
      <c r="U7446">
        <v>116</v>
      </c>
      <c r="V7446">
        <v>91</v>
      </c>
      <c r="W7446">
        <v>85</v>
      </c>
      <c r="X7446">
        <v>83</v>
      </c>
      <c r="Y7446">
        <v>71</v>
      </c>
      <c r="Z7446">
        <v>15</v>
      </c>
      <c r="AA7446">
        <f t="shared" si="1570"/>
        <v>461</v>
      </c>
      <c r="AB7446">
        <f t="shared" ref="AB7446:AB7509" si="1572">AA7446/$AD$4</f>
        <v>7.6820261085571944E-5</v>
      </c>
      <c r="AC7446" s="175"/>
    </row>
    <row r="7447" spans="1:29">
      <c r="A7447" t="s">
        <v>16127</v>
      </c>
      <c r="B7447" t="s">
        <v>16128</v>
      </c>
      <c r="C7447">
        <v>3.17</v>
      </c>
      <c r="D7447">
        <v>3.6</v>
      </c>
      <c r="E7447">
        <v>2.4500000000000002</v>
      </c>
      <c r="F7447">
        <v>3.98</v>
      </c>
      <c r="G7447">
        <v>4.8600000000000003</v>
      </c>
      <c r="H7447">
        <v>2.58</v>
      </c>
      <c r="I7447">
        <v>4.1900000000000004</v>
      </c>
      <c r="J7447">
        <v>5.09</v>
      </c>
      <c r="K7447">
        <v>2.7</v>
      </c>
      <c r="U7447">
        <v>120</v>
      </c>
      <c r="V7447">
        <v>86</v>
      </c>
      <c r="W7447">
        <v>89</v>
      </c>
      <c r="X7447">
        <v>87</v>
      </c>
      <c r="Y7447">
        <v>69</v>
      </c>
      <c r="Z7447">
        <v>12</v>
      </c>
      <c r="AA7447">
        <f t="shared" si="1570"/>
        <v>463</v>
      </c>
      <c r="AB7447">
        <f t="shared" si="1572"/>
        <v>7.715353770633364E-5</v>
      </c>
      <c r="AC7447" s="175"/>
    </row>
    <row r="7448" spans="1:29">
      <c r="A7448" t="s">
        <v>16129</v>
      </c>
      <c r="B7448" t="s">
        <v>16130</v>
      </c>
      <c r="C7448">
        <v>3.15</v>
      </c>
      <c r="D7448">
        <v>3.58</v>
      </c>
      <c r="E7448">
        <v>2.44</v>
      </c>
      <c r="F7448">
        <v>3.93</v>
      </c>
      <c r="G7448">
        <v>4.8099999999999996</v>
      </c>
      <c r="H7448">
        <v>2.56</v>
      </c>
      <c r="I7448">
        <v>4.16</v>
      </c>
      <c r="J7448">
        <v>5.07</v>
      </c>
      <c r="K7448">
        <v>2.7</v>
      </c>
      <c r="U7448">
        <v>134</v>
      </c>
      <c r="V7448">
        <v>97</v>
      </c>
      <c r="W7448">
        <v>101</v>
      </c>
      <c r="X7448">
        <v>88</v>
      </c>
      <c r="Y7448">
        <v>66</v>
      </c>
      <c r="Z7448">
        <v>23</v>
      </c>
      <c r="AA7448">
        <f t="shared" si="1570"/>
        <v>509</v>
      </c>
      <c r="AB7448">
        <f t="shared" si="1572"/>
        <v>8.4818899983852742E-5</v>
      </c>
      <c r="AC7448" s="175"/>
    </row>
    <row r="7449" spans="1:29">
      <c r="A7449" t="s">
        <v>16131</v>
      </c>
      <c r="B7449" t="s">
        <v>16132</v>
      </c>
      <c r="C7449">
        <v>3.14</v>
      </c>
      <c r="D7449">
        <v>3.58</v>
      </c>
      <c r="E7449">
        <v>2.44</v>
      </c>
      <c r="F7449">
        <v>3.92</v>
      </c>
      <c r="G7449">
        <v>4.8099999999999996</v>
      </c>
      <c r="H7449">
        <v>2.5499999999999998</v>
      </c>
      <c r="I7449">
        <v>4.16</v>
      </c>
      <c r="J7449">
        <v>5.07</v>
      </c>
      <c r="K7449">
        <v>2.7</v>
      </c>
      <c r="U7449">
        <v>146</v>
      </c>
      <c r="V7449">
        <v>125</v>
      </c>
      <c r="W7449">
        <v>126</v>
      </c>
      <c r="X7449">
        <v>122</v>
      </c>
      <c r="Y7449">
        <v>106</v>
      </c>
      <c r="Z7449">
        <v>53</v>
      </c>
      <c r="AA7449">
        <f t="shared" si="1570"/>
        <v>678</v>
      </c>
      <c r="AB7449">
        <f t="shared" si="1572"/>
        <v>1.1298077443821643E-4</v>
      </c>
      <c r="AC7449" s="175">
        <f t="shared" si="1566"/>
        <v>1.6892958714858687E-4</v>
      </c>
    </row>
    <row r="7450" spans="1:29">
      <c r="A7450" t="s">
        <v>16133</v>
      </c>
      <c r="B7450" t="s">
        <v>16134</v>
      </c>
      <c r="C7450">
        <v>3.13</v>
      </c>
      <c r="D7450">
        <v>3.57</v>
      </c>
      <c r="E7450">
        <v>2.4300000000000002</v>
      </c>
      <c r="F7450">
        <v>3.9</v>
      </c>
      <c r="G7450">
        <v>4.79</v>
      </c>
      <c r="H7450">
        <v>2.5499999999999998</v>
      </c>
      <c r="I7450">
        <v>4.1500000000000004</v>
      </c>
      <c r="J7450">
        <v>5.0599999999999996</v>
      </c>
      <c r="K7450">
        <v>2.7</v>
      </c>
      <c r="U7450">
        <v>148</v>
      </c>
      <c r="V7450">
        <v>189</v>
      </c>
      <c r="W7450">
        <v>169</v>
      </c>
      <c r="X7450">
        <v>196</v>
      </c>
      <c r="Y7450">
        <v>144</v>
      </c>
      <c r="Z7450">
        <v>168</v>
      </c>
      <c r="AA7450">
        <f t="shared" si="1570"/>
        <v>1014</v>
      </c>
      <c r="AB7450">
        <f t="shared" si="1572"/>
        <v>1.6897124672618209E-4</v>
      </c>
      <c r="AC7450" s="175"/>
    </row>
    <row r="7451" spans="1:29">
      <c r="A7451" t="s">
        <v>16135</v>
      </c>
      <c r="B7451" t="s">
        <v>16136</v>
      </c>
      <c r="C7451">
        <v>3.12</v>
      </c>
      <c r="D7451">
        <v>3.56</v>
      </c>
      <c r="E7451">
        <v>2.4300000000000002</v>
      </c>
      <c r="F7451">
        <v>3.87</v>
      </c>
      <c r="G7451">
        <v>4.76</v>
      </c>
      <c r="H7451">
        <v>2.54</v>
      </c>
      <c r="I7451">
        <v>4.1399999999999997</v>
      </c>
      <c r="J7451">
        <v>5.0599999999999996</v>
      </c>
      <c r="K7451">
        <v>2.7</v>
      </c>
      <c r="U7451">
        <v>177</v>
      </c>
      <c r="V7451">
        <v>199</v>
      </c>
      <c r="W7451">
        <v>207</v>
      </c>
      <c r="X7451">
        <v>222</v>
      </c>
      <c r="Y7451">
        <v>122</v>
      </c>
      <c r="Z7451">
        <v>262</v>
      </c>
      <c r="AA7451">
        <f t="shared" si="1570"/>
        <v>1189</v>
      </c>
      <c r="AB7451">
        <f t="shared" si="1572"/>
        <v>1.9813295104283087E-4</v>
      </c>
      <c r="AC7451" s="175"/>
    </row>
    <row r="7452" spans="1:29">
      <c r="A7452" t="s">
        <v>16137</v>
      </c>
      <c r="B7452" t="s">
        <v>16138</v>
      </c>
      <c r="C7452">
        <v>3.15</v>
      </c>
      <c r="D7452">
        <v>3.58</v>
      </c>
      <c r="E7452">
        <v>2.44</v>
      </c>
      <c r="F7452">
        <v>3.89</v>
      </c>
      <c r="G7452">
        <v>4.76</v>
      </c>
      <c r="H7452">
        <v>2.5299999999999998</v>
      </c>
      <c r="I7452">
        <v>4.16</v>
      </c>
      <c r="J7452">
        <v>5.07</v>
      </c>
      <c r="K7452">
        <v>2.7</v>
      </c>
      <c r="U7452">
        <v>194</v>
      </c>
      <c r="V7452">
        <v>183</v>
      </c>
      <c r="W7452">
        <v>197</v>
      </c>
      <c r="X7452">
        <v>220</v>
      </c>
      <c r="Y7452">
        <v>154</v>
      </c>
      <c r="Z7452">
        <v>226</v>
      </c>
      <c r="AA7452">
        <f t="shared" si="1570"/>
        <v>1174</v>
      </c>
      <c r="AB7452">
        <f t="shared" si="1572"/>
        <v>1.9563337638711813E-4</v>
      </c>
      <c r="AC7452" s="175"/>
    </row>
    <row r="7453" spans="1:29">
      <c r="A7453" t="s">
        <v>16139</v>
      </c>
      <c r="B7453" t="s">
        <v>16140</v>
      </c>
      <c r="C7453">
        <v>3.25</v>
      </c>
      <c r="D7453">
        <v>3.66</v>
      </c>
      <c r="E7453">
        <v>2.4700000000000002</v>
      </c>
      <c r="F7453">
        <v>4.0199999999999996</v>
      </c>
      <c r="G7453">
        <v>4.8600000000000003</v>
      </c>
      <c r="H7453">
        <v>2.5499999999999998</v>
      </c>
      <c r="I7453">
        <v>4.2699999999999996</v>
      </c>
      <c r="J7453">
        <v>5.13</v>
      </c>
      <c r="K7453">
        <v>2.7</v>
      </c>
      <c r="U7453">
        <v>219</v>
      </c>
      <c r="V7453">
        <v>182</v>
      </c>
      <c r="W7453">
        <v>187</v>
      </c>
      <c r="X7453">
        <v>166</v>
      </c>
      <c r="Y7453">
        <v>138</v>
      </c>
      <c r="Z7453">
        <v>171</v>
      </c>
      <c r="AA7453">
        <f t="shared" si="1570"/>
        <v>1063</v>
      </c>
      <c r="AB7453">
        <f t="shared" si="1572"/>
        <v>1.7713652393484375E-4</v>
      </c>
      <c r="AC7453" s="175">
        <f t="shared" ref="AC7453" si="1573">SUM(AB7453:AB7456)/4</f>
        <v>1.6251401219892413E-4</v>
      </c>
    </row>
    <row r="7454" spans="1:29">
      <c r="A7454" t="s">
        <v>16141</v>
      </c>
      <c r="B7454" t="s">
        <v>16142</v>
      </c>
      <c r="C7454">
        <v>3.35</v>
      </c>
      <c r="D7454">
        <v>3.75</v>
      </c>
      <c r="E7454">
        <v>2.5099999999999998</v>
      </c>
      <c r="F7454">
        <v>4.17</v>
      </c>
      <c r="G7454">
        <v>4.97</v>
      </c>
      <c r="H7454">
        <v>2.58</v>
      </c>
      <c r="I7454">
        <v>4.38</v>
      </c>
      <c r="J7454">
        <v>5.19</v>
      </c>
      <c r="K7454">
        <v>2.7</v>
      </c>
      <c r="U7454">
        <v>200</v>
      </c>
      <c r="V7454">
        <v>170</v>
      </c>
      <c r="W7454">
        <v>172</v>
      </c>
      <c r="X7454">
        <v>154</v>
      </c>
      <c r="Y7454">
        <v>140</v>
      </c>
      <c r="Z7454">
        <v>164</v>
      </c>
      <c r="AA7454">
        <f t="shared" si="1570"/>
        <v>1000</v>
      </c>
      <c r="AB7454">
        <f t="shared" si="1572"/>
        <v>1.6663831038085018E-4</v>
      </c>
      <c r="AC7454" s="175"/>
    </row>
    <row r="7455" spans="1:29">
      <c r="A7455" t="s">
        <v>16143</v>
      </c>
      <c r="B7455" t="s">
        <v>16144</v>
      </c>
      <c r="C7455">
        <v>3.47</v>
      </c>
      <c r="D7455">
        <v>3.84</v>
      </c>
      <c r="E7455">
        <v>2.56</v>
      </c>
      <c r="F7455">
        <v>4.3499999999999996</v>
      </c>
      <c r="G7455">
        <v>5.0999999999999996</v>
      </c>
      <c r="H7455">
        <v>2.63</v>
      </c>
      <c r="I7455">
        <v>4.49</v>
      </c>
      <c r="J7455">
        <v>5.25</v>
      </c>
      <c r="K7455">
        <v>2.7</v>
      </c>
      <c r="U7455">
        <v>182</v>
      </c>
      <c r="V7455">
        <v>164</v>
      </c>
      <c r="W7455">
        <v>160</v>
      </c>
      <c r="X7455">
        <v>151</v>
      </c>
      <c r="Y7455">
        <v>133</v>
      </c>
      <c r="Z7455">
        <v>149</v>
      </c>
      <c r="AA7455">
        <f t="shared" si="1570"/>
        <v>939</v>
      </c>
      <c r="AB7455">
        <f t="shared" si="1572"/>
        <v>1.5647337344761833E-4</v>
      </c>
      <c r="AC7455" s="175"/>
    </row>
    <row r="7456" spans="1:29">
      <c r="A7456" t="s">
        <v>16145</v>
      </c>
      <c r="B7456" t="s">
        <v>16146</v>
      </c>
      <c r="C7456">
        <v>3.53</v>
      </c>
      <c r="D7456">
        <v>3.9</v>
      </c>
      <c r="E7456">
        <v>2.58</v>
      </c>
      <c r="F7456">
        <v>4.46</v>
      </c>
      <c r="G7456">
        <v>5.19</v>
      </c>
      <c r="H7456">
        <v>2.66</v>
      </c>
      <c r="I7456">
        <v>4.55</v>
      </c>
      <c r="J7456">
        <v>5.29</v>
      </c>
      <c r="K7456">
        <v>2.7</v>
      </c>
      <c r="U7456">
        <v>170</v>
      </c>
      <c r="V7456">
        <v>158</v>
      </c>
      <c r="W7456">
        <v>151</v>
      </c>
      <c r="X7456">
        <v>140</v>
      </c>
      <c r="Y7456">
        <v>129</v>
      </c>
      <c r="Z7456">
        <v>151</v>
      </c>
      <c r="AA7456">
        <f t="shared" si="1570"/>
        <v>899</v>
      </c>
      <c r="AB7456">
        <f t="shared" si="1572"/>
        <v>1.4980784103238432E-4</v>
      </c>
      <c r="AC7456" s="175"/>
    </row>
    <row r="7457" spans="1:29">
      <c r="A7457" t="s">
        <v>16147</v>
      </c>
      <c r="B7457" t="s">
        <v>16148</v>
      </c>
      <c r="C7457">
        <v>3.57</v>
      </c>
      <c r="D7457">
        <v>3.92</v>
      </c>
      <c r="E7457">
        <v>2.6</v>
      </c>
      <c r="F7457">
        <v>4.54</v>
      </c>
      <c r="G7457">
        <v>5.26</v>
      </c>
      <c r="H7457">
        <v>2.68</v>
      </c>
      <c r="I7457">
        <v>4.5999999999999996</v>
      </c>
      <c r="J7457">
        <v>5.31</v>
      </c>
      <c r="K7457">
        <v>2.7</v>
      </c>
      <c r="U7457">
        <v>162</v>
      </c>
      <c r="V7457">
        <v>155</v>
      </c>
      <c r="W7457">
        <v>149</v>
      </c>
      <c r="X7457">
        <v>133</v>
      </c>
      <c r="Y7457">
        <v>130</v>
      </c>
      <c r="Z7457">
        <v>145</v>
      </c>
      <c r="AA7457">
        <f t="shared" si="1570"/>
        <v>874</v>
      </c>
      <c r="AB7457">
        <f t="shared" si="1572"/>
        <v>1.4564188327286306E-4</v>
      </c>
      <c r="AC7457" s="175">
        <f t="shared" ref="AC7457" si="1574">SUM(AB7457:AB7460)/4</f>
        <v>1.3743494648660618E-4</v>
      </c>
    </row>
    <row r="7458" spans="1:29">
      <c r="A7458" t="s">
        <v>16149</v>
      </c>
      <c r="B7458" t="s">
        <v>16150</v>
      </c>
      <c r="C7458">
        <v>3.59</v>
      </c>
      <c r="D7458">
        <v>3.93</v>
      </c>
      <c r="E7458">
        <v>2.6</v>
      </c>
      <c r="F7458">
        <v>4.59</v>
      </c>
      <c r="G7458">
        <v>5.3</v>
      </c>
      <c r="H7458">
        <v>2.7</v>
      </c>
      <c r="I7458">
        <v>4.6100000000000003</v>
      </c>
      <c r="J7458">
        <v>5.32</v>
      </c>
      <c r="K7458">
        <v>2.7</v>
      </c>
      <c r="U7458">
        <v>166</v>
      </c>
      <c r="V7458">
        <v>155</v>
      </c>
      <c r="W7458">
        <v>154</v>
      </c>
      <c r="X7458">
        <v>106</v>
      </c>
      <c r="Y7458">
        <v>119</v>
      </c>
      <c r="Z7458">
        <v>117</v>
      </c>
      <c r="AA7458">
        <f t="shared" si="1570"/>
        <v>817</v>
      </c>
      <c r="AB7458">
        <f t="shared" si="1572"/>
        <v>1.361434995811546E-4</v>
      </c>
      <c r="AC7458" s="175"/>
    </row>
    <row r="7459" spans="1:29">
      <c r="A7459" t="s">
        <v>16151</v>
      </c>
      <c r="B7459" t="s">
        <v>16152</v>
      </c>
      <c r="C7459">
        <v>3.59</v>
      </c>
      <c r="D7459">
        <v>3.93</v>
      </c>
      <c r="E7459">
        <v>2.6</v>
      </c>
      <c r="F7459">
        <v>4.5999999999999996</v>
      </c>
      <c r="G7459">
        <v>5.31</v>
      </c>
      <c r="H7459">
        <v>2.71</v>
      </c>
      <c r="I7459">
        <v>4.6100000000000003</v>
      </c>
      <c r="J7459">
        <v>5.32</v>
      </c>
      <c r="K7459">
        <v>2.7</v>
      </c>
      <c r="U7459">
        <v>167</v>
      </c>
      <c r="V7459">
        <v>154</v>
      </c>
      <c r="W7459">
        <v>160</v>
      </c>
      <c r="X7459">
        <v>94</v>
      </c>
      <c r="Y7459">
        <v>122</v>
      </c>
      <c r="Z7459">
        <v>112</v>
      </c>
      <c r="AA7459">
        <f t="shared" si="1570"/>
        <v>809</v>
      </c>
      <c r="AB7459">
        <f t="shared" si="1572"/>
        <v>1.3481039309810779E-4</v>
      </c>
      <c r="AC7459" s="175"/>
    </row>
    <row r="7460" spans="1:29">
      <c r="A7460" t="s">
        <v>16153</v>
      </c>
      <c r="B7460" t="s">
        <v>16154</v>
      </c>
      <c r="C7460">
        <v>3.56</v>
      </c>
      <c r="D7460">
        <v>3.92</v>
      </c>
      <c r="E7460">
        <v>2.59</v>
      </c>
      <c r="F7460">
        <v>4.5599999999999996</v>
      </c>
      <c r="G7460">
        <v>5.28</v>
      </c>
      <c r="H7460">
        <v>2.71</v>
      </c>
      <c r="I7460">
        <v>4.58</v>
      </c>
      <c r="J7460">
        <v>5.3</v>
      </c>
      <c r="K7460">
        <v>2.7</v>
      </c>
      <c r="U7460">
        <v>166</v>
      </c>
      <c r="V7460">
        <v>162</v>
      </c>
      <c r="W7460">
        <v>170</v>
      </c>
      <c r="X7460">
        <v>90</v>
      </c>
      <c r="Y7460">
        <v>111</v>
      </c>
      <c r="Z7460">
        <v>100</v>
      </c>
      <c r="AA7460">
        <f t="shared" si="1570"/>
        <v>799</v>
      </c>
      <c r="AB7460">
        <f t="shared" si="1572"/>
        <v>1.331440099942993E-4</v>
      </c>
      <c r="AC7460" s="175"/>
    </row>
    <row r="7461" spans="1:29">
      <c r="A7461" t="s">
        <v>16155</v>
      </c>
      <c r="B7461" t="s">
        <v>16156</v>
      </c>
      <c r="C7461">
        <v>3.49</v>
      </c>
      <c r="D7461">
        <v>3.86</v>
      </c>
      <c r="E7461">
        <v>2.56</v>
      </c>
      <c r="F7461">
        <v>4.46</v>
      </c>
      <c r="G7461">
        <v>5.21</v>
      </c>
      <c r="H7461">
        <v>2.68</v>
      </c>
      <c r="I7461">
        <v>4.51</v>
      </c>
      <c r="J7461">
        <v>5.27</v>
      </c>
      <c r="K7461">
        <v>2.7</v>
      </c>
      <c r="U7461">
        <v>170</v>
      </c>
      <c r="V7461">
        <v>173</v>
      </c>
      <c r="W7461">
        <v>178</v>
      </c>
      <c r="X7461">
        <v>78</v>
      </c>
      <c r="Y7461">
        <v>109</v>
      </c>
      <c r="Z7461">
        <v>118</v>
      </c>
      <c r="AA7461">
        <f t="shared" si="1570"/>
        <v>826</v>
      </c>
      <c r="AB7461">
        <f t="shared" si="1572"/>
        <v>1.3764324437458227E-4</v>
      </c>
      <c r="AC7461" s="175">
        <f t="shared" ref="AC7461" si="1575">SUM(AB7461:AB7464)/4</f>
        <v>1.4626677693679125E-4</v>
      </c>
    </row>
    <row r="7462" spans="1:29">
      <c r="A7462" t="s">
        <v>16157</v>
      </c>
      <c r="B7462" t="s">
        <v>16158</v>
      </c>
      <c r="C7462">
        <v>3.43</v>
      </c>
      <c r="D7462">
        <v>3.82</v>
      </c>
      <c r="E7462">
        <v>2.54</v>
      </c>
      <c r="F7462">
        <v>4.3499999999999996</v>
      </c>
      <c r="G7462">
        <v>5.12</v>
      </c>
      <c r="H7462">
        <v>2.65</v>
      </c>
      <c r="I7462">
        <v>4.45</v>
      </c>
      <c r="J7462">
        <v>5.23</v>
      </c>
      <c r="K7462">
        <v>2.7</v>
      </c>
      <c r="U7462">
        <v>171</v>
      </c>
      <c r="V7462">
        <v>181</v>
      </c>
      <c r="W7462">
        <v>186</v>
      </c>
      <c r="X7462">
        <v>83</v>
      </c>
      <c r="Y7462">
        <v>117</v>
      </c>
      <c r="Z7462">
        <v>139</v>
      </c>
      <c r="AA7462">
        <f t="shared" si="1570"/>
        <v>877</v>
      </c>
      <c r="AB7462">
        <f t="shared" si="1572"/>
        <v>1.4614179820400563E-4</v>
      </c>
      <c r="AC7462" s="175"/>
    </row>
    <row r="7463" spans="1:29">
      <c r="A7463" t="s">
        <v>16159</v>
      </c>
      <c r="B7463" t="s">
        <v>16160</v>
      </c>
      <c r="C7463">
        <v>3.4</v>
      </c>
      <c r="D7463">
        <v>3.79</v>
      </c>
      <c r="E7463">
        <v>2.5299999999999998</v>
      </c>
      <c r="F7463">
        <v>4.3</v>
      </c>
      <c r="G7463">
        <v>5.08</v>
      </c>
      <c r="H7463">
        <v>2.63</v>
      </c>
      <c r="I7463">
        <v>4.42</v>
      </c>
      <c r="J7463">
        <v>5.21</v>
      </c>
      <c r="K7463">
        <v>2.7</v>
      </c>
      <c r="U7463">
        <v>165</v>
      </c>
      <c r="V7463">
        <v>188</v>
      </c>
      <c r="W7463">
        <v>193</v>
      </c>
      <c r="X7463">
        <v>88</v>
      </c>
      <c r="Y7463">
        <v>123</v>
      </c>
      <c r="Z7463">
        <v>135</v>
      </c>
      <c r="AA7463">
        <f t="shared" si="1570"/>
        <v>892</v>
      </c>
      <c r="AB7463">
        <f t="shared" si="1572"/>
        <v>1.4864137285971836E-4</v>
      </c>
      <c r="AC7463" s="175"/>
    </row>
    <row r="7464" spans="1:29">
      <c r="A7464" t="s">
        <v>16161</v>
      </c>
      <c r="B7464" t="s">
        <v>16162</v>
      </c>
      <c r="C7464">
        <v>3.36</v>
      </c>
      <c r="D7464">
        <v>3.76</v>
      </c>
      <c r="E7464">
        <v>2.5099999999999998</v>
      </c>
      <c r="F7464">
        <v>4.2300000000000004</v>
      </c>
      <c r="G7464">
        <v>5.03</v>
      </c>
      <c r="H7464">
        <v>2.61</v>
      </c>
      <c r="I7464">
        <v>4.38</v>
      </c>
      <c r="J7464">
        <v>5.19</v>
      </c>
      <c r="K7464">
        <v>2.7</v>
      </c>
      <c r="U7464">
        <v>159</v>
      </c>
      <c r="V7464">
        <v>193</v>
      </c>
      <c r="W7464">
        <v>193</v>
      </c>
      <c r="X7464">
        <v>102</v>
      </c>
      <c r="Y7464">
        <v>127</v>
      </c>
      <c r="Z7464">
        <v>142</v>
      </c>
      <c r="AA7464">
        <f t="shared" si="1570"/>
        <v>916</v>
      </c>
      <c r="AB7464">
        <f t="shared" si="1572"/>
        <v>1.5264069230885879E-4</v>
      </c>
      <c r="AC7464" s="175"/>
    </row>
    <row r="7465" spans="1:29">
      <c r="A7465" t="s">
        <v>16163</v>
      </c>
      <c r="B7465" t="s">
        <v>16164</v>
      </c>
      <c r="C7465">
        <v>3.32</v>
      </c>
      <c r="D7465">
        <v>3.73</v>
      </c>
      <c r="E7465">
        <v>2.5</v>
      </c>
      <c r="F7465">
        <v>4.17</v>
      </c>
      <c r="G7465">
        <v>4.9800000000000004</v>
      </c>
      <c r="H7465">
        <v>2.59</v>
      </c>
      <c r="I7465">
        <v>4.34</v>
      </c>
      <c r="J7465">
        <v>5.17</v>
      </c>
      <c r="K7465">
        <v>2.7</v>
      </c>
      <c r="U7465">
        <v>156</v>
      </c>
      <c r="V7465">
        <v>188</v>
      </c>
      <c r="W7465">
        <v>182</v>
      </c>
      <c r="X7465">
        <v>106</v>
      </c>
      <c r="Y7465">
        <v>138</v>
      </c>
      <c r="Z7465">
        <v>147</v>
      </c>
      <c r="AA7465">
        <f t="shared" si="1570"/>
        <v>917</v>
      </c>
      <c r="AB7465">
        <f t="shared" si="1572"/>
        <v>1.5280733061923962E-4</v>
      </c>
      <c r="AC7465" s="175">
        <f t="shared" ref="AC7465" si="1576">SUM(AB7465:AB7468)/4</f>
        <v>1.2127103037966374E-4</v>
      </c>
    </row>
    <row r="7466" spans="1:29">
      <c r="A7466" t="s">
        <v>16165</v>
      </c>
      <c r="B7466" t="s">
        <v>16166</v>
      </c>
      <c r="C7466">
        <v>3.29</v>
      </c>
      <c r="D7466">
        <v>3.7</v>
      </c>
      <c r="E7466">
        <v>2.48</v>
      </c>
      <c r="F7466">
        <v>4.12</v>
      </c>
      <c r="G7466">
        <v>4.9400000000000004</v>
      </c>
      <c r="H7466">
        <v>2.58</v>
      </c>
      <c r="I7466">
        <v>4.3099999999999996</v>
      </c>
      <c r="J7466">
        <v>5.15</v>
      </c>
      <c r="K7466">
        <v>2.7</v>
      </c>
      <c r="U7466">
        <v>147</v>
      </c>
      <c r="V7466">
        <v>170</v>
      </c>
      <c r="W7466">
        <v>160</v>
      </c>
      <c r="X7466">
        <v>98</v>
      </c>
      <c r="Y7466">
        <v>134</v>
      </c>
      <c r="Z7466">
        <v>126</v>
      </c>
      <c r="AA7466">
        <f t="shared" si="1570"/>
        <v>835</v>
      </c>
      <c r="AB7466">
        <f t="shared" si="1572"/>
        <v>1.391429891680099E-4</v>
      </c>
      <c r="AC7466" s="175"/>
    </row>
    <row r="7467" spans="1:29">
      <c r="A7467" t="s">
        <v>16167</v>
      </c>
      <c r="B7467" t="s">
        <v>16168</v>
      </c>
      <c r="C7467">
        <v>3.24</v>
      </c>
      <c r="D7467">
        <v>3.66</v>
      </c>
      <c r="E7467">
        <v>2.4700000000000002</v>
      </c>
      <c r="F7467">
        <v>4.05</v>
      </c>
      <c r="G7467">
        <v>4.8899999999999997</v>
      </c>
      <c r="H7467">
        <v>2.57</v>
      </c>
      <c r="I7467">
        <v>4.26</v>
      </c>
      <c r="J7467">
        <v>5.13</v>
      </c>
      <c r="K7467">
        <v>2.7</v>
      </c>
      <c r="U7467">
        <v>120</v>
      </c>
      <c r="V7467">
        <v>142</v>
      </c>
      <c r="W7467">
        <v>112</v>
      </c>
      <c r="X7467">
        <v>95</v>
      </c>
      <c r="Y7467">
        <v>122</v>
      </c>
      <c r="Z7467">
        <v>73</v>
      </c>
      <c r="AA7467">
        <f t="shared" si="1570"/>
        <v>664</v>
      </c>
      <c r="AB7467">
        <f t="shared" si="1572"/>
        <v>1.1064783809288453E-4</v>
      </c>
      <c r="AC7467" s="175"/>
    </row>
    <row r="7468" spans="1:29">
      <c r="A7468" t="s">
        <v>16169</v>
      </c>
      <c r="B7468" t="s">
        <v>16170</v>
      </c>
      <c r="C7468">
        <v>3.2</v>
      </c>
      <c r="D7468">
        <v>3.63</v>
      </c>
      <c r="E7468">
        <v>2.4500000000000002</v>
      </c>
      <c r="F7468">
        <v>3.99</v>
      </c>
      <c r="G7468">
        <v>4.84</v>
      </c>
      <c r="H7468">
        <v>2.5499999999999998</v>
      </c>
      <c r="I7468">
        <v>4.22</v>
      </c>
      <c r="J7468">
        <v>5.0999999999999996</v>
      </c>
      <c r="K7468">
        <v>2.7</v>
      </c>
      <c r="U7468">
        <v>113</v>
      </c>
      <c r="V7468">
        <v>104</v>
      </c>
      <c r="W7468">
        <v>86</v>
      </c>
      <c r="X7468">
        <v>71</v>
      </c>
      <c r="Y7468">
        <v>91</v>
      </c>
      <c r="Z7468">
        <v>30</v>
      </c>
      <c r="AA7468">
        <f t="shared" si="1570"/>
        <v>495</v>
      </c>
      <c r="AB7468">
        <f t="shared" si="1572"/>
        <v>8.2485963638520847E-5</v>
      </c>
      <c r="AC7468" s="175"/>
    </row>
    <row r="7469" spans="1:29">
      <c r="A7469" t="s">
        <v>16171</v>
      </c>
      <c r="B7469" t="s">
        <v>16172</v>
      </c>
      <c r="C7469">
        <v>3.17</v>
      </c>
      <c r="D7469">
        <v>3.6</v>
      </c>
      <c r="E7469">
        <v>2.44</v>
      </c>
      <c r="F7469">
        <v>3.94</v>
      </c>
      <c r="G7469">
        <v>4.8</v>
      </c>
      <c r="H7469">
        <v>2.54</v>
      </c>
      <c r="I7469">
        <v>4.18</v>
      </c>
      <c r="J7469">
        <v>5.08</v>
      </c>
      <c r="K7469">
        <v>2.7</v>
      </c>
      <c r="U7469">
        <v>122</v>
      </c>
      <c r="V7469">
        <v>91</v>
      </c>
      <c r="W7469">
        <v>91</v>
      </c>
      <c r="X7469">
        <v>72</v>
      </c>
      <c r="Y7469">
        <v>68</v>
      </c>
      <c r="Z7469">
        <v>13</v>
      </c>
      <c r="AA7469">
        <f t="shared" si="1570"/>
        <v>457</v>
      </c>
      <c r="AB7469">
        <f t="shared" si="1572"/>
        <v>7.615370784404854E-5</v>
      </c>
      <c r="AC7469" s="175">
        <f t="shared" ref="AC7469" si="1577">SUM(AB7469:AB7472)/4</f>
        <v>8.2694261526496902E-5</v>
      </c>
    </row>
    <row r="7470" spans="1:29">
      <c r="A7470" t="s">
        <v>16173</v>
      </c>
      <c r="B7470" t="s">
        <v>16174</v>
      </c>
      <c r="C7470">
        <v>3.14</v>
      </c>
      <c r="D7470">
        <v>3.57</v>
      </c>
      <c r="E7470">
        <v>2.4300000000000002</v>
      </c>
      <c r="F7470">
        <v>3.9</v>
      </c>
      <c r="G7470">
        <v>4.78</v>
      </c>
      <c r="H7470">
        <v>2.5299999999999998</v>
      </c>
      <c r="I7470">
        <v>4.16</v>
      </c>
      <c r="J7470">
        <v>5.07</v>
      </c>
      <c r="K7470">
        <v>2.7</v>
      </c>
      <c r="U7470">
        <v>127</v>
      </c>
      <c r="V7470">
        <v>101</v>
      </c>
      <c r="W7470">
        <v>96</v>
      </c>
      <c r="X7470">
        <v>84</v>
      </c>
      <c r="Y7470">
        <v>71</v>
      </c>
      <c r="Z7470">
        <v>15</v>
      </c>
      <c r="AA7470">
        <f t="shared" si="1570"/>
        <v>494</v>
      </c>
      <c r="AB7470">
        <f t="shared" si="1572"/>
        <v>8.2319325328139993E-5</v>
      </c>
      <c r="AC7470" s="175"/>
    </row>
    <row r="7471" spans="1:29">
      <c r="A7471" t="s">
        <v>16175</v>
      </c>
      <c r="B7471" t="s">
        <v>16176</v>
      </c>
      <c r="C7471">
        <v>3.1</v>
      </c>
      <c r="D7471">
        <v>3.54</v>
      </c>
      <c r="E7471">
        <v>2.42</v>
      </c>
      <c r="F7471">
        <v>3.83</v>
      </c>
      <c r="G7471">
        <v>4.71</v>
      </c>
      <c r="H7471">
        <v>2.5</v>
      </c>
      <c r="I7471">
        <v>4.12</v>
      </c>
      <c r="J7471">
        <v>5.04</v>
      </c>
      <c r="K7471">
        <v>2.7</v>
      </c>
      <c r="U7471">
        <v>131</v>
      </c>
      <c r="V7471">
        <v>97</v>
      </c>
      <c r="W7471">
        <v>101</v>
      </c>
      <c r="X7471">
        <v>86</v>
      </c>
      <c r="Y7471">
        <v>69</v>
      </c>
      <c r="Z7471">
        <v>12</v>
      </c>
      <c r="AA7471">
        <f t="shared" si="1570"/>
        <v>496</v>
      </c>
      <c r="AB7471">
        <f t="shared" si="1572"/>
        <v>8.2652601948901702E-5</v>
      </c>
      <c r="AC7471" s="175"/>
    </row>
    <row r="7472" spans="1:29">
      <c r="A7472" t="s">
        <v>16177</v>
      </c>
      <c r="B7472" t="s">
        <v>16178</v>
      </c>
      <c r="C7472">
        <v>3.07</v>
      </c>
      <c r="D7472">
        <v>3.52</v>
      </c>
      <c r="E7472">
        <v>2.4</v>
      </c>
      <c r="F7472">
        <v>3.77</v>
      </c>
      <c r="G7472">
        <v>4.67</v>
      </c>
      <c r="H7472">
        <v>2.48</v>
      </c>
      <c r="I7472">
        <v>4.08</v>
      </c>
      <c r="J7472">
        <v>5.0199999999999996</v>
      </c>
      <c r="K7472">
        <v>2.7</v>
      </c>
      <c r="U7472">
        <v>143</v>
      </c>
      <c r="V7472">
        <v>108</v>
      </c>
      <c r="W7472">
        <v>113</v>
      </c>
      <c r="X7472">
        <v>85</v>
      </c>
      <c r="Y7472">
        <v>66</v>
      </c>
      <c r="Z7472">
        <v>23</v>
      </c>
      <c r="AA7472">
        <f t="shared" si="1570"/>
        <v>538</v>
      </c>
      <c r="AB7472">
        <f t="shared" si="1572"/>
        <v>8.9651410984897399E-5</v>
      </c>
      <c r="AC7472" s="175"/>
    </row>
    <row r="7473" spans="1:29">
      <c r="A7473" t="s">
        <v>16179</v>
      </c>
      <c r="B7473" t="s">
        <v>16180</v>
      </c>
      <c r="C7473">
        <v>3.04</v>
      </c>
      <c r="D7473">
        <v>3.49</v>
      </c>
      <c r="E7473">
        <v>2.39</v>
      </c>
      <c r="F7473">
        <v>3.72</v>
      </c>
      <c r="G7473">
        <v>4.63</v>
      </c>
      <c r="H7473">
        <v>2.4700000000000002</v>
      </c>
      <c r="I7473">
        <v>4.0599999999999996</v>
      </c>
      <c r="J7473">
        <v>5.01</v>
      </c>
      <c r="K7473">
        <v>2.7</v>
      </c>
      <c r="U7473">
        <v>157</v>
      </c>
      <c r="V7473">
        <v>139</v>
      </c>
      <c r="W7473">
        <v>141</v>
      </c>
      <c r="X7473">
        <v>111</v>
      </c>
      <c r="Y7473">
        <v>106</v>
      </c>
      <c r="Z7473">
        <v>53</v>
      </c>
      <c r="AA7473">
        <f t="shared" si="1570"/>
        <v>707</v>
      </c>
      <c r="AB7473">
        <f t="shared" si="1572"/>
        <v>1.1781328543926109E-4</v>
      </c>
      <c r="AC7473" s="175">
        <f t="shared" ref="AC7473" si="1578">SUM(AB7473:AB7476)/4</f>
        <v>1.773031622452246E-4</v>
      </c>
    </row>
    <row r="7474" spans="1:29">
      <c r="A7474" t="s">
        <v>16181</v>
      </c>
      <c r="B7474" t="s">
        <v>16182</v>
      </c>
      <c r="C7474">
        <v>3.02</v>
      </c>
      <c r="D7474">
        <v>3.48</v>
      </c>
      <c r="E7474">
        <v>2.38</v>
      </c>
      <c r="F7474">
        <v>3.69</v>
      </c>
      <c r="G7474">
        <v>4.59</v>
      </c>
      <c r="H7474">
        <v>2.4500000000000002</v>
      </c>
      <c r="I7474">
        <v>4.03</v>
      </c>
      <c r="J7474">
        <v>5</v>
      </c>
      <c r="K7474">
        <v>2.7</v>
      </c>
      <c r="U7474">
        <v>161</v>
      </c>
      <c r="V7474">
        <v>210</v>
      </c>
      <c r="W7474">
        <v>191</v>
      </c>
      <c r="X7474">
        <v>181</v>
      </c>
      <c r="Y7474">
        <v>144</v>
      </c>
      <c r="Z7474">
        <v>168</v>
      </c>
      <c r="AA7474">
        <f t="shared" si="1570"/>
        <v>1055</v>
      </c>
      <c r="AB7474">
        <f t="shared" si="1572"/>
        <v>1.7580341745179696E-4</v>
      </c>
      <c r="AC7474" s="175"/>
    </row>
    <row r="7475" spans="1:29">
      <c r="A7475" t="s">
        <v>16183</v>
      </c>
      <c r="B7475" t="s">
        <v>16184</v>
      </c>
      <c r="C7475">
        <v>3.01</v>
      </c>
      <c r="D7475">
        <v>3.46</v>
      </c>
      <c r="E7475">
        <v>2.38</v>
      </c>
      <c r="F7475">
        <v>3.65</v>
      </c>
      <c r="G7475">
        <v>4.5599999999999996</v>
      </c>
      <c r="H7475">
        <v>2.44</v>
      </c>
      <c r="I7475">
        <v>4.0199999999999996</v>
      </c>
      <c r="J7475">
        <v>4.99</v>
      </c>
      <c r="K7475">
        <v>2.7</v>
      </c>
      <c r="U7475">
        <v>210</v>
      </c>
      <c r="V7475">
        <v>220</v>
      </c>
      <c r="W7475">
        <v>235</v>
      </c>
      <c r="X7475">
        <v>200</v>
      </c>
      <c r="Y7475">
        <v>122</v>
      </c>
      <c r="Z7475">
        <v>262</v>
      </c>
      <c r="AA7475">
        <f t="shared" si="1570"/>
        <v>1249</v>
      </c>
      <c r="AB7475">
        <f t="shared" si="1572"/>
        <v>2.0813124966568189E-4</v>
      </c>
      <c r="AC7475" s="175"/>
    </row>
    <row r="7476" spans="1:29">
      <c r="A7476" t="s">
        <v>16185</v>
      </c>
      <c r="B7476" t="s">
        <v>16186</v>
      </c>
      <c r="C7476">
        <v>3.01</v>
      </c>
      <c r="D7476">
        <v>3.46</v>
      </c>
      <c r="E7476">
        <v>2.38</v>
      </c>
      <c r="F7476">
        <v>3.63</v>
      </c>
      <c r="G7476">
        <v>4.54</v>
      </c>
      <c r="H7476">
        <v>2.42</v>
      </c>
      <c r="I7476">
        <v>4.0199999999999996</v>
      </c>
      <c r="J7476">
        <v>4.99</v>
      </c>
      <c r="K7476">
        <v>2.7</v>
      </c>
      <c r="U7476">
        <v>225</v>
      </c>
      <c r="V7476">
        <v>204</v>
      </c>
      <c r="W7476">
        <v>223</v>
      </c>
      <c r="X7476">
        <v>213</v>
      </c>
      <c r="Y7476">
        <v>154</v>
      </c>
      <c r="Z7476">
        <v>226</v>
      </c>
      <c r="AA7476">
        <f t="shared" si="1570"/>
        <v>1245</v>
      </c>
      <c r="AB7476">
        <f t="shared" si="1572"/>
        <v>2.074646964241585E-4</v>
      </c>
      <c r="AC7476" s="175"/>
    </row>
    <row r="7477" spans="1:29">
      <c r="A7477" t="s">
        <v>16187</v>
      </c>
      <c r="B7477" t="s">
        <v>16188</v>
      </c>
      <c r="C7477">
        <v>3.07</v>
      </c>
      <c r="D7477">
        <v>3.51</v>
      </c>
      <c r="E7477">
        <v>2.4</v>
      </c>
      <c r="F7477">
        <v>3.68</v>
      </c>
      <c r="G7477">
        <v>4.5599999999999996</v>
      </c>
      <c r="H7477">
        <v>2.42</v>
      </c>
      <c r="I7477">
        <v>4.08</v>
      </c>
      <c r="J7477">
        <v>5.0199999999999996</v>
      </c>
      <c r="K7477">
        <v>2.7</v>
      </c>
      <c r="U7477">
        <v>246</v>
      </c>
      <c r="V7477">
        <v>202</v>
      </c>
      <c r="W7477">
        <v>211</v>
      </c>
      <c r="X7477">
        <v>168</v>
      </c>
      <c r="Y7477">
        <v>138</v>
      </c>
      <c r="Z7477">
        <v>171</v>
      </c>
      <c r="AA7477">
        <f t="shared" si="1570"/>
        <v>1136</v>
      </c>
      <c r="AB7477">
        <f t="shared" si="1572"/>
        <v>1.8930112059264582E-4</v>
      </c>
      <c r="AC7477" s="175">
        <f t="shared" ref="AC7477" si="1579">SUM(AB7477:AB7480)/4</f>
        <v>1.7376209814963154E-4</v>
      </c>
    </row>
    <row r="7478" spans="1:29">
      <c r="A7478" t="s">
        <v>16189</v>
      </c>
      <c r="B7478" t="s">
        <v>16190</v>
      </c>
      <c r="C7478">
        <v>3.16</v>
      </c>
      <c r="D7478">
        <v>3.59</v>
      </c>
      <c r="E7478">
        <v>2.44</v>
      </c>
      <c r="F7478">
        <v>3.82</v>
      </c>
      <c r="G7478">
        <v>4.67</v>
      </c>
      <c r="H7478">
        <v>2.4500000000000002</v>
      </c>
      <c r="I7478">
        <v>4.18</v>
      </c>
      <c r="J7478">
        <v>5.08</v>
      </c>
      <c r="K7478">
        <v>2.7</v>
      </c>
      <c r="U7478">
        <v>226</v>
      </c>
      <c r="V7478">
        <v>190</v>
      </c>
      <c r="W7478">
        <v>195</v>
      </c>
      <c r="X7478">
        <v>156</v>
      </c>
      <c r="Y7478">
        <v>140</v>
      </c>
      <c r="Z7478">
        <v>164</v>
      </c>
      <c r="AA7478">
        <f t="shared" si="1570"/>
        <v>1071</v>
      </c>
      <c r="AB7478">
        <f t="shared" si="1572"/>
        <v>1.7846963041789055E-4</v>
      </c>
      <c r="AC7478" s="175"/>
    </row>
    <row r="7479" spans="1:29">
      <c r="A7479" t="s">
        <v>16191</v>
      </c>
      <c r="B7479" t="s">
        <v>16192</v>
      </c>
      <c r="C7479">
        <v>3.29</v>
      </c>
      <c r="D7479">
        <v>3.7</v>
      </c>
      <c r="E7479">
        <v>2.4900000000000002</v>
      </c>
      <c r="F7479">
        <v>4.03</v>
      </c>
      <c r="G7479">
        <v>4.8499999999999996</v>
      </c>
      <c r="H7479">
        <v>2.52</v>
      </c>
      <c r="I7479">
        <v>4.3099999999999996</v>
      </c>
      <c r="J7479">
        <v>5.15</v>
      </c>
      <c r="K7479">
        <v>2.7</v>
      </c>
      <c r="U7479">
        <v>211</v>
      </c>
      <c r="V7479">
        <v>184</v>
      </c>
      <c r="W7479">
        <v>182</v>
      </c>
      <c r="X7479">
        <v>145</v>
      </c>
      <c r="Y7479">
        <v>133</v>
      </c>
      <c r="Z7479">
        <v>149</v>
      </c>
      <c r="AA7479">
        <f t="shared" si="1570"/>
        <v>1004</v>
      </c>
      <c r="AB7479">
        <f t="shared" si="1572"/>
        <v>1.673048636223736E-4</v>
      </c>
      <c r="AC7479" s="175"/>
    </row>
    <row r="7480" spans="1:29">
      <c r="A7480" t="s">
        <v>16193</v>
      </c>
      <c r="B7480" t="s">
        <v>16194</v>
      </c>
      <c r="C7480">
        <v>3.36</v>
      </c>
      <c r="D7480">
        <v>3.76</v>
      </c>
      <c r="E7480">
        <v>2.52</v>
      </c>
      <c r="F7480">
        <v>4.17</v>
      </c>
      <c r="G7480">
        <v>4.96</v>
      </c>
      <c r="H7480">
        <v>2.57</v>
      </c>
      <c r="I7480">
        <v>4.38</v>
      </c>
      <c r="J7480">
        <v>5.19</v>
      </c>
      <c r="K7480">
        <v>2.7</v>
      </c>
      <c r="U7480">
        <v>198</v>
      </c>
      <c r="V7480">
        <v>177</v>
      </c>
      <c r="W7480">
        <v>172</v>
      </c>
      <c r="X7480">
        <v>133</v>
      </c>
      <c r="Y7480">
        <v>129</v>
      </c>
      <c r="Z7480">
        <v>151</v>
      </c>
      <c r="AA7480">
        <f t="shared" si="1570"/>
        <v>960</v>
      </c>
      <c r="AB7480">
        <f t="shared" si="1572"/>
        <v>1.599727779656162E-4</v>
      </c>
      <c r="AC7480" s="175"/>
    </row>
    <row r="7481" spans="1:29">
      <c r="A7481" t="s">
        <v>16195</v>
      </c>
      <c r="B7481" t="s">
        <v>16196</v>
      </c>
      <c r="C7481">
        <v>3.41</v>
      </c>
      <c r="D7481">
        <v>3.8</v>
      </c>
      <c r="E7481">
        <v>2.5299999999999998</v>
      </c>
      <c r="F7481">
        <v>4.28</v>
      </c>
      <c r="G7481">
        <v>5.0599999999999996</v>
      </c>
      <c r="H7481">
        <v>2.61</v>
      </c>
      <c r="I7481">
        <v>4.43</v>
      </c>
      <c r="J7481">
        <v>5.22</v>
      </c>
      <c r="K7481">
        <v>2.7</v>
      </c>
      <c r="U7481">
        <v>186</v>
      </c>
      <c r="V7481">
        <v>173</v>
      </c>
      <c r="W7481">
        <v>170</v>
      </c>
      <c r="X7481">
        <v>127</v>
      </c>
      <c r="Y7481">
        <v>130</v>
      </c>
      <c r="Z7481">
        <v>145</v>
      </c>
      <c r="AA7481">
        <f t="shared" si="1570"/>
        <v>931</v>
      </c>
      <c r="AB7481">
        <f t="shared" si="1572"/>
        <v>1.5514026696457152E-4</v>
      </c>
      <c r="AC7481" s="175">
        <f t="shared" ref="AC7481" si="1580">SUM(AB7481:AB7484)/4</f>
        <v>1.4709996848869553E-4</v>
      </c>
    </row>
    <row r="7482" spans="1:29">
      <c r="A7482" t="s">
        <v>16197</v>
      </c>
      <c r="B7482" t="s">
        <v>16198</v>
      </c>
      <c r="C7482">
        <v>3.43</v>
      </c>
      <c r="D7482">
        <v>3.81</v>
      </c>
      <c r="E7482">
        <v>2.54</v>
      </c>
      <c r="F7482">
        <v>4.33</v>
      </c>
      <c r="G7482">
        <v>5.1100000000000003</v>
      </c>
      <c r="H7482">
        <v>2.64</v>
      </c>
      <c r="I7482">
        <v>4.45</v>
      </c>
      <c r="J7482">
        <v>5.23</v>
      </c>
      <c r="K7482">
        <v>2.7</v>
      </c>
      <c r="U7482">
        <v>184</v>
      </c>
      <c r="V7482">
        <v>173</v>
      </c>
      <c r="W7482">
        <v>175</v>
      </c>
      <c r="X7482">
        <v>109</v>
      </c>
      <c r="Y7482">
        <v>119</v>
      </c>
      <c r="Z7482">
        <v>117</v>
      </c>
      <c r="AA7482">
        <f t="shared" si="1570"/>
        <v>877</v>
      </c>
      <c r="AB7482">
        <f t="shared" si="1572"/>
        <v>1.4614179820400563E-4</v>
      </c>
      <c r="AC7482" s="175"/>
    </row>
    <row r="7483" spans="1:29">
      <c r="A7483" t="s">
        <v>16199</v>
      </c>
      <c r="B7483" t="s">
        <v>16200</v>
      </c>
      <c r="C7483">
        <v>3.41</v>
      </c>
      <c r="D7483">
        <v>3.8</v>
      </c>
      <c r="E7483">
        <v>2.54</v>
      </c>
      <c r="F7483">
        <v>4.32</v>
      </c>
      <c r="G7483">
        <v>5.1100000000000003</v>
      </c>
      <c r="H7483">
        <v>2.64</v>
      </c>
      <c r="I7483">
        <v>4.43</v>
      </c>
      <c r="J7483">
        <v>5.22</v>
      </c>
      <c r="K7483">
        <v>2.7</v>
      </c>
      <c r="U7483">
        <v>189</v>
      </c>
      <c r="V7483">
        <v>172</v>
      </c>
      <c r="W7483">
        <v>181</v>
      </c>
      <c r="X7483">
        <v>90</v>
      </c>
      <c r="Y7483">
        <v>122</v>
      </c>
      <c r="Z7483">
        <v>112</v>
      </c>
      <c r="AA7483">
        <f t="shared" si="1570"/>
        <v>866</v>
      </c>
      <c r="AB7483">
        <f t="shared" si="1572"/>
        <v>1.4430877678981626E-4</v>
      </c>
      <c r="AC7483" s="175"/>
    </row>
    <row r="7484" spans="1:29">
      <c r="A7484" t="s">
        <v>16201</v>
      </c>
      <c r="B7484" t="s">
        <v>16202</v>
      </c>
      <c r="C7484">
        <v>3.37</v>
      </c>
      <c r="D7484">
        <v>3.77</v>
      </c>
      <c r="E7484">
        <v>2.52</v>
      </c>
      <c r="F7484">
        <v>4.28</v>
      </c>
      <c r="G7484">
        <v>5.08</v>
      </c>
      <c r="H7484">
        <v>2.64</v>
      </c>
      <c r="I7484">
        <v>4.3899999999999997</v>
      </c>
      <c r="J7484">
        <v>5.2</v>
      </c>
      <c r="K7484">
        <v>2.7</v>
      </c>
      <c r="U7484">
        <v>187</v>
      </c>
      <c r="V7484">
        <v>181</v>
      </c>
      <c r="W7484">
        <v>192</v>
      </c>
      <c r="X7484">
        <v>86</v>
      </c>
      <c r="Y7484">
        <v>111</v>
      </c>
      <c r="Z7484">
        <v>100</v>
      </c>
      <c r="AA7484">
        <f t="shared" si="1570"/>
        <v>857</v>
      </c>
      <c r="AB7484">
        <f t="shared" si="1572"/>
        <v>1.4280903199638862E-4</v>
      </c>
      <c r="AC7484" s="175"/>
    </row>
    <row r="7485" spans="1:29">
      <c r="A7485" t="s">
        <v>16203</v>
      </c>
      <c r="B7485" t="s">
        <v>16204</v>
      </c>
      <c r="C7485">
        <v>3.29</v>
      </c>
      <c r="D7485">
        <v>3.7</v>
      </c>
      <c r="E7485">
        <v>2.4900000000000002</v>
      </c>
      <c r="F7485">
        <v>4.16</v>
      </c>
      <c r="G7485">
        <v>4.9800000000000004</v>
      </c>
      <c r="H7485">
        <v>2.61</v>
      </c>
      <c r="I7485">
        <v>4.32</v>
      </c>
      <c r="J7485">
        <v>5.16</v>
      </c>
      <c r="K7485">
        <v>2.7</v>
      </c>
      <c r="U7485">
        <v>190</v>
      </c>
      <c r="V7485">
        <v>192</v>
      </c>
      <c r="W7485">
        <v>200</v>
      </c>
      <c r="X7485">
        <v>73</v>
      </c>
      <c r="Y7485">
        <v>109</v>
      </c>
      <c r="Z7485">
        <v>118</v>
      </c>
      <c r="AA7485">
        <f t="shared" si="1570"/>
        <v>882</v>
      </c>
      <c r="AB7485">
        <f t="shared" si="1572"/>
        <v>1.4697498975590987E-4</v>
      </c>
      <c r="AC7485" s="175">
        <f t="shared" ref="AC7485" si="1581">SUM(AB7485:AB7488)/4</f>
        <v>1.569732883787609E-4</v>
      </c>
    </row>
    <row r="7486" spans="1:29">
      <c r="A7486" t="s">
        <v>16205</v>
      </c>
      <c r="B7486" t="s">
        <v>16206</v>
      </c>
      <c r="C7486">
        <v>3.22</v>
      </c>
      <c r="D7486">
        <v>3.64</v>
      </c>
      <c r="E7486">
        <v>2.46</v>
      </c>
      <c r="F7486">
        <v>4.01</v>
      </c>
      <c r="G7486">
        <v>4.8600000000000003</v>
      </c>
      <c r="H7486">
        <v>2.5499999999999998</v>
      </c>
      <c r="I7486">
        <v>4.24</v>
      </c>
      <c r="J7486">
        <v>5.1100000000000003</v>
      </c>
      <c r="K7486">
        <v>2.7</v>
      </c>
      <c r="U7486">
        <v>188</v>
      </c>
      <c r="V7486">
        <v>201</v>
      </c>
      <c r="W7486">
        <v>210</v>
      </c>
      <c r="X7486">
        <v>84</v>
      </c>
      <c r="Y7486">
        <v>117</v>
      </c>
      <c r="Z7486">
        <v>139</v>
      </c>
      <c r="AA7486">
        <f t="shared" si="1570"/>
        <v>939</v>
      </c>
      <c r="AB7486">
        <f t="shared" si="1572"/>
        <v>1.5647337344761833E-4</v>
      </c>
      <c r="AC7486" s="175"/>
    </row>
    <row r="7487" spans="1:29">
      <c r="A7487" t="s">
        <v>16207</v>
      </c>
      <c r="B7487" t="s">
        <v>16208</v>
      </c>
      <c r="C7487">
        <v>3.18</v>
      </c>
      <c r="D7487">
        <v>3.61</v>
      </c>
      <c r="E7487">
        <v>2.44</v>
      </c>
      <c r="F7487">
        <v>3.92</v>
      </c>
      <c r="G7487">
        <v>4.78</v>
      </c>
      <c r="H7487">
        <v>2.52</v>
      </c>
      <c r="I7487">
        <v>4.1900000000000004</v>
      </c>
      <c r="J7487">
        <v>5.09</v>
      </c>
      <c r="K7487">
        <v>2.7</v>
      </c>
      <c r="U7487">
        <v>186</v>
      </c>
      <c r="V7487">
        <v>209</v>
      </c>
      <c r="W7487">
        <v>217</v>
      </c>
      <c r="X7487">
        <v>90</v>
      </c>
      <c r="Y7487">
        <v>123</v>
      </c>
      <c r="Z7487">
        <v>135</v>
      </c>
      <c r="AA7487">
        <f t="shared" si="1570"/>
        <v>960</v>
      </c>
      <c r="AB7487">
        <f t="shared" si="1572"/>
        <v>1.599727779656162E-4</v>
      </c>
      <c r="AC7487" s="175"/>
    </row>
    <row r="7488" spans="1:29">
      <c r="A7488" t="s">
        <v>16209</v>
      </c>
      <c r="B7488" t="s">
        <v>16210</v>
      </c>
      <c r="C7488">
        <v>3.15</v>
      </c>
      <c r="D7488">
        <v>3.58</v>
      </c>
      <c r="E7488">
        <v>2.4300000000000002</v>
      </c>
      <c r="F7488">
        <v>3.86</v>
      </c>
      <c r="G7488">
        <v>4.7300000000000004</v>
      </c>
      <c r="H7488">
        <v>2.5</v>
      </c>
      <c r="I7488">
        <v>4.17</v>
      </c>
      <c r="J7488">
        <v>5.07</v>
      </c>
      <c r="K7488">
        <v>2.7</v>
      </c>
      <c r="U7488">
        <v>176</v>
      </c>
      <c r="V7488">
        <v>214</v>
      </c>
      <c r="W7488">
        <v>217</v>
      </c>
      <c r="X7488">
        <v>111</v>
      </c>
      <c r="Y7488">
        <v>127</v>
      </c>
      <c r="Z7488">
        <v>142</v>
      </c>
      <c r="AA7488">
        <f t="shared" si="1570"/>
        <v>987</v>
      </c>
      <c r="AB7488">
        <f t="shared" si="1572"/>
        <v>1.6447201234589913E-4</v>
      </c>
      <c r="AC7488" s="175"/>
    </row>
    <row r="7489" spans="1:29">
      <c r="A7489" t="s">
        <v>16211</v>
      </c>
      <c r="B7489" t="s">
        <v>16212</v>
      </c>
      <c r="C7489">
        <v>3.12</v>
      </c>
      <c r="D7489">
        <v>3.56</v>
      </c>
      <c r="E7489">
        <v>2.42</v>
      </c>
      <c r="F7489">
        <v>3.82</v>
      </c>
      <c r="G7489">
        <v>4.6900000000000004</v>
      </c>
      <c r="H7489">
        <v>2.48</v>
      </c>
      <c r="I7489">
        <v>4.1399999999999997</v>
      </c>
      <c r="J7489">
        <v>5.0599999999999996</v>
      </c>
      <c r="K7489">
        <v>2.7</v>
      </c>
      <c r="U7489">
        <v>173</v>
      </c>
      <c r="V7489">
        <v>209</v>
      </c>
      <c r="W7489">
        <v>206</v>
      </c>
      <c r="X7489">
        <v>110</v>
      </c>
      <c r="Y7489">
        <v>138</v>
      </c>
      <c r="Z7489">
        <v>147</v>
      </c>
      <c r="AA7489">
        <f t="shared" si="1570"/>
        <v>983</v>
      </c>
      <c r="AB7489">
        <f t="shared" si="1572"/>
        <v>1.6380545910437574E-4</v>
      </c>
      <c r="AC7489" s="175">
        <f t="shared" ref="AC7489" si="1582">SUM(AB7489:AB7492)/4</f>
        <v>1.3018617998503921E-4</v>
      </c>
    </row>
    <row r="7490" spans="1:29">
      <c r="A7490" t="s">
        <v>16213</v>
      </c>
      <c r="B7490" t="s">
        <v>16214</v>
      </c>
      <c r="C7490">
        <v>3.11</v>
      </c>
      <c r="D7490">
        <v>3.55</v>
      </c>
      <c r="E7490">
        <v>2.42</v>
      </c>
      <c r="F7490">
        <v>3.8</v>
      </c>
      <c r="G7490">
        <v>4.68</v>
      </c>
      <c r="H7490">
        <v>2.48</v>
      </c>
      <c r="I7490">
        <v>4.13</v>
      </c>
      <c r="J7490">
        <v>5.05</v>
      </c>
      <c r="K7490">
        <v>2.7</v>
      </c>
      <c r="U7490">
        <v>163</v>
      </c>
      <c r="V7490">
        <v>189</v>
      </c>
      <c r="W7490">
        <v>180</v>
      </c>
      <c r="X7490">
        <v>105</v>
      </c>
      <c r="Y7490">
        <v>134</v>
      </c>
      <c r="Z7490">
        <v>126</v>
      </c>
      <c r="AA7490">
        <f t="shared" si="1570"/>
        <v>897</v>
      </c>
      <c r="AB7490">
        <f t="shared" si="1572"/>
        <v>1.4947456441162264E-4</v>
      </c>
      <c r="AC7490" s="175"/>
    </row>
    <row r="7491" spans="1:29">
      <c r="A7491" t="s">
        <v>16215</v>
      </c>
      <c r="B7491" t="s">
        <v>16216</v>
      </c>
      <c r="C7491">
        <v>3.07</v>
      </c>
      <c r="D7491">
        <v>3.52</v>
      </c>
      <c r="E7491">
        <v>2.41</v>
      </c>
      <c r="F7491">
        <v>3.77</v>
      </c>
      <c r="G7491">
        <v>4.66</v>
      </c>
      <c r="H7491">
        <v>2.48</v>
      </c>
      <c r="I7491">
        <v>4.09</v>
      </c>
      <c r="J7491">
        <v>5.03</v>
      </c>
      <c r="K7491">
        <v>2.7</v>
      </c>
      <c r="U7491">
        <v>137</v>
      </c>
      <c r="V7491">
        <v>158</v>
      </c>
      <c r="W7491">
        <v>127</v>
      </c>
      <c r="X7491">
        <v>95</v>
      </c>
      <c r="Y7491">
        <v>122</v>
      </c>
      <c r="Z7491">
        <v>73</v>
      </c>
      <c r="AA7491">
        <f t="shared" si="1570"/>
        <v>712</v>
      </c>
      <c r="AB7491">
        <f t="shared" si="1572"/>
        <v>1.1864647699116533E-4</v>
      </c>
      <c r="AC7491" s="175"/>
    </row>
    <row r="7492" spans="1:29">
      <c r="A7492" t="s">
        <v>16217</v>
      </c>
      <c r="B7492" t="s">
        <v>16218</v>
      </c>
      <c r="C7492">
        <v>3.06</v>
      </c>
      <c r="D7492">
        <v>3.51</v>
      </c>
      <c r="E7492">
        <v>2.4</v>
      </c>
      <c r="F7492">
        <v>3.75</v>
      </c>
      <c r="G7492">
        <v>4.6500000000000004</v>
      </c>
      <c r="H7492">
        <v>2.48</v>
      </c>
      <c r="I7492">
        <v>4.07</v>
      </c>
      <c r="J7492">
        <v>5.0199999999999996</v>
      </c>
      <c r="K7492">
        <v>2.7</v>
      </c>
      <c r="U7492">
        <v>128</v>
      </c>
      <c r="V7492">
        <v>116</v>
      </c>
      <c r="W7492">
        <v>97</v>
      </c>
      <c r="X7492">
        <v>71</v>
      </c>
      <c r="Y7492">
        <v>91</v>
      </c>
      <c r="Z7492">
        <v>30</v>
      </c>
      <c r="AA7492">
        <f t="shared" si="1570"/>
        <v>533</v>
      </c>
      <c r="AB7492">
        <f t="shared" si="1572"/>
        <v>8.8818219432993154E-5</v>
      </c>
      <c r="AC7492" s="175"/>
    </row>
    <row r="7493" spans="1:29">
      <c r="A7493" t="s">
        <v>16219</v>
      </c>
      <c r="B7493" t="s">
        <v>16220</v>
      </c>
      <c r="C7493">
        <v>3.05</v>
      </c>
      <c r="D7493">
        <v>3.5</v>
      </c>
      <c r="E7493">
        <v>2.4</v>
      </c>
      <c r="F7493">
        <v>3.72</v>
      </c>
      <c r="G7493">
        <v>4.62</v>
      </c>
      <c r="H7493">
        <v>2.4700000000000002</v>
      </c>
      <c r="I7493">
        <v>4.0599999999999996</v>
      </c>
      <c r="J7493">
        <v>5.01</v>
      </c>
      <c r="K7493">
        <v>2.7</v>
      </c>
      <c r="U7493">
        <v>130</v>
      </c>
      <c r="V7493">
        <v>101</v>
      </c>
      <c r="W7493">
        <v>105</v>
      </c>
      <c r="X7493">
        <v>88</v>
      </c>
      <c r="Y7493">
        <v>68</v>
      </c>
      <c r="Z7493">
        <v>13</v>
      </c>
      <c r="AA7493">
        <f t="shared" si="1570"/>
        <v>505</v>
      </c>
      <c r="AB7493">
        <f t="shared" si="1572"/>
        <v>8.4152346742329351E-5</v>
      </c>
      <c r="AC7493" s="175">
        <f t="shared" ref="AC7493" si="1583">SUM(AB7493:AB7496)/4</f>
        <v>8.7985027881088909E-5</v>
      </c>
    </row>
    <row r="7494" spans="1:29">
      <c r="A7494" t="s">
        <v>16221</v>
      </c>
      <c r="B7494" t="s">
        <v>16222</v>
      </c>
      <c r="C7494">
        <v>3.04</v>
      </c>
      <c r="D7494">
        <v>3.49</v>
      </c>
      <c r="E7494">
        <v>2.39</v>
      </c>
      <c r="F7494">
        <v>3.71</v>
      </c>
      <c r="G7494">
        <v>4.6100000000000003</v>
      </c>
      <c r="H7494">
        <v>2.4700000000000002</v>
      </c>
      <c r="I7494">
        <v>4.05</v>
      </c>
      <c r="J7494">
        <v>5.01</v>
      </c>
      <c r="K7494">
        <v>2.7</v>
      </c>
      <c r="U7494">
        <v>130</v>
      </c>
      <c r="V7494">
        <v>111</v>
      </c>
      <c r="W7494">
        <v>109</v>
      </c>
      <c r="X7494">
        <v>88</v>
      </c>
      <c r="Y7494">
        <v>71</v>
      </c>
      <c r="Z7494">
        <v>15</v>
      </c>
      <c r="AA7494">
        <f t="shared" ref="AA7494:AA7557" si="1584">SUM(U7494:Z7494)</f>
        <v>524</v>
      </c>
      <c r="AB7494">
        <f t="shared" si="1572"/>
        <v>8.7318474639565505E-5</v>
      </c>
      <c r="AC7494" s="175"/>
    </row>
    <row r="7495" spans="1:29">
      <c r="A7495" t="s">
        <v>16223</v>
      </c>
      <c r="B7495" t="s">
        <v>16224</v>
      </c>
      <c r="C7495">
        <v>3.04</v>
      </c>
      <c r="D7495">
        <v>3.49</v>
      </c>
      <c r="E7495">
        <v>2.39</v>
      </c>
      <c r="F7495">
        <v>3.7</v>
      </c>
      <c r="G7495">
        <v>4.6100000000000003</v>
      </c>
      <c r="H7495">
        <v>2.4700000000000002</v>
      </c>
      <c r="I7495">
        <v>4.05</v>
      </c>
      <c r="J7495">
        <v>5</v>
      </c>
      <c r="K7495">
        <v>2.7</v>
      </c>
      <c r="U7495">
        <v>142</v>
      </c>
      <c r="V7495">
        <v>108</v>
      </c>
      <c r="W7495">
        <v>114</v>
      </c>
      <c r="X7495">
        <v>67</v>
      </c>
      <c r="Y7495">
        <v>69</v>
      </c>
      <c r="Z7495">
        <v>12</v>
      </c>
      <c r="AA7495">
        <f t="shared" si="1584"/>
        <v>512</v>
      </c>
      <c r="AB7495">
        <f t="shared" si="1572"/>
        <v>8.5318814914995292E-5</v>
      </c>
      <c r="AC7495" s="175"/>
    </row>
    <row r="7496" spans="1:29">
      <c r="A7496" t="s">
        <v>16225</v>
      </c>
      <c r="B7496" t="s">
        <v>16226</v>
      </c>
      <c r="C7496">
        <v>3.04</v>
      </c>
      <c r="D7496">
        <v>3.49</v>
      </c>
      <c r="E7496">
        <v>2.4</v>
      </c>
      <c r="F7496">
        <v>3.72</v>
      </c>
      <c r="G7496">
        <v>4.62</v>
      </c>
      <c r="H7496">
        <v>2.4700000000000002</v>
      </c>
      <c r="I7496">
        <v>4.0599999999999996</v>
      </c>
      <c r="J7496">
        <v>5.01</v>
      </c>
      <c r="K7496">
        <v>2.7</v>
      </c>
      <c r="U7496">
        <v>153</v>
      </c>
      <c r="V7496">
        <v>120</v>
      </c>
      <c r="W7496">
        <v>125</v>
      </c>
      <c r="X7496">
        <v>84</v>
      </c>
      <c r="Y7496">
        <v>66</v>
      </c>
      <c r="Z7496">
        <v>23</v>
      </c>
      <c r="AA7496">
        <f t="shared" si="1584"/>
        <v>571</v>
      </c>
      <c r="AB7496">
        <f t="shared" si="1572"/>
        <v>9.5150475227465461E-5</v>
      </c>
      <c r="AC7496" s="175"/>
    </row>
    <row r="7497" spans="1:29">
      <c r="A7497" t="s">
        <v>16227</v>
      </c>
      <c r="B7497" t="s">
        <v>16228</v>
      </c>
      <c r="C7497">
        <v>3.04</v>
      </c>
      <c r="D7497">
        <v>3.49</v>
      </c>
      <c r="E7497">
        <v>2.39</v>
      </c>
      <c r="F7497">
        <v>3.73</v>
      </c>
      <c r="G7497">
        <v>4.6399999999999997</v>
      </c>
      <c r="H7497">
        <v>2.48</v>
      </c>
      <c r="I7497">
        <v>4.0599999999999996</v>
      </c>
      <c r="J7497">
        <v>5.01</v>
      </c>
      <c r="K7497">
        <v>2.7</v>
      </c>
      <c r="U7497">
        <v>169</v>
      </c>
      <c r="V7497">
        <v>151</v>
      </c>
      <c r="W7497">
        <v>153</v>
      </c>
      <c r="X7497">
        <v>104</v>
      </c>
      <c r="Y7497">
        <v>106</v>
      </c>
      <c r="Z7497">
        <v>53</v>
      </c>
      <c r="AA7497">
        <f t="shared" si="1584"/>
        <v>736</v>
      </c>
      <c r="AB7497">
        <f t="shared" si="1572"/>
        <v>1.2264579644030574E-4</v>
      </c>
      <c r="AC7497" s="175">
        <f t="shared" ref="AC7497" si="1585">SUM(AB7497:AB7500)/4</f>
        <v>1.8188571578069799E-4</v>
      </c>
    </row>
    <row r="7498" spans="1:29">
      <c r="A7498" t="s">
        <v>16229</v>
      </c>
      <c r="B7498" t="s">
        <v>16230</v>
      </c>
      <c r="C7498">
        <v>3.04</v>
      </c>
      <c r="D7498">
        <v>3.49</v>
      </c>
      <c r="E7498">
        <v>2.39</v>
      </c>
      <c r="F7498">
        <v>3.73</v>
      </c>
      <c r="G7498">
        <v>4.6399999999999997</v>
      </c>
      <c r="H7498">
        <v>2.48</v>
      </c>
      <c r="I7498">
        <v>4.0599999999999996</v>
      </c>
      <c r="J7498">
        <v>5.01</v>
      </c>
      <c r="K7498">
        <v>2.7</v>
      </c>
      <c r="U7498">
        <v>203</v>
      </c>
      <c r="V7498">
        <v>228</v>
      </c>
      <c r="W7498">
        <v>205</v>
      </c>
      <c r="X7498">
        <v>125</v>
      </c>
      <c r="Y7498">
        <v>144</v>
      </c>
      <c r="Z7498">
        <v>168</v>
      </c>
      <c r="AA7498">
        <f t="shared" si="1584"/>
        <v>1073</v>
      </c>
      <c r="AB7498">
        <f t="shared" si="1572"/>
        <v>1.7880290703865226E-4</v>
      </c>
      <c r="AC7498" s="175"/>
    </row>
    <row r="7499" spans="1:29">
      <c r="A7499" t="s">
        <v>16231</v>
      </c>
      <c r="B7499" t="s">
        <v>16232</v>
      </c>
      <c r="C7499">
        <v>3.04</v>
      </c>
      <c r="D7499">
        <v>3.49</v>
      </c>
      <c r="E7499">
        <v>2.39</v>
      </c>
      <c r="F7499">
        <v>3.74</v>
      </c>
      <c r="G7499">
        <v>4.6399999999999997</v>
      </c>
      <c r="H7499">
        <v>2.48</v>
      </c>
      <c r="I7499">
        <v>4.05</v>
      </c>
      <c r="J7499">
        <v>5.01</v>
      </c>
      <c r="K7499">
        <v>2.7</v>
      </c>
      <c r="U7499">
        <v>227</v>
      </c>
      <c r="V7499">
        <v>236</v>
      </c>
      <c r="W7499">
        <v>254</v>
      </c>
      <c r="X7499">
        <v>188</v>
      </c>
      <c r="Y7499">
        <v>122</v>
      </c>
      <c r="Z7499">
        <v>262</v>
      </c>
      <c r="AA7499">
        <f t="shared" si="1584"/>
        <v>1289</v>
      </c>
      <c r="AB7499">
        <f t="shared" si="1572"/>
        <v>2.1479678208091591E-4</v>
      </c>
      <c r="AC7499" s="175"/>
    </row>
    <row r="7500" spans="1:29">
      <c r="A7500" t="s">
        <v>16233</v>
      </c>
      <c r="B7500" t="s">
        <v>16234</v>
      </c>
      <c r="C7500">
        <v>3.05</v>
      </c>
      <c r="D7500">
        <v>3.5</v>
      </c>
      <c r="E7500">
        <v>2.39</v>
      </c>
      <c r="F7500">
        <v>3.74</v>
      </c>
      <c r="G7500">
        <v>4.6399999999999997</v>
      </c>
      <c r="H7500">
        <v>2.48</v>
      </c>
      <c r="I7500">
        <v>4.0599999999999996</v>
      </c>
      <c r="J7500">
        <v>5.01</v>
      </c>
      <c r="K7500">
        <v>2.7</v>
      </c>
      <c r="U7500">
        <v>227</v>
      </c>
      <c r="V7500">
        <v>220</v>
      </c>
      <c r="W7500">
        <v>241</v>
      </c>
      <c r="X7500">
        <v>200</v>
      </c>
      <c r="Y7500">
        <v>154</v>
      </c>
      <c r="Z7500">
        <v>226</v>
      </c>
      <c r="AA7500">
        <f t="shared" si="1584"/>
        <v>1268</v>
      </c>
      <c r="AB7500">
        <f t="shared" si="1572"/>
        <v>2.1129737756291804E-4</v>
      </c>
      <c r="AC7500" s="175"/>
    </row>
    <row r="7501" spans="1:29">
      <c r="A7501" t="s">
        <v>16235</v>
      </c>
      <c r="B7501" t="s">
        <v>16236</v>
      </c>
      <c r="C7501">
        <v>3.07</v>
      </c>
      <c r="D7501">
        <v>3.52</v>
      </c>
      <c r="E7501">
        <v>2.4</v>
      </c>
      <c r="F7501">
        <v>3.73</v>
      </c>
      <c r="G7501">
        <v>4.62</v>
      </c>
      <c r="H7501">
        <v>2.46</v>
      </c>
      <c r="I7501">
        <v>4.08</v>
      </c>
      <c r="J7501">
        <v>5.03</v>
      </c>
      <c r="K7501">
        <v>2.7</v>
      </c>
      <c r="U7501">
        <v>239</v>
      </c>
      <c r="V7501">
        <v>219</v>
      </c>
      <c r="W7501">
        <v>231</v>
      </c>
      <c r="X7501">
        <v>149</v>
      </c>
      <c r="Y7501">
        <v>138</v>
      </c>
      <c r="Z7501">
        <v>171</v>
      </c>
      <c r="AA7501">
        <f t="shared" si="1584"/>
        <v>1147</v>
      </c>
      <c r="AB7501">
        <f t="shared" si="1572"/>
        <v>1.9113414200683517E-4</v>
      </c>
      <c r="AC7501" s="175">
        <f t="shared" ref="AC7501" si="1586">SUM(AB7501:AB7504)/4</f>
        <v>1.7717818351243895E-4</v>
      </c>
    </row>
    <row r="7502" spans="1:29">
      <c r="A7502" t="s">
        <v>16237</v>
      </c>
      <c r="B7502" t="s">
        <v>16238</v>
      </c>
      <c r="C7502">
        <v>3.13</v>
      </c>
      <c r="D7502">
        <v>3.56</v>
      </c>
      <c r="E7502">
        <v>2.4300000000000002</v>
      </c>
      <c r="F7502">
        <v>3.8</v>
      </c>
      <c r="G7502">
        <v>4.67</v>
      </c>
      <c r="H7502">
        <v>2.4700000000000002</v>
      </c>
      <c r="I7502">
        <v>4.1399999999999997</v>
      </c>
      <c r="J7502">
        <v>5.0599999999999996</v>
      </c>
      <c r="K7502">
        <v>2.7</v>
      </c>
      <c r="U7502">
        <v>226</v>
      </c>
      <c r="V7502">
        <v>208</v>
      </c>
      <c r="W7502">
        <v>215</v>
      </c>
      <c r="X7502">
        <v>130</v>
      </c>
      <c r="Y7502">
        <v>140</v>
      </c>
      <c r="Z7502">
        <v>164</v>
      </c>
      <c r="AA7502">
        <f t="shared" si="1584"/>
        <v>1083</v>
      </c>
      <c r="AB7502">
        <f t="shared" si="1572"/>
        <v>1.8046929014246075E-4</v>
      </c>
      <c r="AC7502" s="175"/>
    </row>
    <row r="7503" spans="1:29">
      <c r="A7503" t="s">
        <v>16239</v>
      </c>
      <c r="B7503" t="s">
        <v>16240</v>
      </c>
      <c r="C7503">
        <v>3.2</v>
      </c>
      <c r="D7503">
        <v>3.63</v>
      </c>
      <c r="E7503">
        <v>2.4500000000000002</v>
      </c>
      <c r="F7503">
        <v>3.93</v>
      </c>
      <c r="G7503">
        <v>4.7699999999999996</v>
      </c>
      <c r="H7503">
        <v>2.5099999999999998</v>
      </c>
      <c r="I7503">
        <v>4.22</v>
      </c>
      <c r="J7503">
        <v>5.0999999999999996</v>
      </c>
      <c r="K7503">
        <v>2.7</v>
      </c>
      <c r="U7503">
        <v>201</v>
      </c>
      <c r="V7503">
        <v>202</v>
      </c>
      <c r="W7503">
        <v>204</v>
      </c>
      <c r="X7503">
        <v>150</v>
      </c>
      <c r="Y7503">
        <v>133</v>
      </c>
      <c r="Z7503">
        <v>149</v>
      </c>
      <c r="AA7503">
        <f t="shared" si="1584"/>
        <v>1039</v>
      </c>
      <c r="AB7503">
        <f t="shared" si="1572"/>
        <v>1.7313720448570335E-4</v>
      </c>
      <c r="AC7503" s="175"/>
    </row>
    <row r="7504" spans="1:29">
      <c r="A7504" t="s">
        <v>16241</v>
      </c>
      <c r="B7504" t="s">
        <v>16242</v>
      </c>
      <c r="C7504">
        <v>3.25</v>
      </c>
      <c r="D7504">
        <v>3.67</v>
      </c>
      <c r="E7504">
        <v>2.4700000000000002</v>
      </c>
      <c r="F7504">
        <v>4</v>
      </c>
      <c r="G7504">
        <v>4.83</v>
      </c>
      <c r="H7504">
        <v>2.5299999999999998</v>
      </c>
      <c r="I7504">
        <v>4.2699999999999996</v>
      </c>
      <c r="J7504">
        <v>5.13</v>
      </c>
      <c r="K7504">
        <v>2.7</v>
      </c>
      <c r="U7504">
        <v>207</v>
      </c>
      <c r="V7504">
        <v>195</v>
      </c>
      <c r="W7504">
        <v>193</v>
      </c>
      <c r="X7504">
        <v>109</v>
      </c>
      <c r="Y7504">
        <v>129</v>
      </c>
      <c r="Z7504">
        <v>151</v>
      </c>
      <c r="AA7504">
        <f t="shared" si="1584"/>
        <v>984</v>
      </c>
      <c r="AB7504">
        <f t="shared" si="1572"/>
        <v>1.6397209741475659E-4</v>
      </c>
      <c r="AC7504" s="175"/>
    </row>
    <row r="7505" spans="1:29">
      <c r="A7505" t="s">
        <v>16243</v>
      </c>
      <c r="B7505" t="s">
        <v>16244</v>
      </c>
      <c r="C7505">
        <v>3.3</v>
      </c>
      <c r="D7505">
        <v>3.7</v>
      </c>
      <c r="E7505">
        <v>2.4900000000000002</v>
      </c>
      <c r="F7505">
        <v>4.09</v>
      </c>
      <c r="G7505">
        <v>4.91</v>
      </c>
      <c r="H7505">
        <v>2.56</v>
      </c>
      <c r="I7505">
        <v>4.32</v>
      </c>
      <c r="J7505">
        <v>5.16</v>
      </c>
      <c r="K7505">
        <v>2.7</v>
      </c>
      <c r="U7505">
        <v>192</v>
      </c>
      <c r="V7505">
        <v>191</v>
      </c>
      <c r="W7505">
        <v>190</v>
      </c>
      <c r="X7505">
        <v>107</v>
      </c>
      <c r="Y7505">
        <v>130</v>
      </c>
      <c r="Z7505">
        <v>145</v>
      </c>
      <c r="AA7505">
        <f t="shared" si="1584"/>
        <v>955</v>
      </c>
      <c r="AB7505">
        <f t="shared" si="1572"/>
        <v>1.5913958641371192E-4</v>
      </c>
      <c r="AC7505" s="175">
        <f t="shared" ref="AC7505" si="1587">SUM(AB7505:AB7508)/4</f>
        <v>1.5168252202416889E-4</v>
      </c>
    </row>
    <row r="7506" spans="1:29">
      <c r="A7506" t="s">
        <v>16245</v>
      </c>
      <c r="B7506" t="s">
        <v>16246</v>
      </c>
      <c r="C7506">
        <v>3.32</v>
      </c>
      <c r="D7506">
        <v>3.73</v>
      </c>
      <c r="E7506">
        <v>2.5</v>
      </c>
      <c r="F7506">
        <v>4.16</v>
      </c>
      <c r="G7506">
        <v>4.96</v>
      </c>
      <c r="H7506">
        <v>2.58</v>
      </c>
      <c r="I7506">
        <v>4.3499999999999996</v>
      </c>
      <c r="J7506">
        <v>5.17</v>
      </c>
      <c r="K7506">
        <v>2.7</v>
      </c>
      <c r="U7506">
        <v>175</v>
      </c>
      <c r="V7506">
        <v>192</v>
      </c>
      <c r="W7506">
        <v>195</v>
      </c>
      <c r="X7506">
        <v>86</v>
      </c>
      <c r="Y7506">
        <v>119</v>
      </c>
      <c r="Z7506">
        <v>117</v>
      </c>
      <c r="AA7506">
        <f t="shared" si="1584"/>
        <v>884</v>
      </c>
      <c r="AB7506">
        <f t="shared" si="1572"/>
        <v>1.4730826637667158E-4</v>
      </c>
      <c r="AC7506" s="175"/>
    </row>
    <row r="7507" spans="1:29">
      <c r="A7507" t="s">
        <v>16247</v>
      </c>
      <c r="B7507" t="s">
        <v>16248</v>
      </c>
      <c r="C7507">
        <v>3.33</v>
      </c>
      <c r="D7507">
        <v>3.73</v>
      </c>
      <c r="E7507">
        <v>2.5</v>
      </c>
      <c r="F7507">
        <v>4.1900000000000004</v>
      </c>
      <c r="G7507">
        <v>4.99</v>
      </c>
      <c r="H7507">
        <v>2.6</v>
      </c>
      <c r="I7507">
        <v>4.3499999999999996</v>
      </c>
      <c r="J7507">
        <v>5.18</v>
      </c>
      <c r="K7507">
        <v>2.7</v>
      </c>
      <c r="U7507">
        <v>156</v>
      </c>
      <c r="V7507">
        <v>192</v>
      </c>
      <c r="W7507">
        <v>201</v>
      </c>
      <c r="X7507">
        <v>122</v>
      </c>
      <c r="Y7507">
        <v>122</v>
      </c>
      <c r="Z7507">
        <v>112</v>
      </c>
      <c r="AA7507">
        <f t="shared" si="1584"/>
        <v>905</v>
      </c>
      <c r="AB7507">
        <f t="shared" si="1572"/>
        <v>1.5080767089466942E-4</v>
      </c>
      <c r="AC7507" s="175"/>
    </row>
    <row r="7508" spans="1:29">
      <c r="A7508" t="s">
        <v>16249</v>
      </c>
      <c r="B7508" t="s">
        <v>16250</v>
      </c>
      <c r="C7508">
        <v>3.29</v>
      </c>
      <c r="D7508">
        <v>3.7</v>
      </c>
      <c r="E7508">
        <v>2.4900000000000002</v>
      </c>
      <c r="F7508">
        <v>4.1399999999999997</v>
      </c>
      <c r="G7508">
        <v>4.97</v>
      </c>
      <c r="H7508">
        <v>2.6</v>
      </c>
      <c r="I7508">
        <v>4.3099999999999996</v>
      </c>
      <c r="J7508">
        <v>5.15</v>
      </c>
      <c r="K7508">
        <v>2.7</v>
      </c>
      <c r="U7508">
        <v>164</v>
      </c>
      <c r="V7508">
        <v>199</v>
      </c>
      <c r="W7508">
        <v>212</v>
      </c>
      <c r="X7508">
        <v>111</v>
      </c>
      <c r="Y7508">
        <v>111</v>
      </c>
      <c r="Z7508">
        <v>100</v>
      </c>
      <c r="AA7508">
        <f t="shared" si="1584"/>
        <v>897</v>
      </c>
      <c r="AB7508">
        <f t="shared" si="1572"/>
        <v>1.4947456441162264E-4</v>
      </c>
      <c r="AC7508" s="175"/>
    </row>
    <row r="7509" spans="1:29">
      <c r="A7509" t="s">
        <v>16251</v>
      </c>
      <c r="B7509" t="s">
        <v>16252</v>
      </c>
      <c r="C7509">
        <v>3.18</v>
      </c>
      <c r="D7509">
        <v>3.61</v>
      </c>
      <c r="E7509">
        <v>2.4500000000000002</v>
      </c>
      <c r="F7509">
        <v>3.99</v>
      </c>
      <c r="G7509">
        <v>4.8600000000000003</v>
      </c>
      <c r="H7509">
        <v>2.57</v>
      </c>
      <c r="I7509">
        <v>4.1900000000000004</v>
      </c>
      <c r="J7509">
        <v>5.09</v>
      </c>
      <c r="K7509">
        <v>2.7</v>
      </c>
      <c r="U7509">
        <v>177</v>
      </c>
      <c r="V7509">
        <v>210</v>
      </c>
      <c r="W7509">
        <v>221</v>
      </c>
      <c r="X7509">
        <v>95</v>
      </c>
      <c r="Y7509">
        <v>109</v>
      </c>
      <c r="Z7509">
        <v>118</v>
      </c>
      <c r="AA7509">
        <f t="shared" si="1584"/>
        <v>930</v>
      </c>
      <c r="AB7509">
        <f t="shared" si="1572"/>
        <v>1.5497362865419067E-4</v>
      </c>
      <c r="AC7509" s="175">
        <f t="shared" ref="AC7509" si="1588">SUM(AB7509:AB7512)/4</f>
        <v>1.6230571431094808E-4</v>
      </c>
    </row>
    <row r="7510" spans="1:29">
      <c r="A7510" t="s">
        <v>16253</v>
      </c>
      <c r="B7510" t="s">
        <v>16254</v>
      </c>
      <c r="C7510">
        <v>3.08</v>
      </c>
      <c r="D7510">
        <v>3.52</v>
      </c>
      <c r="E7510">
        <v>2.41</v>
      </c>
      <c r="F7510">
        <v>3.8</v>
      </c>
      <c r="G7510">
        <v>4.6900000000000004</v>
      </c>
      <c r="H7510">
        <v>2.5</v>
      </c>
      <c r="I7510">
        <v>4.09</v>
      </c>
      <c r="J7510">
        <v>5.03</v>
      </c>
      <c r="K7510">
        <v>2.7</v>
      </c>
      <c r="U7510">
        <v>191</v>
      </c>
      <c r="V7510">
        <v>219</v>
      </c>
      <c r="W7510">
        <v>230</v>
      </c>
      <c r="X7510">
        <v>75</v>
      </c>
      <c r="Y7510">
        <v>117</v>
      </c>
      <c r="Z7510">
        <v>139</v>
      </c>
      <c r="AA7510">
        <f t="shared" si="1584"/>
        <v>971</v>
      </c>
      <c r="AB7510">
        <f t="shared" ref="AB7510:AB7573" si="1589">AA7510/$AD$4</f>
        <v>1.6180579937980554E-4</v>
      </c>
      <c r="AC7510" s="175"/>
    </row>
    <row r="7511" spans="1:29">
      <c r="A7511" t="s">
        <v>16255</v>
      </c>
      <c r="B7511" t="s">
        <v>16256</v>
      </c>
      <c r="C7511">
        <v>3.01</v>
      </c>
      <c r="D7511">
        <v>3.47</v>
      </c>
      <c r="E7511">
        <v>2.38</v>
      </c>
      <c r="F7511">
        <v>3.67</v>
      </c>
      <c r="G7511">
        <v>4.58</v>
      </c>
      <c r="H7511">
        <v>2.46</v>
      </c>
      <c r="I7511">
        <v>4.0199999999999996</v>
      </c>
      <c r="J7511">
        <v>4.99</v>
      </c>
      <c r="K7511">
        <v>2.7</v>
      </c>
      <c r="U7511">
        <v>193</v>
      </c>
      <c r="V7511">
        <v>226</v>
      </c>
      <c r="W7511">
        <v>236</v>
      </c>
      <c r="X7511">
        <v>80</v>
      </c>
      <c r="Y7511">
        <v>123</v>
      </c>
      <c r="Z7511">
        <v>135</v>
      </c>
      <c r="AA7511">
        <f t="shared" si="1584"/>
        <v>993</v>
      </c>
      <c r="AB7511">
        <f t="shared" si="1589"/>
        <v>1.6547184220818423E-4</v>
      </c>
      <c r="AC7511" s="175"/>
    </row>
    <row r="7512" spans="1:29">
      <c r="A7512" t="s">
        <v>16257</v>
      </c>
      <c r="B7512" t="s">
        <v>16258</v>
      </c>
      <c r="C7512">
        <v>2.98</v>
      </c>
      <c r="D7512">
        <v>3.44</v>
      </c>
      <c r="E7512">
        <v>2.37</v>
      </c>
      <c r="F7512">
        <v>3.58</v>
      </c>
      <c r="G7512">
        <v>4.51</v>
      </c>
      <c r="H7512">
        <v>2.42</v>
      </c>
      <c r="I7512">
        <v>3.98</v>
      </c>
      <c r="J7512">
        <v>4.97</v>
      </c>
      <c r="K7512">
        <v>2.7</v>
      </c>
      <c r="U7512">
        <v>183</v>
      </c>
      <c r="V7512">
        <v>229</v>
      </c>
      <c r="W7512">
        <v>236</v>
      </c>
      <c r="X7512">
        <v>85</v>
      </c>
      <c r="Y7512">
        <v>127</v>
      </c>
      <c r="Z7512">
        <v>142</v>
      </c>
      <c r="AA7512">
        <f t="shared" si="1584"/>
        <v>1002</v>
      </c>
      <c r="AB7512">
        <f t="shared" si="1589"/>
        <v>1.6697158700161189E-4</v>
      </c>
      <c r="AC7512" s="175"/>
    </row>
    <row r="7513" spans="1:29">
      <c r="A7513" t="s">
        <v>16259</v>
      </c>
      <c r="B7513" t="s">
        <v>16260</v>
      </c>
      <c r="C7513">
        <v>2.93</v>
      </c>
      <c r="D7513">
        <v>3.39</v>
      </c>
      <c r="E7513">
        <v>2.35</v>
      </c>
      <c r="F7513">
        <v>3.5</v>
      </c>
      <c r="G7513">
        <v>4.43</v>
      </c>
      <c r="H7513">
        <v>2.39</v>
      </c>
      <c r="I7513">
        <v>3.93</v>
      </c>
      <c r="J7513">
        <v>4.9400000000000004</v>
      </c>
      <c r="K7513">
        <v>2.7</v>
      </c>
      <c r="U7513">
        <v>183</v>
      </c>
      <c r="V7513">
        <v>222</v>
      </c>
      <c r="W7513">
        <v>224</v>
      </c>
      <c r="X7513">
        <v>83</v>
      </c>
      <c r="Y7513">
        <v>138</v>
      </c>
      <c r="Z7513">
        <v>147</v>
      </c>
      <c r="AA7513">
        <f t="shared" si="1584"/>
        <v>997</v>
      </c>
      <c r="AB7513">
        <f t="shared" si="1589"/>
        <v>1.6613839544970765E-4</v>
      </c>
      <c r="AC7513" s="175">
        <f t="shared" ref="AC7513" si="1590">SUM(AB7513:AB7516)/4</f>
        <v>1.3451877605494131E-4</v>
      </c>
    </row>
    <row r="7514" spans="1:29">
      <c r="A7514" t="s">
        <v>16261</v>
      </c>
      <c r="B7514" t="s">
        <v>16262</v>
      </c>
      <c r="C7514">
        <v>2.88</v>
      </c>
      <c r="D7514">
        <v>3.35</v>
      </c>
      <c r="E7514">
        <v>2.33</v>
      </c>
      <c r="F7514">
        <v>3.42</v>
      </c>
      <c r="G7514">
        <v>4.37</v>
      </c>
      <c r="H7514">
        <v>2.37</v>
      </c>
      <c r="I7514">
        <v>3.88</v>
      </c>
      <c r="J7514">
        <v>4.91</v>
      </c>
      <c r="K7514">
        <v>2.7</v>
      </c>
      <c r="U7514">
        <v>174</v>
      </c>
      <c r="V7514">
        <v>201</v>
      </c>
      <c r="W7514">
        <v>197</v>
      </c>
      <c r="X7514">
        <v>93</v>
      </c>
      <c r="Y7514">
        <v>134</v>
      </c>
      <c r="Z7514">
        <v>126</v>
      </c>
      <c r="AA7514">
        <f t="shared" si="1584"/>
        <v>925</v>
      </c>
      <c r="AB7514">
        <f t="shared" si="1589"/>
        <v>1.5414043710228642E-4</v>
      </c>
      <c r="AC7514" s="175"/>
    </row>
    <row r="7515" spans="1:29">
      <c r="A7515" t="s">
        <v>16263</v>
      </c>
      <c r="B7515" t="s">
        <v>16264</v>
      </c>
      <c r="C7515">
        <v>2.84</v>
      </c>
      <c r="D7515">
        <v>3.32</v>
      </c>
      <c r="E7515">
        <v>2.31</v>
      </c>
      <c r="F7515">
        <v>3.36</v>
      </c>
      <c r="G7515">
        <v>4.33</v>
      </c>
      <c r="H7515">
        <v>2.36</v>
      </c>
      <c r="I7515">
        <v>3.83</v>
      </c>
      <c r="J7515">
        <v>4.88</v>
      </c>
      <c r="K7515">
        <v>2.7</v>
      </c>
      <c r="U7515">
        <v>158</v>
      </c>
      <c r="V7515">
        <v>170</v>
      </c>
      <c r="W7515">
        <v>141</v>
      </c>
      <c r="X7515">
        <v>84</v>
      </c>
      <c r="Y7515">
        <v>122</v>
      </c>
      <c r="Z7515">
        <v>73</v>
      </c>
      <c r="AA7515">
        <f t="shared" si="1584"/>
        <v>748</v>
      </c>
      <c r="AB7515">
        <f t="shared" si="1589"/>
        <v>1.2464545616487594E-4</v>
      </c>
      <c r="AC7515" s="175"/>
    </row>
    <row r="7516" spans="1:29">
      <c r="A7516" t="s">
        <v>16265</v>
      </c>
      <c r="B7516" t="s">
        <v>16266</v>
      </c>
      <c r="C7516">
        <v>2.8</v>
      </c>
      <c r="D7516">
        <v>3.28</v>
      </c>
      <c r="E7516">
        <v>2.2999999999999998</v>
      </c>
      <c r="F7516">
        <v>3.3</v>
      </c>
      <c r="G7516">
        <v>4.2699999999999996</v>
      </c>
      <c r="H7516">
        <v>2.34</v>
      </c>
      <c r="I7516">
        <v>3.79</v>
      </c>
      <c r="J7516">
        <v>4.8600000000000003</v>
      </c>
      <c r="K7516">
        <v>2.7</v>
      </c>
      <c r="U7516">
        <v>142</v>
      </c>
      <c r="V7516">
        <v>124</v>
      </c>
      <c r="W7516">
        <v>111</v>
      </c>
      <c r="X7516">
        <v>61</v>
      </c>
      <c r="Y7516">
        <v>91</v>
      </c>
      <c r="Z7516">
        <v>30</v>
      </c>
      <c r="AA7516">
        <f t="shared" si="1584"/>
        <v>559</v>
      </c>
      <c r="AB7516">
        <f t="shared" si="1589"/>
        <v>9.3150815502895262E-5</v>
      </c>
      <c r="AC7516" s="175"/>
    </row>
    <row r="7517" spans="1:29">
      <c r="A7517" t="s">
        <v>16267</v>
      </c>
      <c r="B7517" t="s">
        <v>16268</v>
      </c>
      <c r="C7517">
        <v>2.76</v>
      </c>
      <c r="D7517">
        <v>3.25</v>
      </c>
      <c r="E7517">
        <v>2.2799999999999998</v>
      </c>
      <c r="F7517">
        <v>3.22</v>
      </c>
      <c r="G7517">
        <v>4.21</v>
      </c>
      <c r="H7517">
        <v>2.3199999999999998</v>
      </c>
      <c r="I7517">
        <v>3.75</v>
      </c>
      <c r="J7517">
        <v>4.83</v>
      </c>
      <c r="K7517">
        <v>2.7</v>
      </c>
      <c r="U7517">
        <v>172</v>
      </c>
      <c r="V7517">
        <v>118</v>
      </c>
      <c r="W7517">
        <v>130</v>
      </c>
      <c r="X7517">
        <v>76</v>
      </c>
      <c r="Y7517">
        <v>68</v>
      </c>
      <c r="Z7517">
        <v>13</v>
      </c>
      <c r="AA7517">
        <f t="shared" si="1584"/>
        <v>577</v>
      </c>
      <c r="AB7517">
        <f t="shared" si="1589"/>
        <v>9.6150305089750561E-5</v>
      </c>
      <c r="AC7517" s="175">
        <f t="shared" ref="AC7517:AC7577" si="1591">SUM(AB7517:AB7520)/4</f>
        <v>1.0477383765195955E-4</v>
      </c>
    </row>
    <row r="7518" spans="1:29">
      <c r="A7518" t="s">
        <v>16269</v>
      </c>
      <c r="B7518" t="s">
        <v>16270</v>
      </c>
      <c r="C7518">
        <v>2.74</v>
      </c>
      <c r="D7518">
        <v>3.23</v>
      </c>
      <c r="E7518">
        <v>2.27</v>
      </c>
      <c r="F7518">
        <v>3.19</v>
      </c>
      <c r="G7518">
        <v>4.18</v>
      </c>
      <c r="H7518">
        <v>2.2999999999999998</v>
      </c>
      <c r="I7518">
        <v>3.73</v>
      </c>
      <c r="J7518">
        <v>4.82</v>
      </c>
      <c r="K7518">
        <v>2.7</v>
      </c>
      <c r="U7518">
        <v>173</v>
      </c>
      <c r="V7518">
        <v>126</v>
      </c>
      <c r="W7518">
        <v>133</v>
      </c>
      <c r="X7518">
        <v>97</v>
      </c>
      <c r="Y7518">
        <v>71</v>
      </c>
      <c r="Z7518">
        <v>15</v>
      </c>
      <c r="AA7518">
        <f t="shared" si="1584"/>
        <v>615</v>
      </c>
      <c r="AB7518">
        <f t="shared" si="1589"/>
        <v>1.0248256088422287E-4</v>
      </c>
      <c r="AC7518" s="175"/>
    </row>
    <row r="7519" spans="1:29">
      <c r="A7519" t="s">
        <v>16271</v>
      </c>
      <c r="B7519" t="s">
        <v>16272</v>
      </c>
      <c r="C7519">
        <v>2.71</v>
      </c>
      <c r="D7519">
        <v>3.2</v>
      </c>
      <c r="E7519">
        <v>2.2599999999999998</v>
      </c>
      <c r="F7519">
        <v>3.14</v>
      </c>
      <c r="G7519">
        <v>4.13</v>
      </c>
      <c r="H7519">
        <v>2.29</v>
      </c>
      <c r="I7519">
        <v>3.69</v>
      </c>
      <c r="J7519">
        <v>4.8</v>
      </c>
      <c r="K7519">
        <v>2.7</v>
      </c>
      <c r="U7519">
        <v>163</v>
      </c>
      <c r="V7519">
        <v>128</v>
      </c>
      <c r="W7519">
        <v>138</v>
      </c>
      <c r="X7519">
        <v>110</v>
      </c>
      <c r="Y7519">
        <v>69</v>
      </c>
      <c r="Z7519">
        <v>12</v>
      </c>
      <c r="AA7519">
        <f t="shared" si="1584"/>
        <v>620</v>
      </c>
      <c r="AB7519">
        <f t="shared" si="1589"/>
        <v>1.0331575243612711E-4</v>
      </c>
      <c r="AC7519" s="175"/>
    </row>
    <row r="7520" spans="1:29">
      <c r="A7520" t="s">
        <v>16273</v>
      </c>
      <c r="B7520" t="s">
        <v>16274</v>
      </c>
      <c r="C7520">
        <v>2.69</v>
      </c>
      <c r="D7520">
        <v>3.19</v>
      </c>
      <c r="E7520">
        <v>2.2599999999999998</v>
      </c>
      <c r="F7520">
        <v>3.13</v>
      </c>
      <c r="G7520">
        <v>4.12</v>
      </c>
      <c r="H7520">
        <v>2.29</v>
      </c>
      <c r="I7520">
        <v>3.68</v>
      </c>
      <c r="J7520">
        <v>4.79</v>
      </c>
      <c r="K7520">
        <v>2.7</v>
      </c>
      <c r="U7520">
        <v>174</v>
      </c>
      <c r="V7520">
        <v>141</v>
      </c>
      <c r="W7520">
        <v>147</v>
      </c>
      <c r="X7520">
        <v>152</v>
      </c>
      <c r="Y7520">
        <v>66</v>
      </c>
      <c r="Z7520">
        <v>23</v>
      </c>
      <c r="AA7520">
        <f t="shared" si="1584"/>
        <v>703</v>
      </c>
      <c r="AB7520">
        <f t="shared" si="1589"/>
        <v>1.1714673219773768E-4</v>
      </c>
      <c r="AC7520" s="175"/>
    </row>
    <row r="7521" spans="1:29">
      <c r="A7521" t="s">
        <v>16275</v>
      </c>
      <c r="B7521" t="s">
        <v>16276</v>
      </c>
      <c r="C7521">
        <v>2.68</v>
      </c>
      <c r="D7521">
        <v>3.18</v>
      </c>
      <c r="E7521">
        <v>2.25</v>
      </c>
      <c r="F7521">
        <v>3.11</v>
      </c>
      <c r="G7521">
        <v>4.1100000000000003</v>
      </c>
      <c r="H7521">
        <v>2.2799999999999998</v>
      </c>
      <c r="I7521">
        <v>3.67</v>
      </c>
      <c r="J7521">
        <v>4.78</v>
      </c>
      <c r="K7521">
        <v>2.7</v>
      </c>
      <c r="U7521">
        <v>209</v>
      </c>
      <c r="V7521">
        <v>170</v>
      </c>
      <c r="W7521">
        <v>171</v>
      </c>
      <c r="X7521">
        <v>187</v>
      </c>
      <c r="Y7521">
        <v>106</v>
      </c>
      <c r="Z7521">
        <v>53</v>
      </c>
      <c r="AA7521">
        <f t="shared" si="1584"/>
        <v>896</v>
      </c>
      <c r="AB7521">
        <f t="shared" si="1589"/>
        <v>1.4930792610124178E-4</v>
      </c>
      <c r="AC7521" s="175">
        <f t="shared" ref="AC7521:AC7581" si="1592">SUM(AB7521:AB7524)/4</f>
        <v>1.9842456808599737E-4</v>
      </c>
    </row>
    <row r="7522" spans="1:29">
      <c r="A7522" t="s">
        <v>16277</v>
      </c>
      <c r="B7522" t="s">
        <v>16278</v>
      </c>
      <c r="C7522">
        <v>2.66</v>
      </c>
      <c r="D7522">
        <v>3.16</v>
      </c>
      <c r="E7522">
        <v>2.2400000000000002</v>
      </c>
      <c r="F7522">
        <v>3.08</v>
      </c>
      <c r="G7522">
        <v>4.08</v>
      </c>
      <c r="H7522">
        <v>2.27</v>
      </c>
      <c r="I7522">
        <v>3.64</v>
      </c>
      <c r="J7522">
        <v>4.7699999999999996</v>
      </c>
      <c r="K7522">
        <v>2.7</v>
      </c>
      <c r="U7522">
        <v>259</v>
      </c>
      <c r="V7522">
        <v>256</v>
      </c>
      <c r="W7522">
        <v>228</v>
      </c>
      <c r="X7522">
        <v>200</v>
      </c>
      <c r="Y7522">
        <v>144</v>
      </c>
      <c r="Z7522">
        <v>168</v>
      </c>
      <c r="AA7522">
        <f t="shared" si="1584"/>
        <v>1255</v>
      </c>
      <c r="AB7522">
        <f t="shared" si="1589"/>
        <v>2.0913107952796699E-4</v>
      </c>
      <c r="AC7522" s="175"/>
    </row>
    <row r="7523" spans="1:29">
      <c r="A7523" t="s">
        <v>16279</v>
      </c>
      <c r="B7523" t="s">
        <v>16280</v>
      </c>
      <c r="C7523">
        <v>2.65</v>
      </c>
      <c r="D7523">
        <v>3.15</v>
      </c>
      <c r="E7523">
        <v>2.2400000000000002</v>
      </c>
      <c r="F7523">
        <v>3.05</v>
      </c>
      <c r="G7523">
        <v>4.0599999999999996</v>
      </c>
      <c r="H7523">
        <v>2.2599999999999998</v>
      </c>
      <c r="I7523">
        <v>3.63</v>
      </c>
      <c r="J7523">
        <v>4.76</v>
      </c>
      <c r="K7523">
        <v>2.7</v>
      </c>
      <c r="U7523">
        <v>243</v>
      </c>
      <c r="V7523">
        <v>262</v>
      </c>
      <c r="W7523">
        <v>285</v>
      </c>
      <c r="X7523">
        <v>144</v>
      </c>
      <c r="Y7523">
        <v>122</v>
      </c>
      <c r="Z7523">
        <v>262</v>
      </c>
      <c r="AA7523">
        <f t="shared" si="1584"/>
        <v>1318</v>
      </c>
      <c r="AB7523">
        <f t="shared" si="1589"/>
        <v>2.1962929308196055E-4</v>
      </c>
      <c r="AC7523" s="175"/>
    </row>
    <row r="7524" spans="1:29">
      <c r="A7524" t="s">
        <v>16281</v>
      </c>
      <c r="B7524" t="s">
        <v>16282</v>
      </c>
      <c r="C7524">
        <v>2.65</v>
      </c>
      <c r="D7524">
        <v>3.15</v>
      </c>
      <c r="E7524">
        <v>2.2400000000000002</v>
      </c>
      <c r="F7524">
        <v>3.01</v>
      </c>
      <c r="G7524">
        <v>4.0199999999999996</v>
      </c>
      <c r="H7524">
        <v>2.23</v>
      </c>
      <c r="I7524">
        <v>3.63</v>
      </c>
      <c r="J7524">
        <v>4.76</v>
      </c>
      <c r="K7524">
        <v>2.7</v>
      </c>
      <c r="U7524">
        <v>226</v>
      </c>
      <c r="V7524">
        <v>245</v>
      </c>
      <c r="W7524">
        <v>269</v>
      </c>
      <c r="X7524">
        <v>174</v>
      </c>
      <c r="Y7524">
        <v>154</v>
      </c>
      <c r="Z7524">
        <v>226</v>
      </c>
      <c r="AA7524">
        <f t="shared" si="1584"/>
        <v>1294</v>
      </c>
      <c r="AB7524">
        <f t="shared" si="1589"/>
        <v>2.1562997363282015E-4</v>
      </c>
      <c r="AC7524" s="175"/>
    </row>
    <row r="7525" spans="1:29">
      <c r="A7525" t="s">
        <v>16283</v>
      </c>
      <c r="B7525" t="s">
        <v>16284</v>
      </c>
      <c r="C7525">
        <v>2.73</v>
      </c>
      <c r="D7525">
        <v>3.22</v>
      </c>
      <c r="E7525">
        <v>2.27</v>
      </c>
      <c r="F7525">
        <v>3.07</v>
      </c>
      <c r="G7525">
        <v>4.03</v>
      </c>
      <c r="H7525">
        <v>2.21</v>
      </c>
      <c r="I7525">
        <v>3.72</v>
      </c>
      <c r="J7525">
        <v>4.8099999999999996</v>
      </c>
      <c r="K7525">
        <v>2.7</v>
      </c>
      <c r="U7525">
        <v>244</v>
      </c>
      <c r="V7525">
        <v>246</v>
      </c>
      <c r="W7525">
        <v>263</v>
      </c>
      <c r="X7525">
        <v>119</v>
      </c>
      <c r="Y7525">
        <v>138</v>
      </c>
      <c r="Z7525">
        <v>171</v>
      </c>
      <c r="AA7525">
        <f t="shared" si="1584"/>
        <v>1181</v>
      </c>
      <c r="AB7525">
        <f t="shared" si="1589"/>
        <v>1.9679984455978408E-4</v>
      </c>
      <c r="AC7525" s="175">
        <f t="shared" ref="AC7525:AC7585" si="1593">SUM(AB7525:AB7528)/4</f>
        <v>1.8526014156591017E-4</v>
      </c>
    </row>
    <row r="7526" spans="1:29">
      <c r="A7526" t="s">
        <v>16285</v>
      </c>
      <c r="B7526" t="s">
        <v>16286</v>
      </c>
      <c r="C7526">
        <v>2.85</v>
      </c>
      <c r="D7526">
        <v>3.33</v>
      </c>
      <c r="E7526">
        <v>2.3199999999999998</v>
      </c>
      <c r="F7526">
        <v>3.23</v>
      </c>
      <c r="G7526">
        <v>4.1500000000000004</v>
      </c>
      <c r="H7526">
        <v>2.25</v>
      </c>
      <c r="I7526">
        <v>3.85</v>
      </c>
      <c r="J7526">
        <v>4.8899999999999997</v>
      </c>
      <c r="K7526">
        <v>2.7</v>
      </c>
      <c r="U7526">
        <v>236</v>
      </c>
      <c r="V7526">
        <v>239</v>
      </c>
      <c r="W7526">
        <v>250</v>
      </c>
      <c r="X7526">
        <v>103</v>
      </c>
      <c r="Y7526">
        <v>140</v>
      </c>
      <c r="Z7526">
        <v>164</v>
      </c>
      <c r="AA7526">
        <f t="shared" si="1584"/>
        <v>1132</v>
      </c>
      <c r="AB7526">
        <f t="shared" si="1589"/>
        <v>1.8863456735112241E-4</v>
      </c>
      <c r="AC7526" s="175"/>
    </row>
    <row r="7527" spans="1:29">
      <c r="A7527" t="s">
        <v>16287</v>
      </c>
      <c r="B7527" t="s">
        <v>16288</v>
      </c>
      <c r="C7527">
        <v>2.98</v>
      </c>
      <c r="D7527">
        <v>3.44</v>
      </c>
      <c r="E7527">
        <v>2.37</v>
      </c>
      <c r="F7527">
        <v>3.49</v>
      </c>
      <c r="G7527">
        <v>4.3899999999999997</v>
      </c>
      <c r="H7527">
        <v>2.35</v>
      </c>
      <c r="I7527">
        <v>3.99</v>
      </c>
      <c r="J7527">
        <v>4.97</v>
      </c>
      <c r="K7527">
        <v>2.7</v>
      </c>
      <c r="U7527">
        <v>221</v>
      </c>
      <c r="V7527">
        <v>233</v>
      </c>
      <c r="W7527">
        <v>240</v>
      </c>
      <c r="X7527">
        <v>108</v>
      </c>
      <c r="Y7527">
        <v>133</v>
      </c>
      <c r="Z7527">
        <v>149</v>
      </c>
      <c r="AA7527">
        <f t="shared" si="1584"/>
        <v>1084</v>
      </c>
      <c r="AB7527">
        <f t="shared" si="1589"/>
        <v>1.8063592845284161E-4</v>
      </c>
      <c r="AC7527" s="175"/>
    </row>
    <row r="7528" spans="1:29">
      <c r="A7528" t="s">
        <v>16289</v>
      </c>
      <c r="B7528" t="s">
        <v>16290</v>
      </c>
      <c r="C7528">
        <v>3.09</v>
      </c>
      <c r="D7528">
        <v>3.53</v>
      </c>
      <c r="E7528">
        <v>2.41</v>
      </c>
      <c r="F7528">
        <v>3.68</v>
      </c>
      <c r="G7528">
        <v>4.55</v>
      </c>
      <c r="H7528">
        <v>2.41</v>
      </c>
      <c r="I7528">
        <v>4.0999999999999996</v>
      </c>
      <c r="J7528">
        <v>5.04</v>
      </c>
      <c r="K7528">
        <v>2.7</v>
      </c>
      <c r="U7528">
        <v>224</v>
      </c>
      <c r="V7528">
        <v>224</v>
      </c>
      <c r="W7528">
        <v>229</v>
      </c>
      <c r="X7528">
        <v>93</v>
      </c>
      <c r="Y7528">
        <v>129</v>
      </c>
      <c r="Z7528">
        <v>151</v>
      </c>
      <c r="AA7528">
        <f t="shared" si="1584"/>
        <v>1050</v>
      </c>
      <c r="AB7528">
        <f t="shared" si="1589"/>
        <v>1.7497022589989269E-4</v>
      </c>
      <c r="AC7528" s="175"/>
    </row>
    <row r="7529" spans="1:29">
      <c r="A7529" t="s">
        <v>16291</v>
      </c>
      <c r="B7529" t="s">
        <v>16292</v>
      </c>
      <c r="C7529">
        <v>3.17</v>
      </c>
      <c r="D7529">
        <v>3.6</v>
      </c>
      <c r="E7529">
        <v>2.4500000000000002</v>
      </c>
      <c r="F7529">
        <v>3.83</v>
      </c>
      <c r="G7529">
        <v>4.6900000000000004</v>
      </c>
      <c r="H7529">
        <v>2.4700000000000002</v>
      </c>
      <c r="I7529">
        <v>4.1900000000000004</v>
      </c>
      <c r="J7529">
        <v>5.09</v>
      </c>
      <c r="K7529">
        <v>2.7</v>
      </c>
      <c r="U7529">
        <v>209</v>
      </c>
      <c r="V7529">
        <v>222</v>
      </c>
      <c r="W7529">
        <v>225</v>
      </c>
      <c r="X7529">
        <v>94</v>
      </c>
      <c r="Y7529">
        <v>130</v>
      </c>
      <c r="Z7529">
        <v>145</v>
      </c>
      <c r="AA7529">
        <f t="shared" si="1584"/>
        <v>1025</v>
      </c>
      <c r="AB7529">
        <f t="shared" si="1589"/>
        <v>1.7080426814037144E-4</v>
      </c>
      <c r="AC7529" s="175">
        <f t="shared" ref="AC7529:AC7589" si="1594">SUM(AB7529:AB7532)/4</f>
        <v>1.6559682094096988E-4</v>
      </c>
    </row>
    <row r="7530" spans="1:29">
      <c r="A7530" t="s">
        <v>16293</v>
      </c>
      <c r="B7530" t="s">
        <v>16294</v>
      </c>
      <c r="C7530">
        <v>3.22</v>
      </c>
      <c r="D7530">
        <v>3.64</v>
      </c>
      <c r="E7530">
        <v>2.46</v>
      </c>
      <c r="F7530">
        <v>3.95</v>
      </c>
      <c r="G7530">
        <v>4.79</v>
      </c>
      <c r="H7530">
        <v>2.52</v>
      </c>
      <c r="I7530">
        <v>4.24</v>
      </c>
      <c r="J7530">
        <v>5.1100000000000003</v>
      </c>
      <c r="K7530">
        <v>2.7</v>
      </c>
      <c r="U7530">
        <v>207</v>
      </c>
      <c r="V7530">
        <v>224</v>
      </c>
      <c r="W7530">
        <v>230</v>
      </c>
      <c r="X7530">
        <v>83</v>
      </c>
      <c r="Y7530">
        <v>119</v>
      </c>
      <c r="Z7530">
        <v>117</v>
      </c>
      <c r="AA7530">
        <f t="shared" si="1584"/>
        <v>980</v>
      </c>
      <c r="AB7530">
        <f t="shared" si="1589"/>
        <v>1.6330554417323318E-4</v>
      </c>
      <c r="AC7530" s="175"/>
    </row>
    <row r="7531" spans="1:29">
      <c r="A7531" t="s">
        <v>16295</v>
      </c>
      <c r="B7531" t="s">
        <v>16296</v>
      </c>
      <c r="C7531">
        <v>3.22</v>
      </c>
      <c r="D7531">
        <v>3.64</v>
      </c>
      <c r="E7531">
        <v>2.46</v>
      </c>
      <c r="F7531">
        <v>3.96</v>
      </c>
      <c r="G7531">
        <v>4.8099999999999996</v>
      </c>
      <c r="H7531">
        <v>2.5299999999999998</v>
      </c>
      <c r="I7531">
        <v>4.24</v>
      </c>
      <c r="J7531">
        <v>5.1100000000000003</v>
      </c>
      <c r="K7531">
        <v>2.7</v>
      </c>
      <c r="U7531">
        <v>216</v>
      </c>
      <c r="V7531">
        <v>224</v>
      </c>
      <c r="W7531">
        <v>236</v>
      </c>
      <c r="X7531">
        <v>77</v>
      </c>
      <c r="Y7531">
        <v>122</v>
      </c>
      <c r="Z7531">
        <v>112</v>
      </c>
      <c r="AA7531">
        <f t="shared" si="1584"/>
        <v>987</v>
      </c>
      <c r="AB7531">
        <f t="shared" si="1589"/>
        <v>1.6447201234589913E-4</v>
      </c>
      <c r="AC7531" s="175"/>
    </row>
    <row r="7532" spans="1:29">
      <c r="A7532" t="s">
        <v>16297</v>
      </c>
      <c r="B7532" t="s">
        <v>16298</v>
      </c>
      <c r="C7532">
        <v>3.14</v>
      </c>
      <c r="D7532">
        <v>3.58</v>
      </c>
      <c r="E7532">
        <v>2.4300000000000002</v>
      </c>
      <c r="F7532">
        <v>3.85</v>
      </c>
      <c r="G7532">
        <v>4.72</v>
      </c>
      <c r="H7532">
        <v>2.5</v>
      </c>
      <c r="I7532">
        <v>4.16</v>
      </c>
      <c r="J7532">
        <v>5.07</v>
      </c>
      <c r="K7532">
        <v>2.7</v>
      </c>
      <c r="U7532">
        <v>220</v>
      </c>
      <c r="V7532">
        <v>230</v>
      </c>
      <c r="W7532">
        <v>246</v>
      </c>
      <c r="X7532">
        <v>76</v>
      </c>
      <c r="Y7532">
        <v>111</v>
      </c>
      <c r="Z7532">
        <v>100</v>
      </c>
      <c r="AA7532">
        <f t="shared" si="1584"/>
        <v>983</v>
      </c>
      <c r="AB7532">
        <f t="shared" si="1589"/>
        <v>1.6380545910437574E-4</v>
      </c>
      <c r="AC7532" s="175"/>
    </row>
    <row r="7533" spans="1:29">
      <c r="A7533" t="s">
        <v>16299</v>
      </c>
      <c r="B7533" t="s">
        <v>16300</v>
      </c>
      <c r="C7533">
        <v>2.99</v>
      </c>
      <c r="D7533">
        <v>3.45</v>
      </c>
      <c r="E7533">
        <v>2.38</v>
      </c>
      <c r="F7533">
        <v>3.57</v>
      </c>
      <c r="G7533">
        <v>4.4800000000000004</v>
      </c>
      <c r="H7533">
        <v>2.4</v>
      </c>
      <c r="I7533">
        <v>4</v>
      </c>
      <c r="J7533">
        <v>4.9800000000000004</v>
      </c>
      <c r="K7533">
        <v>2.7</v>
      </c>
      <c r="U7533">
        <v>220</v>
      </c>
      <c r="V7533">
        <v>241</v>
      </c>
      <c r="W7533">
        <v>256</v>
      </c>
      <c r="X7533">
        <v>71</v>
      </c>
      <c r="Y7533">
        <v>109</v>
      </c>
      <c r="Z7533">
        <v>118</v>
      </c>
      <c r="AA7533">
        <f t="shared" si="1584"/>
        <v>1015</v>
      </c>
      <c r="AB7533">
        <f t="shared" si="1589"/>
        <v>1.6913788503656295E-4</v>
      </c>
      <c r="AC7533" s="175">
        <f t="shared" ref="AC7533:AC7593" si="1595">SUM(AB7533:AB7536)/4</f>
        <v>1.7905286450422354E-4</v>
      </c>
    </row>
    <row r="7534" spans="1:29">
      <c r="A7534" t="s">
        <v>16301</v>
      </c>
      <c r="B7534" t="s">
        <v>16302</v>
      </c>
      <c r="C7534">
        <v>2.9</v>
      </c>
      <c r="D7534">
        <v>3.37</v>
      </c>
      <c r="E7534">
        <v>2.34</v>
      </c>
      <c r="F7534">
        <v>3.38</v>
      </c>
      <c r="G7534">
        <v>4.3099999999999996</v>
      </c>
      <c r="H7534">
        <v>2.33</v>
      </c>
      <c r="I7534">
        <v>3.9</v>
      </c>
      <c r="J7534">
        <v>4.92</v>
      </c>
      <c r="K7534">
        <v>2.7</v>
      </c>
      <c r="U7534">
        <v>236</v>
      </c>
      <c r="V7534">
        <v>249</v>
      </c>
      <c r="W7534">
        <v>264</v>
      </c>
      <c r="X7534">
        <v>73</v>
      </c>
      <c r="Y7534">
        <v>117</v>
      </c>
      <c r="Z7534">
        <v>139</v>
      </c>
      <c r="AA7534">
        <f t="shared" si="1584"/>
        <v>1078</v>
      </c>
      <c r="AB7534">
        <f t="shared" si="1589"/>
        <v>1.7963609859055651E-4</v>
      </c>
      <c r="AC7534" s="175"/>
    </row>
    <row r="7535" spans="1:29">
      <c r="A7535" t="s">
        <v>16303</v>
      </c>
      <c r="B7535" t="s">
        <v>16304</v>
      </c>
      <c r="C7535">
        <v>2.85</v>
      </c>
      <c r="D7535">
        <v>3.32</v>
      </c>
      <c r="E7535">
        <v>2.3199999999999998</v>
      </c>
      <c r="F7535">
        <v>3.29</v>
      </c>
      <c r="G7535">
        <v>4.2300000000000004</v>
      </c>
      <c r="H7535">
        <v>2.2999999999999998</v>
      </c>
      <c r="I7535">
        <v>3.84</v>
      </c>
      <c r="J7535">
        <v>4.8899999999999997</v>
      </c>
      <c r="K7535">
        <v>2.7</v>
      </c>
      <c r="U7535">
        <v>234</v>
      </c>
      <c r="V7535">
        <v>254</v>
      </c>
      <c r="W7535">
        <v>268</v>
      </c>
      <c r="X7535">
        <v>84</v>
      </c>
      <c r="Y7535">
        <v>123</v>
      </c>
      <c r="Z7535">
        <v>135</v>
      </c>
      <c r="AA7535">
        <f t="shared" si="1584"/>
        <v>1098</v>
      </c>
      <c r="AB7535">
        <f t="shared" si="1589"/>
        <v>1.8296886479817352E-4</v>
      </c>
      <c r="AC7535" s="175"/>
    </row>
    <row r="7536" spans="1:29">
      <c r="A7536" t="s">
        <v>16305</v>
      </c>
      <c r="B7536" t="s">
        <v>16306</v>
      </c>
      <c r="C7536">
        <v>2.81</v>
      </c>
      <c r="D7536">
        <v>3.29</v>
      </c>
      <c r="E7536">
        <v>2.2999999999999998</v>
      </c>
      <c r="F7536">
        <v>3.23</v>
      </c>
      <c r="G7536">
        <v>4.1900000000000004</v>
      </c>
      <c r="H7536">
        <v>2.2799999999999998</v>
      </c>
      <c r="I7536">
        <v>3.8</v>
      </c>
      <c r="J7536">
        <v>4.8600000000000003</v>
      </c>
      <c r="K7536">
        <v>2.7</v>
      </c>
      <c r="U7536">
        <v>224</v>
      </c>
      <c r="V7536">
        <v>253</v>
      </c>
      <c r="W7536">
        <v>266</v>
      </c>
      <c r="X7536">
        <v>95</v>
      </c>
      <c r="Y7536">
        <v>127</v>
      </c>
      <c r="Z7536">
        <v>142</v>
      </c>
      <c r="AA7536">
        <f t="shared" si="1584"/>
        <v>1107</v>
      </c>
      <c r="AB7536">
        <f t="shared" si="1589"/>
        <v>1.8446860959160115E-4</v>
      </c>
      <c r="AC7536" s="175"/>
    </row>
    <row r="7537" spans="1:29">
      <c r="A7537" t="s">
        <v>16307</v>
      </c>
      <c r="B7537" t="s">
        <v>16308</v>
      </c>
      <c r="C7537">
        <v>2.78</v>
      </c>
      <c r="D7537">
        <v>3.27</v>
      </c>
      <c r="E7537">
        <v>2.29</v>
      </c>
      <c r="F7537">
        <v>3.19</v>
      </c>
      <c r="G7537">
        <v>4.1500000000000004</v>
      </c>
      <c r="H7537">
        <v>2.27</v>
      </c>
      <c r="I7537">
        <v>3.77</v>
      </c>
      <c r="J7537">
        <v>4.84</v>
      </c>
      <c r="K7537">
        <v>2.7</v>
      </c>
      <c r="U7537">
        <v>226</v>
      </c>
      <c r="V7537">
        <v>244</v>
      </c>
      <c r="W7537">
        <v>253</v>
      </c>
      <c r="X7537">
        <v>95</v>
      </c>
      <c r="Y7537">
        <v>138</v>
      </c>
      <c r="Z7537">
        <v>147</v>
      </c>
      <c r="AA7537">
        <f t="shared" si="1584"/>
        <v>1103</v>
      </c>
      <c r="AB7537">
        <f t="shared" si="1589"/>
        <v>1.8380205635007776E-4</v>
      </c>
      <c r="AC7537" s="175">
        <f t="shared" ref="AC7537:AC7597" si="1596">SUM(AB7537:AB7540)/4</f>
        <v>1.5064103258428856E-4</v>
      </c>
    </row>
    <row r="7538" spans="1:29">
      <c r="A7538" t="s">
        <v>16309</v>
      </c>
      <c r="B7538" t="s">
        <v>16310</v>
      </c>
      <c r="C7538">
        <v>2.77</v>
      </c>
      <c r="D7538">
        <v>3.26</v>
      </c>
      <c r="E7538">
        <v>2.2799999999999998</v>
      </c>
      <c r="F7538">
        <v>3.17</v>
      </c>
      <c r="G7538">
        <v>4.1399999999999997</v>
      </c>
      <c r="H7538">
        <v>2.2599999999999998</v>
      </c>
      <c r="I7538">
        <v>3.76</v>
      </c>
      <c r="J7538">
        <v>4.84</v>
      </c>
      <c r="K7538">
        <v>2.7</v>
      </c>
      <c r="U7538">
        <v>212</v>
      </c>
      <c r="V7538">
        <v>221</v>
      </c>
      <c r="W7538">
        <v>225</v>
      </c>
      <c r="X7538">
        <v>108</v>
      </c>
      <c r="Y7538">
        <v>134</v>
      </c>
      <c r="Z7538">
        <v>126</v>
      </c>
      <c r="AA7538">
        <f t="shared" si="1584"/>
        <v>1026</v>
      </c>
      <c r="AB7538">
        <f t="shared" si="1589"/>
        <v>1.7097090645075229E-4</v>
      </c>
      <c r="AC7538" s="175"/>
    </row>
    <row r="7539" spans="1:29">
      <c r="A7539" t="s">
        <v>16311</v>
      </c>
      <c r="B7539" t="s">
        <v>16312</v>
      </c>
      <c r="C7539">
        <v>2.76</v>
      </c>
      <c r="D7539">
        <v>3.25</v>
      </c>
      <c r="E7539">
        <v>2.2799999999999998</v>
      </c>
      <c r="F7539">
        <v>3.14</v>
      </c>
      <c r="G7539">
        <v>4.1100000000000003</v>
      </c>
      <c r="H7539">
        <v>2.25</v>
      </c>
      <c r="I7539">
        <v>3.75</v>
      </c>
      <c r="J7539">
        <v>4.83</v>
      </c>
      <c r="K7539">
        <v>2.7</v>
      </c>
      <c r="U7539">
        <v>188</v>
      </c>
      <c r="V7539">
        <v>189</v>
      </c>
      <c r="W7539">
        <v>165</v>
      </c>
      <c r="X7539">
        <v>94</v>
      </c>
      <c r="Y7539">
        <v>122</v>
      </c>
      <c r="Z7539">
        <v>73</v>
      </c>
      <c r="AA7539">
        <f t="shared" si="1584"/>
        <v>831</v>
      </c>
      <c r="AB7539">
        <f t="shared" si="1589"/>
        <v>1.3847643592648651E-4</v>
      </c>
      <c r="AC7539" s="175"/>
    </row>
    <row r="7540" spans="1:29">
      <c r="A7540" t="s">
        <v>16313</v>
      </c>
      <c r="B7540" t="s">
        <v>16314</v>
      </c>
      <c r="C7540">
        <v>2.74</v>
      </c>
      <c r="D7540">
        <v>3.23</v>
      </c>
      <c r="E7540">
        <v>2.27</v>
      </c>
      <c r="F7540">
        <v>3.11</v>
      </c>
      <c r="G7540">
        <v>4.08</v>
      </c>
      <c r="H7540">
        <v>2.2400000000000002</v>
      </c>
      <c r="I7540">
        <v>3.72</v>
      </c>
      <c r="J7540">
        <v>4.82</v>
      </c>
      <c r="K7540">
        <v>2.7</v>
      </c>
      <c r="U7540">
        <v>182</v>
      </c>
      <c r="V7540">
        <v>138</v>
      </c>
      <c r="W7540">
        <v>136</v>
      </c>
      <c r="X7540">
        <v>79</v>
      </c>
      <c r="Y7540">
        <v>91</v>
      </c>
      <c r="Z7540">
        <v>30</v>
      </c>
      <c r="AA7540">
        <f t="shared" si="1584"/>
        <v>656</v>
      </c>
      <c r="AB7540">
        <f t="shared" si="1589"/>
        <v>1.0931473160983773E-4</v>
      </c>
      <c r="AC7540" s="175"/>
    </row>
    <row r="7541" spans="1:29">
      <c r="A7541" t="s">
        <v>16315</v>
      </c>
      <c r="B7541" t="s">
        <v>16316</v>
      </c>
      <c r="C7541">
        <v>2.72</v>
      </c>
      <c r="D7541">
        <v>3.22</v>
      </c>
      <c r="E7541">
        <v>2.27</v>
      </c>
      <c r="F7541">
        <v>3.09</v>
      </c>
      <c r="G7541">
        <v>4.0599999999999996</v>
      </c>
      <c r="H7541">
        <v>2.23</v>
      </c>
      <c r="I7541">
        <v>3.71</v>
      </c>
      <c r="J7541">
        <v>4.8099999999999996</v>
      </c>
      <c r="K7541">
        <v>2.7</v>
      </c>
      <c r="U7541">
        <v>186</v>
      </c>
      <c r="V7541">
        <v>125</v>
      </c>
      <c r="W7541">
        <v>139</v>
      </c>
      <c r="X7541">
        <v>69</v>
      </c>
      <c r="Y7541">
        <v>68</v>
      </c>
      <c r="Z7541">
        <v>13</v>
      </c>
      <c r="AA7541">
        <f t="shared" si="1584"/>
        <v>600</v>
      </c>
      <c r="AB7541">
        <f t="shared" si="1589"/>
        <v>9.9982986228510119E-5</v>
      </c>
      <c r="AC7541" s="175">
        <f t="shared" ref="AC7541:AC7601" si="1597">SUM(AB7541:AB7544)/4</f>
        <v>1.0752336977324358E-4</v>
      </c>
    </row>
    <row r="7542" spans="1:29">
      <c r="A7542" t="s">
        <v>16317</v>
      </c>
      <c r="B7542" t="s">
        <v>16318</v>
      </c>
      <c r="C7542">
        <v>2.71</v>
      </c>
      <c r="D7542">
        <v>3.21</v>
      </c>
      <c r="E7542">
        <v>2.2599999999999998</v>
      </c>
      <c r="F7542">
        <v>3.07</v>
      </c>
      <c r="G7542">
        <v>4.04</v>
      </c>
      <c r="H7542">
        <v>2.23</v>
      </c>
      <c r="I7542">
        <v>3.7</v>
      </c>
      <c r="J7542">
        <v>4.8</v>
      </c>
      <c r="K7542">
        <v>2.7</v>
      </c>
      <c r="U7542">
        <v>187</v>
      </c>
      <c r="V7542">
        <v>134</v>
      </c>
      <c r="W7542">
        <v>143</v>
      </c>
      <c r="X7542">
        <v>87</v>
      </c>
      <c r="Y7542">
        <v>71</v>
      </c>
      <c r="Z7542">
        <v>15</v>
      </c>
      <c r="AA7542">
        <f t="shared" si="1584"/>
        <v>637</v>
      </c>
      <c r="AB7542">
        <f t="shared" si="1589"/>
        <v>1.0614860371260157E-4</v>
      </c>
      <c r="AC7542" s="175"/>
    </row>
    <row r="7543" spans="1:29">
      <c r="A7543" t="s">
        <v>16319</v>
      </c>
      <c r="B7543" t="s">
        <v>16320</v>
      </c>
      <c r="C7543">
        <v>2.71</v>
      </c>
      <c r="D7543">
        <v>3.2</v>
      </c>
      <c r="E7543">
        <v>2.2599999999999998</v>
      </c>
      <c r="F7543">
        <v>3.07</v>
      </c>
      <c r="G7543">
        <v>4.05</v>
      </c>
      <c r="H7543">
        <v>2.23</v>
      </c>
      <c r="I7543">
        <v>3.69</v>
      </c>
      <c r="J7543">
        <v>4.8</v>
      </c>
      <c r="K7543">
        <v>2.7</v>
      </c>
      <c r="U7543">
        <v>192</v>
      </c>
      <c r="V7543">
        <v>136</v>
      </c>
      <c r="W7543">
        <v>147</v>
      </c>
      <c r="X7543">
        <v>90</v>
      </c>
      <c r="Y7543">
        <v>69</v>
      </c>
      <c r="Z7543">
        <v>12</v>
      </c>
      <c r="AA7543">
        <f t="shared" si="1584"/>
        <v>646</v>
      </c>
      <c r="AB7543">
        <f t="shared" si="1589"/>
        <v>1.0764834850602922E-4</v>
      </c>
      <c r="AC7543" s="175"/>
    </row>
    <row r="7544" spans="1:29">
      <c r="A7544" t="s">
        <v>16321</v>
      </c>
      <c r="B7544" t="s">
        <v>16322</v>
      </c>
      <c r="C7544">
        <v>2.7</v>
      </c>
      <c r="D7544">
        <v>3.2</v>
      </c>
      <c r="E7544">
        <v>2.2599999999999998</v>
      </c>
      <c r="F7544">
        <v>3.06</v>
      </c>
      <c r="G7544">
        <v>4.04</v>
      </c>
      <c r="H7544">
        <v>2.2200000000000002</v>
      </c>
      <c r="I7544">
        <v>3.69</v>
      </c>
      <c r="J7544">
        <v>4.79</v>
      </c>
      <c r="K7544">
        <v>2.7</v>
      </c>
      <c r="U7544">
        <v>211</v>
      </c>
      <c r="V7544">
        <v>149</v>
      </c>
      <c r="W7544">
        <v>157</v>
      </c>
      <c r="X7544">
        <v>92</v>
      </c>
      <c r="Y7544">
        <v>66</v>
      </c>
      <c r="Z7544">
        <v>23</v>
      </c>
      <c r="AA7544">
        <f t="shared" si="1584"/>
        <v>698</v>
      </c>
      <c r="AB7544">
        <f t="shared" si="1589"/>
        <v>1.1631354064583344E-4</v>
      </c>
      <c r="AC7544" s="175"/>
    </row>
    <row r="7545" spans="1:29">
      <c r="A7545" t="s">
        <v>16323</v>
      </c>
      <c r="B7545" t="s">
        <v>16324</v>
      </c>
      <c r="C7545">
        <v>2.7</v>
      </c>
      <c r="D7545">
        <v>3.2</v>
      </c>
      <c r="E7545">
        <v>2.2599999999999998</v>
      </c>
      <c r="F7545">
        <v>3.06</v>
      </c>
      <c r="G7545">
        <v>4.04</v>
      </c>
      <c r="H7545">
        <v>2.23</v>
      </c>
      <c r="I7545">
        <v>3.69</v>
      </c>
      <c r="J7545">
        <v>4.8</v>
      </c>
      <c r="K7545">
        <v>2.7</v>
      </c>
      <c r="U7545">
        <v>221</v>
      </c>
      <c r="V7545">
        <v>179</v>
      </c>
      <c r="W7545">
        <v>181</v>
      </c>
      <c r="X7545">
        <v>123</v>
      </c>
      <c r="Y7545">
        <v>106</v>
      </c>
      <c r="Z7545">
        <v>53</v>
      </c>
      <c r="AA7545">
        <f t="shared" si="1584"/>
        <v>863</v>
      </c>
      <c r="AB7545">
        <f t="shared" si="1589"/>
        <v>1.4380886185867372E-4</v>
      </c>
      <c r="AC7545" s="175">
        <f t="shared" ref="AC7545:AC7605" si="1598">SUM(AB7545:AB7548)/4</f>
        <v>2.0983929234708561E-4</v>
      </c>
    </row>
    <row r="7546" spans="1:29">
      <c r="A7546" t="s">
        <v>16325</v>
      </c>
      <c r="B7546" t="s">
        <v>16326</v>
      </c>
      <c r="C7546">
        <v>2.71</v>
      </c>
      <c r="D7546">
        <v>3.2</v>
      </c>
      <c r="E7546">
        <v>2.2599999999999998</v>
      </c>
      <c r="F7546">
        <v>3.06</v>
      </c>
      <c r="G7546">
        <v>4.04</v>
      </c>
      <c r="H7546">
        <v>2.23</v>
      </c>
      <c r="I7546">
        <v>3.69</v>
      </c>
      <c r="J7546">
        <v>4.8</v>
      </c>
      <c r="K7546">
        <v>2.7</v>
      </c>
      <c r="U7546">
        <v>248</v>
      </c>
      <c r="V7546">
        <v>270</v>
      </c>
      <c r="W7546">
        <v>241</v>
      </c>
      <c r="X7546">
        <v>199</v>
      </c>
      <c r="Y7546">
        <v>144</v>
      </c>
      <c r="Z7546">
        <v>168</v>
      </c>
      <c r="AA7546">
        <f t="shared" si="1584"/>
        <v>1270</v>
      </c>
      <c r="AB7546">
        <f t="shared" si="1589"/>
        <v>2.1163065418367975E-4</v>
      </c>
      <c r="AC7546" s="175"/>
    </row>
    <row r="7547" spans="1:29">
      <c r="A7547" t="s">
        <v>16327</v>
      </c>
      <c r="B7547" t="s">
        <v>16328</v>
      </c>
      <c r="C7547">
        <v>2.71</v>
      </c>
      <c r="D7547">
        <v>3.2</v>
      </c>
      <c r="E7547">
        <v>2.2599999999999998</v>
      </c>
      <c r="F7547">
        <v>3.06</v>
      </c>
      <c r="G7547">
        <v>4.04</v>
      </c>
      <c r="H7547">
        <v>2.2200000000000002</v>
      </c>
      <c r="I7547">
        <v>3.69</v>
      </c>
      <c r="J7547">
        <v>4.8</v>
      </c>
      <c r="K7547">
        <v>2.7</v>
      </c>
      <c r="U7547">
        <v>287</v>
      </c>
      <c r="V7547">
        <v>274</v>
      </c>
      <c r="W7547">
        <v>301</v>
      </c>
      <c r="X7547">
        <v>219</v>
      </c>
      <c r="Y7547">
        <v>122</v>
      </c>
      <c r="Z7547">
        <v>262</v>
      </c>
      <c r="AA7547">
        <f t="shared" si="1584"/>
        <v>1465</v>
      </c>
      <c r="AB7547">
        <f t="shared" si="1589"/>
        <v>2.4412512470794553E-4</v>
      </c>
      <c r="AC7547" s="175"/>
    </row>
    <row r="7548" spans="1:29">
      <c r="A7548" t="s">
        <v>16329</v>
      </c>
      <c r="B7548" t="s">
        <v>16330</v>
      </c>
      <c r="C7548">
        <v>2.71</v>
      </c>
      <c r="D7548">
        <v>3.21</v>
      </c>
      <c r="E7548">
        <v>2.2599999999999998</v>
      </c>
      <c r="F7548">
        <v>3.04</v>
      </c>
      <c r="G7548">
        <v>4.01</v>
      </c>
      <c r="H7548">
        <v>2.21</v>
      </c>
      <c r="I7548">
        <v>3.7</v>
      </c>
      <c r="J7548">
        <v>4.8</v>
      </c>
      <c r="K7548">
        <v>2.7</v>
      </c>
      <c r="U7548">
        <v>298</v>
      </c>
      <c r="V7548">
        <v>258</v>
      </c>
      <c r="W7548">
        <v>284</v>
      </c>
      <c r="X7548">
        <v>219</v>
      </c>
      <c r="Y7548">
        <v>154</v>
      </c>
      <c r="Z7548">
        <v>226</v>
      </c>
      <c r="AA7548">
        <f t="shared" si="1584"/>
        <v>1439</v>
      </c>
      <c r="AB7548">
        <f t="shared" si="1589"/>
        <v>2.3979252863804343E-4</v>
      </c>
      <c r="AC7548" s="175"/>
    </row>
    <row r="7549" spans="1:29">
      <c r="A7549" t="s">
        <v>16331</v>
      </c>
      <c r="B7549" t="s">
        <v>16332</v>
      </c>
      <c r="C7549">
        <v>2.75</v>
      </c>
      <c r="D7549">
        <v>3.24</v>
      </c>
      <c r="E7549">
        <v>2.2799999999999998</v>
      </c>
      <c r="F7549">
        <v>3.05</v>
      </c>
      <c r="G7549">
        <v>4.01</v>
      </c>
      <c r="H7549">
        <v>2.19</v>
      </c>
      <c r="I7549">
        <v>3.74</v>
      </c>
      <c r="J7549">
        <v>4.83</v>
      </c>
      <c r="K7549">
        <v>2.7</v>
      </c>
      <c r="U7549">
        <v>317</v>
      </c>
      <c r="V7549">
        <v>259</v>
      </c>
      <c r="W7549">
        <v>279</v>
      </c>
      <c r="X7549">
        <v>155</v>
      </c>
      <c r="Y7549">
        <v>138</v>
      </c>
      <c r="Z7549">
        <v>171</v>
      </c>
      <c r="AA7549">
        <f t="shared" si="1584"/>
        <v>1319</v>
      </c>
      <c r="AB7549">
        <f t="shared" si="1589"/>
        <v>2.197959313923414E-4</v>
      </c>
      <c r="AC7549" s="175">
        <f t="shared" ref="AC7549:AC7609" si="1599">SUM(AB7549:AB7552)/4</f>
        <v>2.0708976022580156E-4</v>
      </c>
    </row>
    <row r="7550" spans="1:29">
      <c r="A7550" t="s">
        <v>16333</v>
      </c>
      <c r="B7550" t="s">
        <v>16334</v>
      </c>
      <c r="C7550">
        <v>2.81</v>
      </c>
      <c r="D7550">
        <v>3.29</v>
      </c>
      <c r="E7550">
        <v>2.2999999999999998</v>
      </c>
      <c r="F7550">
        <v>3.11</v>
      </c>
      <c r="G7550">
        <v>4.04</v>
      </c>
      <c r="H7550">
        <v>2.19</v>
      </c>
      <c r="I7550">
        <v>3.8</v>
      </c>
      <c r="J7550">
        <v>4.8600000000000003</v>
      </c>
      <c r="K7550">
        <v>2.7</v>
      </c>
      <c r="U7550">
        <v>305</v>
      </c>
      <c r="V7550">
        <v>252</v>
      </c>
      <c r="W7550">
        <v>267</v>
      </c>
      <c r="X7550">
        <v>143</v>
      </c>
      <c r="Y7550">
        <v>140</v>
      </c>
      <c r="Z7550">
        <v>164</v>
      </c>
      <c r="AA7550">
        <f t="shared" si="1584"/>
        <v>1271</v>
      </c>
      <c r="AB7550">
        <f t="shared" si="1589"/>
        <v>2.1179729249406061E-4</v>
      </c>
      <c r="AC7550" s="175"/>
    </row>
    <row r="7551" spans="1:29">
      <c r="A7551" t="s">
        <v>16335</v>
      </c>
      <c r="B7551" t="s">
        <v>16336</v>
      </c>
      <c r="C7551">
        <v>2.88</v>
      </c>
      <c r="D7551">
        <v>3.36</v>
      </c>
      <c r="E7551">
        <v>2.33</v>
      </c>
      <c r="F7551">
        <v>3.27</v>
      </c>
      <c r="G7551">
        <v>4.1900000000000004</v>
      </c>
      <c r="H7551">
        <v>2.2599999999999998</v>
      </c>
      <c r="I7551">
        <v>3.89</v>
      </c>
      <c r="J7551">
        <v>4.91</v>
      </c>
      <c r="K7551">
        <v>2.7</v>
      </c>
      <c r="U7551">
        <v>290</v>
      </c>
      <c r="V7551">
        <v>246</v>
      </c>
      <c r="W7551">
        <v>256</v>
      </c>
      <c r="X7551">
        <v>140</v>
      </c>
      <c r="Y7551">
        <v>133</v>
      </c>
      <c r="Z7551">
        <v>149</v>
      </c>
      <c r="AA7551">
        <f t="shared" si="1584"/>
        <v>1214</v>
      </c>
      <c r="AB7551">
        <f t="shared" si="1589"/>
        <v>2.0229890880235215E-4</v>
      </c>
      <c r="AC7551" s="175"/>
    </row>
    <row r="7552" spans="1:29">
      <c r="A7552" t="s">
        <v>16337</v>
      </c>
      <c r="B7552" t="s">
        <v>16338</v>
      </c>
      <c r="C7552">
        <v>2.95</v>
      </c>
      <c r="D7552">
        <v>3.42</v>
      </c>
      <c r="E7552">
        <v>2.36</v>
      </c>
      <c r="F7552">
        <v>3.38</v>
      </c>
      <c r="G7552">
        <v>4.28</v>
      </c>
      <c r="H7552">
        <v>2.29</v>
      </c>
      <c r="I7552">
        <v>3.96</v>
      </c>
      <c r="J7552">
        <v>4.95</v>
      </c>
      <c r="K7552">
        <v>2.7</v>
      </c>
      <c r="U7552">
        <v>274</v>
      </c>
      <c r="V7552">
        <v>237</v>
      </c>
      <c r="W7552">
        <v>245</v>
      </c>
      <c r="X7552">
        <v>131</v>
      </c>
      <c r="Y7552">
        <v>129</v>
      </c>
      <c r="Z7552">
        <v>151</v>
      </c>
      <c r="AA7552">
        <f t="shared" si="1584"/>
        <v>1167</v>
      </c>
      <c r="AB7552">
        <f t="shared" si="1589"/>
        <v>1.9446690821445218E-4</v>
      </c>
      <c r="AC7552" s="175"/>
    </row>
    <row r="7553" spans="1:29">
      <c r="A7553" t="s">
        <v>16339</v>
      </c>
      <c r="B7553" t="s">
        <v>16340</v>
      </c>
      <c r="C7553">
        <v>3</v>
      </c>
      <c r="D7553">
        <v>3.46</v>
      </c>
      <c r="E7553">
        <v>2.38</v>
      </c>
      <c r="F7553">
        <v>3.48</v>
      </c>
      <c r="G7553">
        <v>4.37</v>
      </c>
      <c r="H7553">
        <v>2.33</v>
      </c>
      <c r="I7553">
        <v>4.01</v>
      </c>
      <c r="J7553">
        <v>4.99</v>
      </c>
      <c r="K7553">
        <v>2.7</v>
      </c>
      <c r="U7553">
        <v>259</v>
      </c>
      <c r="V7553">
        <v>235</v>
      </c>
      <c r="W7553">
        <v>240</v>
      </c>
      <c r="X7553">
        <v>124</v>
      </c>
      <c r="Y7553">
        <v>130</v>
      </c>
      <c r="Z7553">
        <v>145</v>
      </c>
      <c r="AA7553">
        <f t="shared" si="1584"/>
        <v>1133</v>
      </c>
      <c r="AB7553">
        <f t="shared" si="1589"/>
        <v>1.8880120566150326E-4</v>
      </c>
      <c r="AC7553" s="175">
        <f t="shared" ref="AC7553" si="1600">SUM(AB7553:AB7556)/4</f>
        <v>1.8176073704791233E-4</v>
      </c>
    </row>
    <row r="7554" spans="1:29">
      <c r="A7554" t="s">
        <v>16341</v>
      </c>
      <c r="B7554" t="s">
        <v>16342</v>
      </c>
      <c r="C7554">
        <v>3.04</v>
      </c>
      <c r="D7554">
        <v>3.49</v>
      </c>
      <c r="E7554">
        <v>2.39</v>
      </c>
      <c r="F7554">
        <v>3.56</v>
      </c>
      <c r="G7554">
        <v>4.45</v>
      </c>
      <c r="H7554">
        <v>2.36</v>
      </c>
      <c r="I7554">
        <v>4.05</v>
      </c>
      <c r="J7554">
        <v>5.01</v>
      </c>
      <c r="K7554">
        <v>2.7</v>
      </c>
      <c r="U7554">
        <v>264</v>
      </c>
      <c r="V7554">
        <v>237</v>
      </c>
      <c r="W7554">
        <v>245</v>
      </c>
      <c r="X7554">
        <v>100</v>
      </c>
      <c r="Y7554">
        <v>119</v>
      </c>
      <c r="Z7554">
        <v>117</v>
      </c>
      <c r="AA7554">
        <f t="shared" si="1584"/>
        <v>1082</v>
      </c>
      <c r="AB7554">
        <f t="shared" si="1589"/>
        <v>1.803026518320799E-4</v>
      </c>
      <c r="AC7554" s="175"/>
    </row>
    <row r="7555" spans="1:29">
      <c r="A7555" t="s">
        <v>16343</v>
      </c>
      <c r="B7555" t="s">
        <v>16344</v>
      </c>
      <c r="C7555">
        <v>3.03</v>
      </c>
      <c r="D7555">
        <v>3.49</v>
      </c>
      <c r="E7555">
        <v>2.39</v>
      </c>
      <c r="F7555">
        <v>3.57</v>
      </c>
      <c r="G7555">
        <v>4.46</v>
      </c>
      <c r="H7555">
        <v>2.38</v>
      </c>
      <c r="I7555">
        <v>4.05</v>
      </c>
      <c r="J7555">
        <v>5</v>
      </c>
      <c r="K7555">
        <v>2.7</v>
      </c>
      <c r="U7555">
        <v>262</v>
      </c>
      <c r="V7555">
        <v>237</v>
      </c>
      <c r="W7555">
        <v>251</v>
      </c>
      <c r="X7555">
        <v>93</v>
      </c>
      <c r="Y7555">
        <v>122</v>
      </c>
      <c r="Z7555">
        <v>112</v>
      </c>
      <c r="AA7555">
        <f t="shared" si="1584"/>
        <v>1077</v>
      </c>
      <c r="AB7555">
        <f t="shared" si="1589"/>
        <v>1.7946946028017565E-4</v>
      </c>
      <c r="AC7555" s="175"/>
    </row>
    <row r="7556" spans="1:29">
      <c r="A7556" t="s">
        <v>16345</v>
      </c>
      <c r="B7556" t="s">
        <v>16346</v>
      </c>
      <c r="C7556">
        <v>3</v>
      </c>
      <c r="D7556">
        <v>3.45</v>
      </c>
      <c r="E7556">
        <v>2.38</v>
      </c>
      <c r="F7556">
        <v>3.53</v>
      </c>
      <c r="G7556">
        <v>4.43</v>
      </c>
      <c r="H7556">
        <v>2.37</v>
      </c>
      <c r="I7556">
        <v>4</v>
      </c>
      <c r="J7556">
        <v>4.9800000000000004</v>
      </c>
      <c r="K7556">
        <v>2.7</v>
      </c>
      <c r="U7556">
        <v>264</v>
      </c>
      <c r="V7556">
        <v>243</v>
      </c>
      <c r="W7556">
        <v>261</v>
      </c>
      <c r="X7556">
        <v>92</v>
      </c>
      <c r="Y7556">
        <v>111</v>
      </c>
      <c r="Z7556">
        <v>100</v>
      </c>
      <c r="AA7556">
        <f t="shared" si="1584"/>
        <v>1071</v>
      </c>
      <c r="AB7556">
        <f t="shared" si="1589"/>
        <v>1.7846963041789055E-4</v>
      </c>
      <c r="AC7556" s="175"/>
    </row>
    <row r="7557" spans="1:29">
      <c r="A7557" t="s">
        <v>16347</v>
      </c>
      <c r="B7557" t="s">
        <v>16348</v>
      </c>
      <c r="C7557">
        <v>2.95</v>
      </c>
      <c r="D7557">
        <v>3.42</v>
      </c>
      <c r="E7557">
        <v>2.36</v>
      </c>
      <c r="F7557">
        <v>3.46</v>
      </c>
      <c r="G7557">
        <v>4.37</v>
      </c>
      <c r="H7557">
        <v>2.35</v>
      </c>
      <c r="I7557">
        <v>3.96</v>
      </c>
      <c r="J7557">
        <v>4.95</v>
      </c>
      <c r="K7557">
        <v>2.7</v>
      </c>
      <c r="U7557">
        <v>268</v>
      </c>
      <c r="V7557">
        <v>255</v>
      </c>
      <c r="W7557">
        <v>272</v>
      </c>
      <c r="X7557">
        <v>83</v>
      </c>
      <c r="Y7557">
        <v>109</v>
      </c>
      <c r="Z7557">
        <v>118</v>
      </c>
      <c r="AA7557">
        <f t="shared" si="1584"/>
        <v>1105</v>
      </c>
      <c r="AB7557">
        <f t="shared" si="1589"/>
        <v>1.8413533297083947E-4</v>
      </c>
      <c r="AC7557" s="175">
        <f t="shared" ref="AC7557:AC7617" si="1601">SUM(AB7557:AB7560)/4</f>
        <v>1.9188401440354901E-4</v>
      </c>
    </row>
    <row r="7558" spans="1:29">
      <c r="A7558" t="s">
        <v>16349</v>
      </c>
      <c r="B7558" t="s">
        <v>16350</v>
      </c>
      <c r="C7558">
        <v>2.94</v>
      </c>
      <c r="D7558">
        <v>3.4</v>
      </c>
      <c r="E7558">
        <v>2.35</v>
      </c>
      <c r="F7558">
        <v>3.4</v>
      </c>
      <c r="G7558">
        <v>4.32</v>
      </c>
      <c r="H7558">
        <v>2.3199999999999998</v>
      </c>
      <c r="I7558">
        <v>3.94</v>
      </c>
      <c r="J7558">
        <v>4.95</v>
      </c>
      <c r="K7558">
        <v>2.7</v>
      </c>
      <c r="U7558">
        <v>272</v>
      </c>
      <c r="V7558">
        <v>262</v>
      </c>
      <c r="W7558">
        <v>280</v>
      </c>
      <c r="X7558">
        <v>86</v>
      </c>
      <c r="Y7558">
        <v>117</v>
      </c>
      <c r="Z7558">
        <v>139</v>
      </c>
      <c r="AA7558">
        <f t="shared" ref="AA7558:AA7621" si="1602">SUM(U7558:Z7558)</f>
        <v>1156</v>
      </c>
      <c r="AB7558">
        <f t="shared" si="1589"/>
        <v>1.9263388680026283E-4</v>
      </c>
      <c r="AC7558" s="175"/>
    </row>
    <row r="7559" spans="1:29">
      <c r="A7559" t="s">
        <v>16351</v>
      </c>
      <c r="B7559" t="s">
        <v>16352</v>
      </c>
      <c r="C7559">
        <v>2.93</v>
      </c>
      <c r="D7559">
        <v>3.4</v>
      </c>
      <c r="E7559">
        <v>2.35</v>
      </c>
      <c r="F7559">
        <v>3.37</v>
      </c>
      <c r="G7559">
        <v>4.28</v>
      </c>
      <c r="H7559">
        <v>2.2999999999999998</v>
      </c>
      <c r="I7559">
        <v>3.94</v>
      </c>
      <c r="J7559">
        <v>4.9400000000000004</v>
      </c>
      <c r="K7559">
        <v>2.7</v>
      </c>
      <c r="U7559">
        <v>268</v>
      </c>
      <c r="V7559">
        <v>267</v>
      </c>
      <c r="W7559">
        <v>284</v>
      </c>
      <c r="X7559">
        <v>90</v>
      </c>
      <c r="Y7559">
        <v>123</v>
      </c>
      <c r="Z7559">
        <v>135</v>
      </c>
      <c r="AA7559">
        <f t="shared" si="1602"/>
        <v>1167</v>
      </c>
      <c r="AB7559">
        <f t="shared" si="1589"/>
        <v>1.9446690821445218E-4</v>
      </c>
      <c r="AC7559" s="175"/>
    </row>
    <row r="7560" spans="1:29">
      <c r="A7560" t="s">
        <v>16353</v>
      </c>
      <c r="B7560" t="s">
        <v>16354</v>
      </c>
      <c r="C7560">
        <v>2.94</v>
      </c>
      <c r="D7560">
        <v>3.4</v>
      </c>
      <c r="E7560">
        <v>2.35</v>
      </c>
      <c r="F7560">
        <v>3.38</v>
      </c>
      <c r="G7560">
        <v>4.29</v>
      </c>
      <c r="H7560">
        <v>2.2999999999999998</v>
      </c>
      <c r="I7560">
        <v>3.94</v>
      </c>
      <c r="J7560">
        <v>4.9400000000000004</v>
      </c>
      <c r="K7560">
        <v>2.7</v>
      </c>
      <c r="U7560">
        <v>256</v>
      </c>
      <c r="V7560">
        <v>265</v>
      </c>
      <c r="W7560">
        <v>282</v>
      </c>
      <c r="X7560">
        <v>106</v>
      </c>
      <c r="Y7560">
        <v>127</v>
      </c>
      <c r="Z7560">
        <v>142</v>
      </c>
      <c r="AA7560">
        <f t="shared" si="1602"/>
        <v>1178</v>
      </c>
      <c r="AB7560">
        <f t="shared" si="1589"/>
        <v>1.9629992962864152E-4</v>
      </c>
      <c r="AC7560" s="175"/>
    </row>
    <row r="7561" spans="1:29">
      <c r="A7561" t="s">
        <v>16355</v>
      </c>
      <c r="B7561" t="s">
        <v>16356</v>
      </c>
      <c r="C7561">
        <v>2.94</v>
      </c>
      <c r="D7561">
        <v>3.41</v>
      </c>
      <c r="E7561">
        <v>2.35</v>
      </c>
      <c r="F7561">
        <v>3.38</v>
      </c>
      <c r="G7561">
        <v>4.29</v>
      </c>
      <c r="H7561">
        <v>2.2999999999999998</v>
      </c>
      <c r="I7561">
        <v>3.95</v>
      </c>
      <c r="J7561">
        <v>4.95</v>
      </c>
      <c r="K7561">
        <v>2.7</v>
      </c>
      <c r="U7561">
        <v>238</v>
      </c>
      <c r="V7561">
        <v>256</v>
      </c>
      <c r="W7561">
        <v>268</v>
      </c>
      <c r="X7561">
        <v>114</v>
      </c>
      <c r="Y7561">
        <v>138</v>
      </c>
      <c r="Z7561">
        <v>147</v>
      </c>
      <c r="AA7561">
        <f t="shared" si="1602"/>
        <v>1161</v>
      </c>
      <c r="AB7561">
        <f t="shared" si="1589"/>
        <v>1.9346707835216708E-4</v>
      </c>
      <c r="AC7561" s="175">
        <f t="shared" ref="AC7561:AC7621" si="1603">SUM(AB7561:AB7564)/4</f>
        <v>1.5676499049078482E-4</v>
      </c>
    </row>
    <row r="7562" spans="1:29">
      <c r="A7562" t="s">
        <v>16357</v>
      </c>
      <c r="B7562" t="s">
        <v>16358</v>
      </c>
      <c r="C7562">
        <v>2.95</v>
      </c>
      <c r="D7562">
        <v>3.41</v>
      </c>
      <c r="E7562">
        <v>2.35</v>
      </c>
      <c r="F7562">
        <v>3.39</v>
      </c>
      <c r="G7562">
        <v>4.3</v>
      </c>
      <c r="H7562">
        <v>2.2999999999999998</v>
      </c>
      <c r="I7562">
        <v>3.95</v>
      </c>
      <c r="J7562">
        <v>4.95</v>
      </c>
      <c r="K7562">
        <v>2.7</v>
      </c>
      <c r="U7562">
        <v>228</v>
      </c>
      <c r="V7562">
        <v>232</v>
      </c>
      <c r="W7562">
        <v>239</v>
      </c>
      <c r="X7562">
        <v>104</v>
      </c>
      <c r="Y7562">
        <v>134</v>
      </c>
      <c r="Z7562">
        <v>126</v>
      </c>
      <c r="AA7562">
        <f t="shared" si="1602"/>
        <v>1063</v>
      </c>
      <c r="AB7562">
        <f t="shared" si="1589"/>
        <v>1.7713652393484375E-4</v>
      </c>
      <c r="AC7562" s="175"/>
    </row>
    <row r="7563" spans="1:29">
      <c r="A7563" t="s">
        <v>16359</v>
      </c>
      <c r="B7563" t="s">
        <v>16360</v>
      </c>
      <c r="C7563">
        <v>2.94</v>
      </c>
      <c r="D7563">
        <v>3.41</v>
      </c>
      <c r="E7563">
        <v>2.35</v>
      </c>
      <c r="F7563">
        <v>3.41</v>
      </c>
      <c r="G7563">
        <v>4.32</v>
      </c>
      <c r="H7563">
        <v>2.3199999999999998</v>
      </c>
      <c r="I7563">
        <v>3.95</v>
      </c>
      <c r="J7563">
        <v>4.95</v>
      </c>
      <c r="K7563">
        <v>2.7</v>
      </c>
      <c r="U7563">
        <v>197</v>
      </c>
      <c r="V7563">
        <v>199</v>
      </c>
      <c r="W7563">
        <v>175</v>
      </c>
      <c r="X7563">
        <v>101</v>
      </c>
      <c r="Y7563">
        <v>122</v>
      </c>
      <c r="Z7563">
        <v>73</v>
      </c>
      <c r="AA7563">
        <f t="shared" si="1602"/>
        <v>867</v>
      </c>
      <c r="AB7563">
        <f t="shared" si="1589"/>
        <v>1.4447541510019711E-4</v>
      </c>
      <c r="AC7563" s="175"/>
    </row>
    <row r="7564" spans="1:29">
      <c r="A7564" t="s">
        <v>16361</v>
      </c>
      <c r="B7564" t="s">
        <v>16362</v>
      </c>
      <c r="C7564">
        <v>2.95</v>
      </c>
      <c r="D7564">
        <v>3.41</v>
      </c>
      <c r="E7564">
        <v>2.35</v>
      </c>
      <c r="F7564">
        <v>3.42</v>
      </c>
      <c r="G7564">
        <v>4.33</v>
      </c>
      <c r="H7564">
        <v>2.3199999999999998</v>
      </c>
      <c r="I7564">
        <v>3.95</v>
      </c>
      <c r="J7564">
        <v>4.95</v>
      </c>
      <c r="K7564">
        <v>2.7</v>
      </c>
      <c r="U7564">
        <v>185</v>
      </c>
      <c r="V7564">
        <v>145</v>
      </c>
      <c r="W7564">
        <v>145</v>
      </c>
      <c r="X7564">
        <v>76</v>
      </c>
      <c r="Y7564">
        <v>91</v>
      </c>
      <c r="Z7564">
        <v>30</v>
      </c>
      <c r="AA7564">
        <f t="shared" si="1602"/>
        <v>672</v>
      </c>
      <c r="AB7564">
        <f t="shared" si="1589"/>
        <v>1.1198094457593133E-4</v>
      </c>
      <c r="AC7564" s="175"/>
    </row>
    <row r="7565" spans="1:29">
      <c r="A7565" t="s">
        <v>16363</v>
      </c>
      <c r="B7565" t="s">
        <v>16364</v>
      </c>
      <c r="C7565">
        <v>2.95</v>
      </c>
      <c r="D7565">
        <v>3.41</v>
      </c>
      <c r="E7565">
        <v>2.35</v>
      </c>
      <c r="F7565">
        <v>3.43</v>
      </c>
      <c r="G7565">
        <v>4.34</v>
      </c>
      <c r="H7565">
        <v>2.3199999999999998</v>
      </c>
      <c r="I7565">
        <v>3.95</v>
      </c>
      <c r="J7565">
        <v>4.95</v>
      </c>
      <c r="K7565">
        <v>2.7</v>
      </c>
      <c r="U7565">
        <v>177</v>
      </c>
      <c r="V7565">
        <v>119</v>
      </c>
      <c r="W7565">
        <v>132</v>
      </c>
      <c r="X7565">
        <v>66</v>
      </c>
      <c r="Y7565">
        <v>68</v>
      </c>
      <c r="Z7565">
        <v>13</v>
      </c>
      <c r="AA7565">
        <f t="shared" si="1602"/>
        <v>575</v>
      </c>
      <c r="AB7565">
        <f t="shared" si="1589"/>
        <v>9.5817028468988866E-5</v>
      </c>
      <c r="AC7565" s="175">
        <f t="shared" ref="AC7565:AC7625" si="1604">SUM(AB7565:AB7568)/4</f>
        <v>1.0348239074650797E-4</v>
      </c>
    </row>
    <row r="7566" spans="1:29">
      <c r="A7566" t="s">
        <v>16365</v>
      </c>
      <c r="B7566" t="s">
        <v>16366</v>
      </c>
      <c r="C7566">
        <v>2.96</v>
      </c>
      <c r="D7566">
        <v>3.43</v>
      </c>
      <c r="E7566">
        <v>2.36</v>
      </c>
      <c r="F7566">
        <v>3.45</v>
      </c>
      <c r="G7566">
        <v>4.3600000000000003</v>
      </c>
      <c r="H7566">
        <v>2.33</v>
      </c>
      <c r="I7566">
        <v>3.97</v>
      </c>
      <c r="J7566">
        <v>4.96</v>
      </c>
      <c r="K7566">
        <v>2.7</v>
      </c>
      <c r="U7566">
        <v>182</v>
      </c>
      <c r="V7566">
        <v>127</v>
      </c>
      <c r="W7566">
        <v>136</v>
      </c>
      <c r="X7566">
        <v>83</v>
      </c>
      <c r="Y7566">
        <v>71</v>
      </c>
      <c r="Z7566">
        <v>15</v>
      </c>
      <c r="AA7566">
        <f t="shared" si="1602"/>
        <v>614</v>
      </c>
      <c r="AB7566">
        <f t="shared" si="1589"/>
        <v>1.0231592257384201E-4</v>
      </c>
      <c r="AC7566" s="175"/>
    </row>
    <row r="7567" spans="1:29">
      <c r="A7567" t="s">
        <v>16367</v>
      </c>
      <c r="B7567" t="s">
        <v>16368</v>
      </c>
      <c r="C7567">
        <v>2.97</v>
      </c>
      <c r="D7567">
        <v>3.43</v>
      </c>
      <c r="E7567">
        <v>2.36</v>
      </c>
      <c r="F7567">
        <v>3.47</v>
      </c>
      <c r="G7567">
        <v>4.38</v>
      </c>
      <c r="H7567">
        <v>2.34</v>
      </c>
      <c r="I7567">
        <v>3.98</v>
      </c>
      <c r="J7567">
        <v>4.97</v>
      </c>
      <c r="K7567">
        <v>2.7</v>
      </c>
      <c r="U7567">
        <v>187</v>
      </c>
      <c r="V7567">
        <v>130</v>
      </c>
      <c r="W7567">
        <v>140</v>
      </c>
      <c r="X7567">
        <v>87</v>
      </c>
      <c r="Y7567">
        <v>69</v>
      </c>
      <c r="Z7567">
        <v>12</v>
      </c>
      <c r="AA7567">
        <f t="shared" si="1602"/>
        <v>625</v>
      </c>
      <c r="AB7567">
        <f t="shared" si="1589"/>
        <v>1.0414894398803137E-4</v>
      </c>
      <c r="AC7567" s="175"/>
    </row>
    <row r="7568" spans="1:29">
      <c r="A7568" t="s">
        <v>16369</v>
      </c>
      <c r="B7568" t="s">
        <v>16370</v>
      </c>
      <c r="C7568">
        <v>2.98</v>
      </c>
      <c r="D7568">
        <v>3.44</v>
      </c>
      <c r="E7568">
        <v>2.37</v>
      </c>
      <c r="F7568">
        <v>3.49</v>
      </c>
      <c r="G7568">
        <v>4.3899999999999997</v>
      </c>
      <c r="H7568">
        <v>2.35</v>
      </c>
      <c r="I7568">
        <v>3.99</v>
      </c>
      <c r="J7568">
        <v>4.97</v>
      </c>
      <c r="K7568">
        <v>2.7</v>
      </c>
      <c r="U7568">
        <v>201</v>
      </c>
      <c r="V7568">
        <v>143</v>
      </c>
      <c r="W7568">
        <v>149</v>
      </c>
      <c r="X7568">
        <v>88</v>
      </c>
      <c r="Y7568">
        <v>66</v>
      </c>
      <c r="Z7568">
        <v>23</v>
      </c>
      <c r="AA7568">
        <f t="shared" si="1602"/>
        <v>670</v>
      </c>
      <c r="AB7568">
        <f t="shared" si="1589"/>
        <v>1.1164766795516963E-4</v>
      </c>
      <c r="AC7568" s="175"/>
    </row>
    <row r="7569" spans="1:29">
      <c r="A7569" t="s">
        <v>16371</v>
      </c>
      <c r="B7569" t="s">
        <v>16372</v>
      </c>
      <c r="C7569">
        <v>2.99</v>
      </c>
      <c r="D7569">
        <v>3.45</v>
      </c>
      <c r="E7569">
        <v>2.37</v>
      </c>
      <c r="F7569">
        <v>3.51</v>
      </c>
      <c r="G7569">
        <v>4.41</v>
      </c>
      <c r="H7569">
        <v>2.35</v>
      </c>
      <c r="I7569">
        <v>4</v>
      </c>
      <c r="J7569">
        <v>4.9800000000000004</v>
      </c>
      <c r="K7569">
        <v>2.7</v>
      </c>
      <c r="U7569">
        <v>210</v>
      </c>
      <c r="V7569">
        <v>170</v>
      </c>
      <c r="W7569">
        <v>172</v>
      </c>
      <c r="X7569">
        <v>122</v>
      </c>
      <c r="Y7569">
        <v>106</v>
      </c>
      <c r="Z7569">
        <v>53</v>
      </c>
      <c r="AA7569">
        <f t="shared" si="1602"/>
        <v>833</v>
      </c>
      <c r="AB7569">
        <f t="shared" si="1589"/>
        <v>1.3880971254724822E-4</v>
      </c>
      <c r="AC7569" s="175">
        <f t="shared" ref="AC7569:AC7629" si="1605">SUM(AB7569:AB7572)/4</f>
        <v>2.034653769750181E-4</v>
      </c>
    </row>
    <row r="7570" spans="1:29">
      <c r="A7570" t="s">
        <v>16373</v>
      </c>
      <c r="B7570" t="s">
        <v>16374</v>
      </c>
      <c r="C7570">
        <v>2.99</v>
      </c>
      <c r="D7570">
        <v>3.45</v>
      </c>
      <c r="E7570">
        <v>2.37</v>
      </c>
      <c r="F7570">
        <v>3.52</v>
      </c>
      <c r="G7570">
        <v>4.42</v>
      </c>
      <c r="H7570">
        <v>2.36</v>
      </c>
      <c r="I7570">
        <v>4</v>
      </c>
      <c r="J7570">
        <v>4.9800000000000004</v>
      </c>
      <c r="K7570">
        <v>2.7</v>
      </c>
      <c r="U7570">
        <v>233</v>
      </c>
      <c r="V7570">
        <v>258</v>
      </c>
      <c r="W7570">
        <v>228</v>
      </c>
      <c r="X7570">
        <v>196</v>
      </c>
      <c r="Y7570">
        <v>144</v>
      </c>
      <c r="Z7570">
        <v>168</v>
      </c>
      <c r="AA7570">
        <f t="shared" si="1602"/>
        <v>1227</v>
      </c>
      <c r="AB7570">
        <f t="shared" si="1589"/>
        <v>2.0446520683730317E-4</v>
      </c>
      <c r="AC7570" s="175"/>
    </row>
    <row r="7571" spans="1:29">
      <c r="A7571" t="s">
        <v>16375</v>
      </c>
      <c r="B7571" t="s">
        <v>16376</v>
      </c>
      <c r="C7571">
        <v>3</v>
      </c>
      <c r="D7571">
        <v>3.45</v>
      </c>
      <c r="E7571">
        <v>2.37</v>
      </c>
      <c r="F7571">
        <v>3.53</v>
      </c>
      <c r="G7571">
        <v>4.42</v>
      </c>
      <c r="H7571">
        <v>2.36</v>
      </c>
      <c r="I7571">
        <v>4.01</v>
      </c>
      <c r="J7571">
        <v>4.9800000000000004</v>
      </c>
      <c r="K7571">
        <v>2.7</v>
      </c>
      <c r="U7571">
        <v>269</v>
      </c>
      <c r="V7571">
        <v>262</v>
      </c>
      <c r="W7571">
        <v>285</v>
      </c>
      <c r="X7571">
        <v>222</v>
      </c>
      <c r="Y7571">
        <v>122</v>
      </c>
      <c r="Z7571">
        <v>262</v>
      </c>
      <c r="AA7571">
        <f t="shared" si="1602"/>
        <v>1422</v>
      </c>
      <c r="AB7571">
        <f t="shared" si="1589"/>
        <v>2.3695967736156898E-4</v>
      </c>
      <c r="AC7571" s="175"/>
    </row>
    <row r="7572" spans="1:29">
      <c r="A7572" t="s">
        <v>16377</v>
      </c>
      <c r="B7572" t="s">
        <v>16378</v>
      </c>
      <c r="C7572">
        <v>3</v>
      </c>
      <c r="D7572">
        <v>3.46</v>
      </c>
      <c r="E7572">
        <v>2.38</v>
      </c>
      <c r="F7572">
        <v>3.53</v>
      </c>
      <c r="G7572">
        <v>4.43</v>
      </c>
      <c r="H7572">
        <v>2.36</v>
      </c>
      <c r="I7572">
        <v>4.01</v>
      </c>
      <c r="J7572">
        <v>4.9800000000000004</v>
      </c>
      <c r="K7572">
        <v>2.7</v>
      </c>
      <c r="U7572">
        <v>287</v>
      </c>
      <c r="V7572">
        <v>246</v>
      </c>
      <c r="W7572">
        <v>269</v>
      </c>
      <c r="X7572">
        <v>220</v>
      </c>
      <c r="Y7572">
        <v>154</v>
      </c>
      <c r="Z7572">
        <v>226</v>
      </c>
      <c r="AA7572">
        <f t="shared" si="1602"/>
        <v>1402</v>
      </c>
      <c r="AB7572">
        <f t="shared" si="1589"/>
        <v>2.3362691115395197E-4</v>
      </c>
      <c r="AC7572" s="175"/>
    </row>
    <row r="7573" spans="1:29">
      <c r="A7573" t="s">
        <v>16379</v>
      </c>
      <c r="B7573" t="s">
        <v>16380</v>
      </c>
      <c r="C7573">
        <v>3.04</v>
      </c>
      <c r="D7573">
        <v>3.49</v>
      </c>
      <c r="E7573">
        <v>2.39</v>
      </c>
      <c r="F7573">
        <v>3.58</v>
      </c>
      <c r="G7573">
        <v>4.47</v>
      </c>
      <c r="H7573">
        <v>2.37</v>
      </c>
      <c r="I7573">
        <v>4.05</v>
      </c>
      <c r="J7573">
        <v>5.01</v>
      </c>
      <c r="K7573">
        <v>2.7</v>
      </c>
      <c r="U7573">
        <v>301</v>
      </c>
      <c r="V7573">
        <v>247</v>
      </c>
      <c r="W7573">
        <v>264</v>
      </c>
      <c r="X7573">
        <v>166</v>
      </c>
      <c r="Y7573">
        <v>138</v>
      </c>
      <c r="Z7573">
        <v>171</v>
      </c>
      <c r="AA7573">
        <f t="shared" si="1602"/>
        <v>1287</v>
      </c>
      <c r="AB7573">
        <f t="shared" si="1589"/>
        <v>2.144635054601542E-4</v>
      </c>
      <c r="AC7573" s="175">
        <f t="shared" ref="AC7573" si="1606">SUM(AB7573:AB7576)/4</f>
        <v>2.0179899387120956E-4</v>
      </c>
    </row>
    <row r="7574" spans="1:29">
      <c r="A7574" t="s">
        <v>16381</v>
      </c>
      <c r="B7574" t="s">
        <v>16382</v>
      </c>
      <c r="C7574">
        <v>3.11</v>
      </c>
      <c r="D7574">
        <v>3.55</v>
      </c>
      <c r="E7574">
        <v>2.42</v>
      </c>
      <c r="F7574">
        <v>3.69</v>
      </c>
      <c r="G7574">
        <v>4.55</v>
      </c>
      <c r="H7574">
        <v>2.4</v>
      </c>
      <c r="I7574">
        <v>4.13</v>
      </c>
      <c r="J7574">
        <v>5.05</v>
      </c>
      <c r="K7574">
        <v>2.7</v>
      </c>
      <c r="U7574">
        <v>290</v>
      </c>
      <c r="V7574">
        <v>241</v>
      </c>
      <c r="W7574">
        <v>252</v>
      </c>
      <c r="X7574">
        <v>154</v>
      </c>
      <c r="Y7574">
        <v>140</v>
      </c>
      <c r="Z7574">
        <v>164</v>
      </c>
      <c r="AA7574">
        <f t="shared" si="1602"/>
        <v>1241</v>
      </c>
      <c r="AB7574">
        <f t="shared" ref="AB7574:AB7637" si="1607">AA7574/$AD$4</f>
        <v>2.0679814318263508E-4</v>
      </c>
      <c r="AC7574" s="175"/>
    </row>
    <row r="7575" spans="1:29">
      <c r="A7575" t="s">
        <v>16383</v>
      </c>
      <c r="B7575" t="s">
        <v>16384</v>
      </c>
      <c r="C7575">
        <v>3.19</v>
      </c>
      <c r="D7575">
        <v>3.62</v>
      </c>
      <c r="E7575">
        <v>2.4500000000000002</v>
      </c>
      <c r="F7575">
        <v>3.82</v>
      </c>
      <c r="G7575">
        <v>4.6500000000000004</v>
      </c>
      <c r="H7575">
        <v>2.44</v>
      </c>
      <c r="I7575">
        <v>4.21</v>
      </c>
      <c r="J7575">
        <v>5.0999999999999996</v>
      </c>
      <c r="K7575">
        <v>2.7</v>
      </c>
      <c r="U7575">
        <v>272</v>
      </c>
      <c r="V7575">
        <v>235</v>
      </c>
      <c r="W7575">
        <v>242</v>
      </c>
      <c r="X7575">
        <v>151</v>
      </c>
      <c r="Y7575">
        <v>133</v>
      </c>
      <c r="Z7575">
        <v>149</v>
      </c>
      <c r="AA7575">
        <f t="shared" si="1602"/>
        <v>1182</v>
      </c>
      <c r="AB7575">
        <f t="shared" si="1607"/>
        <v>1.9696648287016494E-4</v>
      </c>
      <c r="AC7575" s="175"/>
    </row>
    <row r="7576" spans="1:29">
      <c r="A7576" t="s">
        <v>16385</v>
      </c>
      <c r="B7576" t="s">
        <v>16386</v>
      </c>
      <c r="C7576">
        <v>3.23</v>
      </c>
      <c r="D7576">
        <v>3.65</v>
      </c>
      <c r="E7576">
        <v>2.46</v>
      </c>
      <c r="F7576">
        <v>3.89</v>
      </c>
      <c r="G7576">
        <v>4.71</v>
      </c>
      <c r="H7576">
        <v>2.46</v>
      </c>
      <c r="I7576">
        <v>4.25</v>
      </c>
      <c r="J7576">
        <v>5.12</v>
      </c>
      <c r="K7576">
        <v>2.7</v>
      </c>
      <c r="U7576">
        <v>257</v>
      </c>
      <c r="V7576">
        <v>226</v>
      </c>
      <c r="W7576">
        <v>231</v>
      </c>
      <c r="X7576">
        <v>140</v>
      </c>
      <c r="Y7576">
        <v>129</v>
      </c>
      <c r="Z7576">
        <v>151</v>
      </c>
      <c r="AA7576">
        <f t="shared" si="1602"/>
        <v>1134</v>
      </c>
      <c r="AB7576">
        <f t="shared" si="1607"/>
        <v>1.8896784397188411E-4</v>
      </c>
      <c r="AC7576" s="175"/>
    </row>
    <row r="7577" spans="1:29">
      <c r="A7577" t="s">
        <v>16387</v>
      </c>
      <c r="B7577" t="s">
        <v>16388</v>
      </c>
      <c r="C7577">
        <v>3.25</v>
      </c>
      <c r="D7577">
        <v>3.67</v>
      </c>
      <c r="E7577">
        <v>2.4700000000000002</v>
      </c>
      <c r="F7577">
        <v>3.95</v>
      </c>
      <c r="G7577">
        <v>4.7699999999999996</v>
      </c>
      <c r="H7577">
        <v>2.4900000000000002</v>
      </c>
      <c r="I7577">
        <v>4.2699999999999996</v>
      </c>
      <c r="J7577">
        <v>5.13</v>
      </c>
      <c r="K7577">
        <v>2.7</v>
      </c>
      <c r="U7577">
        <v>245</v>
      </c>
      <c r="V7577">
        <v>224</v>
      </c>
      <c r="W7577">
        <v>227</v>
      </c>
      <c r="X7577">
        <v>133</v>
      </c>
      <c r="Y7577">
        <v>130</v>
      </c>
      <c r="Z7577">
        <v>145</v>
      </c>
      <c r="AA7577">
        <f t="shared" si="1602"/>
        <v>1104</v>
      </c>
      <c r="AB7577">
        <f t="shared" si="1607"/>
        <v>1.8396869466045862E-4</v>
      </c>
      <c r="AC7577" s="175">
        <f t="shared" si="1591"/>
        <v>1.7605337491736825E-4</v>
      </c>
    </row>
    <row r="7578" spans="1:29">
      <c r="A7578" t="s">
        <v>16389</v>
      </c>
      <c r="B7578" t="s">
        <v>16390</v>
      </c>
      <c r="C7578">
        <v>3.27</v>
      </c>
      <c r="D7578">
        <v>3.68</v>
      </c>
      <c r="E7578">
        <v>2.48</v>
      </c>
      <c r="F7578">
        <v>3.99</v>
      </c>
      <c r="G7578">
        <v>4.8099999999999996</v>
      </c>
      <c r="H7578">
        <v>2.5</v>
      </c>
      <c r="I7578">
        <v>4.29</v>
      </c>
      <c r="J7578">
        <v>5.14</v>
      </c>
      <c r="K7578">
        <v>2.7</v>
      </c>
      <c r="U7578">
        <v>248</v>
      </c>
      <c r="V7578">
        <v>226</v>
      </c>
      <c r="W7578">
        <v>232</v>
      </c>
      <c r="X7578">
        <v>106</v>
      </c>
      <c r="Y7578">
        <v>119</v>
      </c>
      <c r="Z7578">
        <v>117</v>
      </c>
      <c r="AA7578">
        <f t="shared" si="1602"/>
        <v>1048</v>
      </c>
      <c r="AB7578">
        <f t="shared" si="1607"/>
        <v>1.7463694927913101E-4</v>
      </c>
      <c r="AC7578" s="175"/>
    </row>
    <row r="7579" spans="1:29">
      <c r="A7579" t="s">
        <v>16391</v>
      </c>
      <c r="B7579" t="s">
        <v>16392</v>
      </c>
      <c r="C7579">
        <v>3.26</v>
      </c>
      <c r="D7579">
        <v>3.68</v>
      </c>
      <c r="E7579">
        <v>2.48</v>
      </c>
      <c r="F7579">
        <v>4</v>
      </c>
      <c r="G7579">
        <v>4.82</v>
      </c>
      <c r="H7579">
        <v>2.5099999999999998</v>
      </c>
      <c r="I7579">
        <v>4.28</v>
      </c>
      <c r="J7579">
        <v>5.14</v>
      </c>
      <c r="K7579">
        <v>2.7</v>
      </c>
      <c r="U7579">
        <v>249</v>
      </c>
      <c r="V7579">
        <v>226</v>
      </c>
      <c r="W7579">
        <v>238</v>
      </c>
      <c r="X7579">
        <v>94</v>
      </c>
      <c r="Y7579">
        <v>122</v>
      </c>
      <c r="Z7579">
        <v>112</v>
      </c>
      <c r="AA7579">
        <f t="shared" si="1602"/>
        <v>1041</v>
      </c>
      <c r="AB7579">
        <f t="shared" si="1607"/>
        <v>1.7347048110646506E-4</v>
      </c>
      <c r="AC7579" s="175"/>
    </row>
    <row r="7580" spans="1:29">
      <c r="A7580" t="s">
        <v>16393</v>
      </c>
      <c r="B7580" t="s">
        <v>16394</v>
      </c>
      <c r="C7580">
        <v>3.22</v>
      </c>
      <c r="D7580">
        <v>3.64</v>
      </c>
      <c r="E7580">
        <v>2.46</v>
      </c>
      <c r="F7580">
        <v>3.96</v>
      </c>
      <c r="G7580">
        <v>4.79</v>
      </c>
      <c r="H7580">
        <v>2.5099999999999998</v>
      </c>
      <c r="I7580">
        <v>4.24</v>
      </c>
      <c r="J7580">
        <v>5.12</v>
      </c>
      <c r="K7580">
        <v>2.7</v>
      </c>
      <c r="U7580">
        <v>252</v>
      </c>
      <c r="V7580">
        <v>232</v>
      </c>
      <c r="W7580">
        <v>248</v>
      </c>
      <c r="X7580">
        <v>90</v>
      </c>
      <c r="Y7580">
        <v>111</v>
      </c>
      <c r="Z7580">
        <v>100</v>
      </c>
      <c r="AA7580">
        <f t="shared" si="1602"/>
        <v>1033</v>
      </c>
      <c r="AB7580">
        <f t="shared" si="1607"/>
        <v>1.7213737462341825E-4</v>
      </c>
      <c r="AC7580" s="175"/>
    </row>
    <row r="7581" spans="1:29">
      <c r="A7581" t="s">
        <v>16395</v>
      </c>
      <c r="B7581" t="s">
        <v>16396</v>
      </c>
      <c r="C7581">
        <v>3.14</v>
      </c>
      <c r="D7581">
        <v>3.57</v>
      </c>
      <c r="E7581">
        <v>2.4300000000000002</v>
      </c>
      <c r="F7581">
        <v>3.82</v>
      </c>
      <c r="G7581">
        <v>4.6900000000000004</v>
      </c>
      <c r="H7581">
        <v>2.4700000000000002</v>
      </c>
      <c r="I7581">
        <v>4.1500000000000004</v>
      </c>
      <c r="J7581">
        <v>5.0599999999999996</v>
      </c>
      <c r="K7581">
        <v>2.7</v>
      </c>
      <c r="U7581">
        <v>260</v>
      </c>
      <c r="V7581">
        <v>243</v>
      </c>
      <c r="W7581">
        <v>258</v>
      </c>
      <c r="X7581">
        <v>78</v>
      </c>
      <c r="Y7581">
        <v>109</v>
      </c>
      <c r="Z7581">
        <v>118</v>
      </c>
      <c r="AA7581">
        <f t="shared" si="1602"/>
        <v>1066</v>
      </c>
      <c r="AB7581">
        <f t="shared" si="1607"/>
        <v>1.7763643886598631E-4</v>
      </c>
      <c r="AC7581" s="175">
        <f t="shared" si="1592"/>
        <v>1.8392703508286342E-4</v>
      </c>
    </row>
    <row r="7582" spans="1:29">
      <c r="A7582" t="s">
        <v>16397</v>
      </c>
      <c r="B7582" t="s">
        <v>16398</v>
      </c>
      <c r="C7582">
        <v>3.07</v>
      </c>
      <c r="D7582">
        <v>3.52</v>
      </c>
      <c r="E7582">
        <v>2.4</v>
      </c>
      <c r="F7582">
        <v>3.7</v>
      </c>
      <c r="G7582">
        <v>4.59</v>
      </c>
      <c r="H7582">
        <v>2.44</v>
      </c>
      <c r="I7582">
        <v>4.08</v>
      </c>
      <c r="J7582">
        <v>5.0199999999999996</v>
      </c>
      <c r="K7582">
        <v>2.7</v>
      </c>
      <c r="U7582">
        <v>254</v>
      </c>
      <c r="V7582">
        <v>251</v>
      </c>
      <c r="W7582">
        <v>265</v>
      </c>
      <c r="X7582">
        <v>83</v>
      </c>
      <c r="Y7582">
        <v>117</v>
      </c>
      <c r="Z7582">
        <v>139</v>
      </c>
      <c r="AA7582">
        <f t="shared" si="1602"/>
        <v>1109</v>
      </c>
      <c r="AB7582">
        <f t="shared" si="1607"/>
        <v>1.8480188621236286E-4</v>
      </c>
      <c r="AC7582" s="175"/>
    </row>
    <row r="7583" spans="1:29">
      <c r="A7583" t="s">
        <v>16399</v>
      </c>
      <c r="B7583" t="s">
        <v>16400</v>
      </c>
      <c r="C7583">
        <v>3.03</v>
      </c>
      <c r="D7583">
        <v>3.48</v>
      </c>
      <c r="E7583">
        <v>2.39</v>
      </c>
      <c r="F7583">
        <v>3.63</v>
      </c>
      <c r="G7583">
        <v>4.53</v>
      </c>
      <c r="H7583">
        <v>2.41</v>
      </c>
      <c r="I7583">
        <v>4.04</v>
      </c>
      <c r="J7583">
        <v>5</v>
      </c>
      <c r="K7583">
        <v>2.7</v>
      </c>
      <c r="U7583">
        <v>245</v>
      </c>
      <c r="V7583">
        <v>255</v>
      </c>
      <c r="W7583">
        <v>269</v>
      </c>
      <c r="X7583">
        <v>88</v>
      </c>
      <c r="Y7583">
        <v>123</v>
      </c>
      <c r="Z7583">
        <v>135</v>
      </c>
      <c r="AA7583">
        <f t="shared" si="1602"/>
        <v>1115</v>
      </c>
      <c r="AB7583">
        <f t="shared" si="1607"/>
        <v>1.8580171607464796E-4</v>
      </c>
      <c r="AC7583" s="175"/>
    </row>
    <row r="7584" spans="1:29">
      <c r="A7584" t="s">
        <v>16401</v>
      </c>
      <c r="B7584" t="s">
        <v>16402</v>
      </c>
      <c r="C7584">
        <v>3</v>
      </c>
      <c r="D7584">
        <v>3.46</v>
      </c>
      <c r="E7584">
        <v>2.38</v>
      </c>
      <c r="F7584">
        <v>3.58</v>
      </c>
      <c r="G7584">
        <v>4.4800000000000004</v>
      </c>
      <c r="H7584">
        <v>2.39</v>
      </c>
      <c r="I7584">
        <v>4.01</v>
      </c>
      <c r="J7584">
        <v>4.9800000000000004</v>
      </c>
      <c r="K7584">
        <v>2.7</v>
      </c>
      <c r="U7584">
        <v>233</v>
      </c>
      <c r="V7584">
        <v>254</v>
      </c>
      <c r="W7584">
        <v>267</v>
      </c>
      <c r="X7584">
        <v>102</v>
      </c>
      <c r="Y7584">
        <v>127</v>
      </c>
      <c r="Z7584">
        <v>142</v>
      </c>
      <c r="AA7584">
        <f t="shared" si="1602"/>
        <v>1125</v>
      </c>
      <c r="AB7584">
        <f t="shared" si="1607"/>
        <v>1.8746809917845648E-4</v>
      </c>
      <c r="AC7584" s="175"/>
    </row>
    <row r="7585" spans="1:29">
      <c r="A7585" t="s">
        <v>16403</v>
      </c>
      <c r="B7585" t="s">
        <v>16404</v>
      </c>
      <c r="C7585">
        <v>2.99</v>
      </c>
      <c r="D7585">
        <v>3.44</v>
      </c>
      <c r="E7585">
        <v>2.37</v>
      </c>
      <c r="F7585">
        <v>3.55</v>
      </c>
      <c r="G7585">
        <v>4.46</v>
      </c>
      <c r="H7585">
        <v>2.38</v>
      </c>
      <c r="I7585">
        <v>3.99</v>
      </c>
      <c r="J7585">
        <v>4.97</v>
      </c>
      <c r="K7585">
        <v>2.7</v>
      </c>
      <c r="U7585">
        <v>228</v>
      </c>
      <c r="V7585">
        <v>244</v>
      </c>
      <c r="W7585">
        <v>254</v>
      </c>
      <c r="X7585">
        <v>106</v>
      </c>
      <c r="Y7585">
        <v>138</v>
      </c>
      <c r="Z7585">
        <v>147</v>
      </c>
      <c r="AA7585">
        <f t="shared" si="1602"/>
        <v>1117</v>
      </c>
      <c r="AB7585">
        <f t="shared" si="1607"/>
        <v>1.8613499269540967E-4</v>
      </c>
      <c r="AC7585" s="175">
        <f t="shared" si="1593"/>
        <v>1.5034941554112208E-4</v>
      </c>
    </row>
    <row r="7586" spans="1:29">
      <c r="A7586" t="s">
        <v>16405</v>
      </c>
      <c r="B7586" t="s">
        <v>16406</v>
      </c>
      <c r="C7586">
        <v>2.96</v>
      </c>
      <c r="D7586">
        <v>3.42</v>
      </c>
      <c r="E7586">
        <v>2.36</v>
      </c>
      <c r="F7586">
        <v>3.51</v>
      </c>
      <c r="G7586">
        <v>4.42</v>
      </c>
      <c r="H7586">
        <v>2.37</v>
      </c>
      <c r="I7586">
        <v>3.97</v>
      </c>
      <c r="J7586">
        <v>4.96</v>
      </c>
      <c r="K7586">
        <v>2.7</v>
      </c>
      <c r="U7586">
        <v>214</v>
      </c>
      <c r="V7586">
        <v>221</v>
      </c>
      <c r="W7586">
        <v>226</v>
      </c>
      <c r="X7586">
        <v>98</v>
      </c>
      <c r="Y7586">
        <v>134</v>
      </c>
      <c r="Z7586">
        <v>126</v>
      </c>
      <c r="AA7586">
        <f t="shared" si="1602"/>
        <v>1019</v>
      </c>
      <c r="AB7586">
        <f t="shared" si="1607"/>
        <v>1.6980443827808634E-4</v>
      </c>
      <c r="AC7586" s="175"/>
    </row>
    <row r="7587" spans="1:29">
      <c r="A7587" t="s">
        <v>16407</v>
      </c>
      <c r="B7587" t="s">
        <v>16408</v>
      </c>
      <c r="C7587">
        <v>2.93</v>
      </c>
      <c r="D7587">
        <v>3.4</v>
      </c>
      <c r="E7587">
        <v>2.35</v>
      </c>
      <c r="F7587">
        <v>3.47</v>
      </c>
      <c r="G7587">
        <v>4.4000000000000004</v>
      </c>
      <c r="H7587">
        <v>2.37</v>
      </c>
      <c r="I7587">
        <v>3.94</v>
      </c>
      <c r="J7587">
        <v>4.9400000000000004</v>
      </c>
      <c r="K7587">
        <v>2.7</v>
      </c>
      <c r="U7587">
        <v>184</v>
      </c>
      <c r="V7587">
        <v>190</v>
      </c>
      <c r="W7587">
        <v>166</v>
      </c>
      <c r="X7587">
        <v>95</v>
      </c>
      <c r="Y7587">
        <v>122</v>
      </c>
      <c r="Z7587">
        <v>73</v>
      </c>
      <c r="AA7587">
        <f t="shared" si="1602"/>
        <v>830</v>
      </c>
      <c r="AB7587">
        <f t="shared" si="1607"/>
        <v>1.3830979761610566E-4</v>
      </c>
      <c r="AC7587" s="175"/>
    </row>
    <row r="7588" spans="1:29">
      <c r="A7588" t="s">
        <v>16409</v>
      </c>
      <c r="B7588" t="s">
        <v>16410</v>
      </c>
      <c r="C7588">
        <v>2.91</v>
      </c>
      <c r="D7588">
        <v>3.38</v>
      </c>
      <c r="E7588">
        <v>2.34</v>
      </c>
      <c r="F7588">
        <v>3.45</v>
      </c>
      <c r="G7588">
        <v>4.38</v>
      </c>
      <c r="H7588">
        <v>2.36</v>
      </c>
      <c r="I7588">
        <v>3.92</v>
      </c>
      <c r="J7588">
        <v>4.93</v>
      </c>
      <c r="K7588">
        <v>2.7</v>
      </c>
      <c r="U7588">
        <v>174</v>
      </c>
      <c r="V7588">
        <v>139</v>
      </c>
      <c r="W7588">
        <v>138</v>
      </c>
      <c r="X7588">
        <v>71</v>
      </c>
      <c r="Y7588">
        <v>91</v>
      </c>
      <c r="Z7588">
        <v>30</v>
      </c>
      <c r="AA7588">
        <f t="shared" si="1602"/>
        <v>643</v>
      </c>
      <c r="AB7588">
        <f t="shared" si="1607"/>
        <v>1.0714843357488667E-4</v>
      </c>
      <c r="AC7588" s="175"/>
    </row>
    <row r="7589" spans="1:29">
      <c r="A7589" t="s">
        <v>16411</v>
      </c>
      <c r="B7589" t="s">
        <v>16412</v>
      </c>
      <c r="C7589">
        <v>2.9</v>
      </c>
      <c r="D7589">
        <v>3.37</v>
      </c>
      <c r="E7589">
        <v>2.33</v>
      </c>
      <c r="F7589">
        <v>3.42</v>
      </c>
      <c r="G7589">
        <v>4.3600000000000003</v>
      </c>
      <c r="H7589">
        <v>2.35</v>
      </c>
      <c r="I7589">
        <v>3.9</v>
      </c>
      <c r="J7589">
        <v>4.92</v>
      </c>
      <c r="K7589">
        <v>2.7</v>
      </c>
      <c r="U7589">
        <v>174</v>
      </c>
      <c r="V7589">
        <v>118</v>
      </c>
      <c r="W7589">
        <v>131</v>
      </c>
      <c r="X7589">
        <v>66</v>
      </c>
      <c r="Y7589">
        <v>68</v>
      </c>
      <c r="Z7589">
        <v>13</v>
      </c>
      <c r="AA7589">
        <f t="shared" si="1602"/>
        <v>570</v>
      </c>
      <c r="AB7589">
        <f t="shared" si="1607"/>
        <v>9.4983836917084607E-5</v>
      </c>
      <c r="AC7589" s="175">
        <f t="shared" si="1594"/>
        <v>1.0244090130662765E-4</v>
      </c>
    </row>
    <row r="7590" spans="1:29">
      <c r="A7590" t="s">
        <v>16413</v>
      </c>
      <c r="B7590" t="s">
        <v>16414</v>
      </c>
      <c r="C7590">
        <v>2.88</v>
      </c>
      <c r="D7590">
        <v>3.35</v>
      </c>
      <c r="E7590">
        <v>2.33</v>
      </c>
      <c r="F7590">
        <v>3.39</v>
      </c>
      <c r="G7590">
        <v>4.33</v>
      </c>
      <c r="H7590">
        <v>2.34</v>
      </c>
      <c r="I7590">
        <v>3.88</v>
      </c>
      <c r="J7590">
        <v>4.91</v>
      </c>
      <c r="K7590">
        <v>2.7</v>
      </c>
      <c r="U7590">
        <v>178</v>
      </c>
      <c r="V7590">
        <v>127</v>
      </c>
      <c r="W7590">
        <v>134</v>
      </c>
      <c r="X7590">
        <v>82</v>
      </c>
      <c r="Y7590">
        <v>71</v>
      </c>
      <c r="Z7590">
        <v>15</v>
      </c>
      <c r="AA7590">
        <f t="shared" si="1602"/>
        <v>607</v>
      </c>
      <c r="AB7590">
        <f t="shared" si="1607"/>
        <v>1.0114945440117607E-4</v>
      </c>
      <c r="AC7590" s="175"/>
    </row>
    <row r="7591" spans="1:29">
      <c r="A7591" t="s">
        <v>16415</v>
      </c>
      <c r="B7591" t="s">
        <v>16416</v>
      </c>
      <c r="C7591">
        <v>2.87</v>
      </c>
      <c r="D7591">
        <v>3.34</v>
      </c>
      <c r="E7591">
        <v>2.3199999999999998</v>
      </c>
      <c r="F7591">
        <v>3.37</v>
      </c>
      <c r="G7591">
        <v>4.3099999999999996</v>
      </c>
      <c r="H7591">
        <v>2.33</v>
      </c>
      <c r="I7591">
        <v>3.87</v>
      </c>
      <c r="J7591">
        <v>4.9000000000000004</v>
      </c>
      <c r="K7591">
        <v>2.7</v>
      </c>
      <c r="U7591">
        <v>184</v>
      </c>
      <c r="V7591">
        <v>129</v>
      </c>
      <c r="W7591">
        <v>138</v>
      </c>
      <c r="X7591">
        <v>86</v>
      </c>
      <c r="Y7591">
        <v>69</v>
      </c>
      <c r="Z7591">
        <v>12</v>
      </c>
      <c r="AA7591">
        <f t="shared" si="1602"/>
        <v>618</v>
      </c>
      <c r="AB7591">
        <f t="shared" si="1607"/>
        <v>1.0298247581536542E-4</v>
      </c>
      <c r="AC7591" s="175"/>
    </row>
    <row r="7592" spans="1:29">
      <c r="A7592" t="s">
        <v>16417</v>
      </c>
      <c r="B7592" t="s">
        <v>16418</v>
      </c>
      <c r="C7592">
        <v>2.86</v>
      </c>
      <c r="D7592">
        <v>3.33</v>
      </c>
      <c r="E7592">
        <v>2.3199999999999998</v>
      </c>
      <c r="F7592">
        <v>3.35</v>
      </c>
      <c r="G7592">
        <v>4.3</v>
      </c>
      <c r="H7592">
        <v>2.33</v>
      </c>
      <c r="I7592">
        <v>3.86</v>
      </c>
      <c r="J7592">
        <v>4.8899999999999997</v>
      </c>
      <c r="K7592">
        <v>2.7</v>
      </c>
      <c r="U7592">
        <v>198</v>
      </c>
      <c r="V7592">
        <v>141</v>
      </c>
      <c r="W7592">
        <v>148</v>
      </c>
      <c r="X7592">
        <v>88</v>
      </c>
      <c r="Y7592">
        <v>66</v>
      </c>
      <c r="Z7592">
        <v>23</v>
      </c>
      <c r="AA7592">
        <f t="shared" si="1602"/>
        <v>664</v>
      </c>
      <c r="AB7592">
        <f t="shared" si="1607"/>
        <v>1.1064783809288453E-4</v>
      </c>
      <c r="AC7592" s="175"/>
    </row>
    <row r="7593" spans="1:29">
      <c r="A7593" t="s">
        <v>16419</v>
      </c>
      <c r="B7593" t="s">
        <v>16420</v>
      </c>
      <c r="C7593">
        <v>2.85</v>
      </c>
      <c r="D7593">
        <v>3.33</v>
      </c>
      <c r="E7593">
        <v>2.3199999999999998</v>
      </c>
      <c r="F7593">
        <v>3.33</v>
      </c>
      <c r="G7593">
        <v>4.28</v>
      </c>
      <c r="H7593">
        <v>2.3199999999999998</v>
      </c>
      <c r="I7593">
        <v>3.85</v>
      </c>
      <c r="J7593">
        <v>4.8899999999999997</v>
      </c>
      <c r="K7593">
        <v>2.7</v>
      </c>
      <c r="U7593">
        <v>207</v>
      </c>
      <c r="V7593">
        <v>169</v>
      </c>
      <c r="W7593">
        <v>171</v>
      </c>
      <c r="X7593">
        <v>120</v>
      </c>
      <c r="Y7593">
        <v>106</v>
      </c>
      <c r="Z7593">
        <v>53</v>
      </c>
      <c r="AA7593">
        <f t="shared" si="1602"/>
        <v>826</v>
      </c>
      <c r="AB7593">
        <f t="shared" si="1607"/>
        <v>1.3764324437458227E-4</v>
      </c>
      <c r="AC7593" s="175">
        <f t="shared" si="1595"/>
        <v>2.0184065344880478E-4</v>
      </c>
    </row>
    <row r="7594" spans="1:29">
      <c r="A7594" t="s">
        <v>16421</v>
      </c>
      <c r="B7594" t="s">
        <v>16422</v>
      </c>
      <c r="C7594">
        <v>2.85</v>
      </c>
      <c r="D7594">
        <v>3.33</v>
      </c>
      <c r="E7594">
        <v>2.3199999999999998</v>
      </c>
      <c r="F7594">
        <v>3.32</v>
      </c>
      <c r="G7594">
        <v>4.2699999999999996</v>
      </c>
      <c r="H7594">
        <v>2.31</v>
      </c>
      <c r="I7594">
        <v>3.85</v>
      </c>
      <c r="J7594">
        <v>4.8899999999999997</v>
      </c>
      <c r="K7594">
        <v>2.7</v>
      </c>
      <c r="U7594">
        <v>228</v>
      </c>
      <c r="V7594">
        <v>256</v>
      </c>
      <c r="W7594">
        <v>227</v>
      </c>
      <c r="X7594">
        <v>194</v>
      </c>
      <c r="Y7594">
        <v>144</v>
      </c>
      <c r="Z7594">
        <v>168</v>
      </c>
      <c r="AA7594">
        <f t="shared" si="1602"/>
        <v>1217</v>
      </c>
      <c r="AB7594">
        <f t="shared" si="1607"/>
        <v>2.0279882373349468E-4</v>
      </c>
      <c r="AC7594" s="175"/>
    </row>
    <row r="7595" spans="1:29">
      <c r="A7595" t="s">
        <v>16423</v>
      </c>
      <c r="B7595" t="s">
        <v>16424</v>
      </c>
      <c r="C7595">
        <v>2.86</v>
      </c>
      <c r="D7595">
        <v>3.34</v>
      </c>
      <c r="E7595">
        <v>2.3199999999999998</v>
      </c>
      <c r="F7595">
        <v>3.34</v>
      </c>
      <c r="G7595">
        <v>4.28</v>
      </c>
      <c r="H7595">
        <v>2.3199999999999998</v>
      </c>
      <c r="I7595">
        <v>3.86</v>
      </c>
      <c r="J7595">
        <v>4.8899999999999997</v>
      </c>
      <c r="K7595">
        <v>2.7</v>
      </c>
      <c r="U7595">
        <v>264</v>
      </c>
      <c r="V7595">
        <v>261</v>
      </c>
      <c r="W7595">
        <v>283</v>
      </c>
      <c r="X7595">
        <v>220</v>
      </c>
      <c r="Y7595">
        <v>122</v>
      </c>
      <c r="Z7595">
        <v>262</v>
      </c>
      <c r="AA7595">
        <f t="shared" si="1602"/>
        <v>1412</v>
      </c>
      <c r="AB7595">
        <f t="shared" si="1607"/>
        <v>2.3529329425776046E-4</v>
      </c>
      <c r="AC7595" s="175"/>
    </row>
    <row r="7596" spans="1:29">
      <c r="A7596" t="s">
        <v>16425</v>
      </c>
      <c r="B7596" t="s">
        <v>16426</v>
      </c>
      <c r="C7596">
        <v>2.86</v>
      </c>
      <c r="D7596">
        <v>3.34</v>
      </c>
      <c r="E7596">
        <v>2.3199999999999998</v>
      </c>
      <c r="F7596">
        <v>3.34</v>
      </c>
      <c r="G7596">
        <v>4.28</v>
      </c>
      <c r="H7596">
        <v>2.3199999999999998</v>
      </c>
      <c r="I7596">
        <v>3.86</v>
      </c>
      <c r="J7596">
        <v>4.9000000000000004</v>
      </c>
      <c r="K7596">
        <v>2.7</v>
      </c>
      <c r="U7596">
        <v>281</v>
      </c>
      <c r="V7596">
        <v>244</v>
      </c>
      <c r="W7596">
        <v>267</v>
      </c>
      <c r="X7596">
        <v>218</v>
      </c>
      <c r="Y7596">
        <v>154</v>
      </c>
      <c r="Z7596">
        <v>226</v>
      </c>
      <c r="AA7596">
        <f t="shared" si="1602"/>
        <v>1390</v>
      </c>
      <c r="AB7596">
        <f t="shared" si="1607"/>
        <v>2.3162725142938177E-4</v>
      </c>
      <c r="AC7596" s="175"/>
    </row>
    <row r="7597" spans="1:29">
      <c r="A7597" t="s">
        <v>16427</v>
      </c>
      <c r="B7597" t="s">
        <v>16428</v>
      </c>
      <c r="C7597">
        <v>2.91</v>
      </c>
      <c r="D7597">
        <v>3.38</v>
      </c>
      <c r="E7597">
        <v>2.34</v>
      </c>
      <c r="F7597">
        <v>3.39</v>
      </c>
      <c r="G7597">
        <v>4.3099999999999996</v>
      </c>
      <c r="H7597">
        <v>2.3199999999999998</v>
      </c>
      <c r="I7597">
        <v>3.92</v>
      </c>
      <c r="J7597">
        <v>4.93</v>
      </c>
      <c r="K7597">
        <v>2.7</v>
      </c>
      <c r="U7597">
        <v>296</v>
      </c>
      <c r="V7597">
        <v>246</v>
      </c>
      <c r="W7597">
        <v>262</v>
      </c>
      <c r="X7597">
        <v>164</v>
      </c>
      <c r="Y7597">
        <v>138</v>
      </c>
      <c r="Z7597">
        <v>171</v>
      </c>
      <c r="AA7597">
        <f t="shared" si="1602"/>
        <v>1277</v>
      </c>
      <c r="AB7597">
        <f t="shared" si="1607"/>
        <v>2.1279712235634571E-4</v>
      </c>
      <c r="AC7597" s="175">
        <f t="shared" si="1596"/>
        <v>2.0013261076740109E-4</v>
      </c>
    </row>
    <row r="7598" spans="1:29">
      <c r="A7598" t="s">
        <v>16429</v>
      </c>
      <c r="B7598" t="s">
        <v>16430</v>
      </c>
      <c r="C7598">
        <v>2.99</v>
      </c>
      <c r="D7598">
        <v>3.45</v>
      </c>
      <c r="E7598">
        <v>2.37</v>
      </c>
      <c r="F7598">
        <v>3.5</v>
      </c>
      <c r="G7598">
        <v>4.4000000000000004</v>
      </c>
      <c r="H7598">
        <v>2.35</v>
      </c>
      <c r="I7598">
        <v>4</v>
      </c>
      <c r="J7598">
        <v>4.97</v>
      </c>
      <c r="K7598">
        <v>2.7</v>
      </c>
      <c r="U7598">
        <v>284</v>
      </c>
      <c r="V7598">
        <v>239</v>
      </c>
      <c r="W7598">
        <v>250</v>
      </c>
      <c r="X7598">
        <v>153</v>
      </c>
      <c r="Y7598">
        <v>140</v>
      </c>
      <c r="Z7598">
        <v>164</v>
      </c>
      <c r="AA7598">
        <f t="shared" si="1602"/>
        <v>1230</v>
      </c>
      <c r="AB7598">
        <f t="shared" si="1607"/>
        <v>2.0496512176844574E-4</v>
      </c>
      <c r="AC7598" s="175"/>
    </row>
    <row r="7599" spans="1:29">
      <c r="A7599" t="s">
        <v>16431</v>
      </c>
      <c r="B7599" t="s">
        <v>16432</v>
      </c>
      <c r="C7599">
        <v>3.07</v>
      </c>
      <c r="D7599">
        <v>3.52</v>
      </c>
      <c r="E7599">
        <v>2.4</v>
      </c>
      <c r="F7599">
        <v>3.62</v>
      </c>
      <c r="G7599">
        <v>4.49</v>
      </c>
      <c r="H7599">
        <v>2.38</v>
      </c>
      <c r="I7599">
        <v>4.08</v>
      </c>
      <c r="J7599">
        <v>5.0199999999999996</v>
      </c>
      <c r="K7599">
        <v>2.7</v>
      </c>
      <c r="U7599">
        <v>267</v>
      </c>
      <c r="V7599">
        <v>233</v>
      </c>
      <c r="W7599">
        <v>240</v>
      </c>
      <c r="X7599">
        <v>150</v>
      </c>
      <c r="Y7599">
        <v>133</v>
      </c>
      <c r="Z7599">
        <v>149</v>
      </c>
      <c r="AA7599">
        <f t="shared" si="1602"/>
        <v>1172</v>
      </c>
      <c r="AB7599">
        <f t="shared" si="1607"/>
        <v>1.9530009976635642E-4</v>
      </c>
      <c r="AC7599" s="175"/>
    </row>
    <row r="7600" spans="1:29">
      <c r="A7600" t="s">
        <v>16433</v>
      </c>
      <c r="B7600" t="s">
        <v>16434</v>
      </c>
      <c r="C7600">
        <v>3.13</v>
      </c>
      <c r="D7600">
        <v>3.57</v>
      </c>
      <c r="E7600">
        <v>2.4300000000000002</v>
      </c>
      <c r="F7600">
        <v>3.72</v>
      </c>
      <c r="G7600">
        <v>4.58</v>
      </c>
      <c r="H7600">
        <v>2.41</v>
      </c>
      <c r="I7600">
        <v>4.1399999999999997</v>
      </c>
      <c r="J7600">
        <v>5.0599999999999996</v>
      </c>
      <c r="K7600">
        <v>2.7</v>
      </c>
      <c r="U7600">
        <v>252</v>
      </c>
      <c r="V7600">
        <v>225</v>
      </c>
      <c r="W7600">
        <v>229</v>
      </c>
      <c r="X7600">
        <v>139</v>
      </c>
      <c r="Y7600">
        <v>129</v>
      </c>
      <c r="Z7600">
        <v>151</v>
      </c>
      <c r="AA7600">
        <f t="shared" si="1602"/>
        <v>1125</v>
      </c>
      <c r="AB7600">
        <f t="shared" si="1607"/>
        <v>1.8746809917845648E-4</v>
      </c>
      <c r="AC7600" s="175"/>
    </row>
    <row r="7601" spans="1:29">
      <c r="A7601" t="s">
        <v>16435</v>
      </c>
      <c r="B7601" t="s">
        <v>16436</v>
      </c>
      <c r="C7601">
        <v>3.17</v>
      </c>
      <c r="D7601">
        <v>3.6</v>
      </c>
      <c r="E7601">
        <v>2.44</v>
      </c>
      <c r="F7601">
        <v>3.8</v>
      </c>
      <c r="G7601">
        <v>4.6399999999999997</v>
      </c>
      <c r="H7601">
        <v>2.44</v>
      </c>
      <c r="I7601">
        <v>4.1900000000000004</v>
      </c>
      <c r="J7601">
        <v>5.08</v>
      </c>
      <c r="K7601">
        <v>2.7</v>
      </c>
      <c r="U7601">
        <v>241</v>
      </c>
      <c r="V7601">
        <v>222</v>
      </c>
      <c r="W7601">
        <v>225</v>
      </c>
      <c r="X7601">
        <v>131</v>
      </c>
      <c r="Y7601">
        <v>130</v>
      </c>
      <c r="Z7601">
        <v>145</v>
      </c>
      <c r="AA7601">
        <f t="shared" si="1602"/>
        <v>1094</v>
      </c>
      <c r="AB7601">
        <f t="shared" si="1607"/>
        <v>1.823023115566501E-4</v>
      </c>
      <c r="AC7601" s="175">
        <f t="shared" si="1597"/>
        <v>1.7447031096875013E-4</v>
      </c>
    </row>
    <row r="7602" spans="1:29">
      <c r="A7602" t="s">
        <v>16437</v>
      </c>
      <c r="B7602" t="s">
        <v>16438</v>
      </c>
      <c r="C7602">
        <v>3.19</v>
      </c>
      <c r="D7602">
        <v>3.62</v>
      </c>
      <c r="E7602">
        <v>2.4500000000000002</v>
      </c>
      <c r="F7602">
        <v>3.85</v>
      </c>
      <c r="G7602">
        <v>4.6900000000000004</v>
      </c>
      <c r="H7602">
        <v>2.46</v>
      </c>
      <c r="I7602">
        <v>4.21</v>
      </c>
      <c r="J7602">
        <v>5.0999999999999996</v>
      </c>
      <c r="K7602">
        <v>2.7</v>
      </c>
      <c r="U7602">
        <v>244</v>
      </c>
      <c r="V7602">
        <v>224</v>
      </c>
      <c r="W7602">
        <v>230</v>
      </c>
      <c r="X7602">
        <v>105</v>
      </c>
      <c r="Y7602">
        <v>119</v>
      </c>
      <c r="Z7602">
        <v>117</v>
      </c>
      <c r="AA7602">
        <f t="shared" si="1602"/>
        <v>1039</v>
      </c>
      <c r="AB7602">
        <f t="shared" si="1607"/>
        <v>1.7313720448570335E-4</v>
      </c>
      <c r="AC7602" s="175"/>
    </row>
    <row r="7603" spans="1:29">
      <c r="A7603" t="s">
        <v>16439</v>
      </c>
      <c r="B7603" t="s">
        <v>16440</v>
      </c>
      <c r="C7603">
        <v>3.19</v>
      </c>
      <c r="D7603">
        <v>3.62</v>
      </c>
      <c r="E7603">
        <v>2.4500000000000002</v>
      </c>
      <c r="F7603">
        <v>3.86</v>
      </c>
      <c r="G7603">
        <v>4.7</v>
      </c>
      <c r="H7603">
        <v>2.4700000000000002</v>
      </c>
      <c r="I7603">
        <v>4.21</v>
      </c>
      <c r="J7603">
        <v>5.0999999999999996</v>
      </c>
      <c r="K7603">
        <v>2.7</v>
      </c>
      <c r="U7603">
        <v>244</v>
      </c>
      <c r="V7603">
        <v>225</v>
      </c>
      <c r="W7603">
        <v>236</v>
      </c>
      <c r="X7603">
        <v>93</v>
      </c>
      <c r="Y7603">
        <v>122</v>
      </c>
      <c r="Z7603">
        <v>112</v>
      </c>
      <c r="AA7603">
        <f t="shared" si="1602"/>
        <v>1032</v>
      </c>
      <c r="AB7603">
        <f t="shared" si="1607"/>
        <v>1.7197073631303739E-4</v>
      </c>
      <c r="AC7603" s="175"/>
    </row>
    <row r="7604" spans="1:29">
      <c r="A7604" t="s">
        <v>16441</v>
      </c>
      <c r="B7604" t="s">
        <v>16442</v>
      </c>
      <c r="C7604">
        <v>3.17</v>
      </c>
      <c r="D7604">
        <v>3.6</v>
      </c>
      <c r="E7604">
        <v>2.44</v>
      </c>
      <c r="F7604">
        <v>3.83</v>
      </c>
      <c r="G7604">
        <v>4.68</v>
      </c>
      <c r="H7604">
        <v>2.46</v>
      </c>
      <c r="I7604">
        <v>4.18</v>
      </c>
      <c r="J7604">
        <v>5.08</v>
      </c>
      <c r="K7604">
        <v>2.7</v>
      </c>
      <c r="U7604">
        <v>247</v>
      </c>
      <c r="V7604">
        <v>230</v>
      </c>
      <c r="W7604">
        <v>246</v>
      </c>
      <c r="X7604">
        <v>89</v>
      </c>
      <c r="Y7604">
        <v>111</v>
      </c>
      <c r="Z7604">
        <v>100</v>
      </c>
      <c r="AA7604">
        <f t="shared" si="1602"/>
        <v>1023</v>
      </c>
      <c r="AB7604">
        <f t="shared" si="1607"/>
        <v>1.7047099151960976E-4</v>
      </c>
      <c r="AC7604" s="175"/>
    </row>
    <row r="7605" spans="1:29">
      <c r="A7605" t="s">
        <v>16443</v>
      </c>
      <c r="B7605" t="s">
        <v>16444</v>
      </c>
      <c r="C7605">
        <v>3.12</v>
      </c>
      <c r="D7605">
        <v>3.56</v>
      </c>
      <c r="E7605">
        <v>2.42</v>
      </c>
      <c r="F7605">
        <v>3.77</v>
      </c>
      <c r="G7605">
        <v>4.6399999999999997</v>
      </c>
      <c r="H7605">
        <v>2.4500000000000002</v>
      </c>
      <c r="I7605">
        <v>4.1399999999999997</v>
      </c>
      <c r="J7605">
        <v>5.0599999999999996</v>
      </c>
      <c r="K7605">
        <v>2.7</v>
      </c>
      <c r="U7605">
        <v>255</v>
      </c>
      <c r="V7605">
        <v>242</v>
      </c>
      <c r="W7605">
        <v>256</v>
      </c>
      <c r="X7605">
        <v>77</v>
      </c>
      <c r="Y7605">
        <v>109</v>
      </c>
      <c r="Z7605">
        <v>118</v>
      </c>
      <c r="AA7605">
        <f t="shared" si="1602"/>
        <v>1057</v>
      </c>
      <c r="AB7605">
        <f t="shared" si="1607"/>
        <v>1.7613669407255865E-4</v>
      </c>
      <c r="AC7605" s="175">
        <f t="shared" si="1598"/>
        <v>1.8246894986703098E-4</v>
      </c>
    </row>
    <row r="7606" spans="1:29">
      <c r="A7606" t="s">
        <v>16445</v>
      </c>
      <c r="B7606" t="s">
        <v>16446</v>
      </c>
      <c r="C7606">
        <v>3.09</v>
      </c>
      <c r="D7606">
        <v>3.54</v>
      </c>
      <c r="E7606">
        <v>2.41</v>
      </c>
      <c r="F7606">
        <v>3.72</v>
      </c>
      <c r="G7606">
        <v>4.5999999999999996</v>
      </c>
      <c r="H7606">
        <v>2.44</v>
      </c>
      <c r="I7606">
        <v>4.1100000000000003</v>
      </c>
      <c r="J7606">
        <v>5.04</v>
      </c>
      <c r="K7606">
        <v>2.7</v>
      </c>
      <c r="U7606">
        <v>250</v>
      </c>
      <c r="V7606">
        <v>249</v>
      </c>
      <c r="W7606">
        <v>263</v>
      </c>
      <c r="X7606">
        <v>82</v>
      </c>
      <c r="Y7606">
        <v>117</v>
      </c>
      <c r="Z7606">
        <v>139</v>
      </c>
      <c r="AA7606">
        <f t="shared" si="1602"/>
        <v>1100</v>
      </c>
      <c r="AB7606">
        <f t="shared" si="1607"/>
        <v>1.833021414189352E-4</v>
      </c>
      <c r="AC7606" s="175"/>
    </row>
    <row r="7607" spans="1:29">
      <c r="A7607" t="s">
        <v>16447</v>
      </c>
      <c r="B7607" t="s">
        <v>16448</v>
      </c>
      <c r="C7607">
        <v>3.07</v>
      </c>
      <c r="D7607">
        <v>3.51</v>
      </c>
      <c r="E7607">
        <v>2.4</v>
      </c>
      <c r="F7607">
        <v>3.68</v>
      </c>
      <c r="G7607">
        <v>4.5599999999999996</v>
      </c>
      <c r="H7607">
        <v>2.42</v>
      </c>
      <c r="I7607">
        <v>4.08</v>
      </c>
      <c r="J7607">
        <v>5.0199999999999996</v>
      </c>
      <c r="K7607">
        <v>2.7</v>
      </c>
      <c r="U7607">
        <v>241</v>
      </c>
      <c r="V7607">
        <v>253</v>
      </c>
      <c r="W7607">
        <v>267</v>
      </c>
      <c r="X7607">
        <v>87</v>
      </c>
      <c r="Y7607">
        <v>123</v>
      </c>
      <c r="Z7607">
        <v>135</v>
      </c>
      <c r="AA7607">
        <f t="shared" si="1602"/>
        <v>1106</v>
      </c>
      <c r="AB7607">
        <f t="shared" si="1607"/>
        <v>1.8430197128122032E-4</v>
      </c>
      <c r="AC7607" s="175"/>
    </row>
    <row r="7608" spans="1:29">
      <c r="A7608" t="s">
        <v>16449</v>
      </c>
      <c r="B7608" t="s">
        <v>16450</v>
      </c>
      <c r="C7608">
        <v>3.05</v>
      </c>
      <c r="D7608">
        <v>3.5</v>
      </c>
      <c r="E7608">
        <v>2.4</v>
      </c>
      <c r="F7608">
        <v>3.65</v>
      </c>
      <c r="G7608">
        <v>4.54</v>
      </c>
      <c r="H7608">
        <v>2.41</v>
      </c>
      <c r="I7608">
        <v>4.0599999999999996</v>
      </c>
      <c r="J7608">
        <v>5.01</v>
      </c>
      <c r="K7608">
        <v>2.7</v>
      </c>
      <c r="U7608">
        <v>230</v>
      </c>
      <c r="V7608">
        <v>252</v>
      </c>
      <c r="W7608">
        <v>265</v>
      </c>
      <c r="X7608">
        <v>101</v>
      </c>
      <c r="Y7608">
        <v>127</v>
      </c>
      <c r="Z7608">
        <v>142</v>
      </c>
      <c r="AA7608">
        <f t="shared" si="1602"/>
        <v>1117</v>
      </c>
      <c r="AB7608">
        <f t="shared" si="1607"/>
        <v>1.8613499269540967E-4</v>
      </c>
      <c r="AC7608" s="175"/>
    </row>
    <row r="7609" spans="1:29">
      <c r="A7609" t="s">
        <v>16451</v>
      </c>
      <c r="B7609" t="s">
        <v>16452</v>
      </c>
      <c r="C7609">
        <v>3.03</v>
      </c>
      <c r="D7609">
        <v>3.48</v>
      </c>
      <c r="E7609">
        <v>2.39</v>
      </c>
      <c r="F7609">
        <v>3.61</v>
      </c>
      <c r="G7609">
        <v>4.51</v>
      </c>
      <c r="H7609">
        <v>2.4</v>
      </c>
      <c r="I7609">
        <v>4.04</v>
      </c>
      <c r="J7609">
        <v>5</v>
      </c>
      <c r="K7609">
        <v>2.7</v>
      </c>
      <c r="U7609">
        <v>224</v>
      </c>
      <c r="V7609">
        <v>243</v>
      </c>
      <c r="W7609">
        <v>253</v>
      </c>
      <c r="X7609">
        <v>106</v>
      </c>
      <c r="Y7609">
        <v>138</v>
      </c>
      <c r="Z7609">
        <v>147</v>
      </c>
      <c r="AA7609">
        <f t="shared" si="1602"/>
        <v>1111</v>
      </c>
      <c r="AB7609">
        <f t="shared" si="1607"/>
        <v>1.8513516283312457E-4</v>
      </c>
      <c r="AC7609" s="175">
        <f t="shared" si="1599"/>
        <v>1.4930792610124175E-4</v>
      </c>
    </row>
    <row r="7610" spans="1:29">
      <c r="A7610" t="s">
        <v>16453</v>
      </c>
      <c r="B7610" t="s">
        <v>16454</v>
      </c>
      <c r="C7610">
        <v>3.01</v>
      </c>
      <c r="D7610">
        <v>3.46</v>
      </c>
      <c r="E7610">
        <v>2.38</v>
      </c>
      <c r="F7610">
        <v>3.57</v>
      </c>
      <c r="G7610">
        <v>4.4800000000000004</v>
      </c>
      <c r="H7610">
        <v>2.39</v>
      </c>
      <c r="I7610">
        <v>4.0199999999999996</v>
      </c>
      <c r="J7610">
        <v>4.99</v>
      </c>
      <c r="K7610">
        <v>2.7</v>
      </c>
      <c r="U7610">
        <v>210</v>
      </c>
      <c r="V7610">
        <v>220</v>
      </c>
      <c r="W7610">
        <v>225</v>
      </c>
      <c r="X7610">
        <v>97</v>
      </c>
      <c r="Y7610">
        <v>134</v>
      </c>
      <c r="Z7610">
        <v>126</v>
      </c>
      <c r="AA7610">
        <f t="shared" si="1602"/>
        <v>1012</v>
      </c>
      <c r="AB7610">
        <f t="shared" si="1607"/>
        <v>1.6863797010542038E-4</v>
      </c>
      <c r="AC7610" s="175"/>
    </row>
    <row r="7611" spans="1:29">
      <c r="A7611" t="s">
        <v>16455</v>
      </c>
      <c r="B7611" t="s">
        <v>16456</v>
      </c>
      <c r="C7611">
        <v>2.98</v>
      </c>
      <c r="D7611">
        <v>3.44</v>
      </c>
      <c r="E7611">
        <v>2.37</v>
      </c>
      <c r="F7611">
        <v>3.53</v>
      </c>
      <c r="G7611">
        <v>4.4400000000000004</v>
      </c>
      <c r="H7611">
        <v>2.38</v>
      </c>
      <c r="I7611">
        <v>3.98</v>
      </c>
      <c r="J7611">
        <v>4.97</v>
      </c>
      <c r="K7611">
        <v>2.7</v>
      </c>
      <c r="U7611">
        <v>181</v>
      </c>
      <c r="V7611">
        <v>189</v>
      </c>
      <c r="W7611">
        <v>165</v>
      </c>
      <c r="X7611">
        <v>94</v>
      </c>
      <c r="Y7611">
        <v>122</v>
      </c>
      <c r="Z7611">
        <v>73</v>
      </c>
      <c r="AA7611">
        <f t="shared" si="1602"/>
        <v>824</v>
      </c>
      <c r="AB7611">
        <f t="shared" si="1607"/>
        <v>1.3730996775382056E-4</v>
      </c>
      <c r="AC7611" s="175"/>
    </row>
    <row r="7612" spans="1:29">
      <c r="A7612" t="s">
        <v>16457</v>
      </c>
      <c r="B7612" t="s">
        <v>16458</v>
      </c>
      <c r="C7612">
        <v>2.95</v>
      </c>
      <c r="D7612">
        <v>3.41</v>
      </c>
      <c r="E7612">
        <v>2.36</v>
      </c>
      <c r="F7612">
        <v>3.48</v>
      </c>
      <c r="G7612">
        <v>4.41</v>
      </c>
      <c r="H7612">
        <v>2.37</v>
      </c>
      <c r="I7612">
        <v>3.95</v>
      </c>
      <c r="J7612">
        <v>4.95</v>
      </c>
      <c r="K7612">
        <v>2.7</v>
      </c>
      <c r="U7612">
        <v>171</v>
      </c>
      <c r="V7612">
        <v>138</v>
      </c>
      <c r="W7612">
        <v>137</v>
      </c>
      <c r="X7612">
        <v>70</v>
      </c>
      <c r="Y7612">
        <v>91</v>
      </c>
      <c r="Z7612">
        <v>30</v>
      </c>
      <c r="AA7612">
        <f t="shared" si="1602"/>
        <v>637</v>
      </c>
      <c r="AB7612">
        <f t="shared" si="1607"/>
        <v>1.0614860371260157E-4</v>
      </c>
      <c r="AC7612" s="175"/>
    </row>
    <row r="7613" spans="1:29">
      <c r="A7613" t="s">
        <v>16459</v>
      </c>
      <c r="B7613" t="s">
        <v>16460</v>
      </c>
      <c r="C7613">
        <v>2.93</v>
      </c>
      <c r="D7613">
        <v>3.39</v>
      </c>
      <c r="E7613">
        <v>2.35</v>
      </c>
      <c r="F7613">
        <v>3.45</v>
      </c>
      <c r="G7613">
        <v>4.38</v>
      </c>
      <c r="H7613">
        <v>2.36</v>
      </c>
      <c r="I7613">
        <v>3.93</v>
      </c>
      <c r="J7613">
        <v>4.9400000000000004</v>
      </c>
      <c r="K7613">
        <v>2.7</v>
      </c>
      <c r="U7613">
        <v>173</v>
      </c>
      <c r="V7613">
        <v>117</v>
      </c>
      <c r="W7613">
        <v>128</v>
      </c>
      <c r="X7613">
        <v>66</v>
      </c>
      <c r="Y7613">
        <v>68</v>
      </c>
      <c r="Z7613">
        <v>13</v>
      </c>
      <c r="AA7613">
        <f t="shared" si="1602"/>
        <v>565</v>
      </c>
      <c r="AB7613">
        <f t="shared" si="1607"/>
        <v>9.4150645365180362E-5</v>
      </c>
      <c r="AC7613" s="175">
        <f t="shared" ref="AC7613" si="1608">SUM(AB7613:AB7616)/4</f>
        <v>1.0169102890991384E-4</v>
      </c>
    </row>
    <row r="7614" spans="1:29">
      <c r="A7614" t="s">
        <v>16461</v>
      </c>
      <c r="B7614" t="s">
        <v>16462</v>
      </c>
      <c r="C7614">
        <v>2.9</v>
      </c>
      <c r="D7614">
        <v>3.38</v>
      </c>
      <c r="E7614">
        <v>2.34</v>
      </c>
      <c r="F7614">
        <v>3.42</v>
      </c>
      <c r="G7614">
        <v>4.3499999999999996</v>
      </c>
      <c r="H7614">
        <v>2.36</v>
      </c>
      <c r="I7614">
        <v>3.91</v>
      </c>
      <c r="J7614">
        <v>4.93</v>
      </c>
      <c r="K7614">
        <v>2.7</v>
      </c>
      <c r="U7614">
        <v>178</v>
      </c>
      <c r="V7614">
        <v>125</v>
      </c>
      <c r="W7614">
        <v>132</v>
      </c>
      <c r="X7614">
        <v>83</v>
      </c>
      <c r="Y7614">
        <v>71</v>
      </c>
      <c r="Z7614">
        <v>15</v>
      </c>
      <c r="AA7614">
        <f t="shared" si="1602"/>
        <v>604</v>
      </c>
      <c r="AB7614">
        <f t="shared" si="1607"/>
        <v>1.0064953947003351E-4</v>
      </c>
      <c r="AC7614" s="175"/>
    </row>
    <row r="7615" spans="1:29">
      <c r="A7615" t="s">
        <v>16463</v>
      </c>
      <c r="B7615" t="s">
        <v>16464</v>
      </c>
      <c r="C7615">
        <v>2.87</v>
      </c>
      <c r="D7615">
        <v>3.35</v>
      </c>
      <c r="E7615">
        <v>2.33</v>
      </c>
      <c r="F7615">
        <v>3.36</v>
      </c>
      <c r="G7615">
        <v>4.3</v>
      </c>
      <c r="H7615">
        <v>2.34</v>
      </c>
      <c r="I7615">
        <v>3.87</v>
      </c>
      <c r="J7615">
        <v>4.91</v>
      </c>
      <c r="K7615">
        <v>2.7</v>
      </c>
      <c r="U7615">
        <v>182</v>
      </c>
      <c r="V7615">
        <v>127</v>
      </c>
      <c r="W7615">
        <v>136</v>
      </c>
      <c r="X7615">
        <v>87</v>
      </c>
      <c r="Y7615">
        <v>69</v>
      </c>
      <c r="Z7615">
        <v>12</v>
      </c>
      <c r="AA7615">
        <f t="shared" si="1602"/>
        <v>613</v>
      </c>
      <c r="AB7615">
        <f t="shared" si="1607"/>
        <v>1.0214928426346117E-4</v>
      </c>
      <c r="AC7615" s="175"/>
    </row>
    <row r="7616" spans="1:29">
      <c r="A7616" t="s">
        <v>16465</v>
      </c>
      <c r="B7616" t="s">
        <v>16466</v>
      </c>
      <c r="C7616">
        <v>2.84</v>
      </c>
      <c r="D7616">
        <v>3.32</v>
      </c>
      <c r="E7616">
        <v>2.3199999999999998</v>
      </c>
      <c r="F7616">
        <v>3.31</v>
      </c>
      <c r="G7616">
        <v>4.26</v>
      </c>
      <c r="H7616">
        <v>2.3199999999999998</v>
      </c>
      <c r="I7616">
        <v>3.84</v>
      </c>
      <c r="J7616">
        <v>4.8899999999999997</v>
      </c>
      <c r="K7616">
        <v>2.7</v>
      </c>
      <c r="U7616">
        <v>197</v>
      </c>
      <c r="V7616">
        <v>139</v>
      </c>
      <c r="W7616">
        <v>146</v>
      </c>
      <c r="X7616">
        <v>88</v>
      </c>
      <c r="Y7616">
        <v>66</v>
      </c>
      <c r="Z7616">
        <v>23</v>
      </c>
      <c r="AA7616">
        <f t="shared" si="1602"/>
        <v>659</v>
      </c>
      <c r="AB7616">
        <f t="shared" si="1607"/>
        <v>1.0981464654098028E-4</v>
      </c>
      <c r="AC7616" s="175"/>
    </row>
    <row r="7617" spans="1:29">
      <c r="A7617" t="s">
        <v>16467</v>
      </c>
      <c r="B7617" t="s">
        <v>16468</v>
      </c>
      <c r="C7617">
        <v>2.82</v>
      </c>
      <c r="D7617">
        <v>3.31</v>
      </c>
      <c r="E7617">
        <v>2.31</v>
      </c>
      <c r="F7617">
        <v>3.27</v>
      </c>
      <c r="G7617">
        <v>4.22</v>
      </c>
      <c r="H7617">
        <v>2.2999999999999998</v>
      </c>
      <c r="I7617">
        <v>3.82</v>
      </c>
      <c r="J7617">
        <v>4.88</v>
      </c>
      <c r="K7617">
        <v>2.7</v>
      </c>
      <c r="U7617">
        <v>206</v>
      </c>
      <c r="V7617">
        <v>168</v>
      </c>
      <c r="W7617">
        <v>169</v>
      </c>
      <c r="X7617">
        <v>122</v>
      </c>
      <c r="Y7617">
        <v>106</v>
      </c>
      <c r="Z7617">
        <v>53</v>
      </c>
      <c r="AA7617">
        <f t="shared" si="1602"/>
        <v>824</v>
      </c>
      <c r="AB7617">
        <f t="shared" si="1607"/>
        <v>1.3730996775382056E-4</v>
      </c>
      <c r="AC7617" s="175">
        <f t="shared" si="1601"/>
        <v>2.0138239809525745E-4</v>
      </c>
    </row>
    <row r="7618" spans="1:29">
      <c r="A7618" t="s">
        <v>16469</v>
      </c>
      <c r="B7618" t="s">
        <v>16470</v>
      </c>
      <c r="C7618">
        <v>2.81</v>
      </c>
      <c r="D7618">
        <v>3.29</v>
      </c>
      <c r="E7618">
        <v>2.31</v>
      </c>
      <c r="F7618">
        <v>3.24</v>
      </c>
      <c r="G7618">
        <v>4.2</v>
      </c>
      <c r="H7618">
        <v>2.29</v>
      </c>
      <c r="I7618">
        <v>3.81</v>
      </c>
      <c r="J7618">
        <v>4.87</v>
      </c>
      <c r="K7618">
        <v>2.7</v>
      </c>
      <c r="U7618">
        <v>227</v>
      </c>
      <c r="V7618">
        <v>253</v>
      </c>
      <c r="W7618">
        <v>225</v>
      </c>
      <c r="X7618">
        <v>196</v>
      </c>
      <c r="Y7618">
        <v>144</v>
      </c>
      <c r="Z7618">
        <v>168</v>
      </c>
      <c r="AA7618">
        <f t="shared" si="1602"/>
        <v>1213</v>
      </c>
      <c r="AB7618">
        <f t="shared" si="1607"/>
        <v>2.0213227049197129E-4</v>
      </c>
      <c r="AC7618" s="175"/>
    </row>
    <row r="7619" spans="1:29">
      <c r="A7619" t="s">
        <v>16471</v>
      </c>
      <c r="B7619" t="s">
        <v>16472</v>
      </c>
      <c r="C7619">
        <v>2.8</v>
      </c>
      <c r="D7619">
        <v>3.28</v>
      </c>
      <c r="E7619">
        <v>2.2999999999999998</v>
      </c>
      <c r="F7619">
        <v>3.21</v>
      </c>
      <c r="G7619">
        <v>4.17</v>
      </c>
      <c r="H7619">
        <v>2.2799999999999998</v>
      </c>
      <c r="I7619">
        <v>3.79</v>
      </c>
      <c r="J7619">
        <v>4.8600000000000003</v>
      </c>
      <c r="K7619">
        <v>2.7</v>
      </c>
      <c r="U7619">
        <v>263</v>
      </c>
      <c r="V7619">
        <v>259</v>
      </c>
      <c r="W7619">
        <v>281</v>
      </c>
      <c r="X7619">
        <v>222</v>
      </c>
      <c r="Y7619">
        <v>122</v>
      </c>
      <c r="Z7619">
        <v>262</v>
      </c>
      <c r="AA7619">
        <f t="shared" si="1602"/>
        <v>1409</v>
      </c>
      <c r="AB7619">
        <f t="shared" si="1607"/>
        <v>2.3479337932661793E-4</v>
      </c>
      <c r="AC7619" s="175"/>
    </row>
    <row r="7620" spans="1:29">
      <c r="A7620" t="s">
        <v>16473</v>
      </c>
      <c r="B7620" t="s">
        <v>16474</v>
      </c>
      <c r="C7620">
        <v>2.8</v>
      </c>
      <c r="D7620">
        <v>3.28</v>
      </c>
      <c r="E7620">
        <v>2.2999999999999998</v>
      </c>
      <c r="F7620">
        <v>3.2</v>
      </c>
      <c r="G7620">
        <v>4.1500000000000004</v>
      </c>
      <c r="H7620">
        <v>2.27</v>
      </c>
      <c r="I7620">
        <v>3.79</v>
      </c>
      <c r="J7620">
        <v>4.8600000000000003</v>
      </c>
      <c r="K7620">
        <v>2.7</v>
      </c>
      <c r="U7620">
        <v>281</v>
      </c>
      <c r="V7620">
        <v>242</v>
      </c>
      <c r="W7620">
        <v>265</v>
      </c>
      <c r="X7620">
        <v>220</v>
      </c>
      <c r="Y7620">
        <v>154</v>
      </c>
      <c r="Z7620">
        <v>226</v>
      </c>
      <c r="AA7620">
        <f t="shared" si="1602"/>
        <v>1388</v>
      </c>
      <c r="AB7620">
        <f t="shared" si="1607"/>
        <v>2.3129397480862006E-4</v>
      </c>
      <c r="AC7620" s="175"/>
    </row>
    <row r="7621" spans="1:29">
      <c r="A7621" t="s">
        <v>16475</v>
      </c>
      <c r="B7621" t="s">
        <v>16476</v>
      </c>
      <c r="C7621">
        <v>2.88</v>
      </c>
      <c r="D7621">
        <v>3.35</v>
      </c>
      <c r="E7621">
        <v>2.33</v>
      </c>
      <c r="F7621">
        <v>3.28</v>
      </c>
      <c r="G7621">
        <v>4.2</v>
      </c>
      <c r="H7621">
        <v>2.27</v>
      </c>
      <c r="I7621">
        <v>3.88</v>
      </c>
      <c r="J7621">
        <v>4.91</v>
      </c>
      <c r="K7621">
        <v>2.7</v>
      </c>
      <c r="U7621">
        <v>296</v>
      </c>
      <c r="V7621">
        <v>243</v>
      </c>
      <c r="W7621">
        <v>259</v>
      </c>
      <c r="X7621">
        <v>166</v>
      </c>
      <c r="Y7621">
        <v>138</v>
      </c>
      <c r="Z7621">
        <v>171</v>
      </c>
      <c r="AA7621">
        <f t="shared" si="1602"/>
        <v>1273</v>
      </c>
      <c r="AB7621">
        <f t="shared" si="1607"/>
        <v>2.1213056911482229E-4</v>
      </c>
      <c r="AC7621" s="175">
        <f t="shared" si="1603"/>
        <v>1.9925775963790162E-4</v>
      </c>
    </row>
    <row r="7622" spans="1:29">
      <c r="A7622" t="s">
        <v>16477</v>
      </c>
      <c r="B7622" t="s">
        <v>16478</v>
      </c>
      <c r="C7622">
        <v>2.99</v>
      </c>
      <c r="D7622">
        <v>3.45</v>
      </c>
      <c r="E7622">
        <v>2.38</v>
      </c>
      <c r="F7622">
        <v>3.43</v>
      </c>
      <c r="G7622">
        <v>4.3099999999999996</v>
      </c>
      <c r="H7622">
        <v>2.2999999999999998</v>
      </c>
      <c r="I7622">
        <v>4</v>
      </c>
      <c r="J7622">
        <v>4.9800000000000004</v>
      </c>
      <c r="K7622">
        <v>2.7</v>
      </c>
      <c r="U7622">
        <v>284</v>
      </c>
      <c r="V7622">
        <v>236</v>
      </c>
      <c r="W7622">
        <v>247</v>
      </c>
      <c r="X7622">
        <v>154</v>
      </c>
      <c r="Y7622">
        <v>140</v>
      </c>
      <c r="Z7622">
        <v>164</v>
      </c>
      <c r="AA7622">
        <f t="shared" ref="AA7622:AA7685" si="1609">SUM(U7622:Z7622)</f>
        <v>1225</v>
      </c>
      <c r="AB7622">
        <f t="shared" si="1607"/>
        <v>2.0413193021654149E-4</v>
      </c>
      <c r="AC7622" s="175"/>
    </row>
    <row r="7623" spans="1:29">
      <c r="A7623" t="s">
        <v>16479</v>
      </c>
      <c r="B7623" t="s">
        <v>16480</v>
      </c>
      <c r="C7623">
        <v>3.13</v>
      </c>
      <c r="D7623">
        <v>3.56</v>
      </c>
      <c r="E7623">
        <v>2.4300000000000002</v>
      </c>
      <c r="F7623">
        <v>3.62</v>
      </c>
      <c r="G7623">
        <v>4.47</v>
      </c>
      <c r="H7623">
        <v>2.36</v>
      </c>
      <c r="I7623">
        <v>4.1399999999999997</v>
      </c>
      <c r="J7623">
        <v>5.0599999999999996</v>
      </c>
      <c r="K7623">
        <v>2.7</v>
      </c>
      <c r="U7623">
        <v>266</v>
      </c>
      <c r="V7623">
        <v>230</v>
      </c>
      <c r="W7623">
        <v>237</v>
      </c>
      <c r="X7623">
        <v>151</v>
      </c>
      <c r="Y7623">
        <v>133</v>
      </c>
      <c r="Z7623">
        <v>149</v>
      </c>
      <c r="AA7623">
        <f t="shared" si="1609"/>
        <v>1166</v>
      </c>
      <c r="AB7623">
        <f t="shared" si="1607"/>
        <v>1.9430026990407132E-4</v>
      </c>
      <c r="AC7623" s="175"/>
    </row>
    <row r="7624" spans="1:29">
      <c r="A7624" t="s">
        <v>16481</v>
      </c>
      <c r="B7624" t="s">
        <v>16482</v>
      </c>
      <c r="C7624">
        <v>3.23</v>
      </c>
      <c r="D7624">
        <v>3.65</v>
      </c>
      <c r="E7624">
        <v>2.4700000000000002</v>
      </c>
      <c r="F7624">
        <v>3.8</v>
      </c>
      <c r="G7624">
        <v>4.6100000000000003</v>
      </c>
      <c r="H7624">
        <v>2.41</v>
      </c>
      <c r="I7624">
        <v>4.25</v>
      </c>
      <c r="J7624">
        <v>5.12</v>
      </c>
      <c r="K7624">
        <v>2.7</v>
      </c>
      <c r="U7624">
        <v>251</v>
      </c>
      <c r="V7624">
        <v>222</v>
      </c>
      <c r="W7624">
        <v>226</v>
      </c>
      <c r="X7624">
        <v>140</v>
      </c>
      <c r="Y7624">
        <v>129</v>
      </c>
      <c r="Z7624">
        <v>151</v>
      </c>
      <c r="AA7624">
        <f t="shared" si="1609"/>
        <v>1119</v>
      </c>
      <c r="AB7624">
        <f t="shared" si="1607"/>
        <v>1.8646826931617135E-4</v>
      </c>
      <c r="AC7624" s="175"/>
    </row>
    <row r="7625" spans="1:29">
      <c r="A7625" t="s">
        <v>16483</v>
      </c>
      <c r="B7625" t="s">
        <v>16484</v>
      </c>
      <c r="C7625">
        <v>3.3</v>
      </c>
      <c r="D7625">
        <v>3.71</v>
      </c>
      <c r="E7625">
        <v>2.4900000000000002</v>
      </c>
      <c r="F7625">
        <v>3.93</v>
      </c>
      <c r="G7625">
        <v>4.72</v>
      </c>
      <c r="H7625">
        <v>2.4500000000000002</v>
      </c>
      <c r="I7625">
        <v>4.32</v>
      </c>
      <c r="J7625">
        <v>5.16</v>
      </c>
      <c r="K7625">
        <v>2.7</v>
      </c>
      <c r="U7625">
        <v>240</v>
      </c>
      <c r="V7625">
        <v>219</v>
      </c>
      <c r="W7625">
        <v>222</v>
      </c>
      <c r="X7625">
        <v>133</v>
      </c>
      <c r="Y7625">
        <v>130</v>
      </c>
      <c r="Z7625">
        <v>145</v>
      </c>
      <c r="AA7625">
        <f t="shared" si="1609"/>
        <v>1089</v>
      </c>
      <c r="AB7625">
        <f t="shared" si="1607"/>
        <v>1.8146912000474585E-4</v>
      </c>
      <c r="AC7625" s="175">
        <f t="shared" si="1604"/>
        <v>1.7347048110646506E-4</v>
      </c>
    </row>
    <row r="7626" spans="1:29">
      <c r="A7626" t="s">
        <v>16485</v>
      </c>
      <c r="B7626" t="s">
        <v>16486</v>
      </c>
      <c r="C7626">
        <v>3.34</v>
      </c>
      <c r="D7626">
        <v>3.74</v>
      </c>
      <c r="E7626">
        <v>2.5099999999999998</v>
      </c>
      <c r="F7626">
        <v>4.0199999999999996</v>
      </c>
      <c r="G7626">
        <v>4.8099999999999996</v>
      </c>
      <c r="H7626">
        <v>2.4900000000000002</v>
      </c>
      <c r="I7626">
        <v>4.3600000000000003</v>
      </c>
      <c r="J7626">
        <v>5.18</v>
      </c>
      <c r="K7626">
        <v>2.7</v>
      </c>
      <c r="U7626">
        <v>243</v>
      </c>
      <c r="V7626">
        <v>221</v>
      </c>
      <c r="W7626">
        <v>227</v>
      </c>
      <c r="X7626">
        <v>106</v>
      </c>
      <c r="Y7626">
        <v>119</v>
      </c>
      <c r="Z7626">
        <v>117</v>
      </c>
      <c r="AA7626">
        <f t="shared" si="1609"/>
        <v>1033</v>
      </c>
      <c r="AB7626">
        <f t="shared" si="1607"/>
        <v>1.7213737462341825E-4</v>
      </c>
      <c r="AC7626" s="175"/>
    </row>
    <row r="7627" spans="1:29">
      <c r="A7627" t="s">
        <v>16487</v>
      </c>
      <c r="B7627" t="s">
        <v>16488</v>
      </c>
      <c r="C7627">
        <v>3.32</v>
      </c>
      <c r="D7627">
        <v>3.73</v>
      </c>
      <c r="E7627">
        <v>2.5</v>
      </c>
      <c r="F7627">
        <v>4.0199999999999996</v>
      </c>
      <c r="G7627">
        <v>4.82</v>
      </c>
      <c r="H7627">
        <v>2.5</v>
      </c>
      <c r="I7627">
        <v>4.34</v>
      </c>
      <c r="J7627">
        <v>5.17</v>
      </c>
      <c r="K7627">
        <v>2.7</v>
      </c>
      <c r="U7627">
        <v>243</v>
      </c>
      <c r="V7627">
        <v>221</v>
      </c>
      <c r="W7627">
        <v>233</v>
      </c>
      <c r="X7627">
        <v>94</v>
      </c>
      <c r="Y7627">
        <v>122</v>
      </c>
      <c r="Z7627">
        <v>112</v>
      </c>
      <c r="AA7627">
        <f t="shared" si="1609"/>
        <v>1025</v>
      </c>
      <c r="AB7627">
        <f t="shared" si="1607"/>
        <v>1.7080426814037144E-4</v>
      </c>
      <c r="AC7627" s="175"/>
    </row>
    <row r="7628" spans="1:29">
      <c r="A7628" t="s">
        <v>16489</v>
      </c>
      <c r="B7628" t="s">
        <v>16490</v>
      </c>
      <c r="C7628">
        <v>3.23</v>
      </c>
      <c r="D7628">
        <v>3.65</v>
      </c>
      <c r="E7628">
        <v>2.4700000000000002</v>
      </c>
      <c r="F7628">
        <v>3.91</v>
      </c>
      <c r="G7628">
        <v>4.74</v>
      </c>
      <c r="H7628">
        <v>2.4900000000000002</v>
      </c>
      <c r="I7628">
        <v>4.25</v>
      </c>
      <c r="J7628">
        <v>5.12</v>
      </c>
      <c r="K7628">
        <v>2.7</v>
      </c>
      <c r="U7628">
        <v>246</v>
      </c>
      <c r="V7628">
        <v>227</v>
      </c>
      <c r="W7628">
        <v>243</v>
      </c>
      <c r="X7628">
        <v>90</v>
      </c>
      <c r="Y7628">
        <v>111</v>
      </c>
      <c r="Z7628">
        <v>100</v>
      </c>
      <c r="AA7628">
        <f t="shared" si="1609"/>
        <v>1017</v>
      </c>
      <c r="AB7628">
        <f t="shared" si="1607"/>
        <v>1.6947116165732466E-4</v>
      </c>
      <c r="AC7628" s="175"/>
    </row>
    <row r="7629" spans="1:29">
      <c r="A7629" t="s">
        <v>16491</v>
      </c>
      <c r="B7629" t="s">
        <v>16492</v>
      </c>
      <c r="C7629">
        <v>3.11</v>
      </c>
      <c r="D7629">
        <v>3.55</v>
      </c>
      <c r="E7629">
        <v>2.42</v>
      </c>
      <c r="F7629">
        <v>3.73</v>
      </c>
      <c r="G7629">
        <v>4.5999999999999996</v>
      </c>
      <c r="H7629">
        <v>2.44</v>
      </c>
      <c r="I7629">
        <v>4.13</v>
      </c>
      <c r="J7629">
        <v>5.05</v>
      </c>
      <c r="K7629">
        <v>2.7</v>
      </c>
      <c r="U7629">
        <v>254</v>
      </c>
      <c r="V7629">
        <v>239</v>
      </c>
      <c r="W7629">
        <v>252</v>
      </c>
      <c r="X7629">
        <v>78</v>
      </c>
      <c r="Y7629">
        <v>109</v>
      </c>
      <c r="Z7629">
        <v>118</v>
      </c>
      <c r="AA7629">
        <f t="shared" si="1609"/>
        <v>1050</v>
      </c>
      <c r="AB7629">
        <f t="shared" si="1607"/>
        <v>1.7497022589989269E-4</v>
      </c>
      <c r="AC7629" s="175">
        <f t="shared" si="1605"/>
        <v>1.8155243915993625E-4</v>
      </c>
    </row>
    <row r="7630" spans="1:29">
      <c r="A7630" t="s">
        <v>16493</v>
      </c>
      <c r="B7630" t="s">
        <v>16494</v>
      </c>
      <c r="C7630">
        <v>3.05</v>
      </c>
      <c r="D7630">
        <v>3.5</v>
      </c>
      <c r="E7630">
        <v>2.4</v>
      </c>
      <c r="F7630">
        <v>3.6</v>
      </c>
      <c r="G7630">
        <v>4.4800000000000004</v>
      </c>
      <c r="H7630">
        <v>2.39</v>
      </c>
      <c r="I7630">
        <v>4.0599999999999996</v>
      </c>
      <c r="J7630">
        <v>5.01</v>
      </c>
      <c r="K7630">
        <v>2.7</v>
      </c>
      <c r="U7630">
        <v>249</v>
      </c>
      <c r="V7630">
        <v>246</v>
      </c>
      <c r="W7630">
        <v>260</v>
      </c>
      <c r="X7630">
        <v>83</v>
      </c>
      <c r="Y7630">
        <v>117</v>
      </c>
      <c r="Z7630">
        <v>139</v>
      </c>
      <c r="AA7630">
        <f t="shared" si="1609"/>
        <v>1094</v>
      </c>
      <c r="AB7630">
        <f t="shared" si="1607"/>
        <v>1.823023115566501E-4</v>
      </c>
      <c r="AC7630" s="175"/>
    </row>
    <row r="7631" spans="1:29">
      <c r="A7631" t="s">
        <v>16495</v>
      </c>
      <c r="B7631" t="s">
        <v>16496</v>
      </c>
      <c r="C7631">
        <v>3.01</v>
      </c>
      <c r="D7631">
        <v>3.46</v>
      </c>
      <c r="E7631">
        <v>2.38</v>
      </c>
      <c r="F7631">
        <v>3.52</v>
      </c>
      <c r="G7631">
        <v>4.42</v>
      </c>
      <c r="H7631">
        <v>2.36</v>
      </c>
      <c r="I7631">
        <v>4.0199999999999996</v>
      </c>
      <c r="J7631">
        <v>4.99</v>
      </c>
      <c r="K7631">
        <v>2.7</v>
      </c>
      <c r="U7631">
        <v>240</v>
      </c>
      <c r="V7631">
        <v>251</v>
      </c>
      <c r="W7631">
        <v>264</v>
      </c>
      <c r="X7631">
        <v>88</v>
      </c>
      <c r="Y7631">
        <v>123</v>
      </c>
      <c r="Z7631">
        <v>135</v>
      </c>
      <c r="AA7631">
        <f t="shared" si="1609"/>
        <v>1101</v>
      </c>
      <c r="AB7631">
        <f t="shared" si="1607"/>
        <v>1.8346877972931605E-4</v>
      </c>
      <c r="AC7631" s="175"/>
    </row>
    <row r="7632" spans="1:29">
      <c r="A7632" t="s">
        <v>16497</v>
      </c>
      <c r="B7632" t="s">
        <v>16498</v>
      </c>
      <c r="C7632">
        <v>2.99</v>
      </c>
      <c r="D7632">
        <v>3.45</v>
      </c>
      <c r="E7632">
        <v>2.37</v>
      </c>
      <c r="F7632">
        <v>3.48</v>
      </c>
      <c r="G7632">
        <v>4.38</v>
      </c>
      <c r="H7632">
        <v>2.34</v>
      </c>
      <c r="I7632">
        <v>4</v>
      </c>
      <c r="J7632">
        <v>4.9800000000000004</v>
      </c>
      <c r="K7632">
        <v>2.7</v>
      </c>
      <c r="U7632">
        <v>229</v>
      </c>
      <c r="V7632">
        <v>250</v>
      </c>
      <c r="W7632">
        <v>263</v>
      </c>
      <c r="X7632">
        <v>102</v>
      </c>
      <c r="Y7632">
        <v>127</v>
      </c>
      <c r="Z7632">
        <v>142</v>
      </c>
      <c r="AA7632">
        <f t="shared" si="1609"/>
        <v>1113</v>
      </c>
      <c r="AB7632">
        <f t="shared" si="1607"/>
        <v>1.8546843945388625E-4</v>
      </c>
      <c r="AC7632" s="175"/>
    </row>
    <row r="7633" spans="1:29">
      <c r="A7633" t="s">
        <v>16499</v>
      </c>
      <c r="B7633" t="s">
        <v>16500</v>
      </c>
      <c r="C7633">
        <v>2.97</v>
      </c>
      <c r="D7633">
        <v>3.43</v>
      </c>
      <c r="E7633">
        <v>2.36</v>
      </c>
      <c r="F7633">
        <v>3.45</v>
      </c>
      <c r="G7633">
        <v>4.3499999999999996</v>
      </c>
      <c r="H7633">
        <v>2.33</v>
      </c>
      <c r="I7633">
        <v>3.97</v>
      </c>
      <c r="J7633">
        <v>4.96</v>
      </c>
      <c r="K7633">
        <v>2.7</v>
      </c>
      <c r="U7633">
        <v>224</v>
      </c>
      <c r="V7633">
        <v>241</v>
      </c>
      <c r="W7633">
        <v>250</v>
      </c>
      <c r="X7633">
        <v>106</v>
      </c>
      <c r="Y7633">
        <v>138</v>
      </c>
      <c r="Z7633">
        <v>147</v>
      </c>
      <c r="AA7633">
        <f t="shared" si="1609"/>
        <v>1106</v>
      </c>
      <c r="AB7633">
        <f t="shared" si="1607"/>
        <v>1.8430197128122032E-4</v>
      </c>
      <c r="AC7633" s="175">
        <f t="shared" ref="AC7633" si="1610">SUM(AB7633:AB7636)/4</f>
        <v>1.4859971328212316E-4</v>
      </c>
    </row>
    <row r="7634" spans="1:29">
      <c r="A7634" t="s">
        <v>16501</v>
      </c>
      <c r="B7634" t="s">
        <v>16502</v>
      </c>
      <c r="C7634">
        <v>2.94</v>
      </c>
      <c r="D7634">
        <v>3.41</v>
      </c>
      <c r="E7634">
        <v>2.35</v>
      </c>
      <c r="F7634">
        <v>3.41</v>
      </c>
      <c r="G7634">
        <v>4.32</v>
      </c>
      <c r="H7634">
        <v>2.31</v>
      </c>
      <c r="I7634">
        <v>3.95</v>
      </c>
      <c r="J7634">
        <v>4.95</v>
      </c>
      <c r="K7634">
        <v>2.7</v>
      </c>
      <c r="U7634">
        <v>210</v>
      </c>
      <c r="V7634">
        <v>219</v>
      </c>
      <c r="W7634">
        <v>222</v>
      </c>
      <c r="X7634">
        <v>98</v>
      </c>
      <c r="Y7634">
        <v>134</v>
      </c>
      <c r="Z7634">
        <v>126</v>
      </c>
      <c r="AA7634">
        <f t="shared" si="1609"/>
        <v>1009</v>
      </c>
      <c r="AB7634">
        <f t="shared" si="1607"/>
        <v>1.6813805517427785E-4</v>
      </c>
      <c r="AC7634" s="175"/>
    </row>
    <row r="7635" spans="1:29">
      <c r="A7635" t="s">
        <v>16503</v>
      </c>
      <c r="B7635" t="s">
        <v>16504</v>
      </c>
      <c r="C7635">
        <v>2.91</v>
      </c>
      <c r="D7635">
        <v>3.38</v>
      </c>
      <c r="E7635">
        <v>2.34</v>
      </c>
      <c r="F7635">
        <v>3.36</v>
      </c>
      <c r="G7635">
        <v>4.28</v>
      </c>
      <c r="H7635">
        <v>2.2999999999999998</v>
      </c>
      <c r="I7635">
        <v>3.91</v>
      </c>
      <c r="J7635">
        <v>4.93</v>
      </c>
      <c r="K7635">
        <v>2.7</v>
      </c>
      <c r="U7635">
        <v>180</v>
      </c>
      <c r="V7635">
        <v>187</v>
      </c>
      <c r="W7635">
        <v>162</v>
      </c>
      <c r="X7635">
        <v>95</v>
      </c>
      <c r="Y7635">
        <v>122</v>
      </c>
      <c r="Z7635">
        <v>73</v>
      </c>
      <c r="AA7635">
        <f t="shared" si="1609"/>
        <v>819</v>
      </c>
      <c r="AB7635">
        <f t="shared" si="1607"/>
        <v>1.3647677620191631E-4</v>
      </c>
      <c r="AC7635" s="175"/>
    </row>
    <row r="7636" spans="1:29">
      <c r="A7636" t="s">
        <v>16505</v>
      </c>
      <c r="B7636" t="s">
        <v>16506</v>
      </c>
      <c r="C7636">
        <v>2.9</v>
      </c>
      <c r="D7636">
        <v>3.37</v>
      </c>
      <c r="E7636">
        <v>2.34</v>
      </c>
      <c r="F7636">
        <v>3.34</v>
      </c>
      <c r="G7636">
        <v>4.26</v>
      </c>
      <c r="H7636">
        <v>2.2999999999999998</v>
      </c>
      <c r="I7636">
        <v>3.9</v>
      </c>
      <c r="J7636">
        <v>4.92</v>
      </c>
      <c r="K7636">
        <v>2.7</v>
      </c>
      <c r="U7636">
        <v>170</v>
      </c>
      <c r="V7636">
        <v>137</v>
      </c>
      <c r="W7636">
        <v>134</v>
      </c>
      <c r="X7636">
        <v>71</v>
      </c>
      <c r="Y7636">
        <v>91</v>
      </c>
      <c r="Z7636">
        <v>30</v>
      </c>
      <c r="AA7636">
        <f t="shared" si="1609"/>
        <v>633</v>
      </c>
      <c r="AB7636">
        <f t="shared" si="1607"/>
        <v>1.0548205047107817E-4</v>
      </c>
      <c r="AC7636" s="175"/>
    </row>
    <row r="7637" spans="1:29">
      <c r="A7637" t="s">
        <v>16507</v>
      </c>
      <c r="B7637" t="s">
        <v>16508</v>
      </c>
      <c r="C7637">
        <v>2.89</v>
      </c>
      <c r="D7637">
        <v>3.37</v>
      </c>
      <c r="E7637">
        <v>2.33</v>
      </c>
      <c r="F7637">
        <v>3.34</v>
      </c>
      <c r="G7637">
        <v>4.26</v>
      </c>
      <c r="H7637">
        <v>2.2999999999999998</v>
      </c>
      <c r="I7637">
        <v>3.9</v>
      </c>
      <c r="J7637">
        <v>4.92</v>
      </c>
      <c r="K7637">
        <v>2.7</v>
      </c>
      <c r="U7637">
        <v>158</v>
      </c>
      <c r="V7637">
        <v>113</v>
      </c>
      <c r="W7637">
        <v>123</v>
      </c>
      <c r="X7637">
        <v>72</v>
      </c>
      <c r="Y7637">
        <v>68</v>
      </c>
      <c r="Z7637">
        <v>13</v>
      </c>
      <c r="AA7637">
        <f t="shared" si="1609"/>
        <v>547</v>
      </c>
      <c r="AB7637">
        <f t="shared" si="1607"/>
        <v>9.1151155778325049E-5</v>
      </c>
      <c r="AC7637" s="175">
        <f t="shared" ref="AC7637:AC7697" si="1611">SUM(AB7637:AB7640)/4</f>
        <v>9.7775028615963851E-5</v>
      </c>
    </row>
    <row r="7638" spans="1:29">
      <c r="A7638" t="s">
        <v>16509</v>
      </c>
      <c r="B7638" t="s">
        <v>16510</v>
      </c>
      <c r="C7638">
        <v>2.89</v>
      </c>
      <c r="D7638">
        <v>3.36</v>
      </c>
      <c r="E7638">
        <v>2.33</v>
      </c>
      <c r="F7638">
        <v>3.33</v>
      </c>
      <c r="G7638">
        <v>4.25</v>
      </c>
      <c r="H7638">
        <v>2.29</v>
      </c>
      <c r="I7638">
        <v>3.89</v>
      </c>
      <c r="J7638">
        <v>4.92</v>
      </c>
      <c r="K7638">
        <v>2.7</v>
      </c>
      <c r="U7638">
        <v>163</v>
      </c>
      <c r="V7638">
        <v>121</v>
      </c>
      <c r="W7638">
        <v>127</v>
      </c>
      <c r="X7638">
        <v>84</v>
      </c>
      <c r="Y7638">
        <v>71</v>
      </c>
      <c r="Z7638">
        <v>15</v>
      </c>
      <c r="AA7638">
        <f t="shared" si="1609"/>
        <v>581</v>
      </c>
      <c r="AB7638">
        <f t="shared" ref="AB7638:AB7701" si="1612">AA7638/$AD$4</f>
        <v>9.6816858331273965E-5</v>
      </c>
      <c r="AC7638" s="175"/>
    </row>
    <row r="7639" spans="1:29">
      <c r="A7639" t="s">
        <v>16511</v>
      </c>
      <c r="B7639" t="s">
        <v>16512</v>
      </c>
      <c r="C7639">
        <v>2.89</v>
      </c>
      <c r="D7639">
        <v>3.36</v>
      </c>
      <c r="E7639">
        <v>2.33</v>
      </c>
      <c r="F7639">
        <v>3.32</v>
      </c>
      <c r="G7639">
        <v>4.24</v>
      </c>
      <c r="H7639">
        <v>2.29</v>
      </c>
      <c r="I7639">
        <v>3.89</v>
      </c>
      <c r="J7639">
        <v>4.91</v>
      </c>
      <c r="K7639">
        <v>2.7</v>
      </c>
      <c r="U7639">
        <v>169</v>
      </c>
      <c r="V7639">
        <v>123</v>
      </c>
      <c r="W7639">
        <v>131</v>
      </c>
      <c r="X7639">
        <v>86</v>
      </c>
      <c r="Y7639">
        <v>69</v>
      </c>
      <c r="Z7639">
        <v>12</v>
      </c>
      <c r="AA7639">
        <f t="shared" si="1609"/>
        <v>590</v>
      </c>
      <c r="AB7639">
        <f t="shared" si="1612"/>
        <v>9.8316603124701615E-5</v>
      </c>
      <c r="AC7639" s="175"/>
    </row>
    <row r="7640" spans="1:29">
      <c r="A7640" t="s">
        <v>16513</v>
      </c>
      <c r="B7640" t="s">
        <v>16514</v>
      </c>
      <c r="C7640">
        <v>2.89</v>
      </c>
      <c r="D7640">
        <v>3.36</v>
      </c>
      <c r="E7640">
        <v>2.33</v>
      </c>
      <c r="F7640">
        <v>3.31</v>
      </c>
      <c r="G7640">
        <v>4.2300000000000004</v>
      </c>
      <c r="H7640">
        <v>2.2799999999999998</v>
      </c>
      <c r="I7640">
        <v>3.89</v>
      </c>
      <c r="J7640">
        <v>4.91</v>
      </c>
      <c r="K7640">
        <v>2.7</v>
      </c>
      <c r="U7640">
        <v>179</v>
      </c>
      <c r="V7640">
        <v>135</v>
      </c>
      <c r="W7640">
        <v>141</v>
      </c>
      <c r="X7640">
        <v>85</v>
      </c>
      <c r="Y7640">
        <v>66</v>
      </c>
      <c r="Z7640">
        <v>23</v>
      </c>
      <c r="AA7640">
        <f t="shared" si="1609"/>
        <v>629</v>
      </c>
      <c r="AB7640">
        <f t="shared" si="1612"/>
        <v>1.0481549722955478E-4</v>
      </c>
      <c r="AC7640" s="175"/>
    </row>
    <row r="7641" spans="1:29">
      <c r="A7641" t="s">
        <v>16515</v>
      </c>
      <c r="B7641" t="s">
        <v>16516</v>
      </c>
      <c r="C7641">
        <v>2.9</v>
      </c>
      <c r="D7641">
        <v>3.37</v>
      </c>
      <c r="E7641">
        <v>2.34</v>
      </c>
      <c r="F7641">
        <v>3.33</v>
      </c>
      <c r="G7641">
        <v>4.25</v>
      </c>
      <c r="H7641">
        <v>2.29</v>
      </c>
      <c r="I7641">
        <v>3.91</v>
      </c>
      <c r="J7641">
        <v>4.92</v>
      </c>
      <c r="K7641">
        <v>2.7</v>
      </c>
      <c r="U7641">
        <v>190</v>
      </c>
      <c r="V7641">
        <v>163</v>
      </c>
      <c r="W7641">
        <v>164</v>
      </c>
      <c r="X7641">
        <v>111</v>
      </c>
      <c r="Y7641">
        <v>106</v>
      </c>
      <c r="Z7641">
        <v>53</v>
      </c>
      <c r="AA7641">
        <f t="shared" si="1609"/>
        <v>787</v>
      </c>
      <c r="AB7641">
        <f t="shared" si="1612"/>
        <v>1.311443502697291E-4</v>
      </c>
      <c r="AC7641" s="175">
        <f t="shared" ref="AC7641:AC7701" si="1613">SUM(AB7641:AB7644)/4</f>
        <v>1.9505014230078517E-4</v>
      </c>
    </row>
    <row r="7642" spans="1:29">
      <c r="A7642" t="s">
        <v>16517</v>
      </c>
      <c r="B7642" t="s">
        <v>16518</v>
      </c>
      <c r="C7642">
        <v>2.91</v>
      </c>
      <c r="D7642">
        <v>3.38</v>
      </c>
      <c r="E7642">
        <v>2.34</v>
      </c>
      <c r="F7642">
        <v>3.35</v>
      </c>
      <c r="G7642">
        <v>4.2699999999999996</v>
      </c>
      <c r="H7642">
        <v>2.2999999999999998</v>
      </c>
      <c r="I7642">
        <v>3.92</v>
      </c>
      <c r="J7642">
        <v>4.93</v>
      </c>
      <c r="K7642">
        <v>2.7</v>
      </c>
      <c r="U7642">
        <v>209</v>
      </c>
      <c r="V7642">
        <v>247</v>
      </c>
      <c r="W7642">
        <v>219</v>
      </c>
      <c r="X7642">
        <v>181</v>
      </c>
      <c r="Y7642">
        <v>144</v>
      </c>
      <c r="Z7642">
        <v>168</v>
      </c>
      <c r="AA7642">
        <f t="shared" si="1609"/>
        <v>1168</v>
      </c>
      <c r="AB7642">
        <f t="shared" si="1612"/>
        <v>1.9463354652483303E-4</v>
      </c>
      <c r="AC7642" s="175"/>
    </row>
    <row r="7643" spans="1:29">
      <c r="A7643" t="s">
        <v>16519</v>
      </c>
      <c r="B7643" t="s">
        <v>16520</v>
      </c>
      <c r="C7643">
        <v>2.93</v>
      </c>
      <c r="D7643">
        <v>3.4</v>
      </c>
      <c r="E7643">
        <v>2.35</v>
      </c>
      <c r="F7643">
        <v>3.38</v>
      </c>
      <c r="G7643">
        <v>4.29</v>
      </c>
      <c r="H7643">
        <v>2.2999999999999998</v>
      </c>
      <c r="I7643">
        <v>3.93</v>
      </c>
      <c r="J7643">
        <v>4.9400000000000004</v>
      </c>
      <c r="K7643">
        <v>2.7</v>
      </c>
      <c r="U7643">
        <v>260</v>
      </c>
      <c r="V7643">
        <v>252</v>
      </c>
      <c r="W7643">
        <v>272</v>
      </c>
      <c r="X7643">
        <v>200</v>
      </c>
      <c r="Y7643">
        <v>122</v>
      </c>
      <c r="Z7643">
        <v>262</v>
      </c>
      <c r="AA7643">
        <f t="shared" si="1609"/>
        <v>1368</v>
      </c>
      <c r="AB7643">
        <f t="shared" si="1612"/>
        <v>2.2796120860100306E-4</v>
      </c>
      <c r="AC7643" s="175"/>
    </row>
    <row r="7644" spans="1:29">
      <c r="A7644" t="s">
        <v>16521</v>
      </c>
      <c r="B7644" t="s">
        <v>16522</v>
      </c>
      <c r="C7644">
        <v>2.95</v>
      </c>
      <c r="D7644">
        <v>3.41</v>
      </c>
      <c r="E7644">
        <v>2.36</v>
      </c>
      <c r="F7644">
        <v>3.4</v>
      </c>
      <c r="G7644">
        <v>4.3</v>
      </c>
      <c r="H7644">
        <v>2.2999999999999998</v>
      </c>
      <c r="I7644">
        <v>3.95</v>
      </c>
      <c r="J7644">
        <v>4.95</v>
      </c>
      <c r="K7644">
        <v>2.7</v>
      </c>
      <c r="U7644">
        <v>273</v>
      </c>
      <c r="V7644">
        <v>236</v>
      </c>
      <c r="W7644">
        <v>257</v>
      </c>
      <c r="X7644">
        <v>213</v>
      </c>
      <c r="Y7644">
        <v>154</v>
      </c>
      <c r="Z7644">
        <v>226</v>
      </c>
      <c r="AA7644">
        <f t="shared" si="1609"/>
        <v>1359</v>
      </c>
      <c r="AB7644">
        <f t="shared" si="1612"/>
        <v>2.2646146380757542E-4</v>
      </c>
      <c r="AC7644" s="175"/>
    </row>
    <row r="7645" spans="1:29">
      <c r="A7645" t="s">
        <v>16523</v>
      </c>
      <c r="B7645" t="s">
        <v>16524</v>
      </c>
      <c r="C7645">
        <v>3</v>
      </c>
      <c r="D7645">
        <v>3.46</v>
      </c>
      <c r="E7645">
        <v>2.38</v>
      </c>
      <c r="F7645">
        <v>3.45</v>
      </c>
      <c r="G7645">
        <v>4.33</v>
      </c>
      <c r="H7645">
        <v>2.2999999999999998</v>
      </c>
      <c r="I7645">
        <v>4.01</v>
      </c>
      <c r="J7645">
        <v>4.9800000000000004</v>
      </c>
      <c r="K7645">
        <v>2.7</v>
      </c>
      <c r="U7645">
        <v>284</v>
      </c>
      <c r="V7645">
        <v>237</v>
      </c>
      <c r="W7645">
        <v>251</v>
      </c>
      <c r="X7645">
        <v>168</v>
      </c>
      <c r="Y7645">
        <v>138</v>
      </c>
      <c r="Z7645">
        <v>171</v>
      </c>
      <c r="AA7645">
        <f t="shared" si="1609"/>
        <v>1249</v>
      </c>
      <c r="AB7645">
        <f t="shared" si="1612"/>
        <v>2.0813124966568189E-4</v>
      </c>
      <c r="AC7645" s="175">
        <f t="shared" ref="AC7645:AC7705" si="1614">SUM(AB7645:AB7648)/4</f>
        <v>1.9467520610242823E-4</v>
      </c>
    </row>
    <row r="7646" spans="1:29">
      <c r="A7646" t="s">
        <v>16525</v>
      </c>
      <c r="B7646" t="s">
        <v>16526</v>
      </c>
      <c r="C7646">
        <v>3.08</v>
      </c>
      <c r="D7646">
        <v>3.52</v>
      </c>
      <c r="E7646">
        <v>2.41</v>
      </c>
      <c r="F7646">
        <v>3.55</v>
      </c>
      <c r="G7646">
        <v>4.4000000000000004</v>
      </c>
      <c r="H7646">
        <v>2.3199999999999998</v>
      </c>
      <c r="I7646">
        <v>4.09</v>
      </c>
      <c r="J7646">
        <v>5.03</v>
      </c>
      <c r="K7646">
        <v>2.7</v>
      </c>
      <c r="U7646">
        <v>270</v>
      </c>
      <c r="V7646">
        <v>229</v>
      </c>
      <c r="W7646">
        <v>239</v>
      </c>
      <c r="X7646">
        <v>156</v>
      </c>
      <c r="Y7646">
        <v>140</v>
      </c>
      <c r="Z7646">
        <v>164</v>
      </c>
      <c r="AA7646">
        <f t="shared" si="1609"/>
        <v>1198</v>
      </c>
      <c r="AB7646">
        <f t="shared" si="1612"/>
        <v>1.9963269583625853E-4</v>
      </c>
      <c r="AC7646" s="175"/>
    </row>
    <row r="7647" spans="1:29">
      <c r="A7647" t="s">
        <v>16527</v>
      </c>
      <c r="B7647" t="s">
        <v>16528</v>
      </c>
      <c r="C7647">
        <v>3.16</v>
      </c>
      <c r="D7647">
        <v>3.59</v>
      </c>
      <c r="E7647">
        <v>2.44</v>
      </c>
      <c r="F7647">
        <v>3.68</v>
      </c>
      <c r="G7647">
        <v>4.5199999999999996</v>
      </c>
      <c r="H7647">
        <v>2.37</v>
      </c>
      <c r="I7647">
        <v>4.17</v>
      </c>
      <c r="J7647">
        <v>5.08</v>
      </c>
      <c r="K7647">
        <v>2.7</v>
      </c>
      <c r="U7647">
        <v>258</v>
      </c>
      <c r="V7647">
        <v>223</v>
      </c>
      <c r="W7647">
        <v>228</v>
      </c>
      <c r="X7647">
        <v>145</v>
      </c>
      <c r="Y7647">
        <v>133</v>
      </c>
      <c r="Z7647">
        <v>149</v>
      </c>
      <c r="AA7647">
        <f t="shared" si="1609"/>
        <v>1136</v>
      </c>
      <c r="AB7647">
        <f t="shared" si="1612"/>
        <v>1.8930112059264582E-4</v>
      </c>
      <c r="AC7647" s="175"/>
    </row>
    <row r="7648" spans="1:29">
      <c r="A7648" t="s">
        <v>16529</v>
      </c>
      <c r="B7648" t="s">
        <v>16530</v>
      </c>
      <c r="C7648">
        <v>3.22</v>
      </c>
      <c r="D7648">
        <v>3.64</v>
      </c>
      <c r="E7648">
        <v>2.46</v>
      </c>
      <c r="F7648">
        <v>3.79</v>
      </c>
      <c r="G7648">
        <v>4.5999999999999996</v>
      </c>
      <c r="H7648">
        <v>2.4</v>
      </c>
      <c r="I7648">
        <v>4.2300000000000004</v>
      </c>
      <c r="J7648">
        <v>5.1100000000000003</v>
      </c>
      <c r="K7648">
        <v>2.7</v>
      </c>
      <c r="U7648">
        <v>244</v>
      </c>
      <c r="V7648">
        <v>215</v>
      </c>
      <c r="W7648">
        <v>218</v>
      </c>
      <c r="X7648">
        <v>133</v>
      </c>
      <c r="Y7648">
        <v>129</v>
      </c>
      <c r="Z7648">
        <v>151</v>
      </c>
      <c r="AA7648">
        <f t="shared" si="1609"/>
        <v>1090</v>
      </c>
      <c r="AB7648">
        <f t="shared" si="1612"/>
        <v>1.8163575831512671E-4</v>
      </c>
      <c r="AC7648" s="175"/>
    </row>
    <row r="7649" spans="1:29">
      <c r="A7649" t="s">
        <v>16531</v>
      </c>
      <c r="B7649" t="s">
        <v>16532</v>
      </c>
      <c r="C7649">
        <v>3.26</v>
      </c>
      <c r="D7649">
        <v>3.67</v>
      </c>
      <c r="E7649">
        <v>2.48</v>
      </c>
      <c r="F7649">
        <v>3.88</v>
      </c>
      <c r="G7649">
        <v>4.68</v>
      </c>
      <c r="H7649">
        <v>2.4300000000000002</v>
      </c>
      <c r="I7649">
        <v>4.28</v>
      </c>
      <c r="J7649">
        <v>5.14</v>
      </c>
      <c r="K7649">
        <v>2.7</v>
      </c>
      <c r="U7649">
        <v>230</v>
      </c>
      <c r="V7649">
        <v>213</v>
      </c>
      <c r="W7649">
        <v>214</v>
      </c>
      <c r="X7649">
        <v>127</v>
      </c>
      <c r="Y7649">
        <v>130</v>
      </c>
      <c r="Z7649">
        <v>145</v>
      </c>
      <c r="AA7649">
        <f t="shared" si="1609"/>
        <v>1059</v>
      </c>
      <c r="AB7649">
        <f t="shared" si="1612"/>
        <v>1.7646997069332035E-4</v>
      </c>
      <c r="AC7649" s="175">
        <f t="shared" ref="AC7649:AC7709" si="1615">SUM(AB7649:AB7652)/4</f>
        <v>1.6851299137263476E-4</v>
      </c>
    </row>
    <row r="7650" spans="1:29">
      <c r="A7650" t="s">
        <v>16533</v>
      </c>
      <c r="B7650" t="s">
        <v>16534</v>
      </c>
      <c r="C7650">
        <v>3.29</v>
      </c>
      <c r="D7650">
        <v>3.7</v>
      </c>
      <c r="E7650">
        <v>2.4900000000000002</v>
      </c>
      <c r="F7650">
        <v>3.95</v>
      </c>
      <c r="G7650">
        <v>4.75</v>
      </c>
      <c r="H7650">
        <v>2.46</v>
      </c>
      <c r="I7650">
        <v>4.3099999999999996</v>
      </c>
      <c r="J7650">
        <v>5.15</v>
      </c>
      <c r="K7650">
        <v>2.7</v>
      </c>
      <c r="U7650">
        <v>228</v>
      </c>
      <c r="V7650">
        <v>214</v>
      </c>
      <c r="W7650">
        <v>219</v>
      </c>
      <c r="X7650">
        <v>109</v>
      </c>
      <c r="Y7650">
        <v>119</v>
      </c>
      <c r="Z7650">
        <v>117</v>
      </c>
      <c r="AA7650">
        <f t="shared" si="1609"/>
        <v>1006</v>
      </c>
      <c r="AB7650">
        <f t="shared" si="1612"/>
        <v>1.6763814024313528E-4</v>
      </c>
      <c r="AC7650" s="175"/>
    </row>
    <row r="7651" spans="1:29">
      <c r="A7651" t="s">
        <v>16535</v>
      </c>
      <c r="B7651" t="s">
        <v>16536</v>
      </c>
      <c r="C7651">
        <v>3.29</v>
      </c>
      <c r="D7651">
        <v>3.7</v>
      </c>
      <c r="E7651">
        <v>2.4900000000000002</v>
      </c>
      <c r="F7651">
        <v>3.97</v>
      </c>
      <c r="G7651">
        <v>4.7699999999999996</v>
      </c>
      <c r="H7651">
        <v>2.48</v>
      </c>
      <c r="I7651">
        <v>4.3099999999999996</v>
      </c>
      <c r="J7651">
        <v>5.16</v>
      </c>
      <c r="K7651">
        <v>2.7</v>
      </c>
      <c r="U7651">
        <v>231</v>
      </c>
      <c r="V7651">
        <v>215</v>
      </c>
      <c r="W7651">
        <v>225</v>
      </c>
      <c r="X7651">
        <v>90</v>
      </c>
      <c r="Y7651">
        <v>122</v>
      </c>
      <c r="Z7651">
        <v>112</v>
      </c>
      <c r="AA7651">
        <f t="shared" si="1609"/>
        <v>995</v>
      </c>
      <c r="AB7651">
        <f t="shared" si="1612"/>
        <v>1.6580511882894594E-4</v>
      </c>
      <c r="AC7651" s="175"/>
    </row>
    <row r="7652" spans="1:29">
      <c r="A7652" t="s">
        <v>16537</v>
      </c>
      <c r="B7652" t="s">
        <v>16538</v>
      </c>
      <c r="C7652">
        <v>3.26</v>
      </c>
      <c r="D7652">
        <v>3.68</v>
      </c>
      <c r="E7652">
        <v>2.48</v>
      </c>
      <c r="F7652">
        <v>3.96</v>
      </c>
      <c r="G7652">
        <v>4.78</v>
      </c>
      <c r="H7652">
        <v>2.4900000000000002</v>
      </c>
      <c r="I7652">
        <v>4.28</v>
      </c>
      <c r="J7652">
        <v>5.14</v>
      </c>
      <c r="K7652">
        <v>2.7</v>
      </c>
      <c r="U7652">
        <v>233</v>
      </c>
      <c r="V7652">
        <v>220</v>
      </c>
      <c r="W7652">
        <v>235</v>
      </c>
      <c r="X7652">
        <v>86</v>
      </c>
      <c r="Y7652">
        <v>111</v>
      </c>
      <c r="Z7652">
        <v>100</v>
      </c>
      <c r="AA7652">
        <f t="shared" si="1609"/>
        <v>985</v>
      </c>
      <c r="AB7652">
        <f t="shared" si="1612"/>
        <v>1.6413873572513745E-4</v>
      </c>
      <c r="AC7652" s="175"/>
    </row>
    <row r="7653" spans="1:29">
      <c r="A7653" t="s">
        <v>16539</v>
      </c>
      <c r="B7653" t="s">
        <v>16540</v>
      </c>
      <c r="C7653">
        <v>3.2</v>
      </c>
      <c r="D7653">
        <v>3.62</v>
      </c>
      <c r="E7653">
        <v>2.4500000000000002</v>
      </c>
      <c r="F7653">
        <v>3.87</v>
      </c>
      <c r="G7653">
        <v>4.72</v>
      </c>
      <c r="H7653">
        <v>2.4700000000000002</v>
      </c>
      <c r="I7653">
        <v>4.22</v>
      </c>
      <c r="J7653">
        <v>5.0999999999999996</v>
      </c>
      <c r="K7653">
        <v>2.7</v>
      </c>
      <c r="U7653">
        <v>240</v>
      </c>
      <c r="V7653">
        <v>232</v>
      </c>
      <c r="W7653">
        <v>244</v>
      </c>
      <c r="X7653">
        <v>73</v>
      </c>
      <c r="Y7653">
        <v>109</v>
      </c>
      <c r="Z7653">
        <v>118</v>
      </c>
      <c r="AA7653">
        <f t="shared" si="1609"/>
        <v>1016</v>
      </c>
      <c r="AB7653">
        <f t="shared" si="1612"/>
        <v>1.693045233469438E-4</v>
      </c>
      <c r="AC7653" s="175">
        <f t="shared" ref="AC7653:AC7713" si="1616">SUM(AB7653:AB7656)/4</f>
        <v>1.7717818351243897E-4</v>
      </c>
    </row>
    <row r="7654" spans="1:29">
      <c r="A7654" t="s">
        <v>16541</v>
      </c>
      <c r="B7654" t="s">
        <v>16542</v>
      </c>
      <c r="C7654">
        <v>3.16</v>
      </c>
      <c r="D7654">
        <v>3.59</v>
      </c>
      <c r="E7654">
        <v>2.44</v>
      </c>
      <c r="F7654">
        <v>3.8</v>
      </c>
      <c r="G7654">
        <v>4.6500000000000004</v>
      </c>
      <c r="H7654">
        <v>2.4500000000000002</v>
      </c>
      <c r="I7654">
        <v>4.17</v>
      </c>
      <c r="J7654">
        <v>5.08</v>
      </c>
      <c r="K7654">
        <v>2.7</v>
      </c>
      <c r="U7654">
        <v>234</v>
      </c>
      <c r="V7654">
        <v>239</v>
      </c>
      <c r="W7654">
        <v>252</v>
      </c>
      <c r="X7654">
        <v>84</v>
      </c>
      <c r="Y7654">
        <v>117</v>
      </c>
      <c r="Z7654">
        <v>139</v>
      </c>
      <c r="AA7654">
        <f t="shared" si="1609"/>
        <v>1065</v>
      </c>
      <c r="AB7654">
        <f t="shared" si="1612"/>
        <v>1.7746980055560545E-4</v>
      </c>
      <c r="AC7654" s="175"/>
    </row>
    <row r="7655" spans="1:29">
      <c r="A7655" t="s">
        <v>16543</v>
      </c>
      <c r="B7655" t="s">
        <v>16544</v>
      </c>
      <c r="C7655">
        <v>3.12</v>
      </c>
      <c r="D7655">
        <v>3.56</v>
      </c>
      <c r="E7655">
        <v>2.4300000000000002</v>
      </c>
      <c r="F7655">
        <v>3.74</v>
      </c>
      <c r="G7655">
        <v>4.5999999999999996</v>
      </c>
      <c r="H7655">
        <v>2.4300000000000002</v>
      </c>
      <c r="I7655">
        <v>4.1399999999999997</v>
      </c>
      <c r="J7655">
        <v>5.0599999999999996</v>
      </c>
      <c r="K7655">
        <v>2.7</v>
      </c>
      <c r="U7655">
        <v>228</v>
      </c>
      <c r="V7655">
        <v>244</v>
      </c>
      <c r="W7655">
        <v>256</v>
      </c>
      <c r="X7655">
        <v>90</v>
      </c>
      <c r="Y7655">
        <v>123</v>
      </c>
      <c r="Z7655">
        <v>135</v>
      </c>
      <c r="AA7655">
        <f t="shared" si="1609"/>
        <v>1076</v>
      </c>
      <c r="AB7655">
        <f t="shared" si="1612"/>
        <v>1.793028219697948E-4</v>
      </c>
      <c r="AC7655" s="175"/>
    </row>
    <row r="7656" spans="1:29">
      <c r="A7656" t="s">
        <v>16545</v>
      </c>
      <c r="B7656" t="s">
        <v>16546</v>
      </c>
      <c r="C7656">
        <v>3.1</v>
      </c>
      <c r="D7656">
        <v>3.54</v>
      </c>
      <c r="E7656">
        <v>2.42</v>
      </c>
      <c r="F7656">
        <v>3.71</v>
      </c>
      <c r="G7656">
        <v>4.58</v>
      </c>
      <c r="H7656">
        <v>2.4300000000000002</v>
      </c>
      <c r="I7656">
        <v>4.12</v>
      </c>
      <c r="J7656">
        <v>5.05</v>
      </c>
      <c r="K7656">
        <v>2.7</v>
      </c>
      <c r="U7656">
        <v>217</v>
      </c>
      <c r="V7656">
        <v>244</v>
      </c>
      <c r="W7656">
        <v>255</v>
      </c>
      <c r="X7656">
        <v>111</v>
      </c>
      <c r="Y7656">
        <v>127</v>
      </c>
      <c r="Z7656">
        <v>142</v>
      </c>
      <c r="AA7656">
        <f t="shared" si="1609"/>
        <v>1096</v>
      </c>
      <c r="AB7656">
        <f t="shared" si="1612"/>
        <v>1.8263558817741181E-4</v>
      </c>
      <c r="AC7656" s="175"/>
    </row>
    <row r="7657" spans="1:29">
      <c r="A7657" t="s">
        <v>16547</v>
      </c>
      <c r="B7657" t="s">
        <v>16548</v>
      </c>
      <c r="C7657">
        <v>3.09</v>
      </c>
      <c r="D7657">
        <v>3.53</v>
      </c>
      <c r="E7657">
        <v>2.41</v>
      </c>
      <c r="F7657">
        <v>3.69</v>
      </c>
      <c r="G7657">
        <v>4.5599999999999996</v>
      </c>
      <c r="H7657">
        <v>2.42</v>
      </c>
      <c r="I7657">
        <v>4.0999999999999996</v>
      </c>
      <c r="J7657">
        <v>5.04</v>
      </c>
      <c r="K7657">
        <v>2.7</v>
      </c>
      <c r="U7657">
        <v>211</v>
      </c>
      <c r="V7657">
        <v>235</v>
      </c>
      <c r="W7657">
        <v>242</v>
      </c>
      <c r="X7657">
        <v>110</v>
      </c>
      <c r="Y7657">
        <v>138</v>
      </c>
      <c r="Z7657">
        <v>147</v>
      </c>
      <c r="AA7657">
        <f t="shared" si="1609"/>
        <v>1083</v>
      </c>
      <c r="AB7657">
        <f t="shared" si="1612"/>
        <v>1.8046929014246075E-4</v>
      </c>
      <c r="AC7657" s="175">
        <f t="shared" ref="AC7657:AC7717" si="1617">SUM(AB7657:AB7660)/4</f>
        <v>1.4535026622969658E-4</v>
      </c>
    </row>
    <row r="7658" spans="1:29">
      <c r="A7658" t="s">
        <v>16549</v>
      </c>
      <c r="B7658" t="s">
        <v>16550</v>
      </c>
      <c r="C7658">
        <v>3.07</v>
      </c>
      <c r="D7658">
        <v>3.52</v>
      </c>
      <c r="E7658">
        <v>2.41</v>
      </c>
      <c r="F7658">
        <v>3.66</v>
      </c>
      <c r="G7658">
        <v>4.54</v>
      </c>
      <c r="H7658">
        <v>2.41</v>
      </c>
      <c r="I7658">
        <v>4.08</v>
      </c>
      <c r="J7658">
        <v>5.03</v>
      </c>
      <c r="K7658">
        <v>2.7</v>
      </c>
      <c r="U7658">
        <v>198</v>
      </c>
      <c r="V7658">
        <v>213</v>
      </c>
      <c r="W7658">
        <v>215</v>
      </c>
      <c r="X7658">
        <v>105</v>
      </c>
      <c r="Y7658">
        <v>134</v>
      </c>
      <c r="Z7658">
        <v>126</v>
      </c>
      <c r="AA7658">
        <f t="shared" si="1609"/>
        <v>991</v>
      </c>
      <c r="AB7658">
        <f t="shared" si="1612"/>
        <v>1.6513856558742255E-4</v>
      </c>
      <c r="AC7658" s="175"/>
    </row>
    <row r="7659" spans="1:29">
      <c r="A7659" t="s">
        <v>16551</v>
      </c>
      <c r="B7659" t="s">
        <v>16552</v>
      </c>
      <c r="C7659">
        <v>3.05</v>
      </c>
      <c r="D7659">
        <v>3.5</v>
      </c>
      <c r="E7659">
        <v>2.4</v>
      </c>
      <c r="F7659">
        <v>3.63</v>
      </c>
      <c r="G7659">
        <v>4.5199999999999996</v>
      </c>
      <c r="H7659">
        <v>2.4</v>
      </c>
      <c r="I7659">
        <v>4.0599999999999996</v>
      </c>
      <c r="J7659">
        <v>5.01</v>
      </c>
      <c r="K7659">
        <v>2.7</v>
      </c>
      <c r="U7659">
        <v>172</v>
      </c>
      <c r="V7659">
        <v>182</v>
      </c>
      <c r="W7659">
        <v>157</v>
      </c>
      <c r="X7659">
        <v>95</v>
      </c>
      <c r="Y7659">
        <v>122</v>
      </c>
      <c r="Z7659">
        <v>73</v>
      </c>
      <c r="AA7659">
        <f t="shared" si="1609"/>
        <v>801</v>
      </c>
      <c r="AB7659">
        <f t="shared" si="1612"/>
        <v>1.3347728661506101E-4</v>
      </c>
      <c r="AC7659" s="175"/>
    </row>
    <row r="7660" spans="1:29">
      <c r="A7660" t="s">
        <v>16553</v>
      </c>
      <c r="B7660" t="s">
        <v>16554</v>
      </c>
      <c r="C7660">
        <v>3.03</v>
      </c>
      <c r="D7660">
        <v>3.48</v>
      </c>
      <c r="E7660">
        <v>2.39</v>
      </c>
      <c r="F7660">
        <v>3.6</v>
      </c>
      <c r="G7660">
        <v>4.5</v>
      </c>
      <c r="H7660">
        <v>2.4</v>
      </c>
      <c r="I7660">
        <v>4.04</v>
      </c>
      <c r="J7660">
        <v>5</v>
      </c>
      <c r="K7660">
        <v>2.7</v>
      </c>
      <c r="U7660">
        <v>160</v>
      </c>
      <c r="V7660">
        <v>133</v>
      </c>
      <c r="W7660">
        <v>129</v>
      </c>
      <c r="X7660">
        <v>71</v>
      </c>
      <c r="Y7660">
        <v>91</v>
      </c>
      <c r="Z7660">
        <v>30</v>
      </c>
      <c r="AA7660">
        <f t="shared" si="1609"/>
        <v>614</v>
      </c>
      <c r="AB7660">
        <f t="shared" si="1612"/>
        <v>1.0231592257384201E-4</v>
      </c>
      <c r="AC7660" s="175"/>
    </row>
    <row r="7661" spans="1:29">
      <c r="A7661" t="s">
        <v>16555</v>
      </c>
      <c r="B7661" t="s">
        <v>16556</v>
      </c>
      <c r="C7661">
        <v>3.01</v>
      </c>
      <c r="D7661">
        <v>3.47</v>
      </c>
      <c r="E7661">
        <v>2.39</v>
      </c>
      <c r="F7661">
        <v>3.56</v>
      </c>
      <c r="G7661">
        <v>4.47</v>
      </c>
      <c r="H7661">
        <v>2.39</v>
      </c>
      <c r="I7661">
        <v>4.0199999999999996</v>
      </c>
      <c r="J7661">
        <v>4.99</v>
      </c>
      <c r="K7661">
        <v>2.7</v>
      </c>
      <c r="U7661">
        <v>151</v>
      </c>
      <c r="V7661">
        <v>114</v>
      </c>
      <c r="W7661">
        <v>124</v>
      </c>
      <c r="X7661">
        <v>88</v>
      </c>
      <c r="Y7661">
        <v>68</v>
      </c>
      <c r="Z7661">
        <v>13</v>
      </c>
      <c r="AA7661">
        <f t="shared" si="1609"/>
        <v>558</v>
      </c>
      <c r="AB7661">
        <f t="shared" si="1612"/>
        <v>9.2984177192514408E-5</v>
      </c>
      <c r="AC7661" s="175">
        <f t="shared" ref="AC7661:AC7721" si="1618">SUM(AB7661:AB7664)/4</f>
        <v>9.6650220020893111E-5</v>
      </c>
    </row>
    <row r="7662" spans="1:29">
      <c r="A7662" t="s">
        <v>16557</v>
      </c>
      <c r="B7662" t="s">
        <v>16558</v>
      </c>
      <c r="C7662">
        <v>3</v>
      </c>
      <c r="D7662">
        <v>3.46</v>
      </c>
      <c r="E7662">
        <v>2.38</v>
      </c>
      <c r="F7662">
        <v>3.55</v>
      </c>
      <c r="G7662">
        <v>4.46</v>
      </c>
      <c r="H7662">
        <v>2.39</v>
      </c>
      <c r="I7662">
        <v>4.01</v>
      </c>
      <c r="J7662">
        <v>4.9800000000000004</v>
      </c>
      <c r="K7662">
        <v>2.7</v>
      </c>
      <c r="U7662">
        <v>148</v>
      </c>
      <c r="V7662">
        <v>122</v>
      </c>
      <c r="W7662">
        <v>128</v>
      </c>
      <c r="X7662">
        <v>88</v>
      </c>
      <c r="Y7662">
        <v>71</v>
      </c>
      <c r="Z7662">
        <v>15</v>
      </c>
      <c r="AA7662">
        <f t="shared" si="1609"/>
        <v>572</v>
      </c>
      <c r="AB7662">
        <f t="shared" si="1612"/>
        <v>9.5317113537846316E-5</v>
      </c>
      <c r="AC7662" s="175"/>
    </row>
    <row r="7663" spans="1:29">
      <c r="A7663" t="s">
        <v>16559</v>
      </c>
      <c r="B7663" t="s">
        <v>16560</v>
      </c>
      <c r="C7663">
        <v>2.99</v>
      </c>
      <c r="D7663">
        <v>3.45</v>
      </c>
      <c r="E7663">
        <v>2.38</v>
      </c>
      <c r="F7663">
        <v>3.54</v>
      </c>
      <c r="G7663">
        <v>4.45</v>
      </c>
      <c r="H7663">
        <v>2.39</v>
      </c>
      <c r="I7663">
        <v>4</v>
      </c>
      <c r="J7663">
        <v>4.9800000000000004</v>
      </c>
      <c r="K7663">
        <v>2.7</v>
      </c>
      <c r="U7663">
        <v>164</v>
      </c>
      <c r="V7663">
        <v>124</v>
      </c>
      <c r="W7663">
        <v>132</v>
      </c>
      <c r="X7663">
        <v>67</v>
      </c>
      <c r="Y7663">
        <v>69</v>
      </c>
      <c r="Z7663">
        <v>12</v>
      </c>
      <c r="AA7663">
        <f t="shared" si="1609"/>
        <v>568</v>
      </c>
      <c r="AB7663">
        <f t="shared" si="1612"/>
        <v>9.4650560296322912E-5</v>
      </c>
      <c r="AC7663" s="175"/>
    </row>
    <row r="7664" spans="1:29">
      <c r="A7664" t="s">
        <v>16561</v>
      </c>
      <c r="B7664" t="s">
        <v>16562</v>
      </c>
      <c r="C7664">
        <v>2.97</v>
      </c>
      <c r="D7664">
        <v>3.43</v>
      </c>
      <c r="E7664">
        <v>2.37</v>
      </c>
      <c r="F7664">
        <v>3.52</v>
      </c>
      <c r="G7664">
        <v>4.4400000000000004</v>
      </c>
      <c r="H7664">
        <v>2.39</v>
      </c>
      <c r="I7664">
        <v>3.98</v>
      </c>
      <c r="J7664">
        <v>4.97</v>
      </c>
      <c r="K7664">
        <v>2.7</v>
      </c>
      <c r="U7664">
        <v>171</v>
      </c>
      <c r="V7664">
        <v>136</v>
      </c>
      <c r="W7664">
        <v>142</v>
      </c>
      <c r="X7664">
        <v>84</v>
      </c>
      <c r="Y7664">
        <v>66</v>
      </c>
      <c r="Z7664">
        <v>23</v>
      </c>
      <c r="AA7664">
        <f t="shared" si="1609"/>
        <v>622</v>
      </c>
      <c r="AB7664">
        <f t="shared" si="1612"/>
        <v>1.0364902905688882E-4</v>
      </c>
      <c r="AC7664" s="175"/>
    </row>
    <row r="7665" spans="1:29">
      <c r="A7665" t="s">
        <v>16563</v>
      </c>
      <c r="B7665" t="s">
        <v>16564</v>
      </c>
      <c r="C7665">
        <v>2.95</v>
      </c>
      <c r="D7665">
        <v>3.42</v>
      </c>
      <c r="E7665">
        <v>2.36</v>
      </c>
      <c r="F7665">
        <v>3.49</v>
      </c>
      <c r="G7665">
        <v>4.41</v>
      </c>
      <c r="H7665">
        <v>2.38</v>
      </c>
      <c r="I7665">
        <v>3.96</v>
      </c>
      <c r="J7665">
        <v>4.95</v>
      </c>
      <c r="K7665">
        <v>2.7</v>
      </c>
      <c r="U7665">
        <v>184</v>
      </c>
      <c r="V7665">
        <v>164</v>
      </c>
      <c r="W7665">
        <v>166</v>
      </c>
      <c r="X7665">
        <v>104</v>
      </c>
      <c r="Y7665">
        <v>106</v>
      </c>
      <c r="Z7665">
        <v>53</v>
      </c>
      <c r="AA7665">
        <f t="shared" si="1609"/>
        <v>777</v>
      </c>
      <c r="AB7665">
        <f t="shared" si="1612"/>
        <v>1.2947796716592059E-4</v>
      </c>
      <c r="AC7665" s="175">
        <f t="shared" ref="AC7665:AC7725" si="1619">SUM(AB7665:AB7668)/4</f>
        <v>1.9100916327404951E-4</v>
      </c>
    </row>
    <row r="7666" spans="1:29">
      <c r="A7666" t="s">
        <v>16565</v>
      </c>
      <c r="B7666" t="s">
        <v>16566</v>
      </c>
      <c r="C7666">
        <v>2.92</v>
      </c>
      <c r="D7666">
        <v>3.39</v>
      </c>
      <c r="E7666">
        <v>2.35</v>
      </c>
      <c r="F7666">
        <v>3.44</v>
      </c>
      <c r="G7666">
        <v>4.38</v>
      </c>
      <c r="H7666">
        <v>2.37</v>
      </c>
      <c r="I7666">
        <v>3.93</v>
      </c>
      <c r="J7666">
        <v>4.9400000000000004</v>
      </c>
      <c r="K7666">
        <v>2.7</v>
      </c>
      <c r="U7666">
        <v>224</v>
      </c>
      <c r="V7666">
        <v>248</v>
      </c>
      <c r="W7666">
        <v>221</v>
      </c>
      <c r="X7666">
        <v>125</v>
      </c>
      <c r="Y7666">
        <v>144</v>
      </c>
      <c r="Z7666">
        <v>168</v>
      </c>
      <c r="AA7666">
        <f t="shared" si="1609"/>
        <v>1130</v>
      </c>
      <c r="AB7666">
        <f t="shared" si="1612"/>
        <v>1.8830129073036072E-4</v>
      </c>
      <c r="AC7666" s="175"/>
    </row>
    <row r="7667" spans="1:29">
      <c r="A7667" t="s">
        <v>16567</v>
      </c>
      <c r="B7667" t="s">
        <v>16568</v>
      </c>
      <c r="C7667">
        <v>2.91</v>
      </c>
      <c r="D7667">
        <v>3.39</v>
      </c>
      <c r="E7667">
        <v>2.35</v>
      </c>
      <c r="F7667">
        <v>3.42</v>
      </c>
      <c r="G7667">
        <v>4.3600000000000003</v>
      </c>
      <c r="H7667">
        <v>2.36</v>
      </c>
      <c r="I7667">
        <v>3.92</v>
      </c>
      <c r="J7667">
        <v>4.93</v>
      </c>
      <c r="K7667">
        <v>2.7</v>
      </c>
      <c r="U7667">
        <v>253</v>
      </c>
      <c r="V7667">
        <v>254</v>
      </c>
      <c r="W7667">
        <v>275</v>
      </c>
      <c r="X7667">
        <v>188</v>
      </c>
      <c r="Y7667">
        <v>122</v>
      </c>
      <c r="Z7667">
        <v>262</v>
      </c>
      <c r="AA7667">
        <f t="shared" si="1609"/>
        <v>1354</v>
      </c>
      <c r="AB7667">
        <f t="shared" si="1612"/>
        <v>2.2562827225567115E-4</v>
      </c>
      <c r="AC7667" s="175"/>
    </row>
    <row r="7668" spans="1:29">
      <c r="A7668" t="s">
        <v>16569</v>
      </c>
      <c r="B7668" t="s">
        <v>16570</v>
      </c>
      <c r="C7668">
        <v>2.91</v>
      </c>
      <c r="D7668">
        <v>3.38</v>
      </c>
      <c r="E7668">
        <v>2.35</v>
      </c>
      <c r="F7668">
        <v>3.41</v>
      </c>
      <c r="G7668">
        <v>4.3499999999999996</v>
      </c>
      <c r="H7668">
        <v>2.36</v>
      </c>
      <c r="I7668">
        <v>3.91</v>
      </c>
      <c r="J7668">
        <v>4.93</v>
      </c>
      <c r="K7668">
        <v>2.7</v>
      </c>
      <c r="U7668">
        <v>248</v>
      </c>
      <c r="V7668">
        <v>237</v>
      </c>
      <c r="W7668">
        <v>259</v>
      </c>
      <c r="X7668">
        <v>200</v>
      </c>
      <c r="Y7668">
        <v>154</v>
      </c>
      <c r="Z7668">
        <v>226</v>
      </c>
      <c r="AA7668">
        <f t="shared" si="1609"/>
        <v>1324</v>
      </c>
      <c r="AB7668">
        <f t="shared" si="1612"/>
        <v>2.2062912294424565E-4</v>
      </c>
      <c r="AC7668" s="175"/>
    </row>
    <row r="7669" spans="1:29">
      <c r="A7669" t="s">
        <v>16571</v>
      </c>
      <c r="B7669" t="s">
        <v>16572</v>
      </c>
      <c r="C7669">
        <v>2.95</v>
      </c>
      <c r="D7669">
        <v>3.41</v>
      </c>
      <c r="E7669">
        <v>2.36</v>
      </c>
      <c r="F7669">
        <v>3.44</v>
      </c>
      <c r="G7669">
        <v>4.3600000000000003</v>
      </c>
      <c r="H7669">
        <v>2.35</v>
      </c>
      <c r="I7669">
        <v>3.95</v>
      </c>
      <c r="J7669">
        <v>4.95</v>
      </c>
      <c r="K7669">
        <v>2.7</v>
      </c>
      <c r="U7669">
        <v>259</v>
      </c>
      <c r="V7669">
        <v>238</v>
      </c>
      <c r="W7669">
        <v>253</v>
      </c>
      <c r="X7669">
        <v>149</v>
      </c>
      <c r="Y7669">
        <v>138</v>
      </c>
      <c r="Z7669">
        <v>171</v>
      </c>
      <c r="AA7669">
        <f t="shared" si="1609"/>
        <v>1208</v>
      </c>
      <c r="AB7669">
        <f t="shared" si="1612"/>
        <v>2.0129907894006702E-4</v>
      </c>
      <c r="AC7669" s="175">
        <f t="shared" ref="AC7669:AC7729" si="1620">SUM(AB7669:AB7672)/4</f>
        <v>1.8867622692871763E-4</v>
      </c>
    </row>
    <row r="7670" spans="1:29">
      <c r="A7670" t="s">
        <v>16573</v>
      </c>
      <c r="B7670" t="s">
        <v>16574</v>
      </c>
      <c r="C7670">
        <v>3.02</v>
      </c>
      <c r="D7670">
        <v>3.47</v>
      </c>
      <c r="E7670">
        <v>2.39</v>
      </c>
      <c r="F7670">
        <v>3.54</v>
      </c>
      <c r="G7670">
        <v>4.43</v>
      </c>
      <c r="H7670">
        <v>2.37</v>
      </c>
      <c r="I7670">
        <v>4.03</v>
      </c>
      <c r="J7670">
        <v>5</v>
      </c>
      <c r="K7670">
        <v>2.7</v>
      </c>
      <c r="U7670">
        <v>247</v>
      </c>
      <c r="V7670">
        <v>230</v>
      </c>
      <c r="W7670">
        <v>241</v>
      </c>
      <c r="X7670">
        <v>130</v>
      </c>
      <c r="Y7670">
        <v>140</v>
      </c>
      <c r="Z7670">
        <v>164</v>
      </c>
      <c r="AA7670">
        <f t="shared" si="1609"/>
        <v>1152</v>
      </c>
      <c r="AB7670">
        <f t="shared" si="1612"/>
        <v>1.9196733355873941E-4</v>
      </c>
      <c r="AC7670" s="175"/>
    </row>
    <row r="7671" spans="1:29">
      <c r="A7671" t="s">
        <v>16575</v>
      </c>
      <c r="B7671" t="s">
        <v>16576</v>
      </c>
      <c r="C7671">
        <v>3.1</v>
      </c>
      <c r="D7671">
        <v>3.54</v>
      </c>
      <c r="E7671">
        <v>2.42</v>
      </c>
      <c r="F7671">
        <v>3.65</v>
      </c>
      <c r="G7671">
        <v>4.5199999999999996</v>
      </c>
      <c r="H7671">
        <v>2.39</v>
      </c>
      <c r="I7671">
        <v>4.1100000000000003</v>
      </c>
      <c r="J7671">
        <v>5.04</v>
      </c>
      <c r="K7671">
        <v>2.7</v>
      </c>
      <c r="U7671">
        <v>224</v>
      </c>
      <c r="V7671">
        <v>225</v>
      </c>
      <c r="W7671">
        <v>230</v>
      </c>
      <c r="X7671">
        <v>150</v>
      </c>
      <c r="Y7671">
        <v>133</v>
      </c>
      <c r="Z7671">
        <v>149</v>
      </c>
      <c r="AA7671">
        <f t="shared" si="1609"/>
        <v>1111</v>
      </c>
      <c r="AB7671">
        <f t="shared" si="1612"/>
        <v>1.8513516283312457E-4</v>
      </c>
      <c r="AC7671" s="175"/>
    </row>
    <row r="7672" spans="1:29">
      <c r="A7672" t="s">
        <v>16577</v>
      </c>
      <c r="B7672" t="s">
        <v>16578</v>
      </c>
      <c r="C7672">
        <v>3.17</v>
      </c>
      <c r="D7672">
        <v>3.6</v>
      </c>
      <c r="E7672">
        <v>2.44</v>
      </c>
      <c r="F7672">
        <v>3.78</v>
      </c>
      <c r="G7672">
        <v>4.62</v>
      </c>
      <c r="H7672">
        <v>2.4300000000000002</v>
      </c>
      <c r="I7672">
        <v>4.1900000000000004</v>
      </c>
      <c r="J7672">
        <v>5.08</v>
      </c>
      <c r="K7672">
        <v>2.7</v>
      </c>
      <c r="U7672">
        <v>232</v>
      </c>
      <c r="V7672">
        <v>217</v>
      </c>
      <c r="W7672">
        <v>220</v>
      </c>
      <c r="X7672">
        <v>109</v>
      </c>
      <c r="Y7672">
        <v>129</v>
      </c>
      <c r="Z7672">
        <v>151</v>
      </c>
      <c r="AA7672">
        <f t="shared" si="1609"/>
        <v>1058</v>
      </c>
      <c r="AB7672">
        <f t="shared" si="1612"/>
        <v>1.763033323829395E-4</v>
      </c>
      <c r="AC7672" s="175"/>
    </row>
    <row r="7673" spans="1:29">
      <c r="A7673" t="s">
        <v>16579</v>
      </c>
      <c r="B7673" t="s">
        <v>16580</v>
      </c>
      <c r="C7673">
        <v>3.23</v>
      </c>
      <c r="D7673">
        <v>3.65</v>
      </c>
      <c r="E7673">
        <v>2.46</v>
      </c>
      <c r="F7673">
        <v>3.9</v>
      </c>
      <c r="G7673">
        <v>4.72</v>
      </c>
      <c r="H7673">
        <v>2.4700000000000002</v>
      </c>
      <c r="I7673">
        <v>4.25</v>
      </c>
      <c r="J7673">
        <v>5.12</v>
      </c>
      <c r="K7673">
        <v>2.7</v>
      </c>
      <c r="U7673">
        <v>212</v>
      </c>
      <c r="V7673">
        <v>214</v>
      </c>
      <c r="W7673">
        <v>215</v>
      </c>
      <c r="X7673">
        <v>107</v>
      </c>
      <c r="Y7673">
        <v>130</v>
      </c>
      <c r="Z7673">
        <v>145</v>
      </c>
      <c r="AA7673">
        <f t="shared" si="1609"/>
        <v>1023</v>
      </c>
      <c r="AB7673">
        <f t="shared" si="1612"/>
        <v>1.7047099151960976E-4</v>
      </c>
      <c r="AC7673" s="175">
        <f t="shared" ref="AC7673" si="1621">SUM(AB7673:AB7676)/4</f>
        <v>1.6388877825956617E-4</v>
      </c>
    </row>
    <row r="7674" spans="1:29">
      <c r="A7674" t="s">
        <v>16581</v>
      </c>
      <c r="B7674" t="s">
        <v>16582</v>
      </c>
      <c r="C7674">
        <v>3.27</v>
      </c>
      <c r="D7674">
        <v>3.68</v>
      </c>
      <c r="E7674">
        <v>2.48</v>
      </c>
      <c r="F7674">
        <v>3.98</v>
      </c>
      <c r="G7674">
        <v>4.79</v>
      </c>
      <c r="H7674">
        <v>2.5</v>
      </c>
      <c r="I7674">
        <v>4.29</v>
      </c>
      <c r="J7674">
        <v>5.14</v>
      </c>
      <c r="K7674">
        <v>2.7</v>
      </c>
      <c r="U7674">
        <v>202</v>
      </c>
      <c r="V7674">
        <v>216</v>
      </c>
      <c r="W7674">
        <v>221</v>
      </c>
      <c r="X7674">
        <v>86</v>
      </c>
      <c r="Y7674">
        <v>119</v>
      </c>
      <c r="Z7674">
        <v>117</v>
      </c>
      <c r="AA7674">
        <f t="shared" si="1609"/>
        <v>961</v>
      </c>
      <c r="AB7674">
        <f t="shared" si="1612"/>
        <v>1.6013941627599702E-4</v>
      </c>
      <c r="AC7674" s="175"/>
    </row>
    <row r="7675" spans="1:29">
      <c r="A7675" t="s">
        <v>16583</v>
      </c>
      <c r="B7675" t="s">
        <v>16584</v>
      </c>
      <c r="C7675">
        <v>3.28</v>
      </c>
      <c r="D7675">
        <v>3.69</v>
      </c>
      <c r="E7675">
        <v>2.48</v>
      </c>
      <c r="F7675">
        <v>4</v>
      </c>
      <c r="G7675">
        <v>4.82</v>
      </c>
      <c r="H7675">
        <v>2.5099999999999998</v>
      </c>
      <c r="I7675">
        <v>4.3</v>
      </c>
      <c r="J7675">
        <v>5.15</v>
      </c>
      <c r="K7675">
        <v>2.7</v>
      </c>
      <c r="U7675">
        <v>182</v>
      </c>
      <c r="V7675">
        <v>216</v>
      </c>
      <c r="W7675">
        <v>227</v>
      </c>
      <c r="X7675">
        <v>122</v>
      </c>
      <c r="Y7675">
        <v>122</v>
      </c>
      <c r="Z7675">
        <v>112</v>
      </c>
      <c r="AA7675">
        <f t="shared" si="1609"/>
        <v>981</v>
      </c>
      <c r="AB7675">
        <f t="shared" si="1612"/>
        <v>1.6347218248361403E-4</v>
      </c>
      <c r="AC7675" s="175"/>
    </row>
    <row r="7676" spans="1:29">
      <c r="A7676" t="s">
        <v>16585</v>
      </c>
      <c r="B7676" t="s">
        <v>16586</v>
      </c>
      <c r="C7676">
        <v>3.23</v>
      </c>
      <c r="D7676">
        <v>3.65</v>
      </c>
      <c r="E7676">
        <v>2.46</v>
      </c>
      <c r="F7676">
        <v>3.96</v>
      </c>
      <c r="G7676">
        <v>4.79</v>
      </c>
      <c r="H7676">
        <v>2.5099999999999998</v>
      </c>
      <c r="I7676">
        <v>4.25</v>
      </c>
      <c r="J7676">
        <v>5.12</v>
      </c>
      <c r="K7676">
        <v>2.7</v>
      </c>
      <c r="U7676">
        <v>189</v>
      </c>
      <c r="V7676">
        <v>222</v>
      </c>
      <c r="W7676">
        <v>236</v>
      </c>
      <c r="X7676">
        <v>111</v>
      </c>
      <c r="Y7676">
        <v>111</v>
      </c>
      <c r="Z7676">
        <v>100</v>
      </c>
      <c r="AA7676">
        <f t="shared" si="1609"/>
        <v>969</v>
      </c>
      <c r="AB7676">
        <f t="shared" si="1612"/>
        <v>1.6147252275904383E-4</v>
      </c>
      <c r="AC7676" s="175"/>
    </row>
    <row r="7677" spans="1:29">
      <c r="A7677" t="s">
        <v>16587</v>
      </c>
      <c r="B7677" t="s">
        <v>16588</v>
      </c>
      <c r="C7677">
        <v>3.11</v>
      </c>
      <c r="D7677">
        <v>3.55</v>
      </c>
      <c r="E7677">
        <v>2.42</v>
      </c>
      <c r="F7677">
        <v>3.78</v>
      </c>
      <c r="G7677">
        <v>4.66</v>
      </c>
      <c r="H7677">
        <v>2.4700000000000002</v>
      </c>
      <c r="I7677">
        <v>4.12</v>
      </c>
      <c r="J7677">
        <v>5.05</v>
      </c>
      <c r="K7677">
        <v>2.7</v>
      </c>
      <c r="U7677">
        <v>203</v>
      </c>
      <c r="V7677">
        <v>233</v>
      </c>
      <c r="W7677">
        <v>246</v>
      </c>
      <c r="X7677">
        <v>95</v>
      </c>
      <c r="Y7677">
        <v>109</v>
      </c>
      <c r="Z7677">
        <v>118</v>
      </c>
      <c r="AA7677">
        <f t="shared" si="1609"/>
        <v>1004</v>
      </c>
      <c r="AB7677">
        <f t="shared" si="1612"/>
        <v>1.673048636223736E-4</v>
      </c>
      <c r="AC7677" s="175">
        <f t="shared" ref="AC7677:AC7737" si="1622">SUM(AB7677:AB7680)/4</f>
        <v>1.7372043857203631E-4</v>
      </c>
    </row>
    <row r="7678" spans="1:29">
      <c r="A7678" t="s">
        <v>16589</v>
      </c>
      <c r="B7678" t="s">
        <v>16590</v>
      </c>
      <c r="C7678">
        <v>3.03</v>
      </c>
      <c r="D7678">
        <v>3.48</v>
      </c>
      <c r="E7678">
        <v>2.39</v>
      </c>
      <c r="F7678">
        <v>3.63</v>
      </c>
      <c r="G7678">
        <v>4.5199999999999996</v>
      </c>
      <c r="H7678">
        <v>2.41</v>
      </c>
      <c r="I7678">
        <v>4.04</v>
      </c>
      <c r="J7678">
        <v>5</v>
      </c>
      <c r="K7678">
        <v>2.7</v>
      </c>
      <c r="U7678">
        <v>218</v>
      </c>
      <c r="V7678">
        <v>241</v>
      </c>
      <c r="W7678">
        <v>254</v>
      </c>
      <c r="X7678">
        <v>75</v>
      </c>
      <c r="Y7678">
        <v>117</v>
      </c>
      <c r="Z7678">
        <v>139</v>
      </c>
      <c r="AA7678">
        <f t="shared" si="1609"/>
        <v>1044</v>
      </c>
      <c r="AB7678">
        <f t="shared" si="1612"/>
        <v>1.7397039603760759E-4</v>
      </c>
      <c r="AC7678" s="175"/>
    </row>
    <row r="7679" spans="1:29">
      <c r="A7679" t="s">
        <v>16591</v>
      </c>
      <c r="B7679" t="s">
        <v>16592</v>
      </c>
      <c r="C7679">
        <v>2.99</v>
      </c>
      <c r="D7679">
        <v>3.45</v>
      </c>
      <c r="E7679">
        <v>2.37</v>
      </c>
      <c r="F7679">
        <v>3.54</v>
      </c>
      <c r="G7679">
        <v>4.4400000000000004</v>
      </c>
      <c r="H7679">
        <v>2.38</v>
      </c>
      <c r="I7679">
        <v>4</v>
      </c>
      <c r="J7679">
        <v>4.97</v>
      </c>
      <c r="K7679">
        <v>2.7</v>
      </c>
      <c r="U7679">
        <v>216</v>
      </c>
      <c r="V7679">
        <v>246</v>
      </c>
      <c r="W7679">
        <v>259</v>
      </c>
      <c r="X7679">
        <v>80</v>
      </c>
      <c r="Y7679">
        <v>123</v>
      </c>
      <c r="Z7679">
        <v>135</v>
      </c>
      <c r="AA7679">
        <f t="shared" si="1609"/>
        <v>1059</v>
      </c>
      <c r="AB7679">
        <f t="shared" si="1612"/>
        <v>1.7646997069332035E-4</v>
      </c>
      <c r="AC7679" s="175"/>
    </row>
    <row r="7680" spans="1:29">
      <c r="A7680" t="s">
        <v>16593</v>
      </c>
      <c r="B7680" t="s">
        <v>16594</v>
      </c>
      <c r="C7680">
        <v>2.95</v>
      </c>
      <c r="D7680">
        <v>3.42</v>
      </c>
      <c r="E7680">
        <v>2.36</v>
      </c>
      <c r="F7680">
        <v>3.47</v>
      </c>
      <c r="G7680">
        <v>4.38</v>
      </c>
      <c r="H7680">
        <v>2.35</v>
      </c>
      <c r="I7680">
        <v>3.96</v>
      </c>
      <c r="J7680">
        <v>4.95</v>
      </c>
      <c r="K7680">
        <v>2.7</v>
      </c>
      <c r="U7680">
        <v>206</v>
      </c>
      <c r="V7680">
        <v>246</v>
      </c>
      <c r="W7680">
        <v>257</v>
      </c>
      <c r="X7680">
        <v>85</v>
      </c>
      <c r="Y7680">
        <v>127</v>
      </c>
      <c r="Z7680">
        <v>142</v>
      </c>
      <c r="AA7680">
        <f t="shared" si="1609"/>
        <v>1063</v>
      </c>
      <c r="AB7680">
        <f t="shared" si="1612"/>
        <v>1.7713652393484375E-4</v>
      </c>
      <c r="AC7680" s="175"/>
    </row>
    <row r="7681" spans="1:29">
      <c r="A7681" t="s">
        <v>16595</v>
      </c>
      <c r="B7681" t="s">
        <v>16596</v>
      </c>
      <c r="C7681">
        <v>2.91</v>
      </c>
      <c r="D7681">
        <v>3.38</v>
      </c>
      <c r="E7681">
        <v>2.34</v>
      </c>
      <c r="F7681">
        <v>3.39</v>
      </c>
      <c r="G7681">
        <v>4.32</v>
      </c>
      <c r="H7681">
        <v>2.33</v>
      </c>
      <c r="I7681">
        <v>3.92</v>
      </c>
      <c r="J7681">
        <v>4.93</v>
      </c>
      <c r="K7681">
        <v>2.7</v>
      </c>
      <c r="U7681">
        <v>201</v>
      </c>
      <c r="V7681">
        <v>237</v>
      </c>
      <c r="W7681">
        <v>244</v>
      </c>
      <c r="X7681">
        <v>83</v>
      </c>
      <c r="Y7681">
        <v>138</v>
      </c>
      <c r="Z7681">
        <v>147</v>
      </c>
      <c r="AA7681">
        <f t="shared" si="1609"/>
        <v>1050</v>
      </c>
      <c r="AB7681">
        <f t="shared" si="1612"/>
        <v>1.7497022589989269E-4</v>
      </c>
      <c r="AC7681" s="175">
        <f t="shared" ref="AC7681:AC7741" si="1623">SUM(AB7681:AB7684)/4</f>
        <v>1.4289235115157905E-4</v>
      </c>
    </row>
    <row r="7682" spans="1:29">
      <c r="A7682" t="s">
        <v>16597</v>
      </c>
      <c r="B7682" t="s">
        <v>16598</v>
      </c>
      <c r="C7682">
        <v>2.88</v>
      </c>
      <c r="D7682">
        <v>3.36</v>
      </c>
      <c r="E7682">
        <v>2.33</v>
      </c>
      <c r="F7682">
        <v>3.34</v>
      </c>
      <c r="G7682">
        <v>4.28</v>
      </c>
      <c r="H7682">
        <v>2.31</v>
      </c>
      <c r="I7682">
        <v>3.89</v>
      </c>
      <c r="J7682">
        <v>4.91</v>
      </c>
      <c r="K7682">
        <v>2.7</v>
      </c>
      <c r="U7682">
        <v>195</v>
      </c>
      <c r="V7682">
        <v>215</v>
      </c>
      <c r="W7682">
        <v>217</v>
      </c>
      <c r="X7682">
        <v>93</v>
      </c>
      <c r="Y7682">
        <v>134</v>
      </c>
      <c r="Z7682">
        <v>126</v>
      </c>
      <c r="AA7682">
        <f t="shared" si="1609"/>
        <v>980</v>
      </c>
      <c r="AB7682">
        <f t="shared" si="1612"/>
        <v>1.6330554417323318E-4</v>
      </c>
      <c r="AC7682" s="175"/>
    </row>
    <row r="7683" spans="1:29">
      <c r="A7683" t="s">
        <v>16599</v>
      </c>
      <c r="B7683" t="s">
        <v>16600</v>
      </c>
      <c r="C7683">
        <v>2.85</v>
      </c>
      <c r="D7683">
        <v>3.33</v>
      </c>
      <c r="E7683">
        <v>2.3199999999999998</v>
      </c>
      <c r="F7683">
        <v>3.28</v>
      </c>
      <c r="G7683">
        <v>4.22</v>
      </c>
      <c r="H7683">
        <v>2.29</v>
      </c>
      <c r="I7683">
        <v>3.85</v>
      </c>
      <c r="J7683">
        <v>4.8899999999999997</v>
      </c>
      <c r="K7683">
        <v>2.7</v>
      </c>
      <c r="U7683">
        <v>173</v>
      </c>
      <c r="V7683">
        <v>183</v>
      </c>
      <c r="W7683">
        <v>158</v>
      </c>
      <c r="X7683">
        <v>84</v>
      </c>
      <c r="Y7683">
        <v>122</v>
      </c>
      <c r="Z7683">
        <v>73</v>
      </c>
      <c r="AA7683">
        <f t="shared" si="1609"/>
        <v>793</v>
      </c>
      <c r="AB7683">
        <f t="shared" si="1612"/>
        <v>1.321441801320142E-4</v>
      </c>
      <c r="AC7683" s="175"/>
    </row>
    <row r="7684" spans="1:29">
      <c r="A7684" t="s">
        <v>16601</v>
      </c>
      <c r="B7684" t="s">
        <v>16602</v>
      </c>
      <c r="C7684">
        <v>2.83</v>
      </c>
      <c r="D7684">
        <v>3.31</v>
      </c>
      <c r="E7684">
        <v>2.31</v>
      </c>
      <c r="F7684">
        <v>3.25</v>
      </c>
      <c r="G7684">
        <v>4.2</v>
      </c>
      <c r="H7684">
        <v>2.2799999999999998</v>
      </c>
      <c r="I7684">
        <v>3.83</v>
      </c>
      <c r="J7684">
        <v>4.88</v>
      </c>
      <c r="K7684">
        <v>2.7</v>
      </c>
      <c r="U7684">
        <v>161</v>
      </c>
      <c r="V7684">
        <v>134</v>
      </c>
      <c r="W7684">
        <v>130</v>
      </c>
      <c r="X7684">
        <v>61</v>
      </c>
      <c r="Y7684">
        <v>91</v>
      </c>
      <c r="Z7684">
        <v>30</v>
      </c>
      <c r="AA7684">
        <f t="shared" si="1609"/>
        <v>607</v>
      </c>
      <c r="AB7684">
        <f t="shared" si="1612"/>
        <v>1.0114945440117607E-4</v>
      </c>
      <c r="AC7684" s="175"/>
    </row>
    <row r="7685" spans="1:29">
      <c r="A7685" t="s">
        <v>16603</v>
      </c>
      <c r="B7685" t="s">
        <v>16604</v>
      </c>
      <c r="C7685">
        <v>2.82</v>
      </c>
      <c r="D7685">
        <v>3.3</v>
      </c>
      <c r="E7685">
        <v>2.31</v>
      </c>
      <c r="F7685">
        <v>3.24</v>
      </c>
      <c r="G7685">
        <v>4.1900000000000004</v>
      </c>
      <c r="H7685">
        <v>2.27</v>
      </c>
      <c r="I7685">
        <v>3.82</v>
      </c>
      <c r="J7685">
        <v>4.87</v>
      </c>
      <c r="K7685">
        <v>2.7</v>
      </c>
      <c r="U7685">
        <v>169</v>
      </c>
      <c r="V7685">
        <v>117</v>
      </c>
      <c r="W7685">
        <v>128</v>
      </c>
      <c r="X7685">
        <v>76</v>
      </c>
      <c r="Y7685">
        <v>68</v>
      </c>
      <c r="Z7685">
        <v>13</v>
      </c>
      <c r="AA7685">
        <f t="shared" si="1609"/>
        <v>571</v>
      </c>
      <c r="AB7685">
        <f t="shared" si="1612"/>
        <v>9.5150475227465461E-5</v>
      </c>
      <c r="AC7685" s="175">
        <f t="shared" ref="AC7685:AC7745" si="1624">SUM(AB7685:AB7688)/4</f>
        <v>1.0385732694486488E-4</v>
      </c>
    </row>
    <row r="7686" spans="1:29">
      <c r="A7686" t="s">
        <v>16605</v>
      </c>
      <c r="B7686" t="s">
        <v>16606</v>
      </c>
      <c r="C7686">
        <v>2.81</v>
      </c>
      <c r="D7686">
        <v>3.29</v>
      </c>
      <c r="E7686">
        <v>2.2999999999999998</v>
      </c>
      <c r="F7686">
        <v>3.22</v>
      </c>
      <c r="G7686">
        <v>4.17</v>
      </c>
      <c r="H7686">
        <v>2.27</v>
      </c>
      <c r="I7686">
        <v>3.81</v>
      </c>
      <c r="J7686">
        <v>4.8600000000000003</v>
      </c>
      <c r="K7686">
        <v>2.7</v>
      </c>
      <c r="U7686">
        <v>171</v>
      </c>
      <c r="V7686">
        <v>125</v>
      </c>
      <c r="W7686">
        <v>131</v>
      </c>
      <c r="X7686">
        <v>97</v>
      </c>
      <c r="Y7686">
        <v>71</v>
      </c>
      <c r="Z7686">
        <v>15</v>
      </c>
      <c r="AA7686">
        <f t="shared" ref="AA7686:AA7749" si="1625">SUM(U7686:Z7686)</f>
        <v>610</v>
      </c>
      <c r="AB7686">
        <f t="shared" si="1612"/>
        <v>1.0164936933231862E-4</v>
      </c>
      <c r="AC7686" s="175"/>
    </row>
    <row r="7687" spans="1:29">
      <c r="A7687" t="s">
        <v>16607</v>
      </c>
      <c r="B7687" t="s">
        <v>16608</v>
      </c>
      <c r="C7687">
        <v>2.79</v>
      </c>
      <c r="D7687">
        <v>3.28</v>
      </c>
      <c r="E7687">
        <v>2.29</v>
      </c>
      <c r="F7687">
        <v>3.18</v>
      </c>
      <c r="G7687">
        <v>4.1399999999999997</v>
      </c>
      <c r="H7687">
        <v>2.2599999999999998</v>
      </c>
      <c r="I7687">
        <v>3.78</v>
      </c>
      <c r="J7687">
        <v>4.8499999999999996</v>
      </c>
      <c r="K7687">
        <v>2.7</v>
      </c>
      <c r="U7687">
        <v>161</v>
      </c>
      <c r="V7687">
        <v>127</v>
      </c>
      <c r="W7687">
        <v>136</v>
      </c>
      <c r="X7687">
        <v>110</v>
      </c>
      <c r="Y7687">
        <v>69</v>
      </c>
      <c r="Z7687">
        <v>12</v>
      </c>
      <c r="AA7687">
        <f t="shared" si="1625"/>
        <v>615</v>
      </c>
      <c r="AB7687">
        <f t="shared" si="1612"/>
        <v>1.0248256088422287E-4</v>
      </c>
      <c r="AC7687" s="175"/>
    </row>
    <row r="7688" spans="1:29">
      <c r="A7688" t="s">
        <v>16609</v>
      </c>
      <c r="B7688" t="s">
        <v>16610</v>
      </c>
      <c r="C7688">
        <v>2.77</v>
      </c>
      <c r="D7688">
        <v>3.26</v>
      </c>
      <c r="E7688">
        <v>2.29</v>
      </c>
      <c r="F7688">
        <v>3.15</v>
      </c>
      <c r="G7688">
        <v>4.1100000000000003</v>
      </c>
      <c r="H7688">
        <v>2.25</v>
      </c>
      <c r="I7688">
        <v>3.77</v>
      </c>
      <c r="J7688">
        <v>4.84</v>
      </c>
      <c r="K7688">
        <v>2.7</v>
      </c>
      <c r="U7688">
        <v>172</v>
      </c>
      <c r="V7688">
        <v>139</v>
      </c>
      <c r="W7688">
        <v>145</v>
      </c>
      <c r="X7688">
        <v>152</v>
      </c>
      <c r="Y7688">
        <v>66</v>
      </c>
      <c r="Z7688">
        <v>23</v>
      </c>
      <c r="AA7688">
        <f t="shared" si="1625"/>
        <v>697</v>
      </c>
      <c r="AB7688">
        <f t="shared" si="1612"/>
        <v>1.1614690233545258E-4</v>
      </c>
      <c r="AC7688" s="175"/>
    </row>
    <row r="7689" spans="1:29">
      <c r="A7689" t="s">
        <v>16611</v>
      </c>
      <c r="B7689" t="s">
        <v>16612</v>
      </c>
      <c r="C7689">
        <v>2.75</v>
      </c>
      <c r="D7689">
        <v>3.24</v>
      </c>
      <c r="E7689">
        <v>2.2799999999999998</v>
      </c>
      <c r="F7689">
        <v>3.12</v>
      </c>
      <c r="G7689">
        <v>4.08</v>
      </c>
      <c r="H7689">
        <v>2.2400000000000002</v>
      </c>
      <c r="I7689">
        <v>3.74</v>
      </c>
      <c r="J7689">
        <v>4.83</v>
      </c>
      <c r="K7689">
        <v>2.7</v>
      </c>
      <c r="U7689">
        <v>207</v>
      </c>
      <c r="V7689">
        <v>168</v>
      </c>
      <c r="W7689">
        <v>170</v>
      </c>
      <c r="X7689">
        <v>187</v>
      </c>
      <c r="Y7689">
        <v>106</v>
      </c>
      <c r="Z7689">
        <v>53</v>
      </c>
      <c r="AA7689">
        <f t="shared" si="1625"/>
        <v>891</v>
      </c>
      <c r="AB7689">
        <f t="shared" si="1612"/>
        <v>1.4847473454933751E-4</v>
      </c>
      <c r="AC7689" s="175">
        <f t="shared" ref="AC7689:AC7749" si="1626">SUM(AB7689:AB7692)/4</f>
        <v>1.9725809991333142E-4</v>
      </c>
    </row>
    <row r="7690" spans="1:29">
      <c r="A7690" t="s">
        <v>16613</v>
      </c>
      <c r="B7690" t="s">
        <v>16614</v>
      </c>
      <c r="C7690">
        <v>2.74</v>
      </c>
      <c r="D7690">
        <v>3.23</v>
      </c>
      <c r="E7690">
        <v>2.27</v>
      </c>
      <c r="F7690">
        <v>3.1</v>
      </c>
      <c r="G7690">
        <v>4.07</v>
      </c>
      <c r="H7690">
        <v>2.23</v>
      </c>
      <c r="I7690">
        <v>3.73</v>
      </c>
      <c r="J7690">
        <v>4.82</v>
      </c>
      <c r="K7690">
        <v>2.7</v>
      </c>
      <c r="U7690">
        <v>257</v>
      </c>
      <c r="V7690">
        <v>254</v>
      </c>
      <c r="W7690">
        <v>226</v>
      </c>
      <c r="X7690">
        <v>200</v>
      </c>
      <c r="Y7690">
        <v>144</v>
      </c>
      <c r="Z7690">
        <v>168</v>
      </c>
      <c r="AA7690">
        <f t="shared" si="1625"/>
        <v>1249</v>
      </c>
      <c r="AB7690">
        <f t="shared" si="1612"/>
        <v>2.0813124966568189E-4</v>
      </c>
      <c r="AC7690" s="175"/>
    </row>
    <row r="7691" spans="1:29">
      <c r="A7691" t="s">
        <v>16615</v>
      </c>
      <c r="B7691" t="s">
        <v>16616</v>
      </c>
      <c r="C7691">
        <v>2.75</v>
      </c>
      <c r="D7691">
        <v>3.24</v>
      </c>
      <c r="E7691">
        <v>2.2799999999999998</v>
      </c>
      <c r="F7691">
        <v>3.13</v>
      </c>
      <c r="G7691">
        <v>4.0999999999999996</v>
      </c>
      <c r="H7691">
        <v>2.2400000000000002</v>
      </c>
      <c r="I7691">
        <v>3.74</v>
      </c>
      <c r="J7691">
        <v>4.83</v>
      </c>
      <c r="K7691">
        <v>2.7</v>
      </c>
      <c r="U7691">
        <v>240</v>
      </c>
      <c r="V7691">
        <v>259</v>
      </c>
      <c r="W7691">
        <v>282</v>
      </c>
      <c r="X7691">
        <v>144</v>
      </c>
      <c r="Y7691">
        <v>122</v>
      </c>
      <c r="Z7691">
        <v>262</v>
      </c>
      <c r="AA7691">
        <f t="shared" si="1625"/>
        <v>1309</v>
      </c>
      <c r="AB7691">
        <f t="shared" si="1612"/>
        <v>2.1812954828853291E-4</v>
      </c>
      <c r="AC7691" s="175"/>
    </row>
    <row r="7692" spans="1:29">
      <c r="A7692" t="s">
        <v>16617</v>
      </c>
      <c r="B7692" t="s">
        <v>16618</v>
      </c>
      <c r="C7692">
        <v>2.76</v>
      </c>
      <c r="D7692">
        <v>3.25</v>
      </c>
      <c r="E7692">
        <v>2.2799999999999998</v>
      </c>
      <c r="F7692">
        <v>3.13</v>
      </c>
      <c r="G7692">
        <v>4.09</v>
      </c>
      <c r="H7692">
        <v>2.2400000000000002</v>
      </c>
      <c r="I7692">
        <v>3.75</v>
      </c>
      <c r="J7692">
        <v>4.83</v>
      </c>
      <c r="K7692">
        <v>2.7</v>
      </c>
      <c r="U7692">
        <v>223</v>
      </c>
      <c r="V7692">
        <v>243</v>
      </c>
      <c r="W7692">
        <v>266</v>
      </c>
      <c r="X7692">
        <v>174</v>
      </c>
      <c r="Y7692">
        <v>154</v>
      </c>
      <c r="Z7692">
        <v>226</v>
      </c>
      <c r="AA7692">
        <f t="shared" si="1625"/>
        <v>1286</v>
      </c>
      <c r="AB7692">
        <f t="shared" si="1612"/>
        <v>2.1429686714977334E-4</v>
      </c>
      <c r="AC7692" s="175"/>
    </row>
    <row r="7693" spans="1:29">
      <c r="A7693" t="s">
        <v>16619</v>
      </c>
      <c r="B7693" t="s">
        <v>16620</v>
      </c>
      <c r="C7693">
        <v>2.79</v>
      </c>
      <c r="D7693">
        <v>3.28</v>
      </c>
      <c r="E7693">
        <v>2.29</v>
      </c>
      <c r="F7693">
        <v>3.1</v>
      </c>
      <c r="G7693">
        <v>4.04</v>
      </c>
      <c r="H7693">
        <v>2.2000000000000002</v>
      </c>
      <c r="I7693">
        <v>3.78</v>
      </c>
      <c r="J7693">
        <v>4.8499999999999996</v>
      </c>
      <c r="K7693">
        <v>2.7</v>
      </c>
      <c r="U7693">
        <v>241</v>
      </c>
      <c r="V7693">
        <v>243</v>
      </c>
      <c r="W7693">
        <v>260</v>
      </c>
      <c r="X7693">
        <v>119</v>
      </c>
      <c r="Y7693">
        <v>138</v>
      </c>
      <c r="Z7693">
        <v>171</v>
      </c>
      <c r="AA7693">
        <f t="shared" si="1625"/>
        <v>1172</v>
      </c>
      <c r="AB7693">
        <f t="shared" si="1612"/>
        <v>1.9530009976635642E-4</v>
      </c>
      <c r="AC7693" s="175">
        <f t="shared" ref="AC7693" si="1627">SUM(AB7693:AB7696)/4</f>
        <v>1.8384371592767299E-4</v>
      </c>
    </row>
    <row r="7694" spans="1:29">
      <c r="A7694" t="s">
        <v>16621</v>
      </c>
      <c r="B7694" t="s">
        <v>16622</v>
      </c>
      <c r="C7694">
        <v>2.86</v>
      </c>
      <c r="D7694">
        <v>3.33</v>
      </c>
      <c r="E7694">
        <v>2.3199999999999998</v>
      </c>
      <c r="F7694">
        <v>3.17</v>
      </c>
      <c r="G7694">
        <v>4.08</v>
      </c>
      <c r="H7694">
        <v>2.2000000000000002</v>
      </c>
      <c r="I7694">
        <v>3.86</v>
      </c>
      <c r="J7694">
        <v>4.8899999999999997</v>
      </c>
      <c r="K7694">
        <v>2.7</v>
      </c>
      <c r="U7694">
        <v>234</v>
      </c>
      <c r="V7694">
        <v>236</v>
      </c>
      <c r="W7694">
        <v>247</v>
      </c>
      <c r="X7694">
        <v>103</v>
      </c>
      <c r="Y7694">
        <v>140</v>
      </c>
      <c r="Z7694">
        <v>164</v>
      </c>
      <c r="AA7694">
        <f t="shared" si="1625"/>
        <v>1124</v>
      </c>
      <c r="AB7694">
        <f t="shared" si="1612"/>
        <v>1.8730146086807562E-4</v>
      </c>
      <c r="AC7694" s="175"/>
    </row>
    <row r="7695" spans="1:29">
      <c r="A7695" t="s">
        <v>16623</v>
      </c>
      <c r="B7695" t="s">
        <v>16624</v>
      </c>
      <c r="C7695">
        <v>2.95</v>
      </c>
      <c r="D7695">
        <v>3.41</v>
      </c>
      <c r="E7695">
        <v>2.36</v>
      </c>
      <c r="F7695">
        <v>3.35</v>
      </c>
      <c r="G7695">
        <v>4.25</v>
      </c>
      <c r="H7695">
        <v>2.27</v>
      </c>
      <c r="I7695">
        <v>3.95</v>
      </c>
      <c r="J7695">
        <v>4.95</v>
      </c>
      <c r="K7695">
        <v>2.7</v>
      </c>
      <c r="U7695">
        <v>218</v>
      </c>
      <c r="V7695">
        <v>230</v>
      </c>
      <c r="W7695">
        <v>237</v>
      </c>
      <c r="X7695">
        <v>108</v>
      </c>
      <c r="Y7695">
        <v>133</v>
      </c>
      <c r="Z7695">
        <v>149</v>
      </c>
      <c r="AA7695">
        <f t="shared" si="1625"/>
        <v>1075</v>
      </c>
      <c r="AB7695">
        <f t="shared" si="1612"/>
        <v>1.7913618365941394E-4</v>
      </c>
      <c r="AC7695" s="175"/>
    </row>
    <row r="7696" spans="1:29">
      <c r="A7696" t="s">
        <v>16625</v>
      </c>
      <c r="B7696" t="s">
        <v>16626</v>
      </c>
      <c r="C7696">
        <v>3.03</v>
      </c>
      <c r="D7696">
        <v>3.48</v>
      </c>
      <c r="E7696">
        <v>2.39</v>
      </c>
      <c r="F7696">
        <v>3.48</v>
      </c>
      <c r="G7696">
        <v>4.3499999999999996</v>
      </c>
      <c r="H7696">
        <v>2.31</v>
      </c>
      <c r="I7696">
        <v>4.04</v>
      </c>
      <c r="J7696">
        <v>5</v>
      </c>
      <c r="K7696">
        <v>2.7</v>
      </c>
      <c r="U7696">
        <v>221</v>
      </c>
      <c r="V7696">
        <v>222</v>
      </c>
      <c r="W7696">
        <v>226</v>
      </c>
      <c r="X7696">
        <v>93</v>
      </c>
      <c r="Y7696">
        <v>129</v>
      </c>
      <c r="Z7696">
        <v>151</v>
      </c>
      <c r="AA7696">
        <f t="shared" si="1625"/>
        <v>1042</v>
      </c>
      <c r="AB7696">
        <f t="shared" si="1612"/>
        <v>1.7363711941684591E-4</v>
      </c>
      <c r="AC7696" s="175"/>
    </row>
    <row r="7697" spans="1:29">
      <c r="A7697" t="s">
        <v>16627</v>
      </c>
      <c r="B7697" t="s">
        <v>16628</v>
      </c>
      <c r="C7697">
        <v>3.09</v>
      </c>
      <c r="D7697">
        <v>3.53</v>
      </c>
      <c r="E7697">
        <v>2.41</v>
      </c>
      <c r="F7697">
        <v>3.6</v>
      </c>
      <c r="G7697">
        <v>4.46</v>
      </c>
      <c r="H7697">
        <v>2.35</v>
      </c>
      <c r="I7697">
        <v>4.0999999999999996</v>
      </c>
      <c r="J7697">
        <v>5.04</v>
      </c>
      <c r="K7697">
        <v>2.7</v>
      </c>
      <c r="U7697">
        <v>206</v>
      </c>
      <c r="V7697">
        <v>219</v>
      </c>
      <c r="W7697">
        <v>222</v>
      </c>
      <c r="X7697">
        <v>94</v>
      </c>
      <c r="Y7697">
        <v>130</v>
      </c>
      <c r="Z7697">
        <v>145</v>
      </c>
      <c r="AA7697">
        <f t="shared" si="1625"/>
        <v>1016</v>
      </c>
      <c r="AB7697">
        <f t="shared" si="1612"/>
        <v>1.693045233469438E-4</v>
      </c>
      <c r="AC7697" s="175">
        <f t="shared" si="1611"/>
        <v>1.6409707614754219E-4</v>
      </c>
    </row>
    <row r="7698" spans="1:29">
      <c r="A7698" t="s">
        <v>16629</v>
      </c>
      <c r="B7698" t="s">
        <v>16630</v>
      </c>
      <c r="C7698">
        <v>3.12</v>
      </c>
      <c r="D7698">
        <v>3.56</v>
      </c>
      <c r="E7698">
        <v>2.4300000000000002</v>
      </c>
      <c r="F7698">
        <v>3.67</v>
      </c>
      <c r="G7698">
        <v>4.5199999999999996</v>
      </c>
      <c r="H7698">
        <v>2.38</v>
      </c>
      <c r="I7698">
        <v>4.1399999999999997</v>
      </c>
      <c r="J7698">
        <v>5.0599999999999996</v>
      </c>
      <c r="K7698">
        <v>2.7</v>
      </c>
      <c r="U7698">
        <v>204</v>
      </c>
      <c r="V7698">
        <v>221</v>
      </c>
      <c r="W7698">
        <v>227</v>
      </c>
      <c r="X7698">
        <v>83</v>
      </c>
      <c r="Y7698">
        <v>119</v>
      </c>
      <c r="Z7698">
        <v>117</v>
      </c>
      <c r="AA7698">
        <f t="shared" si="1625"/>
        <v>971</v>
      </c>
      <c r="AB7698">
        <f t="shared" si="1612"/>
        <v>1.6180579937980554E-4</v>
      </c>
      <c r="AC7698" s="175"/>
    </row>
    <row r="7699" spans="1:29">
      <c r="A7699" t="s">
        <v>16631</v>
      </c>
      <c r="B7699" t="s">
        <v>16632</v>
      </c>
      <c r="C7699">
        <v>3.14</v>
      </c>
      <c r="D7699">
        <v>3.57</v>
      </c>
      <c r="E7699">
        <v>2.4300000000000002</v>
      </c>
      <c r="F7699">
        <v>3.71</v>
      </c>
      <c r="G7699">
        <v>4.5599999999999996</v>
      </c>
      <c r="H7699">
        <v>2.4</v>
      </c>
      <c r="I7699">
        <v>4.1500000000000004</v>
      </c>
      <c r="J7699">
        <v>5.07</v>
      </c>
      <c r="K7699">
        <v>2.7</v>
      </c>
      <c r="U7699">
        <v>213</v>
      </c>
      <c r="V7699">
        <v>221</v>
      </c>
      <c r="W7699">
        <v>233</v>
      </c>
      <c r="X7699">
        <v>77</v>
      </c>
      <c r="Y7699">
        <v>122</v>
      </c>
      <c r="Z7699">
        <v>112</v>
      </c>
      <c r="AA7699">
        <f t="shared" si="1625"/>
        <v>978</v>
      </c>
      <c r="AB7699">
        <f t="shared" si="1612"/>
        <v>1.6297226755247149E-4</v>
      </c>
      <c r="AC7699" s="175"/>
    </row>
    <row r="7700" spans="1:29">
      <c r="A7700" t="s">
        <v>16633</v>
      </c>
      <c r="B7700" t="s">
        <v>16634</v>
      </c>
      <c r="C7700">
        <v>3.13</v>
      </c>
      <c r="D7700">
        <v>3.57</v>
      </c>
      <c r="E7700">
        <v>2.4300000000000002</v>
      </c>
      <c r="F7700">
        <v>3.71</v>
      </c>
      <c r="G7700">
        <v>4.57</v>
      </c>
      <c r="H7700">
        <v>2.41</v>
      </c>
      <c r="I7700">
        <v>4.1500000000000004</v>
      </c>
      <c r="J7700">
        <v>5.0599999999999996</v>
      </c>
      <c r="K7700">
        <v>2.7</v>
      </c>
      <c r="U7700">
        <v>217</v>
      </c>
      <c r="V7700">
        <v>227</v>
      </c>
      <c r="W7700">
        <v>243</v>
      </c>
      <c r="X7700">
        <v>76</v>
      </c>
      <c r="Y7700">
        <v>111</v>
      </c>
      <c r="Z7700">
        <v>100</v>
      </c>
      <c r="AA7700">
        <f t="shared" si="1625"/>
        <v>974</v>
      </c>
      <c r="AB7700">
        <f t="shared" si="1612"/>
        <v>1.6230571431094808E-4</v>
      </c>
      <c r="AC7700" s="175"/>
    </row>
    <row r="7701" spans="1:29">
      <c r="A7701" t="s">
        <v>16635</v>
      </c>
      <c r="B7701" t="s">
        <v>16636</v>
      </c>
      <c r="C7701">
        <v>3.13</v>
      </c>
      <c r="D7701">
        <v>3.56</v>
      </c>
      <c r="E7701">
        <v>2.4300000000000002</v>
      </c>
      <c r="F7701">
        <v>3.71</v>
      </c>
      <c r="G7701">
        <v>4.57</v>
      </c>
      <c r="H7701">
        <v>2.41</v>
      </c>
      <c r="I7701">
        <v>4.1399999999999997</v>
      </c>
      <c r="J7701">
        <v>5.0599999999999996</v>
      </c>
      <c r="K7701">
        <v>2.7</v>
      </c>
      <c r="U7701">
        <v>218</v>
      </c>
      <c r="V7701">
        <v>239</v>
      </c>
      <c r="W7701">
        <v>253</v>
      </c>
      <c r="X7701">
        <v>71</v>
      </c>
      <c r="Y7701">
        <v>109</v>
      </c>
      <c r="Z7701">
        <v>118</v>
      </c>
      <c r="AA7701">
        <f t="shared" si="1625"/>
        <v>1008</v>
      </c>
      <c r="AB7701">
        <f t="shared" si="1612"/>
        <v>1.6797141686389699E-4</v>
      </c>
      <c r="AC7701" s="175">
        <f t="shared" si="1613"/>
        <v>1.7771975802117671E-4</v>
      </c>
    </row>
    <row r="7702" spans="1:29">
      <c r="A7702" t="s">
        <v>16637</v>
      </c>
      <c r="B7702" t="s">
        <v>16638</v>
      </c>
      <c r="C7702">
        <v>3.12</v>
      </c>
      <c r="D7702">
        <v>3.56</v>
      </c>
      <c r="E7702">
        <v>2.4300000000000002</v>
      </c>
      <c r="F7702">
        <v>3.7</v>
      </c>
      <c r="G7702">
        <v>4.5599999999999996</v>
      </c>
      <c r="H7702">
        <v>2.41</v>
      </c>
      <c r="I7702">
        <v>4.1399999999999997</v>
      </c>
      <c r="J7702">
        <v>5.0599999999999996</v>
      </c>
      <c r="K7702">
        <v>2.7</v>
      </c>
      <c r="U7702">
        <v>233</v>
      </c>
      <c r="V7702">
        <v>246</v>
      </c>
      <c r="W7702">
        <v>261</v>
      </c>
      <c r="X7702">
        <v>73</v>
      </c>
      <c r="Y7702">
        <v>117</v>
      </c>
      <c r="Z7702">
        <v>139</v>
      </c>
      <c r="AA7702">
        <f t="shared" si="1625"/>
        <v>1069</v>
      </c>
      <c r="AB7702">
        <f t="shared" ref="AB7702:AB7765" si="1628">AA7702/$AD$4</f>
        <v>1.7813635379712884E-4</v>
      </c>
      <c r="AC7702" s="175"/>
    </row>
    <row r="7703" spans="1:29">
      <c r="A7703" t="s">
        <v>16639</v>
      </c>
      <c r="B7703" t="s">
        <v>16640</v>
      </c>
      <c r="C7703">
        <v>3.12</v>
      </c>
      <c r="D7703">
        <v>3.56</v>
      </c>
      <c r="E7703">
        <v>2.4300000000000002</v>
      </c>
      <c r="F7703">
        <v>3.71</v>
      </c>
      <c r="G7703">
        <v>4.57</v>
      </c>
      <c r="H7703">
        <v>2.41</v>
      </c>
      <c r="I7703">
        <v>4.1399999999999997</v>
      </c>
      <c r="J7703">
        <v>5.0599999999999996</v>
      </c>
      <c r="K7703">
        <v>2.7</v>
      </c>
      <c r="U7703">
        <v>231</v>
      </c>
      <c r="V7703">
        <v>251</v>
      </c>
      <c r="W7703">
        <v>265</v>
      </c>
      <c r="X7703">
        <v>84</v>
      </c>
      <c r="Y7703">
        <v>123</v>
      </c>
      <c r="Z7703">
        <v>135</v>
      </c>
      <c r="AA7703">
        <f t="shared" si="1625"/>
        <v>1089</v>
      </c>
      <c r="AB7703">
        <f t="shared" si="1628"/>
        <v>1.8146912000474585E-4</v>
      </c>
      <c r="AC7703" s="175"/>
    </row>
    <row r="7704" spans="1:29">
      <c r="A7704" t="s">
        <v>16641</v>
      </c>
      <c r="B7704" t="s">
        <v>16642</v>
      </c>
      <c r="C7704">
        <v>3.12</v>
      </c>
      <c r="D7704">
        <v>3.56</v>
      </c>
      <c r="E7704">
        <v>2.4300000000000002</v>
      </c>
      <c r="F7704">
        <v>3.72</v>
      </c>
      <c r="G7704">
        <v>4.58</v>
      </c>
      <c r="H7704">
        <v>2.41</v>
      </c>
      <c r="I7704">
        <v>4.1399999999999997</v>
      </c>
      <c r="J7704">
        <v>5.0599999999999996</v>
      </c>
      <c r="K7704">
        <v>2.7</v>
      </c>
      <c r="U7704">
        <v>222</v>
      </c>
      <c r="V7704">
        <v>251</v>
      </c>
      <c r="W7704">
        <v>263</v>
      </c>
      <c r="X7704">
        <v>95</v>
      </c>
      <c r="Y7704">
        <v>127</v>
      </c>
      <c r="Z7704">
        <v>142</v>
      </c>
      <c r="AA7704">
        <f t="shared" si="1625"/>
        <v>1100</v>
      </c>
      <c r="AB7704">
        <f t="shared" si="1628"/>
        <v>1.833021414189352E-4</v>
      </c>
      <c r="AC7704" s="175"/>
    </row>
    <row r="7705" spans="1:29">
      <c r="A7705" t="s">
        <v>16643</v>
      </c>
      <c r="B7705" t="s">
        <v>16644</v>
      </c>
      <c r="C7705">
        <v>3.12</v>
      </c>
      <c r="D7705">
        <v>3.56</v>
      </c>
      <c r="E7705">
        <v>2.4300000000000002</v>
      </c>
      <c r="F7705">
        <v>3.72</v>
      </c>
      <c r="G7705">
        <v>4.59</v>
      </c>
      <c r="H7705">
        <v>2.42</v>
      </c>
      <c r="I7705">
        <v>4.1399999999999997</v>
      </c>
      <c r="J7705">
        <v>5.0599999999999996</v>
      </c>
      <c r="K7705">
        <v>2.7</v>
      </c>
      <c r="U7705">
        <v>223</v>
      </c>
      <c r="V7705">
        <v>242</v>
      </c>
      <c r="W7705">
        <v>251</v>
      </c>
      <c r="X7705">
        <v>95</v>
      </c>
      <c r="Y7705">
        <v>138</v>
      </c>
      <c r="Z7705">
        <v>147</v>
      </c>
      <c r="AA7705">
        <f t="shared" si="1625"/>
        <v>1096</v>
      </c>
      <c r="AB7705">
        <f t="shared" si="1628"/>
        <v>1.8263558817741181E-4</v>
      </c>
      <c r="AC7705" s="175">
        <f t="shared" si="1614"/>
        <v>1.4959954314440826E-4</v>
      </c>
    </row>
    <row r="7706" spans="1:29">
      <c r="A7706" t="s">
        <v>16645</v>
      </c>
      <c r="B7706" t="s">
        <v>16646</v>
      </c>
      <c r="C7706">
        <v>3.12</v>
      </c>
      <c r="D7706">
        <v>3.55</v>
      </c>
      <c r="E7706">
        <v>2.4300000000000002</v>
      </c>
      <c r="F7706">
        <v>3.72</v>
      </c>
      <c r="G7706">
        <v>4.59</v>
      </c>
      <c r="H7706">
        <v>2.42</v>
      </c>
      <c r="I7706">
        <v>4.13</v>
      </c>
      <c r="J7706">
        <v>5.05</v>
      </c>
      <c r="K7706">
        <v>2.7</v>
      </c>
      <c r="U7706">
        <v>210</v>
      </c>
      <c r="V7706">
        <v>219</v>
      </c>
      <c r="W7706">
        <v>223</v>
      </c>
      <c r="X7706">
        <v>108</v>
      </c>
      <c r="Y7706">
        <v>134</v>
      </c>
      <c r="Z7706">
        <v>126</v>
      </c>
      <c r="AA7706">
        <f t="shared" si="1625"/>
        <v>1020</v>
      </c>
      <c r="AB7706">
        <f t="shared" si="1628"/>
        <v>1.6997107658846719E-4</v>
      </c>
      <c r="AC7706" s="175"/>
    </row>
    <row r="7707" spans="1:29">
      <c r="A7707" t="s">
        <v>16647</v>
      </c>
      <c r="B7707" t="s">
        <v>16648</v>
      </c>
      <c r="C7707">
        <v>3.11</v>
      </c>
      <c r="D7707">
        <v>3.55</v>
      </c>
      <c r="E7707">
        <v>2.42</v>
      </c>
      <c r="F7707">
        <v>3.72</v>
      </c>
      <c r="G7707">
        <v>4.58</v>
      </c>
      <c r="H7707">
        <v>2.42</v>
      </c>
      <c r="I7707">
        <v>4.12</v>
      </c>
      <c r="J7707">
        <v>5.05</v>
      </c>
      <c r="K7707">
        <v>2.7</v>
      </c>
      <c r="U7707">
        <v>186</v>
      </c>
      <c r="V7707">
        <v>187</v>
      </c>
      <c r="W7707">
        <v>162</v>
      </c>
      <c r="X7707">
        <v>94</v>
      </c>
      <c r="Y7707">
        <v>122</v>
      </c>
      <c r="Z7707">
        <v>73</v>
      </c>
      <c r="AA7707">
        <f t="shared" si="1625"/>
        <v>824</v>
      </c>
      <c r="AB7707">
        <f t="shared" si="1628"/>
        <v>1.3730996775382056E-4</v>
      </c>
      <c r="AC7707" s="175"/>
    </row>
    <row r="7708" spans="1:29">
      <c r="A7708" t="s">
        <v>16649</v>
      </c>
      <c r="B7708" t="s">
        <v>16650</v>
      </c>
      <c r="C7708">
        <v>3.1</v>
      </c>
      <c r="D7708">
        <v>3.54</v>
      </c>
      <c r="E7708">
        <v>2.42</v>
      </c>
      <c r="F7708">
        <v>3.7</v>
      </c>
      <c r="G7708">
        <v>4.58</v>
      </c>
      <c r="H7708">
        <v>2.42</v>
      </c>
      <c r="I7708">
        <v>4.1100000000000003</v>
      </c>
      <c r="J7708">
        <v>5.04</v>
      </c>
      <c r="K7708">
        <v>2.7</v>
      </c>
      <c r="U7708">
        <v>180</v>
      </c>
      <c r="V7708">
        <v>137</v>
      </c>
      <c r="W7708">
        <v>134</v>
      </c>
      <c r="X7708">
        <v>79</v>
      </c>
      <c r="Y7708">
        <v>91</v>
      </c>
      <c r="Z7708">
        <v>30</v>
      </c>
      <c r="AA7708">
        <f t="shared" si="1625"/>
        <v>651</v>
      </c>
      <c r="AB7708">
        <f t="shared" si="1628"/>
        <v>1.0848154005793348E-4</v>
      </c>
      <c r="AC7708" s="175"/>
    </row>
    <row r="7709" spans="1:29">
      <c r="A7709" t="s">
        <v>16651</v>
      </c>
      <c r="B7709" t="s">
        <v>16652</v>
      </c>
      <c r="C7709">
        <v>3.08</v>
      </c>
      <c r="D7709">
        <v>3.53</v>
      </c>
      <c r="E7709">
        <v>2.42</v>
      </c>
      <c r="F7709">
        <v>3.69</v>
      </c>
      <c r="G7709">
        <v>4.57</v>
      </c>
      <c r="H7709">
        <v>2.42</v>
      </c>
      <c r="I7709">
        <v>4.0999999999999996</v>
      </c>
      <c r="J7709">
        <v>5.03</v>
      </c>
      <c r="K7709">
        <v>2.7</v>
      </c>
      <c r="U7709">
        <v>162</v>
      </c>
      <c r="V7709">
        <v>111</v>
      </c>
      <c r="W7709">
        <v>120</v>
      </c>
      <c r="X7709">
        <v>69</v>
      </c>
      <c r="Y7709">
        <v>68</v>
      </c>
      <c r="Z7709">
        <v>13</v>
      </c>
      <c r="AA7709">
        <f t="shared" si="1625"/>
        <v>543</v>
      </c>
      <c r="AB7709">
        <f t="shared" si="1628"/>
        <v>9.0484602536801658E-5</v>
      </c>
      <c r="AC7709" s="175">
        <f t="shared" si="1615"/>
        <v>9.7858347771154279E-5</v>
      </c>
    </row>
    <row r="7710" spans="1:29">
      <c r="A7710" t="s">
        <v>16653</v>
      </c>
      <c r="B7710" t="s">
        <v>16654</v>
      </c>
      <c r="C7710">
        <v>3.09</v>
      </c>
      <c r="D7710">
        <v>3.53</v>
      </c>
      <c r="E7710">
        <v>2.42</v>
      </c>
      <c r="F7710">
        <v>3.7</v>
      </c>
      <c r="G7710">
        <v>4.57</v>
      </c>
      <c r="H7710">
        <v>2.4300000000000002</v>
      </c>
      <c r="I7710">
        <v>4.0999999999999996</v>
      </c>
      <c r="J7710">
        <v>5.04</v>
      </c>
      <c r="K7710">
        <v>2.7</v>
      </c>
      <c r="U7710">
        <v>164</v>
      </c>
      <c r="V7710">
        <v>120</v>
      </c>
      <c r="W7710">
        <v>124</v>
      </c>
      <c r="X7710">
        <v>87</v>
      </c>
      <c r="Y7710">
        <v>71</v>
      </c>
      <c r="Z7710">
        <v>15</v>
      </c>
      <c r="AA7710">
        <f t="shared" si="1625"/>
        <v>581</v>
      </c>
      <c r="AB7710">
        <f t="shared" si="1628"/>
        <v>9.6816858331273965E-5</v>
      </c>
      <c r="AC7710" s="175"/>
    </row>
    <row r="7711" spans="1:29">
      <c r="A7711" t="s">
        <v>16655</v>
      </c>
      <c r="B7711" t="s">
        <v>16656</v>
      </c>
      <c r="C7711">
        <v>3.08</v>
      </c>
      <c r="D7711">
        <v>3.53</v>
      </c>
      <c r="E7711">
        <v>2.42</v>
      </c>
      <c r="F7711">
        <v>3.69</v>
      </c>
      <c r="G7711">
        <v>4.57</v>
      </c>
      <c r="H7711">
        <v>2.42</v>
      </c>
      <c r="I7711">
        <v>4.0999999999999996</v>
      </c>
      <c r="J7711">
        <v>5.03</v>
      </c>
      <c r="K7711">
        <v>2.7</v>
      </c>
      <c r="U7711">
        <v>169</v>
      </c>
      <c r="V7711">
        <v>120</v>
      </c>
      <c r="W7711">
        <v>128</v>
      </c>
      <c r="X7711">
        <v>90</v>
      </c>
      <c r="Y7711">
        <v>69</v>
      </c>
      <c r="Z7711">
        <v>12</v>
      </c>
      <c r="AA7711">
        <f t="shared" si="1625"/>
        <v>588</v>
      </c>
      <c r="AB7711">
        <f t="shared" si="1628"/>
        <v>9.798332650393992E-5</v>
      </c>
      <c r="AC7711" s="175"/>
    </row>
    <row r="7712" spans="1:29">
      <c r="A7712" t="s">
        <v>16657</v>
      </c>
      <c r="B7712" t="s">
        <v>16658</v>
      </c>
      <c r="C7712">
        <v>3.08</v>
      </c>
      <c r="D7712">
        <v>3.52</v>
      </c>
      <c r="E7712">
        <v>2.41</v>
      </c>
      <c r="F7712">
        <v>3.68</v>
      </c>
      <c r="G7712">
        <v>4.5599999999999996</v>
      </c>
      <c r="H7712">
        <v>2.42</v>
      </c>
      <c r="I7712">
        <v>4.09</v>
      </c>
      <c r="J7712">
        <v>5.03</v>
      </c>
      <c r="K7712">
        <v>2.7</v>
      </c>
      <c r="U7712">
        <v>186</v>
      </c>
      <c r="V7712">
        <v>132</v>
      </c>
      <c r="W7712">
        <v>138</v>
      </c>
      <c r="X7712">
        <v>92</v>
      </c>
      <c r="Y7712">
        <v>66</v>
      </c>
      <c r="Z7712">
        <v>23</v>
      </c>
      <c r="AA7712">
        <f t="shared" si="1625"/>
        <v>637</v>
      </c>
      <c r="AB7712">
        <f t="shared" si="1628"/>
        <v>1.0614860371260157E-4</v>
      </c>
      <c r="AC7712" s="175"/>
    </row>
    <row r="7713" spans="1:29">
      <c r="A7713" t="s">
        <v>16659</v>
      </c>
      <c r="B7713" t="s">
        <v>16660</v>
      </c>
      <c r="C7713">
        <v>3.08</v>
      </c>
      <c r="D7713">
        <v>3.53</v>
      </c>
      <c r="E7713">
        <v>2.41</v>
      </c>
      <c r="F7713">
        <v>3.69</v>
      </c>
      <c r="G7713">
        <v>4.57</v>
      </c>
      <c r="H7713">
        <v>2.4300000000000002</v>
      </c>
      <c r="I7713">
        <v>4.0999999999999996</v>
      </c>
      <c r="J7713">
        <v>5.03</v>
      </c>
      <c r="K7713">
        <v>2.7</v>
      </c>
      <c r="U7713">
        <v>197</v>
      </c>
      <c r="V7713">
        <v>161</v>
      </c>
      <c r="W7713">
        <v>163</v>
      </c>
      <c r="X7713">
        <v>123</v>
      </c>
      <c r="Y7713">
        <v>106</v>
      </c>
      <c r="Z7713">
        <v>53</v>
      </c>
      <c r="AA7713">
        <f t="shared" si="1625"/>
        <v>803</v>
      </c>
      <c r="AB7713">
        <f t="shared" si="1628"/>
        <v>1.3381056323582269E-4</v>
      </c>
      <c r="AC7713" s="175">
        <f t="shared" si="1616"/>
        <v>1.9621661047345109E-4</v>
      </c>
    </row>
    <row r="7714" spans="1:29">
      <c r="A7714" t="s">
        <v>16661</v>
      </c>
      <c r="B7714" t="s">
        <v>16662</v>
      </c>
      <c r="C7714">
        <v>3.08</v>
      </c>
      <c r="D7714">
        <v>3.52</v>
      </c>
      <c r="E7714">
        <v>2.41</v>
      </c>
      <c r="F7714">
        <v>3.69</v>
      </c>
      <c r="G7714">
        <v>4.57</v>
      </c>
      <c r="H7714">
        <v>2.4300000000000002</v>
      </c>
      <c r="I7714">
        <v>4.09</v>
      </c>
      <c r="J7714">
        <v>5.03</v>
      </c>
      <c r="K7714">
        <v>2.7</v>
      </c>
      <c r="U7714">
        <v>215</v>
      </c>
      <c r="V7714">
        <v>243</v>
      </c>
      <c r="W7714">
        <v>217</v>
      </c>
      <c r="X7714">
        <v>199</v>
      </c>
      <c r="Y7714">
        <v>144</v>
      </c>
      <c r="Z7714">
        <v>168</v>
      </c>
      <c r="AA7714">
        <f t="shared" si="1625"/>
        <v>1186</v>
      </c>
      <c r="AB7714">
        <f t="shared" si="1628"/>
        <v>1.9763303611168833E-4</v>
      </c>
      <c r="AC7714" s="175"/>
    </row>
    <row r="7715" spans="1:29">
      <c r="A7715" t="s">
        <v>16663</v>
      </c>
      <c r="B7715" t="s">
        <v>16664</v>
      </c>
      <c r="C7715">
        <v>3.08</v>
      </c>
      <c r="D7715">
        <v>3.52</v>
      </c>
      <c r="E7715">
        <v>2.41</v>
      </c>
      <c r="F7715">
        <v>3.69</v>
      </c>
      <c r="G7715">
        <v>4.57</v>
      </c>
      <c r="H7715">
        <v>2.4300000000000002</v>
      </c>
      <c r="I7715">
        <v>4.09</v>
      </c>
      <c r="J7715">
        <v>5.03</v>
      </c>
      <c r="K7715">
        <v>2.7</v>
      </c>
      <c r="U7715">
        <v>250</v>
      </c>
      <c r="V7715">
        <v>250</v>
      </c>
      <c r="W7715">
        <v>269</v>
      </c>
      <c r="X7715">
        <v>219</v>
      </c>
      <c r="Y7715">
        <v>122</v>
      </c>
      <c r="Z7715">
        <v>262</v>
      </c>
      <c r="AA7715">
        <f t="shared" si="1625"/>
        <v>1372</v>
      </c>
      <c r="AB7715">
        <f t="shared" si="1628"/>
        <v>2.2862776184252647E-4</v>
      </c>
      <c r="AC7715" s="175"/>
    </row>
    <row r="7716" spans="1:29">
      <c r="A7716" t="s">
        <v>16665</v>
      </c>
      <c r="B7716" t="s">
        <v>16666</v>
      </c>
      <c r="C7716">
        <v>3.08</v>
      </c>
      <c r="D7716">
        <v>3.52</v>
      </c>
      <c r="E7716">
        <v>2.41</v>
      </c>
      <c r="F7716">
        <v>3.69</v>
      </c>
      <c r="G7716">
        <v>4.57</v>
      </c>
      <c r="H7716">
        <v>2.4300000000000002</v>
      </c>
      <c r="I7716">
        <v>4.09</v>
      </c>
      <c r="J7716">
        <v>5.03</v>
      </c>
      <c r="K7716">
        <v>2.7</v>
      </c>
      <c r="U7716">
        <v>262</v>
      </c>
      <c r="V7716">
        <v>233</v>
      </c>
      <c r="W7716">
        <v>255</v>
      </c>
      <c r="X7716">
        <v>219</v>
      </c>
      <c r="Y7716">
        <v>154</v>
      </c>
      <c r="Z7716">
        <v>226</v>
      </c>
      <c r="AA7716">
        <f t="shared" si="1625"/>
        <v>1349</v>
      </c>
      <c r="AB7716">
        <f t="shared" si="1628"/>
        <v>2.247950807037669E-4</v>
      </c>
      <c r="AC7716" s="175"/>
    </row>
    <row r="7717" spans="1:29">
      <c r="A7717" t="s">
        <v>16667</v>
      </c>
      <c r="B7717" t="s">
        <v>16668</v>
      </c>
      <c r="C7717">
        <v>3.1</v>
      </c>
      <c r="D7717">
        <v>3.54</v>
      </c>
      <c r="E7717">
        <v>2.42</v>
      </c>
      <c r="F7717">
        <v>3.7</v>
      </c>
      <c r="G7717">
        <v>4.58</v>
      </c>
      <c r="H7717">
        <v>2.4300000000000002</v>
      </c>
      <c r="I7717">
        <v>4.1100000000000003</v>
      </c>
      <c r="J7717">
        <v>5.04</v>
      </c>
      <c r="K7717">
        <v>2.7</v>
      </c>
      <c r="U7717">
        <v>281</v>
      </c>
      <c r="V7717">
        <v>234</v>
      </c>
      <c r="W7717">
        <v>248</v>
      </c>
      <c r="X7717">
        <v>155</v>
      </c>
      <c r="Y7717">
        <v>138</v>
      </c>
      <c r="Z7717">
        <v>171</v>
      </c>
      <c r="AA7717">
        <f t="shared" si="1625"/>
        <v>1227</v>
      </c>
      <c r="AB7717">
        <f t="shared" si="1628"/>
        <v>2.0446520683730317E-4</v>
      </c>
      <c r="AC7717" s="175">
        <f t="shared" si="1617"/>
        <v>1.9167571651557293E-4</v>
      </c>
    </row>
    <row r="7718" spans="1:29">
      <c r="A7718" t="s">
        <v>16669</v>
      </c>
      <c r="B7718" t="s">
        <v>16670</v>
      </c>
      <c r="C7718">
        <v>3.13</v>
      </c>
      <c r="D7718">
        <v>3.56</v>
      </c>
      <c r="E7718">
        <v>2.4300000000000002</v>
      </c>
      <c r="F7718">
        <v>3.74</v>
      </c>
      <c r="G7718">
        <v>4.6100000000000003</v>
      </c>
      <c r="H7718">
        <v>2.44</v>
      </c>
      <c r="I7718">
        <v>4.1399999999999997</v>
      </c>
      <c r="J7718">
        <v>5.0599999999999996</v>
      </c>
      <c r="K7718">
        <v>2.7</v>
      </c>
      <c r="U7718">
        <v>270</v>
      </c>
      <c r="V7718">
        <v>225</v>
      </c>
      <c r="W7718">
        <v>235</v>
      </c>
      <c r="X7718">
        <v>143</v>
      </c>
      <c r="Y7718">
        <v>140</v>
      </c>
      <c r="Z7718">
        <v>164</v>
      </c>
      <c r="AA7718">
        <f t="shared" si="1625"/>
        <v>1177</v>
      </c>
      <c r="AB7718">
        <f t="shared" si="1628"/>
        <v>1.9613329131826067E-4</v>
      </c>
      <c r="AC7718" s="175"/>
    </row>
    <row r="7719" spans="1:29">
      <c r="A7719" t="s">
        <v>16671</v>
      </c>
      <c r="B7719" t="s">
        <v>16672</v>
      </c>
      <c r="C7719">
        <v>3.16</v>
      </c>
      <c r="D7719">
        <v>3.59</v>
      </c>
      <c r="E7719">
        <v>2.4500000000000002</v>
      </c>
      <c r="F7719">
        <v>3.81</v>
      </c>
      <c r="G7719">
        <v>4.66</v>
      </c>
      <c r="H7719">
        <v>2.46</v>
      </c>
      <c r="I7719">
        <v>4.18</v>
      </c>
      <c r="J7719">
        <v>5.08</v>
      </c>
      <c r="K7719">
        <v>2.7</v>
      </c>
      <c r="U7719">
        <v>255</v>
      </c>
      <c r="V7719">
        <v>220</v>
      </c>
      <c r="W7719">
        <v>224</v>
      </c>
      <c r="X7719">
        <v>140</v>
      </c>
      <c r="Y7719">
        <v>133</v>
      </c>
      <c r="Z7719">
        <v>149</v>
      </c>
      <c r="AA7719">
        <f t="shared" si="1625"/>
        <v>1121</v>
      </c>
      <c r="AB7719">
        <f t="shared" si="1628"/>
        <v>1.8680154593693306E-4</v>
      </c>
      <c r="AC7719" s="175"/>
    </row>
    <row r="7720" spans="1:29">
      <c r="A7720" t="s">
        <v>16673</v>
      </c>
      <c r="B7720" t="s">
        <v>16674</v>
      </c>
      <c r="C7720">
        <v>3.19</v>
      </c>
      <c r="D7720">
        <v>3.61</v>
      </c>
      <c r="E7720">
        <v>2.46</v>
      </c>
      <c r="F7720">
        <v>3.85</v>
      </c>
      <c r="G7720">
        <v>4.6900000000000004</v>
      </c>
      <c r="H7720">
        <v>2.4700000000000002</v>
      </c>
      <c r="I7720">
        <v>4.21</v>
      </c>
      <c r="J7720">
        <v>5.0999999999999996</v>
      </c>
      <c r="K7720">
        <v>2.7</v>
      </c>
      <c r="U7720">
        <v>239</v>
      </c>
      <c r="V7720">
        <v>212</v>
      </c>
      <c r="W7720">
        <v>214</v>
      </c>
      <c r="X7720">
        <v>131</v>
      </c>
      <c r="Y7720">
        <v>129</v>
      </c>
      <c r="Z7720">
        <v>151</v>
      </c>
      <c r="AA7720">
        <f t="shared" si="1625"/>
        <v>1076</v>
      </c>
      <c r="AB7720">
        <f t="shared" si="1628"/>
        <v>1.793028219697948E-4</v>
      </c>
      <c r="AC7720" s="175"/>
    </row>
    <row r="7721" spans="1:29">
      <c r="A7721" t="s">
        <v>16675</v>
      </c>
      <c r="B7721" t="s">
        <v>16676</v>
      </c>
      <c r="C7721">
        <v>3.2</v>
      </c>
      <c r="D7721">
        <v>3.62</v>
      </c>
      <c r="E7721">
        <v>2.46</v>
      </c>
      <c r="F7721">
        <v>3.87</v>
      </c>
      <c r="G7721">
        <v>4.72</v>
      </c>
      <c r="H7721">
        <v>2.48</v>
      </c>
      <c r="I7721">
        <v>4.22</v>
      </c>
      <c r="J7721">
        <v>5.0999999999999996</v>
      </c>
      <c r="K7721">
        <v>2.7</v>
      </c>
      <c r="U7721">
        <v>227</v>
      </c>
      <c r="V7721">
        <v>209</v>
      </c>
      <c r="W7721">
        <v>210</v>
      </c>
      <c r="X7721">
        <v>124</v>
      </c>
      <c r="Y7721">
        <v>130</v>
      </c>
      <c r="Z7721">
        <v>145</v>
      </c>
      <c r="AA7721">
        <f t="shared" si="1625"/>
        <v>1045</v>
      </c>
      <c r="AB7721">
        <f t="shared" si="1628"/>
        <v>1.7413703434798845E-4</v>
      </c>
      <c r="AC7721" s="175">
        <f t="shared" si="1618"/>
        <v>1.6684660826882624E-4</v>
      </c>
    </row>
    <row r="7722" spans="1:29">
      <c r="A7722" t="s">
        <v>16677</v>
      </c>
      <c r="B7722" t="s">
        <v>16678</v>
      </c>
      <c r="C7722">
        <v>3.19</v>
      </c>
      <c r="D7722">
        <v>3.62</v>
      </c>
      <c r="E7722">
        <v>2.46</v>
      </c>
      <c r="F7722">
        <v>3.88</v>
      </c>
      <c r="G7722">
        <v>4.7300000000000004</v>
      </c>
      <c r="H7722">
        <v>2.4900000000000002</v>
      </c>
      <c r="I7722">
        <v>4.21</v>
      </c>
      <c r="J7722">
        <v>5.0999999999999996</v>
      </c>
      <c r="K7722">
        <v>2.7</v>
      </c>
      <c r="U7722">
        <v>231</v>
      </c>
      <c r="V7722">
        <v>210</v>
      </c>
      <c r="W7722">
        <v>215</v>
      </c>
      <c r="X7722">
        <v>100</v>
      </c>
      <c r="Y7722">
        <v>119</v>
      </c>
      <c r="Z7722">
        <v>117</v>
      </c>
      <c r="AA7722">
        <f t="shared" si="1625"/>
        <v>992</v>
      </c>
      <c r="AB7722">
        <f t="shared" si="1628"/>
        <v>1.653052038978034E-4</v>
      </c>
      <c r="AC7722" s="175"/>
    </row>
    <row r="7723" spans="1:29">
      <c r="A7723" t="s">
        <v>16679</v>
      </c>
      <c r="B7723" t="s">
        <v>16680</v>
      </c>
      <c r="C7723">
        <v>3.19</v>
      </c>
      <c r="D7723">
        <v>3.61</v>
      </c>
      <c r="E7723">
        <v>2.4500000000000002</v>
      </c>
      <c r="F7723">
        <v>3.88</v>
      </c>
      <c r="G7723">
        <v>4.7300000000000004</v>
      </c>
      <c r="H7723">
        <v>2.4900000000000002</v>
      </c>
      <c r="I7723">
        <v>4.2</v>
      </c>
      <c r="J7723">
        <v>5.09</v>
      </c>
      <c r="K7723">
        <v>2.7</v>
      </c>
      <c r="U7723">
        <v>229</v>
      </c>
      <c r="V7723">
        <v>210</v>
      </c>
      <c r="W7723">
        <v>221</v>
      </c>
      <c r="X7723">
        <v>93</v>
      </c>
      <c r="Y7723">
        <v>122</v>
      </c>
      <c r="Z7723">
        <v>112</v>
      </c>
      <c r="AA7723">
        <f t="shared" si="1625"/>
        <v>987</v>
      </c>
      <c r="AB7723">
        <f t="shared" si="1628"/>
        <v>1.6447201234589913E-4</v>
      </c>
      <c r="AC7723" s="175"/>
    </row>
    <row r="7724" spans="1:29">
      <c r="A7724" t="s">
        <v>16681</v>
      </c>
      <c r="B7724" t="s">
        <v>16682</v>
      </c>
      <c r="C7724">
        <v>3.16</v>
      </c>
      <c r="D7724">
        <v>3.59</v>
      </c>
      <c r="E7724">
        <v>2.44</v>
      </c>
      <c r="F7724">
        <v>3.85</v>
      </c>
      <c r="G7724">
        <v>4.71</v>
      </c>
      <c r="H7724">
        <v>2.4900000000000002</v>
      </c>
      <c r="I7724">
        <v>4.17</v>
      </c>
      <c r="J7724">
        <v>5.08</v>
      </c>
      <c r="K7724">
        <v>2.7</v>
      </c>
      <c r="U7724">
        <v>230</v>
      </c>
      <c r="V7724">
        <v>217</v>
      </c>
      <c r="W7724">
        <v>231</v>
      </c>
      <c r="X7724">
        <v>92</v>
      </c>
      <c r="Y7724">
        <v>111</v>
      </c>
      <c r="Z7724">
        <v>100</v>
      </c>
      <c r="AA7724">
        <f t="shared" si="1625"/>
        <v>981</v>
      </c>
      <c r="AB7724">
        <f t="shared" si="1628"/>
        <v>1.6347218248361403E-4</v>
      </c>
      <c r="AC7724" s="175"/>
    </row>
    <row r="7725" spans="1:29">
      <c r="A7725" t="s">
        <v>16683</v>
      </c>
      <c r="B7725" t="s">
        <v>16684</v>
      </c>
      <c r="C7725">
        <v>3.11</v>
      </c>
      <c r="D7725">
        <v>3.55</v>
      </c>
      <c r="E7725">
        <v>2.42</v>
      </c>
      <c r="F7725">
        <v>3.77</v>
      </c>
      <c r="G7725">
        <v>4.6399999999999997</v>
      </c>
      <c r="H7725">
        <v>2.46</v>
      </c>
      <c r="I7725">
        <v>4.13</v>
      </c>
      <c r="J7725">
        <v>5.05</v>
      </c>
      <c r="K7725">
        <v>2.7</v>
      </c>
      <c r="U7725">
        <v>236</v>
      </c>
      <c r="V7725">
        <v>228</v>
      </c>
      <c r="W7725">
        <v>240</v>
      </c>
      <c r="X7725">
        <v>83</v>
      </c>
      <c r="Y7725">
        <v>109</v>
      </c>
      <c r="Z7725">
        <v>118</v>
      </c>
      <c r="AA7725">
        <f t="shared" si="1625"/>
        <v>1014</v>
      </c>
      <c r="AB7725">
        <f t="shared" si="1628"/>
        <v>1.6897124672618209E-4</v>
      </c>
      <c r="AC7725" s="175">
        <f t="shared" si="1619"/>
        <v>1.7721984309003417E-4</v>
      </c>
    </row>
    <row r="7726" spans="1:29">
      <c r="A7726" t="s">
        <v>16685</v>
      </c>
      <c r="B7726" t="s">
        <v>16686</v>
      </c>
      <c r="C7726">
        <v>3.08</v>
      </c>
      <c r="D7726">
        <v>3.53</v>
      </c>
      <c r="E7726">
        <v>2.41</v>
      </c>
      <c r="F7726">
        <v>3.71</v>
      </c>
      <c r="G7726">
        <v>4.59</v>
      </c>
      <c r="H7726">
        <v>2.44</v>
      </c>
      <c r="I7726">
        <v>4.0999999999999996</v>
      </c>
      <c r="J7726">
        <v>5.03</v>
      </c>
      <c r="K7726">
        <v>2.7</v>
      </c>
      <c r="U7726">
        <v>239</v>
      </c>
      <c r="V7726">
        <v>236</v>
      </c>
      <c r="W7726">
        <v>249</v>
      </c>
      <c r="X7726">
        <v>86</v>
      </c>
      <c r="Y7726">
        <v>117</v>
      </c>
      <c r="Z7726">
        <v>139</v>
      </c>
      <c r="AA7726">
        <f t="shared" si="1625"/>
        <v>1066</v>
      </c>
      <c r="AB7726">
        <f t="shared" si="1628"/>
        <v>1.7763643886598631E-4</v>
      </c>
      <c r="AC7726" s="175"/>
    </row>
    <row r="7727" spans="1:29">
      <c r="A7727" t="s">
        <v>16687</v>
      </c>
      <c r="B7727" t="s">
        <v>16688</v>
      </c>
      <c r="C7727">
        <v>3.05</v>
      </c>
      <c r="D7727">
        <v>3.5</v>
      </c>
      <c r="E7727">
        <v>2.4</v>
      </c>
      <c r="F7727">
        <v>3.65</v>
      </c>
      <c r="G7727">
        <v>4.54</v>
      </c>
      <c r="H7727">
        <v>2.42</v>
      </c>
      <c r="I7727">
        <v>4.0599999999999996</v>
      </c>
      <c r="J7727">
        <v>5.01</v>
      </c>
      <c r="K7727">
        <v>2.7</v>
      </c>
      <c r="U7727">
        <v>237</v>
      </c>
      <c r="V7727">
        <v>241</v>
      </c>
      <c r="W7727">
        <v>253</v>
      </c>
      <c r="X7727">
        <v>90</v>
      </c>
      <c r="Y7727">
        <v>123</v>
      </c>
      <c r="Z7727">
        <v>135</v>
      </c>
      <c r="AA7727">
        <f t="shared" si="1625"/>
        <v>1079</v>
      </c>
      <c r="AB7727">
        <f t="shared" si="1628"/>
        <v>1.7980273690093736E-4</v>
      </c>
      <c r="AC7727" s="175"/>
    </row>
    <row r="7728" spans="1:29">
      <c r="A7728" t="s">
        <v>16689</v>
      </c>
      <c r="B7728" t="s">
        <v>16690</v>
      </c>
      <c r="C7728">
        <v>3.03</v>
      </c>
      <c r="D7728">
        <v>3.48</v>
      </c>
      <c r="E7728">
        <v>2.39</v>
      </c>
      <c r="F7728">
        <v>3.61</v>
      </c>
      <c r="G7728">
        <v>4.51</v>
      </c>
      <c r="H7728">
        <v>2.41</v>
      </c>
      <c r="I7728">
        <v>4.04</v>
      </c>
      <c r="J7728">
        <v>5</v>
      </c>
      <c r="K7728">
        <v>2.7</v>
      </c>
      <c r="U7728">
        <v>226</v>
      </c>
      <c r="V7728">
        <v>242</v>
      </c>
      <c r="W7728">
        <v>252</v>
      </c>
      <c r="X7728">
        <v>106</v>
      </c>
      <c r="Y7728">
        <v>127</v>
      </c>
      <c r="Z7728">
        <v>142</v>
      </c>
      <c r="AA7728">
        <f t="shared" si="1625"/>
        <v>1095</v>
      </c>
      <c r="AB7728">
        <f t="shared" si="1628"/>
        <v>1.8246894986703095E-4</v>
      </c>
      <c r="AC7728" s="175"/>
    </row>
    <row r="7729" spans="1:29">
      <c r="A7729" t="s">
        <v>16691</v>
      </c>
      <c r="B7729" t="s">
        <v>16692</v>
      </c>
      <c r="C7729">
        <v>3.03</v>
      </c>
      <c r="D7729">
        <v>3.48</v>
      </c>
      <c r="E7729">
        <v>2.39</v>
      </c>
      <c r="F7729">
        <v>3.6</v>
      </c>
      <c r="G7729">
        <v>4.5</v>
      </c>
      <c r="H7729">
        <v>2.4</v>
      </c>
      <c r="I7729">
        <v>4.04</v>
      </c>
      <c r="J7729">
        <v>5</v>
      </c>
      <c r="K7729">
        <v>2.7</v>
      </c>
      <c r="U7729">
        <v>212</v>
      </c>
      <c r="V7729">
        <v>233</v>
      </c>
      <c r="W7729">
        <v>239</v>
      </c>
      <c r="X7729">
        <v>114</v>
      </c>
      <c r="Y7729">
        <v>138</v>
      </c>
      <c r="Z7729">
        <v>147</v>
      </c>
      <c r="AA7729">
        <f t="shared" si="1625"/>
        <v>1083</v>
      </c>
      <c r="AB7729">
        <f t="shared" si="1628"/>
        <v>1.8046929014246075E-4</v>
      </c>
      <c r="AC7729" s="175">
        <f t="shared" si="1620"/>
        <v>1.4547524496248221E-4</v>
      </c>
    </row>
    <row r="7730" spans="1:29">
      <c r="A7730" t="s">
        <v>16693</v>
      </c>
      <c r="B7730" t="s">
        <v>16694</v>
      </c>
      <c r="C7730">
        <v>3.02</v>
      </c>
      <c r="D7730">
        <v>3.47</v>
      </c>
      <c r="E7730">
        <v>2.39</v>
      </c>
      <c r="F7730">
        <v>3.58</v>
      </c>
      <c r="G7730">
        <v>4.4800000000000004</v>
      </c>
      <c r="H7730">
        <v>2.39</v>
      </c>
      <c r="I7730">
        <v>4.03</v>
      </c>
      <c r="J7730">
        <v>5</v>
      </c>
      <c r="K7730">
        <v>2.7</v>
      </c>
      <c r="U7730">
        <v>202</v>
      </c>
      <c r="V7730">
        <v>211</v>
      </c>
      <c r="W7730">
        <v>212</v>
      </c>
      <c r="X7730">
        <v>104</v>
      </c>
      <c r="Y7730">
        <v>134</v>
      </c>
      <c r="Z7730">
        <v>126</v>
      </c>
      <c r="AA7730">
        <f t="shared" si="1625"/>
        <v>989</v>
      </c>
      <c r="AB7730">
        <f t="shared" si="1628"/>
        <v>1.6480528896666084E-4</v>
      </c>
      <c r="AC7730" s="175"/>
    </row>
    <row r="7731" spans="1:29">
      <c r="A7731" t="s">
        <v>16695</v>
      </c>
      <c r="B7731" t="s">
        <v>16696</v>
      </c>
      <c r="C7731">
        <v>3.03</v>
      </c>
      <c r="D7731">
        <v>3.48</v>
      </c>
      <c r="E7731">
        <v>2.39</v>
      </c>
      <c r="F7731">
        <v>3.58</v>
      </c>
      <c r="G7731">
        <v>4.47</v>
      </c>
      <c r="H7731">
        <v>2.38</v>
      </c>
      <c r="I7731">
        <v>4.04</v>
      </c>
      <c r="J7731">
        <v>5</v>
      </c>
      <c r="K7731">
        <v>2.7</v>
      </c>
      <c r="U7731">
        <v>173</v>
      </c>
      <c r="V7731">
        <v>180</v>
      </c>
      <c r="W7731">
        <v>154</v>
      </c>
      <c r="X7731">
        <v>101</v>
      </c>
      <c r="Y7731">
        <v>122</v>
      </c>
      <c r="Z7731">
        <v>73</v>
      </c>
      <c r="AA7731">
        <f t="shared" si="1625"/>
        <v>803</v>
      </c>
      <c r="AB7731">
        <f t="shared" si="1628"/>
        <v>1.3381056323582269E-4</v>
      </c>
      <c r="AC7731" s="175"/>
    </row>
    <row r="7732" spans="1:29">
      <c r="A7732" t="s">
        <v>16697</v>
      </c>
      <c r="B7732" t="s">
        <v>16698</v>
      </c>
      <c r="C7732">
        <v>3.03</v>
      </c>
      <c r="D7732">
        <v>3.48</v>
      </c>
      <c r="E7732">
        <v>2.39</v>
      </c>
      <c r="F7732">
        <v>3.57</v>
      </c>
      <c r="G7732">
        <v>4.47</v>
      </c>
      <c r="H7732">
        <v>2.38</v>
      </c>
      <c r="I7732">
        <v>4.04</v>
      </c>
      <c r="J7732">
        <v>5</v>
      </c>
      <c r="K7732">
        <v>2.7</v>
      </c>
      <c r="U7732">
        <v>162</v>
      </c>
      <c r="V7732">
        <v>132</v>
      </c>
      <c r="W7732">
        <v>126</v>
      </c>
      <c r="X7732">
        <v>76</v>
      </c>
      <c r="Y7732">
        <v>91</v>
      </c>
      <c r="Z7732">
        <v>30</v>
      </c>
      <c r="AA7732">
        <f t="shared" si="1625"/>
        <v>617</v>
      </c>
      <c r="AB7732">
        <f t="shared" si="1628"/>
        <v>1.0281583750498456E-4</v>
      </c>
      <c r="AC7732" s="175"/>
    </row>
    <row r="7733" spans="1:29">
      <c r="A7733" t="s">
        <v>16699</v>
      </c>
      <c r="B7733" t="s">
        <v>16700</v>
      </c>
      <c r="C7733">
        <v>3.01</v>
      </c>
      <c r="D7733">
        <v>3.47</v>
      </c>
      <c r="E7733">
        <v>2.38</v>
      </c>
      <c r="F7733">
        <v>3.54</v>
      </c>
      <c r="G7733">
        <v>4.4400000000000004</v>
      </c>
      <c r="H7733">
        <v>2.37</v>
      </c>
      <c r="I7733">
        <v>4.0199999999999996</v>
      </c>
      <c r="J7733">
        <v>4.99</v>
      </c>
      <c r="K7733">
        <v>2.7</v>
      </c>
      <c r="U7733">
        <v>165</v>
      </c>
      <c r="V7733">
        <v>112</v>
      </c>
      <c r="W7733">
        <v>121</v>
      </c>
      <c r="X7733">
        <v>66</v>
      </c>
      <c r="Y7733">
        <v>68</v>
      </c>
      <c r="Z7733">
        <v>13</v>
      </c>
      <c r="AA7733">
        <f t="shared" si="1625"/>
        <v>545</v>
      </c>
      <c r="AB7733">
        <f t="shared" si="1628"/>
        <v>9.0817879157563354E-5</v>
      </c>
      <c r="AC7733" s="175">
        <f t="shared" ref="AC7733" si="1629">SUM(AB7733:AB7736)/4</f>
        <v>9.8316603124701615E-5</v>
      </c>
    </row>
    <row r="7734" spans="1:29">
      <c r="A7734" t="s">
        <v>16701</v>
      </c>
      <c r="B7734" t="s">
        <v>16702</v>
      </c>
      <c r="C7734">
        <v>3.01</v>
      </c>
      <c r="D7734">
        <v>3.47</v>
      </c>
      <c r="E7734">
        <v>2.38</v>
      </c>
      <c r="F7734">
        <v>3.54</v>
      </c>
      <c r="G7734">
        <v>4.43</v>
      </c>
      <c r="H7734">
        <v>2.37</v>
      </c>
      <c r="I7734">
        <v>4.0199999999999996</v>
      </c>
      <c r="J7734">
        <v>4.99</v>
      </c>
      <c r="K7734">
        <v>2.7</v>
      </c>
      <c r="U7734">
        <v>169</v>
      </c>
      <c r="V7734">
        <v>121</v>
      </c>
      <c r="W7734">
        <v>125</v>
      </c>
      <c r="X7734">
        <v>83</v>
      </c>
      <c r="Y7734">
        <v>71</v>
      </c>
      <c r="Z7734">
        <v>15</v>
      </c>
      <c r="AA7734">
        <f t="shared" si="1625"/>
        <v>584</v>
      </c>
      <c r="AB7734">
        <f t="shared" si="1628"/>
        <v>9.7316773262416515E-5</v>
      </c>
      <c r="AC7734" s="175"/>
    </row>
    <row r="7735" spans="1:29">
      <c r="A7735" t="s">
        <v>16703</v>
      </c>
      <c r="B7735" t="s">
        <v>16704</v>
      </c>
      <c r="C7735">
        <v>3.01</v>
      </c>
      <c r="D7735">
        <v>3.46</v>
      </c>
      <c r="E7735">
        <v>2.38</v>
      </c>
      <c r="F7735">
        <v>3.53</v>
      </c>
      <c r="G7735">
        <v>4.43</v>
      </c>
      <c r="H7735">
        <v>2.37</v>
      </c>
      <c r="I7735">
        <v>4.0199999999999996</v>
      </c>
      <c r="J7735">
        <v>4.99</v>
      </c>
      <c r="K7735">
        <v>2.7</v>
      </c>
      <c r="U7735">
        <v>174</v>
      </c>
      <c r="V7735">
        <v>121</v>
      </c>
      <c r="W7735">
        <v>129</v>
      </c>
      <c r="X7735">
        <v>87</v>
      </c>
      <c r="Y7735">
        <v>69</v>
      </c>
      <c r="Z7735">
        <v>12</v>
      </c>
      <c r="AA7735">
        <f t="shared" si="1625"/>
        <v>592</v>
      </c>
      <c r="AB7735">
        <f t="shared" si="1628"/>
        <v>9.864987974546331E-5</v>
      </c>
      <c r="AC7735" s="175"/>
    </row>
    <row r="7736" spans="1:29">
      <c r="A7736" t="s">
        <v>16705</v>
      </c>
      <c r="B7736" t="s">
        <v>16706</v>
      </c>
      <c r="C7736">
        <v>3</v>
      </c>
      <c r="D7736">
        <v>3.46</v>
      </c>
      <c r="E7736">
        <v>2.38</v>
      </c>
      <c r="F7736">
        <v>3.53</v>
      </c>
      <c r="G7736">
        <v>4.43</v>
      </c>
      <c r="H7736">
        <v>2.37</v>
      </c>
      <c r="I7736">
        <v>4.01</v>
      </c>
      <c r="J7736">
        <v>4.9800000000000004</v>
      </c>
      <c r="K7736">
        <v>2.7</v>
      </c>
      <c r="U7736">
        <v>189</v>
      </c>
      <c r="V7736">
        <v>134</v>
      </c>
      <c r="W7736">
        <v>139</v>
      </c>
      <c r="X7736">
        <v>88</v>
      </c>
      <c r="Y7736">
        <v>66</v>
      </c>
      <c r="Z7736">
        <v>23</v>
      </c>
      <c r="AA7736">
        <f t="shared" si="1625"/>
        <v>639</v>
      </c>
      <c r="AB7736">
        <f t="shared" si="1628"/>
        <v>1.0648188033336327E-4</v>
      </c>
      <c r="AC7736" s="175"/>
    </row>
    <row r="7737" spans="1:29">
      <c r="A7737" t="s">
        <v>16707</v>
      </c>
      <c r="B7737" t="s">
        <v>16708</v>
      </c>
      <c r="C7737">
        <v>2.99</v>
      </c>
      <c r="D7737">
        <v>3.45</v>
      </c>
      <c r="E7737">
        <v>2.38</v>
      </c>
      <c r="F7737">
        <v>3.52</v>
      </c>
      <c r="G7737">
        <v>4.42</v>
      </c>
      <c r="H7737">
        <v>2.37</v>
      </c>
      <c r="I7737">
        <v>4</v>
      </c>
      <c r="J7737">
        <v>4.9800000000000004</v>
      </c>
      <c r="K7737">
        <v>2.7</v>
      </c>
      <c r="U7737">
        <v>199</v>
      </c>
      <c r="V7737">
        <v>163</v>
      </c>
      <c r="W7737">
        <v>164</v>
      </c>
      <c r="X7737">
        <v>122</v>
      </c>
      <c r="Y7737">
        <v>106</v>
      </c>
      <c r="Z7737">
        <v>53</v>
      </c>
      <c r="AA7737">
        <f t="shared" si="1625"/>
        <v>807</v>
      </c>
      <c r="AB7737">
        <f t="shared" si="1628"/>
        <v>1.3447711647734611E-4</v>
      </c>
      <c r="AC7737" s="175">
        <f t="shared" si="1622"/>
        <v>1.9763303611168833E-4</v>
      </c>
    </row>
    <row r="7738" spans="1:29">
      <c r="A7738" t="s">
        <v>16709</v>
      </c>
      <c r="B7738" t="s">
        <v>16710</v>
      </c>
      <c r="C7738">
        <v>2.99</v>
      </c>
      <c r="D7738">
        <v>3.45</v>
      </c>
      <c r="E7738">
        <v>2.38</v>
      </c>
      <c r="F7738">
        <v>3.51</v>
      </c>
      <c r="G7738">
        <v>4.42</v>
      </c>
      <c r="H7738">
        <v>2.37</v>
      </c>
      <c r="I7738">
        <v>3.99</v>
      </c>
      <c r="J7738">
        <v>4.9800000000000004</v>
      </c>
      <c r="K7738">
        <v>2.7</v>
      </c>
      <c r="U7738">
        <v>218</v>
      </c>
      <c r="V7738">
        <v>246</v>
      </c>
      <c r="W7738">
        <v>219</v>
      </c>
      <c r="X7738">
        <v>196</v>
      </c>
      <c r="Y7738">
        <v>144</v>
      </c>
      <c r="Z7738">
        <v>168</v>
      </c>
      <c r="AA7738">
        <f t="shared" si="1625"/>
        <v>1191</v>
      </c>
      <c r="AB7738">
        <f t="shared" si="1628"/>
        <v>1.9846622766359257E-4</v>
      </c>
      <c r="AC7738" s="175"/>
    </row>
    <row r="7739" spans="1:29">
      <c r="A7739" t="s">
        <v>16711</v>
      </c>
      <c r="B7739" t="s">
        <v>16712</v>
      </c>
      <c r="C7739">
        <v>2.97</v>
      </c>
      <c r="D7739">
        <v>3.43</v>
      </c>
      <c r="E7739">
        <v>2.37</v>
      </c>
      <c r="F7739">
        <v>3.49</v>
      </c>
      <c r="G7739">
        <v>4.41</v>
      </c>
      <c r="H7739">
        <v>2.37</v>
      </c>
      <c r="I7739">
        <v>3.98</v>
      </c>
      <c r="J7739">
        <v>4.97</v>
      </c>
      <c r="K7739">
        <v>2.7</v>
      </c>
      <c r="U7739">
        <v>253</v>
      </c>
      <c r="V7739">
        <v>252</v>
      </c>
      <c r="W7739">
        <v>272</v>
      </c>
      <c r="X7739">
        <v>222</v>
      </c>
      <c r="Y7739">
        <v>122</v>
      </c>
      <c r="Z7739">
        <v>262</v>
      </c>
      <c r="AA7739">
        <f t="shared" si="1625"/>
        <v>1383</v>
      </c>
      <c r="AB7739">
        <f t="shared" si="1628"/>
        <v>2.3046078325671582E-4</v>
      </c>
      <c r="AC7739" s="175"/>
    </row>
    <row r="7740" spans="1:29">
      <c r="A7740" t="s">
        <v>16713</v>
      </c>
      <c r="B7740" t="s">
        <v>16714</v>
      </c>
      <c r="C7740">
        <v>2.97</v>
      </c>
      <c r="D7740">
        <v>3.43</v>
      </c>
      <c r="E7740">
        <v>2.37</v>
      </c>
      <c r="F7740">
        <v>3.48</v>
      </c>
      <c r="G7740">
        <v>4.4000000000000004</v>
      </c>
      <c r="H7740">
        <v>2.36</v>
      </c>
      <c r="I7740">
        <v>3.97</v>
      </c>
      <c r="J7740">
        <v>4.96</v>
      </c>
      <c r="K7740">
        <v>2.7</v>
      </c>
      <c r="U7740">
        <v>271</v>
      </c>
      <c r="V7740">
        <v>235</v>
      </c>
      <c r="W7740">
        <v>257</v>
      </c>
      <c r="X7740">
        <v>220</v>
      </c>
      <c r="Y7740">
        <v>154</v>
      </c>
      <c r="Z7740">
        <v>226</v>
      </c>
      <c r="AA7740">
        <f t="shared" si="1625"/>
        <v>1363</v>
      </c>
      <c r="AB7740">
        <f t="shared" si="1628"/>
        <v>2.2712801704909881E-4</v>
      </c>
      <c r="AC7740" s="175"/>
    </row>
    <row r="7741" spans="1:29">
      <c r="A7741" t="s">
        <v>16715</v>
      </c>
      <c r="B7741" t="s">
        <v>16716</v>
      </c>
      <c r="C7741">
        <v>3</v>
      </c>
      <c r="D7741">
        <v>3.45</v>
      </c>
      <c r="E7741">
        <v>2.38</v>
      </c>
      <c r="F7741">
        <v>3.5</v>
      </c>
      <c r="G7741">
        <v>4.4000000000000004</v>
      </c>
      <c r="H7741">
        <v>2.35</v>
      </c>
      <c r="I7741">
        <v>4</v>
      </c>
      <c r="J7741">
        <v>4.9800000000000004</v>
      </c>
      <c r="K7741">
        <v>2.7</v>
      </c>
      <c r="U7741">
        <v>288</v>
      </c>
      <c r="V7741">
        <v>236</v>
      </c>
      <c r="W7741">
        <v>251</v>
      </c>
      <c r="X7741">
        <v>166</v>
      </c>
      <c r="Y7741">
        <v>138</v>
      </c>
      <c r="Z7741">
        <v>171</v>
      </c>
      <c r="AA7741">
        <f t="shared" si="1625"/>
        <v>1250</v>
      </c>
      <c r="AB7741">
        <f t="shared" si="1628"/>
        <v>2.0829788797606274E-4</v>
      </c>
      <c r="AC7741" s="175">
        <f t="shared" si="1623"/>
        <v>1.9484184441280911E-4</v>
      </c>
    </row>
    <row r="7742" spans="1:29">
      <c r="A7742" t="s">
        <v>16717</v>
      </c>
      <c r="B7742" t="s">
        <v>16718</v>
      </c>
      <c r="C7742">
        <v>3.06</v>
      </c>
      <c r="D7742">
        <v>3.51</v>
      </c>
      <c r="E7742">
        <v>2.4</v>
      </c>
      <c r="F7742">
        <v>3.58</v>
      </c>
      <c r="G7742">
        <v>4.46</v>
      </c>
      <c r="H7742">
        <v>2.37</v>
      </c>
      <c r="I7742">
        <v>4.07</v>
      </c>
      <c r="J7742">
        <v>5.0199999999999996</v>
      </c>
      <c r="K7742">
        <v>2.7</v>
      </c>
      <c r="U7742">
        <v>274</v>
      </c>
      <c r="V7742">
        <v>228</v>
      </c>
      <c r="W7742">
        <v>238</v>
      </c>
      <c r="X7742">
        <v>154</v>
      </c>
      <c r="Y7742">
        <v>140</v>
      </c>
      <c r="Z7742">
        <v>164</v>
      </c>
      <c r="AA7742">
        <f t="shared" si="1625"/>
        <v>1198</v>
      </c>
      <c r="AB7742">
        <f t="shared" si="1628"/>
        <v>1.9963269583625853E-4</v>
      </c>
      <c r="AC7742" s="175"/>
    </row>
    <row r="7743" spans="1:29">
      <c r="A7743" t="s">
        <v>16719</v>
      </c>
      <c r="B7743" t="s">
        <v>16720</v>
      </c>
      <c r="C7743">
        <v>3.13</v>
      </c>
      <c r="D7743">
        <v>3.57</v>
      </c>
      <c r="E7743">
        <v>2.4300000000000002</v>
      </c>
      <c r="F7743">
        <v>3.7</v>
      </c>
      <c r="G7743">
        <v>4.55</v>
      </c>
      <c r="H7743">
        <v>2.4</v>
      </c>
      <c r="I7743">
        <v>4.1500000000000004</v>
      </c>
      <c r="J7743">
        <v>5.0599999999999996</v>
      </c>
      <c r="K7743">
        <v>2.7</v>
      </c>
      <c r="U7743">
        <v>256</v>
      </c>
      <c r="V7743">
        <v>222</v>
      </c>
      <c r="W7743">
        <v>227</v>
      </c>
      <c r="X7743">
        <v>151</v>
      </c>
      <c r="Y7743">
        <v>133</v>
      </c>
      <c r="Z7743">
        <v>149</v>
      </c>
      <c r="AA7743">
        <f t="shared" si="1625"/>
        <v>1138</v>
      </c>
      <c r="AB7743">
        <f t="shared" si="1628"/>
        <v>1.8963439721340753E-4</v>
      </c>
      <c r="AC7743" s="175"/>
    </row>
    <row r="7744" spans="1:29">
      <c r="A7744" t="s">
        <v>16721</v>
      </c>
      <c r="B7744" t="s">
        <v>16722</v>
      </c>
      <c r="C7744">
        <v>3.18</v>
      </c>
      <c r="D7744">
        <v>3.61</v>
      </c>
      <c r="E7744">
        <v>2.4500000000000002</v>
      </c>
      <c r="F7744">
        <v>3.79</v>
      </c>
      <c r="G7744">
        <v>4.63</v>
      </c>
      <c r="H7744">
        <v>2.4300000000000002</v>
      </c>
      <c r="I7744">
        <v>4.2</v>
      </c>
      <c r="J7744">
        <v>5.09</v>
      </c>
      <c r="K7744">
        <v>2.7</v>
      </c>
      <c r="U7744">
        <v>241</v>
      </c>
      <c r="V7744">
        <v>214</v>
      </c>
      <c r="W7744">
        <v>216</v>
      </c>
      <c r="X7744">
        <v>140</v>
      </c>
      <c r="Y7744">
        <v>129</v>
      </c>
      <c r="Z7744">
        <v>151</v>
      </c>
      <c r="AA7744">
        <f t="shared" si="1625"/>
        <v>1091</v>
      </c>
      <c r="AB7744">
        <f t="shared" si="1628"/>
        <v>1.8180239662550756E-4</v>
      </c>
      <c r="AC7744" s="175"/>
    </row>
    <row r="7745" spans="1:29">
      <c r="A7745" t="s">
        <v>16723</v>
      </c>
      <c r="B7745" t="s">
        <v>16724</v>
      </c>
      <c r="C7745">
        <v>3.22</v>
      </c>
      <c r="D7745">
        <v>3.64</v>
      </c>
      <c r="E7745">
        <v>2.46</v>
      </c>
      <c r="F7745">
        <v>3.86</v>
      </c>
      <c r="G7745">
        <v>4.6900000000000004</v>
      </c>
      <c r="H7745">
        <v>2.46</v>
      </c>
      <c r="I7745">
        <v>4.2300000000000004</v>
      </c>
      <c r="J7745">
        <v>5.1100000000000003</v>
      </c>
      <c r="K7745">
        <v>2.7</v>
      </c>
      <c r="U7745">
        <v>230</v>
      </c>
      <c r="V7745">
        <v>211</v>
      </c>
      <c r="W7745">
        <v>212</v>
      </c>
      <c r="X7745">
        <v>133</v>
      </c>
      <c r="Y7745">
        <v>130</v>
      </c>
      <c r="Z7745">
        <v>145</v>
      </c>
      <c r="AA7745">
        <f t="shared" si="1625"/>
        <v>1061</v>
      </c>
      <c r="AB7745">
        <f t="shared" si="1628"/>
        <v>1.7680324731408206E-4</v>
      </c>
      <c r="AC7745" s="175">
        <f t="shared" si="1624"/>
        <v>1.6880460841580124E-4</v>
      </c>
    </row>
    <row r="7746" spans="1:29">
      <c r="A7746" t="s">
        <v>16725</v>
      </c>
      <c r="B7746" t="s">
        <v>16726</v>
      </c>
      <c r="C7746">
        <v>3.23</v>
      </c>
      <c r="D7746">
        <v>3.65</v>
      </c>
      <c r="E7746">
        <v>2.4700000000000002</v>
      </c>
      <c r="F7746">
        <v>3.91</v>
      </c>
      <c r="G7746">
        <v>4.74</v>
      </c>
      <c r="H7746">
        <v>2.48</v>
      </c>
      <c r="I7746">
        <v>4.25</v>
      </c>
      <c r="J7746">
        <v>5.12</v>
      </c>
      <c r="K7746">
        <v>2.7</v>
      </c>
      <c r="U7746">
        <v>233</v>
      </c>
      <c r="V7746">
        <v>212</v>
      </c>
      <c r="W7746">
        <v>217</v>
      </c>
      <c r="X7746">
        <v>106</v>
      </c>
      <c r="Y7746">
        <v>119</v>
      </c>
      <c r="Z7746">
        <v>117</v>
      </c>
      <c r="AA7746">
        <f t="shared" si="1625"/>
        <v>1004</v>
      </c>
      <c r="AB7746">
        <f t="shared" si="1628"/>
        <v>1.673048636223736E-4</v>
      </c>
      <c r="AC7746" s="175"/>
    </row>
    <row r="7747" spans="1:29">
      <c r="A7747" t="s">
        <v>16727</v>
      </c>
      <c r="B7747" t="s">
        <v>16728</v>
      </c>
      <c r="C7747">
        <v>3.22</v>
      </c>
      <c r="D7747">
        <v>3.64</v>
      </c>
      <c r="E7747">
        <v>2.46</v>
      </c>
      <c r="F7747">
        <v>3.91</v>
      </c>
      <c r="G7747">
        <v>4.75</v>
      </c>
      <c r="H7747">
        <v>2.4900000000000002</v>
      </c>
      <c r="I7747">
        <v>4.24</v>
      </c>
      <c r="J7747">
        <v>5.1100000000000003</v>
      </c>
      <c r="K7747">
        <v>2.7</v>
      </c>
      <c r="U7747">
        <v>234</v>
      </c>
      <c r="V7747">
        <v>213</v>
      </c>
      <c r="W7747">
        <v>223</v>
      </c>
      <c r="X7747">
        <v>94</v>
      </c>
      <c r="Y7747">
        <v>122</v>
      </c>
      <c r="Z7747">
        <v>112</v>
      </c>
      <c r="AA7747">
        <f t="shared" si="1625"/>
        <v>998</v>
      </c>
      <c r="AB7747">
        <f t="shared" si="1628"/>
        <v>1.663050337600885E-4</v>
      </c>
      <c r="AC7747" s="175"/>
    </row>
    <row r="7748" spans="1:29">
      <c r="A7748" t="s">
        <v>16729</v>
      </c>
      <c r="B7748" t="s">
        <v>16730</v>
      </c>
      <c r="C7748">
        <v>3.17</v>
      </c>
      <c r="D7748">
        <v>3.6</v>
      </c>
      <c r="E7748">
        <v>2.44</v>
      </c>
      <c r="F7748">
        <v>3.86</v>
      </c>
      <c r="G7748">
        <v>4.72</v>
      </c>
      <c r="H7748">
        <v>2.4900000000000002</v>
      </c>
      <c r="I7748">
        <v>4.1900000000000004</v>
      </c>
      <c r="J7748">
        <v>5.08</v>
      </c>
      <c r="K7748">
        <v>2.7</v>
      </c>
      <c r="U7748">
        <v>236</v>
      </c>
      <c r="V7748">
        <v>219</v>
      </c>
      <c r="W7748">
        <v>233</v>
      </c>
      <c r="X7748">
        <v>90</v>
      </c>
      <c r="Y7748">
        <v>111</v>
      </c>
      <c r="Z7748">
        <v>100</v>
      </c>
      <c r="AA7748">
        <f t="shared" si="1625"/>
        <v>989</v>
      </c>
      <c r="AB7748">
        <f t="shared" si="1628"/>
        <v>1.6480528896666084E-4</v>
      </c>
      <c r="AC7748" s="175"/>
    </row>
    <row r="7749" spans="1:29">
      <c r="A7749" t="s">
        <v>16731</v>
      </c>
      <c r="B7749" t="s">
        <v>16732</v>
      </c>
      <c r="C7749">
        <v>3.09</v>
      </c>
      <c r="D7749">
        <v>3.54</v>
      </c>
      <c r="E7749">
        <v>2.41</v>
      </c>
      <c r="F7749">
        <v>3.75</v>
      </c>
      <c r="G7749">
        <v>4.63</v>
      </c>
      <c r="H7749">
        <v>2.46</v>
      </c>
      <c r="I7749">
        <v>4.1100000000000003</v>
      </c>
      <c r="J7749">
        <v>5.04</v>
      </c>
      <c r="K7749">
        <v>2.7</v>
      </c>
      <c r="U7749">
        <v>243</v>
      </c>
      <c r="V7749">
        <v>230</v>
      </c>
      <c r="W7749">
        <v>243</v>
      </c>
      <c r="X7749">
        <v>78</v>
      </c>
      <c r="Y7749">
        <v>109</v>
      </c>
      <c r="Z7749">
        <v>118</v>
      </c>
      <c r="AA7749">
        <f t="shared" si="1625"/>
        <v>1021</v>
      </c>
      <c r="AB7749">
        <f t="shared" si="1628"/>
        <v>1.7013771489884805E-4</v>
      </c>
      <c r="AC7749" s="175">
        <f t="shared" si="1626"/>
        <v>1.7717818351243897E-4</v>
      </c>
    </row>
    <row r="7750" spans="1:29">
      <c r="A7750" t="s">
        <v>16733</v>
      </c>
      <c r="B7750" t="s">
        <v>16734</v>
      </c>
      <c r="C7750">
        <v>3.02</v>
      </c>
      <c r="D7750">
        <v>3.48</v>
      </c>
      <c r="E7750">
        <v>2.39</v>
      </c>
      <c r="F7750">
        <v>3.61</v>
      </c>
      <c r="G7750">
        <v>4.51</v>
      </c>
      <c r="H7750">
        <v>2.41</v>
      </c>
      <c r="I7750">
        <v>4.04</v>
      </c>
      <c r="J7750">
        <v>5</v>
      </c>
      <c r="K7750">
        <v>2.7</v>
      </c>
      <c r="U7750">
        <v>239</v>
      </c>
      <c r="V7750">
        <v>238</v>
      </c>
      <c r="W7750">
        <v>251</v>
      </c>
      <c r="X7750">
        <v>83</v>
      </c>
      <c r="Y7750">
        <v>117</v>
      </c>
      <c r="Z7750">
        <v>139</v>
      </c>
      <c r="AA7750">
        <f t="shared" ref="AA7750:AA7813" si="1630">SUM(U7750:Z7750)</f>
        <v>1067</v>
      </c>
      <c r="AB7750">
        <f t="shared" si="1628"/>
        <v>1.7780307717636716E-4</v>
      </c>
      <c r="AC7750" s="175"/>
    </row>
    <row r="7751" spans="1:29">
      <c r="A7751" t="s">
        <v>16735</v>
      </c>
      <c r="B7751" t="s">
        <v>16736</v>
      </c>
      <c r="C7751">
        <v>2.99</v>
      </c>
      <c r="D7751">
        <v>3.45</v>
      </c>
      <c r="E7751">
        <v>2.38</v>
      </c>
      <c r="F7751">
        <v>3.55</v>
      </c>
      <c r="G7751">
        <v>4.46</v>
      </c>
      <c r="H7751">
        <v>2.39</v>
      </c>
      <c r="I7751">
        <v>4</v>
      </c>
      <c r="J7751">
        <v>4.9800000000000004</v>
      </c>
      <c r="K7751">
        <v>2.7</v>
      </c>
      <c r="U7751">
        <v>231</v>
      </c>
      <c r="V7751">
        <v>243</v>
      </c>
      <c r="W7751">
        <v>256</v>
      </c>
      <c r="X7751">
        <v>88</v>
      </c>
      <c r="Y7751">
        <v>123</v>
      </c>
      <c r="Z7751">
        <v>135</v>
      </c>
      <c r="AA7751">
        <f t="shared" si="1630"/>
        <v>1076</v>
      </c>
      <c r="AB7751">
        <f t="shared" si="1628"/>
        <v>1.793028219697948E-4</v>
      </c>
      <c r="AC7751" s="175"/>
    </row>
    <row r="7752" spans="1:29">
      <c r="A7752" t="s">
        <v>16737</v>
      </c>
      <c r="B7752" t="s">
        <v>16738</v>
      </c>
      <c r="C7752">
        <v>2.95</v>
      </c>
      <c r="D7752">
        <v>3.42</v>
      </c>
      <c r="E7752">
        <v>2.36</v>
      </c>
      <c r="F7752">
        <v>3.49</v>
      </c>
      <c r="G7752">
        <v>4.4000000000000004</v>
      </c>
      <c r="H7752">
        <v>2.37</v>
      </c>
      <c r="I7752">
        <v>3.96</v>
      </c>
      <c r="J7752">
        <v>4.95</v>
      </c>
      <c r="K7752">
        <v>2.7</v>
      </c>
      <c r="U7752">
        <v>220</v>
      </c>
      <c r="V7752">
        <v>244</v>
      </c>
      <c r="W7752">
        <v>254</v>
      </c>
      <c r="X7752">
        <v>102</v>
      </c>
      <c r="Y7752">
        <v>127</v>
      </c>
      <c r="Z7752">
        <v>142</v>
      </c>
      <c r="AA7752">
        <f t="shared" si="1630"/>
        <v>1089</v>
      </c>
      <c r="AB7752">
        <f t="shared" si="1628"/>
        <v>1.8146912000474585E-4</v>
      </c>
      <c r="AC7752" s="175"/>
    </row>
    <row r="7753" spans="1:29">
      <c r="A7753" t="s">
        <v>16739</v>
      </c>
      <c r="B7753" t="s">
        <v>16740</v>
      </c>
      <c r="C7753">
        <v>2.93</v>
      </c>
      <c r="D7753">
        <v>3.39</v>
      </c>
      <c r="E7753">
        <v>2.35</v>
      </c>
      <c r="F7753">
        <v>3.44</v>
      </c>
      <c r="G7753">
        <v>4.37</v>
      </c>
      <c r="H7753">
        <v>2.35</v>
      </c>
      <c r="I7753">
        <v>3.93</v>
      </c>
      <c r="J7753">
        <v>4.9400000000000004</v>
      </c>
      <c r="K7753">
        <v>2.7</v>
      </c>
      <c r="U7753">
        <v>216</v>
      </c>
      <c r="V7753">
        <v>235</v>
      </c>
      <c r="W7753">
        <v>242</v>
      </c>
      <c r="X7753">
        <v>106</v>
      </c>
      <c r="Y7753">
        <v>138</v>
      </c>
      <c r="Z7753">
        <v>147</v>
      </c>
      <c r="AA7753">
        <f t="shared" si="1630"/>
        <v>1084</v>
      </c>
      <c r="AB7753">
        <f t="shared" si="1628"/>
        <v>1.8063592845284161E-4</v>
      </c>
      <c r="AC7753" s="175">
        <f t="shared" ref="AC7753" si="1631">SUM(AB7753:AB7756)/4</f>
        <v>1.4522528749691093E-4</v>
      </c>
    </row>
    <row r="7754" spans="1:29">
      <c r="A7754" t="s">
        <v>16741</v>
      </c>
      <c r="B7754" t="s">
        <v>16742</v>
      </c>
      <c r="C7754">
        <v>2.89</v>
      </c>
      <c r="D7754">
        <v>3.37</v>
      </c>
      <c r="E7754">
        <v>2.34</v>
      </c>
      <c r="F7754">
        <v>3.39</v>
      </c>
      <c r="G7754">
        <v>4.32</v>
      </c>
      <c r="H7754">
        <v>2.34</v>
      </c>
      <c r="I7754">
        <v>3.9</v>
      </c>
      <c r="J7754">
        <v>4.92</v>
      </c>
      <c r="K7754">
        <v>2.7</v>
      </c>
      <c r="U7754">
        <v>202</v>
      </c>
      <c r="V7754">
        <v>213</v>
      </c>
      <c r="W7754">
        <v>215</v>
      </c>
      <c r="X7754">
        <v>98</v>
      </c>
      <c r="Y7754">
        <v>134</v>
      </c>
      <c r="Z7754">
        <v>126</v>
      </c>
      <c r="AA7754">
        <f t="shared" si="1630"/>
        <v>988</v>
      </c>
      <c r="AB7754">
        <f t="shared" si="1628"/>
        <v>1.6463865065627999E-4</v>
      </c>
      <c r="AC7754" s="175"/>
    </row>
    <row r="7755" spans="1:29">
      <c r="A7755" t="s">
        <v>16743</v>
      </c>
      <c r="B7755" t="s">
        <v>16744</v>
      </c>
      <c r="C7755">
        <v>2.84</v>
      </c>
      <c r="D7755">
        <v>3.32</v>
      </c>
      <c r="E7755">
        <v>2.3199999999999998</v>
      </c>
      <c r="F7755">
        <v>3.32</v>
      </c>
      <c r="G7755">
        <v>4.2699999999999996</v>
      </c>
      <c r="H7755">
        <v>2.33</v>
      </c>
      <c r="I7755">
        <v>3.84</v>
      </c>
      <c r="J7755">
        <v>4.88</v>
      </c>
      <c r="K7755">
        <v>2.7</v>
      </c>
      <c r="U7755">
        <v>172</v>
      </c>
      <c r="V7755">
        <v>182</v>
      </c>
      <c r="W7755">
        <v>156</v>
      </c>
      <c r="X7755">
        <v>95</v>
      </c>
      <c r="Y7755">
        <v>122</v>
      </c>
      <c r="Z7755">
        <v>73</v>
      </c>
      <c r="AA7755">
        <f t="shared" si="1630"/>
        <v>800</v>
      </c>
      <c r="AB7755">
        <f t="shared" si="1628"/>
        <v>1.3331064830468016E-4</v>
      </c>
      <c r="AC7755" s="175"/>
    </row>
    <row r="7756" spans="1:29">
      <c r="A7756" t="s">
        <v>16745</v>
      </c>
      <c r="B7756" t="s">
        <v>16746</v>
      </c>
      <c r="C7756">
        <v>2.82</v>
      </c>
      <c r="D7756">
        <v>3.3</v>
      </c>
      <c r="E7756">
        <v>2.31</v>
      </c>
      <c r="F7756">
        <v>3.29</v>
      </c>
      <c r="G7756">
        <v>4.25</v>
      </c>
      <c r="H7756">
        <v>2.3199999999999998</v>
      </c>
      <c r="I7756">
        <v>3.81</v>
      </c>
      <c r="J7756">
        <v>4.87</v>
      </c>
      <c r="K7756">
        <v>2.7</v>
      </c>
      <c r="U7756">
        <v>162</v>
      </c>
      <c r="V7756">
        <v>133</v>
      </c>
      <c r="W7756">
        <v>127</v>
      </c>
      <c r="X7756">
        <v>71</v>
      </c>
      <c r="Y7756">
        <v>91</v>
      </c>
      <c r="Z7756">
        <v>30</v>
      </c>
      <c r="AA7756">
        <f t="shared" si="1630"/>
        <v>614</v>
      </c>
      <c r="AB7756">
        <f t="shared" si="1628"/>
        <v>1.0231592257384201E-4</v>
      </c>
      <c r="AC7756" s="175"/>
    </row>
    <row r="7757" spans="1:29">
      <c r="A7757" t="s">
        <v>16747</v>
      </c>
      <c r="B7757" t="s">
        <v>16748</v>
      </c>
      <c r="C7757">
        <v>2.79</v>
      </c>
      <c r="D7757">
        <v>3.28</v>
      </c>
      <c r="E7757">
        <v>2.2999999999999998</v>
      </c>
      <c r="F7757">
        <v>3.25</v>
      </c>
      <c r="G7757">
        <v>4.22</v>
      </c>
      <c r="H7757">
        <v>2.31</v>
      </c>
      <c r="I7757">
        <v>3.79</v>
      </c>
      <c r="J7757">
        <v>4.8499999999999996</v>
      </c>
      <c r="K7757">
        <v>2.7</v>
      </c>
      <c r="U7757">
        <v>178</v>
      </c>
      <c r="V7757">
        <v>121</v>
      </c>
      <c r="W7757">
        <v>133</v>
      </c>
      <c r="X7757">
        <v>66</v>
      </c>
      <c r="Y7757">
        <v>68</v>
      </c>
      <c r="Z7757">
        <v>13</v>
      </c>
      <c r="AA7757">
        <f t="shared" si="1630"/>
        <v>579</v>
      </c>
      <c r="AB7757">
        <f t="shared" si="1628"/>
        <v>9.6483581710512256E-5</v>
      </c>
      <c r="AC7757" s="175">
        <f t="shared" ref="AC7757:AC7817" si="1632">SUM(AB7757:AB7760)/4</f>
        <v>1.0414894398803137E-4</v>
      </c>
    </row>
    <row r="7758" spans="1:29">
      <c r="A7758" t="s">
        <v>16749</v>
      </c>
      <c r="B7758" t="s">
        <v>16750</v>
      </c>
      <c r="C7758">
        <v>2.79</v>
      </c>
      <c r="D7758">
        <v>3.28</v>
      </c>
      <c r="E7758">
        <v>2.2999999999999998</v>
      </c>
      <c r="F7758">
        <v>3.25</v>
      </c>
      <c r="G7758">
        <v>4.22</v>
      </c>
      <c r="H7758">
        <v>2.31</v>
      </c>
      <c r="I7758">
        <v>3.79</v>
      </c>
      <c r="J7758">
        <v>4.8499999999999996</v>
      </c>
      <c r="K7758">
        <v>2.7</v>
      </c>
      <c r="U7758">
        <v>183</v>
      </c>
      <c r="V7758">
        <v>130</v>
      </c>
      <c r="W7758">
        <v>137</v>
      </c>
      <c r="X7758">
        <v>82</v>
      </c>
      <c r="Y7758">
        <v>71</v>
      </c>
      <c r="Z7758">
        <v>15</v>
      </c>
      <c r="AA7758">
        <f t="shared" si="1630"/>
        <v>618</v>
      </c>
      <c r="AB7758">
        <f t="shared" si="1628"/>
        <v>1.0298247581536542E-4</v>
      </c>
      <c r="AC7758" s="175"/>
    </row>
    <row r="7759" spans="1:29">
      <c r="A7759" t="s">
        <v>16751</v>
      </c>
      <c r="B7759" t="s">
        <v>16752</v>
      </c>
      <c r="C7759">
        <v>2.78</v>
      </c>
      <c r="D7759">
        <v>3.27</v>
      </c>
      <c r="E7759">
        <v>2.29</v>
      </c>
      <c r="F7759">
        <v>3.24</v>
      </c>
      <c r="G7759">
        <v>4.21</v>
      </c>
      <c r="H7759">
        <v>2.31</v>
      </c>
      <c r="I7759">
        <v>3.78</v>
      </c>
      <c r="J7759">
        <v>4.8499999999999996</v>
      </c>
      <c r="K7759">
        <v>2.7</v>
      </c>
      <c r="U7759">
        <v>188</v>
      </c>
      <c r="V7759">
        <v>131</v>
      </c>
      <c r="W7759">
        <v>141</v>
      </c>
      <c r="X7759">
        <v>86</v>
      </c>
      <c r="Y7759">
        <v>69</v>
      </c>
      <c r="Z7759">
        <v>12</v>
      </c>
      <c r="AA7759">
        <f t="shared" si="1630"/>
        <v>627</v>
      </c>
      <c r="AB7759">
        <f t="shared" si="1628"/>
        <v>1.0448222060879307E-4</v>
      </c>
      <c r="AC7759" s="175"/>
    </row>
    <row r="7760" spans="1:29">
      <c r="A7760" t="s">
        <v>16753</v>
      </c>
      <c r="B7760" t="s">
        <v>16754</v>
      </c>
      <c r="C7760">
        <v>2.77</v>
      </c>
      <c r="D7760">
        <v>3.26</v>
      </c>
      <c r="E7760">
        <v>2.29</v>
      </c>
      <c r="F7760">
        <v>3.21</v>
      </c>
      <c r="G7760">
        <v>4.1900000000000004</v>
      </c>
      <c r="H7760">
        <v>2.2999999999999998</v>
      </c>
      <c r="I7760">
        <v>3.76</v>
      </c>
      <c r="J7760">
        <v>4.84</v>
      </c>
      <c r="K7760">
        <v>2.7</v>
      </c>
      <c r="U7760">
        <v>204</v>
      </c>
      <c r="V7760">
        <v>144</v>
      </c>
      <c r="W7760">
        <v>151</v>
      </c>
      <c r="X7760">
        <v>88</v>
      </c>
      <c r="Y7760">
        <v>66</v>
      </c>
      <c r="Z7760">
        <v>23</v>
      </c>
      <c r="AA7760">
        <f t="shared" si="1630"/>
        <v>676</v>
      </c>
      <c r="AB7760">
        <f t="shared" si="1628"/>
        <v>1.1264749781745473E-4</v>
      </c>
      <c r="AC7760" s="175"/>
    </row>
    <row r="7761" spans="1:29">
      <c r="A7761" t="s">
        <v>16755</v>
      </c>
      <c r="B7761" t="s">
        <v>16756</v>
      </c>
      <c r="C7761">
        <v>2.77</v>
      </c>
      <c r="D7761">
        <v>3.26</v>
      </c>
      <c r="E7761">
        <v>2.29</v>
      </c>
      <c r="F7761">
        <v>3.2</v>
      </c>
      <c r="G7761">
        <v>4.17</v>
      </c>
      <c r="H7761">
        <v>2.2799999999999998</v>
      </c>
      <c r="I7761">
        <v>3.76</v>
      </c>
      <c r="J7761">
        <v>4.84</v>
      </c>
      <c r="K7761">
        <v>2.7</v>
      </c>
      <c r="U7761">
        <v>214</v>
      </c>
      <c r="V7761">
        <v>174</v>
      </c>
      <c r="W7761">
        <v>176</v>
      </c>
      <c r="X7761">
        <v>120</v>
      </c>
      <c r="Y7761">
        <v>106</v>
      </c>
      <c r="Z7761">
        <v>53</v>
      </c>
      <c r="AA7761">
        <f t="shared" si="1630"/>
        <v>843</v>
      </c>
      <c r="AB7761">
        <f t="shared" si="1628"/>
        <v>1.4047609565105671E-4</v>
      </c>
      <c r="AC7761" s="175">
        <f t="shared" ref="AC7761:AC7821" si="1633">SUM(AB7761:AB7764)/4</f>
        <v>2.0579831332034998E-4</v>
      </c>
    </row>
    <row r="7762" spans="1:29">
      <c r="A7762" t="s">
        <v>16757</v>
      </c>
      <c r="B7762" t="s">
        <v>16758</v>
      </c>
      <c r="C7762">
        <v>2.77</v>
      </c>
      <c r="D7762">
        <v>3.26</v>
      </c>
      <c r="E7762">
        <v>2.29</v>
      </c>
      <c r="F7762">
        <v>3.19</v>
      </c>
      <c r="G7762">
        <v>4.16</v>
      </c>
      <c r="H7762">
        <v>2.2799999999999998</v>
      </c>
      <c r="I7762">
        <v>3.76</v>
      </c>
      <c r="J7762">
        <v>4.84</v>
      </c>
      <c r="K7762">
        <v>2.7</v>
      </c>
      <c r="U7762">
        <v>236</v>
      </c>
      <c r="V7762">
        <v>263</v>
      </c>
      <c r="W7762">
        <v>235</v>
      </c>
      <c r="X7762">
        <v>194</v>
      </c>
      <c r="Y7762">
        <v>144</v>
      </c>
      <c r="Z7762">
        <v>168</v>
      </c>
      <c r="AA7762">
        <f t="shared" si="1630"/>
        <v>1240</v>
      </c>
      <c r="AB7762">
        <f t="shared" si="1628"/>
        <v>2.0663150487225423E-4</v>
      </c>
      <c r="AC7762" s="175"/>
    </row>
    <row r="7763" spans="1:29">
      <c r="A7763" t="s">
        <v>16759</v>
      </c>
      <c r="B7763" t="s">
        <v>16760</v>
      </c>
      <c r="C7763">
        <v>2.77</v>
      </c>
      <c r="D7763">
        <v>3.26</v>
      </c>
      <c r="E7763">
        <v>2.2799999999999998</v>
      </c>
      <c r="F7763">
        <v>3.17</v>
      </c>
      <c r="G7763">
        <v>4.1399999999999997</v>
      </c>
      <c r="H7763">
        <v>2.27</v>
      </c>
      <c r="I7763">
        <v>3.76</v>
      </c>
      <c r="J7763">
        <v>4.84</v>
      </c>
      <c r="K7763">
        <v>2.7</v>
      </c>
      <c r="U7763">
        <v>274</v>
      </c>
      <c r="V7763">
        <v>268</v>
      </c>
      <c r="W7763">
        <v>293</v>
      </c>
      <c r="X7763">
        <v>220</v>
      </c>
      <c r="Y7763">
        <v>122</v>
      </c>
      <c r="Z7763">
        <v>262</v>
      </c>
      <c r="AA7763">
        <f t="shared" si="1630"/>
        <v>1439</v>
      </c>
      <c r="AB7763">
        <f t="shared" si="1628"/>
        <v>2.3979252863804343E-4</v>
      </c>
      <c r="AC7763" s="175"/>
    </row>
    <row r="7764" spans="1:29">
      <c r="A7764" t="s">
        <v>16761</v>
      </c>
      <c r="B7764" t="s">
        <v>16762</v>
      </c>
      <c r="C7764">
        <v>2.76</v>
      </c>
      <c r="D7764">
        <v>3.25</v>
      </c>
      <c r="E7764">
        <v>2.2799999999999998</v>
      </c>
      <c r="F7764">
        <v>3.16</v>
      </c>
      <c r="G7764">
        <v>4.13</v>
      </c>
      <c r="H7764">
        <v>2.27</v>
      </c>
      <c r="I7764">
        <v>3.75</v>
      </c>
      <c r="J7764">
        <v>4.83</v>
      </c>
      <c r="K7764">
        <v>2.7</v>
      </c>
      <c r="U7764">
        <v>292</v>
      </c>
      <c r="V7764">
        <v>251</v>
      </c>
      <c r="W7764">
        <v>277</v>
      </c>
      <c r="X7764">
        <v>218</v>
      </c>
      <c r="Y7764">
        <v>154</v>
      </c>
      <c r="Z7764">
        <v>226</v>
      </c>
      <c r="AA7764">
        <f t="shared" si="1630"/>
        <v>1418</v>
      </c>
      <c r="AB7764">
        <f t="shared" si="1628"/>
        <v>2.3629312412004556E-4</v>
      </c>
      <c r="AC7764" s="175"/>
    </row>
    <row r="7765" spans="1:29">
      <c r="A7765" t="s">
        <v>16763</v>
      </c>
      <c r="B7765" t="s">
        <v>16764</v>
      </c>
      <c r="C7765">
        <v>2.79</v>
      </c>
      <c r="D7765">
        <v>3.27</v>
      </c>
      <c r="E7765">
        <v>2.29</v>
      </c>
      <c r="F7765">
        <v>3.16</v>
      </c>
      <c r="G7765">
        <v>4.12</v>
      </c>
      <c r="H7765">
        <v>2.25</v>
      </c>
      <c r="I7765">
        <v>3.78</v>
      </c>
      <c r="J7765">
        <v>4.8499999999999996</v>
      </c>
      <c r="K7765">
        <v>2.7</v>
      </c>
      <c r="U7765">
        <v>307</v>
      </c>
      <c r="V7765">
        <v>252</v>
      </c>
      <c r="W7765">
        <v>270</v>
      </c>
      <c r="X7765">
        <v>164</v>
      </c>
      <c r="Y7765">
        <v>138</v>
      </c>
      <c r="Z7765">
        <v>171</v>
      </c>
      <c r="AA7765">
        <f t="shared" si="1630"/>
        <v>1302</v>
      </c>
      <c r="AB7765">
        <f t="shared" si="1628"/>
        <v>2.1696308011586696E-4</v>
      </c>
      <c r="AC7765" s="175">
        <f t="shared" ref="AC7765:AC7825" si="1634">SUM(AB7765:AB7768)/4</f>
        <v>2.0371533444058938E-4</v>
      </c>
    </row>
    <row r="7766" spans="1:29">
      <c r="A7766" t="s">
        <v>16765</v>
      </c>
      <c r="B7766" t="s">
        <v>16766</v>
      </c>
      <c r="C7766">
        <v>2.84</v>
      </c>
      <c r="D7766">
        <v>3.32</v>
      </c>
      <c r="E7766">
        <v>2.31</v>
      </c>
      <c r="F7766">
        <v>3.23</v>
      </c>
      <c r="G7766">
        <v>4.16</v>
      </c>
      <c r="H7766">
        <v>2.2599999999999998</v>
      </c>
      <c r="I7766">
        <v>3.84</v>
      </c>
      <c r="J7766">
        <v>4.8899999999999997</v>
      </c>
      <c r="K7766">
        <v>2.7</v>
      </c>
      <c r="U7766">
        <v>293</v>
      </c>
      <c r="V7766">
        <v>244</v>
      </c>
      <c r="W7766">
        <v>258</v>
      </c>
      <c r="X7766">
        <v>153</v>
      </c>
      <c r="Y7766">
        <v>140</v>
      </c>
      <c r="Z7766">
        <v>164</v>
      </c>
      <c r="AA7766">
        <f t="shared" si="1630"/>
        <v>1252</v>
      </c>
      <c r="AB7766">
        <f t="shared" ref="AB7766:AB7829" si="1635">AA7766/$AD$4</f>
        <v>2.0863116459682445E-4</v>
      </c>
      <c r="AC7766" s="175"/>
    </row>
    <row r="7767" spans="1:29">
      <c r="A7767" t="s">
        <v>16767</v>
      </c>
      <c r="B7767" t="s">
        <v>16768</v>
      </c>
      <c r="C7767">
        <v>2.89</v>
      </c>
      <c r="D7767">
        <v>3.36</v>
      </c>
      <c r="E7767">
        <v>2.33</v>
      </c>
      <c r="F7767">
        <v>3.31</v>
      </c>
      <c r="G7767">
        <v>4.2300000000000004</v>
      </c>
      <c r="H7767">
        <v>2.2799999999999998</v>
      </c>
      <c r="I7767">
        <v>3.89</v>
      </c>
      <c r="J7767">
        <v>4.91</v>
      </c>
      <c r="K7767">
        <v>2.7</v>
      </c>
      <c r="U7767">
        <v>276</v>
      </c>
      <c r="V7767">
        <v>238</v>
      </c>
      <c r="W7767">
        <v>246</v>
      </c>
      <c r="X7767">
        <v>150</v>
      </c>
      <c r="Y7767">
        <v>133</v>
      </c>
      <c r="Z7767">
        <v>149</v>
      </c>
      <c r="AA7767">
        <f t="shared" si="1630"/>
        <v>1192</v>
      </c>
      <c r="AB7767">
        <f t="shared" si="1635"/>
        <v>1.9863286597397343E-4</v>
      </c>
      <c r="AC7767" s="175"/>
    </row>
    <row r="7768" spans="1:29">
      <c r="A7768" t="s">
        <v>16769</v>
      </c>
      <c r="B7768" t="s">
        <v>16770</v>
      </c>
      <c r="C7768">
        <v>2.94</v>
      </c>
      <c r="D7768">
        <v>3.41</v>
      </c>
      <c r="E7768">
        <v>2.35</v>
      </c>
      <c r="F7768">
        <v>3.39</v>
      </c>
      <c r="G7768">
        <v>4.3</v>
      </c>
      <c r="H7768">
        <v>2.31</v>
      </c>
      <c r="I7768">
        <v>3.95</v>
      </c>
      <c r="J7768">
        <v>4.95</v>
      </c>
      <c r="K7768">
        <v>2.7</v>
      </c>
      <c r="U7768">
        <v>260</v>
      </c>
      <c r="V7768">
        <v>230</v>
      </c>
      <c r="W7768">
        <v>235</v>
      </c>
      <c r="X7768">
        <v>139</v>
      </c>
      <c r="Y7768">
        <v>129</v>
      </c>
      <c r="Z7768">
        <v>151</v>
      </c>
      <c r="AA7768">
        <f t="shared" si="1630"/>
        <v>1144</v>
      </c>
      <c r="AB7768">
        <f t="shared" si="1635"/>
        <v>1.9063422707569263E-4</v>
      </c>
      <c r="AC7768" s="175"/>
    </row>
    <row r="7769" spans="1:29">
      <c r="A7769" t="s">
        <v>16771</v>
      </c>
      <c r="B7769" t="s">
        <v>16772</v>
      </c>
      <c r="C7769">
        <v>2.98</v>
      </c>
      <c r="D7769">
        <v>3.44</v>
      </c>
      <c r="E7769">
        <v>2.37</v>
      </c>
      <c r="F7769">
        <v>3.48</v>
      </c>
      <c r="G7769">
        <v>4.38</v>
      </c>
      <c r="H7769">
        <v>2.34</v>
      </c>
      <c r="I7769">
        <v>3.99</v>
      </c>
      <c r="J7769">
        <v>4.97</v>
      </c>
      <c r="K7769">
        <v>2.7</v>
      </c>
      <c r="U7769">
        <v>248</v>
      </c>
      <c r="V7769">
        <v>227</v>
      </c>
      <c r="W7769">
        <v>231</v>
      </c>
      <c r="X7769">
        <v>131</v>
      </c>
      <c r="Y7769">
        <v>130</v>
      </c>
      <c r="Z7769">
        <v>145</v>
      </c>
      <c r="AA7769">
        <f t="shared" si="1630"/>
        <v>1112</v>
      </c>
      <c r="AB7769">
        <f t="shared" si="1635"/>
        <v>1.8530180114350542E-4</v>
      </c>
      <c r="AC7769" s="175">
        <f t="shared" ref="AC7769:AC7829" si="1636">SUM(AB7769:AB7772)/4</f>
        <v>1.7742814097801023E-4</v>
      </c>
    </row>
    <row r="7770" spans="1:29">
      <c r="A7770" t="s">
        <v>16773</v>
      </c>
      <c r="B7770" t="s">
        <v>16774</v>
      </c>
      <c r="C7770">
        <v>3</v>
      </c>
      <c r="D7770">
        <v>3.46</v>
      </c>
      <c r="E7770">
        <v>2.38</v>
      </c>
      <c r="F7770">
        <v>3.53</v>
      </c>
      <c r="G7770">
        <v>4.42</v>
      </c>
      <c r="H7770">
        <v>2.36</v>
      </c>
      <c r="I7770">
        <v>4.01</v>
      </c>
      <c r="J7770">
        <v>4.9800000000000004</v>
      </c>
      <c r="K7770">
        <v>2.7</v>
      </c>
      <c r="U7770">
        <v>251</v>
      </c>
      <c r="V7770">
        <v>229</v>
      </c>
      <c r="W7770">
        <v>236</v>
      </c>
      <c r="X7770">
        <v>105</v>
      </c>
      <c r="Y7770">
        <v>119</v>
      </c>
      <c r="Z7770">
        <v>117</v>
      </c>
      <c r="AA7770">
        <f t="shared" si="1630"/>
        <v>1057</v>
      </c>
      <c r="AB7770">
        <f t="shared" si="1635"/>
        <v>1.7613669407255865E-4</v>
      </c>
      <c r="AC7770" s="175"/>
    </row>
    <row r="7771" spans="1:29">
      <c r="A7771" t="s">
        <v>16775</v>
      </c>
      <c r="B7771" t="s">
        <v>16776</v>
      </c>
      <c r="C7771">
        <v>3.01</v>
      </c>
      <c r="D7771">
        <v>3.46</v>
      </c>
      <c r="E7771">
        <v>2.38</v>
      </c>
      <c r="F7771">
        <v>3.55</v>
      </c>
      <c r="G7771">
        <v>4.45</v>
      </c>
      <c r="H7771">
        <v>2.37</v>
      </c>
      <c r="I7771">
        <v>4.0199999999999996</v>
      </c>
      <c r="J7771">
        <v>4.99</v>
      </c>
      <c r="K7771">
        <v>2.7</v>
      </c>
      <c r="U7771">
        <v>251</v>
      </c>
      <c r="V7771">
        <v>229</v>
      </c>
      <c r="W7771">
        <v>242</v>
      </c>
      <c r="X7771">
        <v>93</v>
      </c>
      <c r="Y7771">
        <v>122</v>
      </c>
      <c r="Z7771">
        <v>112</v>
      </c>
      <c r="AA7771">
        <f t="shared" si="1630"/>
        <v>1049</v>
      </c>
      <c r="AB7771">
        <f t="shared" si="1635"/>
        <v>1.7480358758951186E-4</v>
      </c>
      <c r="AC7771" s="175"/>
    </row>
    <row r="7772" spans="1:29">
      <c r="A7772" t="s">
        <v>16777</v>
      </c>
      <c r="B7772" t="s">
        <v>16778</v>
      </c>
      <c r="C7772">
        <v>2.99</v>
      </c>
      <c r="D7772">
        <v>3.45</v>
      </c>
      <c r="E7772">
        <v>2.37</v>
      </c>
      <c r="F7772">
        <v>3.52</v>
      </c>
      <c r="G7772">
        <v>4.42</v>
      </c>
      <c r="H7772">
        <v>2.36</v>
      </c>
      <c r="I7772">
        <v>4</v>
      </c>
      <c r="J7772">
        <v>4.9800000000000004</v>
      </c>
      <c r="K7772">
        <v>2.7</v>
      </c>
      <c r="U7772">
        <v>254</v>
      </c>
      <c r="V7772">
        <v>235</v>
      </c>
      <c r="W7772">
        <v>252</v>
      </c>
      <c r="X7772">
        <v>89</v>
      </c>
      <c r="Y7772">
        <v>111</v>
      </c>
      <c r="Z7772">
        <v>100</v>
      </c>
      <c r="AA7772">
        <f t="shared" si="1630"/>
        <v>1041</v>
      </c>
      <c r="AB7772">
        <f t="shared" si="1635"/>
        <v>1.7347048110646506E-4</v>
      </c>
      <c r="AC7772" s="175"/>
    </row>
    <row r="7773" spans="1:29">
      <c r="A7773" t="s">
        <v>16779</v>
      </c>
      <c r="B7773" t="s">
        <v>16780</v>
      </c>
      <c r="C7773">
        <v>2.95</v>
      </c>
      <c r="D7773">
        <v>3.42</v>
      </c>
      <c r="E7773">
        <v>2.36</v>
      </c>
      <c r="F7773">
        <v>3.46</v>
      </c>
      <c r="G7773">
        <v>4.37</v>
      </c>
      <c r="H7773">
        <v>2.35</v>
      </c>
      <c r="I7773">
        <v>3.96</v>
      </c>
      <c r="J7773">
        <v>4.95</v>
      </c>
      <c r="K7773">
        <v>2.7</v>
      </c>
      <c r="U7773">
        <v>261</v>
      </c>
      <c r="V7773">
        <v>247</v>
      </c>
      <c r="W7773">
        <v>263</v>
      </c>
      <c r="X7773">
        <v>77</v>
      </c>
      <c r="Y7773">
        <v>109</v>
      </c>
      <c r="Z7773">
        <v>118</v>
      </c>
      <c r="AA7773">
        <f t="shared" si="1630"/>
        <v>1075</v>
      </c>
      <c r="AB7773">
        <f t="shared" si="1635"/>
        <v>1.7913618365941394E-4</v>
      </c>
      <c r="AC7773" s="175">
        <f t="shared" ref="AC7773:AC7833" si="1637">SUM(AB7773:AB7776)/4</f>
        <v>1.8592669480743359E-4</v>
      </c>
    </row>
    <row r="7774" spans="1:29">
      <c r="A7774" t="s">
        <v>16781</v>
      </c>
      <c r="B7774" t="s">
        <v>16782</v>
      </c>
      <c r="C7774">
        <v>2.92</v>
      </c>
      <c r="D7774">
        <v>3.39</v>
      </c>
      <c r="E7774">
        <v>2.34</v>
      </c>
      <c r="F7774">
        <v>3.39</v>
      </c>
      <c r="G7774">
        <v>4.3099999999999996</v>
      </c>
      <c r="H7774">
        <v>2.3199999999999998</v>
      </c>
      <c r="I7774">
        <v>3.92</v>
      </c>
      <c r="J7774">
        <v>4.93</v>
      </c>
      <c r="K7774">
        <v>2.7</v>
      </c>
      <c r="U7774">
        <v>256</v>
      </c>
      <c r="V7774">
        <v>255</v>
      </c>
      <c r="W7774">
        <v>271</v>
      </c>
      <c r="X7774">
        <v>82</v>
      </c>
      <c r="Y7774">
        <v>117</v>
      </c>
      <c r="Z7774">
        <v>139</v>
      </c>
      <c r="AA7774">
        <f t="shared" si="1630"/>
        <v>1120</v>
      </c>
      <c r="AB7774">
        <f t="shared" si="1635"/>
        <v>1.8663490762655221E-4</v>
      </c>
      <c r="AC7774" s="175"/>
    </row>
    <row r="7775" spans="1:29">
      <c r="A7775" t="s">
        <v>16783</v>
      </c>
      <c r="B7775" t="s">
        <v>16784</v>
      </c>
      <c r="C7775">
        <v>2.9</v>
      </c>
      <c r="D7775">
        <v>3.37</v>
      </c>
      <c r="E7775">
        <v>2.34</v>
      </c>
      <c r="F7775">
        <v>3.34</v>
      </c>
      <c r="G7775">
        <v>4.2699999999999996</v>
      </c>
      <c r="H7775">
        <v>2.2999999999999998</v>
      </c>
      <c r="I7775">
        <v>3.9</v>
      </c>
      <c r="J7775">
        <v>4.92</v>
      </c>
      <c r="K7775">
        <v>2.7</v>
      </c>
      <c r="U7775">
        <v>248</v>
      </c>
      <c r="V7775">
        <v>260</v>
      </c>
      <c r="W7775">
        <v>276</v>
      </c>
      <c r="X7775">
        <v>87</v>
      </c>
      <c r="Y7775">
        <v>123</v>
      </c>
      <c r="Z7775">
        <v>135</v>
      </c>
      <c r="AA7775">
        <f t="shared" si="1630"/>
        <v>1129</v>
      </c>
      <c r="AB7775">
        <f t="shared" si="1635"/>
        <v>1.8813465241997987E-4</v>
      </c>
      <c r="AC7775" s="175"/>
    </row>
    <row r="7776" spans="1:29">
      <c r="A7776" t="s">
        <v>16785</v>
      </c>
      <c r="B7776" t="s">
        <v>16786</v>
      </c>
      <c r="C7776">
        <v>2.88</v>
      </c>
      <c r="D7776">
        <v>3.36</v>
      </c>
      <c r="E7776">
        <v>2.33</v>
      </c>
      <c r="F7776">
        <v>3.32</v>
      </c>
      <c r="G7776">
        <v>4.25</v>
      </c>
      <c r="H7776">
        <v>2.2999999999999998</v>
      </c>
      <c r="I7776">
        <v>3.88</v>
      </c>
      <c r="J7776">
        <v>4.91</v>
      </c>
      <c r="K7776">
        <v>2.7</v>
      </c>
      <c r="U7776">
        <v>236</v>
      </c>
      <c r="V7776">
        <v>259</v>
      </c>
      <c r="W7776">
        <v>274</v>
      </c>
      <c r="X7776">
        <v>101</v>
      </c>
      <c r="Y7776">
        <v>127</v>
      </c>
      <c r="Z7776">
        <v>142</v>
      </c>
      <c r="AA7776">
        <f t="shared" si="1630"/>
        <v>1139</v>
      </c>
      <c r="AB7776">
        <f t="shared" si="1635"/>
        <v>1.8980103552378836E-4</v>
      </c>
      <c r="AC7776" s="175"/>
    </row>
    <row r="7777" spans="1:29">
      <c r="A7777" t="s">
        <v>16787</v>
      </c>
      <c r="B7777" t="s">
        <v>16788</v>
      </c>
      <c r="C7777">
        <v>2.87</v>
      </c>
      <c r="D7777">
        <v>3.34</v>
      </c>
      <c r="E7777">
        <v>2.3199999999999998</v>
      </c>
      <c r="F7777">
        <v>3.29</v>
      </c>
      <c r="G7777">
        <v>4.2300000000000004</v>
      </c>
      <c r="H7777">
        <v>2.29</v>
      </c>
      <c r="I7777">
        <v>3.87</v>
      </c>
      <c r="J7777">
        <v>4.9000000000000004</v>
      </c>
      <c r="K7777">
        <v>2.7</v>
      </c>
      <c r="U7777">
        <v>231</v>
      </c>
      <c r="V7777">
        <v>250</v>
      </c>
      <c r="W7777">
        <v>261</v>
      </c>
      <c r="X7777">
        <v>106</v>
      </c>
      <c r="Y7777">
        <v>138</v>
      </c>
      <c r="Z7777">
        <v>147</v>
      </c>
      <c r="AA7777">
        <f t="shared" si="1630"/>
        <v>1133</v>
      </c>
      <c r="AB7777">
        <f t="shared" si="1635"/>
        <v>1.8880120566150326E-4</v>
      </c>
      <c r="AC7777" s="175">
        <f t="shared" ref="AC7777:AC7837" si="1638">SUM(AB7777:AB7780)/4</f>
        <v>1.5209911780012103E-4</v>
      </c>
    </row>
    <row r="7778" spans="1:29">
      <c r="A7778" t="s">
        <v>16789</v>
      </c>
      <c r="B7778" t="s">
        <v>16790</v>
      </c>
      <c r="C7778">
        <v>2.86</v>
      </c>
      <c r="D7778">
        <v>3.33</v>
      </c>
      <c r="E7778">
        <v>2.3199999999999998</v>
      </c>
      <c r="F7778">
        <v>3.26</v>
      </c>
      <c r="G7778">
        <v>4.2</v>
      </c>
      <c r="H7778">
        <v>2.27</v>
      </c>
      <c r="I7778">
        <v>3.86</v>
      </c>
      <c r="J7778">
        <v>4.8899999999999997</v>
      </c>
      <c r="K7778">
        <v>2.7</v>
      </c>
      <c r="U7778">
        <v>217</v>
      </c>
      <c r="V7778">
        <v>227</v>
      </c>
      <c r="W7778">
        <v>232</v>
      </c>
      <c r="X7778">
        <v>97</v>
      </c>
      <c r="Y7778">
        <v>134</v>
      </c>
      <c r="Z7778">
        <v>126</v>
      </c>
      <c r="AA7778">
        <f t="shared" si="1630"/>
        <v>1033</v>
      </c>
      <c r="AB7778">
        <f t="shared" si="1635"/>
        <v>1.7213737462341825E-4</v>
      </c>
      <c r="AC7778" s="175"/>
    </row>
    <row r="7779" spans="1:29">
      <c r="A7779" t="s">
        <v>16791</v>
      </c>
      <c r="B7779" t="s">
        <v>16792</v>
      </c>
      <c r="C7779">
        <v>2.86</v>
      </c>
      <c r="D7779">
        <v>3.34</v>
      </c>
      <c r="E7779">
        <v>2.3199999999999998</v>
      </c>
      <c r="F7779">
        <v>3.28</v>
      </c>
      <c r="G7779">
        <v>4.21</v>
      </c>
      <c r="H7779">
        <v>2.2799999999999998</v>
      </c>
      <c r="I7779">
        <v>3.86</v>
      </c>
      <c r="J7779">
        <v>4.9000000000000004</v>
      </c>
      <c r="K7779">
        <v>2.7</v>
      </c>
      <c r="U7779">
        <v>186</v>
      </c>
      <c r="V7779">
        <v>194</v>
      </c>
      <c r="W7779">
        <v>169</v>
      </c>
      <c r="X7779">
        <v>94</v>
      </c>
      <c r="Y7779">
        <v>122</v>
      </c>
      <c r="Z7779">
        <v>73</v>
      </c>
      <c r="AA7779">
        <f t="shared" si="1630"/>
        <v>838</v>
      </c>
      <c r="AB7779">
        <f t="shared" si="1635"/>
        <v>1.3964290409915247E-4</v>
      </c>
      <c r="AC7779" s="175"/>
    </row>
    <row r="7780" spans="1:29">
      <c r="A7780" t="s">
        <v>16793</v>
      </c>
      <c r="B7780" t="s">
        <v>16794</v>
      </c>
      <c r="C7780">
        <v>2.85</v>
      </c>
      <c r="D7780">
        <v>3.33</v>
      </c>
      <c r="E7780">
        <v>2.3199999999999998</v>
      </c>
      <c r="F7780">
        <v>3.26</v>
      </c>
      <c r="G7780">
        <v>4.2</v>
      </c>
      <c r="H7780">
        <v>2.2799999999999998</v>
      </c>
      <c r="I7780">
        <v>3.85</v>
      </c>
      <c r="J7780">
        <v>4.8899999999999997</v>
      </c>
      <c r="K7780">
        <v>2.7</v>
      </c>
      <c r="U7780">
        <v>175</v>
      </c>
      <c r="V7780">
        <v>142</v>
      </c>
      <c r="W7780">
        <v>139</v>
      </c>
      <c r="X7780">
        <v>70</v>
      </c>
      <c r="Y7780">
        <v>91</v>
      </c>
      <c r="Z7780">
        <v>30</v>
      </c>
      <c r="AA7780">
        <f t="shared" si="1630"/>
        <v>647</v>
      </c>
      <c r="AB7780">
        <f t="shared" si="1635"/>
        <v>1.0781498681641008E-4</v>
      </c>
      <c r="AC7780" s="175"/>
    </row>
    <row r="7781" spans="1:29">
      <c r="A7781" t="s">
        <v>16795</v>
      </c>
      <c r="B7781" t="s">
        <v>16796</v>
      </c>
      <c r="C7781">
        <v>2.84</v>
      </c>
      <c r="D7781">
        <v>3.32</v>
      </c>
      <c r="E7781">
        <v>2.3199999999999998</v>
      </c>
      <c r="F7781">
        <v>3.24</v>
      </c>
      <c r="G7781">
        <v>4.18</v>
      </c>
      <c r="H7781">
        <v>2.2799999999999998</v>
      </c>
      <c r="I7781">
        <v>3.84</v>
      </c>
      <c r="J7781">
        <v>4.88</v>
      </c>
      <c r="K7781">
        <v>2.7</v>
      </c>
      <c r="U7781">
        <v>175</v>
      </c>
      <c r="V7781">
        <v>118</v>
      </c>
      <c r="W7781">
        <v>129</v>
      </c>
      <c r="X7781">
        <v>66</v>
      </c>
      <c r="Y7781">
        <v>68</v>
      </c>
      <c r="Z7781">
        <v>13</v>
      </c>
      <c r="AA7781">
        <f t="shared" si="1630"/>
        <v>569</v>
      </c>
      <c r="AB7781">
        <f t="shared" si="1635"/>
        <v>9.4817198606703766E-5</v>
      </c>
      <c r="AC7781" s="175">
        <f t="shared" ref="AC7781:AC7841" si="1639">SUM(AB7781:AB7784)/4</f>
        <v>1.0239924172903244E-4</v>
      </c>
    </row>
    <row r="7782" spans="1:29">
      <c r="A7782" t="s">
        <v>16797</v>
      </c>
      <c r="B7782" t="s">
        <v>16798</v>
      </c>
      <c r="C7782">
        <v>2.84</v>
      </c>
      <c r="D7782">
        <v>3.32</v>
      </c>
      <c r="E7782">
        <v>2.3199999999999998</v>
      </c>
      <c r="F7782">
        <v>3.24</v>
      </c>
      <c r="G7782">
        <v>4.18</v>
      </c>
      <c r="H7782">
        <v>2.2799999999999998</v>
      </c>
      <c r="I7782">
        <v>3.84</v>
      </c>
      <c r="J7782">
        <v>4.88</v>
      </c>
      <c r="K7782">
        <v>2.7</v>
      </c>
      <c r="U7782">
        <v>180</v>
      </c>
      <c r="V7782">
        <v>126</v>
      </c>
      <c r="W7782">
        <v>133</v>
      </c>
      <c r="X7782">
        <v>83</v>
      </c>
      <c r="Y7782">
        <v>71</v>
      </c>
      <c r="Z7782">
        <v>15</v>
      </c>
      <c r="AA7782">
        <f t="shared" si="1630"/>
        <v>608</v>
      </c>
      <c r="AB7782">
        <f t="shared" si="1635"/>
        <v>1.0131609271155691E-4</v>
      </c>
      <c r="AC7782" s="175"/>
    </row>
    <row r="7783" spans="1:29">
      <c r="A7783" t="s">
        <v>16799</v>
      </c>
      <c r="B7783" t="s">
        <v>16800</v>
      </c>
      <c r="C7783">
        <v>2.83</v>
      </c>
      <c r="D7783">
        <v>3.31</v>
      </c>
      <c r="E7783">
        <v>2.31</v>
      </c>
      <c r="F7783">
        <v>3.22</v>
      </c>
      <c r="G7783">
        <v>4.16</v>
      </c>
      <c r="H7783">
        <v>2.27</v>
      </c>
      <c r="I7783">
        <v>3.83</v>
      </c>
      <c r="J7783">
        <v>4.88</v>
      </c>
      <c r="K7783">
        <v>2.7</v>
      </c>
      <c r="U7783">
        <v>184</v>
      </c>
      <c r="V7783">
        <v>128</v>
      </c>
      <c r="W7783">
        <v>137</v>
      </c>
      <c r="X7783">
        <v>87</v>
      </c>
      <c r="Y7783">
        <v>69</v>
      </c>
      <c r="Z7783">
        <v>12</v>
      </c>
      <c r="AA7783">
        <f t="shared" si="1630"/>
        <v>617</v>
      </c>
      <c r="AB7783">
        <f t="shared" si="1635"/>
        <v>1.0281583750498456E-4</v>
      </c>
      <c r="AC7783" s="175"/>
    </row>
    <row r="7784" spans="1:29">
      <c r="A7784" t="s">
        <v>16801</v>
      </c>
      <c r="B7784" t="s">
        <v>16802</v>
      </c>
      <c r="C7784">
        <v>2.84</v>
      </c>
      <c r="D7784">
        <v>3.32</v>
      </c>
      <c r="E7784">
        <v>2.3199999999999998</v>
      </c>
      <c r="F7784">
        <v>3.23</v>
      </c>
      <c r="G7784">
        <v>4.17</v>
      </c>
      <c r="H7784">
        <v>2.27</v>
      </c>
      <c r="I7784">
        <v>3.84</v>
      </c>
      <c r="J7784">
        <v>4.88</v>
      </c>
      <c r="K7784">
        <v>2.7</v>
      </c>
      <c r="U7784">
        <v>200</v>
      </c>
      <c r="V7784">
        <v>140</v>
      </c>
      <c r="W7784">
        <v>147</v>
      </c>
      <c r="X7784">
        <v>88</v>
      </c>
      <c r="Y7784">
        <v>66</v>
      </c>
      <c r="Z7784">
        <v>23</v>
      </c>
      <c r="AA7784">
        <f t="shared" si="1630"/>
        <v>664</v>
      </c>
      <c r="AB7784">
        <f t="shared" si="1635"/>
        <v>1.1064783809288453E-4</v>
      </c>
      <c r="AC7784" s="175"/>
    </row>
    <row r="7785" spans="1:29">
      <c r="A7785" t="s">
        <v>16803</v>
      </c>
      <c r="B7785" t="s">
        <v>16804</v>
      </c>
      <c r="C7785">
        <v>2.85</v>
      </c>
      <c r="D7785">
        <v>3.32</v>
      </c>
      <c r="E7785">
        <v>2.3199999999999998</v>
      </c>
      <c r="F7785">
        <v>3.24</v>
      </c>
      <c r="G7785">
        <v>4.18</v>
      </c>
      <c r="H7785">
        <v>2.27</v>
      </c>
      <c r="I7785">
        <v>3.84</v>
      </c>
      <c r="J7785">
        <v>4.8899999999999997</v>
      </c>
      <c r="K7785">
        <v>2.7</v>
      </c>
      <c r="U7785">
        <v>209</v>
      </c>
      <c r="V7785">
        <v>170</v>
      </c>
      <c r="W7785">
        <v>172</v>
      </c>
      <c r="X7785">
        <v>122</v>
      </c>
      <c r="Y7785">
        <v>106</v>
      </c>
      <c r="Z7785">
        <v>53</v>
      </c>
      <c r="AA7785">
        <f t="shared" si="1630"/>
        <v>832</v>
      </c>
      <c r="AB7785">
        <f t="shared" si="1635"/>
        <v>1.3864307423686737E-4</v>
      </c>
      <c r="AC7785" s="175">
        <f t="shared" ref="AC7785:AC7845" si="1640">SUM(AB7785:AB7788)/4</f>
        <v>2.0334039824223247E-4</v>
      </c>
    </row>
    <row r="7786" spans="1:29">
      <c r="A7786" t="s">
        <v>16805</v>
      </c>
      <c r="B7786" t="s">
        <v>16806</v>
      </c>
      <c r="C7786">
        <v>2.85</v>
      </c>
      <c r="D7786">
        <v>3.33</v>
      </c>
      <c r="E7786">
        <v>2.3199999999999998</v>
      </c>
      <c r="F7786">
        <v>3.25</v>
      </c>
      <c r="G7786">
        <v>4.1900000000000004</v>
      </c>
      <c r="H7786">
        <v>2.2799999999999998</v>
      </c>
      <c r="I7786">
        <v>3.85</v>
      </c>
      <c r="J7786">
        <v>4.8899999999999997</v>
      </c>
      <c r="K7786">
        <v>2.7</v>
      </c>
      <c r="U7786">
        <v>231</v>
      </c>
      <c r="V7786">
        <v>257</v>
      </c>
      <c r="W7786">
        <v>229</v>
      </c>
      <c r="X7786">
        <v>196</v>
      </c>
      <c r="Y7786">
        <v>144</v>
      </c>
      <c r="Z7786">
        <v>168</v>
      </c>
      <c r="AA7786">
        <f t="shared" si="1630"/>
        <v>1225</v>
      </c>
      <c r="AB7786">
        <f t="shared" si="1635"/>
        <v>2.0413193021654149E-4</v>
      </c>
      <c r="AC7786" s="175"/>
    </row>
    <row r="7787" spans="1:29">
      <c r="A7787" t="s">
        <v>16807</v>
      </c>
      <c r="B7787" t="s">
        <v>16808</v>
      </c>
      <c r="C7787">
        <v>2.87</v>
      </c>
      <c r="D7787">
        <v>3.34</v>
      </c>
      <c r="E7787">
        <v>2.33</v>
      </c>
      <c r="F7787">
        <v>3.28</v>
      </c>
      <c r="G7787">
        <v>4.21</v>
      </c>
      <c r="H7787">
        <v>2.2799999999999998</v>
      </c>
      <c r="I7787">
        <v>3.87</v>
      </c>
      <c r="J7787">
        <v>4.9000000000000004</v>
      </c>
      <c r="K7787">
        <v>2.7</v>
      </c>
      <c r="U7787">
        <v>268</v>
      </c>
      <c r="V7787">
        <v>262</v>
      </c>
      <c r="W7787">
        <v>286</v>
      </c>
      <c r="X7787">
        <v>222</v>
      </c>
      <c r="Y7787">
        <v>122</v>
      </c>
      <c r="Z7787">
        <v>262</v>
      </c>
      <c r="AA7787">
        <f t="shared" si="1630"/>
        <v>1422</v>
      </c>
      <c r="AB7787">
        <f t="shared" si="1635"/>
        <v>2.3695967736156898E-4</v>
      </c>
      <c r="AC7787" s="175"/>
    </row>
    <row r="7788" spans="1:29">
      <c r="A7788" t="s">
        <v>16809</v>
      </c>
      <c r="B7788" t="s">
        <v>16810</v>
      </c>
      <c r="C7788">
        <v>2.88</v>
      </c>
      <c r="D7788">
        <v>3.35</v>
      </c>
      <c r="E7788">
        <v>2.33</v>
      </c>
      <c r="F7788">
        <v>3.28</v>
      </c>
      <c r="G7788">
        <v>4.21</v>
      </c>
      <c r="H7788">
        <v>2.2799999999999998</v>
      </c>
      <c r="I7788">
        <v>3.88</v>
      </c>
      <c r="J7788">
        <v>4.91</v>
      </c>
      <c r="K7788">
        <v>2.7</v>
      </c>
      <c r="U7788">
        <v>286</v>
      </c>
      <c r="V7788">
        <v>246</v>
      </c>
      <c r="W7788">
        <v>270</v>
      </c>
      <c r="X7788">
        <v>220</v>
      </c>
      <c r="Y7788">
        <v>154</v>
      </c>
      <c r="Z7788">
        <v>226</v>
      </c>
      <c r="AA7788">
        <f t="shared" si="1630"/>
        <v>1402</v>
      </c>
      <c r="AB7788">
        <f t="shared" si="1635"/>
        <v>2.3362691115395197E-4</v>
      </c>
      <c r="AC7788" s="175"/>
    </row>
    <row r="7789" spans="1:29">
      <c r="A7789" t="s">
        <v>16811</v>
      </c>
      <c r="B7789" t="s">
        <v>16812</v>
      </c>
      <c r="C7789">
        <v>2.91</v>
      </c>
      <c r="D7789">
        <v>3.38</v>
      </c>
      <c r="E7789">
        <v>2.34</v>
      </c>
      <c r="F7789">
        <v>3.31</v>
      </c>
      <c r="G7789">
        <v>4.22</v>
      </c>
      <c r="H7789">
        <v>2.2799999999999998</v>
      </c>
      <c r="I7789">
        <v>3.91</v>
      </c>
      <c r="J7789">
        <v>4.93</v>
      </c>
      <c r="K7789">
        <v>2.7</v>
      </c>
      <c r="U7789">
        <v>302</v>
      </c>
      <c r="V7789">
        <v>246</v>
      </c>
      <c r="W7789">
        <v>263</v>
      </c>
      <c r="X7789">
        <v>166</v>
      </c>
      <c r="Y7789">
        <v>138</v>
      </c>
      <c r="Z7789">
        <v>171</v>
      </c>
      <c r="AA7789">
        <f t="shared" si="1630"/>
        <v>1286</v>
      </c>
      <c r="AB7789">
        <f t="shared" si="1635"/>
        <v>2.1429686714977334E-4</v>
      </c>
      <c r="AC7789" s="175">
        <f t="shared" ref="AC7789:AC7849" si="1641">SUM(AB7789:AB7792)/4</f>
        <v>2.0096580231930534E-4</v>
      </c>
    </row>
    <row r="7790" spans="1:29">
      <c r="A7790" t="s">
        <v>16813</v>
      </c>
      <c r="B7790" t="s">
        <v>16814</v>
      </c>
      <c r="C7790">
        <v>2.96</v>
      </c>
      <c r="D7790">
        <v>3.42</v>
      </c>
      <c r="E7790">
        <v>2.37</v>
      </c>
      <c r="F7790">
        <v>3.37</v>
      </c>
      <c r="G7790">
        <v>4.2699999999999996</v>
      </c>
      <c r="H7790">
        <v>2.29</v>
      </c>
      <c r="I7790">
        <v>3.97</v>
      </c>
      <c r="J7790">
        <v>4.96</v>
      </c>
      <c r="K7790">
        <v>2.7</v>
      </c>
      <c r="U7790">
        <v>289</v>
      </c>
      <c r="V7790">
        <v>238</v>
      </c>
      <c r="W7790">
        <v>251</v>
      </c>
      <c r="X7790">
        <v>154</v>
      </c>
      <c r="Y7790">
        <v>140</v>
      </c>
      <c r="Z7790">
        <v>164</v>
      </c>
      <c r="AA7790">
        <f t="shared" si="1630"/>
        <v>1236</v>
      </c>
      <c r="AB7790">
        <f t="shared" si="1635"/>
        <v>2.0596495163073084E-4</v>
      </c>
      <c r="AC7790" s="175"/>
    </row>
    <row r="7791" spans="1:29">
      <c r="A7791" t="s">
        <v>16815</v>
      </c>
      <c r="B7791" t="s">
        <v>16816</v>
      </c>
      <c r="C7791">
        <v>3.02</v>
      </c>
      <c r="D7791">
        <v>3.47</v>
      </c>
      <c r="E7791">
        <v>2.39</v>
      </c>
      <c r="F7791">
        <v>3.46</v>
      </c>
      <c r="G7791">
        <v>4.34</v>
      </c>
      <c r="H7791">
        <v>2.31</v>
      </c>
      <c r="I7791">
        <v>4.03</v>
      </c>
      <c r="J7791">
        <v>4.99</v>
      </c>
      <c r="K7791">
        <v>2.7</v>
      </c>
      <c r="U7791">
        <v>270</v>
      </c>
      <c r="V7791">
        <v>232</v>
      </c>
      <c r="W7791">
        <v>239</v>
      </c>
      <c r="X7791">
        <v>151</v>
      </c>
      <c r="Y7791">
        <v>133</v>
      </c>
      <c r="Z7791">
        <v>149</v>
      </c>
      <c r="AA7791">
        <f t="shared" si="1630"/>
        <v>1174</v>
      </c>
      <c r="AB7791">
        <f t="shared" si="1635"/>
        <v>1.9563337638711813E-4</v>
      </c>
      <c r="AC7791" s="175"/>
    </row>
    <row r="7792" spans="1:29">
      <c r="A7792" t="s">
        <v>16817</v>
      </c>
      <c r="B7792" t="s">
        <v>16818</v>
      </c>
      <c r="C7792">
        <v>3.09</v>
      </c>
      <c r="D7792">
        <v>3.53</v>
      </c>
      <c r="E7792">
        <v>2.41</v>
      </c>
      <c r="F7792">
        <v>3.58</v>
      </c>
      <c r="G7792">
        <v>4.43</v>
      </c>
      <c r="H7792">
        <v>2.35</v>
      </c>
      <c r="I7792">
        <v>4.0999999999999996</v>
      </c>
      <c r="J7792">
        <v>5.04</v>
      </c>
      <c r="K7792">
        <v>2.7</v>
      </c>
      <c r="U7792">
        <v>255</v>
      </c>
      <c r="V7792">
        <v>224</v>
      </c>
      <c r="W7792">
        <v>229</v>
      </c>
      <c r="X7792">
        <v>140</v>
      </c>
      <c r="Y7792">
        <v>129</v>
      </c>
      <c r="Z7792">
        <v>151</v>
      </c>
      <c r="AA7792">
        <f t="shared" si="1630"/>
        <v>1128</v>
      </c>
      <c r="AB7792">
        <f t="shared" si="1635"/>
        <v>1.8796801410959901E-4</v>
      </c>
      <c r="AC7792" s="175"/>
    </row>
    <row r="7793" spans="1:29">
      <c r="A7793" t="s">
        <v>16819</v>
      </c>
      <c r="B7793" t="s">
        <v>16820</v>
      </c>
      <c r="C7793">
        <v>3.14</v>
      </c>
      <c r="D7793">
        <v>3.58</v>
      </c>
      <c r="E7793">
        <v>2.4300000000000002</v>
      </c>
      <c r="F7793">
        <v>3.68</v>
      </c>
      <c r="G7793">
        <v>4.5199999999999996</v>
      </c>
      <c r="H7793">
        <v>2.38</v>
      </c>
      <c r="I7793">
        <v>4.16</v>
      </c>
      <c r="J7793">
        <v>5.07</v>
      </c>
      <c r="K7793">
        <v>2.7</v>
      </c>
      <c r="U7793">
        <v>243</v>
      </c>
      <c r="V7793">
        <v>221</v>
      </c>
      <c r="W7793">
        <v>224</v>
      </c>
      <c r="X7793">
        <v>133</v>
      </c>
      <c r="Y7793">
        <v>130</v>
      </c>
      <c r="Z7793">
        <v>145</v>
      </c>
      <c r="AA7793">
        <f t="shared" si="1630"/>
        <v>1096</v>
      </c>
      <c r="AB7793">
        <f t="shared" si="1635"/>
        <v>1.8263558817741181E-4</v>
      </c>
      <c r="AC7793" s="175">
        <f t="shared" ref="AC7793" si="1642">SUM(AB7793:AB7796)/4</f>
        <v>1.7476192801191664E-4</v>
      </c>
    </row>
    <row r="7794" spans="1:29">
      <c r="A7794" t="s">
        <v>16821</v>
      </c>
      <c r="B7794" t="s">
        <v>16822</v>
      </c>
      <c r="C7794">
        <v>3.19</v>
      </c>
      <c r="D7794">
        <v>3.62</v>
      </c>
      <c r="E7794">
        <v>2.4500000000000002</v>
      </c>
      <c r="F7794">
        <v>3.77</v>
      </c>
      <c r="G7794">
        <v>4.5999999999999996</v>
      </c>
      <c r="H7794">
        <v>2.42</v>
      </c>
      <c r="I7794">
        <v>4.21</v>
      </c>
      <c r="J7794">
        <v>5.0999999999999996</v>
      </c>
      <c r="K7794">
        <v>2.7</v>
      </c>
      <c r="U7794">
        <v>246</v>
      </c>
      <c r="V7794">
        <v>223</v>
      </c>
      <c r="W7794">
        <v>229</v>
      </c>
      <c r="X7794">
        <v>106</v>
      </c>
      <c r="Y7794">
        <v>119</v>
      </c>
      <c r="Z7794">
        <v>117</v>
      </c>
      <c r="AA7794">
        <f t="shared" si="1630"/>
        <v>1040</v>
      </c>
      <c r="AB7794">
        <f t="shared" si="1635"/>
        <v>1.733038427960842E-4</v>
      </c>
      <c r="AC7794" s="175"/>
    </row>
    <row r="7795" spans="1:29">
      <c r="A7795" t="s">
        <v>16823</v>
      </c>
      <c r="B7795" t="s">
        <v>16824</v>
      </c>
      <c r="C7795">
        <v>3.21</v>
      </c>
      <c r="D7795">
        <v>3.63</v>
      </c>
      <c r="E7795">
        <v>2.46</v>
      </c>
      <c r="F7795">
        <v>3.82</v>
      </c>
      <c r="G7795">
        <v>4.6500000000000004</v>
      </c>
      <c r="H7795">
        <v>2.44</v>
      </c>
      <c r="I7795">
        <v>4.2300000000000004</v>
      </c>
      <c r="J7795">
        <v>5.1100000000000003</v>
      </c>
      <c r="K7795">
        <v>2.7</v>
      </c>
      <c r="U7795">
        <v>247</v>
      </c>
      <c r="V7795">
        <v>223</v>
      </c>
      <c r="W7795">
        <v>236</v>
      </c>
      <c r="X7795">
        <v>94</v>
      </c>
      <c r="Y7795">
        <v>122</v>
      </c>
      <c r="Z7795">
        <v>112</v>
      </c>
      <c r="AA7795">
        <f t="shared" si="1630"/>
        <v>1034</v>
      </c>
      <c r="AB7795">
        <f t="shared" si="1635"/>
        <v>1.723040129337991E-4</v>
      </c>
      <c r="AC7795" s="175"/>
    </row>
    <row r="7796" spans="1:29">
      <c r="A7796" t="s">
        <v>16825</v>
      </c>
      <c r="B7796" t="s">
        <v>16826</v>
      </c>
      <c r="C7796">
        <v>3.19</v>
      </c>
      <c r="D7796">
        <v>3.62</v>
      </c>
      <c r="E7796">
        <v>2.4500000000000002</v>
      </c>
      <c r="F7796">
        <v>3.84</v>
      </c>
      <c r="G7796">
        <v>4.68</v>
      </c>
      <c r="H7796">
        <v>2.46</v>
      </c>
      <c r="I7796">
        <v>4.21</v>
      </c>
      <c r="J7796">
        <v>5.0999999999999996</v>
      </c>
      <c r="K7796">
        <v>2.7</v>
      </c>
      <c r="U7796">
        <v>249</v>
      </c>
      <c r="V7796">
        <v>229</v>
      </c>
      <c r="W7796">
        <v>246</v>
      </c>
      <c r="X7796">
        <v>90</v>
      </c>
      <c r="Y7796">
        <v>111</v>
      </c>
      <c r="Z7796">
        <v>100</v>
      </c>
      <c r="AA7796">
        <f t="shared" si="1630"/>
        <v>1025</v>
      </c>
      <c r="AB7796">
        <f t="shared" si="1635"/>
        <v>1.7080426814037144E-4</v>
      </c>
      <c r="AC7796" s="175"/>
    </row>
    <row r="7797" spans="1:29">
      <c r="A7797" t="s">
        <v>16827</v>
      </c>
      <c r="B7797" t="s">
        <v>16828</v>
      </c>
      <c r="C7797">
        <v>3.14</v>
      </c>
      <c r="D7797">
        <v>3.58</v>
      </c>
      <c r="E7797">
        <v>2.44</v>
      </c>
      <c r="F7797">
        <v>3.78</v>
      </c>
      <c r="G7797">
        <v>4.6399999999999997</v>
      </c>
      <c r="H7797">
        <v>2.4500000000000002</v>
      </c>
      <c r="I7797">
        <v>4.16</v>
      </c>
      <c r="J7797">
        <v>5.07</v>
      </c>
      <c r="K7797">
        <v>2.7</v>
      </c>
      <c r="U7797">
        <v>256</v>
      </c>
      <c r="V7797">
        <v>241</v>
      </c>
      <c r="W7797">
        <v>256</v>
      </c>
      <c r="X7797">
        <v>78</v>
      </c>
      <c r="Y7797">
        <v>109</v>
      </c>
      <c r="Z7797">
        <v>118</v>
      </c>
      <c r="AA7797">
        <f t="shared" si="1630"/>
        <v>1058</v>
      </c>
      <c r="AB7797">
        <f t="shared" si="1635"/>
        <v>1.763033323829395E-4</v>
      </c>
      <c r="AC7797" s="175">
        <f t="shared" ref="AC7797:AC7857" si="1643">SUM(AB7797:AB7800)/4</f>
        <v>1.832188222637448E-4</v>
      </c>
    </row>
    <row r="7798" spans="1:29">
      <c r="A7798" t="s">
        <v>16829</v>
      </c>
      <c r="B7798" t="s">
        <v>16830</v>
      </c>
      <c r="C7798">
        <v>3.11</v>
      </c>
      <c r="D7798">
        <v>3.55</v>
      </c>
      <c r="E7798">
        <v>2.4300000000000002</v>
      </c>
      <c r="F7798">
        <v>3.72</v>
      </c>
      <c r="G7798">
        <v>4.58</v>
      </c>
      <c r="H7798">
        <v>2.4300000000000002</v>
      </c>
      <c r="I7798">
        <v>4.13</v>
      </c>
      <c r="J7798">
        <v>5.05</v>
      </c>
      <c r="K7798">
        <v>2.7</v>
      </c>
      <c r="U7798">
        <v>252</v>
      </c>
      <c r="V7798">
        <v>249</v>
      </c>
      <c r="W7798">
        <v>264</v>
      </c>
      <c r="X7798">
        <v>83</v>
      </c>
      <c r="Y7798">
        <v>117</v>
      </c>
      <c r="Z7798">
        <v>139</v>
      </c>
      <c r="AA7798">
        <f t="shared" si="1630"/>
        <v>1104</v>
      </c>
      <c r="AB7798">
        <f t="shared" si="1635"/>
        <v>1.8396869466045862E-4</v>
      </c>
      <c r="AC7798" s="175"/>
    </row>
    <row r="7799" spans="1:29">
      <c r="A7799" t="s">
        <v>16831</v>
      </c>
      <c r="B7799" t="s">
        <v>16832</v>
      </c>
      <c r="C7799">
        <v>3.1</v>
      </c>
      <c r="D7799">
        <v>3.54</v>
      </c>
      <c r="E7799">
        <v>2.42</v>
      </c>
      <c r="F7799">
        <v>3.68</v>
      </c>
      <c r="G7799">
        <v>4.55</v>
      </c>
      <c r="H7799">
        <v>2.42</v>
      </c>
      <c r="I7799">
        <v>4.1100000000000003</v>
      </c>
      <c r="J7799">
        <v>5.04</v>
      </c>
      <c r="K7799">
        <v>2.7</v>
      </c>
      <c r="U7799">
        <v>243</v>
      </c>
      <c r="V7799">
        <v>254</v>
      </c>
      <c r="W7799">
        <v>269</v>
      </c>
      <c r="X7799">
        <v>88</v>
      </c>
      <c r="Y7799">
        <v>123</v>
      </c>
      <c r="Z7799">
        <v>135</v>
      </c>
      <c r="AA7799">
        <f t="shared" si="1630"/>
        <v>1112</v>
      </c>
      <c r="AB7799">
        <f t="shared" si="1635"/>
        <v>1.8530180114350542E-4</v>
      </c>
      <c r="AC7799" s="175"/>
    </row>
    <row r="7800" spans="1:29">
      <c r="A7800" t="s">
        <v>16833</v>
      </c>
      <c r="B7800" t="s">
        <v>16834</v>
      </c>
      <c r="C7800">
        <v>3.08</v>
      </c>
      <c r="D7800">
        <v>3.52</v>
      </c>
      <c r="E7800">
        <v>2.41</v>
      </c>
      <c r="F7800">
        <v>3.65</v>
      </c>
      <c r="G7800">
        <v>4.53</v>
      </c>
      <c r="H7800">
        <v>2.41</v>
      </c>
      <c r="I7800">
        <v>4.09</v>
      </c>
      <c r="J7800">
        <v>5.03</v>
      </c>
      <c r="K7800">
        <v>2.7</v>
      </c>
      <c r="U7800">
        <v>232</v>
      </c>
      <c r="V7800">
        <v>254</v>
      </c>
      <c r="W7800">
        <v>267</v>
      </c>
      <c r="X7800">
        <v>102</v>
      </c>
      <c r="Y7800">
        <v>127</v>
      </c>
      <c r="Z7800">
        <v>142</v>
      </c>
      <c r="AA7800">
        <f t="shared" si="1630"/>
        <v>1124</v>
      </c>
      <c r="AB7800">
        <f t="shared" si="1635"/>
        <v>1.8730146086807562E-4</v>
      </c>
      <c r="AC7800" s="175"/>
    </row>
    <row r="7801" spans="1:29">
      <c r="A7801" t="s">
        <v>16835</v>
      </c>
      <c r="B7801" t="s">
        <v>16836</v>
      </c>
      <c r="C7801">
        <v>3.06</v>
      </c>
      <c r="D7801">
        <v>3.51</v>
      </c>
      <c r="E7801">
        <v>2.41</v>
      </c>
      <c r="F7801">
        <v>3.63</v>
      </c>
      <c r="G7801">
        <v>4.51</v>
      </c>
      <c r="H7801">
        <v>2.4</v>
      </c>
      <c r="I7801">
        <v>4.08</v>
      </c>
      <c r="J7801">
        <v>5.0199999999999996</v>
      </c>
      <c r="K7801">
        <v>2.7</v>
      </c>
      <c r="U7801">
        <v>227</v>
      </c>
      <c r="V7801">
        <v>245</v>
      </c>
      <c r="W7801">
        <v>254</v>
      </c>
      <c r="X7801">
        <v>106</v>
      </c>
      <c r="Y7801">
        <v>138</v>
      </c>
      <c r="Z7801">
        <v>147</v>
      </c>
      <c r="AA7801">
        <f t="shared" si="1630"/>
        <v>1117</v>
      </c>
      <c r="AB7801">
        <f t="shared" si="1635"/>
        <v>1.8613499269540967E-4</v>
      </c>
      <c r="AC7801" s="175">
        <f t="shared" ref="AC7801:AC7861" si="1644">SUM(AB7801:AB7804)/4</f>
        <v>1.4993281976516997E-4</v>
      </c>
    </row>
    <row r="7802" spans="1:29">
      <c r="A7802" t="s">
        <v>16837</v>
      </c>
      <c r="B7802" t="s">
        <v>16838</v>
      </c>
      <c r="C7802">
        <v>3.05</v>
      </c>
      <c r="D7802">
        <v>3.5</v>
      </c>
      <c r="E7802">
        <v>2.4</v>
      </c>
      <c r="F7802">
        <v>3.6</v>
      </c>
      <c r="G7802">
        <v>4.4800000000000004</v>
      </c>
      <c r="H7802">
        <v>2.39</v>
      </c>
      <c r="I7802">
        <v>4.0599999999999996</v>
      </c>
      <c r="J7802">
        <v>5.01</v>
      </c>
      <c r="K7802">
        <v>2.7</v>
      </c>
      <c r="U7802">
        <v>213</v>
      </c>
      <c r="V7802">
        <v>222</v>
      </c>
      <c r="W7802">
        <v>226</v>
      </c>
      <c r="X7802">
        <v>98</v>
      </c>
      <c r="Y7802">
        <v>134</v>
      </c>
      <c r="Z7802">
        <v>126</v>
      </c>
      <c r="AA7802">
        <f t="shared" si="1630"/>
        <v>1019</v>
      </c>
      <c r="AB7802">
        <f t="shared" si="1635"/>
        <v>1.6980443827808634E-4</v>
      </c>
      <c r="AC7802" s="175"/>
    </row>
    <row r="7803" spans="1:29">
      <c r="A7803" t="s">
        <v>16839</v>
      </c>
      <c r="B7803" t="s">
        <v>16840</v>
      </c>
      <c r="C7803">
        <v>3.02</v>
      </c>
      <c r="D7803">
        <v>3.48</v>
      </c>
      <c r="E7803">
        <v>2.39</v>
      </c>
      <c r="F7803">
        <v>3.56</v>
      </c>
      <c r="G7803">
        <v>4.46</v>
      </c>
      <c r="H7803">
        <v>2.39</v>
      </c>
      <c r="I7803">
        <v>4.03</v>
      </c>
      <c r="J7803">
        <v>5</v>
      </c>
      <c r="K7803">
        <v>2.7</v>
      </c>
      <c r="U7803">
        <v>182</v>
      </c>
      <c r="V7803">
        <v>189</v>
      </c>
      <c r="W7803">
        <v>164</v>
      </c>
      <c r="X7803">
        <v>95</v>
      </c>
      <c r="Y7803">
        <v>122</v>
      </c>
      <c r="Z7803">
        <v>73</v>
      </c>
      <c r="AA7803">
        <f t="shared" si="1630"/>
        <v>825</v>
      </c>
      <c r="AB7803">
        <f t="shared" si="1635"/>
        <v>1.3747660606420141E-4</v>
      </c>
      <c r="AC7803" s="175"/>
    </row>
    <row r="7804" spans="1:29">
      <c r="A7804" t="s">
        <v>16841</v>
      </c>
      <c r="B7804" t="s">
        <v>16842</v>
      </c>
      <c r="C7804">
        <v>3.01</v>
      </c>
      <c r="D7804">
        <v>3.46</v>
      </c>
      <c r="E7804">
        <v>2.39</v>
      </c>
      <c r="F7804">
        <v>3.53</v>
      </c>
      <c r="G7804">
        <v>4.43</v>
      </c>
      <c r="H7804">
        <v>2.38</v>
      </c>
      <c r="I7804">
        <v>4.0199999999999996</v>
      </c>
      <c r="J7804">
        <v>4.99</v>
      </c>
      <c r="K7804">
        <v>2.7</v>
      </c>
      <c r="U7804">
        <v>172</v>
      </c>
      <c r="V7804">
        <v>139</v>
      </c>
      <c r="W7804">
        <v>135</v>
      </c>
      <c r="X7804">
        <v>71</v>
      </c>
      <c r="Y7804">
        <v>91</v>
      </c>
      <c r="Z7804">
        <v>30</v>
      </c>
      <c r="AA7804">
        <f t="shared" si="1630"/>
        <v>638</v>
      </c>
      <c r="AB7804">
        <f t="shared" si="1635"/>
        <v>1.0631524202298243E-4</v>
      </c>
      <c r="AC7804" s="175"/>
    </row>
    <row r="7805" spans="1:29">
      <c r="A7805" t="s">
        <v>16843</v>
      </c>
      <c r="B7805" t="s">
        <v>16844</v>
      </c>
      <c r="C7805">
        <v>2.98</v>
      </c>
      <c r="D7805">
        <v>3.44</v>
      </c>
      <c r="E7805">
        <v>2.38</v>
      </c>
      <c r="F7805">
        <v>3.49</v>
      </c>
      <c r="G7805">
        <v>4.4000000000000004</v>
      </c>
      <c r="H7805">
        <v>2.37</v>
      </c>
      <c r="I7805">
        <v>3.99</v>
      </c>
      <c r="J7805">
        <v>4.97</v>
      </c>
      <c r="K7805">
        <v>2.7</v>
      </c>
      <c r="U7805">
        <v>158</v>
      </c>
      <c r="V7805">
        <v>113</v>
      </c>
      <c r="W7805">
        <v>123</v>
      </c>
      <c r="X7805">
        <v>72</v>
      </c>
      <c r="Y7805">
        <v>68</v>
      </c>
      <c r="Z7805">
        <v>13</v>
      </c>
      <c r="AA7805">
        <f t="shared" si="1630"/>
        <v>547</v>
      </c>
      <c r="AB7805">
        <f t="shared" si="1635"/>
        <v>9.1151155778325049E-5</v>
      </c>
      <c r="AC7805" s="175">
        <f t="shared" ref="AC7805" si="1645">SUM(AB7805:AB7808)/4</f>
        <v>9.7775028615963851E-5</v>
      </c>
    </row>
    <row r="7806" spans="1:29">
      <c r="A7806" t="s">
        <v>16845</v>
      </c>
      <c r="B7806" t="s">
        <v>16846</v>
      </c>
      <c r="C7806">
        <v>2.98</v>
      </c>
      <c r="D7806">
        <v>3.44</v>
      </c>
      <c r="E7806">
        <v>2.38</v>
      </c>
      <c r="F7806">
        <v>3.49</v>
      </c>
      <c r="G7806">
        <v>4.4000000000000004</v>
      </c>
      <c r="H7806">
        <v>2.37</v>
      </c>
      <c r="I7806">
        <v>3.98</v>
      </c>
      <c r="J7806">
        <v>4.97</v>
      </c>
      <c r="K7806">
        <v>2.7</v>
      </c>
      <c r="U7806">
        <v>163</v>
      </c>
      <c r="V7806">
        <v>121</v>
      </c>
      <c r="W7806">
        <v>127</v>
      </c>
      <c r="X7806">
        <v>84</v>
      </c>
      <c r="Y7806">
        <v>71</v>
      </c>
      <c r="Z7806">
        <v>15</v>
      </c>
      <c r="AA7806">
        <f t="shared" si="1630"/>
        <v>581</v>
      </c>
      <c r="AB7806">
        <f t="shared" si="1635"/>
        <v>9.6816858331273965E-5</v>
      </c>
      <c r="AC7806" s="175"/>
    </row>
    <row r="7807" spans="1:29">
      <c r="A7807" t="s">
        <v>16847</v>
      </c>
      <c r="B7807" t="s">
        <v>16848</v>
      </c>
      <c r="C7807">
        <v>2.97</v>
      </c>
      <c r="D7807">
        <v>3.44</v>
      </c>
      <c r="E7807">
        <v>2.38</v>
      </c>
      <c r="F7807">
        <v>3.49</v>
      </c>
      <c r="G7807">
        <v>4.4000000000000004</v>
      </c>
      <c r="H7807">
        <v>2.37</v>
      </c>
      <c r="I7807">
        <v>3.98</v>
      </c>
      <c r="J7807">
        <v>4.97</v>
      </c>
      <c r="K7807">
        <v>2.7</v>
      </c>
      <c r="U7807">
        <v>169</v>
      </c>
      <c r="V7807">
        <v>123</v>
      </c>
      <c r="W7807">
        <v>131</v>
      </c>
      <c r="X7807">
        <v>86</v>
      </c>
      <c r="Y7807">
        <v>69</v>
      </c>
      <c r="Z7807">
        <v>12</v>
      </c>
      <c r="AA7807">
        <f t="shared" si="1630"/>
        <v>590</v>
      </c>
      <c r="AB7807">
        <f t="shared" si="1635"/>
        <v>9.8316603124701615E-5</v>
      </c>
      <c r="AC7807" s="175"/>
    </row>
    <row r="7808" spans="1:29">
      <c r="A7808" t="s">
        <v>16849</v>
      </c>
      <c r="B7808" t="s">
        <v>16850</v>
      </c>
      <c r="C7808">
        <v>2.98</v>
      </c>
      <c r="D7808">
        <v>3.44</v>
      </c>
      <c r="E7808">
        <v>2.38</v>
      </c>
      <c r="F7808">
        <v>3.5</v>
      </c>
      <c r="G7808">
        <v>4.41</v>
      </c>
      <c r="H7808">
        <v>2.37</v>
      </c>
      <c r="I7808">
        <v>3.99</v>
      </c>
      <c r="J7808">
        <v>4.97</v>
      </c>
      <c r="K7808">
        <v>2.7</v>
      </c>
      <c r="U7808">
        <v>179</v>
      </c>
      <c r="V7808">
        <v>135</v>
      </c>
      <c r="W7808">
        <v>141</v>
      </c>
      <c r="X7808">
        <v>85</v>
      </c>
      <c r="Y7808">
        <v>66</v>
      </c>
      <c r="Z7808">
        <v>23</v>
      </c>
      <c r="AA7808">
        <f t="shared" si="1630"/>
        <v>629</v>
      </c>
      <c r="AB7808">
        <f t="shared" si="1635"/>
        <v>1.0481549722955478E-4</v>
      </c>
      <c r="AC7808" s="175"/>
    </row>
    <row r="7809" spans="1:29">
      <c r="A7809" t="s">
        <v>16851</v>
      </c>
      <c r="B7809" t="s">
        <v>16852</v>
      </c>
      <c r="C7809">
        <v>2.99</v>
      </c>
      <c r="D7809">
        <v>3.45</v>
      </c>
      <c r="E7809">
        <v>2.38</v>
      </c>
      <c r="F7809">
        <v>3.5</v>
      </c>
      <c r="G7809">
        <v>4.41</v>
      </c>
      <c r="H7809">
        <v>2.37</v>
      </c>
      <c r="I7809">
        <v>4</v>
      </c>
      <c r="J7809">
        <v>4.9800000000000004</v>
      </c>
      <c r="K7809">
        <v>2.7</v>
      </c>
      <c r="U7809">
        <v>190</v>
      </c>
      <c r="V7809">
        <v>163</v>
      </c>
      <c r="W7809">
        <v>165</v>
      </c>
      <c r="X7809">
        <v>111</v>
      </c>
      <c r="Y7809">
        <v>106</v>
      </c>
      <c r="Z7809">
        <v>53</v>
      </c>
      <c r="AA7809">
        <f t="shared" si="1630"/>
        <v>788</v>
      </c>
      <c r="AB7809">
        <f t="shared" si="1635"/>
        <v>1.3131098858010996E-4</v>
      </c>
      <c r="AC7809" s="175">
        <f t="shared" ref="AC7809" si="1646">SUM(AB7809:AB7812)/4</f>
        <v>1.9530009976635645E-4</v>
      </c>
    </row>
    <row r="7810" spans="1:29">
      <c r="A7810" t="s">
        <v>16853</v>
      </c>
      <c r="B7810" t="s">
        <v>16854</v>
      </c>
      <c r="C7810">
        <v>2.98</v>
      </c>
      <c r="D7810">
        <v>3.44</v>
      </c>
      <c r="E7810">
        <v>2.38</v>
      </c>
      <c r="F7810">
        <v>3.49</v>
      </c>
      <c r="G7810">
        <v>4.4000000000000004</v>
      </c>
      <c r="H7810">
        <v>2.37</v>
      </c>
      <c r="I7810">
        <v>3.99</v>
      </c>
      <c r="J7810">
        <v>4.97</v>
      </c>
      <c r="K7810">
        <v>2.7</v>
      </c>
      <c r="U7810">
        <v>209</v>
      </c>
      <c r="V7810">
        <v>247</v>
      </c>
      <c r="W7810">
        <v>220</v>
      </c>
      <c r="X7810">
        <v>181</v>
      </c>
      <c r="Y7810">
        <v>144</v>
      </c>
      <c r="Z7810">
        <v>168</v>
      </c>
      <c r="AA7810">
        <f t="shared" si="1630"/>
        <v>1169</v>
      </c>
      <c r="AB7810">
        <f t="shared" si="1635"/>
        <v>1.9480018483521388E-4</v>
      </c>
      <c r="AC7810" s="175"/>
    </row>
    <row r="7811" spans="1:29">
      <c r="A7811" t="s">
        <v>16855</v>
      </c>
      <c r="B7811" t="s">
        <v>16856</v>
      </c>
      <c r="C7811">
        <v>2.98</v>
      </c>
      <c r="D7811">
        <v>3.44</v>
      </c>
      <c r="E7811">
        <v>2.38</v>
      </c>
      <c r="F7811">
        <v>3.49</v>
      </c>
      <c r="G7811">
        <v>4.4000000000000004</v>
      </c>
      <c r="H7811">
        <v>2.36</v>
      </c>
      <c r="I7811">
        <v>3.99</v>
      </c>
      <c r="J7811">
        <v>4.97</v>
      </c>
      <c r="K7811">
        <v>2.7</v>
      </c>
      <c r="U7811">
        <v>260</v>
      </c>
      <c r="V7811">
        <v>253</v>
      </c>
      <c r="W7811">
        <v>273</v>
      </c>
      <c r="X7811">
        <v>200</v>
      </c>
      <c r="Y7811">
        <v>122</v>
      </c>
      <c r="Z7811">
        <v>262</v>
      </c>
      <c r="AA7811">
        <f t="shared" si="1630"/>
        <v>1370</v>
      </c>
      <c r="AB7811">
        <f t="shared" si="1635"/>
        <v>2.2829448522176477E-4</v>
      </c>
      <c r="AC7811" s="175"/>
    </row>
    <row r="7812" spans="1:29">
      <c r="A7812" t="s">
        <v>16857</v>
      </c>
      <c r="B7812" t="s">
        <v>16858</v>
      </c>
      <c r="C7812">
        <v>2.99</v>
      </c>
      <c r="D7812">
        <v>3.45</v>
      </c>
      <c r="E7812">
        <v>2.38</v>
      </c>
      <c r="F7812">
        <v>3.49</v>
      </c>
      <c r="G7812">
        <v>4.4000000000000004</v>
      </c>
      <c r="H7812">
        <v>2.37</v>
      </c>
      <c r="I7812">
        <v>3.99</v>
      </c>
      <c r="J7812">
        <v>4.9800000000000004</v>
      </c>
      <c r="K7812">
        <v>2.7</v>
      </c>
      <c r="U7812">
        <v>274</v>
      </c>
      <c r="V7812">
        <v>236</v>
      </c>
      <c r="W7812">
        <v>258</v>
      </c>
      <c r="X7812">
        <v>213</v>
      </c>
      <c r="Y7812">
        <v>154</v>
      </c>
      <c r="Z7812">
        <v>226</v>
      </c>
      <c r="AA7812">
        <f t="shared" si="1630"/>
        <v>1361</v>
      </c>
      <c r="AB7812">
        <f t="shared" si="1635"/>
        <v>2.267947404283371E-4</v>
      </c>
      <c r="AC7812" s="175"/>
    </row>
    <row r="7813" spans="1:29">
      <c r="A7813" t="s">
        <v>16859</v>
      </c>
      <c r="B7813" t="s">
        <v>16860</v>
      </c>
      <c r="C7813">
        <v>3.02</v>
      </c>
      <c r="D7813">
        <v>3.47</v>
      </c>
      <c r="E7813">
        <v>2.39</v>
      </c>
      <c r="F7813">
        <v>3.5</v>
      </c>
      <c r="G7813">
        <v>4.4000000000000004</v>
      </c>
      <c r="H7813">
        <v>2.35</v>
      </c>
      <c r="I7813">
        <v>4.03</v>
      </c>
      <c r="J7813">
        <v>4.99</v>
      </c>
      <c r="K7813">
        <v>2.7</v>
      </c>
      <c r="U7813">
        <v>285</v>
      </c>
      <c r="V7813">
        <v>237</v>
      </c>
      <c r="W7813">
        <v>252</v>
      </c>
      <c r="X7813">
        <v>168</v>
      </c>
      <c r="Y7813">
        <v>138</v>
      </c>
      <c r="Z7813">
        <v>171</v>
      </c>
      <c r="AA7813">
        <f t="shared" si="1630"/>
        <v>1251</v>
      </c>
      <c r="AB7813">
        <f t="shared" si="1635"/>
        <v>2.084645262864436E-4</v>
      </c>
      <c r="AC7813" s="175">
        <f t="shared" ref="AC7813" si="1647">SUM(AB7813:AB7816)/4</f>
        <v>1.9480018483521388E-4</v>
      </c>
    </row>
    <row r="7814" spans="1:29">
      <c r="A7814" t="s">
        <v>16861</v>
      </c>
      <c r="B7814" t="s">
        <v>16862</v>
      </c>
      <c r="C7814">
        <v>3.07</v>
      </c>
      <c r="D7814">
        <v>3.52</v>
      </c>
      <c r="E7814">
        <v>2.41</v>
      </c>
      <c r="F7814">
        <v>3.55</v>
      </c>
      <c r="G7814">
        <v>4.42</v>
      </c>
      <c r="H7814">
        <v>2.35</v>
      </c>
      <c r="I7814">
        <v>4.09</v>
      </c>
      <c r="J7814">
        <v>5.03</v>
      </c>
      <c r="K7814">
        <v>2.7</v>
      </c>
      <c r="U7814">
        <v>271</v>
      </c>
      <c r="V7814">
        <v>229</v>
      </c>
      <c r="W7814">
        <v>239</v>
      </c>
      <c r="X7814">
        <v>156</v>
      </c>
      <c r="Y7814">
        <v>140</v>
      </c>
      <c r="Z7814">
        <v>164</v>
      </c>
      <c r="AA7814">
        <f t="shared" ref="AA7814:AA7877" si="1648">SUM(U7814:Z7814)</f>
        <v>1199</v>
      </c>
      <c r="AB7814">
        <f t="shared" si="1635"/>
        <v>1.9979933414663938E-4</v>
      </c>
      <c r="AC7814" s="175"/>
    </row>
    <row r="7815" spans="1:29">
      <c r="A7815" t="s">
        <v>16863</v>
      </c>
      <c r="B7815" t="s">
        <v>16864</v>
      </c>
      <c r="C7815">
        <v>3.15</v>
      </c>
      <c r="D7815">
        <v>3.59</v>
      </c>
      <c r="E7815">
        <v>2.44</v>
      </c>
      <c r="F7815">
        <v>3.7</v>
      </c>
      <c r="G7815">
        <v>4.55</v>
      </c>
      <c r="H7815">
        <v>2.4</v>
      </c>
      <c r="I7815">
        <v>4.17</v>
      </c>
      <c r="J7815">
        <v>5.08</v>
      </c>
      <c r="K7815">
        <v>2.7</v>
      </c>
      <c r="U7815">
        <v>258</v>
      </c>
      <c r="V7815">
        <v>223</v>
      </c>
      <c r="W7815">
        <v>228</v>
      </c>
      <c r="X7815">
        <v>145</v>
      </c>
      <c r="Y7815">
        <v>133</v>
      </c>
      <c r="Z7815">
        <v>149</v>
      </c>
      <c r="AA7815">
        <f t="shared" si="1648"/>
        <v>1136</v>
      </c>
      <c r="AB7815">
        <f t="shared" si="1635"/>
        <v>1.8930112059264582E-4</v>
      </c>
      <c r="AC7815" s="175"/>
    </row>
    <row r="7816" spans="1:29">
      <c r="A7816" t="s">
        <v>16865</v>
      </c>
      <c r="B7816" t="s">
        <v>16866</v>
      </c>
      <c r="C7816">
        <v>3.22</v>
      </c>
      <c r="D7816">
        <v>3.65</v>
      </c>
      <c r="E7816">
        <v>2.4700000000000002</v>
      </c>
      <c r="F7816">
        <v>3.81</v>
      </c>
      <c r="G7816">
        <v>4.6399999999999997</v>
      </c>
      <c r="H7816">
        <v>2.4300000000000002</v>
      </c>
      <c r="I7816">
        <v>4.24</v>
      </c>
      <c r="J7816">
        <v>5.12</v>
      </c>
      <c r="K7816">
        <v>2.7</v>
      </c>
      <c r="U7816">
        <v>244</v>
      </c>
      <c r="V7816">
        <v>215</v>
      </c>
      <c r="W7816">
        <v>218</v>
      </c>
      <c r="X7816">
        <v>133</v>
      </c>
      <c r="Y7816">
        <v>129</v>
      </c>
      <c r="Z7816">
        <v>151</v>
      </c>
      <c r="AA7816">
        <f t="shared" si="1648"/>
        <v>1090</v>
      </c>
      <c r="AB7816">
        <f t="shared" si="1635"/>
        <v>1.8163575831512671E-4</v>
      </c>
      <c r="AC7816" s="175"/>
    </row>
    <row r="7817" spans="1:29">
      <c r="A7817" t="s">
        <v>16867</v>
      </c>
      <c r="B7817" t="s">
        <v>16868</v>
      </c>
      <c r="C7817">
        <v>3.28</v>
      </c>
      <c r="D7817">
        <v>3.69</v>
      </c>
      <c r="E7817">
        <v>2.4900000000000002</v>
      </c>
      <c r="F7817">
        <v>3.91</v>
      </c>
      <c r="G7817">
        <v>4.72</v>
      </c>
      <c r="H7817">
        <v>2.46</v>
      </c>
      <c r="I7817">
        <v>4.3</v>
      </c>
      <c r="J7817">
        <v>5.15</v>
      </c>
      <c r="K7817">
        <v>2.7</v>
      </c>
      <c r="U7817">
        <v>230</v>
      </c>
      <c r="V7817">
        <v>212</v>
      </c>
      <c r="W7817">
        <v>214</v>
      </c>
      <c r="X7817">
        <v>127</v>
      </c>
      <c r="Y7817">
        <v>130</v>
      </c>
      <c r="Z7817">
        <v>145</v>
      </c>
      <c r="AA7817">
        <f t="shared" si="1648"/>
        <v>1058</v>
      </c>
      <c r="AB7817">
        <f t="shared" si="1635"/>
        <v>1.763033323829395E-4</v>
      </c>
      <c r="AC7817" s="175">
        <f t="shared" si="1632"/>
        <v>1.6842967221744433E-4</v>
      </c>
    </row>
    <row r="7818" spans="1:29">
      <c r="A7818" t="s">
        <v>16869</v>
      </c>
      <c r="B7818" t="s">
        <v>16870</v>
      </c>
      <c r="C7818">
        <v>3.3</v>
      </c>
      <c r="D7818">
        <v>3.71</v>
      </c>
      <c r="E7818">
        <v>2.5</v>
      </c>
      <c r="F7818">
        <v>3.96</v>
      </c>
      <c r="G7818">
        <v>4.76</v>
      </c>
      <c r="H7818">
        <v>2.48</v>
      </c>
      <c r="I7818">
        <v>4.32</v>
      </c>
      <c r="J7818">
        <v>5.16</v>
      </c>
      <c r="K7818">
        <v>2.7</v>
      </c>
      <c r="U7818">
        <v>228</v>
      </c>
      <c r="V7818">
        <v>214</v>
      </c>
      <c r="W7818">
        <v>219</v>
      </c>
      <c r="X7818">
        <v>109</v>
      </c>
      <c r="Y7818">
        <v>119</v>
      </c>
      <c r="Z7818">
        <v>117</v>
      </c>
      <c r="AA7818">
        <f t="shared" si="1648"/>
        <v>1006</v>
      </c>
      <c r="AB7818">
        <f t="shared" si="1635"/>
        <v>1.6763814024313528E-4</v>
      </c>
      <c r="AC7818" s="175"/>
    </row>
    <row r="7819" spans="1:29">
      <c r="A7819" t="s">
        <v>16871</v>
      </c>
      <c r="B7819" t="s">
        <v>16872</v>
      </c>
      <c r="C7819">
        <v>3.28</v>
      </c>
      <c r="D7819">
        <v>3.69</v>
      </c>
      <c r="E7819">
        <v>2.4900000000000002</v>
      </c>
      <c r="F7819">
        <v>3.95</v>
      </c>
      <c r="G7819">
        <v>4.76</v>
      </c>
      <c r="H7819">
        <v>2.4900000000000002</v>
      </c>
      <c r="I7819">
        <v>4.3</v>
      </c>
      <c r="J7819">
        <v>5.15</v>
      </c>
      <c r="K7819">
        <v>2.7</v>
      </c>
      <c r="U7819">
        <v>231</v>
      </c>
      <c r="V7819">
        <v>214</v>
      </c>
      <c r="W7819">
        <v>225</v>
      </c>
      <c r="X7819">
        <v>90</v>
      </c>
      <c r="Y7819">
        <v>122</v>
      </c>
      <c r="Z7819">
        <v>112</v>
      </c>
      <c r="AA7819">
        <f t="shared" si="1648"/>
        <v>994</v>
      </c>
      <c r="AB7819">
        <f t="shared" si="1635"/>
        <v>1.6563848051856509E-4</v>
      </c>
      <c r="AC7819" s="175"/>
    </row>
    <row r="7820" spans="1:29">
      <c r="A7820" t="s">
        <v>16873</v>
      </c>
      <c r="B7820" t="s">
        <v>16874</v>
      </c>
      <c r="C7820">
        <v>3.22</v>
      </c>
      <c r="D7820">
        <v>3.64</v>
      </c>
      <c r="E7820">
        <v>2.4700000000000002</v>
      </c>
      <c r="F7820">
        <v>3.9</v>
      </c>
      <c r="G7820">
        <v>4.74</v>
      </c>
      <c r="H7820">
        <v>2.4900000000000002</v>
      </c>
      <c r="I7820">
        <v>4.24</v>
      </c>
      <c r="J7820">
        <v>5.1100000000000003</v>
      </c>
      <c r="K7820">
        <v>2.7</v>
      </c>
      <c r="U7820">
        <v>233</v>
      </c>
      <c r="V7820">
        <v>220</v>
      </c>
      <c r="W7820">
        <v>235</v>
      </c>
      <c r="X7820">
        <v>86</v>
      </c>
      <c r="Y7820">
        <v>111</v>
      </c>
      <c r="Z7820">
        <v>100</v>
      </c>
      <c r="AA7820">
        <f t="shared" si="1648"/>
        <v>985</v>
      </c>
      <c r="AB7820">
        <f t="shared" si="1635"/>
        <v>1.6413873572513745E-4</v>
      </c>
      <c r="AC7820" s="175"/>
    </row>
    <row r="7821" spans="1:29">
      <c r="A7821" t="s">
        <v>16875</v>
      </c>
      <c r="B7821" t="s">
        <v>16876</v>
      </c>
      <c r="C7821">
        <v>3.14</v>
      </c>
      <c r="D7821">
        <v>3.58</v>
      </c>
      <c r="E7821">
        <v>2.44</v>
      </c>
      <c r="F7821">
        <v>3.79</v>
      </c>
      <c r="G7821">
        <v>4.66</v>
      </c>
      <c r="H7821">
        <v>2.46</v>
      </c>
      <c r="I7821">
        <v>4.16</v>
      </c>
      <c r="J7821">
        <v>5.07</v>
      </c>
      <c r="K7821">
        <v>2.7</v>
      </c>
      <c r="U7821">
        <v>240</v>
      </c>
      <c r="V7821">
        <v>232</v>
      </c>
      <c r="W7821">
        <v>245</v>
      </c>
      <c r="X7821">
        <v>73</v>
      </c>
      <c r="Y7821">
        <v>109</v>
      </c>
      <c r="Z7821">
        <v>118</v>
      </c>
      <c r="AA7821">
        <f t="shared" si="1648"/>
        <v>1017</v>
      </c>
      <c r="AB7821">
        <f t="shared" si="1635"/>
        <v>1.6947116165732466E-4</v>
      </c>
      <c r="AC7821" s="175">
        <f t="shared" si="1633"/>
        <v>1.7734482182281983E-4</v>
      </c>
    </row>
    <row r="7822" spans="1:29">
      <c r="A7822" t="s">
        <v>16877</v>
      </c>
      <c r="B7822" t="s">
        <v>16878</v>
      </c>
      <c r="C7822">
        <v>3.11</v>
      </c>
      <c r="D7822">
        <v>3.55</v>
      </c>
      <c r="E7822">
        <v>2.42</v>
      </c>
      <c r="F7822">
        <v>3.71</v>
      </c>
      <c r="G7822">
        <v>4.58</v>
      </c>
      <c r="H7822">
        <v>2.4300000000000002</v>
      </c>
      <c r="I7822">
        <v>4.12</v>
      </c>
      <c r="J7822">
        <v>5.05</v>
      </c>
      <c r="K7822">
        <v>2.7</v>
      </c>
      <c r="U7822">
        <v>234</v>
      </c>
      <c r="V7822">
        <v>239</v>
      </c>
      <c r="W7822">
        <v>253</v>
      </c>
      <c r="X7822">
        <v>84</v>
      </c>
      <c r="Y7822">
        <v>117</v>
      </c>
      <c r="Z7822">
        <v>139</v>
      </c>
      <c r="AA7822">
        <f t="shared" si="1648"/>
        <v>1066</v>
      </c>
      <c r="AB7822">
        <f t="shared" si="1635"/>
        <v>1.7763643886598631E-4</v>
      </c>
      <c r="AC7822" s="175"/>
    </row>
    <row r="7823" spans="1:29">
      <c r="A7823" t="s">
        <v>16879</v>
      </c>
      <c r="B7823" t="s">
        <v>16880</v>
      </c>
      <c r="C7823">
        <v>3.08</v>
      </c>
      <c r="D7823">
        <v>3.52</v>
      </c>
      <c r="E7823">
        <v>2.41</v>
      </c>
      <c r="F7823">
        <v>3.65</v>
      </c>
      <c r="G7823">
        <v>4.5199999999999996</v>
      </c>
      <c r="H7823">
        <v>2.4</v>
      </c>
      <c r="I7823">
        <v>4.09</v>
      </c>
      <c r="J7823">
        <v>5.03</v>
      </c>
      <c r="K7823">
        <v>2.7</v>
      </c>
      <c r="U7823">
        <v>228</v>
      </c>
      <c r="V7823">
        <v>244</v>
      </c>
      <c r="W7823">
        <v>257</v>
      </c>
      <c r="X7823">
        <v>90</v>
      </c>
      <c r="Y7823">
        <v>123</v>
      </c>
      <c r="Z7823">
        <v>135</v>
      </c>
      <c r="AA7823">
        <f t="shared" si="1648"/>
        <v>1077</v>
      </c>
      <c r="AB7823">
        <f t="shared" si="1635"/>
        <v>1.7946946028017565E-4</v>
      </c>
      <c r="AC7823" s="175"/>
    </row>
    <row r="7824" spans="1:29">
      <c r="A7824" t="s">
        <v>16881</v>
      </c>
      <c r="B7824" t="s">
        <v>16882</v>
      </c>
      <c r="C7824">
        <v>3.06</v>
      </c>
      <c r="D7824">
        <v>3.51</v>
      </c>
      <c r="E7824">
        <v>2.4</v>
      </c>
      <c r="F7824">
        <v>3.61</v>
      </c>
      <c r="G7824">
        <v>4.49</v>
      </c>
      <c r="H7824">
        <v>2.39</v>
      </c>
      <c r="I7824">
        <v>4.07</v>
      </c>
      <c r="J7824">
        <v>5.0199999999999996</v>
      </c>
      <c r="K7824">
        <v>2.7</v>
      </c>
      <c r="U7824">
        <v>217</v>
      </c>
      <c r="V7824">
        <v>244</v>
      </c>
      <c r="W7824">
        <v>256</v>
      </c>
      <c r="X7824">
        <v>111</v>
      </c>
      <c r="Y7824">
        <v>127</v>
      </c>
      <c r="Z7824">
        <v>142</v>
      </c>
      <c r="AA7824">
        <f t="shared" si="1648"/>
        <v>1097</v>
      </c>
      <c r="AB7824">
        <f t="shared" si="1635"/>
        <v>1.8280222648779266E-4</v>
      </c>
      <c r="AC7824" s="175"/>
    </row>
    <row r="7825" spans="1:29">
      <c r="A7825" t="s">
        <v>16883</v>
      </c>
      <c r="B7825" t="s">
        <v>16884</v>
      </c>
      <c r="C7825">
        <v>3.04</v>
      </c>
      <c r="D7825">
        <v>3.49</v>
      </c>
      <c r="E7825">
        <v>2.4</v>
      </c>
      <c r="F7825">
        <v>3.57</v>
      </c>
      <c r="G7825">
        <v>4.46</v>
      </c>
      <c r="H7825">
        <v>2.38</v>
      </c>
      <c r="I7825">
        <v>4.05</v>
      </c>
      <c r="J7825">
        <v>5.01</v>
      </c>
      <c r="K7825">
        <v>2.7</v>
      </c>
      <c r="U7825">
        <v>211</v>
      </c>
      <c r="V7825">
        <v>236</v>
      </c>
      <c r="W7825">
        <v>243</v>
      </c>
      <c r="X7825">
        <v>110</v>
      </c>
      <c r="Y7825">
        <v>138</v>
      </c>
      <c r="Z7825">
        <v>147</v>
      </c>
      <c r="AA7825">
        <f t="shared" si="1648"/>
        <v>1085</v>
      </c>
      <c r="AB7825">
        <f t="shared" si="1635"/>
        <v>1.8080256676322246E-4</v>
      </c>
      <c r="AC7825" s="175">
        <f t="shared" si="1634"/>
        <v>1.4560022369526786E-4</v>
      </c>
    </row>
    <row r="7826" spans="1:29">
      <c r="A7826" t="s">
        <v>16885</v>
      </c>
      <c r="B7826" t="s">
        <v>16886</v>
      </c>
      <c r="C7826">
        <v>3.01</v>
      </c>
      <c r="D7826">
        <v>3.47</v>
      </c>
      <c r="E7826">
        <v>2.39</v>
      </c>
      <c r="F7826">
        <v>3.52</v>
      </c>
      <c r="G7826">
        <v>4.41</v>
      </c>
      <c r="H7826">
        <v>2.36</v>
      </c>
      <c r="I7826">
        <v>4.0199999999999996</v>
      </c>
      <c r="J7826">
        <v>4.99</v>
      </c>
      <c r="K7826">
        <v>2.7</v>
      </c>
      <c r="U7826">
        <v>199</v>
      </c>
      <c r="V7826">
        <v>214</v>
      </c>
      <c r="W7826">
        <v>216</v>
      </c>
      <c r="X7826">
        <v>105</v>
      </c>
      <c r="Y7826">
        <v>134</v>
      </c>
      <c r="Z7826">
        <v>126</v>
      </c>
      <c r="AA7826">
        <f t="shared" si="1648"/>
        <v>994</v>
      </c>
      <c r="AB7826">
        <f t="shared" si="1635"/>
        <v>1.6563848051856509E-4</v>
      </c>
      <c r="AC7826" s="175"/>
    </row>
    <row r="7827" spans="1:29">
      <c r="A7827" t="s">
        <v>16887</v>
      </c>
      <c r="B7827" t="s">
        <v>16888</v>
      </c>
      <c r="C7827">
        <v>3</v>
      </c>
      <c r="D7827">
        <v>3.46</v>
      </c>
      <c r="E7827">
        <v>2.38</v>
      </c>
      <c r="F7827">
        <v>3.5</v>
      </c>
      <c r="G7827">
        <v>4.3899999999999997</v>
      </c>
      <c r="H7827">
        <v>2.35</v>
      </c>
      <c r="I7827">
        <v>4.01</v>
      </c>
      <c r="J7827">
        <v>4.99</v>
      </c>
      <c r="K7827">
        <v>2.7</v>
      </c>
      <c r="U7827">
        <v>173</v>
      </c>
      <c r="V7827">
        <v>182</v>
      </c>
      <c r="W7827">
        <v>157</v>
      </c>
      <c r="X7827">
        <v>95</v>
      </c>
      <c r="Y7827">
        <v>122</v>
      </c>
      <c r="Z7827">
        <v>73</v>
      </c>
      <c r="AA7827">
        <f t="shared" si="1648"/>
        <v>802</v>
      </c>
      <c r="AB7827">
        <f t="shared" si="1635"/>
        <v>1.3364392492544184E-4</v>
      </c>
      <c r="AC7827" s="175"/>
    </row>
    <row r="7828" spans="1:29">
      <c r="A7828" t="s">
        <v>16889</v>
      </c>
      <c r="B7828" t="s">
        <v>16890</v>
      </c>
      <c r="C7828">
        <v>3</v>
      </c>
      <c r="D7828">
        <v>3.46</v>
      </c>
      <c r="E7828">
        <v>2.38</v>
      </c>
      <c r="F7828">
        <v>3.49</v>
      </c>
      <c r="G7828">
        <v>4.38</v>
      </c>
      <c r="H7828">
        <v>2.35</v>
      </c>
      <c r="I7828">
        <v>4.01</v>
      </c>
      <c r="J7828">
        <v>4.99</v>
      </c>
      <c r="K7828">
        <v>2.7</v>
      </c>
      <c r="U7828">
        <v>160</v>
      </c>
      <c r="V7828">
        <v>133</v>
      </c>
      <c r="W7828">
        <v>129</v>
      </c>
      <c r="X7828">
        <v>71</v>
      </c>
      <c r="Y7828">
        <v>91</v>
      </c>
      <c r="Z7828">
        <v>30</v>
      </c>
      <c r="AA7828">
        <f t="shared" si="1648"/>
        <v>614</v>
      </c>
      <c r="AB7828">
        <f t="shared" si="1635"/>
        <v>1.0231592257384201E-4</v>
      </c>
      <c r="AC7828" s="175"/>
    </row>
    <row r="7829" spans="1:29">
      <c r="A7829" t="s">
        <v>16891</v>
      </c>
      <c r="B7829" t="s">
        <v>16892</v>
      </c>
      <c r="C7829">
        <v>3</v>
      </c>
      <c r="D7829">
        <v>3.46</v>
      </c>
      <c r="E7829">
        <v>2.38</v>
      </c>
      <c r="F7829">
        <v>3.47</v>
      </c>
      <c r="G7829">
        <v>4.37</v>
      </c>
      <c r="H7829">
        <v>2.34</v>
      </c>
      <c r="I7829">
        <v>4.01</v>
      </c>
      <c r="J7829">
        <v>4.9800000000000004</v>
      </c>
      <c r="K7829">
        <v>2.7</v>
      </c>
      <c r="U7829">
        <v>134</v>
      </c>
      <c r="V7829">
        <v>104</v>
      </c>
      <c r="W7829">
        <v>109</v>
      </c>
      <c r="X7829">
        <v>88</v>
      </c>
      <c r="Y7829">
        <v>68</v>
      </c>
      <c r="Z7829">
        <v>13</v>
      </c>
      <c r="AA7829">
        <f t="shared" si="1648"/>
        <v>516</v>
      </c>
      <c r="AB7829">
        <f t="shared" si="1635"/>
        <v>8.5985368156518696E-5</v>
      </c>
      <c r="AC7829" s="175">
        <f t="shared" si="1636"/>
        <v>8.9609751407302186E-5</v>
      </c>
    </row>
    <row r="7830" spans="1:29">
      <c r="A7830" t="s">
        <v>16893</v>
      </c>
      <c r="B7830" t="s">
        <v>16894</v>
      </c>
      <c r="C7830">
        <v>3</v>
      </c>
      <c r="D7830">
        <v>3.46</v>
      </c>
      <c r="E7830">
        <v>2.38</v>
      </c>
      <c r="F7830">
        <v>3.46</v>
      </c>
      <c r="G7830">
        <v>4.3499999999999996</v>
      </c>
      <c r="H7830">
        <v>2.33</v>
      </c>
      <c r="I7830">
        <v>4.01</v>
      </c>
      <c r="J7830">
        <v>4.9800000000000004</v>
      </c>
      <c r="K7830">
        <v>2.7</v>
      </c>
      <c r="U7830">
        <v>133</v>
      </c>
      <c r="V7830">
        <v>112</v>
      </c>
      <c r="W7830">
        <v>113</v>
      </c>
      <c r="X7830">
        <v>88</v>
      </c>
      <c r="Y7830">
        <v>71</v>
      </c>
      <c r="Z7830">
        <v>15</v>
      </c>
      <c r="AA7830">
        <f t="shared" si="1648"/>
        <v>532</v>
      </c>
      <c r="AB7830">
        <f t="shared" ref="AB7830:AB7893" si="1649">AA7830/$AD$4</f>
        <v>8.86515811226123E-5</v>
      </c>
      <c r="AC7830" s="175"/>
    </row>
    <row r="7831" spans="1:29">
      <c r="A7831" t="s">
        <v>16895</v>
      </c>
      <c r="B7831" t="s">
        <v>16896</v>
      </c>
      <c r="C7831">
        <v>2.99</v>
      </c>
      <c r="D7831">
        <v>3.45</v>
      </c>
      <c r="E7831">
        <v>2.38</v>
      </c>
      <c r="F7831">
        <v>3.44</v>
      </c>
      <c r="G7831">
        <v>4.34</v>
      </c>
      <c r="H7831">
        <v>2.3199999999999998</v>
      </c>
      <c r="I7831">
        <v>4</v>
      </c>
      <c r="J7831">
        <v>4.9800000000000004</v>
      </c>
      <c r="K7831">
        <v>2.7</v>
      </c>
      <c r="U7831">
        <v>146</v>
      </c>
      <c r="V7831">
        <v>111</v>
      </c>
      <c r="W7831">
        <v>118</v>
      </c>
      <c r="X7831">
        <v>67</v>
      </c>
      <c r="Y7831">
        <v>69</v>
      </c>
      <c r="Z7831">
        <v>12</v>
      </c>
      <c r="AA7831">
        <f t="shared" si="1648"/>
        <v>523</v>
      </c>
      <c r="AB7831">
        <f t="shared" si="1649"/>
        <v>8.715183632918465E-5</v>
      </c>
      <c r="AC7831" s="175"/>
    </row>
    <row r="7832" spans="1:29">
      <c r="A7832" t="s">
        <v>16897</v>
      </c>
      <c r="B7832" t="s">
        <v>16898</v>
      </c>
      <c r="C7832">
        <v>2.99</v>
      </c>
      <c r="D7832">
        <v>3.45</v>
      </c>
      <c r="E7832">
        <v>2.38</v>
      </c>
      <c r="F7832">
        <v>3.44</v>
      </c>
      <c r="G7832">
        <v>4.33</v>
      </c>
      <c r="H7832">
        <v>2.31</v>
      </c>
      <c r="I7832">
        <v>4</v>
      </c>
      <c r="J7832">
        <v>4.9800000000000004</v>
      </c>
      <c r="K7832">
        <v>2.7</v>
      </c>
      <c r="U7832">
        <v>156</v>
      </c>
      <c r="V7832">
        <v>123</v>
      </c>
      <c r="W7832">
        <v>128</v>
      </c>
      <c r="X7832">
        <v>84</v>
      </c>
      <c r="Y7832">
        <v>66</v>
      </c>
      <c r="Z7832">
        <v>23</v>
      </c>
      <c r="AA7832">
        <f t="shared" si="1648"/>
        <v>580</v>
      </c>
      <c r="AB7832">
        <f t="shared" si="1649"/>
        <v>9.6650220020893111E-5</v>
      </c>
      <c r="AC7832" s="175"/>
    </row>
    <row r="7833" spans="1:29">
      <c r="A7833" t="s">
        <v>16899</v>
      </c>
      <c r="B7833" t="s">
        <v>16900</v>
      </c>
      <c r="C7833">
        <v>3</v>
      </c>
      <c r="D7833">
        <v>3.46</v>
      </c>
      <c r="E7833">
        <v>2.38</v>
      </c>
      <c r="F7833">
        <v>3.44</v>
      </c>
      <c r="G7833">
        <v>4.33</v>
      </c>
      <c r="H7833">
        <v>2.31</v>
      </c>
      <c r="I7833">
        <v>4.01</v>
      </c>
      <c r="J7833">
        <v>4.9800000000000004</v>
      </c>
      <c r="K7833">
        <v>2.7</v>
      </c>
      <c r="U7833">
        <v>171</v>
      </c>
      <c r="V7833">
        <v>153</v>
      </c>
      <c r="W7833">
        <v>154</v>
      </c>
      <c r="X7833">
        <v>104</v>
      </c>
      <c r="Y7833">
        <v>106</v>
      </c>
      <c r="Z7833">
        <v>53</v>
      </c>
      <c r="AA7833">
        <f t="shared" si="1648"/>
        <v>741</v>
      </c>
      <c r="AB7833">
        <f t="shared" si="1649"/>
        <v>1.2347898799220999E-4</v>
      </c>
      <c r="AC7833" s="175">
        <f t="shared" si="1637"/>
        <v>1.8280222648779266E-4</v>
      </c>
    </row>
    <row r="7834" spans="1:29">
      <c r="A7834" t="s">
        <v>16901</v>
      </c>
      <c r="B7834" t="s">
        <v>16902</v>
      </c>
      <c r="C7834">
        <v>3.01</v>
      </c>
      <c r="D7834">
        <v>3.46</v>
      </c>
      <c r="E7834">
        <v>2.38</v>
      </c>
      <c r="F7834">
        <v>3.45</v>
      </c>
      <c r="G7834">
        <v>4.33</v>
      </c>
      <c r="H7834">
        <v>2.31</v>
      </c>
      <c r="I7834">
        <v>4.0199999999999996</v>
      </c>
      <c r="J7834">
        <v>4.99</v>
      </c>
      <c r="K7834">
        <v>2.7</v>
      </c>
      <c r="U7834">
        <v>206</v>
      </c>
      <c r="V7834">
        <v>230</v>
      </c>
      <c r="W7834">
        <v>206</v>
      </c>
      <c r="X7834">
        <v>125</v>
      </c>
      <c r="Y7834">
        <v>144</v>
      </c>
      <c r="Z7834">
        <v>168</v>
      </c>
      <c r="AA7834">
        <f t="shared" si="1648"/>
        <v>1079</v>
      </c>
      <c r="AB7834">
        <f t="shared" si="1649"/>
        <v>1.7980273690093736E-4</v>
      </c>
      <c r="AC7834" s="175"/>
    </row>
    <row r="7835" spans="1:29">
      <c r="A7835" t="s">
        <v>16903</v>
      </c>
      <c r="B7835" t="s">
        <v>16904</v>
      </c>
      <c r="C7835">
        <v>3.01</v>
      </c>
      <c r="D7835">
        <v>3.47</v>
      </c>
      <c r="E7835">
        <v>2.38</v>
      </c>
      <c r="F7835">
        <v>3.46</v>
      </c>
      <c r="G7835">
        <v>4.34</v>
      </c>
      <c r="H7835">
        <v>2.31</v>
      </c>
      <c r="I7835">
        <v>4.0199999999999996</v>
      </c>
      <c r="J7835">
        <v>4.99</v>
      </c>
      <c r="K7835">
        <v>2.7</v>
      </c>
      <c r="U7835">
        <v>230</v>
      </c>
      <c r="V7835">
        <v>238</v>
      </c>
      <c r="W7835">
        <v>256</v>
      </c>
      <c r="X7835">
        <v>188</v>
      </c>
      <c r="Y7835">
        <v>122</v>
      </c>
      <c r="Z7835">
        <v>262</v>
      </c>
      <c r="AA7835">
        <f t="shared" si="1648"/>
        <v>1296</v>
      </c>
      <c r="AB7835">
        <f t="shared" si="1649"/>
        <v>2.1596325025358186E-4</v>
      </c>
      <c r="AC7835" s="175"/>
    </row>
    <row r="7836" spans="1:29">
      <c r="A7836" t="s">
        <v>16905</v>
      </c>
      <c r="B7836" t="s">
        <v>16906</v>
      </c>
      <c r="C7836">
        <v>3.02</v>
      </c>
      <c r="D7836">
        <v>3.48</v>
      </c>
      <c r="E7836">
        <v>2.39</v>
      </c>
      <c r="F7836">
        <v>3.48</v>
      </c>
      <c r="G7836">
        <v>4.3499999999999996</v>
      </c>
      <c r="H7836">
        <v>2.31</v>
      </c>
      <c r="I7836">
        <v>4.03</v>
      </c>
      <c r="J7836">
        <v>5</v>
      </c>
      <c r="K7836">
        <v>2.7</v>
      </c>
      <c r="U7836">
        <v>228</v>
      </c>
      <c r="V7836">
        <v>222</v>
      </c>
      <c r="W7836">
        <v>242</v>
      </c>
      <c r="X7836">
        <v>200</v>
      </c>
      <c r="Y7836">
        <v>154</v>
      </c>
      <c r="Z7836">
        <v>226</v>
      </c>
      <c r="AA7836">
        <f t="shared" si="1648"/>
        <v>1272</v>
      </c>
      <c r="AB7836">
        <f t="shared" si="1649"/>
        <v>2.1196393080444143E-4</v>
      </c>
      <c r="AC7836" s="175"/>
    </row>
    <row r="7837" spans="1:29">
      <c r="A7837" t="s">
        <v>16907</v>
      </c>
      <c r="B7837" t="s">
        <v>16908</v>
      </c>
      <c r="C7837">
        <v>3.09</v>
      </c>
      <c r="D7837">
        <v>3.53</v>
      </c>
      <c r="E7837">
        <v>2.41</v>
      </c>
      <c r="F7837">
        <v>3.54</v>
      </c>
      <c r="G7837">
        <v>4.4000000000000004</v>
      </c>
      <c r="H7837">
        <v>2.3199999999999998</v>
      </c>
      <c r="I7837">
        <v>4.0999999999999996</v>
      </c>
      <c r="J7837">
        <v>5.04</v>
      </c>
      <c r="K7837">
        <v>2.7</v>
      </c>
      <c r="U7837">
        <v>241</v>
      </c>
      <c r="V7837">
        <v>222</v>
      </c>
      <c r="W7837">
        <v>234</v>
      </c>
      <c r="X7837">
        <v>149</v>
      </c>
      <c r="Y7837">
        <v>138</v>
      </c>
      <c r="Z7837">
        <v>171</v>
      </c>
      <c r="AA7837">
        <f t="shared" si="1648"/>
        <v>1155</v>
      </c>
      <c r="AB7837">
        <f t="shared" si="1649"/>
        <v>1.9246724848988198E-4</v>
      </c>
      <c r="AC7837" s="175">
        <f t="shared" si="1638"/>
        <v>1.7884456661624746E-4</v>
      </c>
    </row>
    <row r="7838" spans="1:29">
      <c r="A7838" t="s">
        <v>16909</v>
      </c>
      <c r="B7838" t="s">
        <v>16910</v>
      </c>
      <c r="C7838">
        <v>3.2</v>
      </c>
      <c r="D7838">
        <v>3.63</v>
      </c>
      <c r="E7838">
        <v>2.4500000000000002</v>
      </c>
      <c r="F7838">
        <v>3.68</v>
      </c>
      <c r="G7838">
        <v>4.5</v>
      </c>
      <c r="H7838">
        <v>2.34</v>
      </c>
      <c r="I7838">
        <v>4.22</v>
      </c>
      <c r="J7838">
        <v>5.0999999999999996</v>
      </c>
      <c r="K7838">
        <v>2.7</v>
      </c>
      <c r="U7838">
        <v>228</v>
      </c>
      <c r="V7838">
        <v>212</v>
      </c>
      <c r="W7838">
        <v>219</v>
      </c>
      <c r="X7838">
        <v>130</v>
      </c>
      <c r="Y7838">
        <v>140</v>
      </c>
      <c r="Z7838">
        <v>164</v>
      </c>
      <c r="AA7838">
        <f t="shared" si="1648"/>
        <v>1093</v>
      </c>
      <c r="AB7838">
        <f t="shared" si="1649"/>
        <v>1.8213567324626927E-4</v>
      </c>
      <c r="AC7838" s="175"/>
    </row>
    <row r="7839" spans="1:29">
      <c r="A7839" t="s">
        <v>16911</v>
      </c>
      <c r="B7839" t="s">
        <v>16912</v>
      </c>
      <c r="C7839">
        <v>3.34</v>
      </c>
      <c r="D7839">
        <v>3.74</v>
      </c>
      <c r="E7839">
        <v>2.5099999999999998</v>
      </c>
      <c r="F7839">
        <v>3.91</v>
      </c>
      <c r="G7839">
        <v>4.67</v>
      </c>
      <c r="H7839">
        <v>2.4</v>
      </c>
      <c r="I7839">
        <v>4.37</v>
      </c>
      <c r="J7839">
        <v>5.18</v>
      </c>
      <c r="K7839">
        <v>2.7</v>
      </c>
      <c r="U7839">
        <v>204</v>
      </c>
      <c r="V7839">
        <v>206</v>
      </c>
      <c r="W7839">
        <v>208</v>
      </c>
      <c r="X7839">
        <v>150</v>
      </c>
      <c r="Y7839">
        <v>133</v>
      </c>
      <c r="Z7839">
        <v>149</v>
      </c>
      <c r="AA7839">
        <f t="shared" si="1648"/>
        <v>1050</v>
      </c>
      <c r="AB7839">
        <f t="shared" si="1649"/>
        <v>1.7497022589989269E-4</v>
      </c>
      <c r="AC7839" s="175"/>
    </row>
    <row r="7840" spans="1:29">
      <c r="A7840" t="s">
        <v>16913</v>
      </c>
      <c r="B7840" t="s">
        <v>16914</v>
      </c>
      <c r="C7840">
        <v>3.47</v>
      </c>
      <c r="D7840">
        <v>3.84</v>
      </c>
      <c r="E7840">
        <v>2.5499999999999998</v>
      </c>
      <c r="F7840">
        <v>4.12</v>
      </c>
      <c r="G7840">
        <v>4.8499999999999996</v>
      </c>
      <c r="H7840">
        <v>2.4700000000000002</v>
      </c>
      <c r="I7840">
        <v>4.49</v>
      </c>
      <c r="J7840">
        <v>5.26</v>
      </c>
      <c r="K7840">
        <v>2.7</v>
      </c>
      <c r="U7840">
        <v>211</v>
      </c>
      <c r="V7840">
        <v>198</v>
      </c>
      <c r="W7840">
        <v>197</v>
      </c>
      <c r="X7840">
        <v>109</v>
      </c>
      <c r="Y7840">
        <v>129</v>
      </c>
      <c r="Z7840">
        <v>151</v>
      </c>
      <c r="AA7840">
        <f t="shared" si="1648"/>
        <v>995</v>
      </c>
      <c r="AB7840">
        <f t="shared" si="1649"/>
        <v>1.6580511882894594E-4</v>
      </c>
      <c r="AC7840" s="175"/>
    </row>
    <row r="7841" spans="1:29">
      <c r="A7841" t="s">
        <v>16915</v>
      </c>
      <c r="B7841" t="s">
        <v>16916</v>
      </c>
      <c r="C7841">
        <v>3.56</v>
      </c>
      <c r="D7841">
        <v>3.9</v>
      </c>
      <c r="E7841">
        <v>2.58</v>
      </c>
      <c r="F7841">
        <v>4.28</v>
      </c>
      <c r="G7841">
        <v>4.9800000000000004</v>
      </c>
      <c r="H7841">
        <v>2.52</v>
      </c>
      <c r="I7841">
        <v>4.58</v>
      </c>
      <c r="J7841">
        <v>5.3</v>
      </c>
      <c r="K7841">
        <v>2.7</v>
      </c>
      <c r="U7841">
        <v>194</v>
      </c>
      <c r="V7841">
        <v>195</v>
      </c>
      <c r="W7841">
        <v>194</v>
      </c>
      <c r="X7841">
        <v>107</v>
      </c>
      <c r="Y7841">
        <v>130</v>
      </c>
      <c r="Z7841">
        <v>145</v>
      </c>
      <c r="AA7841">
        <f t="shared" si="1648"/>
        <v>965</v>
      </c>
      <c r="AB7841">
        <f t="shared" si="1649"/>
        <v>1.6080596951752044E-4</v>
      </c>
      <c r="AC7841" s="175">
        <f t="shared" si="1639"/>
        <v>1.5368218174873912E-4</v>
      </c>
    </row>
    <row r="7842" spans="1:29">
      <c r="A7842" t="s">
        <v>16917</v>
      </c>
      <c r="B7842" t="s">
        <v>16918</v>
      </c>
      <c r="C7842">
        <v>3.59</v>
      </c>
      <c r="D7842">
        <v>3.93</v>
      </c>
      <c r="E7842">
        <v>2.6</v>
      </c>
      <c r="F7842">
        <v>4.38</v>
      </c>
      <c r="G7842">
        <v>5.0599999999999996</v>
      </c>
      <c r="H7842">
        <v>2.56</v>
      </c>
      <c r="I7842">
        <v>4.62</v>
      </c>
      <c r="J7842">
        <v>5.32</v>
      </c>
      <c r="K7842">
        <v>2.7</v>
      </c>
      <c r="U7842">
        <v>180</v>
      </c>
      <c r="V7842">
        <v>196</v>
      </c>
      <c r="W7842">
        <v>199</v>
      </c>
      <c r="X7842">
        <v>86</v>
      </c>
      <c r="Y7842">
        <v>119</v>
      </c>
      <c r="Z7842">
        <v>117</v>
      </c>
      <c r="AA7842">
        <f t="shared" si="1648"/>
        <v>897</v>
      </c>
      <c r="AB7842">
        <f t="shared" si="1649"/>
        <v>1.4947456441162264E-4</v>
      </c>
      <c r="AC7842" s="175"/>
    </row>
    <row r="7843" spans="1:29">
      <c r="A7843" t="s">
        <v>16919</v>
      </c>
      <c r="B7843" t="s">
        <v>16920</v>
      </c>
      <c r="C7843">
        <v>3.57</v>
      </c>
      <c r="D7843">
        <v>3.92</v>
      </c>
      <c r="E7843">
        <v>2.59</v>
      </c>
      <c r="F7843">
        <v>4.3899999999999997</v>
      </c>
      <c r="G7843">
        <v>5.09</v>
      </c>
      <c r="H7843">
        <v>2.57</v>
      </c>
      <c r="I7843">
        <v>4.5999999999999996</v>
      </c>
      <c r="J7843">
        <v>5.31</v>
      </c>
      <c r="K7843">
        <v>2.7</v>
      </c>
      <c r="U7843">
        <v>161</v>
      </c>
      <c r="V7843">
        <v>196</v>
      </c>
      <c r="W7843">
        <v>205</v>
      </c>
      <c r="X7843">
        <v>122</v>
      </c>
      <c r="Y7843">
        <v>122</v>
      </c>
      <c r="Z7843">
        <v>112</v>
      </c>
      <c r="AA7843">
        <f t="shared" si="1648"/>
        <v>918</v>
      </c>
      <c r="AB7843">
        <f t="shared" si="1649"/>
        <v>1.5297396892962047E-4</v>
      </c>
      <c r="AC7843" s="175"/>
    </row>
    <row r="7844" spans="1:29">
      <c r="A7844" t="s">
        <v>16921</v>
      </c>
      <c r="B7844" t="s">
        <v>16922</v>
      </c>
      <c r="C7844">
        <v>3.51</v>
      </c>
      <c r="D7844">
        <v>3.87</v>
      </c>
      <c r="E7844">
        <v>2.57</v>
      </c>
      <c r="F7844">
        <v>4.34</v>
      </c>
      <c r="G7844">
        <v>5.0599999999999996</v>
      </c>
      <c r="H7844">
        <v>2.58</v>
      </c>
      <c r="I7844">
        <v>4.53</v>
      </c>
      <c r="J7844">
        <v>5.28</v>
      </c>
      <c r="K7844">
        <v>2.7</v>
      </c>
      <c r="U7844">
        <v>168</v>
      </c>
      <c r="V7844">
        <v>203</v>
      </c>
      <c r="W7844">
        <v>216</v>
      </c>
      <c r="X7844">
        <v>111</v>
      </c>
      <c r="Y7844">
        <v>111</v>
      </c>
      <c r="Z7844">
        <v>100</v>
      </c>
      <c r="AA7844">
        <f t="shared" si="1648"/>
        <v>909</v>
      </c>
      <c r="AB7844">
        <f t="shared" si="1649"/>
        <v>1.5147422413619283E-4</v>
      </c>
      <c r="AC7844" s="175"/>
    </row>
    <row r="7845" spans="1:29">
      <c r="A7845" t="s">
        <v>16923</v>
      </c>
      <c r="B7845" t="s">
        <v>16924</v>
      </c>
      <c r="C7845">
        <v>3.44</v>
      </c>
      <c r="D7845">
        <v>3.82</v>
      </c>
      <c r="E7845">
        <v>2.54</v>
      </c>
      <c r="F7845">
        <v>4.2300000000000004</v>
      </c>
      <c r="G7845">
        <v>4.99</v>
      </c>
      <c r="H7845">
        <v>2.56</v>
      </c>
      <c r="I7845">
        <v>4.46</v>
      </c>
      <c r="J7845">
        <v>5.24</v>
      </c>
      <c r="K7845">
        <v>2.7</v>
      </c>
      <c r="U7845">
        <v>181</v>
      </c>
      <c r="V7845">
        <v>214</v>
      </c>
      <c r="W7845">
        <v>225</v>
      </c>
      <c r="X7845">
        <v>95</v>
      </c>
      <c r="Y7845">
        <v>109</v>
      </c>
      <c r="Z7845">
        <v>118</v>
      </c>
      <c r="AA7845">
        <f t="shared" si="1648"/>
        <v>942</v>
      </c>
      <c r="AB7845">
        <f t="shared" si="1649"/>
        <v>1.5697328837876087E-4</v>
      </c>
      <c r="AC7845" s="175">
        <f t="shared" si="1640"/>
        <v>1.6401375699235179E-4</v>
      </c>
    </row>
    <row r="7846" spans="1:29">
      <c r="A7846" t="s">
        <v>16925</v>
      </c>
      <c r="B7846" t="s">
        <v>16926</v>
      </c>
      <c r="C7846">
        <v>3.38</v>
      </c>
      <c r="D7846">
        <v>3.77</v>
      </c>
      <c r="E7846">
        <v>2.52</v>
      </c>
      <c r="F7846">
        <v>4.13</v>
      </c>
      <c r="G7846">
        <v>4.91</v>
      </c>
      <c r="H7846">
        <v>2.5299999999999998</v>
      </c>
      <c r="I7846">
        <v>4.4000000000000004</v>
      </c>
      <c r="J7846">
        <v>5.2</v>
      </c>
      <c r="K7846">
        <v>2.7</v>
      </c>
      <c r="U7846">
        <v>196</v>
      </c>
      <c r="V7846">
        <v>222</v>
      </c>
      <c r="W7846">
        <v>233</v>
      </c>
      <c r="X7846">
        <v>75</v>
      </c>
      <c r="Y7846">
        <v>117</v>
      </c>
      <c r="Z7846">
        <v>139</v>
      </c>
      <c r="AA7846">
        <f t="shared" si="1648"/>
        <v>982</v>
      </c>
      <c r="AB7846">
        <f t="shared" si="1649"/>
        <v>1.6363882079399489E-4</v>
      </c>
      <c r="AC7846" s="175"/>
    </row>
    <row r="7847" spans="1:29">
      <c r="A7847" t="s">
        <v>16927</v>
      </c>
      <c r="B7847" t="s">
        <v>16928</v>
      </c>
      <c r="C7847">
        <v>3.33</v>
      </c>
      <c r="D7847">
        <v>3.73</v>
      </c>
      <c r="E7847">
        <v>2.5</v>
      </c>
      <c r="F7847">
        <v>4.0599999999999996</v>
      </c>
      <c r="G7847">
        <v>4.8499999999999996</v>
      </c>
      <c r="H7847">
        <v>2.5099999999999998</v>
      </c>
      <c r="I7847">
        <v>4.3499999999999996</v>
      </c>
      <c r="J7847">
        <v>5.18</v>
      </c>
      <c r="K7847">
        <v>2.7</v>
      </c>
      <c r="U7847">
        <v>197</v>
      </c>
      <c r="V7847">
        <v>229</v>
      </c>
      <c r="W7847">
        <v>239</v>
      </c>
      <c r="X7847">
        <v>80</v>
      </c>
      <c r="Y7847">
        <v>123</v>
      </c>
      <c r="Z7847">
        <v>135</v>
      </c>
      <c r="AA7847">
        <f t="shared" si="1648"/>
        <v>1003</v>
      </c>
      <c r="AB7847">
        <f t="shared" si="1649"/>
        <v>1.6713822531199275E-4</v>
      </c>
      <c r="AC7847" s="175"/>
    </row>
    <row r="7848" spans="1:29">
      <c r="A7848" t="s">
        <v>16929</v>
      </c>
      <c r="B7848" t="s">
        <v>16930</v>
      </c>
      <c r="C7848">
        <v>3.28</v>
      </c>
      <c r="D7848">
        <v>3.7</v>
      </c>
      <c r="E7848">
        <v>2.48</v>
      </c>
      <c r="F7848">
        <v>3.99</v>
      </c>
      <c r="G7848">
        <v>4.79</v>
      </c>
      <c r="H7848">
        <v>2.4900000000000002</v>
      </c>
      <c r="I7848">
        <v>4.3</v>
      </c>
      <c r="J7848">
        <v>5.15</v>
      </c>
      <c r="K7848">
        <v>2.7</v>
      </c>
      <c r="U7848">
        <v>187</v>
      </c>
      <c r="V7848">
        <v>231</v>
      </c>
      <c r="W7848">
        <v>238</v>
      </c>
      <c r="X7848">
        <v>85</v>
      </c>
      <c r="Y7848">
        <v>127</v>
      </c>
      <c r="Z7848">
        <v>142</v>
      </c>
      <c r="AA7848">
        <f t="shared" si="1648"/>
        <v>1010</v>
      </c>
      <c r="AB7848">
        <f t="shared" si="1649"/>
        <v>1.683046934846587E-4</v>
      </c>
      <c r="AC7848" s="175"/>
    </row>
    <row r="7849" spans="1:29">
      <c r="A7849" t="s">
        <v>16931</v>
      </c>
      <c r="B7849" t="s">
        <v>16932</v>
      </c>
      <c r="C7849">
        <v>3.23</v>
      </c>
      <c r="D7849">
        <v>3.65</v>
      </c>
      <c r="E7849">
        <v>2.46</v>
      </c>
      <c r="F7849">
        <v>3.9</v>
      </c>
      <c r="G7849">
        <v>4.72</v>
      </c>
      <c r="H7849">
        <v>2.46</v>
      </c>
      <c r="I7849">
        <v>4.25</v>
      </c>
      <c r="J7849">
        <v>5.12</v>
      </c>
      <c r="K7849">
        <v>2.7</v>
      </c>
      <c r="U7849">
        <v>186</v>
      </c>
      <c r="V7849">
        <v>224</v>
      </c>
      <c r="W7849">
        <v>226</v>
      </c>
      <c r="X7849">
        <v>83</v>
      </c>
      <c r="Y7849">
        <v>138</v>
      </c>
      <c r="Z7849">
        <v>147</v>
      </c>
      <c r="AA7849">
        <f t="shared" si="1648"/>
        <v>1004</v>
      </c>
      <c r="AB7849">
        <f t="shared" si="1649"/>
        <v>1.673048636223736E-4</v>
      </c>
      <c r="AC7849" s="175">
        <f t="shared" si="1641"/>
        <v>1.3568524422760727E-4</v>
      </c>
    </row>
    <row r="7850" spans="1:29">
      <c r="A7850" t="s">
        <v>16933</v>
      </c>
      <c r="B7850" t="s">
        <v>16934</v>
      </c>
      <c r="C7850">
        <v>3.2</v>
      </c>
      <c r="D7850">
        <v>3.63</v>
      </c>
      <c r="E7850">
        <v>2.4500000000000002</v>
      </c>
      <c r="F7850">
        <v>3.86</v>
      </c>
      <c r="G7850">
        <v>4.6900000000000004</v>
      </c>
      <c r="H7850">
        <v>2.4500000000000002</v>
      </c>
      <c r="I7850">
        <v>4.22</v>
      </c>
      <c r="J7850">
        <v>5.0999999999999996</v>
      </c>
      <c r="K7850">
        <v>2.7</v>
      </c>
      <c r="U7850">
        <v>177</v>
      </c>
      <c r="V7850">
        <v>202</v>
      </c>
      <c r="W7850">
        <v>200</v>
      </c>
      <c r="X7850">
        <v>93</v>
      </c>
      <c r="Y7850">
        <v>134</v>
      </c>
      <c r="Z7850">
        <v>126</v>
      </c>
      <c r="AA7850">
        <f t="shared" si="1648"/>
        <v>932</v>
      </c>
      <c r="AB7850">
        <f t="shared" si="1649"/>
        <v>1.5530690527495238E-4</v>
      </c>
      <c r="AC7850" s="175"/>
    </row>
    <row r="7851" spans="1:29">
      <c r="A7851" t="s">
        <v>16935</v>
      </c>
      <c r="B7851" t="s">
        <v>16936</v>
      </c>
      <c r="C7851">
        <v>3.18</v>
      </c>
      <c r="D7851">
        <v>3.61</v>
      </c>
      <c r="E7851">
        <v>2.44</v>
      </c>
      <c r="F7851">
        <v>3.8</v>
      </c>
      <c r="G7851">
        <v>4.6500000000000004</v>
      </c>
      <c r="H7851">
        <v>2.4300000000000002</v>
      </c>
      <c r="I7851">
        <v>4.2</v>
      </c>
      <c r="J7851">
        <v>5.09</v>
      </c>
      <c r="K7851">
        <v>2.7</v>
      </c>
      <c r="U7851">
        <v>160</v>
      </c>
      <c r="V7851">
        <v>171</v>
      </c>
      <c r="W7851">
        <v>144</v>
      </c>
      <c r="X7851">
        <v>84</v>
      </c>
      <c r="Y7851">
        <v>122</v>
      </c>
      <c r="Z7851">
        <v>73</v>
      </c>
      <c r="AA7851">
        <f t="shared" si="1648"/>
        <v>754</v>
      </c>
      <c r="AB7851">
        <f t="shared" si="1649"/>
        <v>1.2564528602716104E-4</v>
      </c>
      <c r="AC7851" s="175"/>
    </row>
    <row r="7852" spans="1:29">
      <c r="A7852" t="s">
        <v>16937</v>
      </c>
      <c r="B7852" t="s">
        <v>16938</v>
      </c>
      <c r="C7852">
        <v>3.15</v>
      </c>
      <c r="D7852">
        <v>3.58</v>
      </c>
      <c r="E7852">
        <v>2.4300000000000002</v>
      </c>
      <c r="F7852">
        <v>3.76</v>
      </c>
      <c r="G7852">
        <v>4.6100000000000003</v>
      </c>
      <c r="H7852">
        <v>2.42</v>
      </c>
      <c r="I7852">
        <v>4.17</v>
      </c>
      <c r="J7852">
        <v>5.07</v>
      </c>
      <c r="K7852">
        <v>2.7</v>
      </c>
      <c r="U7852">
        <v>145</v>
      </c>
      <c r="V7852">
        <v>125</v>
      </c>
      <c r="W7852">
        <v>115</v>
      </c>
      <c r="X7852">
        <v>61</v>
      </c>
      <c r="Y7852">
        <v>91</v>
      </c>
      <c r="Z7852">
        <v>30</v>
      </c>
      <c r="AA7852">
        <f t="shared" si="1648"/>
        <v>567</v>
      </c>
      <c r="AB7852">
        <f t="shared" si="1649"/>
        <v>9.4483921985942057E-5</v>
      </c>
      <c r="AC7852" s="175"/>
    </row>
    <row r="7853" spans="1:29">
      <c r="A7853" t="s">
        <v>16939</v>
      </c>
      <c r="B7853" t="s">
        <v>16940</v>
      </c>
      <c r="C7853">
        <v>3.11</v>
      </c>
      <c r="D7853">
        <v>3.55</v>
      </c>
      <c r="E7853">
        <v>2.42</v>
      </c>
      <c r="F7853">
        <v>3.7</v>
      </c>
      <c r="G7853">
        <v>4.5599999999999996</v>
      </c>
      <c r="H7853">
        <v>2.41</v>
      </c>
      <c r="I7853">
        <v>4.12</v>
      </c>
      <c r="J7853">
        <v>5.05</v>
      </c>
      <c r="K7853">
        <v>2.7</v>
      </c>
      <c r="U7853">
        <v>149</v>
      </c>
      <c r="V7853">
        <v>104</v>
      </c>
      <c r="W7853">
        <v>108</v>
      </c>
      <c r="X7853">
        <v>76</v>
      </c>
      <c r="Y7853">
        <v>68</v>
      </c>
      <c r="Z7853">
        <v>13</v>
      </c>
      <c r="AA7853">
        <f t="shared" si="1648"/>
        <v>518</v>
      </c>
      <c r="AB7853">
        <f t="shared" si="1649"/>
        <v>8.6318644777280405E-5</v>
      </c>
      <c r="AC7853" s="175">
        <f t="shared" ref="AC7853" si="1650">SUM(AB7853:AB7856)/4</f>
        <v>9.5567071003417584E-5</v>
      </c>
    </row>
    <row r="7854" spans="1:29">
      <c r="A7854" t="s">
        <v>16941</v>
      </c>
      <c r="B7854" t="s">
        <v>16942</v>
      </c>
      <c r="C7854">
        <v>3.08</v>
      </c>
      <c r="D7854">
        <v>3.53</v>
      </c>
      <c r="E7854">
        <v>2.41</v>
      </c>
      <c r="F7854">
        <v>3.66</v>
      </c>
      <c r="G7854">
        <v>4.53</v>
      </c>
      <c r="H7854">
        <v>2.4</v>
      </c>
      <c r="I7854">
        <v>4.09</v>
      </c>
      <c r="J7854">
        <v>5.03</v>
      </c>
      <c r="K7854">
        <v>2.7</v>
      </c>
      <c r="U7854">
        <v>159</v>
      </c>
      <c r="V7854">
        <v>113</v>
      </c>
      <c r="W7854">
        <v>113</v>
      </c>
      <c r="X7854">
        <v>97</v>
      </c>
      <c r="Y7854">
        <v>71</v>
      </c>
      <c r="Z7854">
        <v>15</v>
      </c>
      <c r="AA7854">
        <f t="shared" si="1648"/>
        <v>568</v>
      </c>
      <c r="AB7854">
        <f t="shared" si="1649"/>
        <v>9.4650560296322912E-5</v>
      </c>
      <c r="AC7854" s="175"/>
    </row>
    <row r="7855" spans="1:29">
      <c r="A7855" t="s">
        <v>16943</v>
      </c>
      <c r="B7855" t="s">
        <v>16944</v>
      </c>
      <c r="C7855">
        <v>3.05</v>
      </c>
      <c r="D7855">
        <v>3.5</v>
      </c>
      <c r="E7855">
        <v>2.39</v>
      </c>
      <c r="F7855">
        <v>3.59</v>
      </c>
      <c r="G7855">
        <v>4.47</v>
      </c>
      <c r="H7855">
        <v>2.37</v>
      </c>
      <c r="I7855">
        <v>4.0599999999999996</v>
      </c>
      <c r="J7855">
        <v>5.01</v>
      </c>
      <c r="K7855">
        <v>2.7</v>
      </c>
      <c r="U7855">
        <v>143</v>
      </c>
      <c r="V7855">
        <v>111</v>
      </c>
      <c r="W7855">
        <v>117</v>
      </c>
      <c r="X7855">
        <v>110</v>
      </c>
      <c r="Y7855">
        <v>69</v>
      </c>
      <c r="Z7855">
        <v>12</v>
      </c>
      <c r="AA7855">
        <f t="shared" si="1648"/>
        <v>562</v>
      </c>
      <c r="AB7855">
        <f t="shared" si="1649"/>
        <v>9.3650730434037812E-5</v>
      </c>
      <c r="AC7855" s="175"/>
    </row>
    <row r="7856" spans="1:29">
      <c r="A7856" t="s">
        <v>16945</v>
      </c>
      <c r="B7856" t="s">
        <v>16946</v>
      </c>
      <c r="C7856">
        <v>3.03</v>
      </c>
      <c r="D7856">
        <v>3.48</v>
      </c>
      <c r="E7856">
        <v>2.39</v>
      </c>
      <c r="F7856">
        <v>3.56</v>
      </c>
      <c r="G7856">
        <v>4.45</v>
      </c>
      <c r="H7856">
        <v>2.36</v>
      </c>
      <c r="I7856">
        <v>4.04</v>
      </c>
      <c r="J7856">
        <v>5</v>
      </c>
      <c r="K7856">
        <v>2.7</v>
      </c>
      <c r="U7856">
        <v>154</v>
      </c>
      <c r="V7856">
        <v>123</v>
      </c>
      <c r="W7856">
        <v>128</v>
      </c>
      <c r="X7856">
        <v>152</v>
      </c>
      <c r="Y7856">
        <v>66</v>
      </c>
      <c r="Z7856">
        <v>23</v>
      </c>
      <c r="AA7856">
        <f t="shared" si="1648"/>
        <v>646</v>
      </c>
      <c r="AB7856">
        <f t="shared" si="1649"/>
        <v>1.0764834850602922E-4</v>
      </c>
      <c r="AC7856" s="175"/>
    </row>
    <row r="7857" spans="1:29">
      <c r="A7857" t="s">
        <v>16947</v>
      </c>
      <c r="B7857" t="s">
        <v>16948</v>
      </c>
      <c r="C7857">
        <v>3.01</v>
      </c>
      <c r="D7857">
        <v>3.47</v>
      </c>
      <c r="E7857">
        <v>2.38</v>
      </c>
      <c r="F7857">
        <v>3.54</v>
      </c>
      <c r="G7857">
        <v>4.43</v>
      </c>
      <c r="H7857">
        <v>2.36</v>
      </c>
      <c r="I7857">
        <v>4.0199999999999996</v>
      </c>
      <c r="J7857">
        <v>4.99</v>
      </c>
      <c r="K7857">
        <v>2.7</v>
      </c>
      <c r="U7857">
        <v>185</v>
      </c>
      <c r="V7857">
        <v>153</v>
      </c>
      <c r="W7857">
        <v>155</v>
      </c>
      <c r="X7857">
        <v>187</v>
      </c>
      <c r="Y7857">
        <v>106</v>
      </c>
      <c r="Z7857">
        <v>53</v>
      </c>
      <c r="AA7857">
        <f t="shared" si="1648"/>
        <v>839</v>
      </c>
      <c r="AB7857">
        <f t="shared" si="1649"/>
        <v>1.3980954240953332E-4</v>
      </c>
      <c r="AC7857" s="175">
        <f t="shared" si="1643"/>
        <v>1.8680154593693306E-4</v>
      </c>
    </row>
    <row r="7858" spans="1:29">
      <c r="A7858" t="s">
        <v>16949</v>
      </c>
      <c r="B7858" t="s">
        <v>16950</v>
      </c>
      <c r="C7858">
        <v>2.99</v>
      </c>
      <c r="D7858">
        <v>3.45</v>
      </c>
      <c r="E7858">
        <v>2.37</v>
      </c>
      <c r="F7858">
        <v>3.5</v>
      </c>
      <c r="G7858">
        <v>4.3899999999999997</v>
      </c>
      <c r="H7858">
        <v>2.34</v>
      </c>
      <c r="I7858">
        <v>4</v>
      </c>
      <c r="J7858">
        <v>4.9800000000000004</v>
      </c>
      <c r="K7858">
        <v>2.7</v>
      </c>
      <c r="U7858">
        <v>234</v>
      </c>
      <c r="V7858">
        <v>231</v>
      </c>
      <c r="W7858">
        <v>208</v>
      </c>
      <c r="X7858">
        <v>200</v>
      </c>
      <c r="Y7858">
        <v>144</v>
      </c>
      <c r="Z7858">
        <v>168</v>
      </c>
      <c r="AA7858">
        <f t="shared" si="1648"/>
        <v>1185</v>
      </c>
      <c r="AB7858">
        <f t="shared" si="1649"/>
        <v>1.9746639780130748E-4</v>
      </c>
      <c r="AC7858" s="175"/>
    </row>
    <row r="7859" spans="1:29">
      <c r="A7859" t="s">
        <v>16951</v>
      </c>
      <c r="B7859" t="s">
        <v>16952</v>
      </c>
      <c r="C7859">
        <v>2.98</v>
      </c>
      <c r="D7859">
        <v>3.44</v>
      </c>
      <c r="E7859">
        <v>2.37</v>
      </c>
      <c r="F7859">
        <v>3.49</v>
      </c>
      <c r="G7859">
        <v>4.3899999999999997</v>
      </c>
      <c r="H7859">
        <v>2.34</v>
      </c>
      <c r="I7859">
        <v>3.99</v>
      </c>
      <c r="J7859">
        <v>4.97</v>
      </c>
      <c r="K7859">
        <v>2.7</v>
      </c>
      <c r="U7859">
        <v>215</v>
      </c>
      <c r="V7859">
        <v>239</v>
      </c>
      <c r="W7859">
        <v>258</v>
      </c>
      <c r="X7859">
        <v>144</v>
      </c>
      <c r="Y7859">
        <v>122</v>
      </c>
      <c r="Z7859">
        <v>262</v>
      </c>
      <c r="AA7859">
        <f t="shared" si="1648"/>
        <v>1240</v>
      </c>
      <c r="AB7859">
        <f t="shared" si="1649"/>
        <v>2.0663150487225423E-4</v>
      </c>
      <c r="AC7859" s="175"/>
    </row>
    <row r="7860" spans="1:29">
      <c r="A7860" t="s">
        <v>16953</v>
      </c>
      <c r="B7860" t="s">
        <v>16954</v>
      </c>
      <c r="C7860">
        <v>2.97</v>
      </c>
      <c r="D7860">
        <v>3.43</v>
      </c>
      <c r="E7860">
        <v>2.36</v>
      </c>
      <c r="F7860">
        <v>3.46</v>
      </c>
      <c r="G7860">
        <v>4.3600000000000003</v>
      </c>
      <c r="H7860">
        <v>2.33</v>
      </c>
      <c r="I7860">
        <v>3.97</v>
      </c>
      <c r="J7860">
        <v>4.96</v>
      </c>
      <c r="K7860">
        <v>2.7</v>
      </c>
      <c r="U7860">
        <v>199</v>
      </c>
      <c r="V7860">
        <v>223</v>
      </c>
      <c r="W7860">
        <v>244</v>
      </c>
      <c r="X7860">
        <v>174</v>
      </c>
      <c r="Y7860">
        <v>154</v>
      </c>
      <c r="Z7860">
        <v>226</v>
      </c>
      <c r="AA7860">
        <f t="shared" si="1648"/>
        <v>1220</v>
      </c>
      <c r="AB7860">
        <f t="shared" si="1649"/>
        <v>2.0329873866463725E-4</v>
      </c>
      <c r="AC7860" s="175"/>
    </row>
    <row r="7861" spans="1:29">
      <c r="A7861" t="s">
        <v>16955</v>
      </c>
      <c r="B7861" t="s">
        <v>16956</v>
      </c>
      <c r="C7861">
        <v>3</v>
      </c>
      <c r="D7861">
        <v>3.45</v>
      </c>
      <c r="E7861">
        <v>2.37</v>
      </c>
      <c r="F7861">
        <v>3.43</v>
      </c>
      <c r="G7861">
        <v>4.32</v>
      </c>
      <c r="H7861">
        <v>2.2999999999999998</v>
      </c>
      <c r="I7861">
        <v>4.01</v>
      </c>
      <c r="J7861">
        <v>4.9800000000000004</v>
      </c>
      <c r="K7861">
        <v>2.7</v>
      </c>
      <c r="U7861">
        <v>212</v>
      </c>
      <c r="V7861">
        <v>223</v>
      </c>
      <c r="W7861">
        <v>235</v>
      </c>
      <c r="X7861">
        <v>119</v>
      </c>
      <c r="Y7861">
        <v>138</v>
      </c>
      <c r="Z7861">
        <v>171</v>
      </c>
      <c r="AA7861">
        <f t="shared" si="1648"/>
        <v>1098</v>
      </c>
      <c r="AB7861">
        <f t="shared" si="1649"/>
        <v>1.8296886479817352E-4</v>
      </c>
      <c r="AC7861" s="175">
        <f t="shared" si="1644"/>
        <v>1.7097090645075229E-4</v>
      </c>
    </row>
    <row r="7862" spans="1:29">
      <c r="A7862" t="s">
        <v>16957</v>
      </c>
      <c r="B7862" t="s">
        <v>16958</v>
      </c>
      <c r="C7862">
        <v>3.1</v>
      </c>
      <c r="D7862">
        <v>3.54</v>
      </c>
      <c r="E7862">
        <v>2.41</v>
      </c>
      <c r="F7862">
        <v>3.55</v>
      </c>
      <c r="G7862">
        <v>4.3899999999999997</v>
      </c>
      <c r="H7862">
        <v>2.31</v>
      </c>
      <c r="I7862">
        <v>4.1100000000000003</v>
      </c>
      <c r="J7862">
        <v>5.04</v>
      </c>
      <c r="K7862">
        <v>2.7</v>
      </c>
      <c r="U7862">
        <v>208</v>
      </c>
      <c r="V7862">
        <v>212</v>
      </c>
      <c r="W7862">
        <v>220</v>
      </c>
      <c r="X7862">
        <v>103</v>
      </c>
      <c r="Y7862">
        <v>140</v>
      </c>
      <c r="Z7862">
        <v>164</v>
      </c>
      <c r="AA7862">
        <f t="shared" si="1648"/>
        <v>1047</v>
      </c>
      <c r="AB7862">
        <f t="shared" si="1649"/>
        <v>1.7447031096875015E-4</v>
      </c>
      <c r="AC7862" s="175"/>
    </row>
    <row r="7863" spans="1:29">
      <c r="A7863" t="s">
        <v>16959</v>
      </c>
      <c r="B7863" t="s">
        <v>16960</v>
      </c>
      <c r="C7863">
        <v>3.22</v>
      </c>
      <c r="D7863">
        <v>3.65</v>
      </c>
      <c r="E7863">
        <v>2.46</v>
      </c>
      <c r="F7863">
        <v>3.75</v>
      </c>
      <c r="G7863">
        <v>4.5599999999999996</v>
      </c>
      <c r="H7863">
        <v>2.37</v>
      </c>
      <c r="I7863">
        <v>4.24</v>
      </c>
      <c r="J7863">
        <v>5.12</v>
      </c>
      <c r="K7863">
        <v>2.7</v>
      </c>
      <c r="U7863">
        <v>192</v>
      </c>
      <c r="V7863">
        <v>206</v>
      </c>
      <c r="W7863">
        <v>208</v>
      </c>
      <c r="X7863">
        <v>108</v>
      </c>
      <c r="Y7863">
        <v>133</v>
      </c>
      <c r="Z7863">
        <v>149</v>
      </c>
      <c r="AA7863">
        <f t="shared" si="1648"/>
        <v>996</v>
      </c>
      <c r="AB7863">
        <f t="shared" si="1649"/>
        <v>1.6597175713932679E-4</v>
      </c>
      <c r="AC7863" s="175"/>
    </row>
    <row r="7864" spans="1:29">
      <c r="A7864" t="s">
        <v>16961</v>
      </c>
      <c r="B7864" t="s">
        <v>16962</v>
      </c>
      <c r="C7864">
        <v>3.33</v>
      </c>
      <c r="D7864">
        <v>3.73</v>
      </c>
      <c r="E7864">
        <v>2.5</v>
      </c>
      <c r="F7864">
        <v>3.93</v>
      </c>
      <c r="G7864">
        <v>4.7</v>
      </c>
      <c r="H7864">
        <v>2.42</v>
      </c>
      <c r="I7864">
        <v>4.3499999999999996</v>
      </c>
      <c r="J7864">
        <v>5.18</v>
      </c>
      <c r="K7864">
        <v>2.7</v>
      </c>
      <c r="U7864">
        <v>193</v>
      </c>
      <c r="V7864">
        <v>199</v>
      </c>
      <c r="W7864">
        <v>198</v>
      </c>
      <c r="X7864">
        <v>93</v>
      </c>
      <c r="Y7864">
        <v>129</v>
      </c>
      <c r="Z7864">
        <v>151</v>
      </c>
      <c r="AA7864">
        <f t="shared" si="1648"/>
        <v>963</v>
      </c>
      <c r="AB7864">
        <f t="shared" si="1649"/>
        <v>1.6047269289675873E-4</v>
      </c>
      <c r="AC7864" s="175"/>
    </row>
    <row r="7865" spans="1:29">
      <c r="A7865" t="s">
        <v>16963</v>
      </c>
      <c r="B7865" t="s">
        <v>16964</v>
      </c>
      <c r="C7865">
        <v>3.4</v>
      </c>
      <c r="D7865">
        <v>3.79</v>
      </c>
      <c r="E7865">
        <v>2.5299999999999998</v>
      </c>
      <c r="F7865">
        <v>4.07</v>
      </c>
      <c r="G7865">
        <v>4.83</v>
      </c>
      <c r="H7865">
        <v>2.48</v>
      </c>
      <c r="I7865">
        <v>4.42</v>
      </c>
      <c r="J7865">
        <v>5.22</v>
      </c>
      <c r="K7865">
        <v>2.7</v>
      </c>
      <c r="U7865">
        <v>181</v>
      </c>
      <c r="V7865">
        <v>195</v>
      </c>
      <c r="W7865">
        <v>195</v>
      </c>
      <c r="X7865">
        <v>94</v>
      </c>
      <c r="Y7865">
        <v>130</v>
      </c>
      <c r="Z7865">
        <v>145</v>
      </c>
      <c r="AA7865">
        <f t="shared" si="1648"/>
        <v>940</v>
      </c>
      <c r="AB7865">
        <f t="shared" si="1649"/>
        <v>1.5664001175799919E-4</v>
      </c>
      <c r="AC7865" s="175">
        <f t="shared" ref="AC7865" si="1651">SUM(AB7865:AB7868)/4</f>
        <v>1.5089099004985984E-4</v>
      </c>
    </row>
    <row r="7866" spans="1:29">
      <c r="A7866" t="s">
        <v>16965</v>
      </c>
      <c r="B7866" t="s">
        <v>16966</v>
      </c>
      <c r="C7866">
        <v>3.44</v>
      </c>
      <c r="D7866">
        <v>3.82</v>
      </c>
      <c r="E7866">
        <v>2.54</v>
      </c>
      <c r="F7866">
        <v>4.18</v>
      </c>
      <c r="G7866">
        <v>4.93</v>
      </c>
      <c r="H7866">
        <v>2.52</v>
      </c>
      <c r="I7866">
        <v>4.47</v>
      </c>
      <c r="J7866">
        <v>5.24</v>
      </c>
      <c r="K7866">
        <v>2.7</v>
      </c>
      <c r="U7866">
        <v>177</v>
      </c>
      <c r="V7866">
        <v>196</v>
      </c>
      <c r="W7866">
        <v>200</v>
      </c>
      <c r="X7866">
        <v>83</v>
      </c>
      <c r="Y7866">
        <v>119</v>
      </c>
      <c r="Z7866">
        <v>117</v>
      </c>
      <c r="AA7866">
        <f t="shared" si="1648"/>
        <v>892</v>
      </c>
      <c r="AB7866">
        <f t="shared" si="1649"/>
        <v>1.4864137285971836E-4</v>
      </c>
      <c r="AC7866" s="175"/>
    </row>
    <row r="7867" spans="1:29">
      <c r="A7867" t="s">
        <v>16967</v>
      </c>
      <c r="B7867" t="s">
        <v>16968</v>
      </c>
      <c r="C7867">
        <v>3.43</v>
      </c>
      <c r="D7867">
        <v>3.81</v>
      </c>
      <c r="E7867">
        <v>2.54</v>
      </c>
      <c r="F7867">
        <v>4.1900000000000004</v>
      </c>
      <c r="G7867">
        <v>4.95</v>
      </c>
      <c r="H7867">
        <v>2.54</v>
      </c>
      <c r="I7867">
        <v>4.45</v>
      </c>
      <c r="J7867">
        <v>5.23</v>
      </c>
      <c r="K7867">
        <v>2.7</v>
      </c>
      <c r="U7867">
        <v>186</v>
      </c>
      <c r="V7867">
        <v>196</v>
      </c>
      <c r="W7867">
        <v>206</v>
      </c>
      <c r="X7867">
        <v>77</v>
      </c>
      <c r="Y7867">
        <v>122</v>
      </c>
      <c r="Z7867">
        <v>112</v>
      </c>
      <c r="AA7867">
        <f t="shared" si="1648"/>
        <v>899</v>
      </c>
      <c r="AB7867">
        <f t="shared" si="1649"/>
        <v>1.4980784103238432E-4</v>
      </c>
      <c r="AC7867" s="175"/>
    </row>
    <row r="7868" spans="1:29">
      <c r="A7868" t="s">
        <v>16969</v>
      </c>
      <c r="B7868" t="s">
        <v>16970</v>
      </c>
      <c r="C7868">
        <v>3.34</v>
      </c>
      <c r="D7868">
        <v>3.74</v>
      </c>
      <c r="E7868">
        <v>2.5</v>
      </c>
      <c r="F7868">
        <v>4.09</v>
      </c>
      <c r="G7868">
        <v>4.88</v>
      </c>
      <c r="H7868">
        <v>2.5299999999999998</v>
      </c>
      <c r="I7868">
        <v>4.3600000000000003</v>
      </c>
      <c r="J7868">
        <v>5.18</v>
      </c>
      <c r="K7868">
        <v>2.7</v>
      </c>
      <c r="U7868">
        <v>185</v>
      </c>
      <c r="V7868">
        <v>203</v>
      </c>
      <c r="W7868">
        <v>216</v>
      </c>
      <c r="X7868">
        <v>76</v>
      </c>
      <c r="Y7868">
        <v>111</v>
      </c>
      <c r="Z7868">
        <v>100</v>
      </c>
      <c r="AA7868">
        <f t="shared" si="1648"/>
        <v>891</v>
      </c>
      <c r="AB7868">
        <f t="shared" si="1649"/>
        <v>1.4847473454933751E-4</v>
      </c>
      <c r="AC7868" s="175"/>
    </row>
    <row r="7869" spans="1:29">
      <c r="A7869" t="s">
        <v>16971</v>
      </c>
      <c r="B7869" t="s">
        <v>16972</v>
      </c>
      <c r="C7869">
        <v>3.23</v>
      </c>
      <c r="D7869">
        <v>3.65</v>
      </c>
      <c r="E7869">
        <v>2.46</v>
      </c>
      <c r="F7869">
        <v>3.86</v>
      </c>
      <c r="G7869">
        <v>4.68</v>
      </c>
      <c r="H7869">
        <v>2.44</v>
      </c>
      <c r="I7869">
        <v>4.25</v>
      </c>
      <c r="J7869">
        <v>5.12</v>
      </c>
      <c r="K7869">
        <v>2.7</v>
      </c>
      <c r="U7869">
        <v>192</v>
      </c>
      <c r="V7869">
        <v>215</v>
      </c>
      <c r="W7869">
        <v>225</v>
      </c>
      <c r="X7869">
        <v>71</v>
      </c>
      <c r="Y7869">
        <v>109</v>
      </c>
      <c r="Z7869">
        <v>118</v>
      </c>
      <c r="AA7869">
        <f t="shared" si="1648"/>
        <v>930</v>
      </c>
      <c r="AB7869">
        <f t="shared" si="1649"/>
        <v>1.5497362865419067E-4</v>
      </c>
      <c r="AC7869" s="175">
        <f t="shared" ref="AC7869" si="1652">SUM(AB7869:AB7872)/4</f>
        <v>1.6530520389780338E-4</v>
      </c>
    </row>
    <row r="7870" spans="1:29">
      <c r="A7870" t="s">
        <v>16973</v>
      </c>
      <c r="B7870" t="s">
        <v>16974</v>
      </c>
      <c r="C7870">
        <v>3.14</v>
      </c>
      <c r="D7870">
        <v>3.58</v>
      </c>
      <c r="E7870">
        <v>2.4300000000000002</v>
      </c>
      <c r="F7870">
        <v>3.68</v>
      </c>
      <c r="G7870">
        <v>4.5199999999999996</v>
      </c>
      <c r="H7870">
        <v>2.37</v>
      </c>
      <c r="I7870">
        <v>4.16</v>
      </c>
      <c r="J7870">
        <v>5.07</v>
      </c>
      <c r="K7870">
        <v>2.7</v>
      </c>
      <c r="U7870">
        <v>205</v>
      </c>
      <c r="V7870">
        <v>223</v>
      </c>
      <c r="W7870">
        <v>234</v>
      </c>
      <c r="X7870">
        <v>73</v>
      </c>
      <c r="Y7870">
        <v>117</v>
      </c>
      <c r="Z7870">
        <v>139</v>
      </c>
      <c r="AA7870">
        <f t="shared" si="1648"/>
        <v>991</v>
      </c>
      <c r="AB7870">
        <f t="shared" si="1649"/>
        <v>1.6513856558742255E-4</v>
      </c>
      <c r="AC7870" s="175"/>
    </row>
    <row r="7871" spans="1:29">
      <c r="A7871" t="s">
        <v>16975</v>
      </c>
      <c r="B7871" t="s">
        <v>16976</v>
      </c>
      <c r="C7871">
        <v>3.09</v>
      </c>
      <c r="D7871">
        <v>3.53</v>
      </c>
      <c r="E7871">
        <v>2.41</v>
      </c>
      <c r="F7871">
        <v>3.59</v>
      </c>
      <c r="G7871">
        <v>4.45</v>
      </c>
      <c r="H7871">
        <v>2.35</v>
      </c>
      <c r="I7871">
        <v>4.0999999999999996</v>
      </c>
      <c r="J7871">
        <v>5.03</v>
      </c>
      <c r="K7871">
        <v>2.7</v>
      </c>
      <c r="U7871">
        <v>203</v>
      </c>
      <c r="V7871">
        <v>230</v>
      </c>
      <c r="W7871">
        <v>240</v>
      </c>
      <c r="X7871">
        <v>84</v>
      </c>
      <c r="Y7871">
        <v>123</v>
      </c>
      <c r="Z7871">
        <v>135</v>
      </c>
      <c r="AA7871">
        <f t="shared" si="1648"/>
        <v>1015</v>
      </c>
      <c r="AB7871">
        <f t="shared" si="1649"/>
        <v>1.6913788503656295E-4</v>
      </c>
      <c r="AC7871" s="175"/>
    </row>
    <row r="7872" spans="1:29">
      <c r="A7872" t="s">
        <v>16977</v>
      </c>
      <c r="B7872" t="s">
        <v>16978</v>
      </c>
      <c r="C7872">
        <v>3.04</v>
      </c>
      <c r="D7872">
        <v>3.49</v>
      </c>
      <c r="E7872">
        <v>2.39</v>
      </c>
      <c r="F7872">
        <v>3.54</v>
      </c>
      <c r="G7872">
        <v>4.41</v>
      </c>
      <c r="H7872">
        <v>2.34</v>
      </c>
      <c r="I7872">
        <v>4.05</v>
      </c>
      <c r="J7872">
        <v>5.01</v>
      </c>
      <c r="K7872">
        <v>2.7</v>
      </c>
      <c r="U7872">
        <v>196</v>
      </c>
      <c r="V7872">
        <v>232</v>
      </c>
      <c r="W7872">
        <v>240</v>
      </c>
      <c r="X7872">
        <v>95</v>
      </c>
      <c r="Y7872">
        <v>127</v>
      </c>
      <c r="Z7872">
        <v>142</v>
      </c>
      <c r="AA7872">
        <f t="shared" si="1648"/>
        <v>1032</v>
      </c>
      <c r="AB7872">
        <f t="shared" si="1649"/>
        <v>1.7197073631303739E-4</v>
      </c>
      <c r="AC7872" s="175"/>
    </row>
    <row r="7873" spans="1:29">
      <c r="A7873" t="s">
        <v>16979</v>
      </c>
      <c r="B7873" t="s">
        <v>16980</v>
      </c>
      <c r="C7873">
        <v>3.01</v>
      </c>
      <c r="D7873">
        <v>3.46</v>
      </c>
      <c r="E7873">
        <v>2.38</v>
      </c>
      <c r="F7873">
        <v>3.5</v>
      </c>
      <c r="G7873">
        <v>4.3899999999999997</v>
      </c>
      <c r="H7873">
        <v>2.33</v>
      </c>
      <c r="I7873">
        <v>4.0199999999999996</v>
      </c>
      <c r="J7873">
        <v>4.99</v>
      </c>
      <c r="K7873">
        <v>2.7</v>
      </c>
      <c r="U7873">
        <v>201</v>
      </c>
      <c r="V7873">
        <v>225</v>
      </c>
      <c r="W7873">
        <v>227</v>
      </c>
      <c r="X7873">
        <v>95</v>
      </c>
      <c r="Y7873">
        <v>138</v>
      </c>
      <c r="Z7873">
        <v>147</v>
      </c>
      <c r="AA7873">
        <f t="shared" si="1648"/>
        <v>1033</v>
      </c>
      <c r="AB7873">
        <f t="shared" si="1649"/>
        <v>1.7213737462341825E-4</v>
      </c>
      <c r="AC7873" s="175">
        <f t="shared" ref="AC7873" si="1653">SUM(AB7873:AB7876)/4</f>
        <v>1.4035111691827108E-4</v>
      </c>
    </row>
    <row r="7874" spans="1:29">
      <c r="A7874" t="s">
        <v>16981</v>
      </c>
      <c r="B7874" t="s">
        <v>16982</v>
      </c>
      <c r="C7874">
        <v>2.99</v>
      </c>
      <c r="D7874">
        <v>3.45</v>
      </c>
      <c r="E7874">
        <v>2.37</v>
      </c>
      <c r="F7874">
        <v>3.48</v>
      </c>
      <c r="G7874">
        <v>4.37</v>
      </c>
      <c r="H7874">
        <v>2.33</v>
      </c>
      <c r="I7874">
        <v>4</v>
      </c>
      <c r="J7874">
        <v>4.9800000000000004</v>
      </c>
      <c r="K7874">
        <v>2.7</v>
      </c>
      <c r="U7874">
        <v>187</v>
      </c>
      <c r="V7874">
        <v>204</v>
      </c>
      <c r="W7874">
        <v>201</v>
      </c>
      <c r="X7874">
        <v>108</v>
      </c>
      <c r="Y7874">
        <v>134</v>
      </c>
      <c r="Z7874">
        <v>126</v>
      </c>
      <c r="AA7874">
        <f t="shared" si="1648"/>
        <v>960</v>
      </c>
      <c r="AB7874">
        <f t="shared" si="1649"/>
        <v>1.599727779656162E-4</v>
      </c>
      <c r="AC7874" s="175"/>
    </row>
    <row r="7875" spans="1:29">
      <c r="A7875" t="s">
        <v>16983</v>
      </c>
      <c r="B7875" t="s">
        <v>16984</v>
      </c>
      <c r="C7875">
        <v>2.96</v>
      </c>
      <c r="D7875">
        <v>3.43</v>
      </c>
      <c r="E7875">
        <v>2.36</v>
      </c>
      <c r="F7875">
        <v>3.47</v>
      </c>
      <c r="G7875">
        <v>4.37</v>
      </c>
      <c r="H7875">
        <v>2.34</v>
      </c>
      <c r="I7875">
        <v>3.97</v>
      </c>
      <c r="J7875">
        <v>4.96</v>
      </c>
      <c r="K7875">
        <v>2.7</v>
      </c>
      <c r="U7875">
        <v>172</v>
      </c>
      <c r="V7875">
        <v>172</v>
      </c>
      <c r="W7875">
        <v>144</v>
      </c>
      <c r="X7875">
        <v>94</v>
      </c>
      <c r="Y7875">
        <v>122</v>
      </c>
      <c r="Z7875">
        <v>73</v>
      </c>
      <c r="AA7875">
        <f t="shared" si="1648"/>
        <v>777</v>
      </c>
      <c r="AB7875">
        <f t="shared" si="1649"/>
        <v>1.2947796716592059E-4</v>
      </c>
      <c r="AC7875" s="175"/>
    </row>
    <row r="7876" spans="1:29">
      <c r="A7876" t="s">
        <v>16985</v>
      </c>
      <c r="B7876" t="s">
        <v>16986</v>
      </c>
      <c r="C7876">
        <v>2.94</v>
      </c>
      <c r="D7876">
        <v>3.41</v>
      </c>
      <c r="E7876">
        <v>2.35</v>
      </c>
      <c r="F7876">
        <v>3.44</v>
      </c>
      <c r="G7876">
        <v>4.3499999999999996</v>
      </c>
      <c r="H7876">
        <v>2.33</v>
      </c>
      <c r="I7876">
        <v>3.95</v>
      </c>
      <c r="J7876">
        <v>4.95</v>
      </c>
      <c r="K7876">
        <v>2.7</v>
      </c>
      <c r="U7876">
        <v>158</v>
      </c>
      <c r="V7876">
        <v>126</v>
      </c>
      <c r="W7876">
        <v>115</v>
      </c>
      <c r="X7876">
        <v>79</v>
      </c>
      <c r="Y7876">
        <v>91</v>
      </c>
      <c r="Z7876">
        <v>30</v>
      </c>
      <c r="AA7876">
        <f t="shared" si="1648"/>
        <v>599</v>
      </c>
      <c r="AB7876">
        <f t="shared" si="1649"/>
        <v>9.9816347918129264E-5</v>
      </c>
      <c r="AC7876" s="175"/>
    </row>
    <row r="7877" spans="1:29">
      <c r="A7877" t="s">
        <v>16987</v>
      </c>
      <c r="B7877" t="s">
        <v>16988</v>
      </c>
      <c r="C7877">
        <v>2.93</v>
      </c>
      <c r="D7877">
        <v>3.39</v>
      </c>
      <c r="E7877">
        <v>2.35</v>
      </c>
      <c r="F7877">
        <v>3.42</v>
      </c>
      <c r="G7877">
        <v>4.34</v>
      </c>
      <c r="H7877">
        <v>2.34</v>
      </c>
      <c r="I7877">
        <v>3.93</v>
      </c>
      <c r="J7877">
        <v>4.9400000000000004</v>
      </c>
      <c r="K7877">
        <v>2.7</v>
      </c>
      <c r="U7877">
        <v>156</v>
      </c>
      <c r="V7877">
        <v>107</v>
      </c>
      <c r="W7877">
        <v>115</v>
      </c>
      <c r="X7877">
        <v>69</v>
      </c>
      <c r="Y7877">
        <v>68</v>
      </c>
      <c r="Z7877">
        <v>13</v>
      </c>
      <c r="AA7877">
        <f t="shared" si="1648"/>
        <v>528</v>
      </c>
      <c r="AB7877">
        <f t="shared" si="1649"/>
        <v>8.7985027881088895E-5</v>
      </c>
      <c r="AC7877" s="175">
        <f t="shared" ref="AC7877" si="1654">SUM(AB7877:AB7880)/4</f>
        <v>9.5358773115441516E-5</v>
      </c>
    </row>
    <row r="7878" spans="1:29">
      <c r="A7878" t="s">
        <v>16989</v>
      </c>
      <c r="B7878" t="s">
        <v>16990</v>
      </c>
      <c r="C7878">
        <v>2.93</v>
      </c>
      <c r="D7878">
        <v>3.39</v>
      </c>
      <c r="E7878">
        <v>2.35</v>
      </c>
      <c r="F7878">
        <v>3.43</v>
      </c>
      <c r="G7878">
        <v>4.3499999999999996</v>
      </c>
      <c r="H7878">
        <v>2.34</v>
      </c>
      <c r="I7878">
        <v>3.93</v>
      </c>
      <c r="J7878">
        <v>4.9400000000000004</v>
      </c>
      <c r="K7878">
        <v>2.7</v>
      </c>
      <c r="U7878">
        <v>158</v>
      </c>
      <c r="V7878">
        <v>116</v>
      </c>
      <c r="W7878">
        <v>119</v>
      </c>
      <c r="X7878">
        <v>87</v>
      </c>
      <c r="Y7878">
        <v>71</v>
      </c>
      <c r="Z7878">
        <v>15</v>
      </c>
      <c r="AA7878">
        <f t="shared" ref="AA7878:AA7941" si="1655">SUM(U7878:Z7878)</f>
        <v>566</v>
      </c>
      <c r="AB7878">
        <f t="shared" si="1649"/>
        <v>9.4317283675561203E-5</v>
      </c>
      <c r="AC7878" s="175"/>
    </row>
    <row r="7879" spans="1:29">
      <c r="A7879" t="s">
        <v>16991</v>
      </c>
      <c r="B7879" t="s">
        <v>16992</v>
      </c>
      <c r="C7879">
        <v>2.93</v>
      </c>
      <c r="D7879">
        <v>3.39</v>
      </c>
      <c r="E7879">
        <v>2.35</v>
      </c>
      <c r="F7879">
        <v>3.42</v>
      </c>
      <c r="G7879">
        <v>4.34</v>
      </c>
      <c r="H7879">
        <v>2.34</v>
      </c>
      <c r="I7879">
        <v>3.93</v>
      </c>
      <c r="J7879">
        <v>4.9400000000000004</v>
      </c>
      <c r="K7879">
        <v>2.7</v>
      </c>
      <c r="U7879">
        <v>163</v>
      </c>
      <c r="V7879">
        <v>116</v>
      </c>
      <c r="W7879">
        <v>123</v>
      </c>
      <c r="X7879">
        <v>90</v>
      </c>
      <c r="Y7879">
        <v>69</v>
      </c>
      <c r="Z7879">
        <v>12</v>
      </c>
      <c r="AA7879">
        <f t="shared" si="1655"/>
        <v>573</v>
      </c>
      <c r="AB7879">
        <f t="shared" si="1649"/>
        <v>9.5483751848227157E-5</v>
      </c>
      <c r="AC7879" s="175"/>
    </row>
    <row r="7880" spans="1:29">
      <c r="A7880" t="s">
        <v>16993</v>
      </c>
      <c r="B7880" t="s">
        <v>16994</v>
      </c>
      <c r="C7880">
        <v>2.94</v>
      </c>
      <c r="D7880">
        <v>3.4</v>
      </c>
      <c r="E7880">
        <v>2.35</v>
      </c>
      <c r="F7880">
        <v>3.44</v>
      </c>
      <c r="G7880">
        <v>4.3499999999999996</v>
      </c>
      <c r="H7880">
        <v>2.34</v>
      </c>
      <c r="I7880">
        <v>3.94</v>
      </c>
      <c r="J7880">
        <v>4.9400000000000004</v>
      </c>
      <c r="K7880">
        <v>2.7</v>
      </c>
      <c r="U7880">
        <v>180</v>
      </c>
      <c r="V7880">
        <v>128</v>
      </c>
      <c r="W7880">
        <v>133</v>
      </c>
      <c r="X7880">
        <v>92</v>
      </c>
      <c r="Y7880">
        <v>66</v>
      </c>
      <c r="Z7880">
        <v>23</v>
      </c>
      <c r="AA7880">
        <f t="shared" si="1655"/>
        <v>622</v>
      </c>
      <c r="AB7880">
        <f t="shared" si="1649"/>
        <v>1.0364902905688882E-4</v>
      </c>
      <c r="AC7880" s="175"/>
    </row>
    <row r="7881" spans="1:29">
      <c r="A7881" t="s">
        <v>16995</v>
      </c>
      <c r="B7881" t="s">
        <v>16996</v>
      </c>
      <c r="C7881">
        <v>2.95</v>
      </c>
      <c r="D7881">
        <v>3.42</v>
      </c>
      <c r="E7881">
        <v>2.36</v>
      </c>
      <c r="F7881">
        <v>3.46</v>
      </c>
      <c r="G7881">
        <v>4.38</v>
      </c>
      <c r="H7881">
        <v>2.34</v>
      </c>
      <c r="I7881">
        <v>3.96</v>
      </c>
      <c r="J7881">
        <v>4.95</v>
      </c>
      <c r="K7881">
        <v>2.7</v>
      </c>
      <c r="U7881">
        <v>192</v>
      </c>
      <c r="V7881">
        <v>157</v>
      </c>
      <c r="W7881">
        <v>158</v>
      </c>
      <c r="X7881">
        <v>123</v>
      </c>
      <c r="Y7881">
        <v>106</v>
      </c>
      <c r="Z7881">
        <v>53</v>
      </c>
      <c r="AA7881">
        <f t="shared" si="1655"/>
        <v>789</v>
      </c>
      <c r="AB7881">
        <f t="shared" si="1649"/>
        <v>1.3147762689049081E-4</v>
      </c>
      <c r="AC7881" s="175">
        <f t="shared" ref="AC7881" si="1656">SUM(AB7881:AB7884)/4</f>
        <v>1.9313380173140537E-4</v>
      </c>
    </row>
    <row r="7882" spans="1:29">
      <c r="A7882" t="s">
        <v>16997</v>
      </c>
      <c r="B7882" t="s">
        <v>16998</v>
      </c>
      <c r="C7882">
        <v>2.95</v>
      </c>
      <c r="D7882">
        <v>3.42</v>
      </c>
      <c r="E7882">
        <v>2.36</v>
      </c>
      <c r="F7882">
        <v>3.47</v>
      </c>
      <c r="G7882">
        <v>4.38</v>
      </c>
      <c r="H7882">
        <v>2.35</v>
      </c>
      <c r="I7882">
        <v>3.96</v>
      </c>
      <c r="J7882">
        <v>4.95</v>
      </c>
      <c r="K7882">
        <v>2.7</v>
      </c>
      <c r="U7882">
        <v>207</v>
      </c>
      <c r="V7882">
        <v>237</v>
      </c>
      <c r="W7882">
        <v>212</v>
      </c>
      <c r="X7882">
        <v>199</v>
      </c>
      <c r="Y7882">
        <v>144</v>
      </c>
      <c r="Z7882">
        <v>168</v>
      </c>
      <c r="AA7882">
        <f t="shared" si="1655"/>
        <v>1167</v>
      </c>
      <c r="AB7882">
        <f t="shared" si="1649"/>
        <v>1.9446690821445218E-4</v>
      </c>
      <c r="AC7882" s="175"/>
    </row>
    <row r="7883" spans="1:29">
      <c r="A7883" t="s">
        <v>16999</v>
      </c>
      <c r="B7883" t="s">
        <v>17000</v>
      </c>
      <c r="C7883">
        <v>2.96</v>
      </c>
      <c r="D7883">
        <v>3.43</v>
      </c>
      <c r="E7883">
        <v>2.36</v>
      </c>
      <c r="F7883">
        <v>3.48</v>
      </c>
      <c r="G7883">
        <v>4.3899999999999997</v>
      </c>
      <c r="H7883">
        <v>2.35</v>
      </c>
      <c r="I7883">
        <v>3.97</v>
      </c>
      <c r="J7883">
        <v>4.96</v>
      </c>
      <c r="K7883">
        <v>2.7</v>
      </c>
      <c r="U7883">
        <v>241</v>
      </c>
      <c r="V7883">
        <v>244</v>
      </c>
      <c r="W7883">
        <v>263</v>
      </c>
      <c r="X7883">
        <v>219</v>
      </c>
      <c r="Y7883">
        <v>122</v>
      </c>
      <c r="Z7883">
        <v>262</v>
      </c>
      <c r="AA7883">
        <f t="shared" si="1655"/>
        <v>1351</v>
      </c>
      <c r="AB7883">
        <f t="shared" si="1649"/>
        <v>2.2512835732452861E-4</v>
      </c>
      <c r="AC7883" s="175"/>
    </row>
    <row r="7884" spans="1:29">
      <c r="A7884" t="s">
        <v>17001</v>
      </c>
      <c r="B7884" t="s">
        <v>17002</v>
      </c>
      <c r="C7884">
        <v>2.97</v>
      </c>
      <c r="D7884">
        <v>3.43</v>
      </c>
      <c r="E7884">
        <v>2.36</v>
      </c>
      <c r="F7884">
        <v>3.48</v>
      </c>
      <c r="G7884">
        <v>4.3899999999999997</v>
      </c>
      <c r="H7884">
        <v>2.35</v>
      </c>
      <c r="I7884">
        <v>3.97</v>
      </c>
      <c r="J7884">
        <v>4.96</v>
      </c>
      <c r="K7884">
        <v>2.7</v>
      </c>
      <c r="U7884">
        <v>254</v>
      </c>
      <c r="V7884">
        <v>228</v>
      </c>
      <c r="W7884">
        <v>248</v>
      </c>
      <c r="X7884">
        <v>219</v>
      </c>
      <c r="Y7884">
        <v>154</v>
      </c>
      <c r="Z7884">
        <v>226</v>
      </c>
      <c r="AA7884">
        <f t="shared" si="1655"/>
        <v>1329</v>
      </c>
      <c r="AB7884">
        <f t="shared" si="1649"/>
        <v>2.2146231449614989E-4</v>
      </c>
      <c r="AC7884" s="175"/>
    </row>
    <row r="7885" spans="1:29">
      <c r="A7885" t="s">
        <v>17003</v>
      </c>
      <c r="B7885" t="s">
        <v>17004</v>
      </c>
      <c r="C7885">
        <v>2.99</v>
      </c>
      <c r="D7885">
        <v>3.45</v>
      </c>
      <c r="E7885">
        <v>2.37</v>
      </c>
      <c r="F7885">
        <v>3.5</v>
      </c>
      <c r="G7885">
        <v>4.4000000000000004</v>
      </c>
      <c r="H7885">
        <v>2.35</v>
      </c>
      <c r="I7885">
        <v>4</v>
      </c>
      <c r="J7885">
        <v>4.9800000000000004</v>
      </c>
      <c r="K7885">
        <v>2.7</v>
      </c>
      <c r="U7885">
        <v>274</v>
      </c>
      <c r="V7885">
        <v>228</v>
      </c>
      <c r="W7885">
        <v>241</v>
      </c>
      <c r="X7885">
        <v>155</v>
      </c>
      <c r="Y7885">
        <v>138</v>
      </c>
      <c r="Z7885">
        <v>171</v>
      </c>
      <c r="AA7885">
        <f t="shared" si="1655"/>
        <v>1207</v>
      </c>
      <c r="AB7885">
        <f t="shared" si="1649"/>
        <v>2.0113244062968619E-4</v>
      </c>
      <c r="AC7885" s="175">
        <f t="shared" ref="AC7885" si="1657">SUM(AB7885:AB7888)/4</f>
        <v>1.8800967368719424E-4</v>
      </c>
    </row>
    <row r="7886" spans="1:29">
      <c r="A7886" t="s">
        <v>17005</v>
      </c>
      <c r="B7886" t="s">
        <v>17006</v>
      </c>
      <c r="C7886">
        <v>3.04</v>
      </c>
      <c r="D7886">
        <v>3.49</v>
      </c>
      <c r="E7886">
        <v>2.39</v>
      </c>
      <c r="F7886">
        <v>3.58</v>
      </c>
      <c r="G7886">
        <v>4.46</v>
      </c>
      <c r="H7886">
        <v>2.36</v>
      </c>
      <c r="I7886">
        <v>4.05</v>
      </c>
      <c r="J7886">
        <v>5.01</v>
      </c>
      <c r="K7886">
        <v>2.7</v>
      </c>
      <c r="U7886">
        <v>262</v>
      </c>
      <c r="V7886">
        <v>219</v>
      </c>
      <c r="W7886">
        <v>227</v>
      </c>
      <c r="X7886">
        <v>143</v>
      </c>
      <c r="Y7886">
        <v>140</v>
      </c>
      <c r="Z7886">
        <v>164</v>
      </c>
      <c r="AA7886">
        <f t="shared" si="1655"/>
        <v>1155</v>
      </c>
      <c r="AB7886">
        <f t="shared" si="1649"/>
        <v>1.9246724848988198E-4</v>
      </c>
      <c r="AC7886" s="175"/>
    </row>
    <row r="7887" spans="1:29">
      <c r="A7887" t="s">
        <v>17007</v>
      </c>
      <c r="B7887" t="s">
        <v>17008</v>
      </c>
      <c r="C7887">
        <v>3.1</v>
      </c>
      <c r="D7887">
        <v>3.54</v>
      </c>
      <c r="E7887">
        <v>2.41</v>
      </c>
      <c r="F7887">
        <v>3.67</v>
      </c>
      <c r="G7887">
        <v>4.53</v>
      </c>
      <c r="H7887">
        <v>2.39</v>
      </c>
      <c r="I7887">
        <v>4.1100000000000003</v>
      </c>
      <c r="J7887">
        <v>5.04</v>
      </c>
      <c r="K7887">
        <v>2.7</v>
      </c>
      <c r="U7887">
        <v>247</v>
      </c>
      <c r="V7887">
        <v>213</v>
      </c>
      <c r="W7887">
        <v>216</v>
      </c>
      <c r="X7887">
        <v>140</v>
      </c>
      <c r="Y7887">
        <v>133</v>
      </c>
      <c r="Z7887">
        <v>149</v>
      </c>
      <c r="AA7887">
        <f t="shared" si="1655"/>
        <v>1098</v>
      </c>
      <c r="AB7887">
        <f t="shared" si="1649"/>
        <v>1.8296886479817352E-4</v>
      </c>
      <c r="AC7887" s="175"/>
    </row>
    <row r="7888" spans="1:29">
      <c r="A7888" t="s">
        <v>17009</v>
      </c>
      <c r="B7888" t="s">
        <v>17010</v>
      </c>
      <c r="C7888">
        <v>3.15</v>
      </c>
      <c r="D7888">
        <v>3.58</v>
      </c>
      <c r="E7888">
        <v>2.4300000000000002</v>
      </c>
      <c r="F7888">
        <v>3.75</v>
      </c>
      <c r="G7888">
        <v>4.5999999999999996</v>
      </c>
      <c r="H7888">
        <v>2.42</v>
      </c>
      <c r="I7888">
        <v>4.16</v>
      </c>
      <c r="J7888">
        <v>5.07</v>
      </c>
      <c r="K7888">
        <v>2.7</v>
      </c>
      <c r="U7888">
        <v>231</v>
      </c>
      <c r="V7888">
        <v>205</v>
      </c>
      <c r="W7888">
        <v>206</v>
      </c>
      <c r="X7888">
        <v>131</v>
      </c>
      <c r="Y7888">
        <v>129</v>
      </c>
      <c r="Z7888">
        <v>151</v>
      </c>
      <c r="AA7888">
        <f t="shared" si="1655"/>
        <v>1053</v>
      </c>
      <c r="AB7888">
        <f t="shared" si="1649"/>
        <v>1.7547014083103525E-4</v>
      </c>
      <c r="AC7888" s="175"/>
    </row>
    <row r="7889" spans="1:29">
      <c r="A7889" t="s">
        <v>17011</v>
      </c>
      <c r="B7889" t="s">
        <v>17012</v>
      </c>
      <c r="C7889">
        <v>3.19</v>
      </c>
      <c r="D7889">
        <v>3.61</v>
      </c>
      <c r="E7889">
        <v>2.4500000000000002</v>
      </c>
      <c r="F7889">
        <v>3.82</v>
      </c>
      <c r="G7889">
        <v>4.66</v>
      </c>
      <c r="H7889">
        <v>2.44</v>
      </c>
      <c r="I7889">
        <v>4.2</v>
      </c>
      <c r="J7889">
        <v>5.09</v>
      </c>
      <c r="K7889">
        <v>2.7</v>
      </c>
      <c r="U7889">
        <v>220</v>
      </c>
      <c r="V7889">
        <v>202</v>
      </c>
      <c r="W7889">
        <v>202</v>
      </c>
      <c r="X7889">
        <v>124</v>
      </c>
      <c r="Y7889">
        <v>130</v>
      </c>
      <c r="Z7889">
        <v>145</v>
      </c>
      <c r="AA7889">
        <f t="shared" si="1655"/>
        <v>1023</v>
      </c>
      <c r="AB7889">
        <f t="shared" si="1649"/>
        <v>1.7047099151960976E-4</v>
      </c>
      <c r="AC7889" s="175">
        <f t="shared" ref="AC7889" si="1658">SUM(AB7889:AB7892)/4</f>
        <v>1.6313890586285235E-4</v>
      </c>
    </row>
    <row r="7890" spans="1:29">
      <c r="A7890" t="s">
        <v>17013</v>
      </c>
      <c r="B7890" t="s">
        <v>17014</v>
      </c>
      <c r="C7890">
        <v>3.2</v>
      </c>
      <c r="D7890">
        <v>3.63</v>
      </c>
      <c r="E7890">
        <v>2.4500000000000002</v>
      </c>
      <c r="F7890">
        <v>3.86</v>
      </c>
      <c r="G7890">
        <v>4.7</v>
      </c>
      <c r="H7890">
        <v>2.46</v>
      </c>
      <c r="I7890">
        <v>4.22</v>
      </c>
      <c r="J7890">
        <v>5.0999999999999996</v>
      </c>
      <c r="K7890">
        <v>2.7</v>
      </c>
      <c r="U7890">
        <v>222</v>
      </c>
      <c r="V7890">
        <v>204</v>
      </c>
      <c r="W7890">
        <v>207</v>
      </c>
      <c r="X7890">
        <v>100</v>
      </c>
      <c r="Y7890">
        <v>119</v>
      </c>
      <c r="Z7890">
        <v>117</v>
      </c>
      <c r="AA7890">
        <f t="shared" si="1655"/>
        <v>969</v>
      </c>
      <c r="AB7890">
        <f t="shared" si="1649"/>
        <v>1.6147252275904383E-4</v>
      </c>
      <c r="AC7890" s="175"/>
    </row>
    <row r="7891" spans="1:29">
      <c r="A7891" t="s">
        <v>17015</v>
      </c>
      <c r="B7891" t="s">
        <v>17016</v>
      </c>
      <c r="C7891">
        <v>3.2</v>
      </c>
      <c r="D7891">
        <v>3.63</v>
      </c>
      <c r="E7891">
        <v>2.4500000000000002</v>
      </c>
      <c r="F7891">
        <v>3.87</v>
      </c>
      <c r="G7891">
        <v>4.71</v>
      </c>
      <c r="H7891">
        <v>2.4700000000000002</v>
      </c>
      <c r="I7891">
        <v>4.22</v>
      </c>
      <c r="J7891">
        <v>5.0999999999999996</v>
      </c>
      <c r="K7891">
        <v>2.7</v>
      </c>
      <c r="U7891">
        <v>221</v>
      </c>
      <c r="V7891">
        <v>204</v>
      </c>
      <c r="W7891">
        <v>213</v>
      </c>
      <c r="X7891">
        <v>93</v>
      </c>
      <c r="Y7891">
        <v>122</v>
      </c>
      <c r="Z7891">
        <v>112</v>
      </c>
      <c r="AA7891">
        <f t="shared" si="1655"/>
        <v>965</v>
      </c>
      <c r="AB7891">
        <f t="shared" si="1649"/>
        <v>1.6080596951752044E-4</v>
      </c>
      <c r="AC7891" s="175"/>
    </row>
    <row r="7892" spans="1:29">
      <c r="A7892" t="s">
        <v>17017</v>
      </c>
      <c r="B7892" t="s">
        <v>17018</v>
      </c>
      <c r="C7892">
        <v>3.19</v>
      </c>
      <c r="D7892">
        <v>3.61</v>
      </c>
      <c r="E7892">
        <v>2.4500000000000002</v>
      </c>
      <c r="F7892">
        <v>3.86</v>
      </c>
      <c r="G7892">
        <v>4.71</v>
      </c>
      <c r="H7892">
        <v>2.4700000000000002</v>
      </c>
      <c r="I7892">
        <v>4.2</v>
      </c>
      <c r="J7892">
        <v>5.09</v>
      </c>
      <c r="K7892">
        <v>2.7</v>
      </c>
      <c r="U7892">
        <v>222</v>
      </c>
      <c r="V7892">
        <v>210</v>
      </c>
      <c r="W7892">
        <v>224</v>
      </c>
      <c r="X7892">
        <v>92</v>
      </c>
      <c r="Y7892">
        <v>111</v>
      </c>
      <c r="Z7892">
        <v>100</v>
      </c>
      <c r="AA7892">
        <f t="shared" si="1655"/>
        <v>959</v>
      </c>
      <c r="AB7892">
        <f t="shared" si="1649"/>
        <v>1.5980613965523534E-4</v>
      </c>
      <c r="AC7892" s="175"/>
    </row>
    <row r="7893" spans="1:29">
      <c r="A7893" t="s">
        <v>17019</v>
      </c>
      <c r="B7893" t="s">
        <v>17020</v>
      </c>
      <c r="C7893">
        <v>3.15</v>
      </c>
      <c r="D7893">
        <v>3.59</v>
      </c>
      <c r="E7893">
        <v>2.4300000000000002</v>
      </c>
      <c r="F7893">
        <v>3.81</v>
      </c>
      <c r="G7893">
        <v>4.66</v>
      </c>
      <c r="H7893">
        <v>2.4500000000000002</v>
      </c>
      <c r="I7893">
        <v>4.17</v>
      </c>
      <c r="J7893">
        <v>5.07</v>
      </c>
      <c r="K7893">
        <v>2.7</v>
      </c>
      <c r="U7893">
        <v>228</v>
      </c>
      <c r="V7893">
        <v>221</v>
      </c>
      <c r="W7893">
        <v>233</v>
      </c>
      <c r="X7893">
        <v>83</v>
      </c>
      <c r="Y7893">
        <v>109</v>
      </c>
      <c r="Z7893">
        <v>118</v>
      </c>
      <c r="AA7893">
        <f t="shared" si="1655"/>
        <v>992</v>
      </c>
      <c r="AB7893">
        <f t="shared" si="1649"/>
        <v>1.653052038978034E-4</v>
      </c>
      <c r="AC7893" s="175">
        <f t="shared" ref="AC7893" si="1659">SUM(AB7893:AB7896)/4</f>
        <v>1.7359545983925068E-4</v>
      </c>
    </row>
    <row r="7894" spans="1:29">
      <c r="A7894" t="s">
        <v>17021</v>
      </c>
      <c r="B7894" t="s">
        <v>17022</v>
      </c>
      <c r="C7894">
        <v>3.13</v>
      </c>
      <c r="D7894">
        <v>3.57</v>
      </c>
      <c r="E7894">
        <v>2.42</v>
      </c>
      <c r="F7894">
        <v>3.76</v>
      </c>
      <c r="G7894">
        <v>4.62</v>
      </c>
      <c r="H7894">
        <v>2.44</v>
      </c>
      <c r="I7894">
        <v>4.1500000000000004</v>
      </c>
      <c r="J7894">
        <v>5.0599999999999996</v>
      </c>
      <c r="K7894">
        <v>2.7</v>
      </c>
      <c r="U7894">
        <v>230</v>
      </c>
      <c r="V7894">
        <v>229</v>
      </c>
      <c r="W7894">
        <v>241</v>
      </c>
      <c r="X7894">
        <v>86</v>
      </c>
      <c r="Y7894">
        <v>117</v>
      </c>
      <c r="Z7894">
        <v>139</v>
      </c>
      <c r="AA7894">
        <f t="shared" si="1655"/>
        <v>1042</v>
      </c>
      <c r="AB7894">
        <f t="shared" ref="AB7894:AB7957" si="1660">AA7894/$AD$4</f>
        <v>1.7363711941684591E-4</v>
      </c>
      <c r="AC7894" s="175"/>
    </row>
    <row r="7895" spans="1:29">
      <c r="A7895" t="s">
        <v>17023</v>
      </c>
      <c r="B7895" t="s">
        <v>17024</v>
      </c>
      <c r="C7895">
        <v>3.12</v>
      </c>
      <c r="D7895">
        <v>3.56</v>
      </c>
      <c r="E7895">
        <v>2.42</v>
      </c>
      <c r="F7895">
        <v>3.75</v>
      </c>
      <c r="G7895">
        <v>4.6100000000000003</v>
      </c>
      <c r="H7895">
        <v>2.4300000000000002</v>
      </c>
      <c r="I7895">
        <v>4.1399999999999997</v>
      </c>
      <c r="J7895">
        <v>5.0599999999999996</v>
      </c>
      <c r="K7895">
        <v>2.7</v>
      </c>
      <c r="U7895">
        <v>229</v>
      </c>
      <c r="V7895">
        <v>235</v>
      </c>
      <c r="W7895">
        <v>246</v>
      </c>
      <c r="X7895">
        <v>90</v>
      </c>
      <c r="Y7895">
        <v>123</v>
      </c>
      <c r="Z7895">
        <v>135</v>
      </c>
      <c r="AA7895">
        <f t="shared" si="1655"/>
        <v>1058</v>
      </c>
      <c r="AB7895">
        <f t="shared" si="1660"/>
        <v>1.763033323829395E-4</v>
      </c>
      <c r="AC7895" s="175"/>
    </row>
    <row r="7896" spans="1:29">
      <c r="A7896" t="s">
        <v>17025</v>
      </c>
      <c r="B7896" t="s">
        <v>17026</v>
      </c>
      <c r="C7896">
        <v>3.11</v>
      </c>
      <c r="D7896">
        <v>3.55</v>
      </c>
      <c r="E7896">
        <v>2.42</v>
      </c>
      <c r="F7896">
        <v>3.73</v>
      </c>
      <c r="G7896">
        <v>4.59</v>
      </c>
      <c r="H7896">
        <v>2.42</v>
      </c>
      <c r="I7896">
        <v>4.13</v>
      </c>
      <c r="J7896">
        <v>5.05</v>
      </c>
      <c r="K7896">
        <v>2.7</v>
      </c>
      <c r="U7896">
        <v>219</v>
      </c>
      <c r="V7896">
        <v>236</v>
      </c>
      <c r="W7896">
        <v>245</v>
      </c>
      <c r="X7896">
        <v>106</v>
      </c>
      <c r="Y7896">
        <v>127</v>
      </c>
      <c r="Z7896">
        <v>142</v>
      </c>
      <c r="AA7896">
        <f t="shared" si="1655"/>
        <v>1075</v>
      </c>
      <c r="AB7896">
        <f t="shared" si="1660"/>
        <v>1.7913618365941394E-4</v>
      </c>
      <c r="AC7896" s="175"/>
    </row>
    <row r="7897" spans="1:29">
      <c r="A7897" t="s">
        <v>17027</v>
      </c>
      <c r="B7897" t="s">
        <v>17028</v>
      </c>
      <c r="C7897">
        <v>3.11</v>
      </c>
      <c r="D7897">
        <v>3.55</v>
      </c>
      <c r="E7897">
        <v>2.41</v>
      </c>
      <c r="F7897">
        <v>3.71</v>
      </c>
      <c r="G7897">
        <v>4.58</v>
      </c>
      <c r="H7897">
        <v>2.42</v>
      </c>
      <c r="I7897">
        <v>4.12</v>
      </c>
      <c r="J7897">
        <v>5.05</v>
      </c>
      <c r="K7897">
        <v>2.7</v>
      </c>
      <c r="U7897">
        <v>206</v>
      </c>
      <c r="V7897">
        <v>229</v>
      </c>
      <c r="W7897">
        <v>233</v>
      </c>
      <c r="X7897">
        <v>114</v>
      </c>
      <c r="Y7897">
        <v>138</v>
      </c>
      <c r="Z7897">
        <v>147</v>
      </c>
      <c r="AA7897">
        <f t="shared" si="1655"/>
        <v>1067</v>
      </c>
      <c r="AB7897">
        <f t="shared" si="1660"/>
        <v>1.7780307717636716E-4</v>
      </c>
      <c r="AC7897" s="175">
        <f t="shared" ref="AC7897" si="1661">SUM(AB7897:AB7900)/4</f>
        <v>1.4297567030676947E-4</v>
      </c>
    </row>
    <row r="7898" spans="1:29">
      <c r="A7898" t="s">
        <v>17029</v>
      </c>
      <c r="B7898" t="s">
        <v>17030</v>
      </c>
      <c r="C7898">
        <v>3.11</v>
      </c>
      <c r="D7898">
        <v>3.55</v>
      </c>
      <c r="E7898">
        <v>2.41</v>
      </c>
      <c r="F7898">
        <v>3.71</v>
      </c>
      <c r="G7898">
        <v>4.58</v>
      </c>
      <c r="H7898">
        <v>2.42</v>
      </c>
      <c r="I7898">
        <v>4.12</v>
      </c>
      <c r="J7898">
        <v>5.05</v>
      </c>
      <c r="K7898">
        <v>2.7</v>
      </c>
      <c r="U7898">
        <v>197</v>
      </c>
      <c r="V7898">
        <v>207</v>
      </c>
      <c r="W7898">
        <v>206</v>
      </c>
      <c r="X7898">
        <v>104</v>
      </c>
      <c r="Y7898">
        <v>134</v>
      </c>
      <c r="Z7898">
        <v>126</v>
      </c>
      <c r="AA7898">
        <f t="shared" si="1655"/>
        <v>974</v>
      </c>
      <c r="AB7898">
        <f t="shared" si="1660"/>
        <v>1.6230571431094808E-4</v>
      </c>
      <c r="AC7898" s="175"/>
    </row>
    <row r="7899" spans="1:29">
      <c r="A7899" t="s">
        <v>17031</v>
      </c>
      <c r="B7899" t="s">
        <v>17032</v>
      </c>
      <c r="C7899">
        <v>3.1</v>
      </c>
      <c r="D7899">
        <v>3.54</v>
      </c>
      <c r="E7899">
        <v>2.41</v>
      </c>
      <c r="F7899">
        <v>3.71</v>
      </c>
      <c r="G7899">
        <v>4.58</v>
      </c>
      <c r="H7899">
        <v>2.42</v>
      </c>
      <c r="I7899">
        <v>4.12</v>
      </c>
      <c r="J7899">
        <v>5.04</v>
      </c>
      <c r="K7899">
        <v>2.7</v>
      </c>
      <c r="U7899">
        <v>167</v>
      </c>
      <c r="V7899">
        <v>176</v>
      </c>
      <c r="W7899">
        <v>149</v>
      </c>
      <c r="X7899">
        <v>101</v>
      </c>
      <c r="Y7899">
        <v>122</v>
      </c>
      <c r="Z7899">
        <v>73</v>
      </c>
      <c r="AA7899">
        <f t="shared" si="1655"/>
        <v>788</v>
      </c>
      <c r="AB7899">
        <f t="shared" si="1660"/>
        <v>1.3131098858010996E-4</v>
      </c>
      <c r="AC7899" s="175"/>
    </row>
    <row r="7900" spans="1:29">
      <c r="A7900" t="s">
        <v>17033</v>
      </c>
      <c r="B7900" t="s">
        <v>17034</v>
      </c>
      <c r="C7900">
        <v>3.1</v>
      </c>
      <c r="D7900">
        <v>3.54</v>
      </c>
      <c r="E7900">
        <v>2.41</v>
      </c>
      <c r="F7900">
        <v>3.69</v>
      </c>
      <c r="G7900">
        <v>4.5599999999999996</v>
      </c>
      <c r="H7900">
        <v>2.41</v>
      </c>
      <c r="I7900">
        <v>4.1100000000000003</v>
      </c>
      <c r="J7900">
        <v>5.04</v>
      </c>
      <c r="K7900">
        <v>2.7</v>
      </c>
      <c r="U7900">
        <v>156</v>
      </c>
      <c r="V7900">
        <v>129</v>
      </c>
      <c r="W7900">
        <v>121</v>
      </c>
      <c r="X7900">
        <v>76</v>
      </c>
      <c r="Y7900">
        <v>91</v>
      </c>
      <c r="Z7900">
        <v>30</v>
      </c>
      <c r="AA7900">
        <f t="shared" si="1655"/>
        <v>603</v>
      </c>
      <c r="AB7900">
        <f t="shared" si="1660"/>
        <v>1.0048290115965267E-4</v>
      </c>
      <c r="AC7900" s="175"/>
    </row>
    <row r="7901" spans="1:29">
      <c r="A7901" t="s">
        <v>17035</v>
      </c>
      <c r="B7901" t="s">
        <v>17036</v>
      </c>
      <c r="C7901">
        <v>3.08</v>
      </c>
      <c r="D7901">
        <v>3.52</v>
      </c>
      <c r="E7901">
        <v>2.41</v>
      </c>
      <c r="F7901">
        <v>3.67</v>
      </c>
      <c r="G7901">
        <v>4.55</v>
      </c>
      <c r="H7901">
        <v>2.41</v>
      </c>
      <c r="I7901">
        <v>4.09</v>
      </c>
      <c r="J7901">
        <v>5.03</v>
      </c>
      <c r="K7901">
        <v>2.7</v>
      </c>
      <c r="U7901">
        <v>138</v>
      </c>
      <c r="V7901">
        <v>96</v>
      </c>
      <c r="W7901">
        <v>98</v>
      </c>
      <c r="X7901">
        <v>66</v>
      </c>
      <c r="Y7901">
        <v>68</v>
      </c>
      <c r="Z7901">
        <v>13</v>
      </c>
      <c r="AA7901">
        <f t="shared" si="1655"/>
        <v>479</v>
      </c>
      <c r="AB7901">
        <f t="shared" si="1660"/>
        <v>7.9819750672427243E-5</v>
      </c>
      <c r="AC7901" s="175">
        <f t="shared" ref="AC7901" si="1662">SUM(AB7901:AB7904)/4</f>
        <v>8.7110176751589437E-5</v>
      </c>
    </row>
    <row r="7902" spans="1:29">
      <c r="A7902" t="s">
        <v>17037</v>
      </c>
      <c r="B7902" t="s">
        <v>17038</v>
      </c>
      <c r="C7902">
        <v>3.08</v>
      </c>
      <c r="D7902">
        <v>3.53</v>
      </c>
      <c r="E7902">
        <v>2.41</v>
      </c>
      <c r="F7902">
        <v>3.67</v>
      </c>
      <c r="G7902">
        <v>4.55</v>
      </c>
      <c r="H7902">
        <v>2.41</v>
      </c>
      <c r="I7902">
        <v>4.0999999999999996</v>
      </c>
      <c r="J7902">
        <v>5.03</v>
      </c>
      <c r="K7902">
        <v>2.7</v>
      </c>
      <c r="U7902">
        <v>141</v>
      </c>
      <c r="V7902">
        <v>105</v>
      </c>
      <c r="W7902">
        <v>103</v>
      </c>
      <c r="X7902">
        <v>83</v>
      </c>
      <c r="Y7902">
        <v>71</v>
      </c>
      <c r="Z7902">
        <v>15</v>
      </c>
      <c r="AA7902">
        <f t="shared" si="1655"/>
        <v>518</v>
      </c>
      <c r="AB7902">
        <f t="shared" si="1660"/>
        <v>8.6318644777280405E-5</v>
      </c>
      <c r="AC7902" s="175"/>
    </row>
    <row r="7903" spans="1:29">
      <c r="A7903" t="s">
        <v>17039</v>
      </c>
      <c r="B7903" t="s">
        <v>17040</v>
      </c>
      <c r="C7903">
        <v>3.09</v>
      </c>
      <c r="D7903">
        <v>3.54</v>
      </c>
      <c r="E7903">
        <v>2.41</v>
      </c>
      <c r="F7903">
        <v>3.69</v>
      </c>
      <c r="G7903">
        <v>4.5599999999999996</v>
      </c>
      <c r="H7903">
        <v>2.41</v>
      </c>
      <c r="I7903">
        <v>4.1100000000000003</v>
      </c>
      <c r="J7903">
        <v>5.04</v>
      </c>
      <c r="K7903">
        <v>2.7</v>
      </c>
      <c r="U7903">
        <v>146</v>
      </c>
      <c r="V7903">
        <v>102</v>
      </c>
      <c r="W7903">
        <v>107</v>
      </c>
      <c r="X7903">
        <v>87</v>
      </c>
      <c r="Y7903">
        <v>69</v>
      </c>
      <c r="Z7903">
        <v>12</v>
      </c>
      <c r="AA7903">
        <f t="shared" si="1655"/>
        <v>523</v>
      </c>
      <c r="AB7903">
        <f t="shared" si="1660"/>
        <v>8.715183632918465E-5</v>
      </c>
      <c r="AC7903" s="175"/>
    </row>
    <row r="7904" spans="1:29">
      <c r="A7904" t="s">
        <v>17041</v>
      </c>
      <c r="B7904" t="s">
        <v>17042</v>
      </c>
      <c r="C7904">
        <v>3.1</v>
      </c>
      <c r="D7904">
        <v>3.54</v>
      </c>
      <c r="E7904">
        <v>2.42</v>
      </c>
      <c r="F7904">
        <v>3.7</v>
      </c>
      <c r="G7904">
        <v>4.5599999999999996</v>
      </c>
      <c r="H7904">
        <v>2.41</v>
      </c>
      <c r="I7904">
        <v>4.12</v>
      </c>
      <c r="J7904">
        <v>5.04</v>
      </c>
      <c r="K7904">
        <v>2.7</v>
      </c>
      <c r="U7904">
        <v>161</v>
      </c>
      <c r="V7904">
        <v>114</v>
      </c>
      <c r="W7904">
        <v>119</v>
      </c>
      <c r="X7904">
        <v>88</v>
      </c>
      <c r="Y7904">
        <v>66</v>
      </c>
      <c r="Z7904">
        <v>23</v>
      </c>
      <c r="AA7904">
        <f t="shared" si="1655"/>
        <v>571</v>
      </c>
      <c r="AB7904">
        <f t="shared" si="1660"/>
        <v>9.5150475227465461E-5</v>
      </c>
      <c r="AC7904" s="175"/>
    </row>
    <row r="7905" spans="1:29">
      <c r="A7905" t="s">
        <v>17043</v>
      </c>
      <c r="B7905" t="s">
        <v>17044</v>
      </c>
      <c r="C7905">
        <v>3.12</v>
      </c>
      <c r="D7905">
        <v>3.56</v>
      </c>
      <c r="E7905">
        <v>2.42</v>
      </c>
      <c r="F7905">
        <v>3.72</v>
      </c>
      <c r="G7905">
        <v>4.58</v>
      </c>
      <c r="H7905">
        <v>2.42</v>
      </c>
      <c r="I7905">
        <v>4.1399999999999997</v>
      </c>
      <c r="J7905">
        <v>5.0599999999999996</v>
      </c>
      <c r="K7905">
        <v>2.7</v>
      </c>
      <c r="U7905">
        <v>174</v>
      </c>
      <c r="V7905">
        <v>144</v>
      </c>
      <c r="W7905">
        <v>146</v>
      </c>
      <c r="X7905">
        <v>122</v>
      </c>
      <c r="Y7905">
        <v>106</v>
      </c>
      <c r="Z7905">
        <v>53</v>
      </c>
      <c r="AA7905">
        <f t="shared" si="1655"/>
        <v>745</v>
      </c>
      <c r="AB7905">
        <f t="shared" si="1660"/>
        <v>1.2414554123373338E-4</v>
      </c>
      <c r="AC7905" s="175">
        <f t="shared" ref="AC7905" si="1663">SUM(AB7905:AB7908)/4</f>
        <v>1.8376039677248256E-4</v>
      </c>
    </row>
    <row r="7906" spans="1:29">
      <c r="A7906" t="s">
        <v>17045</v>
      </c>
      <c r="B7906" t="s">
        <v>17046</v>
      </c>
      <c r="C7906">
        <v>3.13</v>
      </c>
      <c r="D7906">
        <v>3.57</v>
      </c>
      <c r="E7906">
        <v>2.4300000000000002</v>
      </c>
      <c r="F7906">
        <v>3.74</v>
      </c>
      <c r="G7906">
        <v>4.5999999999999996</v>
      </c>
      <c r="H7906">
        <v>2.42</v>
      </c>
      <c r="I7906">
        <v>4.1500000000000004</v>
      </c>
      <c r="J7906">
        <v>5.0599999999999996</v>
      </c>
      <c r="K7906">
        <v>2.7</v>
      </c>
      <c r="U7906">
        <v>183</v>
      </c>
      <c r="V7906">
        <v>217</v>
      </c>
      <c r="W7906">
        <v>196</v>
      </c>
      <c r="X7906">
        <v>196</v>
      </c>
      <c r="Y7906">
        <v>144</v>
      </c>
      <c r="Z7906">
        <v>168</v>
      </c>
      <c r="AA7906">
        <f t="shared" si="1655"/>
        <v>1104</v>
      </c>
      <c r="AB7906">
        <f t="shared" si="1660"/>
        <v>1.8396869466045862E-4</v>
      </c>
      <c r="AC7906" s="175"/>
    </row>
    <row r="7907" spans="1:29">
      <c r="A7907" t="s">
        <v>17047</v>
      </c>
      <c r="B7907" t="s">
        <v>17048</v>
      </c>
      <c r="C7907">
        <v>3.15</v>
      </c>
      <c r="D7907">
        <v>3.58</v>
      </c>
      <c r="E7907">
        <v>2.4300000000000002</v>
      </c>
      <c r="F7907">
        <v>3.75</v>
      </c>
      <c r="G7907">
        <v>4.6100000000000003</v>
      </c>
      <c r="H7907">
        <v>2.42</v>
      </c>
      <c r="I7907">
        <v>4.16</v>
      </c>
      <c r="J7907">
        <v>5.07</v>
      </c>
      <c r="K7907">
        <v>2.7</v>
      </c>
      <c r="U7907">
        <v>215</v>
      </c>
      <c r="V7907">
        <v>227</v>
      </c>
      <c r="W7907">
        <v>242</v>
      </c>
      <c r="X7907">
        <v>222</v>
      </c>
      <c r="Y7907">
        <v>122</v>
      </c>
      <c r="Z7907">
        <v>262</v>
      </c>
      <c r="AA7907">
        <f t="shared" si="1655"/>
        <v>1290</v>
      </c>
      <c r="AB7907">
        <f t="shared" si="1660"/>
        <v>2.1496342039129676E-4</v>
      </c>
      <c r="AC7907" s="175"/>
    </row>
    <row r="7908" spans="1:29">
      <c r="A7908" t="s">
        <v>17049</v>
      </c>
      <c r="B7908" t="s">
        <v>17050</v>
      </c>
      <c r="C7908">
        <v>3.17</v>
      </c>
      <c r="D7908">
        <v>3.6</v>
      </c>
      <c r="E7908">
        <v>2.44</v>
      </c>
      <c r="F7908">
        <v>3.78</v>
      </c>
      <c r="G7908">
        <v>4.62</v>
      </c>
      <c r="H7908">
        <v>2.4300000000000002</v>
      </c>
      <c r="I7908">
        <v>4.18</v>
      </c>
      <c r="J7908">
        <v>5.08</v>
      </c>
      <c r="K7908">
        <v>2.7</v>
      </c>
      <c r="U7908">
        <v>233</v>
      </c>
      <c r="V7908">
        <v>210</v>
      </c>
      <c r="W7908">
        <v>229</v>
      </c>
      <c r="X7908">
        <v>220</v>
      </c>
      <c r="Y7908">
        <v>154</v>
      </c>
      <c r="Z7908">
        <v>226</v>
      </c>
      <c r="AA7908">
        <f t="shared" si="1655"/>
        <v>1272</v>
      </c>
      <c r="AB7908">
        <f t="shared" si="1660"/>
        <v>2.1196393080444143E-4</v>
      </c>
      <c r="AC7908" s="175"/>
    </row>
    <row r="7909" spans="1:29">
      <c r="A7909" t="s">
        <v>17051</v>
      </c>
      <c r="B7909" t="s">
        <v>17052</v>
      </c>
      <c r="C7909">
        <v>3.21</v>
      </c>
      <c r="D7909">
        <v>3.63</v>
      </c>
      <c r="E7909">
        <v>2.46</v>
      </c>
      <c r="F7909">
        <v>3.82</v>
      </c>
      <c r="G7909">
        <v>4.6500000000000004</v>
      </c>
      <c r="H7909">
        <v>2.4300000000000002</v>
      </c>
      <c r="I7909">
        <v>4.2300000000000004</v>
      </c>
      <c r="J7909">
        <v>5.1100000000000003</v>
      </c>
      <c r="K7909">
        <v>2.7</v>
      </c>
      <c r="U7909">
        <v>256</v>
      </c>
      <c r="V7909">
        <v>209</v>
      </c>
      <c r="W7909">
        <v>219</v>
      </c>
      <c r="X7909">
        <v>166</v>
      </c>
      <c r="Y7909">
        <v>138</v>
      </c>
      <c r="Z7909">
        <v>171</v>
      </c>
      <c r="AA7909">
        <f t="shared" si="1655"/>
        <v>1159</v>
      </c>
      <c r="AB7909">
        <f t="shared" si="1660"/>
        <v>1.9313380173140537E-4</v>
      </c>
      <c r="AC7909" s="175">
        <f t="shared" ref="AC7909" si="1664">SUM(AB7909:AB7912)/4</f>
        <v>1.7842797084029535E-4</v>
      </c>
    </row>
    <row r="7910" spans="1:29">
      <c r="A7910" t="s">
        <v>17053</v>
      </c>
      <c r="B7910" t="s">
        <v>17054</v>
      </c>
      <c r="C7910">
        <v>3.28</v>
      </c>
      <c r="D7910">
        <v>3.69</v>
      </c>
      <c r="E7910">
        <v>2.4900000000000002</v>
      </c>
      <c r="F7910">
        <v>3.9</v>
      </c>
      <c r="G7910">
        <v>4.7</v>
      </c>
      <c r="H7910">
        <v>2.44</v>
      </c>
      <c r="I7910">
        <v>4.3</v>
      </c>
      <c r="J7910">
        <v>5.15</v>
      </c>
      <c r="K7910">
        <v>2.7</v>
      </c>
      <c r="U7910">
        <v>237</v>
      </c>
      <c r="V7910">
        <v>198</v>
      </c>
      <c r="W7910">
        <v>204</v>
      </c>
      <c r="X7910">
        <v>154</v>
      </c>
      <c r="Y7910">
        <v>140</v>
      </c>
      <c r="Z7910">
        <v>164</v>
      </c>
      <c r="AA7910">
        <f t="shared" si="1655"/>
        <v>1097</v>
      </c>
      <c r="AB7910">
        <f t="shared" si="1660"/>
        <v>1.8280222648779266E-4</v>
      </c>
      <c r="AC7910" s="175"/>
    </row>
    <row r="7911" spans="1:29">
      <c r="A7911" t="s">
        <v>17055</v>
      </c>
      <c r="B7911" t="s">
        <v>17056</v>
      </c>
      <c r="C7911">
        <v>3.37</v>
      </c>
      <c r="D7911">
        <v>3.77</v>
      </c>
      <c r="E7911">
        <v>2.52</v>
      </c>
      <c r="F7911">
        <v>4.04</v>
      </c>
      <c r="G7911">
        <v>4.8099999999999996</v>
      </c>
      <c r="H7911">
        <v>2.48</v>
      </c>
      <c r="I7911">
        <v>4.3899999999999997</v>
      </c>
      <c r="J7911">
        <v>5.2</v>
      </c>
      <c r="K7911">
        <v>2.7</v>
      </c>
      <c r="U7911">
        <v>219</v>
      </c>
      <c r="V7911">
        <v>192</v>
      </c>
      <c r="W7911">
        <v>192</v>
      </c>
      <c r="X7911">
        <v>151</v>
      </c>
      <c r="Y7911">
        <v>133</v>
      </c>
      <c r="Z7911">
        <v>149</v>
      </c>
      <c r="AA7911">
        <f t="shared" si="1655"/>
        <v>1036</v>
      </c>
      <c r="AB7911">
        <f t="shared" si="1660"/>
        <v>1.7263728955456081E-4</v>
      </c>
      <c r="AC7911" s="175"/>
    </row>
    <row r="7912" spans="1:29">
      <c r="A7912" t="s">
        <v>17057</v>
      </c>
      <c r="B7912" t="s">
        <v>17058</v>
      </c>
      <c r="C7912">
        <v>3.45</v>
      </c>
      <c r="D7912">
        <v>3.83</v>
      </c>
      <c r="E7912">
        <v>2.5499999999999998</v>
      </c>
      <c r="F7912">
        <v>4.17</v>
      </c>
      <c r="G7912">
        <v>4.91</v>
      </c>
      <c r="H7912">
        <v>2.5099999999999998</v>
      </c>
      <c r="I7912">
        <v>4.47</v>
      </c>
      <c r="J7912">
        <v>5.25</v>
      </c>
      <c r="K7912">
        <v>2.7</v>
      </c>
      <c r="U7912">
        <v>205</v>
      </c>
      <c r="V7912">
        <v>185</v>
      </c>
      <c r="W7912">
        <v>181</v>
      </c>
      <c r="X7912">
        <v>140</v>
      </c>
      <c r="Y7912">
        <v>129</v>
      </c>
      <c r="Z7912">
        <v>151</v>
      </c>
      <c r="AA7912">
        <f t="shared" si="1655"/>
        <v>991</v>
      </c>
      <c r="AB7912">
        <f t="shared" si="1660"/>
        <v>1.6513856558742255E-4</v>
      </c>
      <c r="AC7912" s="175"/>
    </row>
    <row r="7913" spans="1:29">
      <c r="A7913" t="s">
        <v>17059</v>
      </c>
      <c r="B7913" t="s">
        <v>17060</v>
      </c>
      <c r="C7913">
        <v>3.51</v>
      </c>
      <c r="D7913">
        <v>3.87</v>
      </c>
      <c r="E7913">
        <v>2.57</v>
      </c>
      <c r="F7913">
        <v>4.28</v>
      </c>
      <c r="G7913">
        <v>5</v>
      </c>
      <c r="H7913">
        <v>2.5499999999999998</v>
      </c>
      <c r="I7913">
        <v>4.54</v>
      </c>
      <c r="J7913">
        <v>5.28</v>
      </c>
      <c r="K7913">
        <v>2.7</v>
      </c>
      <c r="U7913">
        <v>195</v>
      </c>
      <c r="V7913">
        <v>181</v>
      </c>
      <c r="W7913">
        <v>179</v>
      </c>
      <c r="X7913">
        <v>133</v>
      </c>
      <c r="Y7913">
        <v>130</v>
      </c>
      <c r="Z7913">
        <v>145</v>
      </c>
      <c r="AA7913">
        <f t="shared" si="1655"/>
        <v>963</v>
      </c>
      <c r="AB7913">
        <f t="shared" si="1660"/>
        <v>1.6047269289675873E-4</v>
      </c>
      <c r="AC7913" s="175">
        <f t="shared" ref="AC7913" si="1665">SUM(AB7913:AB7916)/4</f>
        <v>1.5234907526569231E-4</v>
      </c>
    </row>
    <row r="7914" spans="1:29">
      <c r="A7914" t="s">
        <v>17061</v>
      </c>
      <c r="B7914" t="s">
        <v>17062</v>
      </c>
      <c r="C7914">
        <v>3.56</v>
      </c>
      <c r="D7914">
        <v>3.9</v>
      </c>
      <c r="E7914">
        <v>2.59</v>
      </c>
      <c r="F7914">
        <v>4.37</v>
      </c>
      <c r="G7914">
        <v>5.07</v>
      </c>
      <c r="H7914">
        <v>2.58</v>
      </c>
      <c r="I7914">
        <v>4.58</v>
      </c>
      <c r="J7914">
        <v>5.3</v>
      </c>
      <c r="K7914">
        <v>2.7</v>
      </c>
      <c r="U7914">
        <v>198</v>
      </c>
      <c r="V7914">
        <v>182</v>
      </c>
      <c r="W7914">
        <v>184</v>
      </c>
      <c r="X7914">
        <v>106</v>
      </c>
      <c r="Y7914">
        <v>119</v>
      </c>
      <c r="Z7914">
        <v>117</v>
      </c>
      <c r="AA7914">
        <f t="shared" si="1655"/>
        <v>906</v>
      </c>
      <c r="AB7914">
        <f t="shared" si="1660"/>
        <v>1.5097430920505027E-4</v>
      </c>
      <c r="AC7914" s="175"/>
    </row>
    <row r="7915" spans="1:29">
      <c r="A7915" t="s">
        <v>17063</v>
      </c>
      <c r="B7915" t="s">
        <v>17064</v>
      </c>
      <c r="C7915">
        <v>3.57</v>
      </c>
      <c r="D7915">
        <v>3.91</v>
      </c>
      <c r="E7915">
        <v>2.59</v>
      </c>
      <c r="F7915">
        <v>4.41</v>
      </c>
      <c r="G7915">
        <v>5.12</v>
      </c>
      <c r="H7915">
        <v>2.6</v>
      </c>
      <c r="I7915">
        <v>4.59</v>
      </c>
      <c r="J7915">
        <v>5.31</v>
      </c>
      <c r="K7915">
        <v>2.7</v>
      </c>
      <c r="U7915">
        <v>199</v>
      </c>
      <c r="V7915">
        <v>181</v>
      </c>
      <c r="W7915">
        <v>190</v>
      </c>
      <c r="X7915">
        <v>94</v>
      </c>
      <c r="Y7915">
        <v>122</v>
      </c>
      <c r="Z7915">
        <v>112</v>
      </c>
      <c r="AA7915">
        <f t="shared" si="1655"/>
        <v>898</v>
      </c>
      <c r="AB7915">
        <f t="shared" si="1660"/>
        <v>1.4964120272200346E-4</v>
      </c>
      <c r="AC7915" s="175"/>
    </row>
    <row r="7916" spans="1:29">
      <c r="A7916" t="s">
        <v>17065</v>
      </c>
      <c r="B7916" t="s">
        <v>17066</v>
      </c>
      <c r="C7916">
        <v>3.53</v>
      </c>
      <c r="D7916">
        <v>3.88</v>
      </c>
      <c r="E7916">
        <v>2.58</v>
      </c>
      <c r="F7916">
        <v>4.4000000000000004</v>
      </c>
      <c r="G7916">
        <v>5.12</v>
      </c>
      <c r="H7916">
        <v>2.62</v>
      </c>
      <c r="I7916">
        <v>4.55</v>
      </c>
      <c r="J7916">
        <v>5.29</v>
      </c>
      <c r="K7916">
        <v>2.7</v>
      </c>
      <c r="U7916">
        <v>199</v>
      </c>
      <c r="V7916">
        <v>189</v>
      </c>
      <c r="W7916">
        <v>201</v>
      </c>
      <c r="X7916">
        <v>90</v>
      </c>
      <c r="Y7916">
        <v>111</v>
      </c>
      <c r="Z7916">
        <v>100</v>
      </c>
      <c r="AA7916">
        <f t="shared" si="1655"/>
        <v>890</v>
      </c>
      <c r="AB7916">
        <f t="shared" si="1660"/>
        <v>1.4830809623895668E-4</v>
      </c>
      <c r="AC7916" s="175"/>
    </row>
    <row r="7917" spans="1:29">
      <c r="A7917" t="s">
        <v>17067</v>
      </c>
      <c r="B7917" t="s">
        <v>17068</v>
      </c>
      <c r="C7917">
        <v>3.47</v>
      </c>
      <c r="D7917">
        <v>3.84</v>
      </c>
      <c r="E7917">
        <v>2.56</v>
      </c>
      <c r="F7917">
        <v>4.3099999999999996</v>
      </c>
      <c r="G7917">
        <v>5.0599999999999996</v>
      </c>
      <c r="H7917">
        <v>2.6</v>
      </c>
      <c r="I7917">
        <v>4.49</v>
      </c>
      <c r="J7917">
        <v>5.26</v>
      </c>
      <c r="K7917">
        <v>2.7</v>
      </c>
      <c r="U7917">
        <v>204</v>
      </c>
      <c r="V7917">
        <v>200</v>
      </c>
      <c r="W7917">
        <v>209</v>
      </c>
      <c r="X7917">
        <v>78</v>
      </c>
      <c r="Y7917">
        <v>109</v>
      </c>
      <c r="Z7917">
        <v>118</v>
      </c>
      <c r="AA7917">
        <f t="shared" si="1655"/>
        <v>918</v>
      </c>
      <c r="AB7917">
        <f t="shared" si="1660"/>
        <v>1.5297396892962047E-4</v>
      </c>
      <c r="AC7917" s="175">
        <f t="shared" ref="AC7917" si="1666">SUM(AB7917:AB7920)/4</f>
        <v>1.6147252275904386E-4</v>
      </c>
    </row>
    <row r="7918" spans="1:29">
      <c r="A7918" t="s">
        <v>17069</v>
      </c>
      <c r="B7918" t="s">
        <v>17070</v>
      </c>
      <c r="C7918">
        <v>3.44</v>
      </c>
      <c r="D7918">
        <v>3.82</v>
      </c>
      <c r="E7918">
        <v>2.5499999999999998</v>
      </c>
      <c r="F7918">
        <v>4.26</v>
      </c>
      <c r="G7918">
        <v>5.0199999999999996</v>
      </c>
      <c r="H7918">
        <v>2.58</v>
      </c>
      <c r="I7918">
        <v>4.47</v>
      </c>
      <c r="J7918">
        <v>5.24</v>
      </c>
      <c r="K7918">
        <v>2.7</v>
      </c>
      <c r="U7918">
        <v>204</v>
      </c>
      <c r="V7918">
        <v>209</v>
      </c>
      <c r="W7918">
        <v>218</v>
      </c>
      <c r="X7918">
        <v>83</v>
      </c>
      <c r="Y7918">
        <v>117</v>
      </c>
      <c r="Z7918">
        <v>139</v>
      </c>
      <c r="AA7918">
        <f t="shared" si="1655"/>
        <v>970</v>
      </c>
      <c r="AB7918">
        <f t="shared" si="1660"/>
        <v>1.6163916106942469E-4</v>
      </c>
      <c r="AC7918" s="175"/>
    </row>
    <row r="7919" spans="1:29">
      <c r="A7919" t="s">
        <v>17071</v>
      </c>
      <c r="B7919" t="s">
        <v>17072</v>
      </c>
      <c r="C7919">
        <v>3.42</v>
      </c>
      <c r="D7919">
        <v>3.81</v>
      </c>
      <c r="E7919">
        <v>2.54</v>
      </c>
      <c r="F7919">
        <v>4.22</v>
      </c>
      <c r="G7919">
        <v>4.99</v>
      </c>
      <c r="H7919">
        <v>2.57</v>
      </c>
      <c r="I7919">
        <v>4.45</v>
      </c>
      <c r="J7919">
        <v>5.23</v>
      </c>
      <c r="K7919">
        <v>2.7</v>
      </c>
      <c r="U7919">
        <v>197</v>
      </c>
      <c r="V7919">
        <v>216</v>
      </c>
      <c r="W7919">
        <v>225</v>
      </c>
      <c r="X7919">
        <v>88</v>
      </c>
      <c r="Y7919">
        <v>123</v>
      </c>
      <c r="Z7919">
        <v>135</v>
      </c>
      <c r="AA7919">
        <f t="shared" si="1655"/>
        <v>984</v>
      </c>
      <c r="AB7919">
        <f t="shared" si="1660"/>
        <v>1.6397209741475659E-4</v>
      </c>
      <c r="AC7919" s="175"/>
    </row>
    <row r="7920" spans="1:29">
      <c r="A7920" t="s">
        <v>17073</v>
      </c>
      <c r="B7920" t="s">
        <v>17074</v>
      </c>
      <c r="C7920">
        <v>3.41</v>
      </c>
      <c r="D7920">
        <v>3.8</v>
      </c>
      <c r="E7920">
        <v>2.54</v>
      </c>
      <c r="F7920">
        <v>4.21</v>
      </c>
      <c r="G7920">
        <v>4.97</v>
      </c>
      <c r="H7920">
        <v>2.56</v>
      </c>
      <c r="I7920">
        <v>4.43</v>
      </c>
      <c r="J7920">
        <v>5.22</v>
      </c>
      <c r="K7920">
        <v>2.7</v>
      </c>
      <c r="U7920">
        <v>189</v>
      </c>
      <c r="V7920">
        <v>220</v>
      </c>
      <c r="W7920">
        <v>224</v>
      </c>
      <c r="X7920">
        <v>102</v>
      </c>
      <c r="Y7920">
        <v>127</v>
      </c>
      <c r="Z7920">
        <v>142</v>
      </c>
      <c r="AA7920">
        <f t="shared" si="1655"/>
        <v>1004</v>
      </c>
      <c r="AB7920">
        <f t="shared" si="1660"/>
        <v>1.673048636223736E-4</v>
      </c>
      <c r="AC7920" s="175"/>
    </row>
    <row r="7921" spans="1:29">
      <c r="A7921" t="s">
        <v>17075</v>
      </c>
      <c r="B7921" t="s">
        <v>17076</v>
      </c>
      <c r="C7921">
        <v>3.4</v>
      </c>
      <c r="D7921">
        <v>3.79</v>
      </c>
      <c r="E7921">
        <v>2.5299999999999998</v>
      </c>
      <c r="F7921">
        <v>4.1900000000000004</v>
      </c>
      <c r="G7921">
        <v>4.96</v>
      </c>
      <c r="H7921">
        <v>2.56</v>
      </c>
      <c r="I7921">
        <v>4.43</v>
      </c>
      <c r="J7921">
        <v>5.22</v>
      </c>
      <c r="K7921">
        <v>2.7</v>
      </c>
      <c r="U7921">
        <v>186</v>
      </c>
      <c r="V7921">
        <v>214</v>
      </c>
      <c r="W7921">
        <v>213</v>
      </c>
      <c r="X7921">
        <v>106</v>
      </c>
      <c r="Y7921">
        <v>138</v>
      </c>
      <c r="Z7921">
        <v>147</v>
      </c>
      <c r="AA7921">
        <f t="shared" si="1655"/>
        <v>1004</v>
      </c>
      <c r="AB7921">
        <f t="shared" si="1660"/>
        <v>1.673048636223736E-4</v>
      </c>
      <c r="AC7921" s="175">
        <f t="shared" ref="AC7921" si="1667">SUM(AB7921:AB7924)/4</f>
        <v>1.3322732914948973E-4</v>
      </c>
    </row>
    <row r="7922" spans="1:29">
      <c r="A7922" t="s">
        <v>17077</v>
      </c>
      <c r="B7922" t="s">
        <v>17078</v>
      </c>
      <c r="C7922">
        <v>3.39</v>
      </c>
      <c r="D7922">
        <v>3.78</v>
      </c>
      <c r="E7922">
        <v>2.5299999999999998</v>
      </c>
      <c r="F7922">
        <v>4.18</v>
      </c>
      <c r="G7922">
        <v>4.95</v>
      </c>
      <c r="H7922">
        <v>2.56</v>
      </c>
      <c r="I7922">
        <v>4.41</v>
      </c>
      <c r="J7922">
        <v>5.21</v>
      </c>
      <c r="K7922">
        <v>2.7</v>
      </c>
      <c r="U7922">
        <v>175</v>
      </c>
      <c r="V7922">
        <v>193</v>
      </c>
      <c r="W7922">
        <v>187</v>
      </c>
      <c r="X7922">
        <v>98</v>
      </c>
      <c r="Y7922">
        <v>134</v>
      </c>
      <c r="Z7922">
        <v>126</v>
      </c>
      <c r="AA7922">
        <f t="shared" si="1655"/>
        <v>913</v>
      </c>
      <c r="AB7922">
        <f t="shared" si="1660"/>
        <v>1.5214077737771623E-4</v>
      </c>
      <c r="AC7922" s="175"/>
    </row>
    <row r="7923" spans="1:29">
      <c r="A7923" t="s">
        <v>17079</v>
      </c>
      <c r="B7923" t="s">
        <v>17080</v>
      </c>
      <c r="C7923">
        <v>3.38</v>
      </c>
      <c r="D7923">
        <v>3.77</v>
      </c>
      <c r="E7923">
        <v>2.5299999999999998</v>
      </c>
      <c r="F7923">
        <v>4.17</v>
      </c>
      <c r="G7923">
        <v>4.95</v>
      </c>
      <c r="H7923">
        <v>2.56</v>
      </c>
      <c r="I7923">
        <v>4.4000000000000004</v>
      </c>
      <c r="J7923">
        <v>5.21</v>
      </c>
      <c r="K7923">
        <v>2.7</v>
      </c>
      <c r="U7923">
        <v>145</v>
      </c>
      <c r="V7923">
        <v>162</v>
      </c>
      <c r="W7923">
        <v>133</v>
      </c>
      <c r="X7923">
        <v>95</v>
      </c>
      <c r="Y7923">
        <v>122</v>
      </c>
      <c r="Z7923">
        <v>73</v>
      </c>
      <c r="AA7923">
        <f t="shared" si="1655"/>
        <v>730</v>
      </c>
      <c r="AB7923">
        <f t="shared" si="1660"/>
        <v>1.2164596657802064E-4</v>
      </c>
      <c r="AC7923" s="175"/>
    </row>
    <row r="7924" spans="1:29">
      <c r="A7924" t="s">
        <v>17081</v>
      </c>
      <c r="B7924" t="s">
        <v>17082</v>
      </c>
      <c r="C7924">
        <v>3.36</v>
      </c>
      <c r="D7924">
        <v>3.76</v>
      </c>
      <c r="E7924">
        <v>2.52</v>
      </c>
      <c r="F7924">
        <v>4.13</v>
      </c>
      <c r="G7924">
        <v>4.92</v>
      </c>
      <c r="H7924">
        <v>2.5499999999999998</v>
      </c>
      <c r="I7924">
        <v>4.3899999999999997</v>
      </c>
      <c r="J7924">
        <v>5.2</v>
      </c>
      <c r="K7924">
        <v>2.7</v>
      </c>
      <c r="U7924">
        <v>136</v>
      </c>
      <c r="V7924">
        <v>119</v>
      </c>
      <c r="W7924">
        <v>104</v>
      </c>
      <c r="X7924">
        <v>71</v>
      </c>
      <c r="Y7924">
        <v>91</v>
      </c>
      <c r="Z7924">
        <v>30</v>
      </c>
      <c r="AA7924">
        <f t="shared" si="1655"/>
        <v>551</v>
      </c>
      <c r="AB7924">
        <f t="shared" si="1660"/>
        <v>9.1817709019848453E-5</v>
      </c>
      <c r="AC7924" s="175"/>
    </row>
    <row r="7925" spans="1:29">
      <c r="A7925" t="s">
        <v>17083</v>
      </c>
      <c r="B7925" t="s">
        <v>17084</v>
      </c>
      <c r="C7925">
        <v>3.33</v>
      </c>
      <c r="D7925">
        <v>3.73</v>
      </c>
      <c r="E7925">
        <v>2.5099999999999998</v>
      </c>
      <c r="F7925">
        <v>4.08</v>
      </c>
      <c r="G7925">
        <v>4.88</v>
      </c>
      <c r="H7925">
        <v>2.54</v>
      </c>
      <c r="I7925">
        <v>4.3499999999999996</v>
      </c>
      <c r="J7925">
        <v>5.18</v>
      </c>
      <c r="K7925">
        <v>2.7</v>
      </c>
      <c r="U7925">
        <v>117</v>
      </c>
      <c r="V7925">
        <v>84</v>
      </c>
      <c r="W7925">
        <v>84</v>
      </c>
      <c r="X7925">
        <v>66</v>
      </c>
      <c r="Y7925">
        <v>68</v>
      </c>
      <c r="Z7925">
        <v>13</v>
      </c>
      <c r="AA7925">
        <f t="shared" si="1655"/>
        <v>432</v>
      </c>
      <c r="AB7925">
        <f t="shared" si="1660"/>
        <v>7.1987750084527287E-5</v>
      </c>
      <c r="AC7925" s="175">
        <f t="shared" ref="AC7925" si="1668">SUM(AB7925:AB7928)/4</f>
        <v>7.877826123254693E-5</v>
      </c>
    </row>
    <row r="7926" spans="1:29">
      <c r="A7926" t="s">
        <v>17085</v>
      </c>
      <c r="B7926" t="s">
        <v>17086</v>
      </c>
      <c r="C7926">
        <v>3.32</v>
      </c>
      <c r="D7926">
        <v>3.73</v>
      </c>
      <c r="E7926">
        <v>2.5099999999999998</v>
      </c>
      <c r="F7926">
        <v>4.0599999999999996</v>
      </c>
      <c r="G7926">
        <v>4.87</v>
      </c>
      <c r="H7926">
        <v>2.54</v>
      </c>
      <c r="I7926">
        <v>4.34</v>
      </c>
      <c r="J7926">
        <v>5.17</v>
      </c>
      <c r="K7926">
        <v>2.7</v>
      </c>
      <c r="U7926">
        <v>119</v>
      </c>
      <c r="V7926">
        <v>93</v>
      </c>
      <c r="W7926">
        <v>88</v>
      </c>
      <c r="X7926">
        <v>82</v>
      </c>
      <c r="Y7926">
        <v>71</v>
      </c>
      <c r="Z7926">
        <v>15</v>
      </c>
      <c r="AA7926">
        <f t="shared" si="1655"/>
        <v>468</v>
      </c>
      <c r="AB7926">
        <f t="shared" si="1660"/>
        <v>7.7986729258237885E-5</v>
      </c>
      <c r="AC7926" s="175"/>
    </row>
    <row r="7927" spans="1:29">
      <c r="A7927" t="s">
        <v>17087</v>
      </c>
      <c r="B7927" t="s">
        <v>17088</v>
      </c>
      <c r="C7927">
        <v>3.31</v>
      </c>
      <c r="D7927">
        <v>3.72</v>
      </c>
      <c r="E7927">
        <v>2.5099999999999998</v>
      </c>
      <c r="F7927">
        <v>4.05</v>
      </c>
      <c r="G7927">
        <v>4.8499999999999996</v>
      </c>
      <c r="H7927">
        <v>2.5299999999999998</v>
      </c>
      <c r="I7927">
        <v>4.34</v>
      </c>
      <c r="J7927">
        <v>5.17</v>
      </c>
      <c r="K7927">
        <v>2.7</v>
      </c>
      <c r="U7927">
        <v>124</v>
      </c>
      <c r="V7927">
        <v>89</v>
      </c>
      <c r="W7927">
        <v>92</v>
      </c>
      <c r="X7927">
        <v>86</v>
      </c>
      <c r="Y7927">
        <v>69</v>
      </c>
      <c r="Z7927">
        <v>12</v>
      </c>
      <c r="AA7927">
        <f t="shared" si="1655"/>
        <v>472</v>
      </c>
      <c r="AB7927">
        <f t="shared" si="1660"/>
        <v>7.8653282499761289E-5</v>
      </c>
      <c r="AC7927" s="175"/>
    </row>
    <row r="7928" spans="1:29">
      <c r="A7928" t="s">
        <v>17089</v>
      </c>
      <c r="B7928" t="s">
        <v>17090</v>
      </c>
      <c r="C7928">
        <v>3.31</v>
      </c>
      <c r="D7928">
        <v>3.72</v>
      </c>
      <c r="E7928">
        <v>2.5</v>
      </c>
      <c r="F7928">
        <v>4.04</v>
      </c>
      <c r="G7928">
        <v>4.84</v>
      </c>
      <c r="H7928">
        <v>2.5299999999999998</v>
      </c>
      <c r="I7928">
        <v>4.33</v>
      </c>
      <c r="J7928">
        <v>5.17</v>
      </c>
      <c r="K7928">
        <v>2.7</v>
      </c>
      <c r="U7928">
        <v>138</v>
      </c>
      <c r="V7928">
        <v>100</v>
      </c>
      <c r="W7928">
        <v>104</v>
      </c>
      <c r="X7928">
        <v>88</v>
      </c>
      <c r="Y7928">
        <v>66</v>
      </c>
      <c r="Z7928">
        <v>23</v>
      </c>
      <c r="AA7928">
        <f t="shared" si="1655"/>
        <v>519</v>
      </c>
      <c r="AB7928">
        <f t="shared" si="1660"/>
        <v>8.6485283087661246E-5</v>
      </c>
      <c r="AC7928" s="175"/>
    </row>
    <row r="7929" spans="1:29">
      <c r="A7929" t="s">
        <v>17091</v>
      </c>
      <c r="B7929" t="s">
        <v>17092</v>
      </c>
      <c r="C7929">
        <v>3.31</v>
      </c>
      <c r="D7929">
        <v>3.72</v>
      </c>
      <c r="E7929">
        <v>2.5</v>
      </c>
      <c r="F7929">
        <v>4.04</v>
      </c>
      <c r="G7929">
        <v>4.8499999999999996</v>
      </c>
      <c r="H7929">
        <v>2.5299999999999998</v>
      </c>
      <c r="I7929">
        <v>4.33</v>
      </c>
      <c r="J7929">
        <v>5.17</v>
      </c>
      <c r="K7929">
        <v>2.7</v>
      </c>
      <c r="U7929">
        <v>149</v>
      </c>
      <c r="V7929">
        <v>128</v>
      </c>
      <c r="W7929">
        <v>130</v>
      </c>
      <c r="X7929">
        <v>120</v>
      </c>
      <c r="Y7929">
        <v>106</v>
      </c>
      <c r="Z7929">
        <v>53</v>
      </c>
      <c r="AA7929">
        <f t="shared" si="1655"/>
        <v>686</v>
      </c>
      <c r="AB7929">
        <f t="shared" si="1660"/>
        <v>1.1431388092126324E-4</v>
      </c>
      <c r="AC7929" s="175">
        <f t="shared" ref="AC7929:AC7989" si="1669">SUM(AB7929:AB7932)/4</f>
        <v>1.7072094898518101E-4</v>
      </c>
    </row>
    <row r="7930" spans="1:29">
      <c r="A7930" t="s">
        <v>17093</v>
      </c>
      <c r="B7930" t="s">
        <v>17094</v>
      </c>
      <c r="C7930">
        <v>3.3</v>
      </c>
      <c r="D7930">
        <v>3.71</v>
      </c>
      <c r="E7930">
        <v>2.5</v>
      </c>
      <c r="F7930">
        <v>4.0199999999999996</v>
      </c>
      <c r="G7930">
        <v>4.83</v>
      </c>
      <c r="H7930">
        <v>2.5299999999999998</v>
      </c>
      <c r="I7930">
        <v>4.32</v>
      </c>
      <c r="J7930">
        <v>5.16</v>
      </c>
      <c r="K7930">
        <v>2.7</v>
      </c>
      <c r="U7930">
        <v>152</v>
      </c>
      <c r="V7930">
        <v>193</v>
      </c>
      <c r="W7930">
        <v>173</v>
      </c>
      <c r="X7930">
        <v>194</v>
      </c>
      <c r="Y7930">
        <v>144</v>
      </c>
      <c r="Z7930">
        <v>168</v>
      </c>
      <c r="AA7930">
        <f t="shared" si="1655"/>
        <v>1024</v>
      </c>
      <c r="AB7930">
        <f t="shared" si="1660"/>
        <v>1.7063762982999058E-4</v>
      </c>
      <c r="AC7930" s="175"/>
    </row>
    <row r="7931" spans="1:29">
      <c r="A7931" t="s">
        <v>17095</v>
      </c>
      <c r="B7931" t="s">
        <v>17096</v>
      </c>
      <c r="C7931">
        <v>3.31</v>
      </c>
      <c r="D7931">
        <v>3.72</v>
      </c>
      <c r="E7931">
        <v>2.5099999999999998</v>
      </c>
      <c r="F7931">
        <v>4.03</v>
      </c>
      <c r="G7931">
        <v>4.84</v>
      </c>
      <c r="H7931">
        <v>2.5299999999999998</v>
      </c>
      <c r="I7931">
        <v>4.33</v>
      </c>
      <c r="J7931">
        <v>5.17</v>
      </c>
      <c r="K7931">
        <v>2.7</v>
      </c>
      <c r="U7931">
        <v>182</v>
      </c>
      <c r="V7931">
        <v>203</v>
      </c>
      <c r="W7931">
        <v>213</v>
      </c>
      <c r="X7931">
        <v>220</v>
      </c>
      <c r="Y7931">
        <v>122</v>
      </c>
      <c r="Z7931">
        <v>262</v>
      </c>
      <c r="AA7931">
        <f t="shared" si="1655"/>
        <v>1202</v>
      </c>
      <c r="AB7931">
        <f t="shared" si="1660"/>
        <v>2.0029924907778192E-4</v>
      </c>
      <c r="AC7931" s="175"/>
    </row>
    <row r="7932" spans="1:29">
      <c r="A7932" t="s">
        <v>17097</v>
      </c>
      <c r="B7932" t="s">
        <v>17098</v>
      </c>
      <c r="C7932">
        <v>3.32</v>
      </c>
      <c r="D7932">
        <v>3.73</v>
      </c>
      <c r="E7932">
        <v>2.5099999999999998</v>
      </c>
      <c r="F7932">
        <v>4.04</v>
      </c>
      <c r="G7932">
        <v>4.84</v>
      </c>
      <c r="H7932">
        <v>2.52</v>
      </c>
      <c r="I7932">
        <v>4.34</v>
      </c>
      <c r="J7932">
        <v>5.17</v>
      </c>
      <c r="K7932">
        <v>2.7</v>
      </c>
      <c r="U7932">
        <v>198</v>
      </c>
      <c r="V7932">
        <v>188</v>
      </c>
      <c r="W7932">
        <v>202</v>
      </c>
      <c r="X7932">
        <v>218</v>
      </c>
      <c r="Y7932">
        <v>154</v>
      </c>
      <c r="Z7932">
        <v>226</v>
      </c>
      <c r="AA7932">
        <f t="shared" si="1655"/>
        <v>1186</v>
      </c>
      <c r="AB7932">
        <f t="shared" si="1660"/>
        <v>1.9763303611168833E-4</v>
      </c>
      <c r="AC7932" s="175"/>
    </row>
    <row r="7933" spans="1:29">
      <c r="A7933" t="s">
        <v>17099</v>
      </c>
      <c r="B7933" t="s">
        <v>17100</v>
      </c>
      <c r="C7933">
        <v>3.36</v>
      </c>
      <c r="D7933">
        <v>3.76</v>
      </c>
      <c r="E7933">
        <v>2.5299999999999998</v>
      </c>
      <c r="F7933">
        <v>4.08</v>
      </c>
      <c r="G7933">
        <v>4.8600000000000003</v>
      </c>
      <c r="H7933">
        <v>2.52</v>
      </c>
      <c r="I7933">
        <v>4.38</v>
      </c>
      <c r="J7933">
        <v>5.2</v>
      </c>
      <c r="K7933">
        <v>2.7</v>
      </c>
      <c r="U7933">
        <v>223</v>
      </c>
      <c r="V7933">
        <v>186</v>
      </c>
      <c r="W7933">
        <v>192</v>
      </c>
      <c r="X7933">
        <v>164</v>
      </c>
      <c r="Y7933">
        <v>138</v>
      </c>
      <c r="Z7933">
        <v>171</v>
      </c>
      <c r="AA7933">
        <f t="shared" si="1655"/>
        <v>1074</v>
      </c>
      <c r="AB7933">
        <f t="shared" si="1660"/>
        <v>1.7896954534903312E-4</v>
      </c>
      <c r="AC7933" s="175">
        <f t="shared" ref="AC7933:AC7993" si="1670">SUM(AB7933:AB7936)/4</f>
        <v>1.6459699107868479E-4</v>
      </c>
    </row>
    <row r="7934" spans="1:29">
      <c r="A7934" t="s">
        <v>17101</v>
      </c>
      <c r="B7934" t="s">
        <v>17102</v>
      </c>
      <c r="C7934">
        <v>3.4</v>
      </c>
      <c r="D7934">
        <v>3.79</v>
      </c>
      <c r="E7934">
        <v>2.54</v>
      </c>
      <c r="F7934">
        <v>4.12</v>
      </c>
      <c r="G7934">
        <v>4.88</v>
      </c>
      <c r="H7934">
        <v>2.52</v>
      </c>
      <c r="I7934">
        <v>4.43</v>
      </c>
      <c r="J7934">
        <v>5.22</v>
      </c>
      <c r="K7934">
        <v>2.7</v>
      </c>
      <c r="U7934">
        <v>204</v>
      </c>
      <c r="V7934">
        <v>174</v>
      </c>
      <c r="W7934">
        <v>177</v>
      </c>
      <c r="X7934">
        <v>153</v>
      </c>
      <c r="Y7934">
        <v>140</v>
      </c>
      <c r="Z7934">
        <v>164</v>
      </c>
      <c r="AA7934">
        <f t="shared" si="1655"/>
        <v>1012</v>
      </c>
      <c r="AB7934">
        <f t="shared" si="1660"/>
        <v>1.6863797010542038E-4</v>
      </c>
      <c r="AC7934" s="175"/>
    </row>
    <row r="7935" spans="1:29">
      <c r="A7935" t="s">
        <v>17103</v>
      </c>
      <c r="B7935" t="s">
        <v>17104</v>
      </c>
      <c r="C7935">
        <v>3.46</v>
      </c>
      <c r="D7935">
        <v>3.83</v>
      </c>
      <c r="E7935">
        <v>2.56</v>
      </c>
      <c r="F7935">
        <v>4.21</v>
      </c>
      <c r="G7935">
        <v>4.95</v>
      </c>
      <c r="H7935">
        <v>2.54</v>
      </c>
      <c r="I7935">
        <v>4.4800000000000004</v>
      </c>
      <c r="J7935">
        <v>5.25</v>
      </c>
      <c r="K7935">
        <v>2.7</v>
      </c>
      <c r="U7935">
        <v>186</v>
      </c>
      <c r="V7935">
        <v>169</v>
      </c>
      <c r="W7935">
        <v>166</v>
      </c>
      <c r="X7935">
        <v>150</v>
      </c>
      <c r="Y7935">
        <v>133</v>
      </c>
      <c r="Z7935">
        <v>149</v>
      </c>
      <c r="AA7935">
        <f t="shared" si="1655"/>
        <v>953</v>
      </c>
      <c r="AB7935">
        <f t="shared" si="1660"/>
        <v>1.5880630979295024E-4</v>
      </c>
      <c r="AC7935" s="175"/>
    </row>
    <row r="7936" spans="1:29">
      <c r="A7936" t="s">
        <v>17105</v>
      </c>
      <c r="B7936" t="s">
        <v>17106</v>
      </c>
      <c r="C7936">
        <v>3.52</v>
      </c>
      <c r="D7936">
        <v>3.87</v>
      </c>
      <c r="E7936">
        <v>2.58</v>
      </c>
      <c r="F7936">
        <v>4.3</v>
      </c>
      <c r="G7936">
        <v>5.0199999999999996</v>
      </c>
      <c r="H7936">
        <v>2.57</v>
      </c>
      <c r="I7936">
        <v>4.54</v>
      </c>
      <c r="J7936">
        <v>5.28</v>
      </c>
      <c r="K7936">
        <v>2.7</v>
      </c>
      <c r="U7936">
        <v>174</v>
      </c>
      <c r="V7936">
        <v>163</v>
      </c>
      <c r="W7936">
        <v>156</v>
      </c>
      <c r="X7936">
        <v>139</v>
      </c>
      <c r="Y7936">
        <v>129</v>
      </c>
      <c r="Z7936">
        <v>151</v>
      </c>
      <c r="AA7936">
        <f t="shared" si="1655"/>
        <v>912</v>
      </c>
      <c r="AB7936">
        <f t="shared" si="1660"/>
        <v>1.5197413906733537E-4</v>
      </c>
      <c r="AC7936" s="175"/>
    </row>
    <row r="7937" spans="1:29">
      <c r="A7937" t="s">
        <v>17107</v>
      </c>
      <c r="B7937" t="s">
        <v>17108</v>
      </c>
      <c r="C7937">
        <v>3.57</v>
      </c>
      <c r="D7937">
        <v>3.9</v>
      </c>
      <c r="E7937">
        <v>2.61</v>
      </c>
      <c r="F7937">
        <v>4.4000000000000004</v>
      </c>
      <c r="G7937">
        <v>5.1100000000000003</v>
      </c>
      <c r="H7937">
        <v>2.61</v>
      </c>
      <c r="I7937">
        <v>4.59</v>
      </c>
      <c r="J7937">
        <v>5.31</v>
      </c>
      <c r="K7937">
        <v>2.7</v>
      </c>
      <c r="U7937">
        <v>166</v>
      </c>
      <c r="V7937">
        <v>159</v>
      </c>
      <c r="W7937">
        <v>154</v>
      </c>
      <c r="X7937">
        <v>131</v>
      </c>
      <c r="Y7937">
        <v>130</v>
      </c>
      <c r="Z7937">
        <v>145</v>
      </c>
      <c r="AA7937">
        <f t="shared" si="1655"/>
        <v>885</v>
      </c>
      <c r="AB7937">
        <f t="shared" si="1660"/>
        <v>1.4747490468705241E-4</v>
      </c>
      <c r="AC7937" s="175">
        <f t="shared" ref="AC7937:AC7997" si="1671">SUM(AB7937:AB7940)/4</f>
        <v>1.3935128705598598E-4</v>
      </c>
    </row>
    <row r="7938" spans="1:29">
      <c r="A7938" t="s">
        <v>17109</v>
      </c>
      <c r="B7938" t="s">
        <v>17110</v>
      </c>
      <c r="C7938">
        <v>3.62</v>
      </c>
      <c r="D7938">
        <v>3.92</v>
      </c>
      <c r="E7938">
        <v>2.62</v>
      </c>
      <c r="F7938">
        <v>4.49</v>
      </c>
      <c r="G7938">
        <v>5.18</v>
      </c>
      <c r="H7938">
        <v>2.64</v>
      </c>
      <c r="I7938">
        <v>4.6399999999999997</v>
      </c>
      <c r="J7938">
        <v>5.34</v>
      </c>
      <c r="K7938">
        <v>2.7</v>
      </c>
      <c r="U7938">
        <v>169</v>
      </c>
      <c r="V7938">
        <v>159</v>
      </c>
      <c r="W7938">
        <v>159</v>
      </c>
      <c r="X7938">
        <v>105</v>
      </c>
      <c r="Y7938">
        <v>119</v>
      </c>
      <c r="Z7938">
        <v>117</v>
      </c>
      <c r="AA7938">
        <f t="shared" si="1655"/>
        <v>828</v>
      </c>
      <c r="AB7938">
        <f t="shared" si="1660"/>
        <v>1.3797652099534395E-4</v>
      </c>
      <c r="AC7938" s="175"/>
    </row>
    <row r="7939" spans="1:29">
      <c r="A7939" t="s">
        <v>17111</v>
      </c>
      <c r="B7939" t="s">
        <v>17112</v>
      </c>
      <c r="C7939">
        <v>3.63</v>
      </c>
      <c r="D7939">
        <v>3.93</v>
      </c>
      <c r="E7939">
        <v>2.62</v>
      </c>
      <c r="F7939">
        <v>4.53</v>
      </c>
      <c r="G7939">
        <v>5.22</v>
      </c>
      <c r="H7939">
        <v>2.66</v>
      </c>
      <c r="I7939">
        <v>4.6500000000000004</v>
      </c>
      <c r="J7939">
        <v>5.34</v>
      </c>
      <c r="K7939">
        <v>2.7</v>
      </c>
      <c r="U7939">
        <v>171</v>
      </c>
      <c r="V7939">
        <v>158</v>
      </c>
      <c r="W7939">
        <v>165</v>
      </c>
      <c r="X7939">
        <v>93</v>
      </c>
      <c r="Y7939">
        <v>122</v>
      </c>
      <c r="Z7939">
        <v>112</v>
      </c>
      <c r="AA7939">
        <f t="shared" si="1655"/>
        <v>821</v>
      </c>
      <c r="AB7939">
        <f t="shared" si="1660"/>
        <v>1.3681005282267802E-4</v>
      </c>
      <c r="AC7939" s="175"/>
    </row>
    <row r="7940" spans="1:29">
      <c r="A7940" t="s">
        <v>17113</v>
      </c>
      <c r="B7940" t="s">
        <v>17114</v>
      </c>
      <c r="C7940">
        <v>3.61</v>
      </c>
      <c r="D7940">
        <v>3.93</v>
      </c>
      <c r="E7940">
        <v>2.61</v>
      </c>
      <c r="F7940">
        <v>4.53</v>
      </c>
      <c r="G7940">
        <v>5.23</v>
      </c>
      <c r="H7940">
        <v>2.67</v>
      </c>
      <c r="I7940">
        <v>4.63</v>
      </c>
      <c r="J7940">
        <v>5.33</v>
      </c>
      <c r="K7940">
        <v>2.7</v>
      </c>
      <c r="U7940">
        <v>170</v>
      </c>
      <c r="V7940">
        <v>166</v>
      </c>
      <c r="W7940">
        <v>175</v>
      </c>
      <c r="X7940">
        <v>89</v>
      </c>
      <c r="Y7940">
        <v>111</v>
      </c>
      <c r="Z7940">
        <v>100</v>
      </c>
      <c r="AA7940">
        <f t="shared" si="1655"/>
        <v>811</v>
      </c>
      <c r="AB7940">
        <f t="shared" si="1660"/>
        <v>1.351436697188695E-4</v>
      </c>
      <c r="AC7940" s="175"/>
    </row>
    <row r="7941" spans="1:29">
      <c r="A7941" t="s">
        <v>17115</v>
      </c>
      <c r="B7941" t="s">
        <v>17116</v>
      </c>
      <c r="C7941">
        <v>3.56</v>
      </c>
      <c r="D7941">
        <v>3.9</v>
      </c>
      <c r="E7941">
        <v>2.6</v>
      </c>
      <c r="F7941">
        <v>4.47</v>
      </c>
      <c r="G7941">
        <v>5.19</v>
      </c>
      <c r="H7941">
        <v>2.66</v>
      </c>
      <c r="I7941">
        <v>4.58</v>
      </c>
      <c r="J7941">
        <v>5.31</v>
      </c>
      <c r="K7941">
        <v>2.7</v>
      </c>
      <c r="U7941">
        <v>174</v>
      </c>
      <c r="V7941">
        <v>177</v>
      </c>
      <c r="W7941">
        <v>183</v>
      </c>
      <c r="X7941">
        <v>77</v>
      </c>
      <c r="Y7941">
        <v>109</v>
      </c>
      <c r="Z7941">
        <v>118</v>
      </c>
      <c r="AA7941">
        <f t="shared" si="1655"/>
        <v>838</v>
      </c>
      <c r="AB7941">
        <f t="shared" si="1660"/>
        <v>1.3964290409915247E-4</v>
      </c>
      <c r="AC7941" s="175">
        <f t="shared" ref="AC7941:AC8001" si="1672">SUM(AB7941:AB7944)/4</f>
        <v>1.4830809623895668E-4</v>
      </c>
    </row>
    <row r="7942" spans="1:29">
      <c r="A7942" t="s">
        <v>17117</v>
      </c>
      <c r="B7942" t="s">
        <v>17118</v>
      </c>
      <c r="C7942">
        <v>3.55</v>
      </c>
      <c r="D7942">
        <v>3.9</v>
      </c>
      <c r="E7942">
        <v>2.59</v>
      </c>
      <c r="F7942">
        <v>4.4400000000000004</v>
      </c>
      <c r="G7942">
        <v>5.17</v>
      </c>
      <c r="H7942">
        <v>2.65</v>
      </c>
      <c r="I7942">
        <v>4.57</v>
      </c>
      <c r="J7942">
        <v>5.3</v>
      </c>
      <c r="K7942">
        <v>2.7</v>
      </c>
      <c r="U7942">
        <v>175</v>
      </c>
      <c r="V7942">
        <v>185</v>
      </c>
      <c r="W7942">
        <v>191</v>
      </c>
      <c r="X7942">
        <v>82</v>
      </c>
      <c r="Y7942">
        <v>117</v>
      </c>
      <c r="Z7942">
        <v>139</v>
      </c>
      <c r="AA7942">
        <f t="shared" ref="AA7942:AA8005" si="1673">SUM(U7942:Z7942)</f>
        <v>889</v>
      </c>
      <c r="AB7942">
        <f t="shared" si="1660"/>
        <v>1.4814145792857583E-4</v>
      </c>
      <c r="AC7942" s="175"/>
    </row>
    <row r="7943" spans="1:29">
      <c r="A7943" t="s">
        <v>17119</v>
      </c>
      <c r="B7943" t="s">
        <v>17120</v>
      </c>
      <c r="C7943">
        <v>3.54</v>
      </c>
      <c r="D7943">
        <v>3.89</v>
      </c>
      <c r="E7943">
        <v>2.59</v>
      </c>
      <c r="F7943">
        <v>4.42</v>
      </c>
      <c r="G7943">
        <v>5.14</v>
      </c>
      <c r="H7943">
        <v>2.64</v>
      </c>
      <c r="I7943">
        <v>4.5599999999999996</v>
      </c>
      <c r="J7943">
        <v>5.29</v>
      </c>
      <c r="K7943">
        <v>2.7</v>
      </c>
      <c r="U7943">
        <v>169</v>
      </c>
      <c r="V7943">
        <v>193</v>
      </c>
      <c r="W7943">
        <v>198</v>
      </c>
      <c r="X7943">
        <v>87</v>
      </c>
      <c r="Y7943">
        <v>123</v>
      </c>
      <c r="Z7943">
        <v>135</v>
      </c>
      <c r="AA7943">
        <f t="shared" si="1673"/>
        <v>905</v>
      </c>
      <c r="AB7943">
        <f t="shared" si="1660"/>
        <v>1.5080767089466942E-4</v>
      </c>
      <c r="AC7943" s="175"/>
    </row>
    <row r="7944" spans="1:29">
      <c r="A7944" t="s">
        <v>17121</v>
      </c>
      <c r="B7944" t="s">
        <v>17122</v>
      </c>
      <c r="C7944">
        <v>3.54</v>
      </c>
      <c r="D7944">
        <v>3.89</v>
      </c>
      <c r="E7944">
        <v>2.59</v>
      </c>
      <c r="F7944">
        <v>4.43</v>
      </c>
      <c r="G7944">
        <v>5.15</v>
      </c>
      <c r="H7944">
        <v>2.64</v>
      </c>
      <c r="I7944">
        <v>4.57</v>
      </c>
      <c r="J7944">
        <v>5.3</v>
      </c>
      <c r="K7944">
        <v>2.7</v>
      </c>
      <c r="U7944">
        <v>163</v>
      </c>
      <c r="V7944">
        <v>197</v>
      </c>
      <c r="W7944">
        <v>198</v>
      </c>
      <c r="X7944">
        <v>101</v>
      </c>
      <c r="Y7944">
        <v>127</v>
      </c>
      <c r="Z7944">
        <v>142</v>
      </c>
      <c r="AA7944">
        <f t="shared" si="1673"/>
        <v>928</v>
      </c>
      <c r="AB7944">
        <f t="shared" si="1660"/>
        <v>1.5464035203342899E-4</v>
      </c>
      <c r="AC7944" s="175"/>
    </row>
    <row r="7945" spans="1:29">
      <c r="A7945" t="s">
        <v>17123</v>
      </c>
      <c r="B7945" t="s">
        <v>17124</v>
      </c>
      <c r="C7945">
        <v>3.54</v>
      </c>
      <c r="D7945">
        <v>3.89</v>
      </c>
      <c r="E7945">
        <v>2.59</v>
      </c>
      <c r="F7945">
        <v>4.42</v>
      </c>
      <c r="G7945">
        <v>5.15</v>
      </c>
      <c r="H7945">
        <v>2.64</v>
      </c>
      <c r="I7945">
        <v>4.5599999999999996</v>
      </c>
      <c r="J7945">
        <v>5.29</v>
      </c>
      <c r="K7945">
        <v>2.7</v>
      </c>
      <c r="U7945">
        <v>159</v>
      </c>
      <c r="V7945">
        <v>192</v>
      </c>
      <c r="W7945">
        <v>187</v>
      </c>
      <c r="X7945">
        <v>106</v>
      </c>
      <c r="Y7945">
        <v>138</v>
      </c>
      <c r="Z7945">
        <v>147</v>
      </c>
      <c r="AA7945">
        <f t="shared" si="1673"/>
        <v>929</v>
      </c>
      <c r="AB7945">
        <f t="shared" si="1660"/>
        <v>1.5480699034380982E-4</v>
      </c>
      <c r="AC7945" s="175">
        <f t="shared" ref="AC7945:AC8005" si="1674">SUM(AB7945:AB7948)/4</f>
        <v>1.2289575390587703E-4</v>
      </c>
    </row>
    <row r="7946" spans="1:29">
      <c r="A7946" t="s">
        <v>17125</v>
      </c>
      <c r="B7946" t="s">
        <v>17126</v>
      </c>
      <c r="C7946">
        <v>3.55</v>
      </c>
      <c r="D7946">
        <v>3.9</v>
      </c>
      <c r="E7946">
        <v>2.59</v>
      </c>
      <c r="F7946">
        <v>4.4400000000000004</v>
      </c>
      <c r="G7946">
        <v>5.16</v>
      </c>
      <c r="H7946">
        <v>2.64</v>
      </c>
      <c r="I7946">
        <v>4.57</v>
      </c>
      <c r="J7946">
        <v>5.3</v>
      </c>
      <c r="K7946">
        <v>2.7</v>
      </c>
      <c r="U7946">
        <v>151</v>
      </c>
      <c r="V7946">
        <v>174</v>
      </c>
      <c r="W7946">
        <v>164</v>
      </c>
      <c r="X7946">
        <v>97</v>
      </c>
      <c r="Y7946">
        <v>134</v>
      </c>
      <c r="Z7946">
        <v>126</v>
      </c>
      <c r="AA7946">
        <f t="shared" si="1673"/>
        <v>846</v>
      </c>
      <c r="AB7946">
        <f t="shared" si="1660"/>
        <v>1.4097601058219927E-4</v>
      </c>
      <c r="AC7946" s="175"/>
    </row>
    <row r="7947" spans="1:29">
      <c r="A7947" t="s">
        <v>17127</v>
      </c>
      <c r="B7947" t="s">
        <v>17128</v>
      </c>
      <c r="C7947">
        <v>3.56</v>
      </c>
      <c r="D7947">
        <v>3.91</v>
      </c>
      <c r="E7947">
        <v>2.6</v>
      </c>
      <c r="F7947">
        <v>4.47</v>
      </c>
      <c r="G7947">
        <v>5.18</v>
      </c>
      <c r="H7947">
        <v>2.65</v>
      </c>
      <c r="I7947">
        <v>4.59</v>
      </c>
      <c r="J7947">
        <v>5.31</v>
      </c>
      <c r="K7947">
        <v>2.7</v>
      </c>
      <c r="U7947">
        <v>123</v>
      </c>
      <c r="V7947">
        <v>145</v>
      </c>
      <c r="W7947">
        <v>116</v>
      </c>
      <c r="X7947">
        <v>94</v>
      </c>
      <c r="Y7947">
        <v>122</v>
      </c>
      <c r="Z7947">
        <v>73</v>
      </c>
      <c r="AA7947">
        <f t="shared" si="1673"/>
        <v>673</v>
      </c>
      <c r="AB7947">
        <f t="shared" si="1660"/>
        <v>1.1214758288631218E-4</v>
      </c>
      <c r="AC7947" s="175"/>
    </row>
    <row r="7948" spans="1:29">
      <c r="A7948" t="s">
        <v>17129</v>
      </c>
      <c r="B7948" t="s">
        <v>17130</v>
      </c>
      <c r="C7948">
        <v>3.57</v>
      </c>
      <c r="D7948">
        <v>3.91</v>
      </c>
      <c r="E7948">
        <v>2.6</v>
      </c>
      <c r="F7948">
        <v>4.47</v>
      </c>
      <c r="G7948">
        <v>5.18</v>
      </c>
      <c r="H7948">
        <v>2.65</v>
      </c>
      <c r="I7948">
        <v>4.59</v>
      </c>
      <c r="J7948">
        <v>5.31</v>
      </c>
      <c r="K7948">
        <v>2.7</v>
      </c>
      <c r="U7948">
        <v>116</v>
      </c>
      <c r="V7948">
        <v>106</v>
      </c>
      <c r="W7948">
        <v>89</v>
      </c>
      <c r="X7948">
        <v>70</v>
      </c>
      <c r="Y7948">
        <v>91</v>
      </c>
      <c r="Z7948">
        <v>30</v>
      </c>
      <c r="AA7948">
        <f t="shared" si="1673"/>
        <v>502</v>
      </c>
      <c r="AB7948">
        <f t="shared" si="1660"/>
        <v>8.3652431811186801E-5</v>
      </c>
      <c r="AC7948" s="175"/>
    </row>
    <row r="7949" spans="1:29">
      <c r="A7949" t="s">
        <v>17131</v>
      </c>
      <c r="B7949" t="s">
        <v>17132</v>
      </c>
      <c r="C7949">
        <v>3.57</v>
      </c>
      <c r="D7949">
        <v>3.91</v>
      </c>
      <c r="E7949">
        <v>2.6</v>
      </c>
      <c r="F7949">
        <v>4.47</v>
      </c>
      <c r="G7949">
        <v>5.18</v>
      </c>
      <c r="H7949">
        <v>2.65</v>
      </c>
      <c r="I7949">
        <v>4.59</v>
      </c>
      <c r="J7949">
        <v>5.31</v>
      </c>
      <c r="K7949">
        <v>2.7</v>
      </c>
      <c r="U7949">
        <v>102</v>
      </c>
      <c r="V7949">
        <v>74</v>
      </c>
      <c r="W7949">
        <v>73</v>
      </c>
      <c r="X7949">
        <v>66</v>
      </c>
      <c r="Y7949">
        <v>68</v>
      </c>
      <c r="Z7949">
        <v>13</v>
      </c>
      <c r="AA7949">
        <f t="shared" si="1673"/>
        <v>396</v>
      </c>
      <c r="AB7949">
        <f t="shared" si="1660"/>
        <v>6.5988770910816675E-5</v>
      </c>
      <c r="AC7949" s="175">
        <f t="shared" ref="AC7949:AC8009" si="1675">SUM(AB7949:AB7952)/4</f>
        <v>7.2654303326050677E-5</v>
      </c>
    </row>
    <row r="7950" spans="1:29">
      <c r="A7950" t="s">
        <v>17133</v>
      </c>
      <c r="B7950" t="s">
        <v>17134</v>
      </c>
      <c r="C7950">
        <v>3.56</v>
      </c>
      <c r="D7950">
        <v>3.91</v>
      </c>
      <c r="E7950">
        <v>2.6</v>
      </c>
      <c r="F7950">
        <v>4.45</v>
      </c>
      <c r="G7950">
        <v>5.17</v>
      </c>
      <c r="H7950">
        <v>2.65</v>
      </c>
      <c r="I7950">
        <v>4.58</v>
      </c>
      <c r="J7950">
        <v>5.31</v>
      </c>
      <c r="K7950">
        <v>2.7</v>
      </c>
      <c r="U7950">
        <v>104</v>
      </c>
      <c r="V7950">
        <v>83</v>
      </c>
      <c r="W7950">
        <v>78</v>
      </c>
      <c r="X7950">
        <v>83</v>
      </c>
      <c r="Y7950">
        <v>71</v>
      </c>
      <c r="Z7950">
        <v>15</v>
      </c>
      <c r="AA7950">
        <f t="shared" si="1673"/>
        <v>434</v>
      </c>
      <c r="AB7950">
        <f t="shared" si="1660"/>
        <v>7.2321026705288982E-5</v>
      </c>
      <c r="AC7950" s="175"/>
    </row>
    <row r="7951" spans="1:29">
      <c r="A7951" t="s">
        <v>17135</v>
      </c>
      <c r="B7951" t="s">
        <v>17136</v>
      </c>
      <c r="C7951">
        <v>3.56</v>
      </c>
      <c r="D7951">
        <v>3.91</v>
      </c>
      <c r="E7951">
        <v>2.6</v>
      </c>
      <c r="F7951">
        <v>4.46</v>
      </c>
      <c r="G7951">
        <v>5.18</v>
      </c>
      <c r="H7951">
        <v>2.65</v>
      </c>
      <c r="I7951">
        <v>4.58</v>
      </c>
      <c r="J7951">
        <v>5.31</v>
      </c>
      <c r="K7951">
        <v>2.7</v>
      </c>
      <c r="U7951">
        <v>107</v>
      </c>
      <c r="V7951">
        <v>79</v>
      </c>
      <c r="W7951">
        <v>82</v>
      </c>
      <c r="X7951">
        <v>87</v>
      </c>
      <c r="Y7951">
        <v>69</v>
      </c>
      <c r="Z7951">
        <v>12</v>
      </c>
      <c r="AA7951">
        <f t="shared" si="1673"/>
        <v>436</v>
      </c>
      <c r="AB7951">
        <f t="shared" si="1660"/>
        <v>7.2654303326050677E-5</v>
      </c>
      <c r="AC7951" s="175"/>
    </row>
    <row r="7952" spans="1:29">
      <c r="A7952" t="s">
        <v>17137</v>
      </c>
      <c r="B7952" t="s">
        <v>17138</v>
      </c>
      <c r="C7952">
        <v>3.56</v>
      </c>
      <c r="D7952">
        <v>3.92</v>
      </c>
      <c r="E7952">
        <v>2.6</v>
      </c>
      <c r="F7952">
        <v>4.46</v>
      </c>
      <c r="G7952">
        <v>5.18</v>
      </c>
      <c r="H7952">
        <v>2.65</v>
      </c>
      <c r="I7952">
        <v>4.58</v>
      </c>
      <c r="J7952">
        <v>5.3</v>
      </c>
      <c r="K7952">
        <v>2.7</v>
      </c>
      <c r="U7952">
        <v>120</v>
      </c>
      <c r="V7952">
        <v>89</v>
      </c>
      <c r="W7952">
        <v>92</v>
      </c>
      <c r="X7952">
        <v>88</v>
      </c>
      <c r="Y7952">
        <v>66</v>
      </c>
      <c r="Z7952">
        <v>23</v>
      </c>
      <c r="AA7952">
        <f t="shared" si="1673"/>
        <v>478</v>
      </c>
      <c r="AB7952">
        <f t="shared" si="1660"/>
        <v>7.9653112362046389E-5</v>
      </c>
      <c r="AC7952" s="175"/>
    </row>
    <row r="7953" spans="1:29">
      <c r="A7953" t="s">
        <v>17139</v>
      </c>
      <c r="B7953" t="s">
        <v>17140</v>
      </c>
      <c r="C7953">
        <v>3.55</v>
      </c>
      <c r="D7953">
        <v>3.91</v>
      </c>
      <c r="E7953">
        <v>2.59</v>
      </c>
      <c r="F7953">
        <v>4.45</v>
      </c>
      <c r="G7953">
        <v>5.18</v>
      </c>
      <c r="H7953">
        <v>2.65</v>
      </c>
      <c r="I7953">
        <v>4.57</v>
      </c>
      <c r="J7953">
        <v>5.3</v>
      </c>
      <c r="K7953">
        <v>2.7</v>
      </c>
      <c r="U7953">
        <v>130</v>
      </c>
      <c r="V7953">
        <v>114</v>
      </c>
      <c r="W7953">
        <v>115</v>
      </c>
      <c r="X7953">
        <v>122</v>
      </c>
      <c r="Y7953">
        <v>106</v>
      </c>
      <c r="Z7953">
        <v>53</v>
      </c>
      <c r="AA7953">
        <f t="shared" si="1673"/>
        <v>640</v>
      </c>
      <c r="AB7953">
        <f t="shared" si="1660"/>
        <v>1.0664851864374412E-4</v>
      </c>
      <c r="AC7953" s="175">
        <f t="shared" ref="AC7953:AC8013" si="1676">SUM(AB7953:AB7956)/4</f>
        <v>1.600977566984018E-4</v>
      </c>
    </row>
    <row r="7954" spans="1:29">
      <c r="A7954" t="s">
        <v>17141</v>
      </c>
      <c r="B7954" t="s">
        <v>17142</v>
      </c>
      <c r="C7954">
        <v>3.55</v>
      </c>
      <c r="D7954">
        <v>3.91</v>
      </c>
      <c r="E7954">
        <v>2.59</v>
      </c>
      <c r="F7954">
        <v>4.45</v>
      </c>
      <c r="G7954">
        <v>5.18</v>
      </c>
      <c r="H7954">
        <v>2.65</v>
      </c>
      <c r="I7954">
        <v>4.57</v>
      </c>
      <c r="J7954">
        <v>5.3</v>
      </c>
      <c r="K7954">
        <v>2.7</v>
      </c>
      <c r="U7954">
        <v>129</v>
      </c>
      <c r="V7954">
        <v>172</v>
      </c>
      <c r="W7954">
        <v>152</v>
      </c>
      <c r="X7954">
        <v>196</v>
      </c>
      <c r="Y7954">
        <v>144</v>
      </c>
      <c r="Z7954">
        <v>168</v>
      </c>
      <c r="AA7954">
        <f t="shared" si="1673"/>
        <v>961</v>
      </c>
      <c r="AB7954">
        <f t="shared" si="1660"/>
        <v>1.6013941627599702E-4</v>
      </c>
      <c r="AC7954" s="175"/>
    </row>
    <row r="7955" spans="1:29">
      <c r="A7955" t="s">
        <v>17143</v>
      </c>
      <c r="B7955" t="s">
        <v>17144</v>
      </c>
      <c r="C7955">
        <v>3.55</v>
      </c>
      <c r="D7955">
        <v>3.91</v>
      </c>
      <c r="E7955">
        <v>2.59</v>
      </c>
      <c r="F7955">
        <v>4.46</v>
      </c>
      <c r="G7955">
        <v>5.18</v>
      </c>
      <c r="H7955">
        <v>2.65</v>
      </c>
      <c r="I7955">
        <v>4.57</v>
      </c>
      <c r="J7955">
        <v>5.3</v>
      </c>
      <c r="K7955">
        <v>2.7</v>
      </c>
      <c r="U7955">
        <v>155</v>
      </c>
      <c r="V7955">
        <v>182</v>
      </c>
      <c r="W7955">
        <v>185</v>
      </c>
      <c r="X7955">
        <v>222</v>
      </c>
      <c r="Y7955">
        <v>122</v>
      </c>
      <c r="Z7955">
        <v>262</v>
      </c>
      <c r="AA7955">
        <f t="shared" si="1673"/>
        <v>1128</v>
      </c>
      <c r="AB7955">
        <f t="shared" si="1660"/>
        <v>1.8796801410959901E-4</v>
      </c>
      <c r="AC7955" s="175"/>
    </row>
    <row r="7956" spans="1:29">
      <c r="A7956" t="s">
        <v>17145</v>
      </c>
      <c r="B7956" t="s">
        <v>17146</v>
      </c>
      <c r="C7956">
        <v>3.56</v>
      </c>
      <c r="D7956">
        <v>3.92</v>
      </c>
      <c r="E7956">
        <v>2.59</v>
      </c>
      <c r="F7956">
        <v>4.47</v>
      </c>
      <c r="G7956">
        <v>5.19</v>
      </c>
      <c r="H7956">
        <v>2.66</v>
      </c>
      <c r="I7956">
        <v>4.58</v>
      </c>
      <c r="J7956">
        <v>5.3</v>
      </c>
      <c r="K7956">
        <v>2.7</v>
      </c>
      <c r="U7956">
        <v>170</v>
      </c>
      <c r="V7956">
        <v>167</v>
      </c>
      <c r="W7956">
        <v>177</v>
      </c>
      <c r="X7956">
        <v>220</v>
      </c>
      <c r="Y7956">
        <v>154</v>
      </c>
      <c r="Z7956">
        <v>226</v>
      </c>
      <c r="AA7956">
        <f t="shared" si="1673"/>
        <v>1114</v>
      </c>
      <c r="AB7956">
        <f t="shared" si="1660"/>
        <v>1.8563507776426711E-4</v>
      </c>
      <c r="AC7956" s="175"/>
    </row>
    <row r="7957" spans="1:29">
      <c r="A7957" t="s">
        <v>17147</v>
      </c>
      <c r="B7957" t="s">
        <v>17148</v>
      </c>
      <c r="C7957">
        <v>3.57</v>
      </c>
      <c r="D7957">
        <v>3.93</v>
      </c>
      <c r="E7957">
        <v>2.6</v>
      </c>
      <c r="F7957">
        <v>4.4800000000000004</v>
      </c>
      <c r="G7957">
        <v>5.19</v>
      </c>
      <c r="H7957">
        <v>2.65</v>
      </c>
      <c r="I7957">
        <v>4.59</v>
      </c>
      <c r="J7957">
        <v>5.31</v>
      </c>
      <c r="K7957">
        <v>2.7</v>
      </c>
      <c r="U7957">
        <v>195</v>
      </c>
      <c r="V7957">
        <v>166</v>
      </c>
      <c r="W7957">
        <v>168</v>
      </c>
      <c r="X7957">
        <v>166</v>
      </c>
      <c r="Y7957">
        <v>138</v>
      </c>
      <c r="Z7957">
        <v>171</v>
      </c>
      <c r="AA7957">
        <f t="shared" si="1673"/>
        <v>1004</v>
      </c>
      <c r="AB7957">
        <f t="shared" si="1660"/>
        <v>1.673048636223736E-4</v>
      </c>
      <c r="AC7957" s="175">
        <f t="shared" ref="AC7957:AC8017" si="1677">SUM(AB7957:AB7960)/4</f>
        <v>1.5364052217114389E-4</v>
      </c>
    </row>
    <row r="7958" spans="1:29">
      <c r="A7958" t="s">
        <v>17149</v>
      </c>
      <c r="B7958" t="s">
        <v>17150</v>
      </c>
      <c r="C7958">
        <v>3.61</v>
      </c>
      <c r="D7958">
        <v>3.96</v>
      </c>
      <c r="E7958">
        <v>2.61</v>
      </c>
      <c r="F7958">
        <v>4.54</v>
      </c>
      <c r="G7958">
        <v>5.23</v>
      </c>
      <c r="H7958">
        <v>2.66</v>
      </c>
      <c r="I7958">
        <v>4.63</v>
      </c>
      <c r="J7958">
        <v>5.33</v>
      </c>
      <c r="K7958">
        <v>2.7</v>
      </c>
      <c r="U7958">
        <v>178</v>
      </c>
      <c r="V7958">
        <v>155</v>
      </c>
      <c r="W7958">
        <v>154</v>
      </c>
      <c r="X7958">
        <v>154</v>
      </c>
      <c r="Y7958">
        <v>140</v>
      </c>
      <c r="Z7958">
        <v>164</v>
      </c>
      <c r="AA7958">
        <f t="shared" si="1673"/>
        <v>945</v>
      </c>
      <c r="AB7958">
        <f t="shared" ref="AB7958:AB8021" si="1678">AA7958/$AD$4</f>
        <v>1.5747320330990343E-4</v>
      </c>
      <c r="AC7958" s="175"/>
    </row>
    <row r="7959" spans="1:29">
      <c r="A7959" t="s">
        <v>17151</v>
      </c>
      <c r="B7959" t="s">
        <v>17152</v>
      </c>
      <c r="C7959">
        <v>3.66</v>
      </c>
      <c r="D7959">
        <v>3.98</v>
      </c>
      <c r="E7959">
        <v>2.63</v>
      </c>
      <c r="F7959">
        <v>4.63</v>
      </c>
      <c r="G7959">
        <v>5.31</v>
      </c>
      <c r="H7959">
        <v>2.69</v>
      </c>
      <c r="I7959">
        <v>4.68</v>
      </c>
      <c r="J7959">
        <v>5.36</v>
      </c>
      <c r="K7959">
        <v>2.7</v>
      </c>
      <c r="U7959">
        <v>162</v>
      </c>
      <c r="V7959">
        <v>150</v>
      </c>
      <c r="W7959">
        <v>144</v>
      </c>
      <c r="X7959">
        <v>151</v>
      </c>
      <c r="Y7959">
        <v>133</v>
      </c>
      <c r="Z7959">
        <v>149</v>
      </c>
      <c r="AA7959">
        <f t="shared" si="1673"/>
        <v>889</v>
      </c>
      <c r="AB7959">
        <f t="shared" si="1678"/>
        <v>1.4814145792857583E-4</v>
      </c>
      <c r="AC7959" s="175"/>
    </row>
    <row r="7960" spans="1:29">
      <c r="A7960" t="s">
        <v>17153</v>
      </c>
      <c r="B7960" t="s">
        <v>17154</v>
      </c>
      <c r="C7960">
        <v>3.69</v>
      </c>
      <c r="D7960">
        <v>4</v>
      </c>
      <c r="E7960">
        <v>2.63</v>
      </c>
      <c r="F7960">
        <v>4.6900000000000004</v>
      </c>
      <c r="G7960">
        <v>5.36</v>
      </c>
      <c r="H7960">
        <v>2.71</v>
      </c>
      <c r="I7960">
        <v>4.71</v>
      </c>
      <c r="J7960">
        <v>5.37</v>
      </c>
      <c r="K7960">
        <v>2.7</v>
      </c>
      <c r="U7960">
        <v>151</v>
      </c>
      <c r="V7960">
        <v>144</v>
      </c>
      <c r="W7960">
        <v>135</v>
      </c>
      <c r="X7960">
        <v>140</v>
      </c>
      <c r="Y7960">
        <v>129</v>
      </c>
      <c r="Z7960">
        <v>151</v>
      </c>
      <c r="AA7960">
        <f t="shared" si="1673"/>
        <v>850</v>
      </c>
      <c r="AB7960">
        <f t="shared" si="1678"/>
        <v>1.4164256382372267E-4</v>
      </c>
      <c r="AC7960" s="175"/>
    </row>
    <row r="7961" spans="1:29">
      <c r="A7961" t="s">
        <v>17155</v>
      </c>
      <c r="B7961" t="s">
        <v>17156</v>
      </c>
      <c r="C7961">
        <v>3.69</v>
      </c>
      <c r="D7961">
        <v>4</v>
      </c>
      <c r="E7961">
        <v>2.64</v>
      </c>
      <c r="F7961">
        <v>4.72</v>
      </c>
      <c r="G7961">
        <v>5.38</v>
      </c>
      <c r="H7961">
        <v>2.72</v>
      </c>
      <c r="I7961">
        <v>4.72</v>
      </c>
      <c r="J7961">
        <v>5.38</v>
      </c>
      <c r="K7961">
        <v>2.7</v>
      </c>
      <c r="U7961">
        <v>144</v>
      </c>
      <c r="V7961">
        <v>141</v>
      </c>
      <c r="W7961">
        <v>134</v>
      </c>
      <c r="X7961">
        <v>133</v>
      </c>
      <c r="Y7961">
        <v>130</v>
      </c>
      <c r="Z7961">
        <v>145</v>
      </c>
      <c r="AA7961">
        <f t="shared" si="1673"/>
        <v>827</v>
      </c>
      <c r="AB7961">
        <f t="shared" si="1678"/>
        <v>1.3780988268496312E-4</v>
      </c>
      <c r="AC7961" s="175">
        <f t="shared" ref="AC7961:AC8021" si="1679">SUM(AB7961:AB7964)/4</f>
        <v>1.2960294589870624E-4</v>
      </c>
    </row>
    <row r="7962" spans="1:29">
      <c r="A7962" t="s">
        <v>17157</v>
      </c>
      <c r="B7962" t="s">
        <v>17158</v>
      </c>
      <c r="C7962">
        <v>3.68</v>
      </c>
      <c r="D7962">
        <v>3.99</v>
      </c>
      <c r="E7962">
        <v>2.63</v>
      </c>
      <c r="F7962">
        <v>4.7300000000000004</v>
      </c>
      <c r="G7962">
        <v>5.4</v>
      </c>
      <c r="H7962">
        <v>2.74</v>
      </c>
      <c r="I7962">
        <v>4.71</v>
      </c>
      <c r="J7962">
        <v>5.37</v>
      </c>
      <c r="K7962">
        <v>2.7</v>
      </c>
      <c r="U7962">
        <v>148</v>
      </c>
      <c r="V7962">
        <v>141</v>
      </c>
      <c r="W7962">
        <v>139</v>
      </c>
      <c r="X7962">
        <v>106</v>
      </c>
      <c r="Y7962">
        <v>119</v>
      </c>
      <c r="Z7962">
        <v>117</v>
      </c>
      <c r="AA7962">
        <f t="shared" si="1673"/>
        <v>770</v>
      </c>
      <c r="AB7962">
        <f t="shared" si="1678"/>
        <v>1.2831149899325466E-4</v>
      </c>
      <c r="AC7962" s="175"/>
    </row>
    <row r="7963" spans="1:29">
      <c r="A7963" t="s">
        <v>17159</v>
      </c>
      <c r="B7963" t="s">
        <v>17160</v>
      </c>
      <c r="C7963">
        <v>3.66</v>
      </c>
      <c r="D7963">
        <v>3.98</v>
      </c>
      <c r="E7963">
        <v>2.62</v>
      </c>
      <c r="F7963">
        <v>4.71</v>
      </c>
      <c r="G7963">
        <v>5.39</v>
      </c>
      <c r="H7963">
        <v>2.74</v>
      </c>
      <c r="I7963">
        <v>4.68</v>
      </c>
      <c r="J7963">
        <v>5.36</v>
      </c>
      <c r="K7963">
        <v>2.7</v>
      </c>
      <c r="U7963">
        <v>150</v>
      </c>
      <c r="V7963">
        <v>140</v>
      </c>
      <c r="W7963">
        <v>144</v>
      </c>
      <c r="X7963">
        <v>94</v>
      </c>
      <c r="Y7963">
        <v>122</v>
      </c>
      <c r="Z7963">
        <v>112</v>
      </c>
      <c r="AA7963">
        <f t="shared" si="1673"/>
        <v>762</v>
      </c>
      <c r="AB7963">
        <f t="shared" si="1678"/>
        <v>1.2697839251020785E-4</v>
      </c>
      <c r="AC7963" s="175"/>
    </row>
    <row r="7964" spans="1:29">
      <c r="A7964" t="s">
        <v>17161</v>
      </c>
      <c r="B7964" t="s">
        <v>17162</v>
      </c>
      <c r="C7964">
        <v>3.63</v>
      </c>
      <c r="D7964">
        <v>3.96</v>
      </c>
      <c r="E7964">
        <v>2.61</v>
      </c>
      <c r="F7964">
        <v>4.67</v>
      </c>
      <c r="G7964">
        <v>5.36</v>
      </c>
      <c r="H7964">
        <v>2.73</v>
      </c>
      <c r="I7964">
        <v>4.6500000000000004</v>
      </c>
      <c r="J7964">
        <v>5.34</v>
      </c>
      <c r="K7964">
        <v>2.7</v>
      </c>
      <c r="U7964">
        <v>149</v>
      </c>
      <c r="V7964">
        <v>148</v>
      </c>
      <c r="W7964">
        <v>154</v>
      </c>
      <c r="X7964">
        <v>90</v>
      </c>
      <c r="Y7964">
        <v>111</v>
      </c>
      <c r="Z7964">
        <v>100</v>
      </c>
      <c r="AA7964">
        <f t="shared" si="1673"/>
        <v>752</v>
      </c>
      <c r="AB7964">
        <f t="shared" si="1678"/>
        <v>1.2531200940639933E-4</v>
      </c>
      <c r="AC7964" s="175"/>
    </row>
    <row r="7965" spans="1:29">
      <c r="A7965" t="s">
        <v>17163</v>
      </c>
      <c r="B7965" t="s">
        <v>17164</v>
      </c>
      <c r="C7965">
        <v>3.59</v>
      </c>
      <c r="D7965">
        <v>3.94</v>
      </c>
      <c r="E7965">
        <v>2.6</v>
      </c>
      <c r="F7965">
        <v>4.6100000000000003</v>
      </c>
      <c r="G7965">
        <v>5.32</v>
      </c>
      <c r="H7965">
        <v>2.72</v>
      </c>
      <c r="I7965">
        <v>4.6100000000000003</v>
      </c>
      <c r="J7965">
        <v>5.32</v>
      </c>
      <c r="K7965">
        <v>2.7</v>
      </c>
      <c r="U7965">
        <v>154</v>
      </c>
      <c r="V7965">
        <v>158</v>
      </c>
      <c r="W7965">
        <v>160</v>
      </c>
      <c r="X7965">
        <v>78</v>
      </c>
      <c r="Y7965">
        <v>109</v>
      </c>
      <c r="Z7965">
        <v>118</v>
      </c>
      <c r="AA7965">
        <f t="shared" si="1673"/>
        <v>777</v>
      </c>
      <c r="AB7965">
        <f t="shared" si="1678"/>
        <v>1.2947796716592059E-4</v>
      </c>
      <c r="AC7965" s="175">
        <f t="shared" ref="AC7965" si="1680">SUM(AB7965:AB7968)/4</f>
        <v>1.3785154226255829E-4</v>
      </c>
    </row>
    <row r="7966" spans="1:29">
      <c r="A7966" t="s">
        <v>17165</v>
      </c>
      <c r="B7966" t="s">
        <v>17166</v>
      </c>
      <c r="C7966">
        <v>3.56</v>
      </c>
      <c r="D7966">
        <v>3.92</v>
      </c>
      <c r="E7966">
        <v>2.59</v>
      </c>
      <c r="F7966">
        <v>4.55</v>
      </c>
      <c r="G7966">
        <v>5.27</v>
      </c>
      <c r="H7966">
        <v>2.7</v>
      </c>
      <c r="I7966">
        <v>4.58</v>
      </c>
      <c r="J7966">
        <v>5.31</v>
      </c>
      <c r="K7966">
        <v>2.7</v>
      </c>
      <c r="U7966">
        <v>154</v>
      </c>
      <c r="V7966">
        <v>165</v>
      </c>
      <c r="W7966">
        <v>168</v>
      </c>
      <c r="X7966">
        <v>83</v>
      </c>
      <c r="Y7966">
        <v>117</v>
      </c>
      <c r="Z7966">
        <v>139</v>
      </c>
      <c r="AA7966">
        <f t="shared" si="1673"/>
        <v>826</v>
      </c>
      <c r="AB7966">
        <f t="shared" si="1678"/>
        <v>1.3764324437458227E-4</v>
      </c>
      <c r="AC7966" s="175"/>
    </row>
    <row r="7967" spans="1:29">
      <c r="A7967" t="s">
        <v>17167</v>
      </c>
      <c r="B7967" t="s">
        <v>17168</v>
      </c>
      <c r="C7967">
        <v>3.54</v>
      </c>
      <c r="D7967">
        <v>3.91</v>
      </c>
      <c r="E7967">
        <v>2.58</v>
      </c>
      <c r="F7967">
        <v>4.5199999999999996</v>
      </c>
      <c r="G7967">
        <v>5.25</v>
      </c>
      <c r="H7967">
        <v>2.69</v>
      </c>
      <c r="I7967">
        <v>4.57</v>
      </c>
      <c r="J7967">
        <v>5.3</v>
      </c>
      <c r="K7967">
        <v>2.7</v>
      </c>
      <c r="U7967">
        <v>149</v>
      </c>
      <c r="V7967">
        <v>172</v>
      </c>
      <c r="W7967">
        <v>174</v>
      </c>
      <c r="X7967">
        <v>88</v>
      </c>
      <c r="Y7967">
        <v>123</v>
      </c>
      <c r="Z7967">
        <v>135</v>
      </c>
      <c r="AA7967">
        <f t="shared" si="1673"/>
        <v>841</v>
      </c>
      <c r="AB7967">
        <f t="shared" si="1678"/>
        <v>1.40142819030295E-4</v>
      </c>
      <c r="AC7967" s="175"/>
    </row>
    <row r="7968" spans="1:29">
      <c r="A7968" t="s">
        <v>17169</v>
      </c>
      <c r="B7968" t="s">
        <v>17170</v>
      </c>
      <c r="C7968">
        <v>3.52</v>
      </c>
      <c r="D7968">
        <v>3.89</v>
      </c>
      <c r="E7968">
        <v>2.57</v>
      </c>
      <c r="F7968">
        <v>4.4800000000000004</v>
      </c>
      <c r="G7968">
        <v>5.21</v>
      </c>
      <c r="H7968">
        <v>2.68</v>
      </c>
      <c r="I7968">
        <v>4.54</v>
      </c>
      <c r="J7968">
        <v>5.28</v>
      </c>
      <c r="K7968">
        <v>2.7</v>
      </c>
      <c r="U7968">
        <v>143</v>
      </c>
      <c r="V7968">
        <v>177</v>
      </c>
      <c r="W7968">
        <v>174</v>
      </c>
      <c r="X7968">
        <v>102</v>
      </c>
      <c r="Y7968">
        <v>127</v>
      </c>
      <c r="Z7968">
        <v>142</v>
      </c>
      <c r="AA7968">
        <f t="shared" si="1673"/>
        <v>865</v>
      </c>
      <c r="AB7968">
        <f t="shared" si="1678"/>
        <v>1.4414213847943543E-4</v>
      </c>
      <c r="AC7968" s="175"/>
    </row>
    <row r="7969" spans="1:29">
      <c r="A7969" t="s">
        <v>17171</v>
      </c>
      <c r="B7969" t="s">
        <v>17172</v>
      </c>
      <c r="C7969">
        <v>3.51</v>
      </c>
      <c r="D7969">
        <v>3.88</v>
      </c>
      <c r="E7969">
        <v>2.57</v>
      </c>
      <c r="F7969">
        <v>4.46</v>
      </c>
      <c r="G7969">
        <v>5.2</v>
      </c>
      <c r="H7969">
        <v>2.67</v>
      </c>
      <c r="I7969">
        <v>4.53</v>
      </c>
      <c r="J7969">
        <v>5.27</v>
      </c>
      <c r="K7969">
        <v>2.7</v>
      </c>
      <c r="U7969">
        <v>140</v>
      </c>
      <c r="V7969">
        <v>172</v>
      </c>
      <c r="W7969">
        <v>164</v>
      </c>
      <c r="X7969">
        <v>106</v>
      </c>
      <c r="Y7969">
        <v>138</v>
      </c>
      <c r="Z7969">
        <v>147</v>
      </c>
      <c r="AA7969">
        <f t="shared" si="1673"/>
        <v>867</v>
      </c>
      <c r="AB7969">
        <f t="shared" si="1678"/>
        <v>1.4447541510019711E-4</v>
      </c>
      <c r="AC7969" s="175">
        <f t="shared" ref="AC7969:AC8029" si="1681">SUM(AB7969:AB7972)/4</f>
        <v>1.1452217880923931E-4</v>
      </c>
    </row>
    <row r="7970" spans="1:29">
      <c r="A7970" t="s">
        <v>17173</v>
      </c>
      <c r="B7970" t="s">
        <v>17174</v>
      </c>
      <c r="C7970">
        <v>3.5</v>
      </c>
      <c r="D7970">
        <v>3.87</v>
      </c>
      <c r="E7970">
        <v>2.57</v>
      </c>
      <c r="F7970">
        <v>4.45</v>
      </c>
      <c r="G7970">
        <v>5.19</v>
      </c>
      <c r="H7970">
        <v>2.67</v>
      </c>
      <c r="I7970">
        <v>4.5199999999999996</v>
      </c>
      <c r="J7970">
        <v>5.27</v>
      </c>
      <c r="K7970">
        <v>2.7</v>
      </c>
      <c r="U7970">
        <v>132</v>
      </c>
      <c r="V7970">
        <v>155</v>
      </c>
      <c r="W7970">
        <v>144</v>
      </c>
      <c r="X7970">
        <v>98</v>
      </c>
      <c r="Y7970">
        <v>134</v>
      </c>
      <c r="Z7970">
        <v>126</v>
      </c>
      <c r="AA7970">
        <f t="shared" si="1673"/>
        <v>789</v>
      </c>
      <c r="AB7970">
        <f t="shared" si="1678"/>
        <v>1.3147762689049081E-4</v>
      </c>
      <c r="AC7970" s="175"/>
    </row>
    <row r="7971" spans="1:29">
      <c r="A7971" t="s">
        <v>17175</v>
      </c>
      <c r="B7971" t="s">
        <v>17176</v>
      </c>
      <c r="C7971">
        <v>3.49</v>
      </c>
      <c r="D7971">
        <v>3.87</v>
      </c>
      <c r="E7971">
        <v>2.56</v>
      </c>
      <c r="F7971">
        <v>4.45</v>
      </c>
      <c r="G7971">
        <v>5.19</v>
      </c>
      <c r="H7971">
        <v>2.67</v>
      </c>
      <c r="I7971">
        <v>4.5199999999999996</v>
      </c>
      <c r="J7971">
        <v>5.27</v>
      </c>
      <c r="K7971">
        <v>2.7</v>
      </c>
      <c r="U7971">
        <v>107</v>
      </c>
      <c r="V7971">
        <v>129</v>
      </c>
      <c r="W7971">
        <v>101</v>
      </c>
      <c r="X7971">
        <v>95</v>
      </c>
      <c r="Y7971">
        <v>122</v>
      </c>
      <c r="Z7971">
        <v>73</v>
      </c>
      <c r="AA7971">
        <f t="shared" si="1673"/>
        <v>627</v>
      </c>
      <c r="AB7971">
        <f t="shared" si="1678"/>
        <v>1.0448222060879307E-4</v>
      </c>
      <c r="AC7971" s="175"/>
    </row>
    <row r="7972" spans="1:29">
      <c r="A7972" t="s">
        <v>17177</v>
      </c>
      <c r="B7972" t="s">
        <v>17178</v>
      </c>
      <c r="C7972">
        <v>3.48</v>
      </c>
      <c r="D7972">
        <v>3.85</v>
      </c>
      <c r="E7972">
        <v>2.56</v>
      </c>
      <c r="F7972">
        <v>4.43</v>
      </c>
      <c r="G7972">
        <v>5.18</v>
      </c>
      <c r="H7972">
        <v>2.67</v>
      </c>
      <c r="I7972">
        <v>4.5</v>
      </c>
      <c r="J7972">
        <v>5.26</v>
      </c>
      <c r="K7972">
        <v>2.7</v>
      </c>
      <c r="U7972">
        <v>101</v>
      </c>
      <c r="V7972">
        <v>95</v>
      </c>
      <c r="W7972">
        <v>78</v>
      </c>
      <c r="X7972">
        <v>71</v>
      </c>
      <c r="Y7972">
        <v>91</v>
      </c>
      <c r="Z7972">
        <v>30</v>
      </c>
      <c r="AA7972">
        <f t="shared" si="1673"/>
        <v>466</v>
      </c>
      <c r="AB7972">
        <f t="shared" si="1678"/>
        <v>7.765345263747619E-5</v>
      </c>
      <c r="AC7972" s="175"/>
    </row>
    <row r="7973" spans="1:29">
      <c r="A7973" t="s">
        <v>17179</v>
      </c>
      <c r="B7973" t="s">
        <v>17180</v>
      </c>
      <c r="C7973">
        <v>3.45</v>
      </c>
      <c r="D7973">
        <v>3.83</v>
      </c>
      <c r="E7973">
        <v>2.5499999999999998</v>
      </c>
      <c r="F7973">
        <v>4.3899999999999997</v>
      </c>
      <c r="G7973">
        <v>5.15</v>
      </c>
      <c r="H7973">
        <v>2.66</v>
      </c>
      <c r="I7973">
        <v>4.4800000000000004</v>
      </c>
      <c r="J7973">
        <v>5.25</v>
      </c>
      <c r="K7973">
        <v>2.7</v>
      </c>
      <c r="U7973">
        <v>115</v>
      </c>
      <c r="V7973">
        <v>87</v>
      </c>
      <c r="W7973">
        <v>86</v>
      </c>
      <c r="X7973">
        <v>72</v>
      </c>
      <c r="Y7973">
        <v>68</v>
      </c>
      <c r="Z7973">
        <v>13</v>
      </c>
      <c r="AA7973">
        <f t="shared" si="1673"/>
        <v>441</v>
      </c>
      <c r="AB7973">
        <f t="shared" si="1678"/>
        <v>7.3487494877954936E-5</v>
      </c>
      <c r="AC7973" s="175">
        <f t="shared" ref="AC7973:AC8033" si="1682">SUM(AB7973:AB7976)/4</f>
        <v>7.9861410250022457E-5</v>
      </c>
    </row>
    <row r="7974" spans="1:29">
      <c r="A7974" t="s">
        <v>17181</v>
      </c>
      <c r="B7974" t="s">
        <v>17182</v>
      </c>
      <c r="C7974">
        <v>3.42</v>
      </c>
      <c r="D7974">
        <v>3.81</v>
      </c>
      <c r="E7974">
        <v>2.54</v>
      </c>
      <c r="F7974">
        <v>4.3499999999999996</v>
      </c>
      <c r="G7974">
        <v>5.12</v>
      </c>
      <c r="H7974">
        <v>2.65</v>
      </c>
      <c r="I7974">
        <v>4.45</v>
      </c>
      <c r="J7974">
        <v>5.23</v>
      </c>
      <c r="K7974">
        <v>2.7</v>
      </c>
      <c r="U7974">
        <v>119</v>
      </c>
      <c r="V7974">
        <v>97</v>
      </c>
      <c r="W7974">
        <v>91</v>
      </c>
      <c r="X7974">
        <v>84</v>
      </c>
      <c r="Y7974">
        <v>71</v>
      </c>
      <c r="Z7974">
        <v>15</v>
      </c>
      <c r="AA7974">
        <f t="shared" si="1673"/>
        <v>477</v>
      </c>
      <c r="AB7974">
        <f t="shared" si="1678"/>
        <v>7.9486474051665548E-5</v>
      </c>
      <c r="AC7974" s="175"/>
    </row>
    <row r="7975" spans="1:29">
      <c r="A7975" t="s">
        <v>17183</v>
      </c>
      <c r="B7975" t="s">
        <v>17184</v>
      </c>
      <c r="C7975">
        <v>3.38</v>
      </c>
      <c r="D7975">
        <v>3.78</v>
      </c>
      <c r="E7975">
        <v>2.52</v>
      </c>
      <c r="F7975">
        <v>4.28</v>
      </c>
      <c r="G7975">
        <v>5.07</v>
      </c>
      <c r="H7975">
        <v>2.63</v>
      </c>
      <c r="I7975">
        <v>4.4000000000000004</v>
      </c>
      <c r="J7975">
        <v>5.21</v>
      </c>
      <c r="K7975">
        <v>2.7</v>
      </c>
      <c r="U7975">
        <v>124</v>
      </c>
      <c r="V7975">
        <v>92</v>
      </c>
      <c r="W7975">
        <v>95</v>
      </c>
      <c r="X7975">
        <v>86</v>
      </c>
      <c r="Y7975">
        <v>69</v>
      </c>
      <c r="Z7975">
        <v>12</v>
      </c>
      <c r="AA7975">
        <f t="shared" si="1673"/>
        <v>478</v>
      </c>
      <c r="AB7975">
        <f t="shared" si="1678"/>
        <v>7.9653112362046389E-5</v>
      </c>
      <c r="AC7975" s="175"/>
    </row>
    <row r="7976" spans="1:29">
      <c r="A7976" t="s">
        <v>17185</v>
      </c>
      <c r="B7976" t="s">
        <v>17186</v>
      </c>
      <c r="C7976">
        <v>3.34</v>
      </c>
      <c r="D7976">
        <v>3.74</v>
      </c>
      <c r="E7976">
        <v>2.5</v>
      </c>
      <c r="F7976">
        <v>4.21</v>
      </c>
      <c r="G7976">
        <v>5.0199999999999996</v>
      </c>
      <c r="H7976">
        <v>2.61</v>
      </c>
      <c r="I7976">
        <v>4.3600000000000003</v>
      </c>
      <c r="J7976">
        <v>5.18</v>
      </c>
      <c r="K7976">
        <v>2.7</v>
      </c>
      <c r="U7976">
        <v>136</v>
      </c>
      <c r="V7976">
        <v>103</v>
      </c>
      <c r="W7976">
        <v>108</v>
      </c>
      <c r="X7976">
        <v>85</v>
      </c>
      <c r="Y7976">
        <v>66</v>
      </c>
      <c r="Z7976">
        <v>23</v>
      </c>
      <c r="AA7976">
        <f t="shared" si="1673"/>
        <v>521</v>
      </c>
      <c r="AB7976">
        <f t="shared" si="1678"/>
        <v>8.6818559708422955E-5</v>
      </c>
      <c r="AC7976" s="175"/>
    </row>
    <row r="7977" spans="1:29">
      <c r="A7977" t="s">
        <v>17187</v>
      </c>
      <c r="B7977" t="s">
        <v>17188</v>
      </c>
      <c r="C7977">
        <v>3.29</v>
      </c>
      <c r="D7977">
        <v>3.7</v>
      </c>
      <c r="E7977">
        <v>2.4900000000000002</v>
      </c>
      <c r="F7977">
        <v>4.13</v>
      </c>
      <c r="G7977">
        <v>4.96</v>
      </c>
      <c r="H7977">
        <v>2.59</v>
      </c>
      <c r="I7977">
        <v>4.3099999999999996</v>
      </c>
      <c r="J7977">
        <v>5.15</v>
      </c>
      <c r="K7977">
        <v>2.7</v>
      </c>
      <c r="U7977">
        <v>149</v>
      </c>
      <c r="V7977">
        <v>134</v>
      </c>
      <c r="W7977">
        <v>135</v>
      </c>
      <c r="X7977">
        <v>111</v>
      </c>
      <c r="Y7977">
        <v>106</v>
      </c>
      <c r="Z7977">
        <v>53</v>
      </c>
      <c r="AA7977">
        <f t="shared" si="1673"/>
        <v>688</v>
      </c>
      <c r="AB7977">
        <f t="shared" si="1678"/>
        <v>1.1464715754202493E-4</v>
      </c>
      <c r="AC7977" s="175">
        <f t="shared" ref="AC7977:AC8037" si="1683">SUM(AB7977:AB7980)/4</f>
        <v>1.7276226828734644E-4</v>
      </c>
    </row>
    <row r="7978" spans="1:29">
      <c r="A7978" t="s">
        <v>17189</v>
      </c>
      <c r="B7978" t="s">
        <v>17190</v>
      </c>
      <c r="C7978">
        <v>3.25</v>
      </c>
      <c r="D7978">
        <v>3.67</v>
      </c>
      <c r="E7978">
        <v>2.4700000000000002</v>
      </c>
      <c r="F7978">
        <v>4.07</v>
      </c>
      <c r="G7978">
        <v>4.91</v>
      </c>
      <c r="H7978">
        <v>2.57</v>
      </c>
      <c r="I7978">
        <v>4.2699999999999996</v>
      </c>
      <c r="J7978">
        <v>5.13</v>
      </c>
      <c r="K7978">
        <v>2.7</v>
      </c>
      <c r="U7978">
        <v>151</v>
      </c>
      <c r="V7978">
        <v>201</v>
      </c>
      <c r="W7978">
        <v>182</v>
      </c>
      <c r="X7978">
        <v>181</v>
      </c>
      <c r="Y7978">
        <v>144</v>
      </c>
      <c r="Z7978">
        <v>168</v>
      </c>
      <c r="AA7978">
        <f t="shared" si="1673"/>
        <v>1027</v>
      </c>
      <c r="AB7978">
        <f t="shared" si="1678"/>
        <v>1.7113754476113315E-4</v>
      </c>
      <c r="AC7978" s="175"/>
    </row>
    <row r="7979" spans="1:29">
      <c r="A7979" t="s">
        <v>17191</v>
      </c>
      <c r="B7979" t="s">
        <v>17192</v>
      </c>
      <c r="C7979">
        <v>3.21</v>
      </c>
      <c r="D7979">
        <v>3.64</v>
      </c>
      <c r="E7979">
        <v>2.46</v>
      </c>
      <c r="F7979">
        <v>4.01</v>
      </c>
      <c r="G7979">
        <v>4.8600000000000003</v>
      </c>
      <c r="H7979">
        <v>2.5499999999999998</v>
      </c>
      <c r="I7979">
        <v>4.2300000000000004</v>
      </c>
      <c r="J7979">
        <v>5.1100000000000003</v>
      </c>
      <c r="K7979">
        <v>2.7</v>
      </c>
      <c r="U7979">
        <v>198</v>
      </c>
      <c r="V7979">
        <v>212</v>
      </c>
      <c r="W7979">
        <v>224</v>
      </c>
      <c r="X7979">
        <v>200</v>
      </c>
      <c r="Y7979">
        <v>122</v>
      </c>
      <c r="Z7979">
        <v>262</v>
      </c>
      <c r="AA7979">
        <f t="shared" si="1673"/>
        <v>1218</v>
      </c>
      <c r="AB7979">
        <f t="shared" si="1678"/>
        <v>2.0296546204387554E-4</v>
      </c>
      <c r="AC7979" s="175"/>
    </row>
    <row r="7980" spans="1:29">
      <c r="A7980" t="s">
        <v>17193</v>
      </c>
      <c r="B7980" t="s">
        <v>17194</v>
      </c>
      <c r="C7980">
        <v>3.17</v>
      </c>
      <c r="D7980">
        <v>3.6</v>
      </c>
      <c r="E7980">
        <v>2.44</v>
      </c>
      <c r="F7980">
        <v>3.94</v>
      </c>
      <c r="G7980">
        <v>4.8099999999999996</v>
      </c>
      <c r="H7980">
        <v>2.54</v>
      </c>
      <c r="I7980">
        <v>4.1900000000000004</v>
      </c>
      <c r="J7980">
        <v>5.09</v>
      </c>
      <c r="K7980">
        <v>2.7</v>
      </c>
      <c r="U7980">
        <v>212</v>
      </c>
      <c r="V7980">
        <v>196</v>
      </c>
      <c r="W7980">
        <v>213</v>
      </c>
      <c r="X7980">
        <v>213</v>
      </c>
      <c r="Y7980">
        <v>154</v>
      </c>
      <c r="Z7980">
        <v>226</v>
      </c>
      <c r="AA7980">
        <f t="shared" si="1673"/>
        <v>1214</v>
      </c>
      <c r="AB7980">
        <f t="shared" si="1678"/>
        <v>2.0229890880235215E-4</v>
      </c>
      <c r="AC7980" s="175"/>
    </row>
    <row r="7981" spans="1:29">
      <c r="A7981" t="s">
        <v>17195</v>
      </c>
      <c r="B7981" t="s">
        <v>17196</v>
      </c>
      <c r="C7981">
        <v>3.16</v>
      </c>
      <c r="D7981">
        <v>3.6</v>
      </c>
      <c r="E7981">
        <v>2.44</v>
      </c>
      <c r="F7981">
        <v>3.91</v>
      </c>
      <c r="G7981">
        <v>4.78</v>
      </c>
      <c r="H7981">
        <v>2.52</v>
      </c>
      <c r="I7981">
        <v>4.18</v>
      </c>
      <c r="J7981">
        <v>5.08</v>
      </c>
      <c r="K7981">
        <v>2.7</v>
      </c>
      <c r="U7981">
        <v>234</v>
      </c>
      <c r="V7981">
        <v>194</v>
      </c>
      <c r="W7981">
        <v>201</v>
      </c>
      <c r="X7981">
        <v>168</v>
      </c>
      <c r="Y7981">
        <v>138</v>
      </c>
      <c r="Z7981">
        <v>171</v>
      </c>
      <c r="AA7981">
        <f t="shared" si="1673"/>
        <v>1106</v>
      </c>
      <c r="AB7981">
        <f t="shared" si="1678"/>
        <v>1.8430197128122032E-4</v>
      </c>
      <c r="AC7981" s="175">
        <f t="shared" ref="AC7981:AC8041" si="1684">SUM(AB7981:AB7984)/4</f>
        <v>1.6884626799339644E-4</v>
      </c>
    </row>
    <row r="7982" spans="1:29">
      <c r="A7982" t="s">
        <v>17197</v>
      </c>
      <c r="B7982" t="s">
        <v>17198</v>
      </c>
      <c r="C7982">
        <v>3.19</v>
      </c>
      <c r="D7982">
        <v>3.62</v>
      </c>
      <c r="E7982">
        <v>2.4500000000000002</v>
      </c>
      <c r="F7982">
        <v>3.94</v>
      </c>
      <c r="G7982">
        <v>4.8</v>
      </c>
      <c r="H7982">
        <v>2.52</v>
      </c>
      <c r="I7982">
        <v>4.21</v>
      </c>
      <c r="J7982">
        <v>5.0999999999999996</v>
      </c>
      <c r="K7982">
        <v>2.7</v>
      </c>
      <c r="U7982">
        <v>214</v>
      </c>
      <c r="V7982">
        <v>181</v>
      </c>
      <c r="W7982">
        <v>185</v>
      </c>
      <c r="X7982">
        <v>156</v>
      </c>
      <c r="Y7982">
        <v>140</v>
      </c>
      <c r="Z7982">
        <v>164</v>
      </c>
      <c r="AA7982">
        <f t="shared" si="1673"/>
        <v>1040</v>
      </c>
      <c r="AB7982">
        <f t="shared" si="1678"/>
        <v>1.733038427960842E-4</v>
      </c>
      <c r="AC7982" s="175"/>
    </row>
    <row r="7983" spans="1:29">
      <c r="A7983" t="s">
        <v>17199</v>
      </c>
      <c r="B7983" t="s">
        <v>17200</v>
      </c>
      <c r="C7983">
        <v>3.23</v>
      </c>
      <c r="D7983">
        <v>3.65</v>
      </c>
      <c r="E7983">
        <v>2.46</v>
      </c>
      <c r="F7983">
        <v>4.01</v>
      </c>
      <c r="G7983">
        <v>4.8499999999999996</v>
      </c>
      <c r="H7983">
        <v>2.54</v>
      </c>
      <c r="I7983">
        <v>4.25</v>
      </c>
      <c r="J7983">
        <v>5.12</v>
      </c>
      <c r="K7983">
        <v>2.7</v>
      </c>
      <c r="U7983">
        <v>200</v>
      </c>
      <c r="V7983">
        <v>175</v>
      </c>
      <c r="W7983">
        <v>173</v>
      </c>
      <c r="X7983">
        <v>145</v>
      </c>
      <c r="Y7983">
        <v>133</v>
      </c>
      <c r="Z7983">
        <v>149</v>
      </c>
      <c r="AA7983">
        <f t="shared" si="1673"/>
        <v>975</v>
      </c>
      <c r="AB7983">
        <f t="shared" si="1678"/>
        <v>1.6247235262132893E-4</v>
      </c>
      <c r="AC7983" s="175"/>
    </row>
    <row r="7984" spans="1:29">
      <c r="A7984" t="s">
        <v>17201</v>
      </c>
      <c r="B7984" t="s">
        <v>17202</v>
      </c>
      <c r="C7984">
        <v>3.26</v>
      </c>
      <c r="D7984">
        <v>3.68</v>
      </c>
      <c r="E7984">
        <v>2.48</v>
      </c>
      <c r="F7984">
        <v>4.07</v>
      </c>
      <c r="G7984">
        <v>4.9000000000000004</v>
      </c>
      <c r="H7984">
        <v>2.56</v>
      </c>
      <c r="I7984">
        <v>4.28</v>
      </c>
      <c r="J7984">
        <v>5.14</v>
      </c>
      <c r="K7984">
        <v>2.7</v>
      </c>
      <c r="U7984">
        <v>187</v>
      </c>
      <c r="V7984">
        <v>169</v>
      </c>
      <c r="W7984">
        <v>163</v>
      </c>
      <c r="X7984">
        <v>133</v>
      </c>
      <c r="Y7984">
        <v>129</v>
      </c>
      <c r="Z7984">
        <v>151</v>
      </c>
      <c r="AA7984">
        <f t="shared" si="1673"/>
        <v>932</v>
      </c>
      <c r="AB7984">
        <f t="shared" si="1678"/>
        <v>1.5530690527495238E-4</v>
      </c>
      <c r="AC7984" s="175"/>
    </row>
    <row r="7985" spans="1:29">
      <c r="A7985" t="s">
        <v>17203</v>
      </c>
      <c r="B7985" t="s">
        <v>17204</v>
      </c>
      <c r="C7985">
        <v>3.26</v>
      </c>
      <c r="D7985">
        <v>3.68</v>
      </c>
      <c r="E7985">
        <v>2.48</v>
      </c>
      <c r="F7985">
        <v>4.09</v>
      </c>
      <c r="G7985">
        <v>4.92</v>
      </c>
      <c r="H7985">
        <v>2.58</v>
      </c>
      <c r="I7985">
        <v>4.28</v>
      </c>
      <c r="J7985">
        <v>5.14</v>
      </c>
      <c r="K7985">
        <v>2.7</v>
      </c>
      <c r="U7985">
        <v>176</v>
      </c>
      <c r="V7985">
        <v>165</v>
      </c>
      <c r="W7985">
        <v>161</v>
      </c>
      <c r="X7985">
        <v>127</v>
      </c>
      <c r="Y7985">
        <v>130</v>
      </c>
      <c r="Z7985">
        <v>145</v>
      </c>
      <c r="AA7985">
        <f t="shared" si="1673"/>
        <v>904</v>
      </c>
      <c r="AB7985">
        <f t="shared" si="1678"/>
        <v>1.5064103258428856E-4</v>
      </c>
      <c r="AC7985" s="175">
        <f t="shared" ref="AC7985" si="1685">SUM(AB7985:AB7988)/4</f>
        <v>1.4268405326360296E-4</v>
      </c>
    </row>
    <row r="7986" spans="1:29">
      <c r="A7986" t="s">
        <v>17205</v>
      </c>
      <c r="B7986" t="s">
        <v>17206</v>
      </c>
      <c r="C7986">
        <v>3.26</v>
      </c>
      <c r="D7986">
        <v>3.67</v>
      </c>
      <c r="E7986">
        <v>2.4700000000000002</v>
      </c>
      <c r="F7986">
        <v>4.09</v>
      </c>
      <c r="G7986">
        <v>4.93</v>
      </c>
      <c r="H7986">
        <v>2.58</v>
      </c>
      <c r="I7986">
        <v>4.28</v>
      </c>
      <c r="J7986">
        <v>5.13</v>
      </c>
      <c r="K7986">
        <v>2.7</v>
      </c>
      <c r="U7986">
        <v>175</v>
      </c>
      <c r="V7986">
        <v>165</v>
      </c>
      <c r="W7986">
        <v>166</v>
      </c>
      <c r="X7986">
        <v>109</v>
      </c>
      <c r="Y7986">
        <v>119</v>
      </c>
      <c r="Z7986">
        <v>117</v>
      </c>
      <c r="AA7986">
        <f t="shared" si="1673"/>
        <v>851</v>
      </c>
      <c r="AB7986">
        <f t="shared" si="1678"/>
        <v>1.4180920213410352E-4</v>
      </c>
      <c r="AC7986" s="175"/>
    </row>
    <row r="7987" spans="1:29">
      <c r="A7987" t="s">
        <v>17207</v>
      </c>
      <c r="B7987" t="s">
        <v>17208</v>
      </c>
      <c r="C7987">
        <v>3.22</v>
      </c>
      <c r="D7987">
        <v>3.64</v>
      </c>
      <c r="E7987">
        <v>2.46</v>
      </c>
      <c r="F7987">
        <v>4.03</v>
      </c>
      <c r="G7987">
        <v>4.88</v>
      </c>
      <c r="H7987">
        <v>2.57</v>
      </c>
      <c r="I7987">
        <v>4.24</v>
      </c>
      <c r="J7987">
        <v>5.1100000000000003</v>
      </c>
      <c r="K7987">
        <v>2.7</v>
      </c>
      <c r="U7987">
        <v>180</v>
      </c>
      <c r="V7987">
        <v>164</v>
      </c>
      <c r="W7987">
        <v>172</v>
      </c>
      <c r="X7987">
        <v>90</v>
      </c>
      <c r="Y7987">
        <v>122</v>
      </c>
      <c r="Z7987">
        <v>112</v>
      </c>
      <c r="AA7987">
        <f t="shared" si="1673"/>
        <v>840</v>
      </c>
      <c r="AB7987">
        <f t="shared" si="1678"/>
        <v>1.3997618071991417E-4</v>
      </c>
      <c r="AC7987" s="175"/>
    </row>
    <row r="7988" spans="1:29">
      <c r="A7988" t="s">
        <v>17209</v>
      </c>
      <c r="B7988" t="s">
        <v>17210</v>
      </c>
      <c r="C7988">
        <v>3.16</v>
      </c>
      <c r="D7988">
        <v>3.59</v>
      </c>
      <c r="E7988">
        <v>2.44</v>
      </c>
      <c r="F7988">
        <v>3.93</v>
      </c>
      <c r="G7988">
        <v>4.8</v>
      </c>
      <c r="H7988">
        <v>2.54</v>
      </c>
      <c r="I7988">
        <v>4.17</v>
      </c>
      <c r="J7988">
        <v>5.08</v>
      </c>
      <c r="K7988">
        <v>2.7</v>
      </c>
      <c r="U7988">
        <v>177</v>
      </c>
      <c r="V7988">
        <v>173</v>
      </c>
      <c r="W7988">
        <v>183</v>
      </c>
      <c r="X7988">
        <v>86</v>
      </c>
      <c r="Y7988">
        <v>111</v>
      </c>
      <c r="Z7988">
        <v>100</v>
      </c>
      <c r="AA7988">
        <f t="shared" si="1673"/>
        <v>830</v>
      </c>
      <c r="AB7988">
        <f t="shared" si="1678"/>
        <v>1.3830979761610566E-4</v>
      </c>
      <c r="AC7988" s="175"/>
    </row>
    <row r="7989" spans="1:29">
      <c r="A7989" t="s">
        <v>17211</v>
      </c>
      <c r="B7989" t="s">
        <v>17212</v>
      </c>
      <c r="C7989">
        <v>3.08</v>
      </c>
      <c r="D7989">
        <v>3.52</v>
      </c>
      <c r="E7989">
        <v>2.41</v>
      </c>
      <c r="F7989">
        <v>3.79</v>
      </c>
      <c r="G7989">
        <v>4.6900000000000004</v>
      </c>
      <c r="H7989">
        <v>2.5</v>
      </c>
      <c r="I7989">
        <v>4.09</v>
      </c>
      <c r="J7989">
        <v>5.03</v>
      </c>
      <c r="K7989">
        <v>2.7</v>
      </c>
      <c r="U7989">
        <v>180</v>
      </c>
      <c r="V7989">
        <v>184</v>
      </c>
      <c r="W7989">
        <v>191</v>
      </c>
      <c r="X7989">
        <v>73</v>
      </c>
      <c r="Y7989">
        <v>109</v>
      </c>
      <c r="Z7989">
        <v>118</v>
      </c>
      <c r="AA7989">
        <f t="shared" si="1673"/>
        <v>855</v>
      </c>
      <c r="AB7989">
        <f t="shared" si="1678"/>
        <v>1.4247575537562691E-4</v>
      </c>
      <c r="AC7989" s="175">
        <f t="shared" si="1669"/>
        <v>1.5230741568809708E-4</v>
      </c>
    </row>
    <row r="7990" spans="1:29">
      <c r="A7990" t="s">
        <v>17213</v>
      </c>
      <c r="B7990" t="s">
        <v>17214</v>
      </c>
      <c r="C7990">
        <v>3.02</v>
      </c>
      <c r="D7990">
        <v>3.48</v>
      </c>
      <c r="E7990">
        <v>2.38</v>
      </c>
      <c r="F7990">
        <v>3.69</v>
      </c>
      <c r="G7990">
        <v>4.5999999999999996</v>
      </c>
      <c r="H7990">
        <v>2.46</v>
      </c>
      <c r="I7990">
        <v>4.03</v>
      </c>
      <c r="J7990">
        <v>5</v>
      </c>
      <c r="K7990">
        <v>2.7</v>
      </c>
      <c r="U7990">
        <v>178</v>
      </c>
      <c r="V7990">
        <v>192</v>
      </c>
      <c r="W7990">
        <v>200</v>
      </c>
      <c r="X7990">
        <v>84</v>
      </c>
      <c r="Y7990">
        <v>117</v>
      </c>
      <c r="Z7990">
        <v>139</v>
      </c>
      <c r="AA7990">
        <f t="shared" si="1673"/>
        <v>910</v>
      </c>
      <c r="AB7990">
        <f t="shared" si="1678"/>
        <v>1.5164086244657366E-4</v>
      </c>
      <c r="AC7990" s="175"/>
    </row>
    <row r="7991" spans="1:29">
      <c r="A7991" t="s">
        <v>17215</v>
      </c>
      <c r="B7991" t="s">
        <v>17216</v>
      </c>
      <c r="C7991">
        <v>2.98</v>
      </c>
      <c r="D7991">
        <v>3.44</v>
      </c>
      <c r="E7991">
        <v>2.37</v>
      </c>
      <c r="F7991">
        <v>3.6</v>
      </c>
      <c r="G7991">
        <v>4.5199999999999996</v>
      </c>
      <c r="H7991">
        <v>2.4300000000000002</v>
      </c>
      <c r="I7991">
        <v>3.99</v>
      </c>
      <c r="J7991">
        <v>4.97</v>
      </c>
      <c r="K7991">
        <v>2.7</v>
      </c>
      <c r="U7991">
        <v>176</v>
      </c>
      <c r="V7991">
        <v>200</v>
      </c>
      <c r="W7991">
        <v>207</v>
      </c>
      <c r="X7991">
        <v>90</v>
      </c>
      <c r="Y7991">
        <v>123</v>
      </c>
      <c r="Z7991">
        <v>135</v>
      </c>
      <c r="AA7991">
        <f t="shared" si="1673"/>
        <v>931</v>
      </c>
      <c r="AB7991">
        <f t="shared" si="1678"/>
        <v>1.5514026696457152E-4</v>
      </c>
      <c r="AC7991" s="175"/>
    </row>
    <row r="7992" spans="1:29">
      <c r="A7992" t="s">
        <v>17217</v>
      </c>
      <c r="B7992" t="s">
        <v>17218</v>
      </c>
      <c r="C7992">
        <v>2.94</v>
      </c>
      <c r="D7992">
        <v>3.4</v>
      </c>
      <c r="E7992">
        <v>2.35</v>
      </c>
      <c r="F7992">
        <v>3.52</v>
      </c>
      <c r="G7992">
        <v>4.45</v>
      </c>
      <c r="H7992">
        <v>2.4</v>
      </c>
      <c r="I7992">
        <v>3.94</v>
      </c>
      <c r="J7992">
        <v>4.9400000000000004</v>
      </c>
      <c r="K7992">
        <v>2.7</v>
      </c>
      <c r="U7992">
        <v>167</v>
      </c>
      <c r="V7992">
        <v>206</v>
      </c>
      <c r="W7992">
        <v>207</v>
      </c>
      <c r="X7992">
        <v>111</v>
      </c>
      <c r="Y7992">
        <v>127</v>
      </c>
      <c r="Z7992">
        <v>142</v>
      </c>
      <c r="AA7992">
        <f t="shared" si="1673"/>
        <v>960</v>
      </c>
      <c r="AB7992">
        <f t="shared" si="1678"/>
        <v>1.599727779656162E-4</v>
      </c>
      <c r="AC7992" s="175"/>
    </row>
    <row r="7993" spans="1:29">
      <c r="A7993" t="s">
        <v>17219</v>
      </c>
      <c r="B7993" t="s">
        <v>17220</v>
      </c>
      <c r="C7993">
        <v>2.91</v>
      </c>
      <c r="D7993">
        <v>3.38</v>
      </c>
      <c r="E7993">
        <v>2.34</v>
      </c>
      <c r="F7993">
        <v>3.46</v>
      </c>
      <c r="G7993">
        <v>4.4000000000000004</v>
      </c>
      <c r="H7993">
        <v>2.38</v>
      </c>
      <c r="I7993">
        <v>3.91</v>
      </c>
      <c r="J7993">
        <v>4.92</v>
      </c>
      <c r="K7993">
        <v>2.7</v>
      </c>
      <c r="U7993">
        <v>164</v>
      </c>
      <c r="V7993">
        <v>201</v>
      </c>
      <c r="W7993">
        <v>196</v>
      </c>
      <c r="X7993">
        <v>110</v>
      </c>
      <c r="Y7993">
        <v>138</v>
      </c>
      <c r="Z7993">
        <v>147</v>
      </c>
      <c r="AA7993">
        <f t="shared" si="1673"/>
        <v>956</v>
      </c>
      <c r="AB7993">
        <f t="shared" si="1678"/>
        <v>1.5930622472409278E-4</v>
      </c>
      <c r="AC7993" s="175">
        <f t="shared" si="1670"/>
        <v>1.2652013715666049E-4</v>
      </c>
    </row>
    <row r="7994" spans="1:29">
      <c r="A7994" t="s">
        <v>17221</v>
      </c>
      <c r="B7994" t="s">
        <v>17222</v>
      </c>
      <c r="C7994">
        <v>2.87</v>
      </c>
      <c r="D7994">
        <v>3.35</v>
      </c>
      <c r="E7994">
        <v>2.3199999999999998</v>
      </c>
      <c r="F7994">
        <v>3.39</v>
      </c>
      <c r="G7994">
        <v>4.34</v>
      </c>
      <c r="H7994">
        <v>2.35</v>
      </c>
      <c r="I7994">
        <v>3.87</v>
      </c>
      <c r="J7994">
        <v>4.9000000000000004</v>
      </c>
      <c r="K7994">
        <v>2.7</v>
      </c>
      <c r="U7994">
        <v>155</v>
      </c>
      <c r="V7994">
        <v>181</v>
      </c>
      <c r="W7994">
        <v>172</v>
      </c>
      <c r="X7994">
        <v>105</v>
      </c>
      <c r="Y7994">
        <v>134</v>
      </c>
      <c r="Z7994">
        <v>126</v>
      </c>
      <c r="AA7994">
        <f t="shared" si="1673"/>
        <v>873</v>
      </c>
      <c r="AB7994">
        <f t="shared" si="1678"/>
        <v>1.4547524496248221E-4</v>
      </c>
      <c r="AC7994" s="175"/>
    </row>
    <row r="7995" spans="1:29">
      <c r="A7995" t="s">
        <v>17223</v>
      </c>
      <c r="B7995" t="s">
        <v>17224</v>
      </c>
      <c r="C7995">
        <v>2.83</v>
      </c>
      <c r="D7995">
        <v>3.31</v>
      </c>
      <c r="E7995">
        <v>2.31</v>
      </c>
      <c r="F7995">
        <v>3.33</v>
      </c>
      <c r="G7995">
        <v>4.29</v>
      </c>
      <c r="H7995">
        <v>2.34</v>
      </c>
      <c r="I7995">
        <v>3.83</v>
      </c>
      <c r="J7995">
        <v>4.88</v>
      </c>
      <c r="K7995">
        <v>2.7</v>
      </c>
      <c r="U7995">
        <v>130</v>
      </c>
      <c r="V7995">
        <v>151</v>
      </c>
      <c r="W7995">
        <v>120</v>
      </c>
      <c r="X7995">
        <v>95</v>
      </c>
      <c r="Y7995">
        <v>122</v>
      </c>
      <c r="Z7995">
        <v>73</v>
      </c>
      <c r="AA7995">
        <f t="shared" si="1673"/>
        <v>691</v>
      </c>
      <c r="AB7995">
        <f t="shared" si="1678"/>
        <v>1.1514707247316748E-4</v>
      </c>
      <c r="AC7995" s="175"/>
    </row>
    <row r="7996" spans="1:29">
      <c r="A7996" t="s">
        <v>17225</v>
      </c>
      <c r="B7996" t="s">
        <v>17226</v>
      </c>
      <c r="C7996">
        <v>2.8</v>
      </c>
      <c r="D7996">
        <v>3.29</v>
      </c>
      <c r="E7996">
        <v>2.2999999999999998</v>
      </c>
      <c r="F7996">
        <v>3.28</v>
      </c>
      <c r="G7996">
        <v>4.25</v>
      </c>
      <c r="H7996">
        <v>2.3199999999999998</v>
      </c>
      <c r="I7996">
        <v>3.8</v>
      </c>
      <c r="J7996">
        <v>4.8600000000000003</v>
      </c>
      <c r="K7996">
        <v>2.7</v>
      </c>
      <c r="U7996">
        <v>122</v>
      </c>
      <c r="V7996">
        <v>111</v>
      </c>
      <c r="W7996">
        <v>92</v>
      </c>
      <c r="X7996">
        <v>71</v>
      </c>
      <c r="Y7996">
        <v>91</v>
      </c>
      <c r="Z7996">
        <v>30</v>
      </c>
      <c r="AA7996">
        <f t="shared" si="1673"/>
        <v>517</v>
      </c>
      <c r="AB7996">
        <f t="shared" si="1678"/>
        <v>8.6152006466899551E-5</v>
      </c>
      <c r="AC7996" s="175"/>
    </row>
    <row r="7997" spans="1:29">
      <c r="A7997" t="s">
        <v>17227</v>
      </c>
      <c r="B7997" t="s">
        <v>17228</v>
      </c>
      <c r="C7997">
        <v>2.79</v>
      </c>
      <c r="D7997">
        <v>3.27</v>
      </c>
      <c r="E7997">
        <v>2.29</v>
      </c>
      <c r="F7997">
        <v>3.24</v>
      </c>
      <c r="G7997">
        <v>4.21</v>
      </c>
      <c r="H7997">
        <v>2.2999999999999998</v>
      </c>
      <c r="I7997">
        <v>3.78</v>
      </c>
      <c r="J7997">
        <v>4.8499999999999996</v>
      </c>
      <c r="K7997">
        <v>2.7</v>
      </c>
      <c r="U7997">
        <v>154</v>
      </c>
      <c r="V7997">
        <v>115</v>
      </c>
      <c r="W7997">
        <v>126</v>
      </c>
      <c r="X7997">
        <v>88</v>
      </c>
      <c r="Y7997">
        <v>68</v>
      </c>
      <c r="Z7997">
        <v>13</v>
      </c>
      <c r="AA7997">
        <f t="shared" si="1673"/>
        <v>564</v>
      </c>
      <c r="AB7997">
        <f t="shared" si="1678"/>
        <v>9.3984007054799507E-5</v>
      </c>
      <c r="AC7997" s="175">
        <f t="shared" si="1671"/>
        <v>9.748341157279737E-5</v>
      </c>
    </row>
    <row r="7998" spans="1:29">
      <c r="A7998" t="s">
        <v>17229</v>
      </c>
      <c r="B7998" t="s">
        <v>17230</v>
      </c>
      <c r="C7998">
        <v>2.77</v>
      </c>
      <c r="D7998">
        <v>3.26</v>
      </c>
      <c r="E7998">
        <v>2.2799999999999998</v>
      </c>
      <c r="F7998">
        <v>3.22</v>
      </c>
      <c r="G7998">
        <v>4.1900000000000004</v>
      </c>
      <c r="H7998">
        <v>2.29</v>
      </c>
      <c r="I7998">
        <v>3.77</v>
      </c>
      <c r="J7998">
        <v>4.84</v>
      </c>
      <c r="K7998">
        <v>2.7</v>
      </c>
      <c r="U7998">
        <v>149</v>
      </c>
      <c r="V7998">
        <v>123</v>
      </c>
      <c r="W7998">
        <v>130</v>
      </c>
      <c r="X7998">
        <v>88</v>
      </c>
      <c r="Y7998">
        <v>71</v>
      </c>
      <c r="Z7998">
        <v>15</v>
      </c>
      <c r="AA7998">
        <f t="shared" si="1673"/>
        <v>576</v>
      </c>
      <c r="AB7998">
        <f t="shared" si="1678"/>
        <v>9.5983666779369707E-5</v>
      </c>
      <c r="AC7998" s="175"/>
    </row>
    <row r="7999" spans="1:29">
      <c r="A7999" t="s">
        <v>17231</v>
      </c>
      <c r="B7999" t="s">
        <v>17232</v>
      </c>
      <c r="C7999">
        <v>2.76</v>
      </c>
      <c r="D7999">
        <v>3.25</v>
      </c>
      <c r="E7999">
        <v>2.2799999999999998</v>
      </c>
      <c r="F7999">
        <v>3.2</v>
      </c>
      <c r="G7999">
        <v>4.17</v>
      </c>
      <c r="H7999">
        <v>2.2799999999999998</v>
      </c>
      <c r="I7999">
        <v>3.75</v>
      </c>
      <c r="J7999">
        <v>4.83</v>
      </c>
      <c r="K7999">
        <v>2.7</v>
      </c>
      <c r="U7999">
        <v>166</v>
      </c>
      <c r="V7999">
        <v>125</v>
      </c>
      <c r="W7999">
        <v>134</v>
      </c>
      <c r="X7999">
        <v>67</v>
      </c>
      <c r="Y7999">
        <v>69</v>
      </c>
      <c r="Z7999">
        <v>12</v>
      </c>
      <c r="AA7999">
        <f t="shared" si="1673"/>
        <v>573</v>
      </c>
      <c r="AB7999">
        <f t="shared" si="1678"/>
        <v>9.5483751848227157E-5</v>
      </c>
      <c r="AC7999" s="175"/>
    </row>
    <row r="8000" spans="1:29">
      <c r="A8000" t="s">
        <v>17233</v>
      </c>
      <c r="B8000" t="s">
        <v>17234</v>
      </c>
      <c r="C8000">
        <v>2.75</v>
      </c>
      <c r="D8000">
        <v>3.24</v>
      </c>
      <c r="E8000">
        <v>2.2799999999999998</v>
      </c>
      <c r="F8000">
        <v>3.17</v>
      </c>
      <c r="G8000">
        <v>4.1500000000000004</v>
      </c>
      <c r="H8000">
        <v>2.27</v>
      </c>
      <c r="I8000">
        <v>3.74</v>
      </c>
      <c r="J8000">
        <v>4.83</v>
      </c>
      <c r="K8000">
        <v>2.7</v>
      </c>
      <c r="U8000">
        <v>173</v>
      </c>
      <c r="V8000">
        <v>138</v>
      </c>
      <c r="W8000">
        <v>143</v>
      </c>
      <c r="X8000">
        <v>84</v>
      </c>
      <c r="Y8000">
        <v>66</v>
      </c>
      <c r="Z8000">
        <v>23</v>
      </c>
      <c r="AA8000">
        <f t="shared" si="1673"/>
        <v>627</v>
      </c>
      <c r="AB8000">
        <f t="shared" si="1678"/>
        <v>1.0448222060879307E-4</v>
      </c>
      <c r="AC8000" s="175"/>
    </row>
    <row r="8001" spans="1:29">
      <c r="A8001" t="s">
        <v>17235</v>
      </c>
      <c r="B8001" t="s">
        <v>17236</v>
      </c>
      <c r="C8001">
        <v>2.74</v>
      </c>
      <c r="D8001">
        <v>3.23</v>
      </c>
      <c r="E8001">
        <v>2.27</v>
      </c>
      <c r="F8001">
        <v>3.15</v>
      </c>
      <c r="G8001">
        <v>4.13</v>
      </c>
      <c r="H8001">
        <v>2.27</v>
      </c>
      <c r="I8001">
        <v>3.73</v>
      </c>
      <c r="J8001">
        <v>4.82</v>
      </c>
      <c r="K8001">
        <v>2.7</v>
      </c>
      <c r="U8001">
        <v>184</v>
      </c>
      <c r="V8001">
        <v>165</v>
      </c>
      <c r="W8001">
        <v>166</v>
      </c>
      <c r="X8001">
        <v>104</v>
      </c>
      <c r="Y8001">
        <v>106</v>
      </c>
      <c r="Z8001">
        <v>53</v>
      </c>
      <c r="AA8001">
        <f t="shared" si="1673"/>
        <v>778</v>
      </c>
      <c r="AB8001">
        <f t="shared" si="1678"/>
        <v>1.2964460547630144E-4</v>
      </c>
      <c r="AC8001" s="175">
        <f t="shared" si="1672"/>
        <v>1.9117580158443037E-4</v>
      </c>
    </row>
    <row r="8002" spans="1:29">
      <c r="A8002" t="s">
        <v>17237</v>
      </c>
      <c r="B8002" t="s">
        <v>17238</v>
      </c>
      <c r="C8002">
        <v>2.72</v>
      </c>
      <c r="D8002">
        <v>3.21</v>
      </c>
      <c r="E8002">
        <v>2.2599999999999998</v>
      </c>
      <c r="F8002">
        <v>3.11</v>
      </c>
      <c r="G8002">
        <v>4.09</v>
      </c>
      <c r="H8002">
        <v>2.25</v>
      </c>
      <c r="I8002">
        <v>3.7</v>
      </c>
      <c r="J8002">
        <v>4.8</v>
      </c>
      <c r="K8002">
        <v>2.7</v>
      </c>
      <c r="U8002">
        <v>226</v>
      </c>
      <c r="V8002">
        <v>249</v>
      </c>
      <c r="W8002">
        <v>220</v>
      </c>
      <c r="X8002">
        <v>125</v>
      </c>
      <c r="Y8002">
        <v>144</v>
      </c>
      <c r="Z8002">
        <v>168</v>
      </c>
      <c r="AA8002">
        <f t="shared" si="1673"/>
        <v>1132</v>
      </c>
      <c r="AB8002">
        <f t="shared" si="1678"/>
        <v>1.8863456735112241E-4</v>
      </c>
      <c r="AC8002" s="175"/>
    </row>
    <row r="8003" spans="1:29">
      <c r="A8003" t="s">
        <v>17239</v>
      </c>
      <c r="B8003" t="s">
        <v>17240</v>
      </c>
      <c r="C8003">
        <v>2.7</v>
      </c>
      <c r="D8003">
        <v>3.19</v>
      </c>
      <c r="E8003">
        <v>2.25</v>
      </c>
      <c r="F8003">
        <v>3.07</v>
      </c>
      <c r="G8003">
        <v>4.05</v>
      </c>
      <c r="H8003">
        <v>2.2400000000000002</v>
      </c>
      <c r="I8003">
        <v>3.68</v>
      </c>
      <c r="J8003">
        <v>4.79</v>
      </c>
      <c r="K8003">
        <v>2.7</v>
      </c>
      <c r="U8003">
        <v>254</v>
      </c>
      <c r="V8003">
        <v>254</v>
      </c>
      <c r="W8003">
        <v>274</v>
      </c>
      <c r="X8003">
        <v>188</v>
      </c>
      <c r="Y8003">
        <v>122</v>
      </c>
      <c r="Z8003">
        <v>262</v>
      </c>
      <c r="AA8003">
        <f t="shared" si="1673"/>
        <v>1354</v>
      </c>
      <c r="AB8003">
        <f t="shared" si="1678"/>
        <v>2.2562827225567115E-4</v>
      </c>
      <c r="AC8003" s="175"/>
    </row>
    <row r="8004" spans="1:29">
      <c r="A8004" t="s">
        <v>17241</v>
      </c>
      <c r="B8004" t="s">
        <v>17242</v>
      </c>
      <c r="C8004">
        <v>2.69</v>
      </c>
      <c r="D8004">
        <v>3.19</v>
      </c>
      <c r="E8004">
        <v>2.25</v>
      </c>
      <c r="F8004">
        <v>3.06</v>
      </c>
      <c r="G8004">
        <v>4.04</v>
      </c>
      <c r="H8004">
        <v>2.23</v>
      </c>
      <c r="I8004">
        <v>3.67</v>
      </c>
      <c r="J8004">
        <v>4.79</v>
      </c>
      <c r="K8004">
        <v>2.7</v>
      </c>
      <c r="U8004">
        <v>248</v>
      </c>
      <c r="V8004">
        <v>238</v>
      </c>
      <c r="W8004">
        <v>259</v>
      </c>
      <c r="X8004">
        <v>200</v>
      </c>
      <c r="Y8004">
        <v>154</v>
      </c>
      <c r="Z8004">
        <v>226</v>
      </c>
      <c r="AA8004">
        <f t="shared" si="1673"/>
        <v>1325</v>
      </c>
      <c r="AB8004">
        <f t="shared" si="1678"/>
        <v>2.207957612546265E-4</v>
      </c>
      <c r="AC8004" s="175"/>
    </row>
    <row r="8005" spans="1:29">
      <c r="A8005" t="s">
        <v>17243</v>
      </c>
      <c r="B8005" t="s">
        <v>17244</v>
      </c>
      <c r="C8005">
        <v>2.71</v>
      </c>
      <c r="D8005">
        <v>3.2</v>
      </c>
      <c r="E8005">
        <v>2.2599999999999998</v>
      </c>
      <c r="F8005">
        <v>3.05</v>
      </c>
      <c r="G8005">
        <v>4.0199999999999996</v>
      </c>
      <c r="H8005">
        <v>2.21</v>
      </c>
      <c r="I8005">
        <v>3.69</v>
      </c>
      <c r="J8005">
        <v>4.8</v>
      </c>
      <c r="K8005">
        <v>2.7</v>
      </c>
      <c r="U8005">
        <v>259</v>
      </c>
      <c r="V8005">
        <v>239</v>
      </c>
      <c r="W8005">
        <v>254</v>
      </c>
      <c r="X8005">
        <v>149</v>
      </c>
      <c r="Y8005">
        <v>138</v>
      </c>
      <c r="Z8005">
        <v>171</v>
      </c>
      <c r="AA8005">
        <f t="shared" si="1673"/>
        <v>1210</v>
      </c>
      <c r="AB8005">
        <f t="shared" si="1678"/>
        <v>2.0163235556082873E-4</v>
      </c>
      <c r="AC8005" s="175">
        <f t="shared" si="1674"/>
        <v>1.893011205926458E-4</v>
      </c>
    </row>
    <row r="8006" spans="1:29">
      <c r="A8006" t="s">
        <v>17245</v>
      </c>
      <c r="B8006" t="s">
        <v>17246</v>
      </c>
      <c r="C8006">
        <v>2.81</v>
      </c>
      <c r="D8006">
        <v>3.29</v>
      </c>
      <c r="E8006">
        <v>2.2999999999999998</v>
      </c>
      <c r="F8006">
        <v>3.17</v>
      </c>
      <c r="G8006">
        <v>4.12</v>
      </c>
      <c r="H8006">
        <v>2.23</v>
      </c>
      <c r="I8006">
        <v>3.8</v>
      </c>
      <c r="J8006">
        <v>4.8600000000000003</v>
      </c>
      <c r="K8006">
        <v>2.7</v>
      </c>
      <c r="U8006">
        <v>247</v>
      </c>
      <c r="V8006">
        <v>232</v>
      </c>
      <c r="W8006">
        <v>242</v>
      </c>
      <c r="X8006">
        <v>130</v>
      </c>
      <c r="Y8006">
        <v>140</v>
      </c>
      <c r="Z8006">
        <v>164</v>
      </c>
      <c r="AA8006">
        <f t="shared" ref="AA8006:AA8069" si="1686">SUM(U8006:Z8006)</f>
        <v>1155</v>
      </c>
      <c r="AB8006">
        <f t="shared" si="1678"/>
        <v>1.9246724848988198E-4</v>
      </c>
      <c r="AC8006" s="175"/>
    </row>
    <row r="8007" spans="1:29">
      <c r="A8007" t="s">
        <v>17247</v>
      </c>
      <c r="B8007" t="s">
        <v>17248</v>
      </c>
      <c r="C8007">
        <v>2.93</v>
      </c>
      <c r="D8007">
        <v>3.4</v>
      </c>
      <c r="E8007">
        <v>2.35</v>
      </c>
      <c r="F8007">
        <v>3.38</v>
      </c>
      <c r="G8007">
        <v>4.28</v>
      </c>
      <c r="H8007">
        <v>2.29</v>
      </c>
      <c r="I8007">
        <v>3.94</v>
      </c>
      <c r="J8007">
        <v>4.9400000000000004</v>
      </c>
      <c r="K8007">
        <v>2.7</v>
      </c>
      <c r="U8007">
        <v>225</v>
      </c>
      <c r="V8007">
        <v>227</v>
      </c>
      <c r="W8007">
        <v>232</v>
      </c>
      <c r="X8007">
        <v>150</v>
      </c>
      <c r="Y8007">
        <v>133</v>
      </c>
      <c r="Z8007">
        <v>149</v>
      </c>
      <c r="AA8007">
        <f t="shared" si="1686"/>
        <v>1116</v>
      </c>
      <c r="AB8007">
        <f t="shared" si="1678"/>
        <v>1.8596835438502882E-4</v>
      </c>
      <c r="AC8007" s="175"/>
    </row>
    <row r="8008" spans="1:29">
      <c r="A8008" t="s">
        <v>17249</v>
      </c>
      <c r="B8008" t="s">
        <v>17250</v>
      </c>
      <c r="C8008">
        <v>3.03</v>
      </c>
      <c r="D8008">
        <v>3.48</v>
      </c>
      <c r="E8008">
        <v>2.38</v>
      </c>
      <c r="F8008">
        <v>3.54</v>
      </c>
      <c r="G8008">
        <v>4.42</v>
      </c>
      <c r="H8008">
        <v>2.35</v>
      </c>
      <c r="I8008">
        <v>4.04</v>
      </c>
      <c r="J8008">
        <v>5</v>
      </c>
      <c r="K8008">
        <v>2.7</v>
      </c>
      <c r="U8008">
        <v>233</v>
      </c>
      <c r="V8008">
        <v>219</v>
      </c>
      <c r="W8008">
        <v>222</v>
      </c>
      <c r="X8008">
        <v>109</v>
      </c>
      <c r="Y8008">
        <v>129</v>
      </c>
      <c r="Z8008">
        <v>151</v>
      </c>
      <c r="AA8008">
        <f t="shared" si="1686"/>
        <v>1063</v>
      </c>
      <c r="AB8008">
        <f t="shared" si="1678"/>
        <v>1.7713652393484375E-4</v>
      </c>
      <c r="AC8008" s="175"/>
    </row>
    <row r="8009" spans="1:29">
      <c r="A8009" t="s">
        <v>17251</v>
      </c>
      <c r="B8009" t="s">
        <v>17252</v>
      </c>
      <c r="C8009">
        <v>3.08</v>
      </c>
      <c r="D8009">
        <v>3.53</v>
      </c>
      <c r="E8009">
        <v>2.41</v>
      </c>
      <c r="F8009">
        <v>3.65</v>
      </c>
      <c r="G8009">
        <v>4.5199999999999996</v>
      </c>
      <c r="H8009">
        <v>2.39</v>
      </c>
      <c r="I8009">
        <v>4.0999999999999996</v>
      </c>
      <c r="J8009">
        <v>5.03</v>
      </c>
      <c r="K8009">
        <v>2.7</v>
      </c>
      <c r="U8009">
        <v>213</v>
      </c>
      <c r="V8009">
        <v>216</v>
      </c>
      <c r="W8009">
        <v>218</v>
      </c>
      <c r="X8009">
        <v>107</v>
      </c>
      <c r="Y8009">
        <v>130</v>
      </c>
      <c r="Z8009">
        <v>145</v>
      </c>
      <c r="AA8009">
        <f t="shared" si="1686"/>
        <v>1029</v>
      </c>
      <c r="AB8009">
        <f t="shared" si="1678"/>
        <v>1.7147082138189486E-4</v>
      </c>
      <c r="AC8009" s="175">
        <f t="shared" si="1675"/>
        <v>1.6501358685463692E-4</v>
      </c>
    </row>
    <row r="8010" spans="1:29">
      <c r="A8010" t="s">
        <v>17253</v>
      </c>
      <c r="B8010" t="s">
        <v>17254</v>
      </c>
      <c r="C8010">
        <v>3.11</v>
      </c>
      <c r="D8010">
        <v>3.55</v>
      </c>
      <c r="E8010">
        <v>2.42</v>
      </c>
      <c r="F8010">
        <v>3.73</v>
      </c>
      <c r="G8010">
        <v>4.5999999999999996</v>
      </c>
      <c r="H8010">
        <v>2.4300000000000002</v>
      </c>
      <c r="I8010">
        <v>4.13</v>
      </c>
      <c r="J8010">
        <v>5.05</v>
      </c>
      <c r="K8010">
        <v>2.7</v>
      </c>
      <c r="U8010">
        <v>205</v>
      </c>
      <c r="V8010">
        <v>218</v>
      </c>
      <c r="W8010">
        <v>223</v>
      </c>
      <c r="X8010">
        <v>86</v>
      </c>
      <c r="Y8010">
        <v>119</v>
      </c>
      <c r="Z8010">
        <v>117</v>
      </c>
      <c r="AA8010">
        <f t="shared" si="1686"/>
        <v>968</v>
      </c>
      <c r="AB8010">
        <f t="shared" si="1678"/>
        <v>1.6130588444866298E-4</v>
      </c>
      <c r="AC8010" s="175"/>
    </row>
    <row r="8011" spans="1:29">
      <c r="A8011" t="s">
        <v>17255</v>
      </c>
      <c r="B8011" t="s">
        <v>17256</v>
      </c>
      <c r="C8011">
        <v>3.08</v>
      </c>
      <c r="D8011">
        <v>3.53</v>
      </c>
      <c r="E8011">
        <v>2.41</v>
      </c>
      <c r="F8011">
        <v>3.7</v>
      </c>
      <c r="G8011">
        <v>4.58</v>
      </c>
      <c r="H8011">
        <v>2.4300000000000002</v>
      </c>
      <c r="I8011">
        <v>4.0999999999999996</v>
      </c>
      <c r="J8011">
        <v>5.03</v>
      </c>
      <c r="K8011">
        <v>2.7</v>
      </c>
      <c r="U8011">
        <v>185</v>
      </c>
      <c r="V8011">
        <v>218</v>
      </c>
      <c r="W8011">
        <v>229</v>
      </c>
      <c r="X8011">
        <v>122</v>
      </c>
      <c r="Y8011">
        <v>122</v>
      </c>
      <c r="Z8011">
        <v>112</v>
      </c>
      <c r="AA8011">
        <f t="shared" si="1686"/>
        <v>988</v>
      </c>
      <c r="AB8011">
        <f t="shared" si="1678"/>
        <v>1.6463865065627999E-4</v>
      </c>
      <c r="AC8011" s="175"/>
    </row>
    <row r="8012" spans="1:29">
      <c r="A8012" t="s">
        <v>17257</v>
      </c>
      <c r="B8012" t="s">
        <v>17258</v>
      </c>
      <c r="C8012">
        <v>3</v>
      </c>
      <c r="D8012">
        <v>3.46</v>
      </c>
      <c r="E8012">
        <v>2.38</v>
      </c>
      <c r="F8012">
        <v>3.6</v>
      </c>
      <c r="G8012">
        <v>4.51</v>
      </c>
      <c r="H8012">
        <v>2.41</v>
      </c>
      <c r="I8012">
        <v>4.01</v>
      </c>
      <c r="J8012">
        <v>4.9800000000000004</v>
      </c>
      <c r="K8012">
        <v>2.7</v>
      </c>
      <c r="U8012">
        <v>192</v>
      </c>
      <c r="V8012">
        <v>224</v>
      </c>
      <c r="W8012">
        <v>238</v>
      </c>
      <c r="X8012">
        <v>111</v>
      </c>
      <c r="Y8012">
        <v>111</v>
      </c>
      <c r="Z8012">
        <v>100</v>
      </c>
      <c r="AA8012">
        <f t="shared" si="1686"/>
        <v>976</v>
      </c>
      <c r="AB8012">
        <f t="shared" si="1678"/>
        <v>1.6263899093170979E-4</v>
      </c>
      <c r="AC8012" s="175"/>
    </row>
    <row r="8013" spans="1:29">
      <c r="A8013" t="s">
        <v>17259</v>
      </c>
      <c r="B8013" t="s">
        <v>17260</v>
      </c>
      <c r="C8013">
        <v>2.88</v>
      </c>
      <c r="D8013">
        <v>3.35</v>
      </c>
      <c r="E8013">
        <v>2.33</v>
      </c>
      <c r="F8013">
        <v>3.38</v>
      </c>
      <c r="G8013">
        <v>4.32</v>
      </c>
      <c r="H8013">
        <v>2.34</v>
      </c>
      <c r="I8013">
        <v>3.88</v>
      </c>
      <c r="J8013">
        <v>4.91</v>
      </c>
      <c r="K8013">
        <v>2.7</v>
      </c>
      <c r="U8013">
        <v>206</v>
      </c>
      <c r="V8013">
        <v>235</v>
      </c>
      <c r="W8013">
        <v>248</v>
      </c>
      <c r="X8013">
        <v>95</v>
      </c>
      <c r="Y8013">
        <v>109</v>
      </c>
      <c r="Z8013">
        <v>118</v>
      </c>
      <c r="AA8013">
        <f t="shared" si="1686"/>
        <v>1011</v>
      </c>
      <c r="AB8013">
        <f t="shared" si="1678"/>
        <v>1.6847133179503956E-4</v>
      </c>
      <c r="AC8013" s="175">
        <f t="shared" si="1676"/>
        <v>1.7438699181355973E-4</v>
      </c>
    </row>
    <row r="8014" spans="1:29">
      <c r="A8014" t="s">
        <v>17261</v>
      </c>
      <c r="B8014" t="s">
        <v>17262</v>
      </c>
      <c r="C8014">
        <v>2.79</v>
      </c>
      <c r="D8014">
        <v>3.28</v>
      </c>
      <c r="E8014">
        <v>2.29</v>
      </c>
      <c r="F8014">
        <v>3.21</v>
      </c>
      <c r="G8014">
        <v>4.17</v>
      </c>
      <c r="H8014">
        <v>2.27</v>
      </c>
      <c r="I8014">
        <v>3.79</v>
      </c>
      <c r="J8014">
        <v>4.8499999999999996</v>
      </c>
      <c r="K8014">
        <v>2.7</v>
      </c>
      <c r="U8014">
        <v>220</v>
      </c>
      <c r="V8014">
        <v>242</v>
      </c>
      <c r="W8014">
        <v>255</v>
      </c>
      <c r="X8014">
        <v>75</v>
      </c>
      <c r="Y8014">
        <v>117</v>
      </c>
      <c r="Z8014">
        <v>139</v>
      </c>
      <c r="AA8014">
        <f t="shared" si="1686"/>
        <v>1048</v>
      </c>
      <c r="AB8014">
        <f t="shared" si="1678"/>
        <v>1.7463694927913101E-4</v>
      </c>
      <c r="AC8014" s="175"/>
    </row>
    <row r="8015" spans="1:29">
      <c r="A8015" t="s">
        <v>17263</v>
      </c>
      <c r="B8015" t="s">
        <v>17264</v>
      </c>
      <c r="C8015">
        <v>2.74</v>
      </c>
      <c r="D8015">
        <v>3.23</v>
      </c>
      <c r="E8015">
        <v>2.27</v>
      </c>
      <c r="F8015">
        <v>3.1</v>
      </c>
      <c r="G8015">
        <v>4.0599999999999996</v>
      </c>
      <c r="H8015">
        <v>2.23</v>
      </c>
      <c r="I8015">
        <v>3.72</v>
      </c>
      <c r="J8015">
        <v>4.82</v>
      </c>
      <c r="K8015">
        <v>2.7</v>
      </c>
      <c r="U8015">
        <v>218</v>
      </c>
      <c r="V8015">
        <v>247</v>
      </c>
      <c r="W8015">
        <v>259</v>
      </c>
      <c r="X8015">
        <v>80</v>
      </c>
      <c r="Y8015">
        <v>123</v>
      </c>
      <c r="Z8015">
        <v>135</v>
      </c>
      <c r="AA8015">
        <f t="shared" si="1686"/>
        <v>1062</v>
      </c>
      <c r="AB8015">
        <f t="shared" si="1678"/>
        <v>1.7696988562446289E-4</v>
      </c>
      <c r="AC8015" s="175"/>
    </row>
    <row r="8016" spans="1:29">
      <c r="A8016" t="s">
        <v>17265</v>
      </c>
      <c r="B8016" t="s">
        <v>17266</v>
      </c>
      <c r="C8016">
        <v>2.69</v>
      </c>
      <c r="D8016">
        <v>3.18</v>
      </c>
      <c r="E8016">
        <v>2.25</v>
      </c>
      <c r="F8016">
        <v>3.01</v>
      </c>
      <c r="G8016">
        <v>3.99</v>
      </c>
      <c r="H8016">
        <v>2.2000000000000002</v>
      </c>
      <c r="I8016">
        <v>3.67</v>
      </c>
      <c r="J8016">
        <v>4.78</v>
      </c>
      <c r="K8016">
        <v>2.7</v>
      </c>
      <c r="U8016">
        <v>208</v>
      </c>
      <c r="V8016">
        <v>246</v>
      </c>
      <c r="W8016">
        <v>257</v>
      </c>
      <c r="X8016">
        <v>85</v>
      </c>
      <c r="Y8016">
        <v>127</v>
      </c>
      <c r="Z8016">
        <v>142</v>
      </c>
      <c r="AA8016">
        <f t="shared" si="1686"/>
        <v>1065</v>
      </c>
      <c r="AB8016">
        <f t="shared" si="1678"/>
        <v>1.7746980055560545E-4</v>
      </c>
      <c r="AC8016" s="175"/>
    </row>
    <row r="8017" spans="1:29">
      <c r="A8017" t="s">
        <v>17267</v>
      </c>
      <c r="B8017" t="s">
        <v>17268</v>
      </c>
      <c r="C8017">
        <v>2.65</v>
      </c>
      <c r="D8017">
        <v>3.15</v>
      </c>
      <c r="E8017">
        <v>2.23</v>
      </c>
      <c r="F8017">
        <v>2.95</v>
      </c>
      <c r="G8017">
        <v>3.94</v>
      </c>
      <c r="H8017">
        <v>2.1800000000000002</v>
      </c>
      <c r="I8017">
        <v>3.63</v>
      </c>
      <c r="J8017">
        <v>4.76</v>
      </c>
      <c r="K8017">
        <v>2.7</v>
      </c>
      <c r="U8017">
        <v>202</v>
      </c>
      <c r="V8017">
        <v>237</v>
      </c>
      <c r="W8017">
        <v>245</v>
      </c>
      <c r="X8017">
        <v>83</v>
      </c>
      <c r="Y8017">
        <v>138</v>
      </c>
      <c r="Z8017">
        <v>147</v>
      </c>
      <c r="AA8017">
        <f t="shared" si="1686"/>
        <v>1052</v>
      </c>
      <c r="AB8017">
        <f t="shared" si="1678"/>
        <v>1.753035025206544E-4</v>
      </c>
      <c r="AC8017" s="175">
        <f t="shared" si="1677"/>
        <v>1.4343392566031678E-4</v>
      </c>
    </row>
    <row r="8018" spans="1:29">
      <c r="A8018" t="s">
        <v>17269</v>
      </c>
      <c r="B8018" t="s">
        <v>17270</v>
      </c>
      <c r="C8018">
        <v>2.63</v>
      </c>
      <c r="D8018">
        <v>3.13</v>
      </c>
      <c r="E8018">
        <v>2.23</v>
      </c>
      <c r="F8018">
        <v>2.91</v>
      </c>
      <c r="G8018">
        <v>3.9</v>
      </c>
      <c r="H8018">
        <v>2.17</v>
      </c>
      <c r="I8018">
        <v>3.6</v>
      </c>
      <c r="J8018">
        <v>4.74</v>
      </c>
      <c r="K8018">
        <v>2.7</v>
      </c>
      <c r="U8018">
        <v>197</v>
      </c>
      <c r="V8018">
        <v>215</v>
      </c>
      <c r="W8018">
        <v>218</v>
      </c>
      <c r="X8018">
        <v>93</v>
      </c>
      <c r="Y8018">
        <v>134</v>
      </c>
      <c r="Z8018">
        <v>126</v>
      </c>
      <c r="AA8018">
        <f t="shared" si="1686"/>
        <v>983</v>
      </c>
      <c r="AB8018">
        <f t="shared" si="1678"/>
        <v>1.6380545910437574E-4</v>
      </c>
      <c r="AC8018" s="175"/>
    </row>
    <row r="8019" spans="1:29">
      <c r="A8019" t="s">
        <v>17271</v>
      </c>
      <c r="B8019" t="s">
        <v>17272</v>
      </c>
      <c r="C8019">
        <v>2.6</v>
      </c>
      <c r="D8019">
        <v>3.11</v>
      </c>
      <c r="E8019">
        <v>2.2200000000000002</v>
      </c>
      <c r="F8019">
        <v>2.89</v>
      </c>
      <c r="G8019">
        <v>3.88</v>
      </c>
      <c r="H8019">
        <v>2.16</v>
      </c>
      <c r="I8019">
        <v>3.58</v>
      </c>
      <c r="J8019">
        <v>4.7300000000000004</v>
      </c>
      <c r="K8019">
        <v>2.7</v>
      </c>
      <c r="U8019">
        <v>174</v>
      </c>
      <c r="V8019">
        <v>184</v>
      </c>
      <c r="W8019">
        <v>160</v>
      </c>
      <c r="X8019">
        <v>84</v>
      </c>
      <c r="Y8019">
        <v>122</v>
      </c>
      <c r="Z8019">
        <v>73</v>
      </c>
      <c r="AA8019">
        <f t="shared" si="1686"/>
        <v>797</v>
      </c>
      <c r="AB8019">
        <f t="shared" si="1678"/>
        <v>1.328107333735376E-4</v>
      </c>
      <c r="AC8019" s="175"/>
    </row>
    <row r="8020" spans="1:29">
      <c r="A8020" t="s">
        <v>17273</v>
      </c>
      <c r="B8020" t="s">
        <v>17274</v>
      </c>
      <c r="C8020">
        <v>2.59</v>
      </c>
      <c r="D8020">
        <v>3.1</v>
      </c>
      <c r="E8020">
        <v>2.21</v>
      </c>
      <c r="F8020">
        <v>2.86</v>
      </c>
      <c r="G8020">
        <v>3.85</v>
      </c>
      <c r="H8020">
        <v>2.15</v>
      </c>
      <c r="I8020">
        <v>3.56</v>
      </c>
      <c r="J8020">
        <v>4.72</v>
      </c>
      <c r="K8020">
        <v>2.7</v>
      </c>
      <c r="U8020">
        <v>163</v>
      </c>
      <c r="V8020">
        <v>134</v>
      </c>
      <c r="W8020">
        <v>132</v>
      </c>
      <c r="X8020">
        <v>61</v>
      </c>
      <c r="Y8020">
        <v>91</v>
      </c>
      <c r="Z8020">
        <v>30</v>
      </c>
      <c r="AA8020">
        <f t="shared" si="1686"/>
        <v>611</v>
      </c>
      <c r="AB8020">
        <f t="shared" si="1678"/>
        <v>1.0181600764269946E-4</v>
      </c>
      <c r="AC8020" s="175"/>
    </row>
    <row r="8021" spans="1:29">
      <c r="A8021" t="s">
        <v>17275</v>
      </c>
      <c r="B8021" t="s">
        <v>17276</v>
      </c>
      <c r="C8021">
        <v>2.59</v>
      </c>
      <c r="D8021">
        <v>3.1</v>
      </c>
      <c r="E8021">
        <v>2.21</v>
      </c>
      <c r="F8021">
        <v>2.85</v>
      </c>
      <c r="G8021">
        <v>3.84</v>
      </c>
      <c r="H8021">
        <v>2.14</v>
      </c>
      <c r="I8021">
        <v>3.56</v>
      </c>
      <c r="J8021">
        <v>4.72</v>
      </c>
      <c r="K8021">
        <v>2.7</v>
      </c>
      <c r="U8021">
        <v>196</v>
      </c>
      <c r="V8021">
        <v>133</v>
      </c>
      <c r="W8021">
        <v>148</v>
      </c>
      <c r="X8021">
        <v>76</v>
      </c>
      <c r="Y8021">
        <v>68</v>
      </c>
      <c r="Z8021">
        <v>13</v>
      </c>
      <c r="AA8021">
        <f t="shared" si="1686"/>
        <v>634</v>
      </c>
      <c r="AB8021">
        <f t="shared" si="1678"/>
        <v>1.0564868878145902E-4</v>
      </c>
      <c r="AC8021" s="175">
        <f t="shared" si="1679"/>
        <v>1.1452217880923929E-4</v>
      </c>
    </row>
    <row r="8022" spans="1:29">
      <c r="A8022" t="s">
        <v>17277</v>
      </c>
      <c r="B8022" t="s">
        <v>17278</v>
      </c>
      <c r="C8022">
        <v>2.58</v>
      </c>
      <c r="D8022">
        <v>3.09</v>
      </c>
      <c r="E8022">
        <v>2.21</v>
      </c>
      <c r="F8022">
        <v>2.83</v>
      </c>
      <c r="G8022">
        <v>3.83</v>
      </c>
      <c r="H8022">
        <v>2.14</v>
      </c>
      <c r="I8022">
        <v>3.55</v>
      </c>
      <c r="J8022">
        <v>4.71</v>
      </c>
      <c r="K8022">
        <v>2.7</v>
      </c>
      <c r="U8022">
        <v>195</v>
      </c>
      <c r="V8022">
        <v>141</v>
      </c>
      <c r="W8022">
        <v>152</v>
      </c>
      <c r="X8022">
        <v>97</v>
      </c>
      <c r="Y8022">
        <v>71</v>
      </c>
      <c r="Z8022">
        <v>15</v>
      </c>
      <c r="AA8022">
        <f t="shared" si="1686"/>
        <v>671</v>
      </c>
      <c r="AB8022">
        <f t="shared" ref="AB8022:AB8085" si="1687">AA8022/$AD$4</f>
        <v>1.1181430626555047E-4</v>
      </c>
      <c r="AC8022" s="175"/>
    </row>
    <row r="8023" spans="1:29">
      <c r="A8023" t="s">
        <v>17279</v>
      </c>
      <c r="B8023" t="s">
        <v>17280</v>
      </c>
      <c r="C8023">
        <v>2.57</v>
      </c>
      <c r="D8023">
        <v>3.08</v>
      </c>
      <c r="E8023">
        <v>2.2000000000000002</v>
      </c>
      <c r="F8023">
        <v>2.82</v>
      </c>
      <c r="G8023">
        <v>3.82</v>
      </c>
      <c r="H8023">
        <v>2.14</v>
      </c>
      <c r="I8023">
        <v>3.54</v>
      </c>
      <c r="J8023">
        <v>4.71</v>
      </c>
      <c r="K8023">
        <v>2.7</v>
      </c>
      <c r="U8023">
        <v>186</v>
      </c>
      <c r="V8023">
        <v>145</v>
      </c>
      <c r="W8023">
        <v>156</v>
      </c>
      <c r="X8023">
        <v>110</v>
      </c>
      <c r="Y8023">
        <v>69</v>
      </c>
      <c r="Z8023">
        <v>12</v>
      </c>
      <c r="AA8023">
        <f t="shared" si="1686"/>
        <v>678</v>
      </c>
      <c r="AB8023">
        <f t="shared" si="1687"/>
        <v>1.1298077443821643E-4</v>
      </c>
      <c r="AC8023" s="175"/>
    </row>
    <row r="8024" spans="1:29">
      <c r="A8024" t="s">
        <v>17281</v>
      </c>
      <c r="B8024" t="s">
        <v>17282</v>
      </c>
      <c r="C8024">
        <v>2.57</v>
      </c>
      <c r="D8024">
        <v>3.08</v>
      </c>
      <c r="E8024">
        <v>2.2000000000000002</v>
      </c>
      <c r="F8024">
        <v>2.82</v>
      </c>
      <c r="G8024">
        <v>3.82</v>
      </c>
      <c r="H8024">
        <v>2.13</v>
      </c>
      <c r="I8024">
        <v>3.54</v>
      </c>
      <c r="J8024">
        <v>4.7</v>
      </c>
      <c r="K8024">
        <v>2.7</v>
      </c>
      <c r="U8024">
        <v>200</v>
      </c>
      <c r="V8024">
        <v>158</v>
      </c>
      <c r="W8024">
        <v>167</v>
      </c>
      <c r="X8024">
        <v>152</v>
      </c>
      <c r="Y8024">
        <v>66</v>
      </c>
      <c r="Z8024">
        <v>23</v>
      </c>
      <c r="AA8024">
        <f t="shared" si="1686"/>
        <v>766</v>
      </c>
      <c r="AB8024">
        <f t="shared" si="1687"/>
        <v>1.2764494575173124E-4</v>
      </c>
      <c r="AC8024" s="175"/>
    </row>
    <row r="8025" spans="1:29">
      <c r="A8025" t="s">
        <v>17283</v>
      </c>
      <c r="B8025" t="s">
        <v>17284</v>
      </c>
      <c r="C8025">
        <v>2.57</v>
      </c>
      <c r="D8025">
        <v>3.08</v>
      </c>
      <c r="E8025">
        <v>2.2000000000000002</v>
      </c>
      <c r="F8025">
        <v>2.8</v>
      </c>
      <c r="G8025">
        <v>3.8</v>
      </c>
      <c r="H8025">
        <v>2.12</v>
      </c>
      <c r="I8025">
        <v>3.53</v>
      </c>
      <c r="J8025">
        <v>4.7</v>
      </c>
      <c r="K8025">
        <v>2.7</v>
      </c>
      <c r="U8025">
        <v>242</v>
      </c>
      <c r="V8025">
        <v>189</v>
      </c>
      <c r="W8025">
        <v>193</v>
      </c>
      <c r="X8025">
        <v>187</v>
      </c>
      <c r="Y8025">
        <v>106</v>
      </c>
      <c r="Z8025">
        <v>53</v>
      </c>
      <c r="AA8025">
        <f t="shared" si="1686"/>
        <v>970</v>
      </c>
      <c r="AB8025">
        <f t="shared" si="1687"/>
        <v>1.6163916106942469E-4</v>
      </c>
      <c r="AC8025" s="175">
        <f t="shared" ref="AC8025" si="1688">SUM(AB8025:AB8028)/4</f>
        <v>2.1383861179622601E-4</v>
      </c>
    </row>
    <row r="8026" spans="1:29">
      <c r="A8026" t="s">
        <v>17285</v>
      </c>
      <c r="B8026" t="s">
        <v>17286</v>
      </c>
      <c r="C8026">
        <v>2.57</v>
      </c>
      <c r="D8026">
        <v>3.08</v>
      </c>
      <c r="E8026">
        <v>2.2000000000000002</v>
      </c>
      <c r="F8026">
        <v>2.81</v>
      </c>
      <c r="G8026">
        <v>3.8</v>
      </c>
      <c r="H8026">
        <v>2.12</v>
      </c>
      <c r="I8026">
        <v>3.54</v>
      </c>
      <c r="J8026">
        <v>4.71</v>
      </c>
      <c r="K8026">
        <v>2.7</v>
      </c>
      <c r="U8026">
        <v>297</v>
      </c>
      <c r="V8026">
        <v>286</v>
      </c>
      <c r="W8026">
        <v>258</v>
      </c>
      <c r="X8026">
        <v>200</v>
      </c>
      <c r="Y8026">
        <v>144</v>
      </c>
      <c r="Z8026">
        <v>168</v>
      </c>
      <c r="AA8026">
        <f t="shared" si="1686"/>
        <v>1353</v>
      </c>
      <c r="AB8026">
        <f t="shared" si="1687"/>
        <v>2.2546163394529032E-4</v>
      </c>
      <c r="AC8026" s="175"/>
    </row>
    <row r="8027" spans="1:29">
      <c r="A8027" t="s">
        <v>17287</v>
      </c>
      <c r="B8027" t="s">
        <v>17288</v>
      </c>
      <c r="C8027">
        <v>2.57</v>
      </c>
      <c r="D8027">
        <v>3.08</v>
      </c>
      <c r="E8027">
        <v>2.2000000000000002</v>
      </c>
      <c r="F8027">
        <v>2.8</v>
      </c>
      <c r="G8027">
        <v>3.79</v>
      </c>
      <c r="H8027">
        <v>2.12</v>
      </c>
      <c r="I8027">
        <v>3.54</v>
      </c>
      <c r="J8027">
        <v>4.71</v>
      </c>
      <c r="K8027">
        <v>2.7</v>
      </c>
      <c r="U8027">
        <v>277</v>
      </c>
      <c r="V8027">
        <v>290</v>
      </c>
      <c r="W8027">
        <v>323</v>
      </c>
      <c r="X8027">
        <v>144</v>
      </c>
      <c r="Y8027">
        <v>122</v>
      </c>
      <c r="Z8027">
        <v>262</v>
      </c>
      <c r="AA8027">
        <f t="shared" si="1686"/>
        <v>1418</v>
      </c>
      <c r="AB8027">
        <f t="shared" si="1687"/>
        <v>2.3629312412004556E-4</v>
      </c>
      <c r="AC8027" s="175"/>
    </row>
    <row r="8028" spans="1:29">
      <c r="A8028" t="s">
        <v>17289</v>
      </c>
      <c r="B8028" t="s">
        <v>17290</v>
      </c>
      <c r="C8028">
        <v>2.58</v>
      </c>
      <c r="D8028">
        <v>3.09</v>
      </c>
      <c r="E8028">
        <v>2.21</v>
      </c>
      <c r="F8028">
        <v>2.8</v>
      </c>
      <c r="G8028">
        <v>3.79</v>
      </c>
      <c r="H8028">
        <v>2.11</v>
      </c>
      <c r="I8028">
        <v>3.55</v>
      </c>
      <c r="J8028">
        <v>4.71</v>
      </c>
      <c r="K8028">
        <v>2.7</v>
      </c>
      <c r="U8028">
        <v>260</v>
      </c>
      <c r="V8028">
        <v>273</v>
      </c>
      <c r="W8028">
        <v>305</v>
      </c>
      <c r="X8028">
        <v>174</v>
      </c>
      <c r="Y8028">
        <v>154</v>
      </c>
      <c r="Z8028">
        <v>226</v>
      </c>
      <c r="AA8028">
        <f t="shared" si="1686"/>
        <v>1392</v>
      </c>
      <c r="AB8028">
        <f t="shared" si="1687"/>
        <v>2.3196052805014346E-4</v>
      </c>
      <c r="AC8028" s="175"/>
    </row>
    <row r="8029" spans="1:29">
      <c r="A8029" t="s">
        <v>17291</v>
      </c>
      <c r="B8029" t="s">
        <v>17292</v>
      </c>
      <c r="C8029">
        <v>2.59</v>
      </c>
      <c r="D8029">
        <v>3.1</v>
      </c>
      <c r="E8029">
        <v>2.21</v>
      </c>
      <c r="F8029">
        <v>2.79</v>
      </c>
      <c r="G8029">
        <v>3.77</v>
      </c>
      <c r="H8029">
        <v>2.09</v>
      </c>
      <c r="I8029">
        <v>3.57</v>
      </c>
      <c r="J8029">
        <v>4.72</v>
      </c>
      <c r="K8029">
        <v>2.7</v>
      </c>
      <c r="U8029">
        <v>279</v>
      </c>
      <c r="V8029">
        <v>274</v>
      </c>
      <c r="W8029">
        <v>298</v>
      </c>
      <c r="X8029">
        <v>119</v>
      </c>
      <c r="Y8029">
        <v>138</v>
      </c>
      <c r="Z8029">
        <v>171</v>
      </c>
      <c r="AA8029">
        <f t="shared" si="1686"/>
        <v>1279</v>
      </c>
      <c r="AB8029">
        <f t="shared" si="1687"/>
        <v>2.1313039897710739E-4</v>
      </c>
      <c r="AC8029" s="175">
        <f t="shared" si="1681"/>
        <v>2.0100746189690054E-4</v>
      </c>
    </row>
    <row r="8030" spans="1:29">
      <c r="A8030" t="s">
        <v>17293</v>
      </c>
      <c r="B8030" t="s">
        <v>17294</v>
      </c>
      <c r="C8030">
        <v>2.64</v>
      </c>
      <c r="D8030">
        <v>3.15</v>
      </c>
      <c r="E8030">
        <v>2.23</v>
      </c>
      <c r="F8030">
        <v>2.82</v>
      </c>
      <c r="G8030">
        <v>3.78</v>
      </c>
      <c r="H8030">
        <v>2.09</v>
      </c>
      <c r="I8030">
        <v>3.62</v>
      </c>
      <c r="J8030">
        <v>4.75</v>
      </c>
      <c r="K8030">
        <v>2.7</v>
      </c>
      <c r="U8030">
        <v>269</v>
      </c>
      <c r="V8030">
        <v>267</v>
      </c>
      <c r="W8030">
        <v>285</v>
      </c>
      <c r="X8030">
        <v>103</v>
      </c>
      <c r="Y8030">
        <v>140</v>
      </c>
      <c r="Z8030">
        <v>164</v>
      </c>
      <c r="AA8030">
        <f t="shared" si="1686"/>
        <v>1228</v>
      </c>
      <c r="AB8030">
        <f t="shared" si="1687"/>
        <v>2.0463184514768403E-4</v>
      </c>
      <c r="AC8030" s="175"/>
    </row>
    <row r="8031" spans="1:29">
      <c r="A8031" t="s">
        <v>17295</v>
      </c>
      <c r="B8031" t="s">
        <v>17296</v>
      </c>
      <c r="C8031">
        <v>2.7</v>
      </c>
      <c r="D8031">
        <v>3.2</v>
      </c>
      <c r="E8031">
        <v>2.2599999999999998</v>
      </c>
      <c r="F8031">
        <v>2.89</v>
      </c>
      <c r="G8031">
        <v>3.83</v>
      </c>
      <c r="H8031">
        <v>2.09</v>
      </c>
      <c r="I8031">
        <v>3.69</v>
      </c>
      <c r="J8031">
        <v>4.8</v>
      </c>
      <c r="K8031">
        <v>2.7</v>
      </c>
      <c r="U8031">
        <v>252</v>
      </c>
      <c r="V8031">
        <v>261</v>
      </c>
      <c r="W8031">
        <v>273</v>
      </c>
      <c r="X8031">
        <v>108</v>
      </c>
      <c r="Y8031">
        <v>133</v>
      </c>
      <c r="Z8031">
        <v>149</v>
      </c>
      <c r="AA8031">
        <f t="shared" si="1686"/>
        <v>1176</v>
      </c>
      <c r="AB8031">
        <f t="shared" si="1687"/>
        <v>1.9596665300787984E-4</v>
      </c>
      <c r="AC8031" s="175"/>
    </row>
    <row r="8032" spans="1:29">
      <c r="A8032" t="s">
        <v>17297</v>
      </c>
      <c r="B8032" t="s">
        <v>17298</v>
      </c>
      <c r="C8032">
        <v>2.76</v>
      </c>
      <c r="D8032">
        <v>3.25</v>
      </c>
      <c r="E8032">
        <v>2.2799999999999998</v>
      </c>
      <c r="F8032">
        <v>2.96</v>
      </c>
      <c r="G8032">
        <v>3.88</v>
      </c>
      <c r="H8032">
        <v>2.11</v>
      </c>
      <c r="I8032">
        <v>3.75</v>
      </c>
      <c r="J8032">
        <v>4.83</v>
      </c>
      <c r="K8032">
        <v>2.7</v>
      </c>
      <c r="U8032">
        <v>255</v>
      </c>
      <c r="V8032">
        <v>252</v>
      </c>
      <c r="W8032">
        <v>262</v>
      </c>
      <c r="X8032">
        <v>93</v>
      </c>
      <c r="Y8032">
        <v>129</v>
      </c>
      <c r="Z8032">
        <v>151</v>
      </c>
      <c r="AA8032">
        <f t="shared" si="1686"/>
        <v>1142</v>
      </c>
      <c r="AB8032">
        <f t="shared" si="1687"/>
        <v>1.9030095045493092E-4</v>
      </c>
      <c r="AC8032" s="175"/>
    </row>
    <row r="8033" spans="1:29">
      <c r="A8033" t="s">
        <v>17299</v>
      </c>
      <c r="B8033" t="s">
        <v>17300</v>
      </c>
      <c r="C8033">
        <v>2.8</v>
      </c>
      <c r="D8033">
        <v>3.28</v>
      </c>
      <c r="E8033">
        <v>2.29</v>
      </c>
      <c r="F8033">
        <v>3.03</v>
      </c>
      <c r="G8033">
        <v>3.94</v>
      </c>
      <c r="H8033">
        <v>2.13</v>
      </c>
      <c r="I8033">
        <v>3.79</v>
      </c>
      <c r="J8033">
        <v>4.8600000000000003</v>
      </c>
      <c r="K8033">
        <v>2.7</v>
      </c>
      <c r="U8033">
        <v>239</v>
      </c>
      <c r="V8033">
        <v>249</v>
      </c>
      <c r="W8033">
        <v>256</v>
      </c>
      <c r="X8033">
        <v>94</v>
      </c>
      <c r="Y8033">
        <v>130</v>
      </c>
      <c r="Z8033">
        <v>145</v>
      </c>
      <c r="AA8033">
        <f t="shared" si="1686"/>
        <v>1113</v>
      </c>
      <c r="AB8033">
        <f t="shared" si="1687"/>
        <v>1.8546843945388625E-4</v>
      </c>
      <c r="AC8033" s="175">
        <f t="shared" si="1682"/>
        <v>1.8042763056486555E-4</v>
      </c>
    </row>
    <row r="8034" spans="1:29">
      <c r="A8034" t="s">
        <v>17301</v>
      </c>
      <c r="B8034" t="s">
        <v>17302</v>
      </c>
      <c r="C8034">
        <v>2.82</v>
      </c>
      <c r="D8034">
        <v>3.3</v>
      </c>
      <c r="E8034">
        <v>2.2999999999999998</v>
      </c>
      <c r="F8034">
        <v>3.08</v>
      </c>
      <c r="G8034">
        <v>4</v>
      </c>
      <c r="H8034">
        <v>2.16</v>
      </c>
      <c r="I8034">
        <v>3.82</v>
      </c>
      <c r="J8034">
        <v>4.87</v>
      </c>
      <c r="K8034">
        <v>2.7</v>
      </c>
      <c r="U8034">
        <v>236</v>
      </c>
      <c r="V8034">
        <v>251</v>
      </c>
      <c r="W8034">
        <v>261</v>
      </c>
      <c r="X8034">
        <v>83</v>
      </c>
      <c r="Y8034">
        <v>119</v>
      </c>
      <c r="Z8034">
        <v>117</v>
      </c>
      <c r="AA8034">
        <f t="shared" si="1686"/>
        <v>1067</v>
      </c>
      <c r="AB8034">
        <f t="shared" si="1687"/>
        <v>1.7780307717636716E-4</v>
      </c>
      <c r="AC8034" s="175"/>
    </row>
    <row r="8035" spans="1:29">
      <c r="A8035" t="s">
        <v>17303</v>
      </c>
      <c r="B8035" t="s">
        <v>17304</v>
      </c>
      <c r="C8035">
        <v>2.82</v>
      </c>
      <c r="D8035">
        <v>3.3</v>
      </c>
      <c r="E8035">
        <v>2.2999999999999998</v>
      </c>
      <c r="F8035">
        <v>3.11</v>
      </c>
      <c r="G8035">
        <v>4.03</v>
      </c>
      <c r="H8035">
        <v>2.1800000000000002</v>
      </c>
      <c r="I8035">
        <v>3.82</v>
      </c>
      <c r="J8035">
        <v>4.87</v>
      </c>
      <c r="K8035">
        <v>2.7</v>
      </c>
      <c r="U8035">
        <v>246</v>
      </c>
      <c r="V8035">
        <v>251</v>
      </c>
      <c r="W8035">
        <v>268</v>
      </c>
      <c r="X8035">
        <v>77</v>
      </c>
      <c r="Y8035">
        <v>122</v>
      </c>
      <c r="Z8035">
        <v>112</v>
      </c>
      <c r="AA8035">
        <f t="shared" si="1686"/>
        <v>1076</v>
      </c>
      <c r="AB8035">
        <f t="shared" si="1687"/>
        <v>1.793028219697948E-4</v>
      </c>
      <c r="AC8035" s="175"/>
    </row>
    <row r="8036" spans="1:29">
      <c r="A8036" t="s">
        <v>17305</v>
      </c>
      <c r="B8036" t="s">
        <v>17306</v>
      </c>
      <c r="C8036">
        <v>2.8</v>
      </c>
      <c r="D8036">
        <v>3.28</v>
      </c>
      <c r="E8036">
        <v>2.29</v>
      </c>
      <c r="F8036">
        <v>3.13</v>
      </c>
      <c r="G8036">
        <v>4.07</v>
      </c>
      <c r="H8036">
        <v>2.21</v>
      </c>
      <c r="I8036">
        <v>3.79</v>
      </c>
      <c r="J8036">
        <v>4.8600000000000003</v>
      </c>
      <c r="K8036">
        <v>2.7</v>
      </c>
      <c r="U8036">
        <v>252</v>
      </c>
      <c r="V8036">
        <v>257</v>
      </c>
      <c r="W8036">
        <v>279</v>
      </c>
      <c r="X8036">
        <v>76</v>
      </c>
      <c r="Y8036">
        <v>111</v>
      </c>
      <c r="Z8036">
        <v>100</v>
      </c>
      <c r="AA8036">
        <f t="shared" si="1686"/>
        <v>1075</v>
      </c>
      <c r="AB8036">
        <f t="shared" si="1687"/>
        <v>1.7913618365941394E-4</v>
      </c>
      <c r="AC8036" s="175"/>
    </row>
    <row r="8037" spans="1:29">
      <c r="A8037" t="s">
        <v>17307</v>
      </c>
      <c r="B8037" t="s">
        <v>17308</v>
      </c>
      <c r="C8037">
        <v>2.76</v>
      </c>
      <c r="D8037">
        <v>3.25</v>
      </c>
      <c r="E8037">
        <v>2.2799999999999998</v>
      </c>
      <c r="F8037">
        <v>3.09</v>
      </c>
      <c r="G8037">
        <v>4.04</v>
      </c>
      <c r="H8037">
        <v>2.21</v>
      </c>
      <c r="I8037">
        <v>3.75</v>
      </c>
      <c r="J8037">
        <v>4.83</v>
      </c>
      <c r="K8037">
        <v>2.7</v>
      </c>
      <c r="U8037">
        <v>250</v>
      </c>
      <c r="V8037">
        <v>269</v>
      </c>
      <c r="W8037">
        <v>290</v>
      </c>
      <c r="X8037">
        <v>71</v>
      </c>
      <c r="Y8037">
        <v>109</v>
      </c>
      <c r="Z8037">
        <v>118</v>
      </c>
      <c r="AA8037">
        <f t="shared" si="1686"/>
        <v>1107</v>
      </c>
      <c r="AB8037">
        <f t="shared" si="1687"/>
        <v>1.8446860959160115E-4</v>
      </c>
      <c r="AC8037" s="175">
        <f t="shared" si="1683"/>
        <v>1.9484184441280911E-4</v>
      </c>
    </row>
    <row r="8038" spans="1:29">
      <c r="A8038" t="s">
        <v>17309</v>
      </c>
      <c r="B8038" t="s">
        <v>17310</v>
      </c>
      <c r="C8038">
        <v>2.75</v>
      </c>
      <c r="D8038">
        <v>3.24</v>
      </c>
      <c r="E8038">
        <v>2.2799999999999998</v>
      </c>
      <c r="F8038">
        <v>3.08</v>
      </c>
      <c r="G8038">
        <v>4.03</v>
      </c>
      <c r="H8038">
        <v>2.2000000000000002</v>
      </c>
      <c r="I8038">
        <v>3.74</v>
      </c>
      <c r="J8038">
        <v>4.83</v>
      </c>
      <c r="K8038">
        <v>2.7</v>
      </c>
      <c r="U8038">
        <v>268</v>
      </c>
      <c r="V8038">
        <v>278</v>
      </c>
      <c r="W8038">
        <v>299</v>
      </c>
      <c r="X8038">
        <v>73</v>
      </c>
      <c r="Y8038">
        <v>117</v>
      </c>
      <c r="Z8038">
        <v>139</v>
      </c>
      <c r="AA8038">
        <f t="shared" si="1686"/>
        <v>1174</v>
      </c>
      <c r="AB8038">
        <f t="shared" si="1687"/>
        <v>1.9563337638711813E-4</v>
      </c>
      <c r="AC8038" s="175"/>
    </row>
    <row r="8039" spans="1:29">
      <c r="A8039" t="s">
        <v>17311</v>
      </c>
      <c r="B8039" t="s">
        <v>17312</v>
      </c>
      <c r="C8039">
        <v>2.74</v>
      </c>
      <c r="D8039">
        <v>3.23</v>
      </c>
      <c r="E8039">
        <v>2.27</v>
      </c>
      <c r="F8039">
        <v>3.06</v>
      </c>
      <c r="G8039">
        <v>4.0199999999999996</v>
      </c>
      <c r="H8039">
        <v>2.2000000000000002</v>
      </c>
      <c r="I8039">
        <v>3.73</v>
      </c>
      <c r="J8039">
        <v>4.82</v>
      </c>
      <c r="K8039">
        <v>2.7</v>
      </c>
      <c r="U8039">
        <v>267</v>
      </c>
      <c r="V8039">
        <v>282</v>
      </c>
      <c r="W8039">
        <v>303</v>
      </c>
      <c r="X8039">
        <v>84</v>
      </c>
      <c r="Y8039">
        <v>123</v>
      </c>
      <c r="Z8039">
        <v>135</v>
      </c>
      <c r="AA8039">
        <f t="shared" si="1686"/>
        <v>1194</v>
      </c>
      <c r="AB8039">
        <f t="shared" si="1687"/>
        <v>1.9896614259473514E-4</v>
      </c>
      <c r="AC8039" s="175"/>
    </row>
    <row r="8040" spans="1:29">
      <c r="A8040" t="s">
        <v>17313</v>
      </c>
      <c r="B8040" t="s">
        <v>17314</v>
      </c>
      <c r="C8040">
        <v>2.73</v>
      </c>
      <c r="D8040">
        <v>3.22</v>
      </c>
      <c r="E8040">
        <v>2.27</v>
      </c>
      <c r="F8040">
        <v>3.05</v>
      </c>
      <c r="G8040">
        <v>4.01</v>
      </c>
      <c r="H8040">
        <v>2.2000000000000002</v>
      </c>
      <c r="I8040">
        <v>3.72</v>
      </c>
      <c r="J8040">
        <v>4.8099999999999996</v>
      </c>
      <c r="K8040">
        <v>2.7</v>
      </c>
      <c r="U8040">
        <v>256</v>
      </c>
      <c r="V8040">
        <v>281</v>
      </c>
      <c r="W8040">
        <v>301</v>
      </c>
      <c r="X8040">
        <v>95</v>
      </c>
      <c r="Y8040">
        <v>127</v>
      </c>
      <c r="Z8040">
        <v>142</v>
      </c>
      <c r="AA8040">
        <f t="shared" si="1686"/>
        <v>1202</v>
      </c>
      <c r="AB8040">
        <f t="shared" si="1687"/>
        <v>2.0029924907778192E-4</v>
      </c>
      <c r="AC8040" s="175"/>
    </row>
    <row r="8041" spans="1:29">
      <c r="A8041" t="s">
        <v>17315</v>
      </c>
      <c r="B8041" t="s">
        <v>17316</v>
      </c>
      <c r="C8041">
        <v>2.72</v>
      </c>
      <c r="D8041">
        <v>3.22</v>
      </c>
      <c r="E8041">
        <v>2.2599999999999998</v>
      </c>
      <c r="F8041">
        <v>3.05</v>
      </c>
      <c r="G8041">
        <v>4.01</v>
      </c>
      <c r="H8041">
        <v>2.2000000000000002</v>
      </c>
      <c r="I8041">
        <v>3.71</v>
      </c>
      <c r="J8041">
        <v>4.8099999999999996</v>
      </c>
      <c r="K8041">
        <v>2.7</v>
      </c>
      <c r="U8041">
        <v>256</v>
      </c>
      <c r="V8041">
        <v>271</v>
      </c>
      <c r="W8041">
        <v>287</v>
      </c>
      <c r="X8041">
        <v>95</v>
      </c>
      <c r="Y8041">
        <v>138</v>
      </c>
      <c r="Z8041">
        <v>147</v>
      </c>
      <c r="AA8041">
        <f t="shared" si="1686"/>
        <v>1194</v>
      </c>
      <c r="AB8041">
        <f t="shared" si="1687"/>
        <v>1.9896614259473514E-4</v>
      </c>
      <c r="AC8041" s="175">
        <f t="shared" si="1684"/>
        <v>1.6338886332842363E-4</v>
      </c>
    </row>
    <row r="8042" spans="1:29">
      <c r="A8042" t="s">
        <v>17317</v>
      </c>
      <c r="B8042" t="s">
        <v>17318</v>
      </c>
      <c r="C8042">
        <v>2.71</v>
      </c>
      <c r="D8042">
        <v>3.21</v>
      </c>
      <c r="E8042">
        <v>2.2599999999999998</v>
      </c>
      <c r="F8042">
        <v>3.03</v>
      </c>
      <c r="G8042">
        <v>3.99</v>
      </c>
      <c r="H8042">
        <v>2.19</v>
      </c>
      <c r="I8042">
        <v>3.7</v>
      </c>
      <c r="J8042">
        <v>4.8</v>
      </c>
      <c r="K8042">
        <v>2.7</v>
      </c>
      <c r="U8042">
        <v>242</v>
      </c>
      <c r="V8042">
        <v>246</v>
      </c>
      <c r="W8042">
        <v>255</v>
      </c>
      <c r="X8042">
        <v>108</v>
      </c>
      <c r="Y8042">
        <v>134</v>
      </c>
      <c r="Z8042">
        <v>126</v>
      </c>
      <c r="AA8042">
        <f t="shared" si="1686"/>
        <v>1111</v>
      </c>
      <c r="AB8042">
        <f t="shared" si="1687"/>
        <v>1.8513516283312457E-4</v>
      </c>
      <c r="AC8042" s="175"/>
    </row>
    <row r="8043" spans="1:29">
      <c r="A8043" t="s">
        <v>17319</v>
      </c>
      <c r="B8043" t="s">
        <v>17320</v>
      </c>
      <c r="C8043">
        <v>2.7</v>
      </c>
      <c r="D8043">
        <v>3.2</v>
      </c>
      <c r="E8043">
        <v>2.2599999999999998</v>
      </c>
      <c r="F8043">
        <v>3.03</v>
      </c>
      <c r="G8043">
        <v>4</v>
      </c>
      <c r="H8043">
        <v>2.2000000000000002</v>
      </c>
      <c r="I8043">
        <v>3.69</v>
      </c>
      <c r="J8043">
        <v>4.8</v>
      </c>
      <c r="K8043">
        <v>2.7</v>
      </c>
      <c r="U8043">
        <v>213</v>
      </c>
      <c r="V8043">
        <v>211</v>
      </c>
      <c r="W8043">
        <v>187</v>
      </c>
      <c r="X8043">
        <v>94</v>
      </c>
      <c r="Y8043">
        <v>122</v>
      </c>
      <c r="Z8043">
        <v>73</v>
      </c>
      <c r="AA8043">
        <f t="shared" si="1686"/>
        <v>900</v>
      </c>
      <c r="AB8043">
        <f t="shared" si="1687"/>
        <v>1.4997447934276517E-4</v>
      </c>
      <c r="AC8043" s="175"/>
    </row>
    <row r="8044" spans="1:29">
      <c r="A8044" t="s">
        <v>17321</v>
      </c>
      <c r="B8044" t="s">
        <v>17322</v>
      </c>
      <c r="C8044">
        <v>2.7</v>
      </c>
      <c r="D8044">
        <v>3.2</v>
      </c>
      <c r="E8044">
        <v>2.25</v>
      </c>
      <c r="F8044">
        <v>3.01</v>
      </c>
      <c r="G8044">
        <v>3.98</v>
      </c>
      <c r="H8044">
        <v>2.19</v>
      </c>
      <c r="I8044">
        <v>3.68</v>
      </c>
      <c r="J8044">
        <v>4.79</v>
      </c>
      <c r="K8044">
        <v>2.7</v>
      </c>
      <c r="U8044">
        <v>208</v>
      </c>
      <c r="V8044">
        <v>154</v>
      </c>
      <c r="W8044">
        <v>155</v>
      </c>
      <c r="X8044">
        <v>79</v>
      </c>
      <c r="Y8044">
        <v>91</v>
      </c>
      <c r="Z8044">
        <v>30</v>
      </c>
      <c r="AA8044">
        <f t="shared" si="1686"/>
        <v>717</v>
      </c>
      <c r="AB8044">
        <f t="shared" si="1687"/>
        <v>1.1947966854306959E-4</v>
      </c>
      <c r="AC8044" s="175"/>
    </row>
    <row r="8045" spans="1:29">
      <c r="A8045" t="s">
        <v>17323</v>
      </c>
      <c r="B8045" t="s">
        <v>17324</v>
      </c>
      <c r="C8045">
        <v>2.69</v>
      </c>
      <c r="D8045">
        <v>3.18</v>
      </c>
      <c r="E8045">
        <v>2.25</v>
      </c>
      <c r="F8045">
        <v>2.99</v>
      </c>
      <c r="G8045">
        <v>3.96</v>
      </c>
      <c r="H8045">
        <v>2.1800000000000002</v>
      </c>
      <c r="I8045">
        <v>3.67</v>
      </c>
      <c r="J8045">
        <v>4.78</v>
      </c>
      <c r="K8045">
        <v>2.7</v>
      </c>
      <c r="U8045">
        <v>203</v>
      </c>
      <c r="V8045">
        <v>136</v>
      </c>
      <c r="W8045">
        <v>152</v>
      </c>
      <c r="X8045">
        <v>69</v>
      </c>
      <c r="Y8045">
        <v>68</v>
      </c>
      <c r="Z8045">
        <v>13</v>
      </c>
      <c r="AA8045">
        <f t="shared" si="1686"/>
        <v>641</v>
      </c>
      <c r="AB8045">
        <f t="shared" si="1687"/>
        <v>1.0681515695412498E-4</v>
      </c>
      <c r="AC8045" s="175">
        <f t="shared" ref="AC8045" si="1689">SUM(AB8045:AB8048)/4</f>
        <v>1.1473047669721537E-4</v>
      </c>
    </row>
    <row r="8046" spans="1:29">
      <c r="A8046" t="s">
        <v>17325</v>
      </c>
      <c r="B8046" t="s">
        <v>17326</v>
      </c>
      <c r="C8046">
        <v>2.68</v>
      </c>
      <c r="D8046">
        <v>3.17</v>
      </c>
      <c r="E8046">
        <v>2.2400000000000002</v>
      </c>
      <c r="F8046">
        <v>2.98</v>
      </c>
      <c r="G8046">
        <v>3.96</v>
      </c>
      <c r="H8046">
        <v>2.1800000000000002</v>
      </c>
      <c r="I8046">
        <v>3.66</v>
      </c>
      <c r="J8046">
        <v>4.78</v>
      </c>
      <c r="K8046">
        <v>2.7</v>
      </c>
      <c r="U8046">
        <v>205</v>
      </c>
      <c r="V8046">
        <v>145</v>
      </c>
      <c r="W8046">
        <v>156</v>
      </c>
      <c r="X8046">
        <v>87</v>
      </c>
      <c r="Y8046">
        <v>71</v>
      </c>
      <c r="Z8046">
        <v>15</v>
      </c>
      <c r="AA8046">
        <f t="shared" si="1686"/>
        <v>679</v>
      </c>
      <c r="AB8046">
        <f t="shared" si="1687"/>
        <v>1.1314741274859728E-4</v>
      </c>
      <c r="AC8046" s="175"/>
    </row>
    <row r="8047" spans="1:29">
      <c r="A8047" t="s">
        <v>17327</v>
      </c>
      <c r="B8047" t="s">
        <v>17328</v>
      </c>
      <c r="C8047">
        <v>2.66</v>
      </c>
      <c r="D8047">
        <v>3.16</v>
      </c>
      <c r="E8047">
        <v>2.2400000000000002</v>
      </c>
      <c r="F8047">
        <v>2.96</v>
      </c>
      <c r="G8047">
        <v>3.94</v>
      </c>
      <c r="H8047">
        <v>2.1800000000000002</v>
      </c>
      <c r="I8047">
        <v>3.64</v>
      </c>
      <c r="J8047">
        <v>4.7699999999999996</v>
      </c>
      <c r="K8047">
        <v>2.7</v>
      </c>
      <c r="U8047">
        <v>211</v>
      </c>
      <c r="V8047">
        <v>148</v>
      </c>
      <c r="W8047">
        <v>160</v>
      </c>
      <c r="X8047">
        <v>90</v>
      </c>
      <c r="Y8047">
        <v>69</v>
      </c>
      <c r="Z8047">
        <v>12</v>
      </c>
      <c r="AA8047">
        <f t="shared" si="1686"/>
        <v>690</v>
      </c>
      <c r="AB8047">
        <f t="shared" si="1687"/>
        <v>1.1498043416278663E-4</v>
      </c>
      <c r="AC8047" s="175"/>
    </row>
    <row r="8048" spans="1:29">
      <c r="A8048" t="s">
        <v>17329</v>
      </c>
      <c r="B8048" t="s">
        <v>17330</v>
      </c>
      <c r="C8048">
        <v>2.66</v>
      </c>
      <c r="D8048">
        <v>3.16</v>
      </c>
      <c r="E8048">
        <v>2.2400000000000002</v>
      </c>
      <c r="F8048">
        <v>2.96</v>
      </c>
      <c r="G8048">
        <v>3.95</v>
      </c>
      <c r="H8048">
        <v>2.1800000000000002</v>
      </c>
      <c r="I8048">
        <v>3.64</v>
      </c>
      <c r="J8048">
        <v>4.7699999999999996</v>
      </c>
      <c r="K8048">
        <v>2.7</v>
      </c>
      <c r="U8048">
        <v>231</v>
      </c>
      <c r="V8048">
        <v>161</v>
      </c>
      <c r="W8048">
        <v>171</v>
      </c>
      <c r="X8048">
        <v>92</v>
      </c>
      <c r="Y8048">
        <v>66</v>
      </c>
      <c r="Z8048">
        <v>23</v>
      </c>
      <c r="AA8048">
        <f t="shared" si="1686"/>
        <v>744</v>
      </c>
      <c r="AB8048">
        <f t="shared" si="1687"/>
        <v>1.2397890292335255E-4</v>
      </c>
      <c r="AC8048" s="175"/>
    </row>
    <row r="8049" spans="1:29">
      <c r="A8049" t="s">
        <v>17331</v>
      </c>
      <c r="B8049" t="s">
        <v>17332</v>
      </c>
      <c r="C8049">
        <v>2.66</v>
      </c>
      <c r="D8049">
        <v>3.16</v>
      </c>
      <c r="E8049">
        <v>2.2400000000000002</v>
      </c>
      <c r="F8049">
        <v>2.96</v>
      </c>
      <c r="G8049">
        <v>3.94</v>
      </c>
      <c r="H8049">
        <v>2.1800000000000002</v>
      </c>
      <c r="I8049">
        <v>3.64</v>
      </c>
      <c r="J8049">
        <v>4.76</v>
      </c>
      <c r="K8049">
        <v>2.7</v>
      </c>
      <c r="U8049">
        <v>243</v>
      </c>
      <c r="V8049">
        <v>193</v>
      </c>
      <c r="W8049">
        <v>198</v>
      </c>
      <c r="X8049">
        <v>123</v>
      </c>
      <c r="Y8049">
        <v>106</v>
      </c>
      <c r="Z8049">
        <v>53</v>
      </c>
      <c r="AA8049">
        <f t="shared" si="1686"/>
        <v>916</v>
      </c>
      <c r="AB8049">
        <f t="shared" si="1687"/>
        <v>1.5264069230885879E-4</v>
      </c>
      <c r="AC8049" s="175">
        <f t="shared" ref="AC8049:AC8109" si="1690">SUM(AB8049:AB8052)/4</f>
        <v>2.2171227196172118E-4</v>
      </c>
    </row>
    <row r="8050" spans="1:29">
      <c r="A8050" t="s">
        <v>17333</v>
      </c>
      <c r="B8050" t="s">
        <v>17334</v>
      </c>
      <c r="C8050">
        <v>2.65</v>
      </c>
      <c r="D8050">
        <v>3.16</v>
      </c>
      <c r="E8050">
        <v>2.2400000000000002</v>
      </c>
      <c r="F8050">
        <v>2.96</v>
      </c>
      <c r="G8050">
        <v>3.94</v>
      </c>
      <c r="H8050">
        <v>2.1800000000000002</v>
      </c>
      <c r="I8050">
        <v>3.63</v>
      </c>
      <c r="J8050">
        <v>4.76</v>
      </c>
      <c r="K8050">
        <v>2.7</v>
      </c>
      <c r="U8050">
        <v>274</v>
      </c>
      <c r="V8050">
        <v>292</v>
      </c>
      <c r="W8050">
        <v>264</v>
      </c>
      <c r="X8050">
        <v>199</v>
      </c>
      <c r="Y8050">
        <v>144</v>
      </c>
      <c r="Z8050">
        <v>168</v>
      </c>
      <c r="AA8050">
        <f t="shared" si="1686"/>
        <v>1341</v>
      </c>
      <c r="AB8050">
        <f t="shared" si="1687"/>
        <v>2.2346197422072009E-4</v>
      </c>
      <c r="AC8050" s="175"/>
    </row>
    <row r="8051" spans="1:29">
      <c r="A8051" t="s">
        <v>17335</v>
      </c>
      <c r="B8051" t="s">
        <v>17336</v>
      </c>
      <c r="C8051">
        <v>2.66</v>
      </c>
      <c r="D8051">
        <v>3.16</v>
      </c>
      <c r="E8051">
        <v>2.2400000000000002</v>
      </c>
      <c r="F8051">
        <v>2.97</v>
      </c>
      <c r="G8051">
        <v>3.95</v>
      </c>
      <c r="H8051">
        <v>2.19</v>
      </c>
      <c r="I8051">
        <v>3.64</v>
      </c>
      <c r="J8051">
        <v>4.76</v>
      </c>
      <c r="K8051">
        <v>2.7</v>
      </c>
      <c r="U8051">
        <v>317</v>
      </c>
      <c r="V8051">
        <v>296</v>
      </c>
      <c r="W8051">
        <v>331</v>
      </c>
      <c r="X8051">
        <v>219</v>
      </c>
      <c r="Y8051">
        <v>122</v>
      </c>
      <c r="Z8051">
        <v>262</v>
      </c>
      <c r="AA8051">
        <f t="shared" si="1686"/>
        <v>1547</v>
      </c>
      <c r="AB8051">
        <f t="shared" si="1687"/>
        <v>2.5778946615917525E-4</v>
      </c>
      <c r="AC8051" s="175"/>
    </row>
    <row r="8052" spans="1:29">
      <c r="A8052" t="s">
        <v>17337</v>
      </c>
      <c r="B8052" t="s">
        <v>17338</v>
      </c>
      <c r="C8052">
        <v>2.65</v>
      </c>
      <c r="D8052">
        <v>3.16</v>
      </c>
      <c r="E8052">
        <v>2.2400000000000002</v>
      </c>
      <c r="F8052">
        <v>2.96</v>
      </c>
      <c r="G8052">
        <v>3.94</v>
      </c>
      <c r="H8052">
        <v>2.1800000000000002</v>
      </c>
      <c r="I8052">
        <v>3.63</v>
      </c>
      <c r="J8052">
        <v>4.76</v>
      </c>
      <c r="K8052">
        <v>2.7</v>
      </c>
      <c r="U8052">
        <v>329</v>
      </c>
      <c r="V8052">
        <v>278</v>
      </c>
      <c r="W8052">
        <v>312</v>
      </c>
      <c r="X8052">
        <v>219</v>
      </c>
      <c r="Y8052">
        <v>154</v>
      </c>
      <c r="Z8052">
        <v>226</v>
      </c>
      <c r="AA8052">
        <f t="shared" si="1686"/>
        <v>1518</v>
      </c>
      <c r="AB8052">
        <f t="shared" si="1687"/>
        <v>2.5295695515813058E-4</v>
      </c>
      <c r="AC8052" s="175"/>
    </row>
    <row r="8053" spans="1:29">
      <c r="A8053" t="s">
        <v>17339</v>
      </c>
      <c r="B8053" t="s">
        <v>17340</v>
      </c>
      <c r="C8053">
        <v>2.67</v>
      </c>
      <c r="D8053">
        <v>3.17</v>
      </c>
      <c r="E8053">
        <v>2.2400000000000002</v>
      </c>
      <c r="F8053">
        <v>2.95</v>
      </c>
      <c r="G8053">
        <v>3.92</v>
      </c>
      <c r="H8053">
        <v>2.16</v>
      </c>
      <c r="I8053">
        <v>3.66</v>
      </c>
      <c r="J8053">
        <v>4.78</v>
      </c>
      <c r="K8053">
        <v>2.7</v>
      </c>
      <c r="U8053">
        <v>347</v>
      </c>
      <c r="V8053">
        <v>280</v>
      </c>
      <c r="W8053">
        <v>305</v>
      </c>
      <c r="X8053">
        <v>155</v>
      </c>
      <c r="Y8053">
        <v>138</v>
      </c>
      <c r="Z8053">
        <v>171</v>
      </c>
      <c r="AA8053">
        <f t="shared" si="1686"/>
        <v>1396</v>
      </c>
      <c r="AB8053">
        <f t="shared" si="1687"/>
        <v>2.3262708129166687E-4</v>
      </c>
      <c r="AC8053" s="175">
        <f t="shared" ref="AC8053:AC8113" si="1691">SUM(AB8053:AB8056)/4</f>
        <v>2.194209951939845E-4</v>
      </c>
    </row>
    <row r="8054" spans="1:29">
      <c r="A8054" t="s">
        <v>17341</v>
      </c>
      <c r="B8054" t="s">
        <v>17342</v>
      </c>
      <c r="C8054">
        <v>2.74</v>
      </c>
      <c r="D8054">
        <v>3.23</v>
      </c>
      <c r="E8054">
        <v>2.27</v>
      </c>
      <c r="F8054">
        <v>3.02</v>
      </c>
      <c r="G8054">
        <v>3.96</v>
      </c>
      <c r="H8054">
        <v>2.17</v>
      </c>
      <c r="I8054">
        <v>3.73</v>
      </c>
      <c r="J8054">
        <v>4.82</v>
      </c>
      <c r="K8054">
        <v>2.7</v>
      </c>
      <c r="U8054">
        <v>335</v>
      </c>
      <c r="V8054">
        <v>273</v>
      </c>
      <c r="W8054">
        <v>292</v>
      </c>
      <c r="X8054">
        <v>143</v>
      </c>
      <c r="Y8054">
        <v>140</v>
      </c>
      <c r="Z8054">
        <v>164</v>
      </c>
      <c r="AA8054">
        <f t="shared" si="1686"/>
        <v>1347</v>
      </c>
      <c r="AB8054">
        <f t="shared" si="1687"/>
        <v>2.2446180408300522E-4</v>
      </c>
      <c r="AC8054" s="175"/>
    </row>
    <row r="8055" spans="1:29">
      <c r="A8055" t="s">
        <v>17343</v>
      </c>
      <c r="B8055" t="s">
        <v>17344</v>
      </c>
      <c r="C8055">
        <v>2.83</v>
      </c>
      <c r="D8055">
        <v>3.31</v>
      </c>
      <c r="E8055">
        <v>2.31</v>
      </c>
      <c r="F8055">
        <v>3.15</v>
      </c>
      <c r="G8055">
        <v>4.07</v>
      </c>
      <c r="H8055">
        <v>2.2000000000000002</v>
      </c>
      <c r="I8055">
        <v>3.83</v>
      </c>
      <c r="J8055">
        <v>4.88</v>
      </c>
      <c r="K8055">
        <v>2.7</v>
      </c>
      <c r="U8055">
        <v>319</v>
      </c>
      <c r="V8055">
        <v>266</v>
      </c>
      <c r="W8055">
        <v>280</v>
      </c>
      <c r="X8055">
        <v>140</v>
      </c>
      <c r="Y8055">
        <v>133</v>
      </c>
      <c r="Z8055">
        <v>149</v>
      </c>
      <c r="AA8055">
        <f t="shared" si="1686"/>
        <v>1287</v>
      </c>
      <c r="AB8055">
        <f t="shared" si="1687"/>
        <v>2.144635054601542E-4</v>
      </c>
      <c r="AC8055" s="175"/>
    </row>
    <row r="8056" spans="1:29">
      <c r="A8056" t="s">
        <v>17345</v>
      </c>
      <c r="B8056" t="s">
        <v>17346</v>
      </c>
      <c r="C8056">
        <v>2.91</v>
      </c>
      <c r="D8056">
        <v>3.38</v>
      </c>
      <c r="E8056">
        <v>2.34</v>
      </c>
      <c r="F8056">
        <v>3.27</v>
      </c>
      <c r="G8056">
        <v>4.18</v>
      </c>
      <c r="H8056">
        <v>2.2400000000000002</v>
      </c>
      <c r="I8056">
        <v>3.91</v>
      </c>
      <c r="J8056">
        <v>4.93</v>
      </c>
      <c r="K8056">
        <v>2.7</v>
      </c>
      <c r="U8056">
        <v>301</v>
      </c>
      <c r="V8056">
        <v>257</v>
      </c>
      <c r="W8056">
        <v>268</v>
      </c>
      <c r="X8056">
        <v>131</v>
      </c>
      <c r="Y8056">
        <v>129</v>
      </c>
      <c r="Z8056">
        <v>151</v>
      </c>
      <c r="AA8056">
        <f t="shared" si="1686"/>
        <v>1237</v>
      </c>
      <c r="AB8056">
        <f t="shared" si="1687"/>
        <v>2.0613158994111169E-4</v>
      </c>
      <c r="AC8056" s="175"/>
    </row>
    <row r="8057" spans="1:29">
      <c r="A8057" t="s">
        <v>17347</v>
      </c>
      <c r="B8057" t="s">
        <v>17348</v>
      </c>
      <c r="C8057">
        <v>2.97</v>
      </c>
      <c r="D8057">
        <v>3.43</v>
      </c>
      <c r="E8057">
        <v>2.36</v>
      </c>
      <c r="F8057">
        <v>3.38</v>
      </c>
      <c r="G8057">
        <v>4.2699999999999996</v>
      </c>
      <c r="H8057">
        <v>2.27</v>
      </c>
      <c r="I8057">
        <v>3.98</v>
      </c>
      <c r="J8057">
        <v>4.96</v>
      </c>
      <c r="K8057">
        <v>2.7</v>
      </c>
      <c r="U8057">
        <v>284</v>
      </c>
      <c r="V8057">
        <v>254</v>
      </c>
      <c r="W8057">
        <v>263</v>
      </c>
      <c r="X8057">
        <v>124</v>
      </c>
      <c r="Y8057">
        <v>130</v>
      </c>
      <c r="Z8057">
        <v>145</v>
      </c>
      <c r="AA8057">
        <f t="shared" si="1686"/>
        <v>1200</v>
      </c>
      <c r="AB8057">
        <f t="shared" si="1687"/>
        <v>1.9996597245702024E-4</v>
      </c>
      <c r="AC8057" s="175">
        <f t="shared" ref="AC8057:AC8117" si="1692">SUM(AB8057:AB8060)/4</f>
        <v>1.9292550384342931E-4</v>
      </c>
    </row>
    <row r="8058" spans="1:29">
      <c r="A8058" t="s">
        <v>17349</v>
      </c>
      <c r="B8058" t="s">
        <v>17350</v>
      </c>
      <c r="C8058">
        <v>3</v>
      </c>
      <c r="D8058">
        <v>3.46</v>
      </c>
      <c r="E8058">
        <v>2.38</v>
      </c>
      <c r="F8058">
        <v>3.45</v>
      </c>
      <c r="G8058">
        <v>4.34</v>
      </c>
      <c r="H8058">
        <v>2.2999999999999998</v>
      </c>
      <c r="I8058">
        <v>4.01</v>
      </c>
      <c r="J8058">
        <v>4.99</v>
      </c>
      <c r="K8058">
        <v>2.7</v>
      </c>
      <c r="U8058">
        <v>289</v>
      </c>
      <c r="V8058">
        <v>256</v>
      </c>
      <c r="W8058">
        <v>268</v>
      </c>
      <c r="X8058">
        <v>100</v>
      </c>
      <c r="Y8058">
        <v>119</v>
      </c>
      <c r="Z8058">
        <v>117</v>
      </c>
      <c r="AA8058">
        <f t="shared" si="1686"/>
        <v>1149</v>
      </c>
      <c r="AB8058">
        <f t="shared" si="1687"/>
        <v>1.9146741862759688E-4</v>
      </c>
      <c r="AC8058" s="175"/>
    </row>
    <row r="8059" spans="1:29">
      <c r="A8059" t="s">
        <v>17351</v>
      </c>
      <c r="B8059" t="s">
        <v>17352</v>
      </c>
      <c r="C8059">
        <v>3</v>
      </c>
      <c r="D8059">
        <v>3.46</v>
      </c>
      <c r="E8059">
        <v>2.38</v>
      </c>
      <c r="F8059">
        <v>3.47</v>
      </c>
      <c r="G8059">
        <v>4.3600000000000003</v>
      </c>
      <c r="H8059">
        <v>2.3199999999999998</v>
      </c>
      <c r="I8059">
        <v>4.01</v>
      </c>
      <c r="J8059">
        <v>4.99</v>
      </c>
      <c r="K8059">
        <v>2.7</v>
      </c>
      <c r="U8059">
        <v>286</v>
      </c>
      <c r="V8059">
        <v>256</v>
      </c>
      <c r="W8059">
        <v>275</v>
      </c>
      <c r="X8059">
        <v>93</v>
      </c>
      <c r="Y8059">
        <v>122</v>
      </c>
      <c r="Z8059">
        <v>112</v>
      </c>
      <c r="AA8059">
        <f t="shared" si="1686"/>
        <v>1144</v>
      </c>
      <c r="AB8059">
        <f t="shared" si="1687"/>
        <v>1.9063422707569263E-4</v>
      </c>
      <c r="AC8059" s="175"/>
    </row>
    <row r="8060" spans="1:29">
      <c r="A8060" t="s">
        <v>17353</v>
      </c>
      <c r="B8060" t="s">
        <v>17354</v>
      </c>
      <c r="C8060">
        <v>2.96</v>
      </c>
      <c r="D8060">
        <v>3.42</v>
      </c>
      <c r="E8060">
        <v>2.36</v>
      </c>
      <c r="F8060">
        <v>3.43</v>
      </c>
      <c r="G8060">
        <v>4.34</v>
      </c>
      <c r="H8060">
        <v>2.3199999999999998</v>
      </c>
      <c r="I8060">
        <v>3.97</v>
      </c>
      <c r="J8060">
        <v>4.96</v>
      </c>
      <c r="K8060">
        <v>2.7</v>
      </c>
      <c r="U8060">
        <v>288</v>
      </c>
      <c r="V8060">
        <v>262</v>
      </c>
      <c r="W8060">
        <v>285</v>
      </c>
      <c r="X8060">
        <v>92</v>
      </c>
      <c r="Y8060">
        <v>111</v>
      </c>
      <c r="Z8060">
        <v>100</v>
      </c>
      <c r="AA8060">
        <f t="shared" si="1686"/>
        <v>1138</v>
      </c>
      <c r="AB8060">
        <f t="shared" si="1687"/>
        <v>1.8963439721340753E-4</v>
      </c>
      <c r="AC8060" s="175"/>
    </row>
    <row r="8061" spans="1:29">
      <c r="A8061" t="s">
        <v>17355</v>
      </c>
      <c r="B8061" t="s">
        <v>17356</v>
      </c>
      <c r="C8061">
        <v>2.92</v>
      </c>
      <c r="D8061">
        <v>3.39</v>
      </c>
      <c r="E8061">
        <v>2.34</v>
      </c>
      <c r="F8061">
        <v>3.36</v>
      </c>
      <c r="G8061">
        <v>4.28</v>
      </c>
      <c r="H8061">
        <v>2.2999999999999998</v>
      </c>
      <c r="I8061">
        <v>3.92</v>
      </c>
      <c r="J8061">
        <v>4.93</v>
      </c>
      <c r="K8061">
        <v>2.7</v>
      </c>
      <c r="U8061">
        <v>293</v>
      </c>
      <c r="V8061">
        <v>275</v>
      </c>
      <c r="W8061">
        <v>297</v>
      </c>
      <c r="X8061">
        <v>83</v>
      </c>
      <c r="Y8061">
        <v>109</v>
      </c>
      <c r="Z8061">
        <v>118</v>
      </c>
      <c r="AA8061">
        <f t="shared" si="1686"/>
        <v>1175</v>
      </c>
      <c r="AB8061">
        <f t="shared" si="1687"/>
        <v>1.9580001469749898E-4</v>
      </c>
      <c r="AC8061" s="175">
        <f t="shared" ref="AC8061:AC8121" si="1693">SUM(AB8061:AB8064)/4</f>
        <v>2.0375699401818458E-4</v>
      </c>
    </row>
    <row r="8062" spans="1:29">
      <c r="A8062" t="s">
        <v>17357</v>
      </c>
      <c r="B8062" t="s">
        <v>17358</v>
      </c>
      <c r="C8062">
        <v>2.89</v>
      </c>
      <c r="D8062">
        <v>3.36</v>
      </c>
      <c r="E8062">
        <v>2.33</v>
      </c>
      <c r="F8062">
        <v>3.31</v>
      </c>
      <c r="G8062">
        <v>4.2300000000000004</v>
      </c>
      <c r="H8062">
        <v>2.2799999999999998</v>
      </c>
      <c r="I8062">
        <v>3.89</v>
      </c>
      <c r="J8062">
        <v>4.91</v>
      </c>
      <c r="K8062">
        <v>2.7</v>
      </c>
      <c r="U8062">
        <v>297</v>
      </c>
      <c r="V8062">
        <v>283</v>
      </c>
      <c r="W8062">
        <v>306</v>
      </c>
      <c r="X8062">
        <v>86</v>
      </c>
      <c r="Y8062">
        <v>117</v>
      </c>
      <c r="Z8062">
        <v>139</v>
      </c>
      <c r="AA8062">
        <f t="shared" si="1686"/>
        <v>1228</v>
      </c>
      <c r="AB8062">
        <f t="shared" si="1687"/>
        <v>2.0463184514768403E-4</v>
      </c>
      <c r="AC8062" s="175"/>
    </row>
    <row r="8063" spans="1:29">
      <c r="A8063" t="s">
        <v>17359</v>
      </c>
      <c r="B8063" t="s">
        <v>17360</v>
      </c>
      <c r="C8063">
        <v>2.87</v>
      </c>
      <c r="D8063">
        <v>3.34</v>
      </c>
      <c r="E8063">
        <v>2.3199999999999998</v>
      </c>
      <c r="F8063">
        <v>3.28</v>
      </c>
      <c r="G8063">
        <v>4.21</v>
      </c>
      <c r="H8063">
        <v>2.27</v>
      </c>
      <c r="I8063">
        <v>3.87</v>
      </c>
      <c r="J8063">
        <v>4.9000000000000004</v>
      </c>
      <c r="K8063">
        <v>2.7</v>
      </c>
      <c r="U8063">
        <v>293</v>
      </c>
      <c r="V8063">
        <v>288</v>
      </c>
      <c r="W8063">
        <v>310</v>
      </c>
      <c r="X8063">
        <v>90</v>
      </c>
      <c r="Y8063">
        <v>123</v>
      </c>
      <c r="Z8063">
        <v>135</v>
      </c>
      <c r="AA8063">
        <f t="shared" si="1686"/>
        <v>1239</v>
      </c>
      <c r="AB8063">
        <f t="shared" si="1687"/>
        <v>2.064648665618734E-4</v>
      </c>
      <c r="AC8063" s="175"/>
    </row>
    <row r="8064" spans="1:29">
      <c r="A8064" t="s">
        <v>17361</v>
      </c>
      <c r="B8064" t="s">
        <v>17362</v>
      </c>
      <c r="C8064">
        <v>2.86</v>
      </c>
      <c r="D8064">
        <v>3.34</v>
      </c>
      <c r="E8064">
        <v>2.3199999999999998</v>
      </c>
      <c r="F8064">
        <v>3.27</v>
      </c>
      <c r="G8064">
        <v>4.21</v>
      </c>
      <c r="H8064">
        <v>2.27</v>
      </c>
      <c r="I8064">
        <v>3.86</v>
      </c>
      <c r="J8064">
        <v>4.9000000000000004</v>
      </c>
      <c r="K8064">
        <v>2.7</v>
      </c>
      <c r="U8064">
        <v>280</v>
      </c>
      <c r="V8064">
        <v>286</v>
      </c>
      <c r="W8064">
        <v>308</v>
      </c>
      <c r="X8064">
        <v>106</v>
      </c>
      <c r="Y8064">
        <v>127</v>
      </c>
      <c r="Z8064">
        <v>142</v>
      </c>
      <c r="AA8064">
        <f t="shared" si="1686"/>
        <v>1249</v>
      </c>
      <c r="AB8064">
        <f t="shared" si="1687"/>
        <v>2.0813124966568189E-4</v>
      </c>
      <c r="AC8064" s="175"/>
    </row>
    <row r="8065" spans="1:29">
      <c r="A8065" t="s">
        <v>17363</v>
      </c>
      <c r="B8065" t="s">
        <v>17364</v>
      </c>
      <c r="C8065">
        <v>2.86</v>
      </c>
      <c r="D8065">
        <v>3.33</v>
      </c>
      <c r="E8065">
        <v>2.3199999999999998</v>
      </c>
      <c r="F8065">
        <v>3.26</v>
      </c>
      <c r="G8065">
        <v>4.2</v>
      </c>
      <c r="H8065">
        <v>2.27</v>
      </c>
      <c r="I8065">
        <v>3.86</v>
      </c>
      <c r="J8065">
        <v>4.8899999999999997</v>
      </c>
      <c r="K8065">
        <v>2.7</v>
      </c>
      <c r="U8065">
        <v>261</v>
      </c>
      <c r="V8065">
        <v>276</v>
      </c>
      <c r="W8065">
        <v>293</v>
      </c>
      <c r="X8065">
        <v>114</v>
      </c>
      <c r="Y8065">
        <v>138</v>
      </c>
      <c r="Z8065">
        <v>147</v>
      </c>
      <c r="AA8065">
        <f t="shared" si="1686"/>
        <v>1229</v>
      </c>
      <c r="AB8065">
        <f t="shared" si="1687"/>
        <v>2.0479848345806488E-4</v>
      </c>
      <c r="AC8065" s="175">
        <f t="shared" ref="AC8065:AC8125" si="1694">SUM(AB8065:AB8068)/4</f>
        <v>1.6613839544970762E-4</v>
      </c>
    </row>
    <row r="8066" spans="1:29">
      <c r="A8066" t="s">
        <v>17365</v>
      </c>
      <c r="B8066" t="s">
        <v>17366</v>
      </c>
      <c r="C8066">
        <v>2.86</v>
      </c>
      <c r="D8066">
        <v>3.33</v>
      </c>
      <c r="E8066">
        <v>2.3199999999999998</v>
      </c>
      <c r="F8066">
        <v>3.25</v>
      </c>
      <c r="G8066">
        <v>4.1900000000000004</v>
      </c>
      <c r="H8066">
        <v>2.2599999999999998</v>
      </c>
      <c r="I8066">
        <v>3.85</v>
      </c>
      <c r="J8066">
        <v>4.8899999999999997</v>
      </c>
      <c r="K8066">
        <v>2.7</v>
      </c>
      <c r="U8066">
        <v>250</v>
      </c>
      <c r="V8066">
        <v>251</v>
      </c>
      <c r="W8066">
        <v>261</v>
      </c>
      <c r="X8066">
        <v>104</v>
      </c>
      <c r="Y8066">
        <v>134</v>
      </c>
      <c r="Z8066">
        <v>126</v>
      </c>
      <c r="AA8066">
        <f t="shared" si="1686"/>
        <v>1126</v>
      </c>
      <c r="AB8066">
        <f t="shared" si="1687"/>
        <v>1.8763473748883731E-4</v>
      </c>
      <c r="AC8066" s="175"/>
    </row>
    <row r="8067" spans="1:29">
      <c r="A8067" t="s">
        <v>17367</v>
      </c>
      <c r="B8067" t="s">
        <v>17368</v>
      </c>
      <c r="C8067">
        <v>2.85</v>
      </c>
      <c r="D8067">
        <v>3.33</v>
      </c>
      <c r="E8067">
        <v>2.3199999999999998</v>
      </c>
      <c r="F8067">
        <v>3.25</v>
      </c>
      <c r="G8067">
        <v>4.18</v>
      </c>
      <c r="H8067">
        <v>2.2599999999999998</v>
      </c>
      <c r="I8067">
        <v>3.84</v>
      </c>
      <c r="J8067">
        <v>4.8899999999999997</v>
      </c>
      <c r="K8067">
        <v>2.7</v>
      </c>
      <c r="U8067">
        <v>216</v>
      </c>
      <c r="V8067">
        <v>215</v>
      </c>
      <c r="W8067">
        <v>191</v>
      </c>
      <c r="X8067">
        <v>101</v>
      </c>
      <c r="Y8067">
        <v>122</v>
      </c>
      <c r="Z8067">
        <v>73</v>
      </c>
      <c r="AA8067">
        <f t="shared" si="1686"/>
        <v>918</v>
      </c>
      <c r="AB8067">
        <f t="shared" si="1687"/>
        <v>1.5297396892962047E-4</v>
      </c>
      <c r="AC8067" s="175"/>
    </row>
    <row r="8068" spans="1:29">
      <c r="A8068" t="s">
        <v>17369</v>
      </c>
      <c r="B8068" t="s">
        <v>17370</v>
      </c>
      <c r="C8068">
        <v>2.83</v>
      </c>
      <c r="D8068">
        <v>3.32</v>
      </c>
      <c r="E8068">
        <v>2.31</v>
      </c>
      <c r="F8068">
        <v>3.22</v>
      </c>
      <c r="G8068">
        <v>4.16</v>
      </c>
      <c r="H8068">
        <v>2.25</v>
      </c>
      <c r="I8068">
        <v>3.83</v>
      </c>
      <c r="J8068">
        <v>4.88</v>
      </c>
      <c r="K8068">
        <v>2.7</v>
      </c>
      <c r="U8068">
        <v>202</v>
      </c>
      <c r="V8068">
        <v>157</v>
      </c>
      <c r="W8068">
        <v>159</v>
      </c>
      <c r="X8068">
        <v>76</v>
      </c>
      <c r="Y8068">
        <v>91</v>
      </c>
      <c r="Z8068">
        <v>30</v>
      </c>
      <c r="AA8068">
        <f t="shared" si="1686"/>
        <v>715</v>
      </c>
      <c r="AB8068">
        <f t="shared" si="1687"/>
        <v>1.1914639192230788E-4</v>
      </c>
      <c r="AC8068" s="175"/>
    </row>
    <row r="8069" spans="1:29">
      <c r="A8069" t="s">
        <v>17371</v>
      </c>
      <c r="B8069" t="s">
        <v>17372</v>
      </c>
      <c r="C8069">
        <v>2.81</v>
      </c>
      <c r="D8069">
        <v>3.29</v>
      </c>
      <c r="E8069">
        <v>2.31</v>
      </c>
      <c r="F8069">
        <v>3.18</v>
      </c>
      <c r="G8069">
        <v>4.12</v>
      </c>
      <c r="H8069">
        <v>2.25</v>
      </c>
      <c r="I8069">
        <v>3.81</v>
      </c>
      <c r="J8069">
        <v>4.87</v>
      </c>
      <c r="K8069">
        <v>2.7</v>
      </c>
      <c r="U8069">
        <v>197</v>
      </c>
      <c r="V8069">
        <v>132</v>
      </c>
      <c r="W8069">
        <v>148</v>
      </c>
      <c r="X8069">
        <v>66</v>
      </c>
      <c r="Y8069">
        <v>68</v>
      </c>
      <c r="Z8069">
        <v>13</v>
      </c>
      <c r="AA8069">
        <f t="shared" si="1686"/>
        <v>624</v>
      </c>
      <c r="AB8069">
        <f t="shared" si="1687"/>
        <v>1.0398230567765052E-4</v>
      </c>
      <c r="AC8069" s="175">
        <f t="shared" ref="AC8069:AC8129" si="1695">SUM(AB8069:AB8072)/4</f>
        <v>1.1202260415352654E-4</v>
      </c>
    </row>
    <row r="8070" spans="1:29">
      <c r="A8070" t="s">
        <v>17373</v>
      </c>
      <c r="B8070" t="s">
        <v>17374</v>
      </c>
      <c r="C8070">
        <v>2.81</v>
      </c>
      <c r="D8070">
        <v>3.29</v>
      </c>
      <c r="E8070">
        <v>2.31</v>
      </c>
      <c r="F8070">
        <v>3.18</v>
      </c>
      <c r="G8070">
        <v>4.12</v>
      </c>
      <c r="H8070">
        <v>2.25</v>
      </c>
      <c r="I8070">
        <v>3.8</v>
      </c>
      <c r="J8070">
        <v>4.8600000000000003</v>
      </c>
      <c r="K8070">
        <v>2.7</v>
      </c>
      <c r="U8070">
        <v>203</v>
      </c>
      <c r="V8070">
        <v>141</v>
      </c>
      <c r="W8070">
        <v>152</v>
      </c>
      <c r="X8070">
        <v>83</v>
      </c>
      <c r="Y8070">
        <v>71</v>
      </c>
      <c r="Z8070">
        <v>15</v>
      </c>
      <c r="AA8070">
        <f t="shared" ref="AA8070:AA8133" si="1696">SUM(U8070:Z8070)</f>
        <v>665</v>
      </c>
      <c r="AB8070">
        <f t="shared" si="1687"/>
        <v>1.1081447640326537E-4</v>
      </c>
      <c r="AC8070" s="175"/>
    </row>
    <row r="8071" spans="1:29">
      <c r="A8071" t="s">
        <v>17375</v>
      </c>
      <c r="B8071" t="s">
        <v>17376</v>
      </c>
      <c r="C8071">
        <v>2.8</v>
      </c>
      <c r="D8071">
        <v>3.28</v>
      </c>
      <c r="E8071">
        <v>2.2999999999999998</v>
      </c>
      <c r="F8071">
        <v>3.15</v>
      </c>
      <c r="G8071">
        <v>4.0999999999999996</v>
      </c>
      <c r="H8071">
        <v>2.2400000000000002</v>
      </c>
      <c r="I8071">
        <v>3.79</v>
      </c>
      <c r="J8071">
        <v>4.8600000000000003</v>
      </c>
      <c r="K8071">
        <v>2.7</v>
      </c>
      <c r="U8071">
        <v>208</v>
      </c>
      <c r="V8071">
        <v>144</v>
      </c>
      <c r="W8071">
        <v>156</v>
      </c>
      <c r="X8071">
        <v>87</v>
      </c>
      <c r="Y8071">
        <v>69</v>
      </c>
      <c r="Z8071">
        <v>12</v>
      </c>
      <c r="AA8071">
        <f t="shared" si="1696"/>
        <v>676</v>
      </c>
      <c r="AB8071">
        <f t="shared" si="1687"/>
        <v>1.1264749781745473E-4</v>
      </c>
      <c r="AC8071" s="175"/>
    </row>
    <row r="8072" spans="1:29">
      <c r="A8072" t="s">
        <v>17377</v>
      </c>
      <c r="B8072" t="s">
        <v>17378</v>
      </c>
      <c r="C8072">
        <v>2.78</v>
      </c>
      <c r="D8072">
        <v>3.27</v>
      </c>
      <c r="E8072">
        <v>2.2999999999999998</v>
      </c>
      <c r="F8072">
        <v>3.13</v>
      </c>
      <c r="G8072">
        <v>4.08</v>
      </c>
      <c r="H8072">
        <v>2.23</v>
      </c>
      <c r="I8072">
        <v>3.77</v>
      </c>
      <c r="J8072">
        <v>4.8499999999999996</v>
      </c>
      <c r="K8072">
        <v>2.7</v>
      </c>
      <c r="U8072">
        <v>224</v>
      </c>
      <c r="V8072">
        <v>157</v>
      </c>
      <c r="W8072">
        <v>166</v>
      </c>
      <c r="X8072">
        <v>88</v>
      </c>
      <c r="Y8072">
        <v>66</v>
      </c>
      <c r="Z8072">
        <v>23</v>
      </c>
      <c r="AA8072">
        <f t="shared" si="1696"/>
        <v>724</v>
      </c>
      <c r="AB8072">
        <f t="shared" si="1687"/>
        <v>1.2064613671573554E-4</v>
      </c>
      <c r="AC8072" s="175"/>
    </row>
    <row r="8073" spans="1:29">
      <c r="A8073" t="s">
        <v>17379</v>
      </c>
      <c r="B8073" t="s">
        <v>17380</v>
      </c>
      <c r="C8073">
        <v>2.77</v>
      </c>
      <c r="D8073">
        <v>3.26</v>
      </c>
      <c r="E8073">
        <v>2.29</v>
      </c>
      <c r="F8073">
        <v>3.1</v>
      </c>
      <c r="G8073">
        <v>4.0599999999999996</v>
      </c>
      <c r="H8073">
        <v>2.2200000000000002</v>
      </c>
      <c r="I8073">
        <v>3.76</v>
      </c>
      <c r="J8073">
        <v>4.84</v>
      </c>
      <c r="K8073">
        <v>2.7</v>
      </c>
      <c r="U8073">
        <v>233</v>
      </c>
      <c r="V8073">
        <v>188</v>
      </c>
      <c r="W8073">
        <v>192</v>
      </c>
      <c r="X8073">
        <v>122</v>
      </c>
      <c r="Y8073">
        <v>106</v>
      </c>
      <c r="Z8073">
        <v>53</v>
      </c>
      <c r="AA8073">
        <f t="shared" si="1696"/>
        <v>894</v>
      </c>
      <c r="AB8073">
        <f t="shared" si="1687"/>
        <v>1.4897464948048007E-4</v>
      </c>
      <c r="AC8073" s="175">
        <f t="shared" ref="AC8073:AC8133" si="1697">SUM(AB8073:AB8076)/4</f>
        <v>2.1667146307270048E-4</v>
      </c>
    </row>
    <row r="8074" spans="1:29">
      <c r="A8074" t="s">
        <v>17381</v>
      </c>
      <c r="B8074" t="s">
        <v>17382</v>
      </c>
      <c r="C8074">
        <v>2.77</v>
      </c>
      <c r="D8074">
        <v>3.26</v>
      </c>
      <c r="E8074">
        <v>2.29</v>
      </c>
      <c r="F8074">
        <v>3.1</v>
      </c>
      <c r="G8074">
        <v>4.0599999999999996</v>
      </c>
      <c r="H8074">
        <v>2.2200000000000002</v>
      </c>
      <c r="I8074">
        <v>3.76</v>
      </c>
      <c r="J8074">
        <v>4.84</v>
      </c>
      <c r="K8074">
        <v>2.7</v>
      </c>
      <c r="U8074">
        <v>262</v>
      </c>
      <c r="V8074">
        <v>282</v>
      </c>
      <c r="W8074">
        <v>253</v>
      </c>
      <c r="X8074">
        <v>196</v>
      </c>
      <c r="Y8074">
        <v>144</v>
      </c>
      <c r="Z8074">
        <v>168</v>
      </c>
      <c r="AA8074">
        <f t="shared" si="1696"/>
        <v>1305</v>
      </c>
      <c r="AB8074">
        <f t="shared" si="1687"/>
        <v>2.174629950470095E-4</v>
      </c>
      <c r="AC8074" s="175"/>
    </row>
    <row r="8075" spans="1:29">
      <c r="A8075" t="s">
        <v>17383</v>
      </c>
      <c r="B8075" t="s">
        <v>17384</v>
      </c>
      <c r="C8075">
        <v>2.76</v>
      </c>
      <c r="D8075">
        <v>3.25</v>
      </c>
      <c r="E8075">
        <v>2.29</v>
      </c>
      <c r="F8075">
        <v>3.09</v>
      </c>
      <c r="G8075">
        <v>4.05</v>
      </c>
      <c r="H8075">
        <v>2.2200000000000002</v>
      </c>
      <c r="I8075">
        <v>3.75</v>
      </c>
      <c r="J8075">
        <v>4.83</v>
      </c>
      <c r="K8075">
        <v>2.7</v>
      </c>
      <c r="U8075">
        <v>303</v>
      </c>
      <c r="V8075">
        <v>287</v>
      </c>
      <c r="W8075">
        <v>317</v>
      </c>
      <c r="X8075">
        <v>222</v>
      </c>
      <c r="Y8075">
        <v>122</v>
      </c>
      <c r="Z8075">
        <v>262</v>
      </c>
      <c r="AA8075">
        <f t="shared" si="1696"/>
        <v>1513</v>
      </c>
      <c r="AB8075">
        <f t="shared" si="1687"/>
        <v>2.5212376360622636E-4</v>
      </c>
      <c r="AC8075" s="175"/>
    </row>
    <row r="8076" spans="1:29">
      <c r="A8076" t="s">
        <v>17385</v>
      </c>
      <c r="B8076" t="s">
        <v>17386</v>
      </c>
      <c r="C8076">
        <v>2.75</v>
      </c>
      <c r="D8076">
        <v>3.25</v>
      </c>
      <c r="E8076">
        <v>2.29</v>
      </c>
      <c r="F8076">
        <v>3.08</v>
      </c>
      <c r="G8076">
        <v>4.04</v>
      </c>
      <c r="H8076">
        <v>2.2200000000000002</v>
      </c>
      <c r="I8076">
        <v>3.74</v>
      </c>
      <c r="J8076">
        <v>4.83</v>
      </c>
      <c r="K8076">
        <v>2.7</v>
      </c>
      <c r="U8076">
        <v>322</v>
      </c>
      <c r="V8076">
        <v>269</v>
      </c>
      <c r="W8076">
        <v>298</v>
      </c>
      <c r="X8076">
        <v>220</v>
      </c>
      <c r="Y8076">
        <v>154</v>
      </c>
      <c r="Z8076">
        <v>226</v>
      </c>
      <c r="AA8076">
        <f t="shared" si="1696"/>
        <v>1489</v>
      </c>
      <c r="AB8076">
        <f t="shared" si="1687"/>
        <v>2.4812444415708596E-4</v>
      </c>
      <c r="AC8076" s="175"/>
    </row>
    <row r="8077" spans="1:29">
      <c r="A8077" t="s">
        <v>17387</v>
      </c>
      <c r="B8077" t="s">
        <v>17388</v>
      </c>
      <c r="C8077">
        <v>2.79</v>
      </c>
      <c r="D8077">
        <v>3.28</v>
      </c>
      <c r="E8077">
        <v>2.2999999999999998</v>
      </c>
      <c r="F8077">
        <v>3.11</v>
      </c>
      <c r="G8077">
        <v>4.05</v>
      </c>
      <c r="H8077">
        <v>2.21</v>
      </c>
      <c r="I8077">
        <v>3.78</v>
      </c>
      <c r="J8077">
        <v>4.8499999999999996</v>
      </c>
      <c r="K8077">
        <v>2.7</v>
      </c>
      <c r="U8077">
        <v>337</v>
      </c>
      <c r="V8077">
        <v>271</v>
      </c>
      <c r="W8077">
        <v>293</v>
      </c>
      <c r="X8077">
        <v>166</v>
      </c>
      <c r="Y8077">
        <v>138</v>
      </c>
      <c r="Z8077">
        <v>171</v>
      </c>
      <c r="AA8077">
        <f t="shared" si="1696"/>
        <v>1376</v>
      </c>
      <c r="AB8077">
        <f t="shared" si="1687"/>
        <v>2.2929431508404987E-4</v>
      </c>
      <c r="AC8077" s="175">
        <f t="shared" ref="AC8077:AC8137" si="1698">SUM(AB8077:AB8080)/4</f>
        <v>2.1575495236560578E-4</v>
      </c>
    </row>
    <row r="8078" spans="1:29">
      <c r="A8078" t="s">
        <v>17389</v>
      </c>
      <c r="B8078" t="s">
        <v>17390</v>
      </c>
      <c r="C8078">
        <v>2.86</v>
      </c>
      <c r="D8078">
        <v>3.34</v>
      </c>
      <c r="E8078">
        <v>2.33</v>
      </c>
      <c r="F8078">
        <v>3.2</v>
      </c>
      <c r="G8078">
        <v>4.12</v>
      </c>
      <c r="H8078">
        <v>2.23</v>
      </c>
      <c r="I8078">
        <v>3.86</v>
      </c>
      <c r="J8078">
        <v>4.9000000000000004</v>
      </c>
      <c r="K8078">
        <v>2.7</v>
      </c>
      <c r="U8078">
        <v>323</v>
      </c>
      <c r="V8078">
        <v>264</v>
      </c>
      <c r="W8078">
        <v>281</v>
      </c>
      <c r="X8078">
        <v>154</v>
      </c>
      <c r="Y8078">
        <v>140</v>
      </c>
      <c r="Z8078">
        <v>164</v>
      </c>
      <c r="AA8078">
        <f t="shared" si="1696"/>
        <v>1326</v>
      </c>
      <c r="AB8078">
        <f t="shared" si="1687"/>
        <v>2.2096239956500736E-4</v>
      </c>
      <c r="AC8078" s="175"/>
    </row>
    <row r="8079" spans="1:29">
      <c r="A8079" t="s">
        <v>17391</v>
      </c>
      <c r="B8079" t="s">
        <v>17392</v>
      </c>
      <c r="C8079">
        <v>2.96</v>
      </c>
      <c r="D8079">
        <v>3.42</v>
      </c>
      <c r="E8079">
        <v>2.36</v>
      </c>
      <c r="F8079">
        <v>3.31</v>
      </c>
      <c r="G8079">
        <v>4.2</v>
      </c>
      <c r="H8079">
        <v>2.25</v>
      </c>
      <c r="I8079">
        <v>3.96</v>
      </c>
      <c r="J8079">
        <v>4.96</v>
      </c>
      <c r="K8079">
        <v>2.7</v>
      </c>
      <c r="U8079">
        <v>304</v>
      </c>
      <c r="V8079">
        <v>257</v>
      </c>
      <c r="W8079">
        <v>269</v>
      </c>
      <c r="X8079">
        <v>151</v>
      </c>
      <c r="Y8079">
        <v>133</v>
      </c>
      <c r="Z8079">
        <v>149</v>
      </c>
      <c r="AA8079">
        <f t="shared" si="1696"/>
        <v>1263</v>
      </c>
      <c r="AB8079">
        <f t="shared" si="1687"/>
        <v>2.104641860110138E-4</v>
      </c>
      <c r="AC8079" s="175"/>
    </row>
    <row r="8080" spans="1:29">
      <c r="A8080" t="s">
        <v>17393</v>
      </c>
      <c r="B8080" t="s">
        <v>17394</v>
      </c>
      <c r="C8080">
        <v>3.03</v>
      </c>
      <c r="D8080">
        <v>3.48</v>
      </c>
      <c r="E8080">
        <v>2.39</v>
      </c>
      <c r="F8080">
        <v>3.43</v>
      </c>
      <c r="G8080">
        <v>4.3</v>
      </c>
      <c r="H8080">
        <v>2.29</v>
      </c>
      <c r="I8080">
        <v>4.04</v>
      </c>
      <c r="J8080">
        <v>5</v>
      </c>
      <c r="K8080">
        <v>2.7</v>
      </c>
      <c r="U8080">
        <v>287</v>
      </c>
      <c r="V8080">
        <v>249</v>
      </c>
      <c r="W8080">
        <v>258</v>
      </c>
      <c r="X8080">
        <v>140</v>
      </c>
      <c r="Y8080">
        <v>129</v>
      </c>
      <c r="Z8080">
        <v>151</v>
      </c>
      <c r="AA8080">
        <f t="shared" si="1696"/>
        <v>1214</v>
      </c>
      <c r="AB8080">
        <f t="shared" si="1687"/>
        <v>2.0229890880235215E-4</v>
      </c>
      <c r="AC8080" s="175"/>
    </row>
    <row r="8081" spans="1:29">
      <c r="A8081" t="s">
        <v>17395</v>
      </c>
      <c r="B8081" t="s">
        <v>17396</v>
      </c>
      <c r="C8081">
        <v>3.09</v>
      </c>
      <c r="D8081">
        <v>3.53</v>
      </c>
      <c r="E8081">
        <v>2.41</v>
      </c>
      <c r="F8081">
        <v>3.54</v>
      </c>
      <c r="G8081">
        <v>4.3899999999999997</v>
      </c>
      <c r="H8081">
        <v>2.3199999999999998</v>
      </c>
      <c r="I8081">
        <v>4.0999999999999996</v>
      </c>
      <c r="J8081">
        <v>5.04</v>
      </c>
      <c r="K8081">
        <v>2.7</v>
      </c>
      <c r="U8081">
        <v>275</v>
      </c>
      <c r="V8081">
        <v>246</v>
      </c>
      <c r="W8081">
        <v>253</v>
      </c>
      <c r="X8081">
        <v>133</v>
      </c>
      <c r="Y8081">
        <v>130</v>
      </c>
      <c r="Z8081">
        <v>145</v>
      </c>
      <c r="AA8081">
        <f t="shared" si="1696"/>
        <v>1182</v>
      </c>
      <c r="AB8081">
        <f t="shared" si="1687"/>
        <v>1.9696648287016494E-4</v>
      </c>
      <c r="AC8081" s="175">
        <f t="shared" ref="AC8081:AC8141" si="1699">SUM(AB8081:AB8084)/4</f>
        <v>1.8875954608390806E-4</v>
      </c>
    </row>
    <row r="8082" spans="1:29">
      <c r="A8082" t="s">
        <v>17397</v>
      </c>
      <c r="B8082" t="s">
        <v>17398</v>
      </c>
      <c r="C8082">
        <v>3.13</v>
      </c>
      <c r="D8082">
        <v>3.56</v>
      </c>
      <c r="E8082">
        <v>2.4300000000000002</v>
      </c>
      <c r="F8082">
        <v>3.62</v>
      </c>
      <c r="G8082">
        <v>4.46</v>
      </c>
      <c r="H8082">
        <v>2.35</v>
      </c>
      <c r="I8082">
        <v>4.1399999999999997</v>
      </c>
      <c r="J8082">
        <v>5.0599999999999996</v>
      </c>
      <c r="K8082">
        <v>2.7</v>
      </c>
      <c r="U8082">
        <v>276</v>
      </c>
      <c r="V8082">
        <v>247</v>
      </c>
      <c r="W8082">
        <v>258</v>
      </c>
      <c r="X8082">
        <v>106</v>
      </c>
      <c r="Y8082">
        <v>119</v>
      </c>
      <c r="Z8082">
        <v>117</v>
      </c>
      <c r="AA8082">
        <f t="shared" si="1696"/>
        <v>1123</v>
      </c>
      <c r="AB8082">
        <f t="shared" si="1687"/>
        <v>1.8713482255769477E-4</v>
      </c>
      <c r="AC8082" s="175"/>
    </row>
    <row r="8083" spans="1:29">
      <c r="A8083" t="s">
        <v>17399</v>
      </c>
      <c r="B8083" t="s">
        <v>17400</v>
      </c>
      <c r="C8083">
        <v>3.12</v>
      </c>
      <c r="D8083">
        <v>3.56</v>
      </c>
      <c r="E8083">
        <v>2.4300000000000002</v>
      </c>
      <c r="F8083">
        <v>3.63</v>
      </c>
      <c r="G8083">
        <v>4.4800000000000004</v>
      </c>
      <c r="H8083">
        <v>2.37</v>
      </c>
      <c r="I8083">
        <v>4.1399999999999997</v>
      </c>
      <c r="J8083">
        <v>5.0599999999999996</v>
      </c>
      <c r="K8083">
        <v>2.7</v>
      </c>
      <c r="U8083">
        <v>277</v>
      </c>
      <c r="V8083">
        <v>248</v>
      </c>
      <c r="W8083">
        <v>265</v>
      </c>
      <c r="X8083">
        <v>94</v>
      </c>
      <c r="Y8083">
        <v>122</v>
      </c>
      <c r="Z8083">
        <v>112</v>
      </c>
      <c r="AA8083">
        <f t="shared" si="1696"/>
        <v>1118</v>
      </c>
      <c r="AB8083">
        <f t="shared" si="1687"/>
        <v>1.8630163100579052E-4</v>
      </c>
      <c r="AC8083" s="175"/>
    </row>
    <row r="8084" spans="1:29">
      <c r="A8084" t="s">
        <v>17401</v>
      </c>
      <c r="B8084" t="s">
        <v>17402</v>
      </c>
      <c r="C8084">
        <v>3.07</v>
      </c>
      <c r="D8084">
        <v>3.51</v>
      </c>
      <c r="E8084">
        <v>2.41</v>
      </c>
      <c r="F8084">
        <v>3.59</v>
      </c>
      <c r="G8084">
        <v>4.47</v>
      </c>
      <c r="H8084">
        <v>2.37</v>
      </c>
      <c r="I8084">
        <v>4.08</v>
      </c>
      <c r="J8084">
        <v>5.0199999999999996</v>
      </c>
      <c r="K8084">
        <v>2.7</v>
      </c>
      <c r="U8084">
        <v>280</v>
      </c>
      <c r="V8084">
        <v>253</v>
      </c>
      <c r="W8084">
        <v>274</v>
      </c>
      <c r="X8084">
        <v>90</v>
      </c>
      <c r="Y8084">
        <v>111</v>
      </c>
      <c r="Z8084">
        <v>100</v>
      </c>
      <c r="AA8084">
        <f t="shared" si="1696"/>
        <v>1108</v>
      </c>
      <c r="AB8084">
        <f t="shared" si="1687"/>
        <v>1.8463524790198201E-4</v>
      </c>
      <c r="AC8084" s="175"/>
    </row>
    <row r="8085" spans="1:29">
      <c r="A8085" t="s">
        <v>17403</v>
      </c>
      <c r="B8085" t="s">
        <v>17404</v>
      </c>
      <c r="C8085">
        <v>2.99</v>
      </c>
      <c r="D8085">
        <v>3.45</v>
      </c>
      <c r="E8085">
        <v>2.38</v>
      </c>
      <c r="F8085">
        <v>3.48</v>
      </c>
      <c r="G8085">
        <v>4.3899999999999997</v>
      </c>
      <c r="H8085">
        <v>2.35</v>
      </c>
      <c r="I8085">
        <v>4</v>
      </c>
      <c r="J8085">
        <v>4.9800000000000004</v>
      </c>
      <c r="K8085">
        <v>2.7</v>
      </c>
      <c r="U8085">
        <v>287</v>
      </c>
      <c r="V8085">
        <v>265</v>
      </c>
      <c r="W8085">
        <v>286</v>
      </c>
      <c r="X8085">
        <v>78</v>
      </c>
      <c r="Y8085">
        <v>109</v>
      </c>
      <c r="Z8085">
        <v>118</v>
      </c>
      <c r="AA8085">
        <f t="shared" si="1696"/>
        <v>1143</v>
      </c>
      <c r="AB8085">
        <f t="shared" si="1687"/>
        <v>1.9046758876531178E-4</v>
      </c>
      <c r="AC8085" s="175">
        <f t="shared" ref="AC8085" si="1700">SUM(AB8085:AB8088)/4</f>
        <v>1.9692482329256971E-4</v>
      </c>
    </row>
    <row r="8086" spans="1:29">
      <c r="A8086" t="s">
        <v>17405</v>
      </c>
      <c r="B8086" t="s">
        <v>17406</v>
      </c>
      <c r="C8086">
        <v>2.94</v>
      </c>
      <c r="D8086">
        <v>3.41</v>
      </c>
      <c r="E8086">
        <v>2.36</v>
      </c>
      <c r="F8086">
        <v>3.4</v>
      </c>
      <c r="G8086">
        <v>4.32</v>
      </c>
      <c r="H8086">
        <v>2.3199999999999998</v>
      </c>
      <c r="I8086">
        <v>3.95</v>
      </c>
      <c r="J8086">
        <v>4.95</v>
      </c>
      <c r="K8086">
        <v>2.7</v>
      </c>
      <c r="U8086">
        <v>282</v>
      </c>
      <c r="V8086">
        <v>273</v>
      </c>
      <c r="W8086">
        <v>294</v>
      </c>
      <c r="X8086">
        <v>83</v>
      </c>
      <c r="Y8086">
        <v>117</v>
      </c>
      <c r="Z8086">
        <v>139</v>
      </c>
      <c r="AA8086">
        <f t="shared" si="1696"/>
        <v>1188</v>
      </c>
      <c r="AB8086">
        <f t="shared" ref="AB8086:AB8149" si="1701">AA8086/$AD$4</f>
        <v>1.9796631273245004E-4</v>
      </c>
      <c r="AC8086" s="175"/>
    </row>
    <row r="8087" spans="1:29">
      <c r="A8087" t="s">
        <v>17407</v>
      </c>
      <c r="B8087" t="s">
        <v>17408</v>
      </c>
      <c r="C8087">
        <v>2.91</v>
      </c>
      <c r="D8087">
        <v>3.38</v>
      </c>
      <c r="E8087">
        <v>2.35</v>
      </c>
      <c r="F8087">
        <v>3.34</v>
      </c>
      <c r="G8087">
        <v>4.2699999999999996</v>
      </c>
      <c r="H8087">
        <v>2.31</v>
      </c>
      <c r="I8087">
        <v>3.91</v>
      </c>
      <c r="J8087">
        <v>4.93</v>
      </c>
      <c r="K8087">
        <v>2.7</v>
      </c>
      <c r="U8087">
        <v>272</v>
      </c>
      <c r="V8087">
        <v>278</v>
      </c>
      <c r="W8087">
        <v>298</v>
      </c>
      <c r="X8087">
        <v>88</v>
      </c>
      <c r="Y8087">
        <v>123</v>
      </c>
      <c r="Z8087">
        <v>135</v>
      </c>
      <c r="AA8087">
        <f t="shared" si="1696"/>
        <v>1194</v>
      </c>
      <c r="AB8087">
        <f t="shared" si="1701"/>
        <v>1.9896614259473514E-4</v>
      </c>
      <c r="AC8087" s="175"/>
    </row>
    <row r="8088" spans="1:29">
      <c r="A8088" t="s">
        <v>17409</v>
      </c>
      <c r="B8088" t="s">
        <v>17410</v>
      </c>
      <c r="C8088">
        <v>2.88</v>
      </c>
      <c r="D8088">
        <v>3.35</v>
      </c>
      <c r="E8088">
        <v>2.34</v>
      </c>
      <c r="F8088">
        <v>3.29</v>
      </c>
      <c r="G8088">
        <v>4.2300000000000004</v>
      </c>
      <c r="H8088">
        <v>2.29</v>
      </c>
      <c r="I8088">
        <v>3.88</v>
      </c>
      <c r="J8088">
        <v>4.91</v>
      </c>
      <c r="K8088">
        <v>2.7</v>
      </c>
      <c r="U8088">
        <v>260</v>
      </c>
      <c r="V8088">
        <v>276</v>
      </c>
      <c r="W8088">
        <v>295</v>
      </c>
      <c r="X8088">
        <v>102</v>
      </c>
      <c r="Y8088">
        <v>127</v>
      </c>
      <c r="Z8088">
        <v>142</v>
      </c>
      <c r="AA8088">
        <f t="shared" si="1696"/>
        <v>1202</v>
      </c>
      <c r="AB8088">
        <f t="shared" si="1701"/>
        <v>2.0029924907778192E-4</v>
      </c>
      <c r="AC8088" s="175"/>
    </row>
    <row r="8089" spans="1:29">
      <c r="A8089" t="s">
        <v>17411</v>
      </c>
      <c r="B8089" t="s">
        <v>17412</v>
      </c>
      <c r="C8089">
        <v>2.86</v>
      </c>
      <c r="D8089">
        <v>3.34</v>
      </c>
      <c r="E8089">
        <v>2.33</v>
      </c>
      <c r="F8089">
        <v>3.26</v>
      </c>
      <c r="G8089">
        <v>4.2</v>
      </c>
      <c r="H8089">
        <v>2.2799999999999998</v>
      </c>
      <c r="I8089">
        <v>3.86</v>
      </c>
      <c r="J8089">
        <v>4.9000000000000004</v>
      </c>
      <c r="K8089">
        <v>2.7</v>
      </c>
      <c r="U8089">
        <v>254</v>
      </c>
      <c r="V8089">
        <v>266</v>
      </c>
      <c r="W8089">
        <v>281</v>
      </c>
      <c r="X8089">
        <v>106</v>
      </c>
      <c r="Y8089">
        <v>138</v>
      </c>
      <c r="Z8089">
        <v>147</v>
      </c>
      <c r="AA8089">
        <f t="shared" si="1696"/>
        <v>1192</v>
      </c>
      <c r="AB8089">
        <f t="shared" si="1701"/>
        <v>1.9863286597397343E-4</v>
      </c>
      <c r="AC8089" s="175">
        <f t="shared" ref="AC8089:AC8149" si="1702">SUM(AB8089:AB8092)/4</f>
        <v>1.6084762909511564E-4</v>
      </c>
    </row>
    <row r="8090" spans="1:29">
      <c r="A8090" t="s">
        <v>17413</v>
      </c>
      <c r="B8090" t="s">
        <v>17414</v>
      </c>
      <c r="C8090">
        <v>2.84</v>
      </c>
      <c r="D8090">
        <v>3.32</v>
      </c>
      <c r="E8090">
        <v>2.3199999999999998</v>
      </c>
      <c r="F8090">
        <v>3.23</v>
      </c>
      <c r="G8090">
        <v>4.18</v>
      </c>
      <c r="H8090">
        <v>2.2799999999999998</v>
      </c>
      <c r="I8090">
        <v>3.84</v>
      </c>
      <c r="J8090">
        <v>4.8899999999999997</v>
      </c>
      <c r="K8090">
        <v>2.7</v>
      </c>
      <c r="U8090">
        <v>238</v>
      </c>
      <c r="V8090">
        <v>242</v>
      </c>
      <c r="W8090">
        <v>250</v>
      </c>
      <c r="X8090">
        <v>98</v>
      </c>
      <c r="Y8090">
        <v>134</v>
      </c>
      <c r="Z8090">
        <v>126</v>
      </c>
      <c r="AA8090">
        <f t="shared" si="1696"/>
        <v>1088</v>
      </c>
      <c r="AB8090">
        <f t="shared" si="1701"/>
        <v>1.81302481694365E-4</v>
      </c>
      <c r="AC8090" s="175"/>
    </row>
    <row r="8091" spans="1:29">
      <c r="A8091" t="s">
        <v>17415</v>
      </c>
      <c r="B8091" t="s">
        <v>17416</v>
      </c>
      <c r="C8091">
        <v>2.82</v>
      </c>
      <c r="D8091">
        <v>3.3</v>
      </c>
      <c r="E8091">
        <v>2.31</v>
      </c>
      <c r="F8091">
        <v>3.19</v>
      </c>
      <c r="G8091">
        <v>4.1399999999999997</v>
      </c>
      <c r="H8091">
        <v>2.2599999999999998</v>
      </c>
      <c r="I8091">
        <v>3.81</v>
      </c>
      <c r="J8091">
        <v>4.87</v>
      </c>
      <c r="K8091">
        <v>2.7</v>
      </c>
      <c r="U8091">
        <v>206</v>
      </c>
      <c r="V8091">
        <v>208</v>
      </c>
      <c r="W8091">
        <v>185</v>
      </c>
      <c r="X8091">
        <v>95</v>
      </c>
      <c r="Y8091">
        <v>122</v>
      </c>
      <c r="Z8091">
        <v>73</v>
      </c>
      <c r="AA8091">
        <f t="shared" si="1696"/>
        <v>889</v>
      </c>
      <c r="AB8091">
        <f t="shared" si="1701"/>
        <v>1.4814145792857583E-4</v>
      </c>
      <c r="AC8091" s="175"/>
    </row>
    <row r="8092" spans="1:29">
      <c r="A8092" t="s">
        <v>17417</v>
      </c>
      <c r="B8092" t="s">
        <v>17418</v>
      </c>
      <c r="C8092">
        <v>2.79</v>
      </c>
      <c r="D8092">
        <v>3.27</v>
      </c>
      <c r="E8092">
        <v>2.2999999999999998</v>
      </c>
      <c r="F8092">
        <v>3.14</v>
      </c>
      <c r="G8092">
        <v>4.0999999999999996</v>
      </c>
      <c r="H8092">
        <v>2.25</v>
      </c>
      <c r="I8092">
        <v>3.78</v>
      </c>
      <c r="J8092">
        <v>4.8499999999999996</v>
      </c>
      <c r="K8092">
        <v>2.7</v>
      </c>
      <c r="U8092">
        <v>194</v>
      </c>
      <c r="V8092">
        <v>152</v>
      </c>
      <c r="W8092">
        <v>154</v>
      </c>
      <c r="X8092">
        <v>71</v>
      </c>
      <c r="Y8092">
        <v>91</v>
      </c>
      <c r="Z8092">
        <v>30</v>
      </c>
      <c r="AA8092">
        <f t="shared" si="1696"/>
        <v>692</v>
      </c>
      <c r="AB8092">
        <f t="shared" si="1701"/>
        <v>1.1531371078354834E-4</v>
      </c>
      <c r="AC8092" s="175"/>
    </row>
    <row r="8093" spans="1:29">
      <c r="A8093" t="s">
        <v>17419</v>
      </c>
      <c r="B8093" t="s">
        <v>17420</v>
      </c>
      <c r="C8093">
        <v>2.75</v>
      </c>
      <c r="D8093">
        <v>3.24</v>
      </c>
      <c r="E8093">
        <v>2.29</v>
      </c>
      <c r="F8093">
        <v>3.08</v>
      </c>
      <c r="G8093">
        <v>4.0599999999999996</v>
      </c>
      <c r="H8093">
        <v>2.2400000000000002</v>
      </c>
      <c r="I8093">
        <v>3.74</v>
      </c>
      <c r="J8093">
        <v>4.83</v>
      </c>
      <c r="K8093">
        <v>2.7</v>
      </c>
      <c r="U8093">
        <v>201</v>
      </c>
      <c r="V8093">
        <v>137</v>
      </c>
      <c r="W8093">
        <v>154</v>
      </c>
      <c r="X8093">
        <v>66</v>
      </c>
      <c r="Y8093">
        <v>68</v>
      </c>
      <c r="Z8093">
        <v>13</v>
      </c>
      <c r="AA8093">
        <f t="shared" si="1696"/>
        <v>639</v>
      </c>
      <c r="AB8093">
        <f t="shared" si="1701"/>
        <v>1.0648188033336327E-4</v>
      </c>
      <c r="AC8093" s="175">
        <f t="shared" ref="AC8093:AC8153" si="1703">SUM(AB8093:AB8096)/4</f>
        <v>1.1423056176607281E-4</v>
      </c>
    </row>
    <row r="8094" spans="1:29">
      <c r="A8094" t="s">
        <v>17421</v>
      </c>
      <c r="B8094" t="s">
        <v>17422</v>
      </c>
      <c r="C8094">
        <v>2.72</v>
      </c>
      <c r="D8094">
        <v>3.21</v>
      </c>
      <c r="E8094">
        <v>2.2799999999999998</v>
      </c>
      <c r="F8094">
        <v>3.03</v>
      </c>
      <c r="G8094">
        <v>4.01</v>
      </c>
      <c r="H8094">
        <v>2.2200000000000002</v>
      </c>
      <c r="I8094">
        <v>3.7</v>
      </c>
      <c r="J8094">
        <v>4.8099999999999996</v>
      </c>
      <c r="K8094">
        <v>2.7</v>
      </c>
      <c r="U8094">
        <v>206</v>
      </c>
      <c r="V8094">
        <v>145</v>
      </c>
      <c r="W8094">
        <v>157</v>
      </c>
      <c r="X8094">
        <v>82</v>
      </c>
      <c r="Y8094">
        <v>71</v>
      </c>
      <c r="Z8094">
        <v>15</v>
      </c>
      <c r="AA8094">
        <f t="shared" si="1696"/>
        <v>676</v>
      </c>
      <c r="AB8094">
        <f t="shared" si="1701"/>
        <v>1.1264749781745473E-4</v>
      </c>
      <c r="AC8094" s="175"/>
    </row>
    <row r="8095" spans="1:29">
      <c r="A8095" t="s">
        <v>17423</v>
      </c>
      <c r="B8095" t="s">
        <v>17424</v>
      </c>
      <c r="C8095">
        <v>2.69</v>
      </c>
      <c r="D8095">
        <v>3.19</v>
      </c>
      <c r="E8095">
        <v>2.27</v>
      </c>
      <c r="F8095">
        <v>2.99</v>
      </c>
      <c r="G8095">
        <v>3.97</v>
      </c>
      <c r="H8095">
        <v>2.21</v>
      </c>
      <c r="I8095">
        <v>3.67</v>
      </c>
      <c r="J8095">
        <v>4.79</v>
      </c>
      <c r="K8095">
        <v>2.7</v>
      </c>
      <c r="U8095">
        <v>211</v>
      </c>
      <c r="V8095">
        <v>148</v>
      </c>
      <c r="W8095">
        <v>162</v>
      </c>
      <c r="X8095">
        <v>86</v>
      </c>
      <c r="Y8095">
        <v>69</v>
      </c>
      <c r="Z8095">
        <v>12</v>
      </c>
      <c r="AA8095">
        <f t="shared" si="1696"/>
        <v>688</v>
      </c>
      <c r="AB8095">
        <f t="shared" si="1701"/>
        <v>1.1464715754202493E-4</v>
      </c>
      <c r="AC8095" s="175"/>
    </row>
    <row r="8096" spans="1:29">
      <c r="A8096" t="s">
        <v>17425</v>
      </c>
      <c r="B8096" t="s">
        <v>17426</v>
      </c>
      <c r="C8096">
        <v>2.66</v>
      </c>
      <c r="D8096">
        <v>3.16</v>
      </c>
      <c r="E8096">
        <v>2.25</v>
      </c>
      <c r="F8096">
        <v>2.93</v>
      </c>
      <c r="G8096">
        <v>3.92</v>
      </c>
      <c r="H8096">
        <v>2.19</v>
      </c>
      <c r="I8096">
        <v>3.64</v>
      </c>
      <c r="J8096">
        <v>4.7699999999999996</v>
      </c>
      <c r="K8096">
        <v>2.7</v>
      </c>
      <c r="U8096">
        <v>228</v>
      </c>
      <c r="V8096">
        <v>162</v>
      </c>
      <c r="W8096">
        <v>172</v>
      </c>
      <c r="X8096">
        <v>88</v>
      </c>
      <c r="Y8096">
        <v>66</v>
      </c>
      <c r="Z8096">
        <v>23</v>
      </c>
      <c r="AA8096">
        <f t="shared" si="1696"/>
        <v>739</v>
      </c>
      <c r="AB8096">
        <f t="shared" si="1701"/>
        <v>1.2314571137144828E-4</v>
      </c>
      <c r="AC8096" s="175"/>
    </row>
    <row r="8097" spans="1:29">
      <c r="A8097" t="s">
        <v>17427</v>
      </c>
      <c r="B8097" t="s">
        <v>17428</v>
      </c>
      <c r="C8097">
        <v>2.65</v>
      </c>
      <c r="D8097">
        <v>3.15</v>
      </c>
      <c r="E8097">
        <v>2.25</v>
      </c>
      <c r="F8097">
        <v>2.92</v>
      </c>
      <c r="G8097">
        <v>3.91</v>
      </c>
      <c r="H8097">
        <v>2.1800000000000002</v>
      </c>
      <c r="I8097">
        <v>3.62</v>
      </c>
      <c r="J8097">
        <v>4.76</v>
      </c>
      <c r="K8097">
        <v>2.7</v>
      </c>
      <c r="U8097">
        <v>236</v>
      </c>
      <c r="V8097">
        <v>193</v>
      </c>
      <c r="W8097">
        <v>198</v>
      </c>
      <c r="X8097">
        <v>120</v>
      </c>
      <c r="Y8097">
        <v>106</v>
      </c>
      <c r="Z8097">
        <v>53</v>
      </c>
      <c r="AA8097">
        <f t="shared" si="1696"/>
        <v>906</v>
      </c>
      <c r="AB8097">
        <f t="shared" si="1701"/>
        <v>1.5097430920505027E-4</v>
      </c>
      <c r="AC8097" s="175">
        <f t="shared" ref="AC8097:AC8157" si="1704">SUM(AB8097:AB8100)/4</f>
        <v>2.1921269730600844E-4</v>
      </c>
    </row>
    <row r="8098" spans="1:29">
      <c r="A8098" t="s">
        <v>17429</v>
      </c>
      <c r="B8098" t="s">
        <v>17430</v>
      </c>
      <c r="C8098">
        <v>2.64</v>
      </c>
      <c r="D8098">
        <v>3.14</v>
      </c>
      <c r="E8098">
        <v>2.2400000000000002</v>
      </c>
      <c r="F8098">
        <v>2.9</v>
      </c>
      <c r="G8098">
        <v>3.9</v>
      </c>
      <c r="H8098">
        <v>2.1800000000000002</v>
      </c>
      <c r="I8098">
        <v>3.61</v>
      </c>
      <c r="J8098">
        <v>4.75</v>
      </c>
      <c r="K8098">
        <v>2.7</v>
      </c>
      <c r="U8098">
        <v>266</v>
      </c>
      <c r="V8098">
        <v>289</v>
      </c>
      <c r="W8098">
        <v>260</v>
      </c>
      <c r="X8098">
        <v>194</v>
      </c>
      <c r="Y8098">
        <v>144</v>
      </c>
      <c r="Z8098">
        <v>168</v>
      </c>
      <c r="AA8098">
        <f t="shared" si="1696"/>
        <v>1321</v>
      </c>
      <c r="AB8098">
        <f t="shared" si="1701"/>
        <v>2.2012920801310311E-4</v>
      </c>
      <c r="AC8098" s="175"/>
    </row>
    <row r="8099" spans="1:29">
      <c r="A8099" t="s">
        <v>17431</v>
      </c>
      <c r="B8099" t="s">
        <v>17432</v>
      </c>
      <c r="C8099">
        <v>2.62</v>
      </c>
      <c r="D8099">
        <v>3.13</v>
      </c>
      <c r="E8099">
        <v>2.2400000000000002</v>
      </c>
      <c r="F8099">
        <v>2.89</v>
      </c>
      <c r="G8099">
        <v>3.88</v>
      </c>
      <c r="H8099">
        <v>2.17</v>
      </c>
      <c r="I8099">
        <v>3.6</v>
      </c>
      <c r="J8099">
        <v>4.74</v>
      </c>
      <c r="K8099">
        <v>2.7</v>
      </c>
      <c r="U8099">
        <v>308</v>
      </c>
      <c r="V8099">
        <v>293</v>
      </c>
      <c r="W8099">
        <v>325</v>
      </c>
      <c r="X8099">
        <v>220</v>
      </c>
      <c r="Y8099">
        <v>122</v>
      </c>
      <c r="Z8099">
        <v>262</v>
      </c>
      <c r="AA8099">
        <f t="shared" si="1696"/>
        <v>1530</v>
      </c>
      <c r="AB8099">
        <f t="shared" si="1701"/>
        <v>2.5495661488270078E-4</v>
      </c>
      <c r="AC8099" s="175"/>
    </row>
    <row r="8100" spans="1:29">
      <c r="A8100" t="s">
        <v>17433</v>
      </c>
      <c r="B8100" t="s">
        <v>17434</v>
      </c>
      <c r="C8100">
        <v>2.61</v>
      </c>
      <c r="D8100">
        <v>3.12</v>
      </c>
      <c r="E8100">
        <v>2.23</v>
      </c>
      <c r="F8100">
        <v>2.86</v>
      </c>
      <c r="G8100">
        <v>3.86</v>
      </c>
      <c r="H8100">
        <v>2.16</v>
      </c>
      <c r="I8100">
        <v>3.58</v>
      </c>
      <c r="J8100">
        <v>4.74</v>
      </c>
      <c r="K8100">
        <v>2.7</v>
      </c>
      <c r="U8100">
        <v>328</v>
      </c>
      <c r="V8100">
        <v>274</v>
      </c>
      <c r="W8100">
        <v>305</v>
      </c>
      <c r="X8100">
        <v>218</v>
      </c>
      <c r="Y8100">
        <v>154</v>
      </c>
      <c r="Z8100">
        <v>226</v>
      </c>
      <c r="AA8100">
        <f t="shared" si="1696"/>
        <v>1505</v>
      </c>
      <c r="AB8100">
        <f t="shared" si="1701"/>
        <v>2.5079065712317952E-4</v>
      </c>
      <c r="AC8100" s="175"/>
    </row>
    <row r="8101" spans="1:29">
      <c r="A8101" t="s">
        <v>17435</v>
      </c>
      <c r="B8101" t="s">
        <v>17436</v>
      </c>
      <c r="C8101">
        <v>2.64</v>
      </c>
      <c r="D8101">
        <v>3.15</v>
      </c>
      <c r="E8101">
        <v>2.2400000000000002</v>
      </c>
      <c r="F8101">
        <v>2.87</v>
      </c>
      <c r="G8101">
        <v>3.85</v>
      </c>
      <c r="H8101">
        <v>2.15</v>
      </c>
      <c r="I8101">
        <v>3.62</v>
      </c>
      <c r="J8101">
        <v>4.76</v>
      </c>
      <c r="K8101">
        <v>2.7</v>
      </c>
      <c r="U8101">
        <v>345</v>
      </c>
      <c r="V8101">
        <v>277</v>
      </c>
      <c r="W8101">
        <v>300</v>
      </c>
      <c r="X8101">
        <v>164</v>
      </c>
      <c r="Y8101">
        <v>138</v>
      </c>
      <c r="Z8101">
        <v>171</v>
      </c>
      <c r="AA8101">
        <f t="shared" si="1696"/>
        <v>1395</v>
      </c>
      <c r="AB8101">
        <f t="shared" si="1701"/>
        <v>2.3246044298128602E-4</v>
      </c>
      <c r="AC8101" s="175">
        <f t="shared" ref="AC8101:AC8161" si="1705">SUM(AB8101:AB8104)/4</f>
        <v>2.188377611076515E-4</v>
      </c>
    </row>
    <row r="8102" spans="1:29">
      <c r="A8102" t="s">
        <v>17437</v>
      </c>
      <c r="B8102" t="s">
        <v>17438</v>
      </c>
      <c r="C8102">
        <v>2.73</v>
      </c>
      <c r="D8102">
        <v>3.22</v>
      </c>
      <c r="E8102">
        <v>2.2799999999999998</v>
      </c>
      <c r="F8102">
        <v>2.96</v>
      </c>
      <c r="G8102">
        <v>3.91</v>
      </c>
      <c r="H8102">
        <v>2.16</v>
      </c>
      <c r="I8102">
        <v>3.72</v>
      </c>
      <c r="J8102">
        <v>4.8099999999999996</v>
      </c>
      <c r="K8102">
        <v>2.7</v>
      </c>
      <c r="U8102">
        <v>329</v>
      </c>
      <c r="V8102">
        <v>270</v>
      </c>
      <c r="W8102">
        <v>288</v>
      </c>
      <c r="X8102">
        <v>153</v>
      </c>
      <c r="Y8102">
        <v>140</v>
      </c>
      <c r="Z8102">
        <v>164</v>
      </c>
      <c r="AA8102">
        <f t="shared" si="1696"/>
        <v>1344</v>
      </c>
      <c r="AB8102">
        <f t="shared" si="1701"/>
        <v>2.2396188915186266E-4</v>
      </c>
      <c r="AC8102" s="175"/>
    </row>
    <row r="8103" spans="1:29">
      <c r="A8103" t="s">
        <v>17439</v>
      </c>
      <c r="B8103" t="s">
        <v>17440</v>
      </c>
      <c r="C8103">
        <v>2.84</v>
      </c>
      <c r="D8103">
        <v>3.32</v>
      </c>
      <c r="E8103">
        <v>2.3199999999999998</v>
      </c>
      <c r="F8103">
        <v>3.08</v>
      </c>
      <c r="G8103">
        <v>4</v>
      </c>
      <c r="H8103">
        <v>2.1800000000000002</v>
      </c>
      <c r="I8103">
        <v>3.84</v>
      </c>
      <c r="J8103">
        <v>4.88</v>
      </c>
      <c r="K8103">
        <v>2.7</v>
      </c>
      <c r="U8103">
        <v>309</v>
      </c>
      <c r="V8103">
        <v>264</v>
      </c>
      <c r="W8103">
        <v>277</v>
      </c>
      <c r="X8103">
        <v>150</v>
      </c>
      <c r="Y8103">
        <v>133</v>
      </c>
      <c r="Z8103">
        <v>149</v>
      </c>
      <c r="AA8103">
        <f t="shared" si="1696"/>
        <v>1282</v>
      </c>
      <c r="AB8103">
        <f t="shared" si="1701"/>
        <v>2.1363031390824995E-4</v>
      </c>
      <c r="AC8103" s="175"/>
    </row>
    <row r="8104" spans="1:29">
      <c r="A8104" t="s">
        <v>17441</v>
      </c>
      <c r="B8104" t="s">
        <v>17442</v>
      </c>
      <c r="C8104">
        <v>2.95</v>
      </c>
      <c r="D8104">
        <v>3.41</v>
      </c>
      <c r="E8104">
        <v>2.36</v>
      </c>
      <c r="F8104">
        <v>3.24</v>
      </c>
      <c r="G8104">
        <v>4.12</v>
      </c>
      <c r="H8104">
        <v>2.2200000000000002</v>
      </c>
      <c r="I8104">
        <v>3.95</v>
      </c>
      <c r="J8104">
        <v>4.95</v>
      </c>
      <c r="K8104">
        <v>2.7</v>
      </c>
      <c r="U8104">
        <v>293</v>
      </c>
      <c r="V8104">
        <v>255</v>
      </c>
      <c r="W8104">
        <v>265</v>
      </c>
      <c r="X8104">
        <v>139</v>
      </c>
      <c r="Y8104">
        <v>129</v>
      </c>
      <c r="Z8104">
        <v>151</v>
      </c>
      <c r="AA8104">
        <f t="shared" si="1696"/>
        <v>1232</v>
      </c>
      <c r="AB8104">
        <f t="shared" si="1701"/>
        <v>2.0529839838920745E-4</v>
      </c>
      <c r="AC8104" s="175"/>
    </row>
    <row r="8105" spans="1:29">
      <c r="A8105" t="s">
        <v>17443</v>
      </c>
      <c r="B8105" t="s">
        <v>17444</v>
      </c>
      <c r="C8105">
        <v>3.03</v>
      </c>
      <c r="D8105">
        <v>3.48</v>
      </c>
      <c r="E8105">
        <v>2.39</v>
      </c>
      <c r="F8105">
        <v>3.37</v>
      </c>
      <c r="G8105">
        <v>4.2300000000000004</v>
      </c>
      <c r="H8105">
        <v>2.2599999999999998</v>
      </c>
      <c r="I8105">
        <v>4.04</v>
      </c>
      <c r="J8105">
        <v>5</v>
      </c>
      <c r="K8105">
        <v>2.7</v>
      </c>
      <c r="U8105">
        <v>280</v>
      </c>
      <c r="V8105">
        <v>252</v>
      </c>
      <c r="W8105">
        <v>260</v>
      </c>
      <c r="X8105">
        <v>131</v>
      </c>
      <c r="Y8105">
        <v>130</v>
      </c>
      <c r="Z8105">
        <v>145</v>
      </c>
      <c r="AA8105">
        <f t="shared" si="1696"/>
        <v>1198</v>
      </c>
      <c r="AB8105">
        <f t="shared" si="1701"/>
        <v>1.9963269583625853E-4</v>
      </c>
      <c r="AC8105" s="175">
        <f t="shared" ref="AC8105" si="1706">SUM(AB8105:AB8108)/4</f>
        <v>1.9142575905000168E-4</v>
      </c>
    </row>
    <row r="8106" spans="1:29">
      <c r="A8106" t="s">
        <v>17445</v>
      </c>
      <c r="B8106" t="s">
        <v>17446</v>
      </c>
      <c r="C8106">
        <v>3.08</v>
      </c>
      <c r="D8106">
        <v>3.52</v>
      </c>
      <c r="E8106">
        <v>2.41</v>
      </c>
      <c r="F8106">
        <v>3.47</v>
      </c>
      <c r="G8106">
        <v>4.32</v>
      </c>
      <c r="H8106">
        <v>2.29</v>
      </c>
      <c r="I8106">
        <v>4.09</v>
      </c>
      <c r="J8106">
        <v>5.03</v>
      </c>
      <c r="K8106">
        <v>2.7</v>
      </c>
      <c r="U8106">
        <v>282</v>
      </c>
      <c r="V8106">
        <v>253</v>
      </c>
      <c r="W8106">
        <v>264</v>
      </c>
      <c r="X8106">
        <v>105</v>
      </c>
      <c r="Y8106">
        <v>119</v>
      </c>
      <c r="Z8106">
        <v>117</v>
      </c>
      <c r="AA8106">
        <f t="shared" si="1696"/>
        <v>1140</v>
      </c>
      <c r="AB8106">
        <f t="shared" si="1701"/>
        <v>1.8996767383416921E-4</v>
      </c>
      <c r="AC8106" s="175"/>
    </row>
    <row r="8107" spans="1:29">
      <c r="A8107" t="s">
        <v>17447</v>
      </c>
      <c r="B8107" t="s">
        <v>17448</v>
      </c>
      <c r="C8107">
        <v>3.07</v>
      </c>
      <c r="D8107">
        <v>3.52</v>
      </c>
      <c r="E8107">
        <v>2.41</v>
      </c>
      <c r="F8107">
        <v>3.51</v>
      </c>
      <c r="G8107">
        <v>4.37</v>
      </c>
      <c r="H8107">
        <v>2.33</v>
      </c>
      <c r="I8107">
        <v>4.09</v>
      </c>
      <c r="J8107">
        <v>5.03</v>
      </c>
      <c r="K8107">
        <v>2.7</v>
      </c>
      <c r="U8107">
        <v>281</v>
      </c>
      <c r="V8107">
        <v>253</v>
      </c>
      <c r="W8107">
        <v>272</v>
      </c>
      <c r="X8107">
        <v>93</v>
      </c>
      <c r="Y8107">
        <v>122</v>
      </c>
      <c r="Z8107">
        <v>112</v>
      </c>
      <c r="AA8107">
        <f t="shared" si="1696"/>
        <v>1133</v>
      </c>
      <c r="AB8107">
        <f t="shared" si="1701"/>
        <v>1.8880120566150326E-4</v>
      </c>
      <c r="AC8107" s="175"/>
    </row>
    <row r="8108" spans="1:29">
      <c r="A8108" t="s">
        <v>17449</v>
      </c>
      <c r="B8108" t="s">
        <v>17450</v>
      </c>
      <c r="C8108">
        <v>2.97</v>
      </c>
      <c r="D8108">
        <v>3.43</v>
      </c>
      <c r="E8108">
        <v>2.37</v>
      </c>
      <c r="F8108">
        <v>3.45</v>
      </c>
      <c r="G8108">
        <v>4.3600000000000003</v>
      </c>
      <c r="H8108">
        <v>2.35</v>
      </c>
      <c r="I8108">
        <v>3.98</v>
      </c>
      <c r="J8108">
        <v>4.97</v>
      </c>
      <c r="K8108">
        <v>2.7</v>
      </c>
      <c r="U8108">
        <v>284</v>
      </c>
      <c r="V8108">
        <v>258</v>
      </c>
      <c r="W8108">
        <v>282</v>
      </c>
      <c r="X8108">
        <v>89</v>
      </c>
      <c r="Y8108">
        <v>111</v>
      </c>
      <c r="Z8108">
        <v>100</v>
      </c>
      <c r="AA8108">
        <f t="shared" si="1696"/>
        <v>1124</v>
      </c>
      <c r="AB8108">
        <f t="shared" si="1701"/>
        <v>1.8730146086807562E-4</v>
      </c>
      <c r="AC8108" s="175"/>
    </row>
    <row r="8109" spans="1:29">
      <c r="A8109" t="s">
        <v>17451</v>
      </c>
      <c r="B8109" t="s">
        <v>17452</v>
      </c>
      <c r="C8109">
        <v>2.84</v>
      </c>
      <c r="D8109">
        <v>3.32</v>
      </c>
      <c r="E8109">
        <v>2.3199999999999998</v>
      </c>
      <c r="F8109">
        <v>3.25</v>
      </c>
      <c r="G8109">
        <v>4.1900000000000004</v>
      </c>
      <c r="H8109">
        <v>2.29</v>
      </c>
      <c r="I8109">
        <v>3.83</v>
      </c>
      <c r="J8109">
        <v>4.88</v>
      </c>
      <c r="K8109">
        <v>2.7</v>
      </c>
      <c r="U8109">
        <v>291</v>
      </c>
      <c r="V8109">
        <v>271</v>
      </c>
      <c r="W8109">
        <v>294</v>
      </c>
      <c r="X8109">
        <v>77</v>
      </c>
      <c r="Y8109">
        <v>109</v>
      </c>
      <c r="Z8109">
        <v>118</v>
      </c>
      <c r="AA8109">
        <f t="shared" si="1696"/>
        <v>1160</v>
      </c>
      <c r="AB8109">
        <f t="shared" si="1701"/>
        <v>1.9330044004178622E-4</v>
      </c>
      <c r="AC8109" s="175">
        <f t="shared" si="1690"/>
        <v>1.9971601499144896E-4</v>
      </c>
    </row>
    <row r="8110" spans="1:29">
      <c r="A8110" t="s">
        <v>17453</v>
      </c>
      <c r="B8110" t="s">
        <v>17454</v>
      </c>
      <c r="C8110">
        <v>2.76</v>
      </c>
      <c r="D8110">
        <v>3.25</v>
      </c>
      <c r="E8110">
        <v>2.2799999999999998</v>
      </c>
      <c r="F8110">
        <v>3.11</v>
      </c>
      <c r="G8110">
        <v>4.08</v>
      </c>
      <c r="H8110">
        <v>2.2400000000000002</v>
      </c>
      <c r="I8110">
        <v>3.75</v>
      </c>
      <c r="J8110">
        <v>4.83</v>
      </c>
      <c r="K8110">
        <v>2.7</v>
      </c>
      <c r="U8110">
        <v>286</v>
      </c>
      <c r="V8110">
        <v>279</v>
      </c>
      <c r="W8110">
        <v>301</v>
      </c>
      <c r="X8110">
        <v>82</v>
      </c>
      <c r="Y8110">
        <v>117</v>
      </c>
      <c r="Z8110">
        <v>139</v>
      </c>
      <c r="AA8110">
        <f t="shared" si="1696"/>
        <v>1204</v>
      </c>
      <c r="AB8110">
        <f t="shared" si="1701"/>
        <v>2.0063252569854363E-4</v>
      </c>
      <c r="AC8110" s="175"/>
    </row>
    <row r="8111" spans="1:29">
      <c r="A8111" t="s">
        <v>17455</v>
      </c>
      <c r="B8111" t="s">
        <v>17456</v>
      </c>
      <c r="C8111">
        <v>2.7</v>
      </c>
      <c r="D8111">
        <v>3.2</v>
      </c>
      <c r="E8111">
        <v>2.2599999999999998</v>
      </c>
      <c r="F8111">
        <v>3.02</v>
      </c>
      <c r="G8111">
        <v>4</v>
      </c>
      <c r="H8111">
        <v>2.21</v>
      </c>
      <c r="I8111">
        <v>3.69</v>
      </c>
      <c r="J8111">
        <v>4.79</v>
      </c>
      <c r="K8111">
        <v>2.7</v>
      </c>
      <c r="U8111">
        <v>277</v>
      </c>
      <c r="V8111">
        <v>284</v>
      </c>
      <c r="W8111">
        <v>305</v>
      </c>
      <c r="X8111">
        <v>87</v>
      </c>
      <c r="Y8111">
        <v>123</v>
      </c>
      <c r="Z8111">
        <v>135</v>
      </c>
      <c r="AA8111">
        <f t="shared" si="1696"/>
        <v>1211</v>
      </c>
      <c r="AB8111">
        <f t="shared" si="1701"/>
        <v>2.0179899387120958E-4</v>
      </c>
      <c r="AC8111" s="175"/>
    </row>
    <row r="8112" spans="1:29">
      <c r="A8112" t="s">
        <v>17457</v>
      </c>
      <c r="B8112" t="s">
        <v>17458</v>
      </c>
      <c r="C8112">
        <v>2.67</v>
      </c>
      <c r="D8112">
        <v>3.17</v>
      </c>
      <c r="E8112">
        <v>2.25</v>
      </c>
      <c r="F8112">
        <v>2.98</v>
      </c>
      <c r="G8112">
        <v>3.96</v>
      </c>
      <c r="H8112">
        <v>2.2000000000000002</v>
      </c>
      <c r="I8112">
        <v>3.65</v>
      </c>
      <c r="J8112">
        <v>4.7699999999999996</v>
      </c>
      <c r="K8112">
        <v>2.7</v>
      </c>
      <c r="U8112">
        <v>265</v>
      </c>
      <c r="V8112">
        <v>282</v>
      </c>
      <c r="W8112">
        <v>302</v>
      </c>
      <c r="X8112">
        <v>101</v>
      </c>
      <c r="Y8112">
        <v>127</v>
      </c>
      <c r="Z8112">
        <v>142</v>
      </c>
      <c r="AA8112">
        <f t="shared" si="1696"/>
        <v>1219</v>
      </c>
      <c r="AB8112">
        <f t="shared" si="1701"/>
        <v>2.0313210035425639E-4</v>
      </c>
      <c r="AC8112" s="175"/>
    </row>
    <row r="8113" spans="1:29">
      <c r="A8113" t="s">
        <v>17459</v>
      </c>
      <c r="B8113" t="s">
        <v>17460</v>
      </c>
      <c r="C8113">
        <v>2.63</v>
      </c>
      <c r="D8113">
        <v>3.13</v>
      </c>
      <c r="E8113">
        <v>2.23</v>
      </c>
      <c r="F8113">
        <v>2.9</v>
      </c>
      <c r="G8113">
        <v>3.89</v>
      </c>
      <c r="H8113">
        <v>2.17</v>
      </c>
      <c r="I8113">
        <v>3.6</v>
      </c>
      <c r="J8113">
        <v>4.74</v>
      </c>
      <c r="K8113">
        <v>2.7</v>
      </c>
      <c r="U8113">
        <v>258</v>
      </c>
      <c r="V8113">
        <v>271</v>
      </c>
      <c r="W8113">
        <v>288</v>
      </c>
      <c r="X8113">
        <v>106</v>
      </c>
      <c r="Y8113">
        <v>138</v>
      </c>
      <c r="Z8113">
        <v>147</v>
      </c>
      <c r="AA8113">
        <f t="shared" si="1696"/>
        <v>1208</v>
      </c>
      <c r="AB8113">
        <f t="shared" si="1701"/>
        <v>2.0129907894006702E-4</v>
      </c>
      <c r="AC8113" s="175">
        <f t="shared" si="1691"/>
        <v>1.6309724628525712E-4</v>
      </c>
    </row>
    <row r="8114" spans="1:29">
      <c r="A8114" t="s">
        <v>17461</v>
      </c>
      <c r="B8114" t="s">
        <v>17462</v>
      </c>
      <c r="C8114">
        <v>2.6</v>
      </c>
      <c r="D8114">
        <v>3.11</v>
      </c>
      <c r="E8114">
        <v>2.2200000000000002</v>
      </c>
      <c r="F8114">
        <v>2.86</v>
      </c>
      <c r="G8114">
        <v>3.85</v>
      </c>
      <c r="H8114">
        <v>2.15</v>
      </c>
      <c r="I8114">
        <v>3.57</v>
      </c>
      <c r="J8114">
        <v>4.72</v>
      </c>
      <c r="K8114">
        <v>2.7</v>
      </c>
      <c r="U8114">
        <v>241</v>
      </c>
      <c r="V8114">
        <v>246</v>
      </c>
      <c r="W8114">
        <v>256</v>
      </c>
      <c r="X8114">
        <v>97</v>
      </c>
      <c r="Y8114">
        <v>134</v>
      </c>
      <c r="Z8114">
        <v>126</v>
      </c>
      <c r="AA8114">
        <f t="shared" si="1696"/>
        <v>1100</v>
      </c>
      <c r="AB8114">
        <f t="shared" si="1701"/>
        <v>1.833021414189352E-4</v>
      </c>
      <c r="AC8114" s="175"/>
    </row>
    <row r="8115" spans="1:29">
      <c r="A8115" t="s">
        <v>17463</v>
      </c>
      <c r="B8115" t="s">
        <v>17464</v>
      </c>
      <c r="C8115">
        <v>2.58</v>
      </c>
      <c r="D8115">
        <v>3.09</v>
      </c>
      <c r="E8115">
        <v>2.21</v>
      </c>
      <c r="F8115">
        <v>2.82</v>
      </c>
      <c r="G8115">
        <v>3.82</v>
      </c>
      <c r="H8115">
        <v>2.14</v>
      </c>
      <c r="I8115">
        <v>3.55</v>
      </c>
      <c r="J8115">
        <v>4.71</v>
      </c>
      <c r="K8115">
        <v>2.7</v>
      </c>
      <c r="U8115">
        <v>210</v>
      </c>
      <c r="V8115">
        <v>213</v>
      </c>
      <c r="W8115">
        <v>190</v>
      </c>
      <c r="X8115">
        <v>94</v>
      </c>
      <c r="Y8115">
        <v>122</v>
      </c>
      <c r="Z8115">
        <v>73</v>
      </c>
      <c r="AA8115">
        <f t="shared" si="1696"/>
        <v>902</v>
      </c>
      <c r="AB8115">
        <f t="shared" si="1701"/>
        <v>1.5030775596352688E-4</v>
      </c>
      <c r="AC8115" s="175"/>
    </row>
    <row r="8116" spans="1:29">
      <c r="A8116" t="s">
        <v>17465</v>
      </c>
      <c r="B8116" t="s">
        <v>17466</v>
      </c>
      <c r="C8116">
        <v>2.5499999999999998</v>
      </c>
      <c r="D8116">
        <v>3.06</v>
      </c>
      <c r="E8116">
        <v>2.2000000000000002</v>
      </c>
      <c r="F8116">
        <v>2.77</v>
      </c>
      <c r="G8116">
        <v>3.77</v>
      </c>
      <c r="H8116">
        <v>2.13</v>
      </c>
      <c r="I8116">
        <v>3.51</v>
      </c>
      <c r="J8116">
        <v>4.6900000000000004</v>
      </c>
      <c r="K8116">
        <v>2.7</v>
      </c>
      <c r="U8116">
        <v>198</v>
      </c>
      <c r="V8116">
        <v>156</v>
      </c>
      <c r="W8116">
        <v>160</v>
      </c>
      <c r="X8116">
        <v>70</v>
      </c>
      <c r="Y8116">
        <v>91</v>
      </c>
      <c r="Z8116">
        <v>30</v>
      </c>
      <c r="AA8116">
        <f t="shared" si="1696"/>
        <v>705</v>
      </c>
      <c r="AB8116">
        <f t="shared" si="1701"/>
        <v>1.1748000881849939E-4</v>
      </c>
      <c r="AC8116" s="175"/>
    </row>
    <row r="8117" spans="1:29">
      <c r="A8117" t="s">
        <v>17467</v>
      </c>
      <c r="B8117" t="s">
        <v>17468</v>
      </c>
      <c r="C8117">
        <v>2.5299999999999998</v>
      </c>
      <c r="D8117">
        <v>3.04</v>
      </c>
      <c r="E8117">
        <v>2.19</v>
      </c>
      <c r="F8117">
        <v>2.74</v>
      </c>
      <c r="G8117">
        <v>3.74</v>
      </c>
      <c r="H8117">
        <v>2.11</v>
      </c>
      <c r="I8117">
        <v>3.49</v>
      </c>
      <c r="J8117">
        <v>4.67</v>
      </c>
      <c r="K8117">
        <v>2.7</v>
      </c>
      <c r="U8117">
        <v>218</v>
      </c>
      <c r="V8117">
        <v>148</v>
      </c>
      <c r="W8117">
        <v>168</v>
      </c>
      <c r="X8117">
        <v>66</v>
      </c>
      <c r="Y8117">
        <v>68</v>
      </c>
      <c r="Z8117">
        <v>13</v>
      </c>
      <c r="AA8117">
        <f t="shared" si="1696"/>
        <v>681</v>
      </c>
      <c r="AB8117">
        <f t="shared" si="1701"/>
        <v>1.1348068936935898E-4</v>
      </c>
      <c r="AC8117" s="175">
        <f t="shared" si="1692"/>
        <v>1.2160430700042542E-4</v>
      </c>
    </row>
    <row r="8118" spans="1:29">
      <c r="A8118" t="s">
        <v>17469</v>
      </c>
      <c r="B8118" t="s">
        <v>17470</v>
      </c>
      <c r="C8118">
        <v>2.5099999999999998</v>
      </c>
      <c r="D8118">
        <v>3.03</v>
      </c>
      <c r="E8118">
        <v>2.1800000000000002</v>
      </c>
      <c r="F8118">
        <v>2.72</v>
      </c>
      <c r="G8118">
        <v>3.73</v>
      </c>
      <c r="H8118">
        <v>2.11</v>
      </c>
      <c r="I8118">
        <v>3.47</v>
      </c>
      <c r="J8118">
        <v>4.66</v>
      </c>
      <c r="K8118">
        <v>2.7</v>
      </c>
      <c r="U8118">
        <v>224</v>
      </c>
      <c r="V8118">
        <v>156</v>
      </c>
      <c r="W8118">
        <v>172</v>
      </c>
      <c r="X8118">
        <v>83</v>
      </c>
      <c r="Y8118">
        <v>71</v>
      </c>
      <c r="Z8118">
        <v>15</v>
      </c>
      <c r="AA8118">
        <f t="shared" si="1696"/>
        <v>721</v>
      </c>
      <c r="AB8118">
        <f t="shared" si="1701"/>
        <v>1.2014622178459299E-4</v>
      </c>
      <c r="AC8118" s="175"/>
    </row>
    <row r="8119" spans="1:29">
      <c r="A8119" t="s">
        <v>17471</v>
      </c>
      <c r="B8119" t="s">
        <v>17472</v>
      </c>
      <c r="C8119">
        <v>2.5</v>
      </c>
      <c r="D8119">
        <v>3.02</v>
      </c>
      <c r="E8119">
        <v>2.1800000000000002</v>
      </c>
      <c r="F8119">
        <v>2.7</v>
      </c>
      <c r="G8119">
        <v>3.71</v>
      </c>
      <c r="H8119">
        <v>2.1</v>
      </c>
      <c r="I8119">
        <v>3.46</v>
      </c>
      <c r="J8119">
        <v>4.66</v>
      </c>
      <c r="K8119">
        <v>2.7</v>
      </c>
      <c r="U8119">
        <v>229</v>
      </c>
      <c r="V8119">
        <v>159</v>
      </c>
      <c r="W8119">
        <v>177</v>
      </c>
      <c r="X8119">
        <v>87</v>
      </c>
      <c r="Y8119">
        <v>69</v>
      </c>
      <c r="Z8119">
        <v>12</v>
      </c>
      <c r="AA8119">
        <f t="shared" si="1696"/>
        <v>733</v>
      </c>
      <c r="AB8119">
        <f t="shared" si="1701"/>
        <v>1.2214588150916318E-4</v>
      </c>
      <c r="AC8119" s="175"/>
    </row>
    <row r="8120" spans="1:29">
      <c r="A8120" t="s">
        <v>17473</v>
      </c>
      <c r="B8120" t="s">
        <v>17474</v>
      </c>
      <c r="C8120">
        <v>2.48</v>
      </c>
      <c r="D8120">
        <v>3</v>
      </c>
      <c r="E8120">
        <v>2.17</v>
      </c>
      <c r="F8120">
        <v>2.66</v>
      </c>
      <c r="G8120">
        <v>3.67</v>
      </c>
      <c r="H8120">
        <v>2.08</v>
      </c>
      <c r="I8120">
        <v>3.43</v>
      </c>
      <c r="J8120">
        <v>4.6399999999999997</v>
      </c>
      <c r="K8120">
        <v>2.7</v>
      </c>
      <c r="U8120">
        <v>245</v>
      </c>
      <c r="V8120">
        <v>174</v>
      </c>
      <c r="W8120">
        <v>188</v>
      </c>
      <c r="X8120">
        <v>88</v>
      </c>
      <c r="Y8120">
        <v>66</v>
      </c>
      <c r="Z8120">
        <v>23</v>
      </c>
      <c r="AA8120">
        <f t="shared" si="1696"/>
        <v>784</v>
      </c>
      <c r="AB8120">
        <f t="shared" si="1701"/>
        <v>1.3064443533858654E-4</v>
      </c>
      <c r="AC8120" s="175"/>
    </row>
    <row r="8121" spans="1:29">
      <c r="A8121" t="s">
        <v>17475</v>
      </c>
      <c r="B8121" t="s">
        <v>17476</v>
      </c>
      <c r="C8121">
        <v>2.46</v>
      </c>
      <c r="D8121">
        <v>2.98</v>
      </c>
      <c r="E8121">
        <v>2.16</v>
      </c>
      <c r="F8121">
        <v>2.63</v>
      </c>
      <c r="G8121">
        <v>3.65</v>
      </c>
      <c r="H8121">
        <v>2.0699999999999998</v>
      </c>
      <c r="I8121">
        <v>3.41</v>
      </c>
      <c r="J8121">
        <v>4.63</v>
      </c>
      <c r="K8121">
        <v>2.7</v>
      </c>
      <c r="U8121">
        <v>253</v>
      </c>
      <c r="V8121">
        <v>207</v>
      </c>
      <c r="W8121">
        <v>215</v>
      </c>
      <c r="X8121">
        <v>122</v>
      </c>
      <c r="Y8121">
        <v>106</v>
      </c>
      <c r="Z8121">
        <v>53</v>
      </c>
      <c r="AA8121">
        <f t="shared" si="1696"/>
        <v>956</v>
      </c>
      <c r="AB8121">
        <f t="shared" si="1701"/>
        <v>1.5930622472409278E-4</v>
      </c>
      <c r="AC8121" s="175">
        <f t="shared" si="1693"/>
        <v>2.2950261297202592E-4</v>
      </c>
    </row>
    <row r="8122" spans="1:29">
      <c r="A8122" t="s">
        <v>17477</v>
      </c>
      <c r="B8122" t="s">
        <v>17478</v>
      </c>
      <c r="C8122">
        <v>2.4500000000000002</v>
      </c>
      <c r="D8122">
        <v>2.97</v>
      </c>
      <c r="E8122">
        <v>2.16</v>
      </c>
      <c r="F8122">
        <v>2.61</v>
      </c>
      <c r="G8122">
        <v>3.62</v>
      </c>
      <c r="H8122">
        <v>2.06</v>
      </c>
      <c r="I8122">
        <v>3.4</v>
      </c>
      <c r="J8122">
        <v>4.62</v>
      </c>
      <c r="K8122">
        <v>2.7</v>
      </c>
      <c r="U8122">
        <v>290</v>
      </c>
      <c r="V8122">
        <v>308</v>
      </c>
      <c r="W8122">
        <v>276</v>
      </c>
      <c r="X8122">
        <v>196</v>
      </c>
      <c r="Y8122">
        <v>144</v>
      </c>
      <c r="Z8122">
        <v>168</v>
      </c>
      <c r="AA8122">
        <f t="shared" si="1696"/>
        <v>1382</v>
      </c>
      <c r="AB8122">
        <f t="shared" si="1701"/>
        <v>2.3029414494633496E-4</v>
      </c>
      <c r="AC8122" s="175"/>
    </row>
    <row r="8123" spans="1:29">
      <c r="A8123" t="s">
        <v>17479</v>
      </c>
      <c r="B8123" t="s">
        <v>17480</v>
      </c>
      <c r="C8123">
        <v>2.4500000000000002</v>
      </c>
      <c r="D8123">
        <v>2.97</v>
      </c>
      <c r="E8123">
        <v>2.15</v>
      </c>
      <c r="F8123">
        <v>2.6</v>
      </c>
      <c r="G8123">
        <v>3.61</v>
      </c>
      <c r="H8123">
        <v>2.06</v>
      </c>
      <c r="I8123">
        <v>3.4</v>
      </c>
      <c r="J8123">
        <v>4.62</v>
      </c>
      <c r="K8123">
        <v>2.7</v>
      </c>
      <c r="U8123">
        <v>336</v>
      </c>
      <c r="V8123">
        <v>312</v>
      </c>
      <c r="W8123">
        <v>346</v>
      </c>
      <c r="X8123">
        <v>222</v>
      </c>
      <c r="Y8123">
        <v>122</v>
      </c>
      <c r="Z8123">
        <v>262</v>
      </c>
      <c r="AA8123">
        <f t="shared" si="1696"/>
        <v>1600</v>
      </c>
      <c r="AB8123">
        <f t="shared" si="1701"/>
        <v>2.6662129660936032E-4</v>
      </c>
      <c r="AC8123" s="175"/>
    </row>
    <row r="8124" spans="1:29">
      <c r="A8124" t="s">
        <v>17481</v>
      </c>
      <c r="B8124" t="s">
        <v>17482</v>
      </c>
      <c r="C8124">
        <v>2.44</v>
      </c>
      <c r="D8124">
        <v>2.96</v>
      </c>
      <c r="E8124">
        <v>2.15</v>
      </c>
      <c r="F8124">
        <v>2.59</v>
      </c>
      <c r="G8124">
        <v>3.61</v>
      </c>
      <c r="H8124">
        <v>2.06</v>
      </c>
      <c r="I8124">
        <v>3.39</v>
      </c>
      <c r="J8124">
        <v>4.6100000000000003</v>
      </c>
      <c r="K8124">
        <v>2.7</v>
      </c>
      <c r="U8124">
        <v>356</v>
      </c>
      <c r="V8124">
        <v>290</v>
      </c>
      <c r="W8124">
        <v>325</v>
      </c>
      <c r="X8124">
        <v>220</v>
      </c>
      <c r="Y8124">
        <v>154</v>
      </c>
      <c r="Z8124">
        <v>226</v>
      </c>
      <c r="AA8124">
        <f t="shared" si="1696"/>
        <v>1571</v>
      </c>
      <c r="AB8124">
        <f t="shared" si="1701"/>
        <v>2.6178878560831565E-4</v>
      </c>
      <c r="AC8124" s="175"/>
    </row>
    <row r="8125" spans="1:29">
      <c r="A8125" t="s">
        <v>17483</v>
      </c>
      <c r="B8125" t="s">
        <v>17484</v>
      </c>
      <c r="C8125">
        <v>2.4700000000000002</v>
      </c>
      <c r="D8125">
        <v>2.99</v>
      </c>
      <c r="E8125">
        <v>2.16</v>
      </c>
      <c r="F8125">
        <v>2.58</v>
      </c>
      <c r="G8125">
        <v>3.57</v>
      </c>
      <c r="H8125">
        <v>2.0299999999999998</v>
      </c>
      <c r="I8125">
        <v>3.43</v>
      </c>
      <c r="J8125">
        <v>4.6399999999999997</v>
      </c>
      <c r="K8125">
        <v>2.7</v>
      </c>
      <c r="U8125">
        <v>376</v>
      </c>
      <c r="V8125">
        <v>295</v>
      </c>
      <c r="W8125">
        <v>321</v>
      </c>
      <c r="X8125">
        <v>166</v>
      </c>
      <c r="Y8125">
        <v>138</v>
      </c>
      <c r="Z8125">
        <v>171</v>
      </c>
      <c r="AA8125">
        <f t="shared" si="1696"/>
        <v>1467</v>
      </c>
      <c r="AB8125">
        <f t="shared" si="1701"/>
        <v>2.4445840132870722E-4</v>
      </c>
      <c r="AC8125" s="175">
        <f t="shared" si="1694"/>
        <v>2.3000252790316848E-4</v>
      </c>
    </row>
    <row r="8126" spans="1:29">
      <c r="A8126" t="s">
        <v>17485</v>
      </c>
      <c r="B8126" t="s">
        <v>17486</v>
      </c>
      <c r="C8126">
        <v>2.57</v>
      </c>
      <c r="D8126">
        <v>3.08</v>
      </c>
      <c r="E8126">
        <v>2.2000000000000002</v>
      </c>
      <c r="F8126">
        <v>2.62</v>
      </c>
      <c r="G8126">
        <v>3.58</v>
      </c>
      <c r="H8126">
        <v>2</v>
      </c>
      <c r="I8126">
        <v>3.54</v>
      </c>
      <c r="J8126">
        <v>4.7</v>
      </c>
      <c r="K8126">
        <v>2.7</v>
      </c>
      <c r="U8126">
        <v>357</v>
      </c>
      <c r="V8126">
        <v>288</v>
      </c>
      <c r="W8126">
        <v>309</v>
      </c>
      <c r="X8126">
        <v>154</v>
      </c>
      <c r="Y8126">
        <v>140</v>
      </c>
      <c r="Z8126">
        <v>164</v>
      </c>
      <c r="AA8126">
        <f t="shared" si="1696"/>
        <v>1412</v>
      </c>
      <c r="AB8126">
        <f t="shared" si="1701"/>
        <v>2.3529329425776046E-4</v>
      </c>
      <c r="AC8126" s="175"/>
    </row>
    <row r="8127" spans="1:29">
      <c r="A8127" t="s">
        <v>17487</v>
      </c>
      <c r="B8127" t="s">
        <v>17488</v>
      </c>
      <c r="C8127">
        <v>2.67</v>
      </c>
      <c r="D8127">
        <v>3.17</v>
      </c>
      <c r="E8127">
        <v>2.25</v>
      </c>
      <c r="F8127">
        <v>2.7</v>
      </c>
      <c r="G8127">
        <v>3.62</v>
      </c>
      <c r="H8127">
        <v>1.99</v>
      </c>
      <c r="I8127">
        <v>3.65</v>
      </c>
      <c r="J8127">
        <v>4.7699999999999996</v>
      </c>
      <c r="K8127">
        <v>2.7</v>
      </c>
      <c r="U8127">
        <v>335</v>
      </c>
      <c r="V8127">
        <v>280</v>
      </c>
      <c r="W8127">
        <v>298</v>
      </c>
      <c r="X8127">
        <v>151</v>
      </c>
      <c r="Y8127">
        <v>133</v>
      </c>
      <c r="Z8127">
        <v>149</v>
      </c>
      <c r="AA8127">
        <f t="shared" si="1696"/>
        <v>1346</v>
      </c>
      <c r="AB8127">
        <f t="shared" si="1701"/>
        <v>2.2429516577262437E-4</v>
      </c>
      <c r="AC8127" s="175"/>
    </row>
    <row r="8128" spans="1:29">
      <c r="A8128" t="s">
        <v>17489</v>
      </c>
      <c r="B8128" t="s">
        <v>17490</v>
      </c>
      <c r="C8128">
        <v>2.77</v>
      </c>
      <c r="D8128">
        <v>3.26</v>
      </c>
      <c r="E8128">
        <v>2.29</v>
      </c>
      <c r="F8128">
        <v>2.8</v>
      </c>
      <c r="G8128">
        <v>3.68</v>
      </c>
      <c r="H8128">
        <v>2</v>
      </c>
      <c r="I8128">
        <v>3.76</v>
      </c>
      <c r="J8128">
        <v>4.84</v>
      </c>
      <c r="K8128">
        <v>2.7</v>
      </c>
      <c r="U8128">
        <v>320</v>
      </c>
      <c r="V8128">
        <v>272</v>
      </c>
      <c r="W8128">
        <v>284</v>
      </c>
      <c r="X8128">
        <v>140</v>
      </c>
      <c r="Y8128">
        <v>129</v>
      </c>
      <c r="Z8128">
        <v>151</v>
      </c>
      <c r="AA8128">
        <f t="shared" si="1696"/>
        <v>1296</v>
      </c>
      <c r="AB8128">
        <f t="shared" si="1701"/>
        <v>2.1596325025358186E-4</v>
      </c>
      <c r="AC8128" s="175"/>
    </row>
    <row r="8129" spans="1:29">
      <c r="A8129" t="s">
        <v>17491</v>
      </c>
      <c r="B8129" t="s">
        <v>17492</v>
      </c>
      <c r="C8129">
        <v>2.83</v>
      </c>
      <c r="D8129">
        <v>3.32</v>
      </c>
      <c r="E8129">
        <v>2.31</v>
      </c>
      <c r="F8129">
        <v>2.89</v>
      </c>
      <c r="G8129">
        <v>3.76</v>
      </c>
      <c r="H8129">
        <v>2.02</v>
      </c>
      <c r="I8129">
        <v>3.83</v>
      </c>
      <c r="J8129">
        <v>4.88</v>
      </c>
      <c r="K8129">
        <v>2.7</v>
      </c>
      <c r="U8129">
        <v>305</v>
      </c>
      <c r="V8129">
        <v>269</v>
      </c>
      <c r="W8129">
        <v>279</v>
      </c>
      <c r="X8129">
        <v>133</v>
      </c>
      <c r="Y8129">
        <v>130</v>
      </c>
      <c r="Z8129">
        <v>145</v>
      </c>
      <c r="AA8129">
        <f t="shared" si="1696"/>
        <v>1261</v>
      </c>
      <c r="AB8129">
        <f t="shared" si="1701"/>
        <v>2.1013090939025209E-4</v>
      </c>
      <c r="AC8129" s="175">
        <f t="shared" si="1695"/>
        <v>2.015073768280431E-4</v>
      </c>
    </row>
    <row r="8130" spans="1:29">
      <c r="A8130" t="s">
        <v>17493</v>
      </c>
      <c r="B8130" t="s">
        <v>17494</v>
      </c>
      <c r="C8130">
        <v>2.86</v>
      </c>
      <c r="D8130">
        <v>3.34</v>
      </c>
      <c r="E8130">
        <v>2.3199999999999998</v>
      </c>
      <c r="F8130">
        <v>2.96</v>
      </c>
      <c r="G8130">
        <v>3.83</v>
      </c>
      <c r="H8130">
        <v>2.06</v>
      </c>
      <c r="I8130">
        <v>3.86</v>
      </c>
      <c r="J8130">
        <v>4.9000000000000004</v>
      </c>
      <c r="K8130">
        <v>2.7</v>
      </c>
      <c r="U8130">
        <v>305</v>
      </c>
      <c r="V8130">
        <v>268</v>
      </c>
      <c r="W8130">
        <v>283</v>
      </c>
      <c r="X8130">
        <v>106</v>
      </c>
      <c r="Y8130">
        <v>119</v>
      </c>
      <c r="Z8130">
        <v>117</v>
      </c>
      <c r="AA8130">
        <f t="shared" si="1696"/>
        <v>1198</v>
      </c>
      <c r="AB8130">
        <f t="shared" si="1701"/>
        <v>1.9963269583625853E-4</v>
      </c>
      <c r="AC8130" s="175"/>
    </row>
    <row r="8131" spans="1:29">
      <c r="A8131" t="s">
        <v>17495</v>
      </c>
      <c r="B8131" t="s">
        <v>17496</v>
      </c>
      <c r="C8131">
        <v>2.84</v>
      </c>
      <c r="D8131">
        <v>3.32</v>
      </c>
      <c r="E8131">
        <v>2.3199999999999998</v>
      </c>
      <c r="F8131">
        <v>2.99</v>
      </c>
      <c r="G8131">
        <v>3.88</v>
      </c>
      <c r="H8131">
        <v>2.1</v>
      </c>
      <c r="I8131">
        <v>3.84</v>
      </c>
      <c r="J8131">
        <v>4.8899999999999997</v>
      </c>
      <c r="K8131">
        <v>2.7</v>
      </c>
      <c r="U8131">
        <v>305</v>
      </c>
      <c r="V8131">
        <v>268</v>
      </c>
      <c r="W8131">
        <v>292</v>
      </c>
      <c r="X8131">
        <v>94</v>
      </c>
      <c r="Y8131">
        <v>122</v>
      </c>
      <c r="Z8131">
        <v>112</v>
      </c>
      <c r="AA8131">
        <f t="shared" si="1696"/>
        <v>1193</v>
      </c>
      <c r="AB8131">
        <f t="shared" si="1701"/>
        <v>1.9879950428435428E-4</v>
      </c>
      <c r="AC8131" s="175"/>
    </row>
    <row r="8132" spans="1:29">
      <c r="A8132" t="s">
        <v>17497</v>
      </c>
      <c r="B8132" t="s">
        <v>17498</v>
      </c>
      <c r="C8132">
        <v>2.76</v>
      </c>
      <c r="D8132">
        <v>3.25</v>
      </c>
      <c r="E8132">
        <v>2.2799999999999998</v>
      </c>
      <c r="F8132">
        <v>2.97</v>
      </c>
      <c r="G8132">
        <v>3.9</v>
      </c>
      <c r="H8132">
        <v>2.13</v>
      </c>
      <c r="I8132">
        <v>3.75</v>
      </c>
      <c r="J8132">
        <v>4.83</v>
      </c>
      <c r="K8132">
        <v>2.7</v>
      </c>
      <c r="U8132">
        <v>308</v>
      </c>
      <c r="V8132">
        <v>274</v>
      </c>
      <c r="W8132">
        <v>302</v>
      </c>
      <c r="X8132">
        <v>90</v>
      </c>
      <c r="Y8132">
        <v>111</v>
      </c>
      <c r="Z8132">
        <v>100</v>
      </c>
      <c r="AA8132">
        <f t="shared" si="1696"/>
        <v>1185</v>
      </c>
      <c r="AB8132">
        <f t="shared" si="1701"/>
        <v>1.9746639780130748E-4</v>
      </c>
      <c r="AC8132" s="175"/>
    </row>
    <row r="8133" spans="1:29">
      <c r="A8133" t="s">
        <v>17499</v>
      </c>
      <c r="B8133" t="s">
        <v>17500</v>
      </c>
      <c r="C8133">
        <v>2.68</v>
      </c>
      <c r="D8133">
        <v>3.18</v>
      </c>
      <c r="E8133">
        <v>2.25</v>
      </c>
      <c r="F8133">
        <v>2.89</v>
      </c>
      <c r="G8133">
        <v>3.85</v>
      </c>
      <c r="H8133">
        <v>2.12</v>
      </c>
      <c r="I8133">
        <v>3.66</v>
      </c>
      <c r="J8133">
        <v>4.78</v>
      </c>
      <c r="K8133">
        <v>2.7</v>
      </c>
      <c r="U8133">
        <v>313</v>
      </c>
      <c r="V8133">
        <v>287</v>
      </c>
      <c r="W8133">
        <v>315</v>
      </c>
      <c r="X8133">
        <v>78</v>
      </c>
      <c r="Y8133">
        <v>109</v>
      </c>
      <c r="Z8133">
        <v>118</v>
      </c>
      <c r="AA8133">
        <f t="shared" si="1696"/>
        <v>1220</v>
      </c>
      <c r="AB8133">
        <f t="shared" si="1701"/>
        <v>2.0329873866463725E-4</v>
      </c>
      <c r="AC8133" s="175">
        <f t="shared" si="1697"/>
        <v>2.0963099445910953E-4</v>
      </c>
    </row>
    <row r="8134" spans="1:29">
      <c r="A8134" t="s">
        <v>17501</v>
      </c>
      <c r="B8134" t="s">
        <v>17502</v>
      </c>
      <c r="C8134">
        <v>2.65</v>
      </c>
      <c r="D8134">
        <v>3.15</v>
      </c>
      <c r="E8134">
        <v>2.2400000000000002</v>
      </c>
      <c r="F8134">
        <v>2.86</v>
      </c>
      <c r="G8134">
        <v>3.82</v>
      </c>
      <c r="H8134">
        <v>2.12</v>
      </c>
      <c r="I8134">
        <v>3.63</v>
      </c>
      <c r="J8134">
        <v>4.76</v>
      </c>
      <c r="K8134">
        <v>2.7</v>
      </c>
      <c r="U8134">
        <v>310</v>
      </c>
      <c r="V8134">
        <v>295</v>
      </c>
      <c r="W8134">
        <v>321</v>
      </c>
      <c r="X8134">
        <v>83</v>
      </c>
      <c r="Y8134">
        <v>117</v>
      </c>
      <c r="Z8134">
        <v>139</v>
      </c>
      <c r="AA8134">
        <f t="shared" ref="AA8134:AA8197" si="1707">SUM(U8134:Z8134)</f>
        <v>1265</v>
      </c>
      <c r="AB8134">
        <f t="shared" si="1701"/>
        <v>2.1079746263177548E-4</v>
      </c>
      <c r="AC8134" s="175"/>
    </row>
    <row r="8135" spans="1:29">
      <c r="A8135" t="s">
        <v>17503</v>
      </c>
      <c r="B8135" t="s">
        <v>17504</v>
      </c>
      <c r="C8135">
        <v>2.64</v>
      </c>
      <c r="D8135">
        <v>3.14</v>
      </c>
      <c r="E8135">
        <v>2.23</v>
      </c>
      <c r="F8135">
        <v>2.84</v>
      </c>
      <c r="G8135">
        <v>3.81</v>
      </c>
      <c r="H8135">
        <v>2.11</v>
      </c>
      <c r="I8135">
        <v>3.61</v>
      </c>
      <c r="J8135">
        <v>4.75</v>
      </c>
      <c r="K8135">
        <v>2.7</v>
      </c>
      <c r="U8135">
        <v>300</v>
      </c>
      <c r="V8135">
        <v>299</v>
      </c>
      <c r="W8135">
        <v>325</v>
      </c>
      <c r="X8135">
        <v>88</v>
      </c>
      <c r="Y8135">
        <v>123</v>
      </c>
      <c r="Z8135">
        <v>135</v>
      </c>
      <c r="AA8135">
        <f t="shared" si="1707"/>
        <v>1270</v>
      </c>
      <c r="AB8135">
        <f t="shared" si="1701"/>
        <v>2.1163065418367975E-4</v>
      </c>
      <c r="AC8135" s="175"/>
    </row>
    <row r="8136" spans="1:29">
      <c r="A8136" t="s">
        <v>17505</v>
      </c>
      <c r="B8136" t="s">
        <v>17506</v>
      </c>
      <c r="C8136">
        <v>2.62</v>
      </c>
      <c r="D8136">
        <v>3.12</v>
      </c>
      <c r="E8136">
        <v>2.2200000000000002</v>
      </c>
      <c r="F8136">
        <v>2.81</v>
      </c>
      <c r="G8136">
        <v>3.78</v>
      </c>
      <c r="H8136">
        <v>2.1</v>
      </c>
      <c r="I8136">
        <v>3.59</v>
      </c>
      <c r="J8136">
        <v>4.74</v>
      </c>
      <c r="K8136">
        <v>2.7</v>
      </c>
      <c r="U8136">
        <v>288</v>
      </c>
      <c r="V8136">
        <v>297</v>
      </c>
      <c r="W8136">
        <v>321</v>
      </c>
      <c r="X8136">
        <v>102</v>
      </c>
      <c r="Y8136">
        <v>127</v>
      </c>
      <c r="Z8136">
        <v>142</v>
      </c>
      <c r="AA8136">
        <f t="shared" si="1707"/>
        <v>1277</v>
      </c>
      <c r="AB8136">
        <f t="shared" si="1701"/>
        <v>2.1279712235634571E-4</v>
      </c>
      <c r="AC8136" s="175"/>
    </row>
    <row r="8137" spans="1:29">
      <c r="A8137" t="s">
        <v>17507</v>
      </c>
      <c r="B8137" t="s">
        <v>17508</v>
      </c>
      <c r="C8137">
        <v>2.6</v>
      </c>
      <c r="D8137">
        <v>3.11</v>
      </c>
      <c r="E8137">
        <v>2.2200000000000002</v>
      </c>
      <c r="F8137">
        <v>2.79</v>
      </c>
      <c r="G8137">
        <v>3.76</v>
      </c>
      <c r="H8137">
        <v>2.1</v>
      </c>
      <c r="I8137">
        <v>3.58</v>
      </c>
      <c r="J8137">
        <v>4.7300000000000004</v>
      </c>
      <c r="K8137">
        <v>2.7</v>
      </c>
      <c r="U8137">
        <v>278</v>
      </c>
      <c r="V8137">
        <v>286</v>
      </c>
      <c r="W8137">
        <v>306</v>
      </c>
      <c r="X8137">
        <v>106</v>
      </c>
      <c r="Y8137">
        <v>138</v>
      </c>
      <c r="Z8137">
        <v>147</v>
      </c>
      <c r="AA8137">
        <f t="shared" si="1707"/>
        <v>1261</v>
      </c>
      <c r="AB8137">
        <f t="shared" si="1701"/>
        <v>2.1013090939025209E-4</v>
      </c>
      <c r="AC8137" s="175">
        <f t="shared" si="1698"/>
        <v>1.7109588518353792E-4</v>
      </c>
    </row>
    <row r="8138" spans="1:29">
      <c r="A8138" t="s">
        <v>17509</v>
      </c>
      <c r="B8138" t="s">
        <v>17510</v>
      </c>
      <c r="C8138">
        <v>2.59</v>
      </c>
      <c r="D8138">
        <v>3.1</v>
      </c>
      <c r="E8138">
        <v>2.2200000000000002</v>
      </c>
      <c r="F8138">
        <v>2.77</v>
      </c>
      <c r="G8138">
        <v>3.75</v>
      </c>
      <c r="H8138">
        <v>2.09</v>
      </c>
      <c r="I8138">
        <v>3.56</v>
      </c>
      <c r="J8138">
        <v>4.72</v>
      </c>
      <c r="K8138">
        <v>2.7</v>
      </c>
      <c r="U8138">
        <v>260</v>
      </c>
      <c r="V8138">
        <v>260</v>
      </c>
      <c r="W8138">
        <v>273</v>
      </c>
      <c r="X8138">
        <v>98</v>
      </c>
      <c r="Y8138">
        <v>134</v>
      </c>
      <c r="Z8138">
        <v>126</v>
      </c>
      <c r="AA8138">
        <f t="shared" si="1707"/>
        <v>1151</v>
      </c>
      <c r="AB8138">
        <f t="shared" si="1701"/>
        <v>1.9180069524835856E-4</v>
      </c>
      <c r="AC8138" s="175"/>
    </row>
    <row r="8139" spans="1:29">
      <c r="A8139" t="s">
        <v>17511</v>
      </c>
      <c r="B8139" t="s">
        <v>17512</v>
      </c>
      <c r="C8139">
        <v>2.58</v>
      </c>
      <c r="D8139">
        <v>3.09</v>
      </c>
      <c r="E8139">
        <v>2.21</v>
      </c>
      <c r="F8139">
        <v>2.74</v>
      </c>
      <c r="G8139">
        <v>3.72</v>
      </c>
      <c r="H8139">
        <v>2.08</v>
      </c>
      <c r="I8139">
        <v>3.55</v>
      </c>
      <c r="J8139">
        <v>4.71</v>
      </c>
      <c r="K8139">
        <v>2.7</v>
      </c>
      <c r="U8139">
        <v>228</v>
      </c>
      <c r="V8139">
        <v>226</v>
      </c>
      <c r="W8139">
        <v>205</v>
      </c>
      <c r="X8139">
        <v>95</v>
      </c>
      <c r="Y8139">
        <v>122</v>
      </c>
      <c r="Z8139">
        <v>73</v>
      </c>
      <c r="AA8139">
        <f t="shared" si="1707"/>
        <v>949</v>
      </c>
      <c r="AB8139">
        <f t="shared" si="1701"/>
        <v>1.5813975655142682E-4</v>
      </c>
      <c r="AC8139" s="175"/>
    </row>
    <row r="8140" spans="1:29">
      <c r="A8140" t="s">
        <v>17513</v>
      </c>
      <c r="B8140" t="s">
        <v>17514</v>
      </c>
      <c r="C8140">
        <v>2.57</v>
      </c>
      <c r="D8140">
        <v>3.08</v>
      </c>
      <c r="E8140">
        <v>2.21</v>
      </c>
      <c r="F8140">
        <v>2.73</v>
      </c>
      <c r="G8140">
        <v>3.71</v>
      </c>
      <c r="H8140">
        <v>2.08</v>
      </c>
      <c r="I8140">
        <v>3.54</v>
      </c>
      <c r="J8140">
        <v>4.71</v>
      </c>
      <c r="K8140">
        <v>2.7</v>
      </c>
      <c r="U8140">
        <v>215</v>
      </c>
      <c r="V8140">
        <v>165</v>
      </c>
      <c r="W8140">
        <v>174</v>
      </c>
      <c r="X8140">
        <v>71</v>
      </c>
      <c r="Y8140">
        <v>91</v>
      </c>
      <c r="Z8140">
        <v>30</v>
      </c>
      <c r="AA8140">
        <f t="shared" si="1707"/>
        <v>746</v>
      </c>
      <c r="AB8140">
        <f t="shared" si="1701"/>
        <v>1.2431217954411423E-4</v>
      </c>
      <c r="AC8140" s="175"/>
    </row>
    <row r="8141" spans="1:29">
      <c r="A8141" t="s">
        <v>17515</v>
      </c>
      <c r="B8141" t="s">
        <v>17516</v>
      </c>
      <c r="C8141">
        <v>2.56</v>
      </c>
      <c r="D8141">
        <v>3.07</v>
      </c>
      <c r="E8141">
        <v>2.21</v>
      </c>
      <c r="F8141">
        <v>2.7</v>
      </c>
      <c r="G8141">
        <v>3.68</v>
      </c>
      <c r="H8141">
        <v>2.0699999999999998</v>
      </c>
      <c r="I8141">
        <v>3.53</v>
      </c>
      <c r="J8141">
        <v>4.7</v>
      </c>
      <c r="K8141">
        <v>2.7</v>
      </c>
      <c r="U8141">
        <v>195</v>
      </c>
      <c r="V8141">
        <v>138</v>
      </c>
      <c r="W8141">
        <v>155</v>
      </c>
      <c r="X8141">
        <v>72</v>
      </c>
      <c r="Y8141">
        <v>68</v>
      </c>
      <c r="Z8141">
        <v>13</v>
      </c>
      <c r="AA8141">
        <f t="shared" si="1707"/>
        <v>641</v>
      </c>
      <c r="AB8141">
        <f t="shared" si="1701"/>
        <v>1.0681515695412498E-4</v>
      </c>
      <c r="AC8141" s="175">
        <f t="shared" si="1699"/>
        <v>1.138556255677159E-4</v>
      </c>
    </row>
    <row r="8142" spans="1:29">
      <c r="A8142" t="s">
        <v>17517</v>
      </c>
      <c r="B8142" t="s">
        <v>17518</v>
      </c>
      <c r="C8142">
        <v>2.57</v>
      </c>
      <c r="D8142">
        <v>3.08</v>
      </c>
      <c r="E8142">
        <v>2.21</v>
      </c>
      <c r="F8142">
        <v>2.72</v>
      </c>
      <c r="G8142">
        <v>3.7</v>
      </c>
      <c r="H8142">
        <v>2.0699999999999998</v>
      </c>
      <c r="I8142">
        <v>3.54</v>
      </c>
      <c r="J8142">
        <v>4.71</v>
      </c>
      <c r="K8142">
        <v>2.7</v>
      </c>
      <c r="U8142">
        <v>200</v>
      </c>
      <c r="V8142">
        <v>146</v>
      </c>
      <c r="W8142">
        <v>159</v>
      </c>
      <c r="X8142">
        <v>84</v>
      </c>
      <c r="Y8142">
        <v>71</v>
      </c>
      <c r="Z8142">
        <v>15</v>
      </c>
      <c r="AA8142">
        <f t="shared" si="1707"/>
        <v>675</v>
      </c>
      <c r="AB8142">
        <f t="shared" si="1701"/>
        <v>1.1248085950707388E-4</v>
      </c>
      <c r="AC8142" s="175"/>
    </row>
    <row r="8143" spans="1:29">
      <c r="A8143" t="s">
        <v>17519</v>
      </c>
      <c r="B8143" t="s">
        <v>17520</v>
      </c>
      <c r="C8143">
        <v>2.6</v>
      </c>
      <c r="D8143">
        <v>3.1</v>
      </c>
      <c r="E8143">
        <v>2.2200000000000002</v>
      </c>
      <c r="F8143">
        <v>2.75</v>
      </c>
      <c r="G8143">
        <v>3.73</v>
      </c>
      <c r="H8143">
        <v>2.08</v>
      </c>
      <c r="I8143">
        <v>3.57</v>
      </c>
      <c r="J8143">
        <v>4.72</v>
      </c>
      <c r="K8143">
        <v>2.7</v>
      </c>
      <c r="U8143">
        <v>207</v>
      </c>
      <c r="V8143">
        <v>149</v>
      </c>
      <c r="W8143">
        <v>164</v>
      </c>
      <c r="X8143">
        <v>86</v>
      </c>
      <c r="Y8143">
        <v>69</v>
      </c>
      <c r="Z8143">
        <v>12</v>
      </c>
      <c r="AA8143">
        <f t="shared" si="1707"/>
        <v>687</v>
      </c>
      <c r="AB8143">
        <f t="shared" si="1701"/>
        <v>1.1448051923164408E-4</v>
      </c>
      <c r="AC8143" s="175"/>
    </row>
    <row r="8144" spans="1:29">
      <c r="A8144" t="s">
        <v>17521</v>
      </c>
      <c r="B8144" t="s">
        <v>17522</v>
      </c>
      <c r="C8144">
        <v>2.61</v>
      </c>
      <c r="D8144">
        <v>3.11</v>
      </c>
      <c r="E8144">
        <v>2.23</v>
      </c>
      <c r="F8144">
        <v>2.76</v>
      </c>
      <c r="G8144">
        <v>3.73</v>
      </c>
      <c r="H8144">
        <v>2.08</v>
      </c>
      <c r="I8144">
        <v>3.58</v>
      </c>
      <c r="J8144">
        <v>4.7300000000000004</v>
      </c>
      <c r="K8144">
        <v>2.7</v>
      </c>
      <c r="U8144">
        <v>219</v>
      </c>
      <c r="V8144">
        <v>163</v>
      </c>
      <c r="W8144">
        <v>174</v>
      </c>
      <c r="X8144">
        <v>85</v>
      </c>
      <c r="Y8144">
        <v>66</v>
      </c>
      <c r="Z8144">
        <v>23</v>
      </c>
      <c r="AA8144">
        <f t="shared" si="1707"/>
        <v>730</v>
      </c>
      <c r="AB8144">
        <f t="shared" si="1701"/>
        <v>1.2164596657802064E-4</v>
      </c>
      <c r="AC8144" s="175"/>
    </row>
    <row r="8145" spans="1:29">
      <c r="A8145" t="s">
        <v>17523</v>
      </c>
      <c r="B8145" t="s">
        <v>17524</v>
      </c>
      <c r="C8145">
        <v>2.62</v>
      </c>
      <c r="D8145">
        <v>3.12</v>
      </c>
      <c r="E8145">
        <v>2.23</v>
      </c>
      <c r="F8145">
        <v>2.77</v>
      </c>
      <c r="G8145">
        <v>3.73</v>
      </c>
      <c r="H8145">
        <v>2.08</v>
      </c>
      <c r="I8145">
        <v>3.59</v>
      </c>
      <c r="J8145">
        <v>4.74</v>
      </c>
      <c r="K8145">
        <v>2.7</v>
      </c>
      <c r="U8145">
        <v>229</v>
      </c>
      <c r="V8145">
        <v>195</v>
      </c>
      <c r="W8145">
        <v>200</v>
      </c>
      <c r="X8145">
        <v>111</v>
      </c>
      <c r="Y8145">
        <v>106</v>
      </c>
      <c r="Z8145">
        <v>53</v>
      </c>
      <c r="AA8145">
        <f t="shared" si="1707"/>
        <v>894</v>
      </c>
      <c r="AB8145">
        <f t="shared" si="1701"/>
        <v>1.4897464948048007E-4</v>
      </c>
      <c r="AC8145" s="175">
        <f t="shared" ref="AC8145" si="1708">SUM(AB8145:AB8148)/4</f>
        <v>2.1829618659891374E-4</v>
      </c>
    </row>
    <row r="8146" spans="1:29">
      <c r="A8146" t="s">
        <v>17525</v>
      </c>
      <c r="B8146" t="s">
        <v>17526</v>
      </c>
      <c r="C8146">
        <v>2.62</v>
      </c>
      <c r="D8146">
        <v>3.13</v>
      </c>
      <c r="E8146">
        <v>2.2400000000000002</v>
      </c>
      <c r="F8146">
        <v>2.75</v>
      </c>
      <c r="G8146">
        <v>3.72</v>
      </c>
      <c r="H8146">
        <v>2.0699999999999998</v>
      </c>
      <c r="I8146">
        <v>3.6</v>
      </c>
      <c r="J8146">
        <v>4.74</v>
      </c>
      <c r="K8146">
        <v>2.7</v>
      </c>
      <c r="U8146">
        <v>260</v>
      </c>
      <c r="V8146">
        <v>292</v>
      </c>
      <c r="W8146">
        <v>262</v>
      </c>
      <c r="X8146">
        <v>181</v>
      </c>
      <c r="Y8146">
        <v>144</v>
      </c>
      <c r="Z8146">
        <v>168</v>
      </c>
      <c r="AA8146">
        <f t="shared" si="1707"/>
        <v>1307</v>
      </c>
      <c r="AB8146">
        <f t="shared" si="1701"/>
        <v>2.1779627166777121E-4</v>
      </c>
      <c r="AC8146" s="175"/>
    </row>
    <row r="8147" spans="1:29">
      <c r="A8147" t="s">
        <v>17527</v>
      </c>
      <c r="B8147" t="s">
        <v>17528</v>
      </c>
      <c r="C8147">
        <v>2.64</v>
      </c>
      <c r="D8147">
        <v>3.14</v>
      </c>
      <c r="E8147">
        <v>2.2400000000000002</v>
      </c>
      <c r="F8147">
        <v>2.76</v>
      </c>
      <c r="G8147">
        <v>3.72</v>
      </c>
      <c r="H8147">
        <v>2.0699999999999998</v>
      </c>
      <c r="I8147">
        <v>3.62</v>
      </c>
      <c r="J8147">
        <v>4.76</v>
      </c>
      <c r="K8147">
        <v>2.7</v>
      </c>
      <c r="U8147">
        <v>320</v>
      </c>
      <c r="V8147">
        <v>296</v>
      </c>
      <c r="W8147">
        <v>328</v>
      </c>
      <c r="X8147">
        <v>200</v>
      </c>
      <c r="Y8147">
        <v>122</v>
      </c>
      <c r="Z8147">
        <v>262</v>
      </c>
      <c r="AA8147">
        <f t="shared" si="1707"/>
        <v>1528</v>
      </c>
      <c r="AB8147">
        <f t="shared" si="1701"/>
        <v>2.5462333826193907E-4</v>
      </c>
      <c r="AC8147" s="175"/>
    </row>
    <row r="8148" spans="1:29">
      <c r="A8148" t="s">
        <v>17529</v>
      </c>
      <c r="B8148" t="s">
        <v>17530</v>
      </c>
      <c r="C8148">
        <v>2.65</v>
      </c>
      <c r="D8148">
        <v>3.16</v>
      </c>
      <c r="E8148">
        <v>2.25</v>
      </c>
      <c r="F8148">
        <v>2.77</v>
      </c>
      <c r="G8148">
        <v>3.73</v>
      </c>
      <c r="H8148">
        <v>2.0699999999999998</v>
      </c>
      <c r="I8148">
        <v>3.63</v>
      </c>
      <c r="J8148">
        <v>4.76</v>
      </c>
      <c r="K8148">
        <v>2.7</v>
      </c>
      <c r="U8148">
        <v>334</v>
      </c>
      <c r="V8148">
        <v>276</v>
      </c>
      <c r="W8148">
        <v>308</v>
      </c>
      <c r="X8148">
        <v>213</v>
      </c>
      <c r="Y8148">
        <v>154</v>
      </c>
      <c r="Z8148">
        <v>226</v>
      </c>
      <c r="AA8148">
        <f t="shared" si="1707"/>
        <v>1511</v>
      </c>
      <c r="AB8148">
        <f t="shared" si="1701"/>
        <v>2.5179048698546465E-4</v>
      </c>
      <c r="AC8148" s="175"/>
    </row>
    <row r="8149" spans="1:29">
      <c r="A8149" t="s">
        <v>17531</v>
      </c>
      <c r="B8149" t="s">
        <v>17532</v>
      </c>
      <c r="C8149">
        <v>2.69</v>
      </c>
      <c r="D8149">
        <v>3.19</v>
      </c>
      <c r="E8149">
        <v>2.2599999999999998</v>
      </c>
      <c r="F8149">
        <v>2.79</v>
      </c>
      <c r="G8149">
        <v>3.72</v>
      </c>
      <c r="H8149">
        <v>2.0499999999999998</v>
      </c>
      <c r="I8149">
        <v>3.67</v>
      </c>
      <c r="J8149">
        <v>4.79</v>
      </c>
      <c r="K8149">
        <v>2.7</v>
      </c>
      <c r="U8149">
        <v>346</v>
      </c>
      <c r="V8149">
        <v>279</v>
      </c>
      <c r="W8149">
        <v>303</v>
      </c>
      <c r="X8149">
        <v>168</v>
      </c>
      <c r="Y8149">
        <v>138</v>
      </c>
      <c r="Z8149">
        <v>171</v>
      </c>
      <c r="AA8149">
        <f t="shared" si="1707"/>
        <v>1405</v>
      </c>
      <c r="AB8149">
        <f t="shared" si="1701"/>
        <v>2.3412682608509451E-4</v>
      </c>
      <c r="AC8149" s="175">
        <f t="shared" si="1702"/>
        <v>2.2008754843550789E-4</v>
      </c>
    </row>
    <row r="8150" spans="1:29">
      <c r="A8150" t="s">
        <v>17533</v>
      </c>
      <c r="B8150" t="s">
        <v>17534</v>
      </c>
      <c r="C8150">
        <v>2.76</v>
      </c>
      <c r="D8150">
        <v>3.25</v>
      </c>
      <c r="E8150">
        <v>2.29</v>
      </c>
      <c r="F8150">
        <v>2.82</v>
      </c>
      <c r="G8150">
        <v>3.73</v>
      </c>
      <c r="H8150">
        <v>2.04</v>
      </c>
      <c r="I8150">
        <v>3.75</v>
      </c>
      <c r="J8150">
        <v>4.83</v>
      </c>
      <c r="K8150">
        <v>2.7</v>
      </c>
      <c r="U8150">
        <v>330</v>
      </c>
      <c r="V8150">
        <v>272</v>
      </c>
      <c r="W8150">
        <v>291</v>
      </c>
      <c r="X8150">
        <v>156</v>
      </c>
      <c r="Y8150">
        <v>140</v>
      </c>
      <c r="Z8150">
        <v>164</v>
      </c>
      <c r="AA8150">
        <f t="shared" si="1707"/>
        <v>1353</v>
      </c>
      <c r="AB8150">
        <f t="shared" ref="AB8150:AB8213" si="1709">AA8150/$AD$4</f>
        <v>2.2546163394529032E-4</v>
      </c>
      <c r="AC8150" s="175"/>
    </row>
    <row r="8151" spans="1:29">
      <c r="A8151" t="s">
        <v>17535</v>
      </c>
      <c r="B8151" t="s">
        <v>17536</v>
      </c>
      <c r="C8151">
        <v>2.83</v>
      </c>
      <c r="D8151">
        <v>3.31</v>
      </c>
      <c r="E8151">
        <v>2.3199999999999998</v>
      </c>
      <c r="F8151">
        <v>2.89</v>
      </c>
      <c r="G8151">
        <v>3.76</v>
      </c>
      <c r="H8151">
        <v>2.0299999999999998</v>
      </c>
      <c r="I8151">
        <v>3.83</v>
      </c>
      <c r="J8151">
        <v>4.88</v>
      </c>
      <c r="K8151">
        <v>2.7</v>
      </c>
      <c r="U8151">
        <v>315</v>
      </c>
      <c r="V8151">
        <v>266</v>
      </c>
      <c r="W8151">
        <v>280</v>
      </c>
      <c r="X8151">
        <v>145</v>
      </c>
      <c r="Y8151">
        <v>133</v>
      </c>
      <c r="Z8151">
        <v>149</v>
      </c>
      <c r="AA8151">
        <f t="shared" si="1707"/>
        <v>1288</v>
      </c>
      <c r="AB8151">
        <f t="shared" si="1709"/>
        <v>2.1463014377053505E-4</v>
      </c>
      <c r="AC8151" s="175"/>
    </row>
    <row r="8152" spans="1:29">
      <c r="A8152" t="s">
        <v>17537</v>
      </c>
      <c r="B8152" t="s">
        <v>17538</v>
      </c>
      <c r="C8152">
        <v>2.91</v>
      </c>
      <c r="D8152">
        <v>3.38</v>
      </c>
      <c r="E8152">
        <v>2.34</v>
      </c>
      <c r="F8152">
        <v>2.97</v>
      </c>
      <c r="G8152">
        <v>3.81</v>
      </c>
      <c r="H8152">
        <v>2.04</v>
      </c>
      <c r="I8152">
        <v>3.91</v>
      </c>
      <c r="J8152">
        <v>4.93</v>
      </c>
      <c r="K8152">
        <v>2.7</v>
      </c>
      <c r="U8152">
        <v>300</v>
      </c>
      <c r="V8152">
        <v>257</v>
      </c>
      <c r="W8152">
        <v>267</v>
      </c>
      <c r="X8152">
        <v>133</v>
      </c>
      <c r="Y8152">
        <v>129</v>
      </c>
      <c r="Z8152">
        <v>151</v>
      </c>
      <c r="AA8152">
        <f t="shared" si="1707"/>
        <v>1237</v>
      </c>
      <c r="AB8152">
        <f t="shared" si="1709"/>
        <v>2.0613158994111169E-4</v>
      </c>
      <c r="AC8152" s="175"/>
    </row>
    <row r="8153" spans="1:29">
      <c r="A8153" t="s">
        <v>17539</v>
      </c>
      <c r="B8153" t="s">
        <v>17540</v>
      </c>
      <c r="C8153">
        <v>2.98</v>
      </c>
      <c r="D8153">
        <v>3.44</v>
      </c>
      <c r="E8153">
        <v>2.37</v>
      </c>
      <c r="F8153">
        <v>3.06</v>
      </c>
      <c r="G8153">
        <v>3.89</v>
      </c>
      <c r="H8153">
        <v>2.06</v>
      </c>
      <c r="I8153">
        <v>3.99</v>
      </c>
      <c r="J8153">
        <v>4.97</v>
      </c>
      <c r="K8153">
        <v>2.7</v>
      </c>
      <c r="U8153">
        <v>283</v>
      </c>
      <c r="V8153">
        <v>254</v>
      </c>
      <c r="W8153">
        <v>262</v>
      </c>
      <c r="X8153">
        <v>127</v>
      </c>
      <c r="Y8153">
        <v>130</v>
      </c>
      <c r="Z8153">
        <v>145</v>
      </c>
      <c r="AA8153">
        <f t="shared" si="1707"/>
        <v>1201</v>
      </c>
      <c r="AB8153">
        <f t="shared" si="1709"/>
        <v>2.0013261076740109E-4</v>
      </c>
      <c r="AC8153" s="175">
        <f t="shared" si="1703"/>
        <v>1.9192567398114421E-4</v>
      </c>
    </row>
    <row r="8154" spans="1:29">
      <c r="A8154" t="s">
        <v>17541</v>
      </c>
      <c r="B8154" t="s">
        <v>17542</v>
      </c>
      <c r="C8154">
        <v>3.03</v>
      </c>
      <c r="D8154">
        <v>3.48</v>
      </c>
      <c r="E8154">
        <v>2.39</v>
      </c>
      <c r="F8154">
        <v>3.14</v>
      </c>
      <c r="G8154">
        <v>3.96</v>
      </c>
      <c r="H8154">
        <v>2.09</v>
      </c>
      <c r="I8154">
        <v>4.04</v>
      </c>
      <c r="J8154">
        <v>5</v>
      </c>
      <c r="K8154">
        <v>2.7</v>
      </c>
      <c r="U8154">
        <v>279</v>
      </c>
      <c r="V8154">
        <v>255</v>
      </c>
      <c r="W8154">
        <v>267</v>
      </c>
      <c r="X8154">
        <v>109</v>
      </c>
      <c r="Y8154">
        <v>119</v>
      </c>
      <c r="Z8154">
        <v>117</v>
      </c>
      <c r="AA8154">
        <f t="shared" si="1707"/>
        <v>1146</v>
      </c>
      <c r="AB8154">
        <f t="shared" si="1709"/>
        <v>1.9096750369645431E-4</v>
      </c>
      <c r="AC8154" s="175"/>
    </row>
    <row r="8155" spans="1:29">
      <c r="A8155" t="s">
        <v>17543</v>
      </c>
      <c r="B8155" t="s">
        <v>17544</v>
      </c>
      <c r="C8155">
        <v>3.04</v>
      </c>
      <c r="D8155">
        <v>3.49</v>
      </c>
      <c r="E8155">
        <v>2.39</v>
      </c>
      <c r="F8155">
        <v>3.21</v>
      </c>
      <c r="G8155">
        <v>4.03</v>
      </c>
      <c r="H8155">
        <v>2.12</v>
      </c>
      <c r="I8155">
        <v>4.0599999999999996</v>
      </c>
      <c r="J8155">
        <v>5.01</v>
      </c>
      <c r="K8155">
        <v>2.7</v>
      </c>
      <c r="U8155">
        <v>282</v>
      </c>
      <c r="V8155">
        <v>255</v>
      </c>
      <c r="W8155">
        <v>274</v>
      </c>
      <c r="X8155">
        <v>90</v>
      </c>
      <c r="Y8155">
        <v>122</v>
      </c>
      <c r="Z8155">
        <v>112</v>
      </c>
      <c r="AA8155">
        <f t="shared" si="1707"/>
        <v>1135</v>
      </c>
      <c r="AB8155">
        <f t="shared" si="1709"/>
        <v>1.8913448228226497E-4</v>
      </c>
      <c r="AC8155" s="175"/>
    </row>
    <row r="8156" spans="1:29">
      <c r="A8156" t="s">
        <v>17545</v>
      </c>
      <c r="B8156" t="s">
        <v>17546</v>
      </c>
      <c r="C8156">
        <v>3.02</v>
      </c>
      <c r="D8156">
        <v>3.48</v>
      </c>
      <c r="E8156">
        <v>2.39</v>
      </c>
      <c r="F8156">
        <v>3.23</v>
      </c>
      <c r="G8156">
        <v>4.07</v>
      </c>
      <c r="H8156">
        <v>2.15</v>
      </c>
      <c r="I8156">
        <v>4.03</v>
      </c>
      <c r="J8156">
        <v>5</v>
      </c>
      <c r="K8156">
        <v>2.7</v>
      </c>
      <c r="U8156">
        <v>284</v>
      </c>
      <c r="V8156">
        <v>260</v>
      </c>
      <c r="W8156">
        <v>284</v>
      </c>
      <c r="X8156">
        <v>86</v>
      </c>
      <c r="Y8156">
        <v>111</v>
      </c>
      <c r="Z8156">
        <v>100</v>
      </c>
      <c r="AA8156">
        <f t="shared" si="1707"/>
        <v>1125</v>
      </c>
      <c r="AB8156">
        <f t="shared" si="1709"/>
        <v>1.8746809917845648E-4</v>
      </c>
      <c r="AC8156" s="175"/>
    </row>
    <row r="8157" spans="1:29">
      <c r="A8157" t="s">
        <v>17547</v>
      </c>
      <c r="B8157" t="s">
        <v>17548</v>
      </c>
      <c r="C8157">
        <v>3</v>
      </c>
      <c r="D8157">
        <v>3.46</v>
      </c>
      <c r="E8157">
        <v>2.38</v>
      </c>
      <c r="F8157">
        <v>3.22</v>
      </c>
      <c r="G8157">
        <v>4.07</v>
      </c>
      <c r="H8157">
        <v>2.16</v>
      </c>
      <c r="I8157">
        <v>4.01</v>
      </c>
      <c r="J8157">
        <v>4.9800000000000004</v>
      </c>
      <c r="K8157">
        <v>2.7</v>
      </c>
      <c r="U8157">
        <v>291</v>
      </c>
      <c r="V8157">
        <v>273</v>
      </c>
      <c r="W8157">
        <v>296</v>
      </c>
      <c r="X8157">
        <v>73</v>
      </c>
      <c r="Y8157">
        <v>109</v>
      </c>
      <c r="Z8157">
        <v>118</v>
      </c>
      <c r="AA8157">
        <f t="shared" si="1707"/>
        <v>1160</v>
      </c>
      <c r="AB8157">
        <f t="shared" si="1709"/>
        <v>1.9330044004178622E-4</v>
      </c>
      <c r="AC8157" s="175">
        <f t="shared" si="1704"/>
        <v>2.0084082358651968E-4</v>
      </c>
    </row>
    <row r="8158" spans="1:29">
      <c r="A8158" t="s">
        <v>17549</v>
      </c>
      <c r="B8158" t="s">
        <v>17550</v>
      </c>
      <c r="C8158">
        <v>3</v>
      </c>
      <c r="D8158">
        <v>3.46</v>
      </c>
      <c r="E8158">
        <v>2.38</v>
      </c>
      <c r="F8158">
        <v>3.22</v>
      </c>
      <c r="G8158">
        <v>4.07</v>
      </c>
      <c r="H8158">
        <v>2.16</v>
      </c>
      <c r="I8158">
        <v>4.01</v>
      </c>
      <c r="J8158">
        <v>4.9800000000000004</v>
      </c>
      <c r="K8158">
        <v>2.7</v>
      </c>
      <c r="U8158">
        <v>284</v>
      </c>
      <c r="V8158">
        <v>281</v>
      </c>
      <c r="W8158">
        <v>304</v>
      </c>
      <c r="X8158">
        <v>84</v>
      </c>
      <c r="Y8158">
        <v>117</v>
      </c>
      <c r="Z8158">
        <v>139</v>
      </c>
      <c r="AA8158">
        <f t="shared" si="1707"/>
        <v>1209</v>
      </c>
      <c r="AB8158">
        <f t="shared" si="1709"/>
        <v>2.0146571725044787E-4</v>
      </c>
      <c r="AC8158" s="175"/>
    </row>
    <row r="8159" spans="1:29">
      <c r="A8159" t="s">
        <v>17551</v>
      </c>
      <c r="B8159" t="s">
        <v>17552</v>
      </c>
      <c r="C8159">
        <v>3.02</v>
      </c>
      <c r="D8159">
        <v>3.48</v>
      </c>
      <c r="E8159">
        <v>2.39</v>
      </c>
      <c r="F8159">
        <v>3.25</v>
      </c>
      <c r="G8159">
        <v>4.0999999999999996</v>
      </c>
      <c r="H8159">
        <v>2.17</v>
      </c>
      <c r="I8159">
        <v>4.03</v>
      </c>
      <c r="J8159">
        <v>5</v>
      </c>
      <c r="K8159">
        <v>2.7</v>
      </c>
      <c r="U8159">
        <v>278</v>
      </c>
      <c r="V8159">
        <v>286</v>
      </c>
      <c r="W8159">
        <v>307</v>
      </c>
      <c r="X8159">
        <v>90</v>
      </c>
      <c r="Y8159">
        <v>123</v>
      </c>
      <c r="Z8159">
        <v>135</v>
      </c>
      <c r="AA8159">
        <f t="shared" si="1707"/>
        <v>1219</v>
      </c>
      <c r="AB8159">
        <f t="shared" si="1709"/>
        <v>2.0313210035425639E-4</v>
      </c>
      <c r="AC8159" s="175"/>
    </row>
    <row r="8160" spans="1:29">
      <c r="A8160" t="s">
        <v>17553</v>
      </c>
      <c r="B8160" t="s">
        <v>17554</v>
      </c>
      <c r="C8160">
        <v>3.05</v>
      </c>
      <c r="D8160">
        <v>3.5</v>
      </c>
      <c r="E8160">
        <v>2.4</v>
      </c>
      <c r="F8160">
        <v>3.28</v>
      </c>
      <c r="G8160">
        <v>4.12</v>
      </c>
      <c r="H8160">
        <v>2.1800000000000002</v>
      </c>
      <c r="I8160">
        <v>4.0599999999999996</v>
      </c>
      <c r="J8160">
        <v>5.01</v>
      </c>
      <c r="K8160">
        <v>2.7</v>
      </c>
      <c r="U8160">
        <v>265</v>
      </c>
      <c r="V8160">
        <v>284</v>
      </c>
      <c r="W8160">
        <v>304</v>
      </c>
      <c r="X8160">
        <v>111</v>
      </c>
      <c r="Y8160">
        <v>127</v>
      </c>
      <c r="Z8160">
        <v>142</v>
      </c>
      <c r="AA8160">
        <f t="shared" si="1707"/>
        <v>1233</v>
      </c>
      <c r="AB8160">
        <f t="shared" si="1709"/>
        <v>2.054650366995883E-4</v>
      </c>
      <c r="AC8160" s="175"/>
    </row>
    <row r="8161" spans="1:29">
      <c r="A8161" t="s">
        <v>17555</v>
      </c>
      <c r="B8161" t="s">
        <v>17556</v>
      </c>
      <c r="C8161">
        <v>3.07</v>
      </c>
      <c r="D8161">
        <v>3.52</v>
      </c>
      <c r="E8161">
        <v>2.41</v>
      </c>
      <c r="F8161">
        <v>3.31</v>
      </c>
      <c r="G8161">
        <v>4.1500000000000004</v>
      </c>
      <c r="H8161">
        <v>2.1800000000000002</v>
      </c>
      <c r="I8161">
        <v>4.08</v>
      </c>
      <c r="J8161">
        <v>5.03</v>
      </c>
      <c r="K8161">
        <v>2.7</v>
      </c>
      <c r="U8161">
        <v>256</v>
      </c>
      <c r="V8161">
        <v>273</v>
      </c>
      <c r="W8161">
        <v>290</v>
      </c>
      <c r="X8161">
        <v>110</v>
      </c>
      <c r="Y8161">
        <v>138</v>
      </c>
      <c r="Z8161">
        <v>147</v>
      </c>
      <c r="AA8161">
        <f t="shared" si="1707"/>
        <v>1214</v>
      </c>
      <c r="AB8161">
        <f t="shared" si="1709"/>
        <v>2.0229890880235215E-4</v>
      </c>
      <c r="AC8161" s="175">
        <f t="shared" si="1705"/>
        <v>1.6413873572513745E-4</v>
      </c>
    </row>
    <row r="8162" spans="1:29">
      <c r="A8162" t="s">
        <v>17557</v>
      </c>
      <c r="B8162" t="s">
        <v>17558</v>
      </c>
      <c r="C8162">
        <v>3.09</v>
      </c>
      <c r="D8162">
        <v>3.54</v>
      </c>
      <c r="E8162">
        <v>2.42</v>
      </c>
      <c r="F8162">
        <v>3.35</v>
      </c>
      <c r="G8162">
        <v>4.17</v>
      </c>
      <c r="H8162">
        <v>2.19</v>
      </c>
      <c r="I8162">
        <v>4.1100000000000003</v>
      </c>
      <c r="J8162">
        <v>5.04</v>
      </c>
      <c r="K8162">
        <v>2.7</v>
      </c>
      <c r="U8162">
        <v>240</v>
      </c>
      <c r="V8162">
        <v>248</v>
      </c>
      <c r="W8162">
        <v>258</v>
      </c>
      <c r="X8162">
        <v>105</v>
      </c>
      <c r="Y8162">
        <v>134</v>
      </c>
      <c r="Z8162">
        <v>126</v>
      </c>
      <c r="AA8162">
        <f t="shared" si="1707"/>
        <v>1111</v>
      </c>
      <c r="AB8162">
        <f t="shared" si="1709"/>
        <v>1.8513516283312457E-4</v>
      </c>
      <c r="AC8162" s="175"/>
    </row>
    <row r="8163" spans="1:29">
      <c r="A8163" t="s">
        <v>17559</v>
      </c>
      <c r="B8163" t="s">
        <v>17560</v>
      </c>
      <c r="C8163">
        <v>3.13</v>
      </c>
      <c r="D8163">
        <v>3.57</v>
      </c>
      <c r="E8163">
        <v>2.4300000000000002</v>
      </c>
      <c r="F8163">
        <v>3.4</v>
      </c>
      <c r="G8163">
        <v>4.22</v>
      </c>
      <c r="H8163">
        <v>2.21</v>
      </c>
      <c r="I8163">
        <v>4.1399999999999997</v>
      </c>
      <c r="J8163">
        <v>5.0599999999999996</v>
      </c>
      <c r="K8163">
        <v>2.7</v>
      </c>
      <c r="U8163">
        <v>212</v>
      </c>
      <c r="V8163">
        <v>214</v>
      </c>
      <c r="W8163">
        <v>192</v>
      </c>
      <c r="X8163">
        <v>95</v>
      </c>
      <c r="Y8163">
        <v>122</v>
      </c>
      <c r="Z8163">
        <v>73</v>
      </c>
      <c r="AA8163">
        <f t="shared" si="1707"/>
        <v>908</v>
      </c>
      <c r="AB8163">
        <f t="shared" si="1709"/>
        <v>1.5130758582581198E-4</v>
      </c>
      <c r="AC8163" s="175"/>
    </row>
    <row r="8164" spans="1:29">
      <c r="A8164" t="s">
        <v>17561</v>
      </c>
      <c r="B8164" t="s">
        <v>17562</v>
      </c>
      <c r="C8164">
        <v>3.16</v>
      </c>
      <c r="D8164">
        <v>3.6</v>
      </c>
      <c r="E8164">
        <v>2.4500000000000002</v>
      </c>
      <c r="F8164">
        <v>3.45</v>
      </c>
      <c r="G8164">
        <v>4.25</v>
      </c>
      <c r="H8164">
        <v>2.23</v>
      </c>
      <c r="I8164">
        <v>4.18</v>
      </c>
      <c r="J8164">
        <v>5.08</v>
      </c>
      <c r="K8164">
        <v>2.7</v>
      </c>
      <c r="U8164">
        <v>197</v>
      </c>
      <c r="V8164">
        <v>157</v>
      </c>
      <c r="W8164">
        <v>161</v>
      </c>
      <c r="X8164">
        <v>71</v>
      </c>
      <c r="Y8164">
        <v>91</v>
      </c>
      <c r="Z8164">
        <v>30</v>
      </c>
      <c r="AA8164">
        <f t="shared" si="1707"/>
        <v>707</v>
      </c>
      <c r="AB8164">
        <f t="shared" si="1709"/>
        <v>1.1781328543926109E-4</v>
      </c>
      <c r="AC8164" s="175"/>
    </row>
    <row r="8165" spans="1:29">
      <c r="A8165" t="s">
        <v>17563</v>
      </c>
      <c r="B8165" t="s">
        <v>17564</v>
      </c>
      <c r="C8165">
        <v>3.19</v>
      </c>
      <c r="D8165">
        <v>3.62</v>
      </c>
      <c r="E8165">
        <v>2.46</v>
      </c>
      <c r="F8165">
        <v>3.48</v>
      </c>
      <c r="G8165">
        <v>4.28</v>
      </c>
      <c r="H8165">
        <v>2.2400000000000002</v>
      </c>
      <c r="I8165">
        <v>4.21</v>
      </c>
      <c r="J8165">
        <v>5.0999999999999996</v>
      </c>
      <c r="K8165">
        <v>2.7</v>
      </c>
      <c r="U8165">
        <v>141</v>
      </c>
      <c r="V8165">
        <v>108</v>
      </c>
      <c r="W8165">
        <v>114</v>
      </c>
      <c r="X8165">
        <v>88</v>
      </c>
      <c r="Y8165">
        <v>68</v>
      </c>
      <c r="Z8165">
        <v>13</v>
      </c>
      <c r="AA8165">
        <f t="shared" si="1707"/>
        <v>532</v>
      </c>
      <c r="AB8165">
        <f t="shared" si="1709"/>
        <v>8.86515811226123E-5</v>
      </c>
      <c r="AC8165" s="175">
        <f t="shared" ref="AC8165" si="1710">SUM(AB8165:AB8168)/4</f>
        <v>9.2400943106181444E-5</v>
      </c>
    </row>
    <row r="8166" spans="1:29">
      <c r="A8166" t="s">
        <v>17565</v>
      </c>
      <c r="B8166" t="s">
        <v>17566</v>
      </c>
      <c r="C8166">
        <v>3.23</v>
      </c>
      <c r="D8166">
        <v>3.65</v>
      </c>
      <c r="E8166">
        <v>2.4700000000000002</v>
      </c>
      <c r="F8166">
        <v>3.54</v>
      </c>
      <c r="G8166">
        <v>4.32</v>
      </c>
      <c r="H8166">
        <v>2.25</v>
      </c>
      <c r="I8166">
        <v>4.25</v>
      </c>
      <c r="J8166">
        <v>5.12</v>
      </c>
      <c r="K8166">
        <v>2.7</v>
      </c>
      <c r="U8166">
        <v>139</v>
      </c>
      <c r="V8166">
        <v>117</v>
      </c>
      <c r="W8166">
        <v>119</v>
      </c>
      <c r="X8166">
        <v>88</v>
      </c>
      <c r="Y8166">
        <v>71</v>
      </c>
      <c r="Z8166">
        <v>15</v>
      </c>
      <c r="AA8166">
        <f t="shared" si="1707"/>
        <v>549</v>
      </c>
      <c r="AB8166">
        <f t="shared" si="1709"/>
        <v>9.1484432399086758E-5</v>
      </c>
      <c r="AC8166" s="175"/>
    </row>
    <row r="8167" spans="1:29">
      <c r="A8167" t="s">
        <v>17567</v>
      </c>
      <c r="B8167" t="s">
        <v>17568</v>
      </c>
      <c r="C8167">
        <v>3.27</v>
      </c>
      <c r="D8167">
        <v>3.68</v>
      </c>
      <c r="E8167">
        <v>2.4900000000000002</v>
      </c>
      <c r="F8167">
        <v>3.59</v>
      </c>
      <c r="G8167">
        <v>4.37</v>
      </c>
      <c r="H8167">
        <v>2.27</v>
      </c>
      <c r="I8167">
        <v>4.29</v>
      </c>
      <c r="J8167">
        <v>5.14</v>
      </c>
      <c r="K8167">
        <v>2.7</v>
      </c>
      <c r="U8167">
        <v>153</v>
      </c>
      <c r="V8167">
        <v>116</v>
      </c>
      <c r="W8167">
        <v>123</v>
      </c>
      <c r="X8167">
        <v>67</v>
      </c>
      <c r="Y8167">
        <v>69</v>
      </c>
      <c r="Z8167">
        <v>12</v>
      </c>
      <c r="AA8167">
        <f t="shared" si="1707"/>
        <v>540</v>
      </c>
      <c r="AB8167">
        <f t="shared" si="1709"/>
        <v>8.9984687605659108E-5</v>
      </c>
      <c r="AC8167" s="175"/>
    </row>
    <row r="8168" spans="1:29">
      <c r="A8168" t="s">
        <v>17569</v>
      </c>
      <c r="B8168" t="s">
        <v>17570</v>
      </c>
      <c r="C8168">
        <v>3.31</v>
      </c>
      <c r="D8168">
        <v>3.72</v>
      </c>
      <c r="E8168">
        <v>2.5</v>
      </c>
      <c r="F8168">
        <v>3.67</v>
      </c>
      <c r="G8168">
        <v>4.43</v>
      </c>
      <c r="H8168">
        <v>2.29</v>
      </c>
      <c r="I8168">
        <v>4.33</v>
      </c>
      <c r="J8168">
        <v>5.17</v>
      </c>
      <c r="K8168">
        <v>2.7</v>
      </c>
      <c r="U8168">
        <v>162</v>
      </c>
      <c r="V8168">
        <v>128</v>
      </c>
      <c r="W8168">
        <v>134</v>
      </c>
      <c r="X8168">
        <v>84</v>
      </c>
      <c r="Y8168">
        <v>66</v>
      </c>
      <c r="Z8168">
        <v>23</v>
      </c>
      <c r="AA8168">
        <f t="shared" si="1707"/>
        <v>597</v>
      </c>
      <c r="AB8168">
        <f t="shared" si="1709"/>
        <v>9.9483071297367569E-5</v>
      </c>
      <c r="AC8168" s="175"/>
    </row>
    <row r="8169" spans="1:29">
      <c r="A8169" t="s">
        <v>17571</v>
      </c>
      <c r="B8169" t="s">
        <v>17572</v>
      </c>
      <c r="C8169">
        <v>3.34</v>
      </c>
      <c r="D8169">
        <v>3.74</v>
      </c>
      <c r="E8169">
        <v>2.5099999999999998</v>
      </c>
      <c r="F8169">
        <v>3.73</v>
      </c>
      <c r="G8169">
        <v>4.4800000000000004</v>
      </c>
      <c r="H8169">
        <v>2.2999999999999998</v>
      </c>
      <c r="I8169">
        <v>4.3600000000000003</v>
      </c>
      <c r="J8169">
        <v>5.18</v>
      </c>
      <c r="K8169">
        <v>2.7</v>
      </c>
      <c r="U8169">
        <v>177</v>
      </c>
      <c r="V8169">
        <v>158</v>
      </c>
      <c r="W8169">
        <v>160</v>
      </c>
      <c r="X8169">
        <v>104</v>
      </c>
      <c r="Y8169">
        <v>106</v>
      </c>
      <c r="Z8169">
        <v>53</v>
      </c>
      <c r="AA8169">
        <f t="shared" si="1707"/>
        <v>758</v>
      </c>
      <c r="AB8169">
        <f t="shared" si="1709"/>
        <v>1.2631183926868443E-4</v>
      </c>
      <c r="AC8169" s="175">
        <f t="shared" ref="AC8169:AC8229" si="1711">SUM(AB8169:AB8172)/4</f>
        <v>1.8680154593693306E-4</v>
      </c>
    </row>
    <row r="8170" spans="1:29">
      <c r="A8170" t="s">
        <v>17573</v>
      </c>
      <c r="B8170" t="s">
        <v>17574</v>
      </c>
      <c r="C8170">
        <v>3.37</v>
      </c>
      <c r="D8170">
        <v>3.76</v>
      </c>
      <c r="E8170">
        <v>2.52</v>
      </c>
      <c r="F8170">
        <v>3.79</v>
      </c>
      <c r="G8170">
        <v>4.53</v>
      </c>
      <c r="H8170">
        <v>2.3199999999999998</v>
      </c>
      <c r="I8170">
        <v>4.3899999999999997</v>
      </c>
      <c r="J8170">
        <v>5.2</v>
      </c>
      <c r="K8170">
        <v>2.7</v>
      </c>
      <c r="U8170">
        <v>214</v>
      </c>
      <c r="V8170">
        <v>238</v>
      </c>
      <c r="W8170">
        <v>214</v>
      </c>
      <c r="X8170">
        <v>125</v>
      </c>
      <c r="Y8170">
        <v>144</v>
      </c>
      <c r="Z8170">
        <v>168</v>
      </c>
      <c r="AA8170">
        <f t="shared" si="1707"/>
        <v>1103</v>
      </c>
      <c r="AB8170">
        <f t="shared" si="1709"/>
        <v>1.8380205635007776E-4</v>
      </c>
      <c r="AC8170" s="175"/>
    </row>
    <row r="8171" spans="1:29">
      <c r="A8171" t="s">
        <v>17575</v>
      </c>
      <c r="B8171" t="s">
        <v>17576</v>
      </c>
      <c r="C8171">
        <v>3.38</v>
      </c>
      <c r="D8171">
        <v>3.77</v>
      </c>
      <c r="E8171">
        <v>2.52</v>
      </c>
      <c r="F8171">
        <v>3.81</v>
      </c>
      <c r="G8171">
        <v>4.55</v>
      </c>
      <c r="H8171">
        <v>2.33</v>
      </c>
      <c r="I8171">
        <v>4.4000000000000004</v>
      </c>
      <c r="J8171">
        <v>5.2</v>
      </c>
      <c r="K8171">
        <v>2.7</v>
      </c>
      <c r="U8171">
        <v>241</v>
      </c>
      <c r="V8171">
        <v>246</v>
      </c>
      <c r="W8171">
        <v>266</v>
      </c>
      <c r="X8171">
        <v>188</v>
      </c>
      <c r="Y8171">
        <v>122</v>
      </c>
      <c r="Z8171">
        <v>262</v>
      </c>
      <c r="AA8171">
        <f t="shared" si="1707"/>
        <v>1325</v>
      </c>
      <c r="AB8171">
        <f t="shared" si="1709"/>
        <v>2.207957612546265E-4</v>
      </c>
      <c r="AC8171" s="175"/>
    </row>
    <row r="8172" spans="1:29">
      <c r="A8172" t="s">
        <v>17577</v>
      </c>
      <c r="B8172" t="s">
        <v>17578</v>
      </c>
      <c r="C8172">
        <v>3.38</v>
      </c>
      <c r="D8172">
        <v>3.78</v>
      </c>
      <c r="E8172">
        <v>2.52</v>
      </c>
      <c r="F8172">
        <v>3.84</v>
      </c>
      <c r="G8172">
        <v>4.58</v>
      </c>
      <c r="H8172">
        <v>2.35</v>
      </c>
      <c r="I8172">
        <v>4.4000000000000004</v>
      </c>
      <c r="J8172">
        <v>5.21</v>
      </c>
      <c r="K8172">
        <v>2.7</v>
      </c>
      <c r="U8172">
        <v>238</v>
      </c>
      <c r="V8172">
        <v>229</v>
      </c>
      <c r="W8172">
        <v>251</v>
      </c>
      <c r="X8172">
        <v>200</v>
      </c>
      <c r="Y8172">
        <v>154</v>
      </c>
      <c r="Z8172">
        <v>226</v>
      </c>
      <c r="AA8172">
        <f t="shared" si="1707"/>
        <v>1298</v>
      </c>
      <c r="AB8172">
        <f t="shared" si="1709"/>
        <v>2.1629652687434354E-4</v>
      </c>
      <c r="AC8172" s="175"/>
    </row>
    <row r="8173" spans="1:29">
      <c r="A8173" t="s">
        <v>17579</v>
      </c>
      <c r="B8173" t="s">
        <v>17580</v>
      </c>
      <c r="C8173">
        <v>3.39</v>
      </c>
      <c r="D8173">
        <v>3.78</v>
      </c>
      <c r="E8173">
        <v>2.5299999999999998</v>
      </c>
      <c r="F8173">
        <v>3.87</v>
      </c>
      <c r="G8173">
        <v>4.6100000000000003</v>
      </c>
      <c r="H8173">
        <v>2.36</v>
      </c>
      <c r="I8173">
        <v>4.41</v>
      </c>
      <c r="J8173">
        <v>5.21</v>
      </c>
      <c r="K8173">
        <v>2.7</v>
      </c>
      <c r="U8173">
        <v>250</v>
      </c>
      <c r="V8173">
        <v>229</v>
      </c>
      <c r="W8173">
        <v>243</v>
      </c>
      <c r="X8173">
        <v>149</v>
      </c>
      <c r="Y8173">
        <v>138</v>
      </c>
      <c r="Z8173">
        <v>171</v>
      </c>
      <c r="AA8173">
        <f t="shared" si="1707"/>
        <v>1180</v>
      </c>
      <c r="AB8173">
        <f t="shared" si="1709"/>
        <v>1.9663320624940323E-4</v>
      </c>
      <c r="AC8173" s="175">
        <f t="shared" ref="AC8173:AC8233" si="1712">SUM(AB8173:AB8176)/4</f>
        <v>1.8321882226374477E-4</v>
      </c>
    </row>
    <row r="8174" spans="1:29">
      <c r="A8174" t="s">
        <v>17581</v>
      </c>
      <c r="B8174" t="s">
        <v>17582</v>
      </c>
      <c r="C8174">
        <v>3.43</v>
      </c>
      <c r="D8174">
        <v>3.81</v>
      </c>
      <c r="E8174">
        <v>2.54</v>
      </c>
      <c r="F8174">
        <v>3.93</v>
      </c>
      <c r="G8174">
        <v>4.66</v>
      </c>
      <c r="H8174">
        <v>2.38</v>
      </c>
      <c r="I8174">
        <v>4.45</v>
      </c>
      <c r="J8174">
        <v>5.23</v>
      </c>
      <c r="K8174">
        <v>2.7</v>
      </c>
      <c r="U8174">
        <v>237</v>
      </c>
      <c r="V8174">
        <v>220</v>
      </c>
      <c r="W8174">
        <v>229</v>
      </c>
      <c r="X8174">
        <v>130</v>
      </c>
      <c r="Y8174">
        <v>140</v>
      </c>
      <c r="Z8174">
        <v>164</v>
      </c>
      <c r="AA8174">
        <f t="shared" si="1707"/>
        <v>1120</v>
      </c>
      <c r="AB8174">
        <f t="shared" si="1709"/>
        <v>1.8663490762655221E-4</v>
      </c>
      <c r="AC8174" s="175"/>
    </row>
    <row r="8175" spans="1:29">
      <c r="A8175" t="s">
        <v>17583</v>
      </c>
      <c r="B8175" t="s">
        <v>17584</v>
      </c>
      <c r="C8175">
        <v>3.46</v>
      </c>
      <c r="D8175">
        <v>3.84</v>
      </c>
      <c r="E8175">
        <v>2.5499999999999998</v>
      </c>
      <c r="F8175">
        <v>4.04</v>
      </c>
      <c r="G8175">
        <v>4.76</v>
      </c>
      <c r="H8175">
        <v>2.4300000000000002</v>
      </c>
      <c r="I8175">
        <v>4.4800000000000004</v>
      </c>
      <c r="J8175">
        <v>5.25</v>
      </c>
      <c r="K8175">
        <v>2.7</v>
      </c>
      <c r="U8175">
        <v>213</v>
      </c>
      <c r="V8175">
        <v>214</v>
      </c>
      <c r="W8175">
        <v>217</v>
      </c>
      <c r="X8175">
        <v>150</v>
      </c>
      <c r="Y8175">
        <v>133</v>
      </c>
      <c r="Z8175">
        <v>149</v>
      </c>
      <c r="AA8175">
        <f t="shared" si="1707"/>
        <v>1076</v>
      </c>
      <c r="AB8175">
        <f t="shared" si="1709"/>
        <v>1.793028219697948E-4</v>
      </c>
      <c r="AC8175" s="175"/>
    </row>
    <row r="8176" spans="1:29">
      <c r="A8176" t="s">
        <v>17585</v>
      </c>
      <c r="B8176" t="s">
        <v>17586</v>
      </c>
      <c r="C8176">
        <v>3.49</v>
      </c>
      <c r="D8176">
        <v>3.87</v>
      </c>
      <c r="E8176">
        <v>2.56</v>
      </c>
      <c r="F8176">
        <v>4.1100000000000003</v>
      </c>
      <c r="G8176">
        <v>4.82</v>
      </c>
      <c r="H8176">
        <v>2.4500000000000002</v>
      </c>
      <c r="I8176">
        <v>4.5199999999999996</v>
      </c>
      <c r="J8176">
        <v>5.27</v>
      </c>
      <c r="K8176">
        <v>2.7</v>
      </c>
      <c r="U8176">
        <v>220</v>
      </c>
      <c r="V8176">
        <v>206</v>
      </c>
      <c r="W8176">
        <v>207</v>
      </c>
      <c r="X8176">
        <v>109</v>
      </c>
      <c r="Y8176">
        <v>129</v>
      </c>
      <c r="Z8176">
        <v>151</v>
      </c>
      <c r="AA8176">
        <f t="shared" si="1707"/>
        <v>1022</v>
      </c>
      <c r="AB8176">
        <f t="shared" si="1709"/>
        <v>1.703043532092289E-4</v>
      </c>
      <c r="AC8176" s="175"/>
    </row>
    <row r="8177" spans="1:29">
      <c r="A8177" t="s">
        <v>17587</v>
      </c>
      <c r="B8177" t="s">
        <v>17588</v>
      </c>
      <c r="C8177">
        <v>3.52</v>
      </c>
      <c r="D8177">
        <v>3.88</v>
      </c>
      <c r="E8177">
        <v>2.57</v>
      </c>
      <c r="F8177">
        <v>4.16</v>
      </c>
      <c r="G8177">
        <v>4.87</v>
      </c>
      <c r="H8177">
        <v>2.48</v>
      </c>
      <c r="I8177">
        <v>4.54</v>
      </c>
      <c r="J8177">
        <v>5.28</v>
      </c>
      <c r="K8177">
        <v>2.7</v>
      </c>
      <c r="U8177">
        <v>202</v>
      </c>
      <c r="V8177">
        <v>203</v>
      </c>
      <c r="W8177">
        <v>203</v>
      </c>
      <c r="X8177">
        <v>107</v>
      </c>
      <c r="Y8177">
        <v>130</v>
      </c>
      <c r="Z8177">
        <v>145</v>
      </c>
      <c r="AA8177">
        <f t="shared" si="1707"/>
        <v>990</v>
      </c>
      <c r="AB8177">
        <f t="shared" si="1709"/>
        <v>1.6497192727704169E-4</v>
      </c>
      <c r="AC8177" s="175">
        <f t="shared" ref="AC8177:AC8237" si="1713">SUM(AB8177:AB8180)/4</f>
        <v>1.57973118241046E-4</v>
      </c>
    </row>
    <row r="8178" spans="1:29">
      <c r="A8178" t="s">
        <v>17589</v>
      </c>
      <c r="B8178" t="s">
        <v>17590</v>
      </c>
      <c r="C8178">
        <v>3.51</v>
      </c>
      <c r="D8178">
        <v>3.88</v>
      </c>
      <c r="E8178">
        <v>2.57</v>
      </c>
      <c r="F8178">
        <v>4.18</v>
      </c>
      <c r="G8178">
        <v>4.8899999999999997</v>
      </c>
      <c r="H8178">
        <v>2.4900000000000002</v>
      </c>
      <c r="I8178">
        <v>4.54</v>
      </c>
      <c r="J8178">
        <v>5.28</v>
      </c>
      <c r="K8178">
        <v>2.7</v>
      </c>
      <c r="U8178">
        <v>189</v>
      </c>
      <c r="V8178">
        <v>204</v>
      </c>
      <c r="W8178">
        <v>208</v>
      </c>
      <c r="X8178">
        <v>86</v>
      </c>
      <c r="Y8178">
        <v>119</v>
      </c>
      <c r="Z8178">
        <v>117</v>
      </c>
      <c r="AA8178">
        <f t="shared" si="1707"/>
        <v>923</v>
      </c>
      <c r="AB8178">
        <f t="shared" si="1709"/>
        <v>1.5380716048152472E-4</v>
      </c>
      <c r="AC8178" s="175"/>
    </row>
    <row r="8179" spans="1:29">
      <c r="A8179" t="s">
        <v>17591</v>
      </c>
      <c r="B8179" t="s">
        <v>17592</v>
      </c>
      <c r="C8179">
        <v>3.5</v>
      </c>
      <c r="D8179">
        <v>3.87</v>
      </c>
      <c r="E8179">
        <v>2.57</v>
      </c>
      <c r="F8179">
        <v>4.18</v>
      </c>
      <c r="G8179">
        <v>4.9000000000000004</v>
      </c>
      <c r="H8179">
        <v>2.5</v>
      </c>
      <c r="I8179">
        <v>4.5199999999999996</v>
      </c>
      <c r="J8179">
        <v>5.27</v>
      </c>
      <c r="K8179">
        <v>2.7</v>
      </c>
      <c r="U8179">
        <v>170</v>
      </c>
      <c r="V8179">
        <v>204</v>
      </c>
      <c r="W8179">
        <v>214</v>
      </c>
      <c r="X8179">
        <v>122</v>
      </c>
      <c r="Y8179">
        <v>122</v>
      </c>
      <c r="Z8179">
        <v>112</v>
      </c>
      <c r="AA8179">
        <f t="shared" si="1707"/>
        <v>944</v>
      </c>
      <c r="AB8179">
        <f t="shared" si="1709"/>
        <v>1.5730656499952258E-4</v>
      </c>
      <c r="AC8179" s="175"/>
    </row>
    <row r="8180" spans="1:29">
      <c r="A8180" t="s">
        <v>17593</v>
      </c>
      <c r="B8180" t="s">
        <v>17594</v>
      </c>
      <c r="C8180">
        <v>3.46</v>
      </c>
      <c r="D8180">
        <v>3.84</v>
      </c>
      <c r="E8180">
        <v>2.5499999999999998</v>
      </c>
      <c r="F8180">
        <v>4.16</v>
      </c>
      <c r="G8180">
        <v>4.8899999999999997</v>
      </c>
      <c r="H8180">
        <v>2.5</v>
      </c>
      <c r="I8180">
        <v>4.49</v>
      </c>
      <c r="J8180">
        <v>5.25</v>
      </c>
      <c r="K8180">
        <v>2.7</v>
      </c>
      <c r="U8180">
        <v>177</v>
      </c>
      <c r="V8180">
        <v>211</v>
      </c>
      <c r="W8180">
        <v>225</v>
      </c>
      <c r="X8180">
        <v>111</v>
      </c>
      <c r="Y8180">
        <v>111</v>
      </c>
      <c r="Z8180">
        <v>100</v>
      </c>
      <c r="AA8180">
        <f t="shared" si="1707"/>
        <v>935</v>
      </c>
      <c r="AB8180">
        <f t="shared" si="1709"/>
        <v>1.5580682020609494E-4</v>
      </c>
      <c r="AC8180" s="175"/>
    </row>
    <row r="8181" spans="1:29">
      <c r="A8181" t="s">
        <v>17595</v>
      </c>
      <c r="B8181" t="s">
        <v>17596</v>
      </c>
      <c r="C8181">
        <v>3.42</v>
      </c>
      <c r="D8181">
        <v>3.81</v>
      </c>
      <c r="E8181">
        <v>2.54</v>
      </c>
      <c r="F8181">
        <v>4.0999999999999996</v>
      </c>
      <c r="G8181">
        <v>4.8499999999999996</v>
      </c>
      <c r="H8181">
        <v>2.4900000000000002</v>
      </c>
      <c r="I8181">
        <v>4.4400000000000004</v>
      </c>
      <c r="J8181">
        <v>5.23</v>
      </c>
      <c r="K8181">
        <v>2.7</v>
      </c>
      <c r="U8181">
        <v>190</v>
      </c>
      <c r="V8181">
        <v>222</v>
      </c>
      <c r="W8181">
        <v>234</v>
      </c>
      <c r="X8181">
        <v>95</v>
      </c>
      <c r="Y8181">
        <v>109</v>
      </c>
      <c r="Z8181">
        <v>118</v>
      </c>
      <c r="AA8181">
        <f t="shared" si="1707"/>
        <v>968</v>
      </c>
      <c r="AB8181">
        <f t="shared" si="1709"/>
        <v>1.6130588444866298E-4</v>
      </c>
      <c r="AC8181" s="175">
        <f t="shared" ref="AC8181:AC8241" si="1714">SUM(AB8181:AB8184)/4</f>
        <v>1.6822137432946828E-4</v>
      </c>
    </row>
    <row r="8182" spans="1:29">
      <c r="A8182" t="s">
        <v>17597</v>
      </c>
      <c r="B8182" t="s">
        <v>17598</v>
      </c>
      <c r="C8182">
        <v>3.4</v>
      </c>
      <c r="D8182">
        <v>3.79</v>
      </c>
      <c r="E8182">
        <v>2.5299999999999998</v>
      </c>
      <c r="F8182">
        <v>4.07</v>
      </c>
      <c r="G8182">
        <v>4.83</v>
      </c>
      <c r="H8182">
        <v>2.48</v>
      </c>
      <c r="I8182">
        <v>4.42</v>
      </c>
      <c r="J8182">
        <v>5.21</v>
      </c>
      <c r="K8182">
        <v>2.7</v>
      </c>
      <c r="U8182">
        <v>205</v>
      </c>
      <c r="V8182">
        <v>230</v>
      </c>
      <c r="W8182">
        <v>243</v>
      </c>
      <c r="X8182">
        <v>75</v>
      </c>
      <c r="Y8182">
        <v>117</v>
      </c>
      <c r="Z8182">
        <v>139</v>
      </c>
      <c r="AA8182">
        <f t="shared" si="1707"/>
        <v>1009</v>
      </c>
      <c r="AB8182">
        <f t="shared" si="1709"/>
        <v>1.6813805517427785E-4</v>
      </c>
      <c r="AC8182" s="175"/>
    </row>
    <row r="8183" spans="1:29">
      <c r="A8183" t="s">
        <v>17599</v>
      </c>
      <c r="B8183" t="s">
        <v>17600</v>
      </c>
      <c r="C8183">
        <v>3.38</v>
      </c>
      <c r="D8183">
        <v>3.77</v>
      </c>
      <c r="E8183">
        <v>2.52</v>
      </c>
      <c r="F8183">
        <v>4.04</v>
      </c>
      <c r="G8183">
        <v>4.8</v>
      </c>
      <c r="H8183">
        <v>2.48</v>
      </c>
      <c r="I8183">
        <v>4.4000000000000004</v>
      </c>
      <c r="J8183">
        <v>5.2</v>
      </c>
      <c r="K8183">
        <v>2.7</v>
      </c>
      <c r="U8183">
        <v>205</v>
      </c>
      <c r="V8183">
        <v>236</v>
      </c>
      <c r="W8183">
        <v>248</v>
      </c>
      <c r="X8183">
        <v>80</v>
      </c>
      <c r="Y8183">
        <v>123</v>
      </c>
      <c r="Z8183">
        <v>135</v>
      </c>
      <c r="AA8183">
        <f t="shared" si="1707"/>
        <v>1027</v>
      </c>
      <c r="AB8183">
        <f t="shared" si="1709"/>
        <v>1.7113754476113315E-4</v>
      </c>
      <c r="AC8183" s="175"/>
    </row>
    <row r="8184" spans="1:29">
      <c r="A8184" t="s">
        <v>17601</v>
      </c>
      <c r="B8184" t="s">
        <v>17602</v>
      </c>
      <c r="C8184">
        <v>3.37</v>
      </c>
      <c r="D8184">
        <v>3.76</v>
      </c>
      <c r="E8184">
        <v>2.52</v>
      </c>
      <c r="F8184">
        <v>4.0199999999999996</v>
      </c>
      <c r="G8184">
        <v>4.79</v>
      </c>
      <c r="H8184">
        <v>2.4700000000000002</v>
      </c>
      <c r="I8184">
        <v>4.3899999999999997</v>
      </c>
      <c r="J8184">
        <v>5.2</v>
      </c>
      <c r="K8184">
        <v>2.7</v>
      </c>
      <c r="U8184">
        <v>195</v>
      </c>
      <c r="V8184">
        <v>238</v>
      </c>
      <c r="W8184">
        <v>247</v>
      </c>
      <c r="X8184">
        <v>85</v>
      </c>
      <c r="Y8184">
        <v>127</v>
      </c>
      <c r="Z8184">
        <v>142</v>
      </c>
      <c r="AA8184">
        <f t="shared" si="1707"/>
        <v>1034</v>
      </c>
      <c r="AB8184">
        <f t="shared" si="1709"/>
        <v>1.723040129337991E-4</v>
      </c>
      <c r="AC8184" s="175"/>
    </row>
    <row r="8185" spans="1:29">
      <c r="A8185" t="s">
        <v>17603</v>
      </c>
      <c r="B8185" t="s">
        <v>17604</v>
      </c>
      <c r="C8185">
        <v>3.36</v>
      </c>
      <c r="D8185">
        <v>3.76</v>
      </c>
      <c r="E8185">
        <v>2.52</v>
      </c>
      <c r="F8185">
        <v>4.03</v>
      </c>
      <c r="G8185">
        <v>4.8</v>
      </c>
      <c r="H8185">
        <v>2.4700000000000002</v>
      </c>
      <c r="I8185">
        <v>4.3899999999999997</v>
      </c>
      <c r="J8185">
        <v>5.2</v>
      </c>
      <c r="K8185">
        <v>2.7</v>
      </c>
      <c r="U8185">
        <v>193</v>
      </c>
      <c r="V8185">
        <v>231</v>
      </c>
      <c r="W8185">
        <v>235</v>
      </c>
      <c r="X8185">
        <v>83</v>
      </c>
      <c r="Y8185">
        <v>138</v>
      </c>
      <c r="Z8185">
        <v>147</v>
      </c>
      <c r="AA8185">
        <f t="shared" si="1707"/>
        <v>1027</v>
      </c>
      <c r="AB8185">
        <f t="shared" si="1709"/>
        <v>1.7113754476113315E-4</v>
      </c>
      <c r="AC8185" s="175">
        <f t="shared" ref="AC8185:AC8245" si="1715">SUM(AB8185:AB8188)/4</f>
        <v>1.391013295904147E-4</v>
      </c>
    </row>
    <row r="8186" spans="1:29">
      <c r="A8186" t="s">
        <v>17605</v>
      </c>
      <c r="B8186" t="s">
        <v>17606</v>
      </c>
      <c r="C8186">
        <v>3.36</v>
      </c>
      <c r="D8186">
        <v>3.76</v>
      </c>
      <c r="E8186">
        <v>2.52</v>
      </c>
      <c r="F8186">
        <v>4.0199999999999996</v>
      </c>
      <c r="G8186">
        <v>4.79</v>
      </c>
      <c r="H8186">
        <v>2.48</v>
      </c>
      <c r="I8186">
        <v>4.38</v>
      </c>
      <c r="J8186">
        <v>5.2</v>
      </c>
      <c r="K8186">
        <v>2.7</v>
      </c>
      <c r="U8186">
        <v>185</v>
      </c>
      <c r="V8186">
        <v>209</v>
      </c>
      <c r="W8186">
        <v>208</v>
      </c>
      <c r="X8186">
        <v>93</v>
      </c>
      <c r="Y8186">
        <v>134</v>
      </c>
      <c r="Z8186">
        <v>126</v>
      </c>
      <c r="AA8186">
        <f t="shared" si="1707"/>
        <v>955</v>
      </c>
      <c r="AB8186">
        <f t="shared" si="1709"/>
        <v>1.5913958641371192E-4</v>
      </c>
      <c r="AC8186" s="175"/>
    </row>
    <row r="8187" spans="1:29">
      <c r="A8187" t="s">
        <v>17607</v>
      </c>
      <c r="B8187" t="s">
        <v>17608</v>
      </c>
      <c r="C8187">
        <v>3.36</v>
      </c>
      <c r="D8187">
        <v>3.76</v>
      </c>
      <c r="E8187">
        <v>2.52</v>
      </c>
      <c r="F8187">
        <v>4.05</v>
      </c>
      <c r="G8187">
        <v>4.82</v>
      </c>
      <c r="H8187">
        <v>2.4900000000000002</v>
      </c>
      <c r="I8187">
        <v>4.3899999999999997</v>
      </c>
      <c r="J8187">
        <v>5.2</v>
      </c>
      <c r="K8187">
        <v>2.7</v>
      </c>
      <c r="U8187">
        <v>166</v>
      </c>
      <c r="V8187">
        <v>177</v>
      </c>
      <c r="W8187">
        <v>150</v>
      </c>
      <c r="X8187">
        <v>84</v>
      </c>
      <c r="Y8187">
        <v>122</v>
      </c>
      <c r="Z8187">
        <v>73</v>
      </c>
      <c r="AA8187">
        <f t="shared" si="1707"/>
        <v>772</v>
      </c>
      <c r="AB8187">
        <f t="shared" si="1709"/>
        <v>1.2864477561401634E-4</v>
      </c>
      <c r="AC8187" s="175"/>
    </row>
    <row r="8188" spans="1:29">
      <c r="A8188" t="s">
        <v>17609</v>
      </c>
      <c r="B8188" t="s">
        <v>17610</v>
      </c>
      <c r="C8188">
        <v>3.36</v>
      </c>
      <c r="D8188">
        <v>3.76</v>
      </c>
      <c r="E8188">
        <v>2.52</v>
      </c>
      <c r="F8188">
        <v>4.04</v>
      </c>
      <c r="G8188">
        <v>4.8099999999999996</v>
      </c>
      <c r="H8188">
        <v>2.4900000000000002</v>
      </c>
      <c r="I8188">
        <v>4.38</v>
      </c>
      <c r="J8188">
        <v>5.19</v>
      </c>
      <c r="K8188">
        <v>2.7</v>
      </c>
      <c r="U8188">
        <v>152</v>
      </c>
      <c r="V8188">
        <v>130</v>
      </c>
      <c r="W8188">
        <v>121</v>
      </c>
      <c r="X8188">
        <v>61</v>
      </c>
      <c r="Y8188">
        <v>91</v>
      </c>
      <c r="Z8188">
        <v>30</v>
      </c>
      <c r="AA8188">
        <f t="shared" si="1707"/>
        <v>585</v>
      </c>
      <c r="AB8188">
        <f t="shared" si="1709"/>
        <v>9.7483411572797356E-5</v>
      </c>
      <c r="AC8188" s="175"/>
    </row>
    <row r="8189" spans="1:29">
      <c r="A8189" t="s">
        <v>17611</v>
      </c>
      <c r="B8189" t="s">
        <v>17612</v>
      </c>
      <c r="C8189">
        <v>3.35</v>
      </c>
      <c r="D8189">
        <v>3.75</v>
      </c>
      <c r="E8189">
        <v>2.5099999999999998</v>
      </c>
      <c r="F8189">
        <v>4.03</v>
      </c>
      <c r="G8189">
        <v>4.8099999999999996</v>
      </c>
      <c r="H8189">
        <v>2.4900000000000002</v>
      </c>
      <c r="I8189">
        <v>4.37</v>
      </c>
      <c r="J8189">
        <v>5.19</v>
      </c>
      <c r="K8189">
        <v>2.7</v>
      </c>
      <c r="U8189">
        <v>125</v>
      </c>
      <c r="V8189">
        <v>88</v>
      </c>
      <c r="W8189">
        <v>88</v>
      </c>
      <c r="X8189">
        <v>76</v>
      </c>
      <c r="Y8189">
        <v>68</v>
      </c>
      <c r="Z8189">
        <v>13</v>
      </c>
      <c r="AA8189">
        <f t="shared" si="1707"/>
        <v>458</v>
      </c>
      <c r="AB8189">
        <f t="shared" si="1709"/>
        <v>7.6320346154429394E-5</v>
      </c>
      <c r="AC8189" s="175">
        <f t="shared" ref="AC8189:AC8249" si="1716">SUM(AB8189:AB8192)/4</f>
        <v>8.5693751113352214E-5</v>
      </c>
    </row>
    <row r="8190" spans="1:29">
      <c r="A8190" t="s">
        <v>17613</v>
      </c>
      <c r="B8190" t="s">
        <v>17614</v>
      </c>
      <c r="C8190">
        <v>3.35</v>
      </c>
      <c r="D8190">
        <v>3.75</v>
      </c>
      <c r="E8190">
        <v>2.5099999999999998</v>
      </c>
      <c r="F8190">
        <v>4.03</v>
      </c>
      <c r="G8190">
        <v>4.82</v>
      </c>
      <c r="H8190">
        <v>2.5</v>
      </c>
      <c r="I8190">
        <v>4.37</v>
      </c>
      <c r="J8190">
        <v>5.19</v>
      </c>
      <c r="K8190">
        <v>2.7</v>
      </c>
      <c r="U8190">
        <v>140</v>
      </c>
      <c r="V8190">
        <v>97</v>
      </c>
      <c r="W8190">
        <v>93</v>
      </c>
      <c r="X8190">
        <v>97</v>
      </c>
      <c r="Y8190">
        <v>71</v>
      </c>
      <c r="Z8190">
        <v>15</v>
      </c>
      <c r="AA8190">
        <f t="shared" si="1707"/>
        <v>513</v>
      </c>
      <c r="AB8190">
        <f t="shared" si="1709"/>
        <v>8.5485453225376146E-5</v>
      </c>
      <c r="AC8190" s="175"/>
    </row>
    <row r="8191" spans="1:29">
      <c r="A8191" t="s">
        <v>17615</v>
      </c>
      <c r="B8191" t="s">
        <v>17616</v>
      </c>
      <c r="C8191">
        <v>3.35</v>
      </c>
      <c r="D8191">
        <v>3.75</v>
      </c>
      <c r="E8191">
        <v>2.52</v>
      </c>
      <c r="F8191">
        <v>4.04</v>
      </c>
      <c r="G8191">
        <v>4.83</v>
      </c>
      <c r="H8191">
        <v>2.5099999999999998</v>
      </c>
      <c r="I8191">
        <v>4.37</v>
      </c>
      <c r="J8191">
        <v>5.19</v>
      </c>
      <c r="K8191">
        <v>2.7</v>
      </c>
      <c r="U8191">
        <v>121</v>
      </c>
      <c r="V8191">
        <v>93</v>
      </c>
      <c r="W8191">
        <v>97</v>
      </c>
      <c r="X8191">
        <v>110</v>
      </c>
      <c r="Y8191">
        <v>69</v>
      </c>
      <c r="Z8191">
        <v>12</v>
      </c>
      <c r="AA8191">
        <f t="shared" si="1707"/>
        <v>502</v>
      </c>
      <c r="AB8191">
        <f t="shared" si="1709"/>
        <v>8.3652431811186801E-5</v>
      </c>
      <c r="AC8191" s="175"/>
    </row>
    <row r="8192" spans="1:29">
      <c r="A8192" t="s">
        <v>17617</v>
      </c>
      <c r="B8192" t="s">
        <v>17618</v>
      </c>
      <c r="C8192">
        <v>3.36</v>
      </c>
      <c r="D8192">
        <v>3.76</v>
      </c>
      <c r="E8192">
        <v>2.52</v>
      </c>
      <c r="F8192">
        <v>4.0599999999999996</v>
      </c>
      <c r="G8192">
        <v>4.84</v>
      </c>
      <c r="H8192">
        <v>2.5099999999999998</v>
      </c>
      <c r="I8192">
        <v>4.38</v>
      </c>
      <c r="J8192">
        <v>5.19</v>
      </c>
      <c r="K8192">
        <v>2.7</v>
      </c>
      <c r="U8192">
        <v>129</v>
      </c>
      <c r="V8192">
        <v>105</v>
      </c>
      <c r="W8192">
        <v>109</v>
      </c>
      <c r="X8192">
        <v>152</v>
      </c>
      <c r="Y8192">
        <v>66</v>
      </c>
      <c r="Z8192">
        <v>23</v>
      </c>
      <c r="AA8192">
        <f t="shared" si="1707"/>
        <v>584</v>
      </c>
      <c r="AB8192">
        <f t="shared" si="1709"/>
        <v>9.7316773262416515E-5</v>
      </c>
      <c r="AC8192" s="175"/>
    </row>
    <row r="8193" spans="1:29">
      <c r="A8193" t="s">
        <v>17619</v>
      </c>
      <c r="B8193" t="s">
        <v>17620</v>
      </c>
      <c r="C8193">
        <v>3.36</v>
      </c>
      <c r="D8193">
        <v>3.76</v>
      </c>
      <c r="E8193">
        <v>2.52</v>
      </c>
      <c r="F8193">
        <v>4.07</v>
      </c>
      <c r="G8193">
        <v>4.8499999999999996</v>
      </c>
      <c r="H8193">
        <v>2.52</v>
      </c>
      <c r="I8193">
        <v>4.38</v>
      </c>
      <c r="J8193">
        <v>5.2</v>
      </c>
      <c r="K8193">
        <v>2.7</v>
      </c>
      <c r="U8193">
        <v>155</v>
      </c>
      <c r="V8193">
        <v>134</v>
      </c>
      <c r="W8193">
        <v>136</v>
      </c>
      <c r="X8193">
        <v>187</v>
      </c>
      <c r="Y8193">
        <v>106</v>
      </c>
      <c r="Z8193">
        <v>53</v>
      </c>
      <c r="AA8193">
        <f t="shared" si="1707"/>
        <v>771</v>
      </c>
      <c r="AB8193">
        <f t="shared" si="1709"/>
        <v>1.2847813730363549E-4</v>
      </c>
      <c r="AC8193" s="175">
        <f t="shared" ref="AC8193:AC8253" si="1717">SUM(AB8193:AB8196)/4</f>
        <v>1.7267894913215601E-4</v>
      </c>
    </row>
    <row r="8194" spans="1:29">
      <c r="A8194" t="s">
        <v>17621</v>
      </c>
      <c r="B8194" t="s">
        <v>17622</v>
      </c>
      <c r="C8194">
        <v>3.37</v>
      </c>
      <c r="D8194">
        <v>3.77</v>
      </c>
      <c r="E8194">
        <v>2.5299999999999998</v>
      </c>
      <c r="F8194">
        <v>4.09</v>
      </c>
      <c r="G8194">
        <v>4.87</v>
      </c>
      <c r="H8194">
        <v>2.52</v>
      </c>
      <c r="I8194">
        <v>4.4000000000000004</v>
      </c>
      <c r="J8194">
        <v>5.2</v>
      </c>
      <c r="K8194">
        <v>2.7</v>
      </c>
      <c r="U8194">
        <v>201</v>
      </c>
      <c r="V8194">
        <v>202</v>
      </c>
      <c r="W8194">
        <v>182</v>
      </c>
      <c r="X8194">
        <v>200</v>
      </c>
      <c r="Y8194">
        <v>144</v>
      </c>
      <c r="Z8194">
        <v>168</v>
      </c>
      <c r="AA8194">
        <f t="shared" si="1707"/>
        <v>1097</v>
      </c>
      <c r="AB8194">
        <f t="shared" si="1709"/>
        <v>1.8280222648779266E-4</v>
      </c>
      <c r="AC8194" s="175"/>
    </row>
    <row r="8195" spans="1:29">
      <c r="A8195" t="s">
        <v>17623</v>
      </c>
      <c r="B8195" t="s">
        <v>17624</v>
      </c>
      <c r="C8195">
        <v>3.38</v>
      </c>
      <c r="D8195">
        <v>3.77</v>
      </c>
      <c r="E8195">
        <v>2.5299999999999998</v>
      </c>
      <c r="F8195">
        <v>4.09</v>
      </c>
      <c r="G8195">
        <v>4.87</v>
      </c>
      <c r="H8195">
        <v>2.52</v>
      </c>
      <c r="I8195">
        <v>4.4000000000000004</v>
      </c>
      <c r="J8195">
        <v>5.21</v>
      </c>
      <c r="K8195">
        <v>2.7</v>
      </c>
      <c r="U8195">
        <v>183</v>
      </c>
      <c r="V8195">
        <v>212</v>
      </c>
      <c r="W8195">
        <v>224</v>
      </c>
      <c r="X8195">
        <v>144</v>
      </c>
      <c r="Y8195">
        <v>122</v>
      </c>
      <c r="Z8195">
        <v>262</v>
      </c>
      <c r="AA8195">
        <f t="shared" si="1707"/>
        <v>1147</v>
      </c>
      <c r="AB8195">
        <f t="shared" si="1709"/>
        <v>1.9113414200683517E-4</v>
      </c>
      <c r="AC8195" s="175"/>
    </row>
    <row r="8196" spans="1:29">
      <c r="A8196" t="s">
        <v>17625</v>
      </c>
      <c r="B8196" t="s">
        <v>17626</v>
      </c>
      <c r="C8196">
        <v>3.38</v>
      </c>
      <c r="D8196">
        <v>3.78</v>
      </c>
      <c r="E8196">
        <v>2.5299999999999998</v>
      </c>
      <c r="F8196">
        <v>4.09</v>
      </c>
      <c r="G8196">
        <v>4.87</v>
      </c>
      <c r="H8196">
        <v>2.52</v>
      </c>
      <c r="I8196">
        <v>4.41</v>
      </c>
      <c r="J8196">
        <v>5.21</v>
      </c>
      <c r="K8196">
        <v>2.7</v>
      </c>
      <c r="U8196">
        <v>167</v>
      </c>
      <c r="V8196">
        <v>196</v>
      </c>
      <c r="W8196">
        <v>213</v>
      </c>
      <c r="X8196">
        <v>174</v>
      </c>
      <c r="Y8196">
        <v>154</v>
      </c>
      <c r="Z8196">
        <v>226</v>
      </c>
      <c r="AA8196">
        <f t="shared" si="1707"/>
        <v>1130</v>
      </c>
      <c r="AB8196">
        <f t="shared" si="1709"/>
        <v>1.8830129073036072E-4</v>
      </c>
      <c r="AC8196" s="175"/>
    </row>
    <row r="8197" spans="1:29">
      <c r="A8197" t="s">
        <v>17627</v>
      </c>
      <c r="B8197" t="s">
        <v>17628</v>
      </c>
      <c r="C8197">
        <v>3.4</v>
      </c>
      <c r="D8197">
        <v>3.8</v>
      </c>
      <c r="E8197">
        <v>2.54</v>
      </c>
      <c r="F8197">
        <v>4.0999999999999996</v>
      </c>
      <c r="G8197">
        <v>4.87</v>
      </c>
      <c r="H8197">
        <v>2.5099999999999998</v>
      </c>
      <c r="I8197">
        <v>4.43</v>
      </c>
      <c r="J8197">
        <v>5.22</v>
      </c>
      <c r="K8197">
        <v>2.7</v>
      </c>
      <c r="U8197">
        <v>176</v>
      </c>
      <c r="V8197">
        <v>195</v>
      </c>
      <c r="W8197">
        <v>202</v>
      </c>
      <c r="X8197">
        <v>119</v>
      </c>
      <c r="Y8197">
        <v>138</v>
      </c>
      <c r="Z8197">
        <v>171</v>
      </c>
      <c r="AA8197">
        <f t="shared" si="1707"/>
        <v>1001</v>
      </c>
      <c r="AB8197">
        <f t="shared" si="1709"/>
        <v>1.6680494869123104E-4</v>
      </c>
      <c r="AC8197" s="175">
        <f t="shared" ref="AC8197:AC8257" si="1718">SUM(AB8197:AB8200)/4</f>
        <v>1.550569478093811E-4</v>
      </c>
    </row>
    <row r="8198" spans="1:29">
      <c r="A8198" t="s">
        <v>17629</v>
      </c>
      <c r="B8198" t="s">
        <v>17630</v>
      </c>
      <c r="C8198">
        <v>3.47</v>
      </c>
      <c r="D8198">
        <v>3.85</v>
      </c>
      <c r="E8198">
        <v>2.56</v>
      </c>
      <c r="F8198">
        <v>4.17</v>
      </c>
      <c r="G8198">
        <v>4.91</v>
      </c>
      <c r="H8198">
        <v>2.52</v>
      </c>
      <c r="I8198">
        <v>4.49</v>
      </c>
      <c r="J8198">
        <v>5.25</v>
      </c>
      <c r="K8198">
        <v>2.7</v>
      </c>
      <c r="U8198">
        <v>175</v>
      </c>
      <c r="V8198">
        <v>183</v>
      </c>
      <c r="W8198">
        <v>186</v>
      </c>
      <c r="X8198">
        <v>103</v>
      </c>
      <c r="Y8198">
        <v>140</v>
      </c>
      <c r="Z8198">
        <v>164</v>
      </c>
      <c r="AA8198">
        <f t="shared" ref="AA8198:AA8261" si="1719">SUM(U8198:Z8198)</f>
        <v>951</v>
      </c>
      <c r="AB8198">
        <f t="shared" si="1709"/>
        <v>1.5847303317218853E-4</v>
      </c>
      <c r="AC8198" s="175"/>
    </row>
    <row r="8199" spans="1:29">
      <c r="A8199" t="s">
        <v>17631</v>
      </c>
      <c r="B8199" t="s">
        <v>17632</v>
      </c>
      <c r="C8199">
        <v>3.54</v>
      </c>
      <c r="D8199">
        <v>3.9</v>
      </c>
      <c r="E8199">
        <v>2.58</v>
      </c>
      <c r="F8199">
        <v>4.28</v>
      </c>
      <c r="G8199">
        <v>4.99</v>
      </c>
      <c r="H8199">
        <v>2.54</v>
      </c>
      <c r="I8199">
        <v>4.5599999999999996</v>
      </c>
      <c r="J8199">
        <v>5.29</v>
      </c>
      <c r="K8199">
        <v>2.7</v>
      </c>
      <c r="U8199">
        <v>159</v>
      </c>
      <c r="V8199">
        <v>177</v>
      </c>
      <c r="W8199">
        <v>175</v>
      </c>
      <c r="X8199">
        <v>108</v>
      </c>
      <c r="Y8199">
        <v>133</v>
      </c>
      <c r="Z8199">
        <v>149</v>
      </c>
      <c r="AA8199">
        <f t="shared" si="1719"/>
        <v>901</v>
      </c>
      <c r="AB8199">
        <f t="shared" si="1709"/>
        <v>1.5014111765314603E-4</v>
      </c>
      <c r="AC8199" s="175"/>
    </row>
    <row r="8200" spans="1:29">
      <c r="A8200" t="s">
        <v>17633</v>
      </c>
      <c r="B8200" t="s">
        <v>17634</v>
      </c>
      <c r="C8200">
        <v>3.6</v>
      </c>
      <c r="D8200">
        <v>3.95</v>
      </c>
      <c r="E8200">
        <v>2.61</v>
      </c>
      <c r="F8200">
        <v>4.3899999999999997</v>
      </c>
      <c r="G8200">
        <v>5.07</v>
      </c>
      <c r="H8200">
        <v>2.57</v>
      </c>
      <c r="I8200">
        <v>4.63</v>
      </c>
      <c r="J8200">
        <v>5.33</v>
      </c>
      <c r="K8200">
        <v>2.7</v>
      </c>
      <c r="U8200">
        <v>161</v>
      </c>
      <c r="V8200">
        <v>170</v>
      </c>
      <c r="W8200">
        <v>165</v>
      </c>
      <c r="X8200">
        <v>93</v>
      </c>
      <c r="Y8200">
        <v>129</v>
      </c>
      <c r="Z8200">
        <v>151</v>
      </c>
      <c r="AA8200">
        <f t="shared" si="1719"/>
        <v>869</v>
      </c>
      <c r="AB8200">
        <f t="shared" si="1709"/>
        <v>1.4480869172095882E-4</v>
      </c>
      <c r="AC8200" s="175"/>
    </row>
    <row r="8201" spans="1:29">
      <c r="A8201" t="s">
        <v>17635</v>
      </c>
      <c r="B8201" t="s">
        <v>17636</v>
      </c>
      <c r="C8201">
        <v>3.65</v>
      </c>
      <c r="D8201">
        <v>3.98</v>
      </c>
      <c r="E8201">
        <v>2.62</v>
      </c>
      <c r="F8201">
        <v>4.46</v>
      </c>
      <c r="G8201">
        <v>5.13</v>
      </c>
      <c r="H8201">
        <v>2.59</v>
      </c>
      <c r="I8201">
        <v>4.67</v>
      </c>
      <c r="J8201">
        <v>5.35</v>
      </c>
      <c r="K8201">
        <v>2.7</v>
      </c>
      <c r="U8201">
        <v>150</v>
      </c>
      <c r="V8201">
        <v>167</v>
      </c>
      <c r="W8201">
        <v>163</v>
      </c>
      <c r="X8201">
        <v>94</v>
      </c>
      <c r="Y8201">
        <v>130</v>
      </c>
      <c r="Z8201">
        <v>145</v>
      </c>
      <c r="AA8201">
        <f t="shared" si="1719"/>
        <v>849</v>
      </c>
      <c r="AB8201">
        <f t="shared" si="1709"/>
        <v>1.4147592551334181E-4</v>
      </c>
      <c r="AC8201" s="175">
        <f t="shared" ref="AC8201:AC8261" si="1720">SUM(AB8201:AB8204)/4</f>
        <v>1.3526864845165516E-4</v>
      </c>
    </row>
    <row r="8202" spans="1:29">
      <c r="A8202" t="s">
        <v>17637</v>
      </c>
      <c r="B8202" t="s">
        <v>17638</v>
      </c>
      <c r="C8202">
        <v>3.67</v>
      </c>
      <c r="D8202">
        <v>3.99</v>
      </c>
      <c r="E8202">
        <v>2.63</v>
      </c>
      <c r="F8202">
        <v>4.51</v>
      </c>
      <c r="G8202">
        <v>5.17</v>
      </c>
      <c r="H8202">
        <v>2.6</v>
      </c>
      <c r="I8202">
        <v>4.6900000000000004</v>
      </c>
      <c r="J8202">
        <v>5.36</v>
      </c>
      <c r="K8202">
        <v>2.7</v>
      </c>
      <c r="U8202">
        <v>146</v>
      </c>
      <c r="V8202">
        <v>167</v>
      </c>
      <c r="W8202">
        <v>168</v>
      </c>
      <c r="X8202">
        <v>83</v>
      </c>
      <c r="Y8202">
        <v>119</v>
      </c>
      <c r="Z8202">
        <v>117</v>
      </c>
      <c r="AA8202">
        <f t="shared" si="1719"/>
        <v>800</v>
      </c>
      <c r="AB8202">
        <f t="shared" si="1709"/>
        <v>1.3331064830468016E-4</v>
      </c>
      <c r="AC8202" s="175"/>
    </row>
    <row r="8203" spans="1:29">
      <c r="A8203" t="s">
        <v>17639</v>
      </c>
      <c r="B8203" t="s">
        <v>17640</v>
      </c>
      <c r="C8203">
        <v>3.66</v>
      </c>
      <c r="D8203">
        <v>3.99</v>
      </c>
      <c r="E8203">
        <v>2.63</v>
      </c>
      <c r="F8203">
        <v>4.5199999999999996</v>
      </c>
      <c r="G8203">
        <v>5.18</v>
      </c>
      <c r="H8203">
        <v>2.61</v>
      </c>
      <c r="I8203">
        <v>4.68</v>
      </c>
      <c r="J8203">
        <v>5.36</v>
      </c>
      <c r="K8203">
        <v>2.7</v>
      </c>
      <c r="U8203">
        <v>154</v>
      </c>
      <c r="V8203">
        <v>166</v>
      </c>
      <c r="W8203">
        <v>173</v>
      </c>
      <c r="X8203">
        <v>77</v>
      </c>
      <c r="Y8203">
        <v>122</v>
      </c>
      <c r="Z8203">
        <v>112</v>
      </c>
      <c r="AA8203">
        <f t="shared" si="1719"/>
        <v>804</v>
      </c>
      <c r="AB8203">
        <f t="shared" si="1709"/>
        <v>1.3397720154620355E-4</v>
      </c>
      <c r="AC8203" s="175"/>
    </row>
    <row r="8204" spans="1:29">
      <c r="A8204" t="s">
        <v>17641</v>
      </c>
      <c r="B8204" t="s">
        <v>17642</v>
      </c>
      <c r="C8204">
        <v>3.63</v>
      </c>
      <c r="D8204">
        <v>3.97</v>
      </c>
      <c r="E8204">
        <v>2.61</v>
      </c>
      <c r="F8204">
        <v>4.4800000000000004</v>
      </c>
      <c r="G8204">
        <v>5.16</v>
      </c>
      <c r="H8204">
        <v>2.61</v>
      </c>
      <c r="I8204">
        <v>4.6500000000000004</v>
      </c>
      <c r="J8204">
        <v>5.34</v>
      </c>
      <c r="K8204">
        <v>2.7</v>
      </c>
      <c r="U8204">
        <v>149</v>
      </c>
      <c r="V8204">
        <v>174</v>
      </c>
      <c r="W8204">
        <v>184</v>
      </c>
      <c r="X8204">
        <v>76</v>
      </c>
      <c r="Y8204">
        <v>111</v>
      </c>
      <c r="Z8204">
        <v>100</v>
      </c>
      <c r="AA8204">
        <f t="shared" si="1719"/>
        <v>794</v>
      </c>
      <c r="AB8204">
        <f t="shared" si="1709"/>
        <v>1.3231081844239506E-4</v>
      </c>
      <c r="AC8204" s="175"/>
    </row>
    <row r="8205" spans="1:29">
      <c r="A8205" t="s">
        <v>17643</v>
      </c>
      <c r="B8205" t="s">
        <v>17644</v>
      </c>
      <c r="C8205">
        <v>3.58</v>
      </c>
      <c r="D8205">
        <v>3.93</v>
      </c>
      <c r="E8205">
        <v>2.6</v>
      </c>
      <c r="F8205">
        <v>4.42</v>
      </c>
      <c r="G8205">
        <v>5.12</v>
      </c>
      <c r="H8205">
        <v>2.6</v>
      </c>
      <c r="I8205">
        <v>4.5999999999999996</v>
      </c>
      <c r="J8205">
        <v>5.32</v>
      </c>
      <c r="K8205">
        <v>2.7</v>
      </c>
      <c r="U8205">
        <v>162</v>
      </c>
      <c r="V8205">
        <v>185</v>
      </c>
      <c r="W8205">
        <v>192</v>
      </c>
      <c r="X8205">
        <v>71</v>
      </c>
      <c r="Y8205">
        <v>109</v>
      </c>
      <c r="Z8205">
        <v>118</v>
      </c>
      <c r="AA8205">
        <f t="shared" si="1719"/>
        <v>837</v>
      </c>
      <c r="AB8205">
        <f t="shared" si="1709"/>
        <v>1.3947626578877161E-4</v>
      </c>
      <c r="AC8205" s="175">
        <f t="shared" ref="AC8205" si="1721">SUM(AB8205:AB8208)/4</f>
        <v>1.4972452187719392E-4</v>
      </c>
    </row>
    <row r="8206" spans="1:29">
      <c r="A8206" t="s">
        <v>17645</v>
      </c>
      <c r="B8206" t="s">
        <v>17646</v>
      </c>
      <c r="C8206">
        <v>3.55</v>
      </c>
      <c r="D8206">
        <v>3.9</v>
      </c>
      <c r="E8206">
        <v>2.58</v>
      </c>
      <c r="F8206">
        <v>4.37</v>
      </c>
      <c r="G8206">
        <v>5.09</v>
      </c>
      <c r="H8206">
        <v>2.59</v>
      </c>
      <c r="I8206">
        <v>4.57</v>
      </c>
      <c r="J8206">
        <v>5.3</v>
      </c>
      <c r="K8206">
        <v>2.7</v>
      </c>
      <c r="U8206">
        <v>172</v>
      </c>
      <c r="V8206">
        <v>193</v>
      </c>
      <c r="W8206">
        <v>201</v>
      </c>
      <c r="X8206">
        <v>73</v>
      </c>
      <c r="Y8206">
        <v>117</v>
      </c>
      <c r="Z8206">
        <v>139</v>
      </c>
      <c r="AA8206">
        <f t="shared" si="1719"/>
        <v>895</v>
      </c>
      <c r="AB8206">
        <f t="shared" si="1709"/>
        <v>1.4914128779086093E-4</v>
      </c>
      <c r="AC8206" s="175"/>
    </row>
    <row r="8207" spans="1:29">
      <c r="A8207" t="s">
        <v>17647</v>
      </c>
      <c r="B8207" t="s">
        <v>17648</v>
      </c>
      <c r="C8207">
        <v>3.53</v>
      </c>
      <c r="D8207">
        <v>3.89</v>
      </c>
      <c r="E8207">
        <v>2.58</v>
      </c>
      <c r="F8207">
        <v>4.3499999999999996</v>
      </c>
      <c r="G8207">
        <v>5.07</v>
      </c>
      <c r="H8207">
        <v>2.59</v>
      </c>
      <c r="I8207">
        <v>4.55</v>
      </c>
      <c r="J8207">
        <v>5.29</v>
      </c>
      <c r="K8207">
        <v>2.7</v>
      </c>
      <c r="U8207">
        <v>169</v>
      </c>
      <c r="V8207">
        <v>201</v>
      </c>
      <c r="W8207">
        <v>208</v>
      </c>
      <c r="X8207">
        <v>84</v>
      </c>
      <c r="Y8207">
        <v>123</v>
      </c>
      <c r="Z8207">
        <v>135</v>
      </c>
      <c r="AA8207">
        <f t="shared" si="1719"/>
        <v>920</v>
      </c>
      <c r="AB8207">
        <f t="shared" si="1709"/>
        <v>1.5330724555038218E-4</v>
      </c>
      <c r="AC8207" s="175"/>
    </row>
    <row r="8208" spans="1:29">
      <c r="A8208" t="s">
        <v>17649</v>
      </c>
      <c r="B8208" t="s">
        <v>17650</v>
      </c>
      <c r="C8208">
        <v>3.51</v>
      </c>
      <c r="D8208">
        <v>3.88</v>
      </c>
      <c r="E8208">
        <v>2.57</v>
      </c>
      <c r="F8208">
        <v>4.33</v>
      </c>
      <c r="G8208">
        <v>5.0599999999999996</v>
      </c>
      <c r="H8208">
        <v>2.59</v>
      </c>
      <c r="I8208">
        <v>4.53</v>
      </c>
      <c r="J8208">
        <v>5.28</v>
      </c>
      <c r="K8208">
        <v>2.7</v>
      </c>
      <c r="U8208">
        <v>164</v>
      </c>
      <c r="V8208">
        <v>206</v>
      </c>
      <c r="W8208">
        <v>208</v>
      </c>
      <c r="X8208">
        <v>95</v>
      </c>
      <c r="Y8208">
        <v>127</v>
      </c>
      <c r="Z8208">
        <v>142</v>
      </c>
      <c r="AA8208">
        <f t="shared" si="1719"/>
        <v>942</v>
      </c>
      <c r="AB8208">
        <f t="shared" si="1709"/>
        <v>1.5697328837876087E-4</v>
      </c>
      <c r="AC8208" s="175"/>
    </row>
    <row r="8209" spans="1:29">
      <c r="A8209" t="s">
        <v>17651</v>
      </c>
      <c r="B8209" t="s">
        <v>17652</v>
      </c>
      <c r="C8209">
        <v>3.48</v>
      </c>
      <c r="D8209">
        <v>3.86</v>
      </c>
      <c r="E8209">
        <v>2.56</v>
      </c>
      <c r="F8209">
        <v>4.29</v>
      </c>
      <c r="G8209">
        <v>5.03</v>
      </c>
      <c r="H8209">
        <v>2.58</v>
      </c>
      <c r="I8209">
        <v>4.5</v>
      </c>
      <c r="J8209">
        <v>5.26</v>
      </c>
      <c r="K8209">
        <v>2.7</v>
      </c>
      <c r="U8209">
        <v>172</v>
      </c>
      <c r="V8209">
        <v>201</v>
      </c>
      <c r="W8209">
        <v>197</v>
      </c>
      <c r="X8209">
        <v>95</v>
      </c>
      <c r="Y8209">
        <v>138</v>
      </c>
      <c r="Z8209">
        <v>147</v>
      </c>
      <c r="AA8209">
        <f t="shared" si="1719"/>
        <v>950</v>
      </c>
      <c r="AB8209">
        <f t="shared" si="1709"/>
        <v>1.5830639486180768E-4</v>
      </c>
      <c r="AC8209" s="175">
        <f t="shared" ref="AC8209:AC8269" si="1722">SUM(AB8209:AB8212)/4</f>
        <v>1.2826983941565943E-4</v>
      </c>
    </row>
    <row r="8210" spans="1:29">
      <c r="A8210" t="s">
        <v>17653</v>
      </c>
      <c r="B8210" t="s">
        <v>17654</v>
      </c>
      <c r="C8210">
        <v>3.46</v>
      </c>
      <c r="D8210">
        <v>3.84</v>
      </c>
      <c r="E8210">
        <v>2.5499999999999998</v>
      </c>
      <c r="F8210">
        <v>4.26</v>
      </c>
      <c r="G8210">
        <v>5.01</v>
      </c>
      <c r="H8210">
        <v>2.57</v>
      </c>
      <c r="I8210">
        <v>4.4800000000000004</v>
      </c>
      <c r="J8210">
        <v>5.25</v>
      </c>
      <c r="K8210">
        <v>2.7</v>
      </c>
      <c r="U8210">
        <v>158</v>
      </c>
      <c r="V8210">
        <v>181</v>
      </c>
      <c r="W8210">
        <v>173</v>
      </c>
      <c r="X8210">
        <v>108</v>
      </c>
      <c r="Y8210">
        <v>134</v>
      </c>
      <c r="Z8210">
        <v>126</v>
      </c>
      <c r="AA8210">
        <f t="shared" si="1719"/>
        <v>880</v>
      </c>
      <c r="AB8210">
        <f t="shared" si="1709"/>
        <v>1.4664171313514816E-4</v>
      </c>
      <c r="AC8210" s="175"/>
    </row>
    <row r="8211" spans="1:29">
      <c r="A8211" t="s">
        <v>17655</v>
      </c>
      <c r="B8211" t="s">
        <v>17656</v>
      </c>
      <c r="C8211">
        <v>3.43</v>
      </c>
      <c r="D8211">
        <v>3.82</v>
      </c>
      <c r="E8211">
        <v>2.54</v>
      </c>
      <c r="F8211">
        <v>4.2300000000000004</v>
      </c>
      <c r="G8211">
        <v>4.9800000000000004</v>
      </c>
      <c r="H8211">
        <v>2.56</v>
      </c>
      <c r="I8211">
        <v>4.46</v>
      </c>
      <c r="J8211">
        <v>5.23</v>
      </c>
      <c r="K8211">
        <v>2.7</v>
      </c>
      <c r="U8211">
        <v>150</v>
      </c>
      <c r="V8211">
        <v>152</v>
      </c>
      <c r="W8211">
        <v>122</v>
      </c>
      <c r="X8211">
        <v>94</v>
      </c>
      <c r="Y8211">
        <v>122</v>
      </c>
      <c r="Z8211">
        <v>73</v>
      </c>
      <c r="AA8211">
        <f t="shared" si="1719"/>
        <v>713</v>
      </c>
      <c r="AB8211">
        <f t="shared" si="1709"/>
        <v>1.1881311530154619E-4</v>
      </c>
      <c r="AC8211" s="175"/>
    </row>
    <row r="8212" spans="1:29">
      <c r="A8212" t="s">
        <v>17657</v>
      </c>
      <c r="B8212" t="s">
        <v>17658</v>
      </c>
      <c r="C8212">
        <v>3.4</v>
      </c>
      <c r="D8212">
        <v>3.79</v>
      </c>
      <c r="E8212">
        <v>2.5299999999999998</v>
      </c>
      <c r="F8212">
        <v>4.1900000000000004</v>
      </c>
      <c r="G8212">
        <v>4.95</v>
      </c>
      <c r="H8212">
        <v>2.5499999999999998</v>
      </c>
      <c r="I8212">
        <v>4.42</v>
      </c>
      <c r="J8212">
        <v>5.22</v>
      </c>
      <c r="K8212">
        <v>2.7</v>
      </c>
      <c r="U8212">
        <v>131</v>
      </c>
      <c r="V8212">
        <v>111</v>
      </c>
      <c r="W8212">
        <v>94</v>
      </c>
      <c r="X8212">
        <v>79</v>
      </c>
      <c r="Y8212">
        <v>91</v>
      </c>
      <c r="Z8212">
        <v>30</v>
      </c>
      <c r="AA8212">
        <f t="shared" si="1719"/>
        <v>536</v>
      </c>
      <c r="AB8212">
        <f t="shared" si="1709"/>
        <v>8.9318134364135704E-5</v>
      </c>
      <c r="AC8212" s="175"/>
    </row>
    <row r="8213" spans="1:29">
      <c r="A8213" t="s">
        <v>17659</v>
      </c>
      <c r="B8213" t="s">
        <v>17660</v>
      </c>
      <c r="C8213">
        <v>3.36</v>
      </c>
      <c r="D8213">
        <v>3.76</v>
      </c>
      <c r="E8213">
        <v>2.5099999999999998</v>
      </c>
      <c r="F8213">
        <v>4.13</v>
      </c>
      <c r="G8213">
        <v>4.91</v>
      </c>
      <c r="H8213">
        <v>2.54</v>
      </c>
      <c r="I8213">
        <v>4.38</v>
      </c>
      <c r="J8213">
        <v>5.19</v>
      </c>
      <c r="K8213">
        <v>2.7</v>
      </c>
      <c r="U8213">
        <v>124</v>
      </c>
      <c r="V8213">
        <v>88</v>
      </c>
      <c r="W8213">
        <v>88</v>
      </c>
      <c r="X8213">
        <v>69</v>
      </c>
      <c r="Y8213">
        <v>68</v>
      </c>
      <c r="Z8213">
        <v>13</v>
      </c>
      <c r="AA8213">
        <f t="shared" si="1719"/>
        <v>450</v>
      </c>
      <c r="AB8213">
        <f t="shared" si="1709"/>
        <v>7.4987239671382586E-5</v>
      </c>
      <c r="AC8213" s="175">
        <f t="shared" ref="AC8213:AC8273" si="1723">SUM(AB8213:AB8216)/4</f>
        <v>8.2485963638520847E-5</v>
      </c>
    </row>
    <row r="8214" spans="1:29">
      <c r="A8214" t="s">
        <v>17661</v>
      </c>
      <c r="B8214" t="s">
        <v>17662</v>
      </c>
      <c r="C8214">
        <v>3.34</v>
      </c>
      <c r="D8214">
        <v>3.74</v>
      </c>
      <c r="E8214">
        <v>2.5</v>
      </c>
      <c r="F8214">
        <v>4.09</v>
      </c>
      <c r="G8214">
        <v>4.8899999999999997</v>
      </c>
      <c r="H8214">
        <v>2.5299999999999998</v>
      </c>
      <c r="I8214">
        <v>4.3600000000000003</v>
      </c>
      <c r="J8214">
        <v>5.18</v>
      </c>
      <c r="K8214">
        <v>2.7</v>
      </c>
      <c r="U8214">
        <v>129</v>
      </c>
      <c r="V8214">
        <v>98</v>
      </c>
      <c r="W8214">
        <v>92</v>
      </c>
      <c r="X8214">
        <v>87</v>
      </c>
      <c r="Y8214">
        <v>71</v>
      </c>
      <c r="Z8214">
        <v>15</v>
      </c>
      <c r="AA8214">
        <f t="shared" si="1719"/>
        <v>492</v>
      </c>
      <c r="AB8214">
        <f t="shared" ref="AB8214:AB8277" si="1724">AA8214/$AD$4</f>
        <v>8.1986048707378297E-5</v>
      </c>
      <c r="AC8214" s="175"/>
    </row>
    <row r="8215" spans="1:29">
      <c r="A8215" t="s">
        <v>17663</v>
      </c>
      <c r="B8215" t="s">
        <v>17664</v>
      </c>
      <c r="C8215">
        <v>3.32</v>
      </c>
      <c r="D8215">
        <v>3.73</v>
      </c>
      <c r="E8215">
        <v>2.5</v>
      </c>
      <c r="F8215">
        <v>4.07</v>
      </c>
      <c r="G8215">
        <v>4.87</v>
      </c>
      <c r="H8215">
        <v>2.5299999999999998</v>
      </c>
      <c r="I8215">
        <v>4.34</v>
      </c>
      <c r="J8215">
        <v>5.17</v>
      </c>
      <c r="K8215">
        <v>2.7</v>
      </c>
      <c r="U8215">
        <v>133</v>
      </c>
      <c r="V8215">
        <v>93</v>
      </c>
      <c r="W8215">
        <v>97</v>
      </c>
      <c r="X8215">
        <v>90</v>
      </c>
      <c r="Y8215">
        <v>69</v>
      </c>
      <c r="Z8215">
        <v>12</v>
      </c>
      <c r="AA8215">
        <f t="shared" si="1719"/>
        <v>494</v>
      </c>
      <c r="AB8215">
        <f t="shared" si="1724"/>
        <v>8.2319325328139993E-5</v>
      </c>
      <c r="AC8215" s="175"/>
    </row>
    <row r="8216" spans="1:29">
      <c r="A8216" t="s">
        <v>17665</v>
      </c>
      <c r="B8216" t="s">
        <v>17666</v>
      </c>
      <c r="C8216">
        <v>3.31</v>
      </c>
      <c r="D8216">
        <v>3.72</v>
      </c>
      <c r="E8216">
        <v>2.4900000000000002</v>
      </c>
      <c r="F8216">
        <v>4.0599999999999996</v>
      </c>
      <c r="G8216">
        <v>4.8600000000000003</v>
      </c>
      <c r="H8216">
        <v>2.5299999999999998</v>
      </c>
      <c r="I8216">
        <v>4.33</v>
      </c>
      <c r="J8216">
        <v>5.16</v>
      </c>
      <c r="K8216">
        <v>2.7</v>
      </c>
      <c r="U8216">
        <v>149</v>
      </c>
      <c r="V8216">
        <v>105</v>
      </c>
      <c r="W8216">
        <v>109</v>
      </c>
      <c r="X8216">
        <v>92</v>
      </c>
      <c r="Y8216">
        <v>66</v>
      </c>
      <c r="Z8216">
        <v>23</v>
      </c>
      <c r="AA8216">
        <f t="shared" si="1719"/>
        <v>544</v>
      </c>
      <c r="AB8216">
        <f t="shared" si="1724"/>
        <v>9.0651240847182499E-5</v>
      </c>
      <c r="AC8216" s="175"/>
    </row>
    <row r="8217" spans="1:29">
      <c r="A8217" t="s">
        <v>17667</v>
      </c>
      <c r="B8217" t="s">
        <v>17668</v>
      </c>
      <c r="C8217">
        <v>3.28</v>
      </c>
      <c r="D8217">
        <v>3.69</v>
      </c>
      <c r="E8217">
        <v>2.48</v>
      </c>
      <c r="F8217">
        <v>4.0199999999999996</v>
      </c>
      <c r="G8217">
        <v>4.83</v>
      </c>
      <c r="H8217">
        <v>2.5099999999999998</v>
      </c>
      <c r="I8217">
        <v>4.3</v>
      </c>
      <c r="J8217">
        <v>5.15</v>
      </c>
      <c r="K8217">
        <v>2.7</v>
      </c>
      <c r="U8217">
        <v>163</v>
      </c>
      <c r="V8217">
        <v>135</v>
      </c>
      <c r="W8217">
        <v>137</v>
      </c>
      <c r="X8217">
        <v>123</v>
      </c>
      <c r="Y8217">
        <v>106</v>
      </c>
      <c r="Z8217">
        <v>53</v>
      </c>
      <c r="AA8217">
        <f t="shared" si="1719"/>
        <v>717</v>
      </c>
      <c r="AB8217">
        <f t="shared" si="1724"/>
        <v>1.1947966854306959E-4</v>
      </c>
      <c r="AC8217" s="175">
        <f t="shared" ref="AC8217" si="1725">SUM(AB8217:AB8220)/4</f>
        <v>1.7667826858129641E-4</v>
      </c>
    </row>
    <row r="8218" spans="1:29">
      <c r="A8218" t="s">
        <v>17669</v>
      </c>
      <c r="B8218" t="s">
        <v>17670</v>
      </c>
      <c r="C8218">
        <v>3.27</v>
      </c>
      <c r="D8218">
        <v>3.68</v>
      </c>
      <c r="E8218">
        <v>2.48</v>
      </c>
      <c r="F8218">
        <v>3.98</v>
      </c>
      <c r="G8218">
        <v>4.8</v>
      </c>
      <c r="H8218">
        <v>2.5</v>
      </c>
      <c r="I8218">
        <v>4.29</v>
      </c>
      <c r="J8218">
        <v>5.14</v>
      </c>
      <c r="K8218">
        <v>2.7</v>
      </c>
      <c r="U8218">
        <v>165</v>
      </c>
      <c r="V8218">
        <v>203</v>
      </c>
      <c r="W8218">
        <v>184</v>
      </c>
      <c r="X8218">
        <v>199</v>
      </c>
      <c r="Y8218">
        <v>144</v>
      </c>
      <c r="Z8218">
        <v>168</v>
      </c>
      <c r="AA8218">
        <f t="shared" si="1719"/>
        <v>1063</v>
      </c>
      <c r="AB8218">
        <f t="shared" si="1724"/>
        <v>1.7713652393484375E-4</v>
      </c>
      <c r="AC8218" s="175"/>
    </row>
    <row r="8219" spans="1:29">
      <c r="A8219" t="s">
        <v>17671</v>
      </c>
      <c r="B8219" t="s">
        <v>17672</v>
      </c>
      <c r="C8219">
        <v>3.26</v>
      </c>
      <c r="D8219">
        <v>3.68</v>
      </c>
      <c r="E8219">
        <v>2.4700000000000002</v>
      </c>
      <c r="F8219">
        <v>3.98</v>
      </c>
      <c r="G8219">
        <v>4.8</v>
      </c>
      <c r="H8219">
        <v>2.5</v>
      </c>
      <c r="I8219">
        <v>4.28</v>
      </c>
      <c r="J8219">
        <v>5.14</v>
      </c>
      <c r="K8219">
        <v>2.7</v>
      </c>
      <c r="U8219">
        <v>195</v>
      </c>
      <c r="V8219">
        <v>214</v>
      </c>
      <c r="W8219">
        <v>226</v>
      </c>
      <c r="X8219">
        <v>219</v>
      </c>
      <c r="Y8219">
        <v>122</v>
      </c>
      <c r="Z8219">
        <v>262</v>
      </c>
      <c r="AA8219">
        <f t="shared" si="1719"/>
        <v>1238</v>
      </c>
      <c r="AB8219">
        <f t="shared" si="1724"/>
        <v>2.0629822825149255E-4</v>
      </c>
      <c r="AC8219" s="175"/>
    </row>
    <row r="8220" spans="1:29">
      <c r="A8220" t="s">
        <v>17673</v>
      </c>
      <c r="B8220" t="s">
        <v>17674</v>
      </c>
      <c r="C8220">
        <v>3.25</v>
      </c>
      <c r="D8220">
        <v>3.66</v>
      </c>
      <c r="E8220">
        <v>2.4700000000000002</v>
      </c>
      <c r="F8220">
        <v>3.96</v>
      </c>
      <c r="G8220">
        <v>4.78</v>
      </c>
      <c r="H8220">
        <v>2.5</v>
      </c>
      <c r="I8220">
        <v>4.2699999999999996</v>
      </c>
      <c r="J8220">
        <v>5.13</v>
      </c>
      <c r="K8220">
        <v>2.7</v>
      </c>
      <c r="U8220">
        <v>211</v>
      </c>
      <c r="V8220">
        <v>198</v>
      </c>
      <c r="W8220">
        <v>215</v>
      </c>
      <c r="X8220">
        <v>219</v>
      </c>
      <c r="Y8220">
        <v>154</v>
      </c>
      <c r="Z8220">
        <v>226</v>
      </c>
      <c r="AA8220">
        <f t="shared" si="1719"/>
        <v>1223</v>
      </c>
      <c r="AB8220">
        <f t="shared" si="1724"/>
        <v>2.0379865359577978E-4</v>
      </c>
      <c r="AC8220" s="175"/>
    </row>
    <row r="8221" spans="1:29">
      <c r="A8221" t="s">
        <v>17675</v>
      </c>
      <c r="B8221" t="s">
        <v>17676</v>
      </c>
      <c r="C8221">
        <v>3.25</v>
      </c>
      <c r="D8221">
        <v>3.67</v>
      </c>
      <c r="E8221">
        <v>2.4700000000000002</v>
      </c>
      <c r="F8221">
        <v>3.95</v>
      </c>
      <c r="G8221">
        <v>4.7699999999999996</v>
      </c>
      <c r="H8221">
        <v>2.4900000000000002</v>
      </c>
      <c r="I8221">
        <v>4.2699999999999996</v>
      </c>
      <c r="J8221">
        <v>5.13</v>
      </c>
      <c r="K8221">
        <v>2.7</v>
      </c>
      <c r="U8221">
        <v>231</v>
      </c>
      <c r="V8221">
        <v>196</v>
      </c>
      <c r="W8221">
        <v>204</v>
      </c>
      <c r="X8221">
        <v>155</v>
      </c>
      <c r="Y8221">
        <v>138</v>
      </c>
      <c r="Z8221">
        <v>171</v>
      </c>
      <c r="AA8221">
        <f t="shared" si="1719"/>
        <v>1095</v>
      </c>
      <c r="AB8221">
        <f t="shared" si="1724"/>
        <v>1.8246894986703095E-4</v>
      </c>
      <c r="AC8221" s="175">
        <f t="shared" ref="AC8221" si="1726">SUM(AB8221:AB8224)/4</f>
        <v>1.6813805517427785E-4</v>
      </c>
    </row>
    <row r="8222" spans="1:29">
      <c r="A8222" t="s">
        <v>17677</v>
      </c>
      <c r="B8222" t="s">
        <v>17678</v>
      </c>
      <c r="C8222">
        <v>3.28</v>
      </c>
      <c r="D8222">
        <v>3.69</v>
      </c>
      <c r="E8222">
        <v>2.48</v>
      </c>
      <c r="F8222">
        <v>4</v>
      </c>
      <c r="G8222">
        <v>4.8</v>
      </c>
      <c r="H8222">
        <v>2.5</v>
      </c>
      <c r="I8222">
        <v>4.3</v>
      </c>
      <c r="J8222">
        <v>5.15</v>
      </c>
      <c r="K8222">
        <v>2.7</v>
      </c>
      <c r="U8222">
        <v>217</v>
      </c>
      <c r="V8222">
        <v>183</v>
      </c>
      <c r="W8222">
        <v>187</v>
      </c>
      <c r="X8222">
        <v>143</v>
      </c>
      <c r="Y8222">
        <v>140</v>
      </c>
      <c r="Z8222">
        <v>164</v>
      </c>
      <c r="AA8222">
        <f t="shared" si="1719"/>
        <v>1034</v>
      </c>
      <c r="AB8222">
        <f t="shared" si="1724"/>
        <v>1.723040129337991E-4</v>
      </c>
      <c r="AC8222" s="175"/>
    </row>
    <row r="8223" spans="1:29">
      <c r="A8223" t="s">
        <v>17679</v>
      </c>
      <c r="B8223" t="s">
        <v>17680</v>
      </c>
      <c r="C8223">
        <v>3.33</v>
      </c>
      <c r="D8223">
        <v>3.73</v>
      </c>
      <c r="E8223">
        <v>2.5</v>
      </c>
      <c r="F8223">
        <v>4.07</v>
      </c>
      <c r="G8223">
        <v>4.8600000000000003</v>
      </c>
      <c r="H8223">
        <v>2.52</v>
      </c>
      <c r="I8223">
        <v>4.3499999999999996</v>
      </c>
      <c r="J8223">
        <v>5.18</v>
      </c>
      <c r="K8223">
        <v>2.7</v>
      </c>
      <c r="U8223">
        <v>202</v>
      </c>
      <c r="V8223">
        <v>177</v>
      </c>
      <c r="W8223">
        <v>175</v>
      </c>
      <c r="X8223">
        <v>140</v>
      </c>
      <c r="Y8223">
        <v>133</v>
      </c>
      <c r="Z8223">
        <v>149</v>
      </c>
      <c r="AA8223">
        <f t="shared" si="1719"/>
        <v>976</v>
      </c>
      <c r="AB8223">
        <f t="shared" si="1724"/>
        <v>1.6263899093170979E-4</v>
      </c>
      <c r="AC8223" s="175"/>
    </row>
    <row r="8224" spans="1:29">
      <c r="A8224" t="s">
        <v>17681</v>
      </c>
      <c r="B8224" t="s">
        <v>17682</v>
      </c>
      <c r="C8224">
        <v>3.36</v>
      </c>
      <c r="D8224">
        <v>3.76</v>
      </c>
      <c r="E8224">
        <v>2.5099999999999998</v>
      </c>
      <c r="F8224">
        <v>4.13</v>
      </c>
      <c r="G8224">
        <v>4.91</v>
      </c>
      <c r="H8224">
        <v>2.54</v>
      </c>
      <c r="I8224">
        <v>4.38</v>
      </c>
      <c r="J8224">
        <v>5.19</v>
      </c>
      <c r="K8224">
        <v>2.7</v>
      </c>
      <c r="U8224">
        <v>184</v>
      </c>
      <c r="V8224">
        <v>171</v>
      </c>
      <c r="W8224">
        <v>165</v>
      </c>
      <c r="X8224">
        <v>131</v>
      </c>
      <c r="Y8224">
        <v>129</v>
      </c>
      <c r="Z8224">
        <v>151</v>
      </c>
      <c r="AA8224">
        <f t="shared" si="1719"/>
        <v>931</v>
      </c>
      <c r="AB8224">
        <f t="shared" si="1724"/>
        <v>1.5514026696457152E-4</v>
      </c>
      <c r="AC8224" s="175"/>
    </row>
    <row r="8225" spans="1:29">
      <c r="A8225" t="s">
        <v>17683</v>
      </c>
      <c r="B8225" t="s">
        <v>17684</v>
      </c>
      <c r="C8225">
        <v>3.37</v>
      </c>
      <c r="D8225">
        <v>3.77</v>
      </c>
      <c r="E8225">
        <v>2.52</v>
      </c>
      <c r="F8225">
        <v>4.16</v>
      </c>
      <c r="G8225">
        <v>4.95</v>
      </c>
      <c r="H8225">
        <v>2.56</v>
      </c>
      <c r="I8225">
        <v>4.3899999999999997</v>
      </c>
      <c r="J8225">
        <v>5.2</v>
      </c>
      <c r="K8225">
        <v>2.7</v>
      </c>
      <c r="U8225">
        <v>179</v>
      </c>
      <c r="V8225">
        <v>167</v>
      </c>
      <c r="W8225">
        <v>163</v>
      </c>
      <c r="X8225">
        <v>124</v>
      </c>
      <c r="Y8225">
        <v>130</v>
      </c>
      <c r="Z8225">
        <v>145</v>
      </c>
      <c r="AA8225">
        <f t="shared" si="1719"/>
        <v>908</v>
      </c>
      <c r="AB8225">
        <f t="shared" si="1724"/>
        <v>1.5130758582581198E-4</v>
      </c>
      <c r="AC8225" s="175">
        <f t="shared" ref="AC8225" si="1727">SUM(AB8225:AB8228)/4</f>
        <v>1.4330894692753116E-4</v>
      </c>
    </row>
    <row r="8226" spans="1:29">
      <c r="A8226" t="s">
        <v>17685</v>
      </c>
      <c r="B8226" t="s">
        <v>17686</v>
      </c>
      <c r="C8226">
        <v>3.36</v>
      </c>
      <c r="D8226">
        <v>3.76</v>
      </c>
      <c r="E8226">
        <v>2.5099999999999998</v>
      </c>
      <c r="F8226">
        <v>4.16</v>
      </c>
      <c r="G8226">
        <v>4.95</v>
      </c>
      <c r="H8226">
        <v>2.56</v>
      </c>
      <c r="I8226">
        <v>4.38</v>
      </c>
      <c r="J8226">
        <v>5.19</v>
      </c>
      <c r="K8226">
        <v>2.7</v>
      </c>
      <c r="U8226">
        <v>178</v>
      </c>
      <c r="V8226">
        <v>167</v>
      </c>
      <c r="W8226">
        <v>168</v>
      </c>
      <c r="X8226">
        <v>100</v>
      </c>
      <c r="Y8226">
        <v>119</v>
      </c>
      <c r="Z8226">
        <v>117</v>
      </c>
      <c r="AA8226">
        <f t="shared" si="1719"/>
        <v>849</v>
      </c>
      <c r="AB8226">
        <f t="shared" si="1724"/>
        <v>1.4147592551334181E-4</v>
      </c>
      <c r="AC8226" s="175"/>
    </row>
    <row r="8227" spans="1:29">
      <c r="A8227" t="s">
        <v>17687</v>
      </c>
      <c r="B8227" t="s">
        <v>17688</v>
      </c>
      <c r="C8227">
        <v>3.33</v>
      </c>
      <c r="D8227">
        <v>3.74</v>
      </c>
      <c r="E8227">
        <v>2.5</v>
      </c>
      <c r="F8227">
        <v>4.13</v>
      </c>
      <c r="G8227">
        <v>4.93</v>
      </c>
      <c r="H8227">
        <v>2.56</v>
      </c>
      <c r="I8227">
        <v>4.3499999999999996</v>
      </c>
      <c r="J8227">
        <v>5.18</v>
      </c>
      <c r="K8227">
        <v>2.7</v>
      </c>
      <c r="U8227">
        <v>177</v>
      </c>
      <c r="V8227">
        <v>166</v>
      </c>
      <c r="W8227">
        <v>174</v>
      </c>
      <c r="X8227">
        <v>93</v>
      </c>
      <c r="Y8227">
        <v>122</v>
      </c>
      <c r="Z8227">
        <v>112</v>
      </c>
      <c r="AA8227">
        <f t="shared" si="1719"/>
        <v>844</v>
      </c>
      <c r="AB8227">
        <f t="shared" si="1724"/>
        <v>1.4064273396143757E-4</v>
      </c>
      <c r="AC8227" s="175"/>
    </row>
    <row r="8228" spans="1:29">
      <c r="A8228" t="s">
        <v>17689</v>
      </c>
      <c r="B8228" t="s">
        <v>17690</v>
      </c>
      <c r="C8228">
        <v>3.29</v>
      </c>
      <c r="D8228">
        <v>3.7</v>
      </c>
      <c r="E8228">
        <v>2.4900000000000002</v>
      </c>
      <c r="F8228">
        <v>4.07</v>
      </c>
      <c r="G8228">
        <v>4.8899999999999997</v>
      </c>
      <c r="H8228">
        <v>2.5499999999999998</v>
      </c>
      <c r="I8228">
        <v>4.3099999999999996</v>
      </c>
      <c r="J8228">
        <v>5.15</v>
      </c>
      <c r="K8228">
        <v>2.7</v>
      </c>
      <c r="U8228">
        <v>176</v>
      </c>
      <c r="V8228">
        <v>175</v>
      </c>
      <c r="W8228">
        <v>185</v>
      </c>
      <c r="X8228">
        <v>92</v>
      </c>
      <c r="Y8228">
        <v>111</v>
      </c>
      <c r="Z8228">
        <v>100</v>
      </c>
      <c r="AA8228">
        <f t="shared" si="1719"/>
        <v>839</v>
      </c>
      <c r="AB8228">
        <f t="shared" si="1724"/>
        <v>1.3980954240953332E-4</v>
      </c>
      <c r="AC8228" s="175"/>
    </row>
    <row r="8229" spans="1:29">
      <c r="A8229" t="s">
        <v>17691</v>
      </c>
      <c r="B8229" t="s">
        <v>17692</v>
      </c>
      <c r="C8229">
        <v>3.24</v>
      </c>
      <c r="D8229">
        <v>3.66</v>
      </c>
      <c r="E8229">
        <v>2.4700000000000002</v>
      </c>
      <c r="F8229">
        <v>3.99</v>
      </c>
      <c r="G8229">
        <v>4.83</v>
      </c>
      <c r="H8229">
        <v>2.5299999999999998</v>
      </c>
      <c r="I8229">
        <v>4.26</v>
      </c>
      <c r="J8229">
        <v>5.12</v>
      </c>
      <c r="K8229">
        <v>2.7</v>
      </c>
      <c r="U8229">
        <v>185</v>
      </c>
      <c r="V8229">
        <v>186</v>
      </c>
      <c r="W8229">
        <v>193</v>
      </c>
      <c r="X8229">
        <v>83</v>
      </c>
      <c r="Y8229">
        <v>109</v>
      </c>
      <c r="Z8229">
        <v>118</v>
      </c>
      <c r="AA8229">
        <f t="shared" si="1719"/>
        <v>874</v>
      </c>
      <c r="AB8229">
        <f t="shared" si="1724"/>
        <v>1.4564188327286306E-4</v>
      </c>
      <c r="AC8229" s="175">
        <f t="shared" si="1711"/>
        <v>1.5489030949900024E-4</v>
      </c>
    </row>
    <row r="8230" spans="1:29">
      <c r="A8230" t="s">
        <v>17693</v>
      </c>
      <c r="B8230" t="s">
        <v>17694</v>
      </c>
      <c r="C8230">
        <v>3.21</v>
      </c>
      <c r="D8230">
        <v>3.64</v>
      </c>
      <c r="E8230">
        <v>2.46</v>
      </c>
      <c r="F8230">
        <v>3.94</v>
      </c>
      <c r="G8230">
        <v>4.78</v>
      </c>
      <c r="H8230">
        <v>2.5099999999999998</v>
      </c>
      <c r="I8230">
        <v>4.2300000000000004</v>
      </c>
      <c r="J8230">
        <v>5.1100000000000003</v>
      </c>
      <c r="K8230">
        <v>2.7</v>
      </c>
      <c r="U8230">
        <v>185</v>
      </c>
      <c r="V8230">
        <v>194</v>
      </c>
      <c r="W8230">
        <v>202</v>
      </c>
      <c r="X8230">
        <v>86</v>
      </c>
      <c r="Y8230">
        <v>117</v>
      </c>
      <c r="Z8230">
        <v>139</v>
      </c>
      <c r="AA8230">
        <f t="shared" si="1719"/>
        <v>923</v>
      </c>
      <c r="AB8230">
        <f t="shared" si="1724"/>
        <v>1.5380716048152472E-4</v>
      </c>
      <c r="AC8230" s="175"/>
    </row>
    <row r="8231" spans="1:29">
      <c r="A8231" t="s">
        <v>17695</v>
      </c>
      <c r="B8231" t="s">
        <v>17696</v>
      </c>
      <c r="C8231">
        <v>3.19</v>
      </c>
      <c r="D8231">
        <v>3.62</v>
      </c>
      <c r="E8231">
        <v>2.4500000000000002</v>
      </c>
      <c r="F8231">
        <v>3.9</v>
      </c>
      <c r="G8231">
        <v>4.75</v>
      </c>
      <c r="H8231">
        <v>2.5</v>
      </c>
      <c r="I8231">
        <v>4.21</v>
      </c>
      <c r="J8231">
        <v>5.09</v>
      </c>
      <c r="K8231">
        <v>2.7</v>
      </c>
      <c r="U8231">
        <v>189</v>
      </c>
      <c r="V8231">
        <v>202</v>
      </c>
      <c r="W8231">
        <v>209</v>
      </c>
      <c r="X8231">
        <v>90</v>
      </c>
      <c r="Y8231">
        <v>123</v>
      </c>
      <c r="Z8231">
        <v>135</v>
      </c>
      <c r="AA8231">
        <f t="shared" si="1719"/>
        <v>948</v>
      </c>
      <c r="AB8231">
        <f t="shared" si="1724"/>
        <v>1.5797311824104597E-4</v>
      </c>
      <c r="AC8231" s="175"/>
    </row>
    <row r="8232" spans="1:29">
      <c r="A8232" t="s">
        <v>17697</v>
      </c>
      <c r="B8232" t="s">
        <v>17698</v>
      </c>
      <c r="C8232">
        <v>3.16</v>
      </c>
      <c r="D8232">
        <v>3.59</v>
      </c>
      <c r="E8232">
        <v>2.44</v>
      </c>
      <c r="F8232">
        <v>3.86</v>
      </c>
      <c r="G8232">
        <v>4.71</v>
      </c>
      <c r="H8232">
        <v>2.48</v>
      </c>
      <c r="I8232">
        <v>4.18</v>
      </c>
      <c r="J8232">
        <v>5.08</v>
      </c>
      <c r="K8232">
        <v>2.7</v>
      </c>
      <c r="U8232">
        <v>181</v>
      </c>
      <c r="V8232">
        <v>207</v>
      </c>
      <c r="W8232">
        <v>210</v>
      </c>
      <c r="X8232">
        <v>106</v>
      </c>
      <c r="Y8232">
        <v>127</v>
      </c>
      <c r="Z8232">
        <v>142</v>
      </c>
      <c r="AA8232">
        <f t="shared" si="1719"/>
        <v>973</v>
      </c>
      <c r="AB8232">
        <f t="shared" si="1724"/>
        <v>1.6213907600056725E-4</v>
      </c>
      <c r="AC8232" s="175"/>
    </row>
    <row r="8233" spans="1:29">
      <c r="A8233" t="s">
        <v>17699</v>
      </c>
      <c r="B8233" t="s">
        <v>17700</v>
      </c>
      <c r="C8233">
        <v>3.13</v>
      </c>
      <c r="D8233">
        <v>3.57</v>
      </c>
      <c r="E8233">
        <v>2.4300000000000002</v>
      </c>
      <c r="F8233">
        <v>3.82</v>
      </c>
      <c r="G8233">
        <v>4.6900000000000004</v>
      </c>
      <c r="H8233">
        <v>2.4700000000000002</v>
      </c>
      <c r="I8233">
        <v>4.1500000000000004</v>
      </c>
      <c r="J8233">
        <v>5.0599999999999996</v>
      </c>
      <c r="K8233">
        <v>2.7</v>
      </c>
      <c r="U8233">
        <v>175</v>
      </c>
      <c r="V8233">
        <v>202</v>
      </c>
      <c r="W8233">
        <v>198</v>
      </c>
      <c r="X8233">
        <v>114</v>
      </c>
      <c r="Y8233">
        <v>138</v>
      </c>
      <c r="Z8233">
        <v>147</v>
      </c>
      <c r="AA8233">
        <f t="shared" si="1719"/>
        <v>974</v>
      </c>
      <c r="AB8233">
        <f t="shared" si="1724"/>
        <v>1.6230571431094808E-4</v>
      </c>
      <c r="AC8233" s="175">
        <f t="shared" si="1712"/>
        <v>1.2901971181237325E-4</v>
      </c>
    </row>
    <row r="8234" spans="1:29">
      <c r="A8234" t="s">
        <v>17701</v>
      </c>
      <c r="B8234" t="s">
        <v>17702</v>
      </c>
      <c r="C8234">
        <v>3.11</v>
      </c>
      <c r="D8234">
        <v>3.55</v>
      </c>
      <c r="E8234">
        <v>2.42</v>
      </c>
      <c r="F8234">
        <v>3.78</v>
      </c>
      <c r="G8234">
        <v>4.6500000000000004</v>
      </c>
      <c r="H8234">
        <v>2.46</v>
      </c>
      <c r="I8234">
        <v>4.12</v>
      </c>
      <c r="J8234">
        <v>5.05</v>
      </c>
      <c r="K8234">
        <v>2.7</v>
      </c>
      <c r="U8234">
        <v>164</v>
      </c>
      <c r="V8234">
        <v>183</v>
      </c>
      <c r="W8234">
        <v>174</v>
      </c>
      <c r="X8234">
        <v>104</v>
      </c>
      <c r="Y8234">
        <v>134</v>
      </c>
      <c r="Z8234">
        <v>126</v>
      </c>
      <c r="AA8234">
        <f t="shared" si="1719"/>
        <v>885</v>
      </c>
      <c r="AB8234">
        <f t="shared" si="1724"/>
        <v>1.4747490468705241E-4</v>
      </c>
      <c r="AC8234" s="175"/>
    </row>
    <row r="8235" spans="1:29">
      <c r="A8235" t="s">
        <v>17703</v>
      </c>
      <c r="B8235" t="s">
        <v>17704</v>
      </c>
      <c r="C8235">
        <v>3.07</v>
      </c>
      <c r="D8235">
        <v>3.52</v>
      </c>
      <c r="E8235">
        <v>2.4</v>
      </c>
      <c r="F8235">
        <v>3.72</v>
      </c>
      <c r="G8235">
        <v>4.6100000000000003</v>
      </c>
      <c r="H8235">
        <v>2.4500000000000002</v>
      </c>
      <c r="I8235">
        <v>4.08</v>
      </c>
      <c r="J8235">
        <v>5.0199999999999996</v>
      </c>
      <c r="K8235">
        <v>2.7</v>
      </c>
      <c r="U8235">
        <v>138</v>
      </c>
      <c r="V8235">
        <v>153</v>
      </c>
      <c r="W8235">
        <v>122</v>
      </c>
      <c r="X8235">
        <v>101</v>
      </c>
      <c r="Y8235">
        <v>122</v>
      </c>
      <c r="Z8235">
        <v>73</v>
      </c>
      <c r="AA8235">
        <f t="shared" si="1719"/>
        <v>709</v>
      </c>
      <c r="AB8235">
        <f t="shared" si="1724"/>
        <v>1.1814656206002278E-4</v>
      </c>
      <c r="AC8235" s="175"/>
    </row>
    <row r="8236" spans="1:29">
      <c r="A8236" t="s">
        <v>17705</v>
      </c>
      <c r="B8236" t="s">
        <v>17706</v>
      </c>
      <c r="C8236">
        <v>3.04</v>
      </c>
      <c r="D8236">
        <v>3.49</v>
      </c>
      <c r="E8236">
        <v>2.39</v>
      </c>
      <c r="F8236">
        <v>3.67</v>
      </c>
      <c r="G8236">
        <v>4.57</v>
      </c>
      <c r="H8236">
        <v>2.44</v>
      </c>
      <c r="I8236">
        <v>4.05</v>
      </c>
      <c r="J8236">
        <v>5</v>
      </c>
      <c r="K8236">
        <v>2.7</v>
      </c>
      <c r="U8236">
        <v>126</v>
      </c>
      <c r="V8236">
        <v>112</v>
      </c>
      <c r="W8236">
        <v>94</v>
      </c>
      <c r="X8236">
        <v>76</v>
      </c>
      <c r="Y8236">
        <v>91</v>
      </c>
      <c r="Z8236">
        <v>30</v>
      </c>
      <c r="AA8236">
        <f t="shared" si="1719"/>
        <v>529</v>
      </c>
      <c r="AB8236">
        <f t="shared" si="1724"/>
        <v>8.815166619146975E-5</v>
      </c>
      <c r="AC8236" s="175"/>
    </row>
    <row r="8237" spans="1:29">
      <c r="A8237" t="s">
        <v>17707</v>
      </c>
      <c r="B8237" t="s">
        <v>17708</v>
      </c>
      <c r="C8237">
        <v>3</v>
      </c>
      <c r="D8237">
        <v>3.46</v>
      </c>
      <c r="E8237">
        <v>2.37</v>
      </c>
      <c r="F8237">
        <v>3.61</v>
      </c>
      <c r="G8237">
        <v>4.5199999999999996</v>
      </c>
      <c r="H8237">
        <v>2.41</v>
      </c>
      <c r="I8237">
        <v>4.01</v>
      </c>
      <c r="J8237">
        <v>4.9800000000000004</v>
      </c>
      <c r="K8237">
        <v>2.7</v>
      </c>
      <c r="U8237">
        <v>159</v>
      </c>
      <c r="V8237">
        <v>109</v>
      </c>
      <c r="W8237">
        <v>116</v>
      </c>
      <c r="X8237">
        <v>66</v>
      </c>
      <c r="Y8237">
        <v>68</v>
      </c>
      <c r="Z8237">
        <v>13</v>
      </c>
      <c r="AA8237">
        <f t="shared" si="1719"/>
        <v>531</v>
      </c>
      <c r="AB8237">
        <f t="shared" si="1724"/>
        <v>8.8484942812231445E-5</v>
      </c>
      <c r="AC8237" s="175">
        <f t="shared" si="1713"/>
        <v>9.602532635696492E-5</v>
      </c>
    </row>
    <row r="8238" spans="1:29">
      <c r="A8238" t="s">
        <v>17709</v>
      </c>
      <c r="B8238" t="s">
        <v>17710</v>
      </c>
      <c r="C8238">
        <v>2.96</v>
      </c>
      <c r="D8238">
        <v>3.42</v>
      </c>
      <c r="E8238">
        <v>2.36</v>
      </c>
      <c r="F8238">
        <v>3.53</v>
      </c>
      <c r="G8238">
        <v>4.45</v>
      </c>
      <c r="H8238">
        <v>2.39</v>
      </c>
      <c r="I8238">
        <v>3.96</v>
      </c>
      <c r="J8238">
        <v>4.96</v>
      </c>
      <c r="K8238">
        <v>2.7</v>
      </c>
      <c r="U8238">
        <v>164</v>
      </c>
      <c r="V8238">
        <v>118</v>
      </c>
      <c r="W8238">
        <v>120</v>
      </c>
      <c r="X8238">
        <v>83</v>
      </c>
      <c r="Y8238">
        <v>71</v>
      </c>
      <c r="Z8238">
        <v>15</v>
      </c>
      <c r="AA8238">
        <f t="shared" si="1719"/>
        <v>571</v>
      </c>
      <c r="AB8238">
        <f t="shared" si="1724"/>
        <v>9.5150475227465461E-5</v>
      </c>
      <c r="AC8238" s="175"/>
    </row>
    <row r="8239" spans="1:29">
      <c r="A8239" t="s">
        <v>17711</v>
      </c>
      <c r="B8239" t="s">
        <v>17712</v>
      </c>
      <c r="C8239">
        <v>2.92</v>
      </c>
      <c r="D8239">
        <v>3.39</v>
      </c>
      <c r="E8239">
        <v>2.34</v>
      </c>
      <c r="F8239">
        <v>3.47</v>
      </c>
      <c r="G8239">
        <v>4.4000000000000004</v>
      </c>
      <c r="H8239">
        <v>2.37</v>
      </c>
      <c r="I8239">
        <v>3.93</v>
      </c>
      <c r="J8239">
        <v>4.93</v>
      </c>
      <c r="K8239">
        <v>2.7</v>
      </c>
      <c r="U8239">
        <v>168</v>
      </c>
      <c r="V8239">
        <v>117</v>
      </c>
      <c r="W8239">
        <v>124</v>
      </c>
      <c r="X8239">
        <v>87</v>
      </c>
      <c r="Y8239">
        <v>69</v>
      </c>
      <c r="Z8239">
        <v>12</v>
      </c>
      <c r="AA8239">
        <f t="shared" si="1719"/>
        <v>577</v>
      </c>
      <c r="AB8239">
        <f t="shared" si="1724"/>
        <v>9.6150305089750561E-5</v>
      </c>
      <c r="AC8239" s="175"/>
    </row>
    <row r="8240" spans="1:29">
      <c r="A8240" t="s">
        <v>17713</v>
      </c>
      <c r="B8240" t="s">
        <v>17714</v>
      </c>
      <c r="C8240">
        <v>2.88</v>
      </c>
      <c r="D8240">
        <v>3.36</v>
      </c>
      <c r="E8240">
        <v>2.33</v>
      </c>
      <c r="F8240">
        <v>3.4</v>
      </c>
      <c r="G8240">
        <v>4.34</v>
      </c>
      <c r="H8240">
        <v>2.35</v>
      </c>
      <c r="I8240">
        <v>3.89</v>
      </c>
      <c r="J8240">
        <v>4.91</v>
      </c>
      <c r="K8240">
        <v>2.7</v>
      </c>
      <c r="U8240">
        <v>184</v>
      </c>
      <c r="V8240">
        <v>130</v>
      </c>
      <c r="W8240">
        <v>135</v>
      </c>
      <c r="X8240">
        <v>88</v>
      </c>
      <c r="Y8240">
        <v>66</v>
      </c>
      <c r="Z8240">
        <v>23</v>
      </c>
      <c r="AA8240">
        <f t="shared" si="1719"/>
        <v>626</v>
      </c>
      <c r="AB8240">
        <f t="shared" si="1724"/>
        <v>1.0431558229841223E-4</v>
      </c>
      <c r="AC8240" s="175"/>
    </row>
    <row r="8241" spans="1:29">
      <c r="A8241" t="s">
        <v>17715</v>
      </c>
      <c r="B8241" t="s">
        <v>17716</v>
      </c>
      <c r="C8241">
        <v>2.85</v>
      </c>
      <c r="D8241">
        <v>3.33</v>
      </c>
      <c r="E8241">
        <v>2.3199999999999998</v>
      </c>
      <c r="F8241">
        <v>3.34</v>
      </c>
      <c r="G8241">
        <v>4.29</v>
      </c>
      <c r="H8241">
        <v>2.3199999999999998</v>
      </c>
      <c r="I8241">
        <v>3.85</v>
      </c>
      <c r="J8241">
        <v>4.8899999999999997</v>
      </c>
      <c r="K8241">
        <v>2.7</v>
      </c>
      <c r="U8241">
        <v>195</v>
      </c>
      <c r="V8241">
        <v>159</v>
      </c>
      <c r="W8241">
        <v>161</v>
      </c>
      <c r="X8241">
        <v>122</v>
      </c>
      <c r="Y8241">
        <v>106</v>
      </c>
      <c r="Z8241">
        <v>53</v>
      </c>
      <c r="AA8241">
        <f t="shared" si="1719"/>
        <v>796</v>
      </c>
      <c r="AB8241">
        <f t="shared" si="1724"/>
        <v>1.3264409506315674E-4</v>
      </c>
      <c r="AC8241" s="175">
        <f t="shared" si="1714"/>
        <v>1.9530009976635642E-4</v>
      </c>
    </row>
    <row r="8242" spans="1:29">
      <c r="A8242" t="s">
        <v>17717</v>
      </c>
      <c r="B8242" t="s">
        <v>17718</v>
      </c>
      <c r="C8242">
        <v>2.82</v>
      </c>
      <c r="D8242">
        <v>3.3</v>
      </c>
      <c r="E8242">
        <v>2.2999999999999998</v>
      </c>
      <c r="F8242">
        <v>3.28</v>
      </c>
      <c r="G8242">
        <v>4.2300000000000004</v>
      </c>
      <c r="H8242">
        <v>2.2999999999999998</v>
      </c>
      <c r="I8242">
        <v>3.81</v>
      </c>
      <c r="J8242">
        <v>4.87</v>
      </c>
      <c r="K8242">
        <v>2.7</v>
      </c>
      <c r="U8242">
        <v>211</v>
      </c>
      <c r="V8242">
        <v>241</v>
      </c>
      <c r="W8242">
        <v>216</v>
      </c>
      <c r="X8242">
        <v>196</v>
      </c>
      <c r="Y8242">
        <v>144</v>
      </c>
      <c r="Z8242">
        <v>168</v>
      </c>
      <c r="AA8242">
        <f t="shared" si="1719"/>
        <v>1176</v>
      </c>
      <c r="AB8242">
        <f t="shared" si="1724"/>
        <v>1.9596665300787984E-4</v>
      </c>
      <c r="AC8242" s="175"/>
    </row>
    <row r="8243" spans="1:29">
      <c r="A8243" t="s">
        <v>17719</v>
      </c>
      <c r="B8243" t="s">
        <v>17720</v>
      </c>
      <c r="C8243">
        <v>2.79</v>
      </c>
      <c r="D8243">
        <v>3.28</v>
      </c>
      <c r="E8243">
        <v>2.29</v>
      </c>
      <c r="F8243">
        <v>3.23</v>
      </c>
      <c r="G8243">
        <v>4.1900000000000004</v>
      </c>
      <c r="H8243">
        <v>2.2799999999999998</v>
      </c>
      <c r="I8243">
        <v>3.79</v>
      </c>
      <c r="J8243">
        <v>4.8499999999999996</v>
      </c>
      <c r="K8243">
        <v>2.7</v>
      </c>
      <c r="U8243">
        <v>246</v>
      </c>
      <c r="V8243">
        <v>248</v>
      </c>
      <c r="W8243">
        <v>268</v>
      </c>
      <c r="X8243">
        <v>222</v>
      </c>
      <c r="Y8243">
        <v>122</v>
      </c>
      <c r="Z8243">
        <v>262</v>
      </c>
      <c r="AA8243">
        <f t="shared" si="1719"/>
        <v>1368</v>
      </c>
      <c r="AB8243">
        <f t="shared" si="1724"/>
        <v>2.2796120860100306E-4</v>
      </c>
      <c r="AC8243" s="175"/>
    </row>
    <row r="8244" spans="1:29">
      <c r="A8244" t="s">
        <v>17721</v>
      </c>
      <c r="B8244" t="s">
        <v>17722</v>
      </c>
      <c r="C8244">
        <v>2.77</v>
      </c>
      <c r="D8244">
        <v>3.26</v>
      </c>
      <c r="E8244">
        <v>2.2799999999999998</v>
      </c>
      <c r="F8244">
        <v>3.18</v>
      </c>
      <c r="G8244">
        <v>4.1500000000000004</v>
      </c>
      <c r="H8244">
        <v>2.27</v>
      </c>
      <c r="I8244">
        <v>3.76</v>
      </c>
      <c r="J8244">
        <v>4.84</v>
      </c>
      <c r="K8244">
        <v>2.7</v>
      </c>
      <c r="U8244">
        <v>264</v>
      </c>
      <c r="V8244">
        <v>231</v>
      </c>
      <c r="W8244">
        <v>253</v>
      </c>
      <c r="X8244">
        <v>220</v>
      </c>
      <c r="Y8244">
        <v>154</v>
      </c>
      <c r="Z8244">
        <v>226</v>
      </c>
      <c r="AA8244">
        <f t="shared" si="1719"/>
        <v>1348</v>
      </c>
      <c r="AB8244">
        <f t="shared" si="1724"/>
        <v>2.2462844239338605E-4</v>
      </c>
      <c r="AC8244" s="175"/>
    </row>
    <row r="8245" spans="1:29">
      <c r="A8245" t="s">
        <v>17723</v>
      </c>
      <c r="B8245" t="s">
        <v>17724</v>
      </c>
      <c r="C8245">
        <v>2.77</v>
      </c>
      <c r="D8245">
        <v>3.26</v>
      </c>
      <c r="E8245">
        <v>2.2799999999999998</v>
      </c>
      <c r="F8245">
        <v>3.17</v>
      </c>
      <c r="G8245">
        <v>4.13</v>
      </c>
      <c r="H8245">
        <v>2.25</v>
      </c>
      <c r="I8245">
        <v>3.76</v>
      </c>
      <c r="J8245">
        <v>4.84</v>
      </c>
      <c r="K8245">
        <v>2.7</v>
      </c>
      <c r="U8245">
        <v>283</v>
      </c>
      <c r="V8245">
        <v>231</v>
      </c>
      <c r="W8245">
        <v>245</v>
      </c>
      <c r="X8245">
        <v>166</v>
      </c>
      <c r="Y8245">
        <v>138</v>
      </c>
      <c r="Z8245">
        <v>171</v>
      </c>
      <c r="AA8245">
        <f t="shared" si="1719"/>
        <v>1234</v>
      </c>
      <c r="AB8245">
        <f t="shared" si="1724"/>
        <v>2.0563167500996913E-4</v>
      </c>
      <c r="AC8245" s="175">
        <f t="shared" si="1715"/>
        <v>1.916340569379777E-4</v>
      </c>
    </row>
    <row r="8246" spans="1:29">
      <c r="A8246" t="s">
        <v>17725</v>
      </c>
      <c r="B8246" t="s">
        <v>17726</v>
      </c>
      <c r="C8246">
        <v>2.84</v>
      </c>
      <c r="D8246">
        <v>3.32</v>
      </c>
      <c r="E8246">
        <v>2.31</v>
      </c>
      <c r="F8246">
        <v>3.26</v>
      </c>
      <c r="G8246">
        <v>4.1900000000000004</v>
      </c>
      <c r="H8246">
        <v>2.27</v>
      </c>
      <c r="I8246">
        <v>3.84</v>
      </c>
      <c r="J8246">
        <v>4.88</v>
      </c>
      <c r="K8246">
        <v>2.7</v>
      </c>
      <c r="U8246">
        <v>267</v>
      </c>
      <c r="V8246">
        <v>222</v>
      </c>
      <c r="W8246">
        <v>231</v>
      </c>
      <c r="X8246">
        <v>154</v>
      </c>
      <c r="Y8246">
        <v>140</v>
      </c>
      <c r="Z8246">
        <v>164</v>
      </c>
      <c r="AA8246">
        <f t="shared" si="1719"/>
        <v>1178</v>
      </c>
      <c r="AB8246">
        <f t="shared" si="1724"/>
        <v>1.9629992962864152E-4</v>
      </c>
      <c r="AC8246" s="175"/>
    </row>
    <row r="8247" spans="1:29">
      <c r="A8247" t="s">
        <v>17727</v>
      </c>
      <c r="B8247" t="s">
        <v>17728</v>
      </c>
      <c r="C8247">
        <v>2.93</v>
      </c>
      <c r="D8247">
        <v>3.4</v>
      </c>
      <c r="E8247">
        <v>2.35</v>
      </c>
      <c r="F8247">
        <v>3.41</v>
      </c>
      <c r="G8247">
        <v>4.32</v>
      </c>
      <c r="H8247">
        <v>2.3199999999999998</v>
      </c>
      <c r="I8247">
        <v>3.93</v>
      </c>
      <c r="J8247">
        <v>4.9400000000000004</v>
      </c>
      <c r="K8247">
        <v>2.7</v>
      </c>
      <c r="U8247">
        <v>249</v>
      </c>
      <c r="V8247">
        <v>216</v>
      </c>
      <c r="W8247">
        <v>219</v>
      </c>
      <c r="X8247">
        <v>151</v>
      </c>
      <c r="Y8247">
        <v>133</v>
      </c>
      <c r="Z8247">
        <v>149</v>
      </c>
      <c r="AA8247">
        <f t="shared" si="1719"/>
        <v>1117</v>
      </c>
      <c r="AB8247">
        <f t="shared" si="1724"/>
        <v>1.8613499269540967E-4</v>
      </c>
      <c r="AC8247" s="175"/>
    </row>
    <row r="8248" spans="1:29">
      <c r="A8248" t="s">
        <v>17729</v>
      </c>
      <c r="B8248" t="s">
        <v>17730</v>
      </c>
      <c r="C8248">
        <v>3.01</v>
      </c>
      <c r="D8248">
        <v>3.46</v>
      </c>
      <c r="E8248">
        <v>2.38</v>
      </c>
      <c r="F8248">
        <v>3.55</v>
      </c>
      <c r="G8248">
        <v>4.4400000000000004</v>
      </c>
      <c r="H8248">
        <v>2.37</v>
      </c>
      <c r="I8248">
        <v>4.0199999999999996</v>
      </c>
      <c r="J8248">
        <v>4.99</v>
      </c>
      <c r="K8248">
        <v>2.7</v>
      </c>
      <c r="U8248">
        <v>234</v>
      </c>
      <c r="V8248">
        <v>208</v>
      </c>
      <c r="W8248">
        <v>209</v>
      </c>
      <c r="X8248">
        <v>140</v>
      </c>
      <c r="Y8248">
        <v>129</v>
      </c>
      <c r="Z8248">
        <v>151</v>
      </c>
      <c r="AA8248">
        <f t="shared" si="1719"/>
        <v>1071</v>
      </c>
      <c r="AB8248">
        <f t="shared" si="1724"/>
        <v>1.7846963041789055E-4</v>
      </c>
      <c r="AC8248" s="175"/>
    </row>
    <row r="8249" spans="1:29">
      <c r="A8249" t="s">
        <v>17731</v>
      </c>
      <c r="B8249" t="s">
        <v>17732</v>
      </c>
      <c r="C8249">
        <v>3.06</v>
      </c>
      <c r="D8249">
        <v>3.51</v>
      </c>
      <c r="E8249">
        <v>2.4</v>
      </c>
      <c r="F8249">
        <v>3.65</v>
      </c>
      <c r="G8249">
        <v>4.53</v>
      </c>
      <c r="H8249">
        <v>2.4</v>
      </c>
      <c r="I8249">
        <v>4.07</v>
      </c>
      <c r="J8249">
        <v>5.0199999999999996</v>
      </c>
      <c r="K8249">
        <v>2.7</v>
      </c>
      <c r="U8249">
        <v>223</v>
      </c>
      <c r="V8249">
        <v>205</v>
      </c>
      <c r="W8249">
        <v>205</v>
      </c>
      <c r="X8249">
        <v>133</v>
      </c>
      <c r="Y8249">
        <v>130</v>
      </c>
      <c r="Z8249">
        <v>145</v>
      </c>
      <c r="AA8249">
        <f t="shared" si="1719"/>
        <v>1041</v>
      </c>
      <c r="AB8249">
        <f t="shared" si="1724"/>
        <v>1.7347048110646506E-4</v>
      </c>
      <c r="AC8249" s="175">
        <f t="shared" si="1716"/>
        <v>1.6547184220818423E-4</v>
      </c>
    </row>
    <row r="8250" spans="1:29">
      <c r="A8250" t="s">
        <v>17733</v>
      </c>
      <c r="B8250" t="s">
        <v>17734</v>
      </c>
      <c r="C8250">
        <v>3.08</v>
      </c>
      <c r="D8250">
        <v>3.52</v>
      </c>
      <c r="E8250">
        <v>2.41</v>
      </c>
      <c r="F8250">
        <v>3.69</v>
      </c>
      <c r="G8250">
        <v>4.57</v>
      </c>
      <c r="H8250">
        <v>2.4300000000000002</v>
      </c>
      <c r="I8250">
        <v>4.09</v>
      </c>
      <c r="J8250">
        <v>5.03</v>
      </c>
      <c r="K8250">
        <v>2.7</v>
      </c>
      <c r="U8250">
        <v>226</v>
      </c>
      <c r="V8250">
        <v>206</v>
      </c>
      <c r="W8250">
        <v>210</v>
      </c>
      <c r="X8250">
        <v>106</v>
      </c>
      <c r="Y8250">
        <v>119</v>
      </c>
      <c r="Z8250">
        <v>117</v>
      </c>
      <c r="AA8250">
        <f t="shared" si="1719"/>
        <v>984</v>
      </c>
      <c r="AB8250">
        <f t="shared" si="1724"/>
        <v>1.6397209741475659E-4</v>
      </c>
      <c r="AC8250" s="175"/>
    </row>
    <row r="8251" spans="1:29">
      <c r="A8251" t="s">
        <v>17735</v>
      </c>
      <c r="B8251" t="s">
        <v>17736</v>
      </c>
      <c r="C8251">
        <v>3.06</v>
      </c>
      <c r="D8251">
        <v>3.5</v>
      </c>
      <c r="E8251">
        <v>2.4</v>
      </c>
      <c r="F8251">
        <v>3.67</v>
      </c>
      <c r="G8251">
        <v>4.5599999999999996</v>
      </c>
      <c r="H8251">
        <v>2.42</v>
      </c>
      <c r="I8251">
        <v>4.07</v>
      </c>
      <c r="J8251">
        <v>5.0199999999999996</v>
      </c>
      <c r="K8251">
        <v>2.7</v>
      </c>
      <c r="U8251">
        <v>227</v>
      </c>
      <c r="V8251">
        <v>206</v>
      </c>
      <c r="W8251">
        <v>217</v>
      </c>
      <c r="X8251">
        <v>94</v>
      </c>
      <c r="Y8251">
        <v>122</v>
      </c>
      <c r="Z8251">
        <v>112</v>
      </c>
      <c r="AA8251">
        <f t="shared" si="1719"/>
        <v>978</v>
      </c>
      <c r="AB8251">
        <f t="shared" si="1724"/>
        <v>1.6297226755247149E-4</v>
      </c>
      <c r="AC8251" s="175"/>
    </row>
    <row r="8252" spans="1:29">
      <c r="A8252" t="s">
        <v>17737</v>
      </c>
      <c r="B8252" t="s">
        <v>17738</v>
      </c>
      <c r="C8252">
        <v>2.96</v>
      </c>
      <c r="D8252">
        <v>3.43</v>
      </c>
      <c r="E8252">
        <v>2.36</v>
      </c>
      <c r="F8252">
        <v>3.53</v>
      </c>
      <c r="G8252">
        <v>4.45</v>
      </c>
      <c r="H8252">
        <v>2.39</v>
      </c>
      <c r="I8252">
        <v>3.97</v>
      </c>
      <c r="J8252">
        <v>4.96</v>
      </c>
      <c r="K8252">
        <v>2.7</v>
      </c>
      <c r="U8252">
        <v>228</v>
      </c>
      <c r="V8252">
        <v>213</v>
      </c>
      <c r="W8252">
        <v>227</v>
      </c>
      <c r="X8252">
        <v>90</v>
      </c>
      <c r="Y8252">
        <v>111</v>
      </c>
      <c r="Z8252">
        <v>100</v>
      </c>
      <c r="AA8252">
        <f t="shared" si="1719"/>
        <v>969</v>
      </c>
      <c r="AB8252">
        <f t="shared" si="1724"/>
        <v>1.6147252275904383E-4</v>
      </c>
      <c r="AC8252" s="175"/>
    </row>
    <row r="8253" spans="1:29">
      <c r="A8253" t="s">
        <v>17739</v>
      </c>
      <c r="B8253" t="s">
        <v>17740</v>
      </c>
      <c r="C8253">
        <v>2.86</v>
      </c>
      <c r="D8253">
        <v>3.34</v>
      </c>
      <c r="E8253">
        <v>2.3199999999999998</v>
      </c>
      <c r="F8253">
        <v>3.34</v>
      </c>
      <c r="G8253">
        <v>4.29</v>
      </c>
      <c r="H8253">
        <v>2.33</v>
      </c>
      <c r="I8253">
        <v>3.86</v>
      </c>
      <c r="J8253">
        <v>4.9000000000000004</v>
      </c>
      <c r="K8253">
        <v>2.7</v>
      </c>
      <c r="U8253">
        <v>235</v>
      </c>
      <c r="V8253">
        <v>224</v>
      </c>
      <c r="W8253">
        <v>236</v>
      </c>
      <c r="X8253">
        <v>78</v>
      </c>
      <c r="Y8253">
        <v>109</v>
      </c>
      <c r="Z8253">
        <v>118</v>
      </c>
      <c r="AA8253">
        <f t="shared" si="1719"/>
        <v>1000</v>
      </c>
      <c r="AB8253">
        <f t="shared" si="1724"/>
        <v>1.6663831038085018E-4</v>
      </c>
      <c r="AC8253" s="175">
        <f t="shared" si="1717"/>
        <v>1.7413703434798845E-4</v>
      </c>
    </row>
    <row r="8254" spans="1:29">
      <c r="A8254" t="s">
        <v>17741</v>
      </c>
      <c r="B8254" t="s">
        <v>17742</v>
      </c>
      <c r="C8254">
        <v>2.81</v>
      </c>
      <c r="D8254">
        <v>3.3</v>
      </c>
      <c r="E8254">
        <v>2.2999999999999998</v>
      </c>
      <c r="F8254">
        <v>3.25</v>
      </c>
      <c r="G8254">
        <v>4.2</v>
      </c>
      <c r="H8254">
        <v>2.29</v>
      </c>
      <c r="I8254">
        <v>3.81</v>
      </c>
      <c r="J8254">
        <v>4.87</v>
      </c>
      <c r="K8254">
        <v>2.7</v>
      </c>
      <c r="U8254">
        <v>232</v>
      </c>
      <c r="V8254">
        <v>232</v>
      </c>
      <c r="W8254">
        <v>245</v>
      </c>
      <c r="X8254">
        <v>83</v>
      </c>
      <c r="Y8254">
        <v>117</v>
      </c>
      <c r="Z8254">
        <v>139</v>
      </c>
      <c r="AA8254">
        <f t="shared" si="1719"/>
        <v>1048</v>
      </c>
      <c r="AB8254">
        <f t="shared" si="1724"/>
        <v>1.7463694927913101E-4</v>
      </c>
      <c r="AC8254" s="175"/>
    </row>
    <row r="8255" spans="1:29">
      <c r="A8255" t="s">
        <v>17743</v>
      </c>
      <c r="B8255" t="s">
        <v>17744</v>
      </c>
      <c r="C8255">
        <v>2.77</v>
      </c>
      <c r="D8255">
        <v>3.26</v>
      </c>
      <c r="E8255">
        <v>2.29</v>
      </c>
      <c r="F8255">
        <v>3.17</v>
      </c>
      <c r="G8255">
        <v>4.13</v>
      </c>
      <c r="H8255">
        <v>2.2599999999999998</v>
      </c>
      <c r="I8255">
        <v>3.76</v>
      </c>
      <c r="J8255">
        <v>4.84</v>
      </c>
      <c r="K8255">
        <v>2.7</v>
      </c>
      <c r="U8255">
        <v>224</v>
      </c>
      <c r="V8255">
        <v>238</v>
      </c>
      <c r="W8255">
        <v>250</v>
      </c>
      <c r="X8255">
        <v>88</v>
      </c>
      <c r="Y8255">
        <v>123</v>
      </c>
      <c r="Z8255">
        <v>135</v>
      </c>
      <c r="AA8255">
        <f t="shared" si="1719"/>
        <v>1058</v>
      </c>
      <c r="AB8255">
        <f t="shared" si="1724"/>
        <v>1.763033323829395E-4</v>
      </c>
      <c r="AC8255" s="175"/>
    </row>
    <row r="8256" spans="1:29">
      <c r="A8256" t="s">
        <v>17745</v>
      </c>
      <c r="B8256" t="s">
        <v>17746</v>
      </c>
      <c r="C8256">
        <v>2.76</v>
      </c>
      <c r="D8256">
        <v>3.25</v>
      </c>
      <c r="E8256">
        <v>2.2799999999999998</v>
      </c>
      <c r="F8256">
        <v>3.14</v>
      </c>
      <c r="G8256">
        <v>4.0999999999999996</v>
      </c>
      <c r="H8256">
        <v>2.25</v>
      </c>
      <c r="I8256">
        <v>3.75</v>
      </c>
      <c r="J8256">
        <v>4.83</v>
      </c>
      <c r="K8256">
        <v>2.7</v>
      </c>
      <c r="U8256">
        <v>214</v>
      </c>
      <c r="V8256">
        <v>240</v>
      </c>
      <c r="W8256">
        <v>249</v>
      </c>
      <c r="X8256">
        <v>102</v>
      </c>
      <c r="Y8256">
        <v>127</v>
      </c>
      <c r="Z8256">
        <v>142</v>
      </c>
      <c r="AA8256">
        <f t="shared" si="1719"/>
        <v>1074</v>
      </c>
      <c r="AB8256">
        <f t="shared" si="1724"/>
        <v>1.7896954534903312E-4</v>
      </c>
      <c r="AC8256" s="175"/>
    </row>
    <row r="8257" spans="1:29">
      <c r="A8257" t="s">
        <v>17747</v>
      </c>
      <c r="B8257" t="s">
        <v>17748</v>
      </c>
      <c r="C8257">
        <v>2.75</v>
      </c>
      <c r="D8257">
        <v>3.24</v>
      </c>
      <c r="E8257">
        <v>2.2799999999999998</v>
      </c>
      <c r="F8257">
        <v>3.12</v>
      </c>
      <c r="G8257">
        <v>4.09</v>
      </c>
      <c r="H8257">
        <v>2.2400000000000002</v>
      </c>
      <c r="I8257">
        <v>3.74</v>
      </c>
      <c r="J8257">
        <v>4.83</v>
      </c>
      <c r="K8257">
        <v>2.7</v>
      </c>
      <c r="U8257">
        <v>210</v>
      </c>
      <c r="V8257">
        <v>232</v>
      </c>
      <c r="W8257">
        <v>237</v>
      </c>
      <c r="X8257">
        <v>106</v>
      </c>
      <c r="Y8257">
        <v>138</v>
      </c>
      <c r="Z8257">
        <v>147</v>
      </c>
      <c r="AA8257">
        <f t="shared" si="1719"/>
        <v>1070</v>
      </c>
      <c r="AB8257">
        <f t="shared" si="1724"/>
        <v>1.783029921075097E-4</v>
      </c>
      <c r="AC8257" s="175">
        <f t="shared" si="1718"/>
        <v>1.4301732988436467E-4</v>
      </c>
    </row>
    <row r="8258" spans="1:29">
      <c r="A8258" t="s">
        <v>17749</v>
      </c>
      <c r="B8258" t="s">
        <v>17750</v>
      </c>
      <c r="C8258">
        <v>2.75</v>
      </c>
      <c r="D8258">
        <v>3.24</v>
      </c>
      <c r="E8258">
        <v>2.2799999999999998</v>
      </c>
      <c r="F8258">
        <v>3.12</v>
      </c>
      <c r="G8258">
        <v>4.09</v>
      </c>
      <c r="H8258">
        <v>2.2400000000000002</v>
      </c>
      <c r="I8258">
        <v>3.74</v>
      </c>
      <c r="J8258">
        <v>4.83</v>
      </c>
      <c r="K8258">
        <v>2.7</v>
      </c>
      <c r="U8258">
        <v>197</v>
      </c>
      <c r="V8258">
        <v>210</v>
      </c>
      <c r="W8258">
        <v>210</v>
      </c>
      <c r="X8258">
        <v>98</v>
      </c>
      <c r="Y8258">
        <v>134</v>
      </c>
      <c r="Z8258">
        <v>126</v>
      </c>
      <c r="AA8258">
        <f t="shared" si="1719"/>
        <v>975</v>
      </c>
      <c r="AB8258">
        <f t="shared" si="1724"/>
        <v>1.6247235262132893E-4</v>
      </c>
      <c r="AC8258" s="175"/>
    </row>
    <row r="8259" spans="1:29">
      <c r="A8259" t="s">
        <v>17751</v>
      </c>
      <c r="B8259" t="s">
        <v>17752</v>
      </c>
      <c r="C8259">
        <v>2.75</v>
      </c>
      <c r="D8259">
        <v>3.24</v>
      </c>
      <c r="E8259">
        <v>2.2799999999999998</v>
      </c>
      <c r="F8259">
        <v>3.09</v>
      </c>
      <c r="G8259">
        <v>4.0599999999999996</v>
      </c>
      <c r="H8259">
        <v>2.23</v>
      </c>
      <c r="I8259">
        <v>3.73</v>
      </c>
      <c r="J8259">
        <v>4.83</v>
      </c>
      <c r="K8259">
        <v>2.7</v>
      </c>
      <c r="U8259">
        <v>167</v>
      </c>
      <c r="V8259">
        <v>178</v>
      </c>
      <c r="W8259">
        <v>151</v>
      </c>
      <c r="X8259">
        <v>95</v>
      </c>
      <c r="Y8259">
        <v>122</v>
      </c>
      <c r="Z8259">
        <v>73</v>
      </c>
      <c r="AA8259">
        <f t="shared" si="1719"/>
        <v>786</v>
      </c>
      <c r="AB8259">
        <f t="shared" si="1724"/>
        <v>1.3097771195934825E-4</v>
      </c>
      <c r="AC8259" s="175"/>
    </row>
    <row r="8260" spans="1:29">
      <c r="A8260" t="s">
        <v>17753</v>
      </c>
      <c r="B8260" t="s">
        <v>17754</v>
      </c>
      <c r="C8260">
        <v>2.75</v>
      </c>
      <c r="D8260">
        <v>3.24</v>
      </c>
      <c r="E8260">
        <v>2.29</v>
      </c>
      <c r="F8260">
        <v>3.09</v>
      </c>
      <c r="G8260">
        <v>4.0599999999999996</v>
      </c>
      <c r="H8260">
        <v>2.23</v>
      </c>
      <c r="I8260">
        <v>3.74</v>
      </c>
      <c r="J8260">
        <v>4.83</v>
      </c>
      <c r="K8260">
        <v>2.7</v>
      </c>
      <c r="U8260">
        <v>157</v>
      </c>
      <c r="V8260">
        <v>131</v>
      </c>
      <c r="W8260">
        <v>122</v>
      </c>
      <c r="X8260">
        <v>71</v>
      </c>
      <c r="Y8260">
        <v>91</v>
      </c>
      <c r="Z8260">
        <v>30</v>
      </c>
      <c r="AA8260">
        <f t="shared" si="1719"/>
        <v>602</v>
      </c>
      <c r="AB8260">
        <f t="shared" si="1724"/>
        <v>1.0031626284927181E-4</v>
      </c>
      <c r="AC8260" s="175"/>
    </row>
    <row r="8261" spans="1:29">
      <c r="A8261" t="s">
        <v>17755</v>
      </c>
      <c r="B8261" t="s">
        <v>17756</v>
      </c>
      <c r="C8261">
        <v>2.74</v>
      </c>
      <c r="D8261">
        <v>3.23</v>
      </c>
      <c r="E8261">
        <v>2.29</v>
      </c>
      <c r="F8261">
        <v>3.07</v>
      </c>
      <c r="G8261">
        <v>4.05</v>
      </c>
      <c r="H8261">
        <v>2.23</v>
      </c>
      <c r="I8261">
        <v>3.73</v>
      </c>
      <c r="J8261">
        <v>4.82</v>
      </c>
      <c r="K8261">
        <v>2.7</v>
      </c>
      <c r="U8261">
        <v>180</v>
      </c>
      <c r="V8261">
        <v>122</v>
      </c>
      <c r="W8261">
        <v>134</v>
      </c>
      <c r="X8261">
        <v>66</v>
      </c>
      <c r="Y8261">
        <v>68</v>
      </c>
      <c r="Z8261">
        <v>13</v>
      </c>
      <c r="AA8261">
        <f t="shared" si="1719"/>
        <v>583</v>
      </c>
      <c r="AB8261">
        <f t="shared" si="1724"/>
        <v>9.7150134952035661E-5</v>
      </c>
      <c r="AC8261" s="175">
        <f t="shared" si="1720"/>
        <v>1.0498213553993562E-4</v>
      </c>
    </row>
    <row r="8262" spans="1:29">
      <c r="A8262" t="s">
        <v>17757</v>
      </c>
      <c r="B8262" t="s">
        <v>17758</v>
      </c>
      <c r="C8262">
        <v>2.74</v>
      </c>
      <c r="D8262">
        <v>3.24</v>
      </c>
      <c r="E8262">
        <v>2.29</v>
      </c>
      <c r="F8262">
        <v>3.07</v>
      </c>
      <c r="G8262">
        <v>4.04</v>
      </c>
      <c r="H8262">
        <v>2.23</v>
      </c>
      <c r="I8262">
        <v>3.73</v>
      </c>
      <c r="J8262">
        <v>4.82</v>
      </c>
      <c r="K8262">
        <v>2.7</v>
      </c>
      <c r="U8262">
        <v>185</v>
      </c>
      <c r="V8262">
        <v>131</v>
      </c>
      <c r="W8262">
        <v>138</v>
      </c>
      <c r="X8262">
        <v>82</v>
      </c>
      <c r="Y8262">
        <v>71</v>
      </c>
      <c r="Z8262">
        <v>15</v>
      </c>
      <c r="AA8262">
        <f t="shared" ref="AA8262:AA8325" si="1728">SUM(U8262:Z8262)</f>
        <v>622</v>
      </c>
      <c r="AB8262">
        <f t="shared" si="1724"/>
        <v>1.0364902905688882E-4</v>
      </c>
      <c r="AC8262" s="175"/>
    </row>
    <row r="8263" spans="1:29">
      <c r="A8263" t="s">
        <v>17759</v>
      </c>
      <c r="B8263" t="s">
        <v>17760</v>
      </c>
      <c r="C8263">
        <v>2.73</v>
      </c>
      <c r="D8263">
        <v>3.23</v>
      </c>
      <c r="E8263">
        <v>2.29</v>
      </c>
      <c r="F8263">
        <v>3.05</v>
      </c>
      <c r="G8263">
        <v>4.03</v>
      </c>
      <c r="H8263">
        <v>2.2200000000000002</v>
      </c>
      <c r="I8263">
        <v>3.72</v>
      </c>
      <c r="J8263">
        <v>4.82</v>
      </c>
      <c r="K8263">
        <v>2.7</v>
      </c>
      <c r="U8263">
        <v>190</v>
      </c>
      <c r="V8263">
        <v>133</v>
      </c>
      <c r="W8263">
        <v>143</v>
      </c>
      <c r="X8263">
        <v>86</v>
      </c>
      <c r="Y8263">
        <v>69</v>
      </c>
      <c r="Z8263">
        <v>12</v>
      </c>
      <c r="AA8263">
        <f t="shared" si="1728"/>
        <v>633</v>
      </c>
      <c r="AB8263">
        <f t="shared" si="1724"/>
        <v>1.0548205047107817E-4</v>
      </c>
      <c r="AC8263" s="175"/>
    </row>
    <row r="8264" spans="1:29">
      <c r="A8264" t="s">
        <v>17761</v>
      </c>
      <c r="B8264" t="s">
        <v>17762</v>
      </c>
      <c r="C8264">
        <v>2.72</v>
      </c>
      <c r="D8264">
        <v>3.22</v>
      </c>
      <c r="E8264">
        <v>2.2799999999999998</v>
      </c>
      <c r="F8264">
        <v>3.03</v>
      </c>
      <c r="G8264">
        <v>4.01</v>
      </c>
      <c r="H8264">
        <v>2.2200000000000002</v>
      </c>
      <c r="I8264">
        <v>3.7</v>
      </c>
      <c r="J8264">
        <v>4.8099999999999996</v>
      </c>
      <c r="K8264">
        <v>2.7</v>
      </c>
      <c r="U8264">
        <v>206</v>
      </c>
      <c r="V8264">
        <v>146</v>
      </c>
      <c r="W8264">
        <v>153</v>
      </c>
      <c r="X8264">
        <v>88</v>
      </c>
      <c r="Y8264">
        <v>66</v>
      </c>
      <c r="Z8264">
        <v>23</v>
      </c>
      <c r="AA8264">
        <f t="shared" si="1728"/>
        <v>682</v>
      </c>
      <c r="AB8264">
        <f t="shared" si="1724"/>
        <v>1.1364732767973983E-4</v>
      </c>
      <c r="AC8264" s="175"/>
    </row>
    <row r="8265" spans="1:29">
      <c r="A8265" t="s">
        <v>17763</v>
      </c>
      <c r="B8265" t="s">
        <v>17764</v>
      </c>
      <c r="C8265">
        <v>2.72</v>
      </c>
      <c r="D8265">
        <v>3.21</v>
      </c>
      <c r="E8265">
        <v>2.2799999999999998</v>
      </c>
      <c r="F8265">
        <v>3.03</v>
      </c>
      <c r="G8265">
        <v>4.01</v>
      </c>
      <c r="H8265">
        <v>2.21</v>
      </c>
      <c r="I8265">
        <v>3.7</v>
      </c>
      <c r="J8265">
        <v>4.8099999999999996</v>
      </c>
      <c r="K8265">
        <v>2.7</v>
      </c>
      <c r="U8265">
        <v>216</v>
      </c>
      <c r="V8265">
        <v>176</v>
      </c>
      <c r="W8265">
        <v>178</v>
      </c>
      <c r="X8265">
        <v>120</v>
      </c>
      <c r="Y8265">
        <v>106</v>
      </c>
      <c r="Z8265">
        <v>53</v>
      </c>
      <c r="AA8265">
        <f t="shared" si="1728"/>
        <v>849</v>
      </c>
      <c r="AB8265">
        <f t="shared" si="1724"/>
        <v>1.4147592551334181E-4</v>
      </c>
      <c r="AC8265" s="175">
        <f t="shared" ref="AC8265" si="1729">SUM(AB8265:AB8268)/4</f>
        <v>2.0721473895858722E-4</v>
      </c>
    </row>
    <row r="8266" spans="1:29">
      <c r="A8266" t="s">
        <v>17765</v>
      </c>
      <c r="B8266" t="s">
        <v>17766</v>
      </c>
      <c r="C8266">
        <v>2.72</v>
      </c>
      <c r="D8266">
        <v>3.21</v>
      </c>
      <c r="E8266">
        <v>2.2799999999999998</v>
      </c>
      <c r="F8266">
        <v>3.02</v>
      </c>
      <c r="G8266">
        <v>4</v>
      </c>
      <c r="H8266">
        <v>2.21</v>
      </c>
      <c r="I8266">
        <v>3.7</v>
      </c>
      <c r="J8266">
        <v>4.8099999999999996</v>
      </c>
      <c r="K8266">
        <v>2.7</v>
      </c>
      <c r="U8266">
        <v>239</v>
      </c>
      <c r="V8266">
        <v>265</v>
      </c>
      <c r="W8266">
        <v>238</v>
      </c>
      <c r="X8266">
        <v>194</v>
      </c>
      <c r="Y8266">
        <v>144</v>
      </c>
      <c r="Z8266">
        <v>168</v>
      </c>
      <c r="AA8266">
        <f t="shared" si="1728"/>
        <v>1248</v>
      </c>
      <c r="AB8266">
        <f t="shared" si="1724"/>
        <v>2.0796461135530104E-4</v>
      </c>
      <c r="AC8266" s="175"/>
    </row>
    <row r="8267" spans="1:29">
      <c r="A8267" t="s">
        <v>17767</v>
      </c>
      <c r="B8267" t="s">
        <v>17768</v>
      </c>
      <c r="C8267">
        <v>2.71</v>
      </c>
      <c r="D8267">
        <v>3.21</v>
      </c>
      <c r="E8267">
        <v>2.2799999999999998</v>
      </c>
      <c r="F8267">
        <v>3.02</v>
      </c>
      <c r="G8267">
        <v>4</v>
      </c>
      <c r="H8267">
        <v>2.21</v>
      </c>
      <c r="I8267">
        <v>3.69</v>
      </c>
      <c r="J8267">
        <v>4.8</v>
      </c>
      <c r="K8267">
        <v>2.7</v>
      </c>
      <c r="U8267">
        <v>277</v>
      </c>
      <c r="V8267">
        <v>271</v>
      </c>
      <c r="W8267">
        <v>297</v>
      </c>
      <c r="X8267">
        <v>220</v>
      </c>
      <c r="Y8267">
        <v>122</v>
      </c>
      <c r="Z8267">
        <v>262</v>
      </c>
      <c r="AA8267">
        <f t="shared" si="1728"/>
        <v>1449</v>
      </c>
      <c r="AB8267">
        <f t="shared" si="1724"/>
        <v>2.4145891174185192E-4</v>
      </c>
      <c r="AC8267" s="175"/>
    </row>
    <row r="8268" spans="1:29">
      <c r="A8268" t="s">
        <v>17769</v>
      </c>
      <c r="B8268" t="s">
        <v>17770</v>
      </c>
      <c r="C8268">
        <v>2.71</v>
      </c>
      <c r="D8268">
        <v>3.21</v>
      </c>
      <c r="E8268">
        <v>2.2799999999999998</v>
      </c>
      <c r="F8268">
        <v>3.02</v>
      </c>
      <c r="G8268">
        <v>4</v>
      </c>
      <c r="H8268">
        <v>2.21</v>
      </c>
      <c r="I8268">
        <v>3.7</v>
      </c>
      <c r="J8268">
        <v>4.8099999999999996</v>
      </c>
      <c r="K8268">
        <v>2.7</v>
      </c>
      <c r="U8268">
        <v>295</v>
      </c>
      <c r="V8268">
        <v>254</v>
      </c>
      <c r="W8268">
        <v>281</v>
      </c>
      <c r="X8268">
        <v>218</v>
      </c>
      <c r="Y8268">
        <v>154</v>
      </c>
      <c r="Z8268">
        <v>226</v>
      </c>
      <c r="AA8268">
        <f t="shared" si="1728"/>
        <v>1428</v>
      </c>
      <c r="AB8268">
        <f t="shared" si="1724"/>
        <v>2.3795950722385408E-4</v>
      </c>
      <c r="AC8268" s="175"/>
    </row>
    <row r="8269" spans="1:29">
      <c r="A8269" t="s">
        <v>17771</v>
      </c>
      <c r="B8269" t="s">
        <v>17772</v>
      </c>
      <c r="C8269">
        <v>2.74</v>
      </c>
      <c r="D8269">
        <v>3.24</v>
      </c>
      <c r="E8269">
        <v>2.29</v>
      </c>
      <c r="F8269">
        <v>3.04</v>
      </c>
      <c r="G8269">
        <v>4.01</v>
      </c>
      <c r="H8269">
        <v>2.21</v>
      </c>
      <c r="I8269">
        <v>3.73</v>
      </c>
      <c r="J8269">
        <v>4.82</v>
      </c>
      <c r="K8269">
        <v>2.7</v>
      </c>
      <c r="U8269">
        <v>312</v>
      </c>
      <c r="V8269">
        <v>254</v>
      </c>
      <c r="W8269">
        <v>274</v>
      </c>
      <c r="X8269">
        <v>164</v>
      </c>
      <c r="Y8269">
        <v>138</v>
      </c>
      <c r="Z8269">
        <v>171</v>
      </c>
      <c r="AA8269">
        <f t="shared" si="1728"/>
        <v>1313</v>
      </c>
      <c r="AB8269">
        <f t="shared" si="1724"/>
        <v>2.187961015300563E-4</v>
      </c>
      <c r="AC8269" s="175">
        <f t="shared" si="1722"/>
        <v>2.0525673881161222E-4</v>
      </c>
    </row>
    <row r="8270" spans="1:29">
      <c r="A8270" t="s">
        <v>17773</v>
      </c>
      <c r="B8270" t="s">
        <v>17774</v>
      </c>
      <c r="C8270">
        <v>2.79</v>
      </c>
      <c r="D8270">
        <v>3.28</v>
      </c>
      <c r="E8270">
        <v>2.2999999999999998</v>
      </c>
      <c r="F8270">
        <v>3.08</v>
      </c>
      <c r="G8270">
        <v>4.03</v>
      </c>
      <c r="H8270">
        <v>2.2000000000000002</v>
      </c>
      <c r="I8270">
        <v>3.78</v>
      </c>
      <c r="J8270">
        <v>4.8499999999999996</v>
      </c>
      <c r="K8270">
        <v>2.7</v>
      </c>
      <c r="U8270">
        <v>297</v>
      </c>
      <c r="V8270">
        <v>247</v>
      </c>
      <c r="W8270">
        <v>261</v>
      </c>
      <c r="X8270">
        <v>153</v>
      </c>
      <c r="Y8270">
        <v>140</v>
      </c>
      <c r="Z8270">
        <v>164</v>
      </c>
      <c r="AA8270">
        <f t="shared" si="1728"/>
        <v>1262</v>
      </c>
      <c r="AB8270">
        <f t="shared" si="1724"/>
        <v>2.1029754770063294E-4</v>
      </c>
      <c r="AC8270" s="175"/>
    </row>
    <row r="8271" spans="1:29">
      <c r="A8271" t="s">
        <v>17775</v>
      </c>
      <c r="B8271" t="s">
        <v>17776</v>
      </c>
      <c r="C8271">
        <v>2.84</v>
      </c>
      <c r="D8271">
        <v>3.32</v>
      </c>
      <c r="E8271">
        <v>2.3199999999999998</v>
      </c>
      <c r="F8271">
        <v>3.12</v>
      </c>
      <c r="G8271">
        <v>4.03</v>
      </c>
      <c r="H8271">
        <v>2.19</v>
      </c>
      <c r="I8271">
        <v>3.84</v>
      </c>
      <c r="J8271">
        <v>4.8899999999999997</v>
      </c>
      <c r="K8271">
        <v>2.7</v>
      </c>
      <c r="U8271">
        <v>279</v>
      </c>
      <c r="V8271">
        <v>240</v>
      </c>
      <c r="W8271">
        <v>249</v>
      </c>
      <c r="X8271">
        <v>150</v>
      </c>
      <c r="Y8271">
        <v>133</v>
      </c>
      <c r="Z8271">
        <v>149</v>
      </c>
      <c r="AA8271">
        <f t="shared" si="1728"/>
        <v>1200</v>
      </c>
      <c r="AB8271">
        <f t="shared" si="1724"/>
        <v>1.9996597245702024E-4</v>
      </c>
      <c r="AC8271" s="175"/>
    </row>
    <row r="8272" spans="1:29">
      <c r="A8272" t="s">
        <v>17777</v>
      </c>
      <c r="B8272" t="s">
        <v>17778</v>
      </c>
      <c r="C8272">
        <v>2.88</v>
      </c>
      <c r="D8272">
        <v>3.36</v>
      </c>
      <c r="E8272">
        <v>2.34</v>
      </c>
      <c r="F8272">
        <v>3.16</v>
      </c>
      <c r="G8272">
        <v>4.07</v>
      </c>
      <c r="H8272">
        <v>2.2000000000000002</v>
      </c>
      <c r="I8272">
        <v>3.89</v>
      </c>
      <c r="J8272">
        <v>4.91</v>
      </c>
      <c r="K8272">
        <v>2.7</v>
      </c>
      <c r="U8272">
        <v>263</v>
      </c>
      <c r="V8272">
        <v>232</v>
      </c>
      <c r="W8272">
        <v>238</v>
      </c>
      <c r="X8272">
        <v>139</v>
      </c>
      <c r="Y8272">
        <v>129</v>
      </c>
      <c r="Z8272">
        <v>151</v>
      </c>
      <c r="AA8272">
        <f t="shared" si="1728"/>
        <v>1152</v>
      </c>
      <c r="AB8272">
        <f t="shared" si="1724"/>
        <v>1.9196733355873941E-4</v>
      </c>
      <c r="AC8272" s="175"/>
    </row>
    <row r="8273" spans="1:29">
      <c r="A8273" t="s">
        <v>17779</v>
      </c>
      <c r="B8273" t="s">
        <v>17780</v>
      </c>
      <c r="C8273">
        <v>2.91</v>
      </c>
      <c r="D8273">
        <v>3.38</v>
      </c>
      <c r="E8273">
        <v>2.34</v>
      </c>
      <c r="F8273">
        <v>3.2</v>
      </c>
      <c r="G8273">
        <v>4.0999999999999996</v>
      </c>
      <c r="H8273">
        <v>2.21</v>
      </c>
      <c r="I8273">
        <v>3.91</v>
      </c>
      <c r="J8273">
        <v>4.93</v>
      </c>
      <c r="K8273">
        <v>2.7</v>
      </c>
      <c r="U8273">
        <v>251</v>
      </c>
      <c r="V8273">
        <v>229</v>
      </c>
      <c r="W8273">
        <v>233</v>
      </c>
      <c r="X8273">
        <v>131</v>
      </c>
      <c r="Y8273">
        <v>130</v>
      </c>
      <c r="Z8273">
        <v>145</v>
      </c>
      <c r="AA8273">
        <f t="shared" si="1728"/>
        <v>1119</v>
      </c>
      <c r="AB8273">
        <f t="shared" si="1724"/>
        <v>1.8646826931617135E-4</v>
      </c>
      <c r="AC8273" s="175">
        <f t="shared" si="1723"/>
        <v>1.7859460915067618E-4</v>
      </c>
    </row>
    <row r="8274" spans="1:29">
      <c r="A8274" t="s">
        <v>17781</v>
      </c>
      <c r="B8274" t="s">
        <v>17782</v>
      </c>
      <c r="C8274">
        <v>2.92</v>
      </c>
      <c r="D8274">
        <v>3.39</v>
      </c>
      <c r="E8274">
        <v>2.35</v>
      </c>
      <c r="F8274">
        <v>3.24</v>
      </c>
      <c r="G8274">
        <v>4.13</v>
      </c>
      <c r="H8274">
        <v>2.23</v>
      </c>
      <c r="I8274">
        <v>3.92</v>
      </c>
      <c r="J8274">
        <v>4.93</v>
      </c>
      <c r="K8274">
        <v>2.7</v>
      </c>
      <c r="U8274">
        <v>254</v>
      </c>
      <c r="V8274">
        <v>231</v>
      </c>
      <c r="W8274">
        <v>238</v>
      </c>
      <c r="X8274">
        <v>105</v>
      </c>
      <c r="Y8274">
        <v>119</v>
      </c>
      <c r="Z8274">
        <v>117</v>
      </c>
      <c r="AA8274">
        <f t="shared" si="1728"/>
        <v>1064</v>
      </c>
      <c r="AB8274">
        <f t="shared" si="1724"/>
        <v>1.773031622452246E-4</v>
      </c>
      <c r="AC8274" s="175"/>
    </row>
    <row r="8275" spans="1:29">
      <c r="A8275" t="s">
        <v>17783</v>
      </c>
      <c r="B8275" t="s">
        <v>17784</v>
      </c>
      <c r="C8275">
        <v>2.9</v>
      </c>
      <c r="D8275">
        <v>3.38</v>
      </c>
      <c r="E8275">
        <v>2.34</v>
      </c>
      <c r="F8275">
        <v>3.25</v>
      </c>
      <c r="G8275">
        <v>4.16</v>
      </c>
      <c r="H8275">
        <v>2.2400000000000002</v>
      </c>
      <c r="I8275">
        <v>3.91</v>
      </c>
      <c r="J8275">
        <v>4.92</v>
      </c>
      <c r="K8275">
        <v>2.7</v>
      </c>
      <c r="U8275">
        <v>253</v>
      </c>
      <c r="V8275">
        <v>231</v>
      </c>
      <c r="W8275">
        <v>245</v>
      </c>
      <c r="X8275">
        <v>93</v>
      </c>
      <c r="Y8275">
        <v>122</v>
      </c>
      <c r="Z8275">
        <v>112</v>
      </c>
      <c r="AA8275">
        <f t="shared" si="1728"/>
        <v>1056</v>
      </c>
      <c r="AB8275">
        <f t="shared" si="1724"/>
        <v>1.7597005576217779E-4</v>
      </c>
      <c r="AC8275" s="175"/>
    </row>
    <row r="8276" spans="1:29">
      <c r="A8276" t="s">
        <v>17785</v>
      </c>
      <c r="B8276" t="s">
        <v>17786</v>
      </c>
      <c r="C8276">
        <v>2.88</v>
      </c>
      <c r="D8276">
        <v>3.36</v>
      </c>
      <c r="E8276">
        <v>2.33</v>
      </c>
      <c r="F8276">
        <v>3.25</v>
      </c>
      <c r="G8276">
        <v>4.17</v>
      </c>
      <c r="H8276">
        <v>2.2599999999999998</v>
      </c>
      <c r="I8276">
        <v>3.88</v>
      </c>
      <c r="J8276">
        <v>4.91</v>
      </c>
      <c r="K8276">
        <v>2.7</v>
      </c>
      <c r="U8276">
        <v>256</v>
      </c>
      <c r="V8276">
        <v>237</v>
      </c>
      <c r="W8276">
        <v>255</v>
      </c>
      <c r="X8276">
        <v>89</v>
      </c>
      <c r="Y8276">
        <v>111</v>
      </c>
      <c r="Z8276">
        <v>100</v>
      </c>
      <c r="AA8276">
        <f t="shared" si="1728"/>
        <v>1048</v>
      </c>
      <c r="AB8276">
        <f t="shared" si="1724"/>
        <v>1.7463694927913101E-4</v>
      </c>
      <c r="AC8276" s="175"/>
    </row>
    <row r="8277" spans="1:29">
      <c r="A8277" t="s">
        <v>17787</v>
      </c>
      <c r="B8277" t="s">
        <v>17788</v>
      </c>
      <c r="C8277">
        <v>2.85</v>
      </c>
      <c r="D8277">
        <v>3.33</v>
      </c>
      <c r="E8277">
        <v>2.3199999999999998</v>
      </c>
      <c r="F8277">
        <v>3.22</v>
      </c>
      <c r="G8277">
        <v>4.1500000000000004</v>
      </c>
      <c r="H8277">
        <v>2.25</v>
      </c>
      <c r="I8277">
        <v>3.85</v>
      </c>
      <c r="J8277">
        <v>4.8899999999999997</v>
      </c>
      <c r="K8277">
        <v>2.7</v>
      </c>
      <c r="U8277">
        <v>264</v>
      </c>
      <c r="V8277">
        <v>249</v>
      </c>
      <c r="W8277">
        <v>266</v>
      </c>
      <c r="X8277">
        <v>77</v>
      </c>
      <c r="Y8277">
        <v>109</v>
      </c>
      <c r="Z8277">
        <v>118</v>
      </c>
      <c r="AA8277">
        <f t="shared" si="1728"/>
        <v>1083</v>
      </c>
      <c r="AB8277">
        <f t="shared" si="1724"/>
        <v>1.8046929014246075E-4</v>
      </c>
      <c r="AC8277" s="175">
        <f t="shared" ref="AC8277" si="1730">SUM(AB8277:AB8280)/4</f>
        <v>1.872598012904804E-4</v>
      </c>
    </row>
    <row r="8278" spans="1:29">
      <c r="A8278" t="s">
        <v>17789</v>
      </c>
      <c r="B8278" t="s">
        <v>17790</v>
      </c>
      <c r="C8278">
        <v>2.84</v>
      </c>
      <c r="D8278">
        <v>3.32</v>
      </c>
      <c r="E8278">
        <v>2.3199999999999998</v>
      </c>
      <c r="F8278">
        <v>3.2</v>
      </c>
      <c r="G8278">
        <v>4.1399999999999997</v>
      </c>
      <c r="H8278">
        <v>2.25</v>
      </c>
      <c r="I8278">
        <v>3.84</v>
      </c>
      <c r="J8278">
        <v>4.88</v>
      </c>
      <c r="K8278">
        <v>2.7</v>
      </c>
      <c r="U8278">
        <v>259</v>
      </c>
      <c r="V8278">
        <v>257</v>
      </c>
      <c r="W8278">
        <v>274</v>
      </c>
      <c r="X8278">
        <v>82</v>
      </c>
      <c r="Y8278">
        <v>117</v>
      </c>
      <c r="Z8278">
        <v>139</v>
      </c>
      <c r="AA8278">
        <f t="shared" si="1728"/>
        <v>1128</v>
      </c>
      <c r="AB8278">
        <f t="shared" ref="AB8278:AB8341" si="1731">AA8278/$AD$4</f>
        <v>1.8796801410959901E-4</v>
      </c>
      <c r="AC8278" s="175"/>
    </row>
    <row r="8279" spans="1:29">
      <c r="A8279" t="s">
        <v>17791</v>
      </c>
      <c r="B8279" t="s">
        <v>17792</v>
      </c>
      <c r="C8279">
        <v>2.83</v>
      </c>
      <c r="D8279">
        <v>3.31</v>
      </c>
      <c r="E8279">
        <v>2.31</v>
      </c>
      <c r="F8279">
        <v>3.18</v>
      </c>
      <c r="G8279">
        <v>4.12</v>
      </c>
      <c r="H8279">
        <v>2.2400000000000002</v>
      </c>
      <c r="I8279">
        <v>3.82</v>
      </c>
      <c r="J8279">
        <v>4.88</v>
      </c>
      <c r="K8279">
        <v>2.7</v>
      </c>
      <c r="U8279">
        <v>250</v>
      </c>
      <c r="V8279">
        <v>262</v>
      </c>
      <c r="W8279">
        <v>279</v>
      </c>
      <c r="X8279">
        <v>87</v>
      </c>
      <c r="Y8279">
        <v>123</v>
      </c>
      <c r="Z8279">
        <v>135</v>
      </c>
      <c r="AA8279">
        <f t="shared" si="1728"/>
        <v>1136</v>
      </c>
      <c r="AB8279">
        <f t="shared" si="1731"/>
        <v>1.8930112059264582E-4</v>
      </c>
      <c r="AC8279" s="175"/>
    </row>
    <row r="8280" spans="1:29">
      <c r="A8280" t="s">
        <v>17793</v>
      </c>
      <c r="B8280" t="s">
        <v>17794</v>
      </c>
      <c r="C8280">
        <v>2.83</v>
      </c>
      <c r="D8280">
        <v>3.31</v>
      </c>
      <c r="E8280">
        <v>2.31</v>
      </c>
      <c r="F8280">
        <v>3.18</v>
      </c>
      <c r="G8280">
        <v>4.1100000000000003</v>
      </c>
      <c r="H8280">
        <v>2.2400000000000002</v>
      </c>
      <c r="I8280">
        <v>3.82</v>
      </c>
      <c r="J8280">
        <v>4.87</v>
      </c>
      <c r="K8280">
        <v>2.7</v>
      </c>
      <c r="U8280">
        <v>239</v>
      </c>
      <c r="V8280">
        <v>262</v>
      </c>
      <c r="W8280">
        <v>277</v>
      </c>
      <c r="X8280">
        <v>101</v>
      </c>
      <c r="Y8280">
        <v>127</v>
      </c>
      <c r="Z8280">
        <v>142</v>
      </c>
      <c r="AA8280">
        <f t="shared" si="1728"/>
        <v>1148</v>
      </c>
      <c r="AB8280">
        <f t="shared" si="1731"/>
        <v>1.9130078031721602E-4</v>
      </c>
      <c r="AC8280" s="175"/>
    </row>
    <row r="8281" spans="1:29">
      <c r="A8281" t="s">
        <v>17795</v>
      </c>
      <c r="B8281" t="s">
        <v>17796</v>
      </c>
      <c r="C8281">
        <v>2.83</v>
      </c>
      <c r="D8281">
        <v>3.31</v>
      </c>
      <c r="E8281">
        <v>2.31</v>
      </c>
      <c r="F8281">
        <v>3.18</v>
      </c>
      <c r="G8281">
        <v>4.1100000000000003</v>
      </c>
      <c r="H8281">
        <v>2.2400000000000002</v>
      </c>
      <c r="I8281">
        <v>3.82</v>
      </c>
      <c r="J8281">
        <v>4.88</v>
      </c>
      <c r="K8281">
        <v>2.7</v>
      </c>
      <c r="U8281">
        <v>234</v>
      </c>
      <c r="V8281">
        <v>253</v>
      </c>
      <c r="W8281">
        <v>264</v>
      </c>
      <c r="X8281">
        <v>106</v>
      </c>
      <c r="Y8281">
        <v>138</v>
      </c>
      <c r="Z8281">
        <v>147</v>
      </c>
      <c r="AA8281">
        <f t="shared" si="1728"/>
        <v>1142</v>
      </c>
      <c r="AB8281">
        <f t="shared" si="1731"/>
        <v>1.9030095045493092E-4</v>
      </c>
      <c r="AC8281" s="175">
        <f t="shared" ref="AC8281" si="1732">SUM(AB8281:AB8284)/4</f>
        <v>1.5318226681759653E-4</v>
      </c>
    </row>
    <row r="8282" spans="1:29">
      <c r="A8282" t="s">
        <v>17797</v>
      </c>
      <c r="B8282" t="s">
        <v>17798</v>
      </c>
      <c r="C8282">
        <v>2.83</v>
      </c>
      <c r="D8282">
        <v>3.31</v>
      </c>
      <c r="E8282">
        <v>2.31</v>
      </c>
      <c r="F8282">
        <v>3.18</v>
      </c>
      <c r="G8282">
        <v>4.1100000000000003</v>
      </c>
      <c r="H8282">
        <v>2.2400000000000002</v>
      </c>
      <c r="I8282">
        <v>3.83</v>
      </c>
      <c r="J8282">
        <v>4.88</v>
      </c>
      <c r="K8282">
        <v>2.7</v>
      </c>
      <c r="U8282">
        <v>219</v>
      </c>
      <c r="V8282">
        <v>229</v>
      </c>
      <c r="W8282">
        <v>234</v>
      </c>
      <c r="X8282">
        <v>97</v>
      </c>
      <c r="Y8282">
        <v>134</v>
      </c>
      <c r="Z8282">
        <v>126</v>
      </c>
      <c r="AA8282">
        <f t="shared" si="1728"/>
        <v>1039</v>
      </c>
      <c r="AB8282">
        <f t="shared" si="1731"/>
        <v>1.7313720448570335E-4</v>
      </c>
      <c r="AC8282" s="175"/>
    </row>
    <row r="8283" spans="1:29">
      <c r="A8283" t="s">
        <v>17799</v>
      </c>
      <c r="B8283" t="s">
        <v>17800</v>
      </c>
      <c r="C8283">
        <v>2.83</v>
      </c>
      <c r="D8283">
        <v>3.31</v>
      </c>
      <c r="E8283">
        <v>2.31</v>
      </c>
      <c r="F8283">
        <v>3.19</v>
      </c>
      <c r="G8283">
        <v>4.12</v>
      </c>
      <c r="H8283">
        <v>2.2400000000000002</v>
      </c>
      <c r="I8283">
        <v>3.83</v>
      </c>
      <c r="J8283">
        <v>4.88</v>
      </c>
      <c r="K8283">
        <v>2.7</v>
      </c>
      <c r="U8283">
        <v>188</v>
      </c>
      <c r="V8283">
        <v>196</v>
      </c>
      <c r="W8283">
        <v>171</v>
      </c>
      <c r="X8283">
        <v>94</v>
      </c>
      <c r="Y8283">
        <v>122</v>
      </c>
      <c r="Z8283">
        <v>73</v>
      </c>
      <c r="AA8283">
        <f t="shared" si="1728"/>
        <v>844</v>
      </c>
      <c r="AB8283">
        <f t="shared" si="1731"/>
        <v>1.4064273396143757E-4</v>
      </c>
      <c r="AC8283" s="175"/>
    </row>
    <row r="8284" spans="1:29">
      <c r="A8284" t="s">
        <v>17801</v>
      </c>
      <c r="B8284" t="s">
        <v>17802</v>
      </c>
      <c r="C8284">
        <v>2.83</v>
      </c>
      <c r="D8284">
        <v>3.31</v>
      </c>
      <c r="E8284">
        <v>2.31</v>
      </c>
      <c r="F8284">
        <v>3.18</v>
      </c>
      <c r="G8284">
        <v>4.12</v>
      </c>
      <c r="H8284">
        <v>2.2400000000000002</v>
      </c>
      <c r="I8284">
        <v>3.83</v>
      </c>
      <c r="J8284">
        <v>4.88</v>
      </c>
      <c r="K8284">
        <v>2.7</v>
      </c>
      <c r="U8284">
        <v>177</v>
      </c>
      <c r="V8284">
        <v>143</v>
      </c>
      <c r="W8284">
        <v>141</v>
      </c>
      <c r="X8284">
        <v>70</v>
      </c>
      <c r="Y8284">
        <v>91</v>
      </c>
      <c r="Z8284">
        <v>30</v>
      </c>
      <c r="AA8284">
        <f t="shared" si="1728"/>
        <v>652</v>
      </c>
      <c r="AB8284">
        <f t="shared" si="1731"/>
        <v>1.0864817836831432E-4</v>
      </c>
      <c r="AC8284" s="175"/>
    </row>
    <row r="8285" spans="1:29">
      <c r="A8285" t="s">
        <v>17803</v>
      </c>
      <c r="B8285" t="s">
        <v>17804</v>
      </c>
      <c r="C8285">
        <v>2.84</v>
      </c>
      <c r="D8285">
        <v>3.32</v>
      </c>
      <c r="E8285">
        <v>2.31</v>
      </c>
      <c r="F8285">
        <v>3.19</v>
      </c>
      <c r="G8285">
        <v>4.13</v>
      </c>
      <c r="H8285">
        <v>2.2400000000000002</v>
      </c>
      <c r="I8285">
        <v>3.83</v>
      </c>
      <c r="J8285">
        <v>4.88</v>
      </c>
      <c r="K8285">
        <v>2.7</v>
      </c>
      <c r="U8285">
        <v>191</v>
      </c>
      <c r="V8285">
        <v>128</v>
      </c>
      <c r="W8285">
        <v>142</v>
      </c>
      <c r="X8285">
        <v>66</v>
      </c>
      <c r="Y8285">
        <v>68</v>
      </c>
      <c r="Z8285">
        <v>13</v>
      </c>
      <c r="AA8285">
        <f t="shared" si="1728"/>
        <v>608</v>
      </c>
      <c r="AB8285">
        <f t="shared" si="1731"/>
        <v>1.0131609271155691E-4</v>
      </c>
      <c r="AC8285" s="175">
        <f t="shared" ref="AC8285" si="1733">SUM(AB8285:AB8288)/4</f>
        <v>1.0910643372186166E-4</v>
      </c>
    </row>
    <row r="8286" spans="1:29">
      <c r="A8286" t="s">
        <v>17805</v>
      </c>
      <c r="B8286" t="s">
        <v>17806</v>
      </c>
      <c r="C8286">
        <v>2.84</v>
      </c>
      <c r="D8286">
        <v>3.32</v>
      </c>
      <c r="E8286">
        <v>2.3199999999999998</v>
      </c>
      <c r="F8286">
        <v>3.2</v>
      </c>
      <c r="G8286">
        <v>4.13</v>
      </c>
      <c r="H8286">
        <v>2.2400000000000002</v>
      </c>
      <c r="I8286">
        <v>3.84</v>
      </c>
      <c r="J8286">
        <v>4.88</v>
      </c>
      <c r="K8286">
        <v>2.7</v>
      </c>
      <c r="U8286">
        <v>196</v>
      </c>
      <c r="V8286">
        <v>136</v>
      </c>
      <c r="W8286">
        <v>146</v>
      </c>
      <c r="X8286">
        <v>83</v>
      </c>
      <c r="Y8286">
        <v>71</v>
      </c>
      <c r="Z8286">
        <v>15</v>
      </c>
      <c r="AA8286">
        <f t="shared" si="1728"/>
        <v>647</v>
      </c>
      <c r="AB8286">
        <f t="shared" si="1731"/>
        <v>1.0781498681641008E-4</v>
      </c>
      <c r="AC8286" s="175"/>
    </row>
    <row r="8287" spans="1:29">
      <c r="A8287" t="s">
        <v>17807</v>
      </c>
      <c r="B8287" t="s">
        <v>17808</v>
      </c>
      <c r="C8287">
        <v>2.84</v>
      </c>
      <c r="D8287">
        <v>3.32</v>
      </c>
      <c r="E8287">
        <v>2.3199999999999998</v>
      </c>
      <c r="F8287">
        <v>3.2</v>
      </c>
      <c r="G8287">
        <v>4.1399999999999997</v>
      </c>
      <c r="H8287">
        <v>2.25</v>
      </c>
      <c r="I8287">
        <v>3.84</v>
      </c>
      <c r="J8287">
        <v>4.88</v>
      </c>
      <c r="K8287">
        <v>2.7</v>
      </c>
      <c r="U8287">
        <v>201</v>
      </c>
      <c r="V8287">
        <v>139</v>
      </c>
      <c r="W8287">
        <v>150</v>
      </c>
      <c r="X8287">
        <v>87</v>
      </c>
      <c r="Y8287">
        <v>69</v>
      </c>
      <c r="Z8287">
        <v>12</v>
      </c>
      <c r="AA8287">
        <f t="shared" si="1728"/>
        <v>658</v>
      </c>
      <c r="AB8287">
        <f t="shared" si="1731"/>
        <v>1.0964800823059942E-4</v>
      </c>
      <c r="AC8287" s="175"/>
    </row>
    <row r="8288" spans="1:29">
      <c r="A8288" t="s">
        <v>17809</v>
      </c>
      <c r="B8288" t="s">
        <v>17810</v>
      </c>
      <c r="C8288">
        <v>2.84</v>
      </c>
      <c r="D8288">
        <v>3.32</v>
      </c>
      <c r="E8288">
        <v>2.3199999999999998</v>
      </c>
      <c r="F8288">
        <v>3.2</v>
      </c>
      <c r="G8288">
        <v>4.1399999999999997</v>
      </c>
      <c r="H8288">
        <v>2.25</v>
      </c>
      <c r="I8288">
        <v>3.84</v>
      </c>
      <c r="J8288">
        <v>4.88</v>
      </c>
      <c r="K8288">
        <v>2.7</v>
      </c>
      <c r="U8288">
        <v>217</v>
      </c>
      <c r="V8288">
        <v>152</v>
      </c>
      <c r="W8288">
        <v>160</v>
      </c>
      <c r="X8288">
        <v>88</v>
      </c>
      <c r="Y8288">
        <v>66</v>
      </c>
      <c r="Z8288">
        <v>23</v>
      </c>
      <c r="AA8288">
        <f t="shared" si="1728"/>
        <v>706</v>
      </c>
      <c r="AB8288">
        <f t="shared" si="1731"/>
        <v>1.1764664712888023E-4</v>
      </c>
      <c r="AC8288" s="175"/>
    </row>
    <row r="8289" spans="1:29">
      <c r="A8289" t="s">
        <v>17811</v>
      </c>
      <c r="B8289" t="s">
        <v>17812</v>
      </c>
      <c r="C8289">
        <v>2.84</v>
      </c>
      <c r="D8289">
        <v>3.32</v>
      </c>
      <c r="E8289">
        <v>2.3199999999999998</v>
      </c>
      <c r="F8289">
        <v>3.21</v>
      </c>
      <c r="G8289">
        <v>4.1399999999999997</v>
      </c>
      <c r="H8289">
        <v>2.25</v>
      </c>
      <c r="I8289">
        <v>3.84</v>
      </c>
      <c r="J8289">
        <v>4.8899999999999997</v>
      </c>
      <c r="K8289">
        <v>2.7</v>
      </c>
      <c r="U8289">
        <v>226</v>
      </c>
      <c r="V8289">
        <v>182</v>
      </c>
      <c r="W8289">
        <v>185</v>
      </c>
      <c r="X8289">
        <v>122</v>
      </c>
      <c r="Y8289">
        <v>106</v>
      </c>
      <c r="Z8289">
        <v>53</v>
      </c>
      <c r="AA8289">
        <f t="shared" si="1728"/>
        <v>874</v>
      </c>
      <c r="AB8289">
        <f t="shared" si="1731"/>
        <v>1.4564188327286306E-4</v>
      </c>
      <c r="AC8289" s="175">
        <f t="shared" ref="AC8289" si="1734">SUM(AB8289:AB8292)/4</f>
        <v>2.1258882446836963E-4</v>
      </c>
    </row>
    <row r="8290" spans="1:29">
      <c r="A8290" t="s">
        <v>17813</v>
      </c>
      <c r="B8290" t="s">
        <v>17814</v>
      </c>
      <c r="C8290">
        <v>2.84</v>
      </c>
      <c r="D8290">
        <v>3.32</v>
      </c>
      <c r="E8290">
        <v>2.3199999999999998</v>
      </c>
      <c r="F8290">
        <v>3.21</v>
      </c>
      <c r="G8290">
        <v>4.1500000000000004</v>
      </c>
      <c r="H8290">
        <v>2.25</v>
      </c>
      <c r="I8290">
        <v>3.84</v>
      </c>
      <c r="J8290">
        <v>4.8899999999999997</v>
      </c>
      <c r="K8290">
        <v>2.7</v>
      </c>
      <c r="U8290">
        <v>253</v>
      </c>
      <c r="V8290">
        <v>275</v>
      </c>
      <c r="W8290">
        <v>246</v>
      </c>
      <c r="X8290">
        <v>196</v>
      </c>
      <c r="Y8290">
        <v>144</v>
      </c>
      <c r="Z8290">
        <v>168</v>
      </c>
      <c r="AA8290">
        <f t="shared" si="1728"/>
        <v>1282</v>
      </c>
      <c r="AB8290">
        <f t="shared" si="1731"/>
        <v>2.1363031390824995E-4</v>
      </c>
      <c r="AC8290" s="175"/>
    </row>
    <row r="8291" spans="1:29">
      <c r="A8291" t="s">
        <v>17815</v>
      </c>
      <c r="B8291" t="s">
        <v>17816</v>
      </c>
      <c r="C8291">
        <v>2.84</v>
      </c>
      <c r="D8291">
        <v>3.32</v>
      </c>
      <c r="E8291">
        <v>2.3199999999999998</v>
      </c>
      <c r="F8291">
        <v>3.22</v>
      </c>
      <c r="G8291">
        <v>4.1500000000000004</v>
      </c>
      <c r="H8291">
        <v>2.25</v>
      </c>
      <c r="I8291">
        <v>3.84</v>
      </c>
      <c r="J8291">
        <v>4.8899999999999997</v>
      </c>
      <c r="K8291">
        <v>2.7</v>
      </c>
      <c r="U8291">
        <v>292</v>
      </c>
      <c r="V8291">
        <v>279</v>
      </c>
      <c r="W8291">
        <v>307</v>
      </c>
      <c r="X8291">
        <v>222</v>
      </c>
      <c r="Y8291">
        <v>122</v>
      </c>
      <c r="Z8291">
        <v>262</v>
      </c>
      <c r="AA8291">
        <f t="shared" si="1728"/>
        <v>1484</v>
      </c>
      <c r="AB8291">
        <f t="shared" si="1731"/>
        <v>2.4729125260518169E-4</v>
      </c>
      <c r="AC8291" s="175"/>
    </row>
    <row r="8292" spans="1:29">
      <c r="A8292" t="s">
        <v>17817</v>
      </c>
      <c r="B8292" t="s">
        <v>17818</v>
      </c>
      <c r="C8292">
        <v>2.84</v>
      </c>
      <c r="D8292">
        <v>3.32</v>
      </c>
      <c r="E8292">
        <v>2.3199999999999998</v>
      </c>
      <c r="F8292">
        <v>3.22</v>
      </c>
      <c r="G8292">
        <v>4.1500000000000004</v>
      </c>
      <c r="H8292">
        <v>2.25</v>
      </c>
      <c r="I8292">
        <v>3.84</v>
      </c>
      <c r="J8292">
        <v>4.8899999999999997</v>
      </c>
      <c r="K8292">
        <v>2.7</v>
      </c>
      <c r="U8292">
        <v>311</v>
      </c>
      <c r="V8292">
        <v>262</v>
      </c>
      <c r="W8292">
        <v>290</v>
      </c>
      <c r="X8292">
        <v>220</v>
      </c>
      <c r="Y8292">
        <v>154</v>
      </c>
      <c r="Z8292">
        <v>226</v>
      </c>
      <c r="AA8292">
        <f t="shared" si="1728"/>
        <v>1463</v>
      </c>
      <c r="AB8292">
        <f t="shared" si="1731"/>
        <v>2.4379184808718382E-4</v>
      </c>
      <c r="AC8292" s="175"/>
    </row>
    <row r="8293" spans="1:29">
      <c r="A8293" t="s">
        <v>17819</v>
      </c>
      <c r="B8293" t="s">
        <v>17820</v>
      </c>
      <c r="C8293">
        <v>2.86</v>
      </c>
      <c r="D8293">
        <v>3.33</v>
      </c>
      <c r="E8293">
        <v>2.3199999999999998</v>
      </c>
      <c r="F8293">
        <v>3.23</v>
      </c>
      <c r="G8293">
        <v>4.1500000000000004</v>
      </c>
      <c r="H8293">
        <v>2.25</v>
      </c>
      <c r="I8293">
        <v>3.86</v>
      </c>
      <c r="J8293">
        <v>4.8899999999999997</v>
      </c>
      <c r="K8293">
        <v>2.7</v>
      </c>
      <c r="U8293">
        <v>325</v>
      </c>
      <c r="V8293">
        <v>263</v>
      </c>
      <c r="W8293">
        <v>284</v>
      </c>
      <c r="X8293">
        <v>166</v>
      </c>
      <c r="Y8293">
        <v>138</v>
      </c>
      <c r="Z8293">
        <v>171</v>
      </c>
      <c r="AA8293">
        <f t="shared" si="1728"/>
        <v>1347</v>
      </c>
      <c r="AB8293">
        <f t="shared" si="1731"/>
        <v>2.2446180408300522E-4</v>
      </c>
      <c r="AC8293" s="175">
        <f t="shared" ref="AC8293" si="1735">SUM(AB8293:AB8296)/4</f>
        <v>2.1129737756291804E-4</v>
      </c>
    </row>
    <row r="8294" spans="1:29">
      <c r="A8294" t="s">
        <v>17821</v>
      </c>
      <c r="B8294" t="s">
        <v>17822</v>
      </c>
      <c r="C8294">
        <v>2.88</v>
      </c>
      <c r="D8294">
        <v>3.36</v>
      </c>
      <c r="E8294">
        <v>2.33</v>
      </c>
      <c r="F8294">
        <v>3.25</v>
      </c>
      <c r="G8294">
        <v>4.16</v>
      </c>
      <c r="H8294">
        <v>2.25</v>
      </c>
      <c r="I8294">
        <v>3.88</v>
      </c>
      <c r="J8294">
        <v>4.91</v>
      </c>
      <c r="K8294">
        <v>2.7</v>
      </c>
      <c r="U8294">
        <v>313</v>
      </c>
      <c r="V8294">
        <v>256</v>
      </c>
      <c r="W8294">
        <v>272</v>
      </c>
      <c r="X8294">
        <v>154</v>
      </c>
      <c r="Y8294">
        <v>140</v>
      </c>
      <c r="Z8294">
        <v>164</v>
      </c>
      <c r="AA8294">
        <f t="shared" si="1728"/>
        <v>1299</v>
      </c>
      <c r="AB8294">
        <f t="shared" si="1731"/>
        <v>2.164631651847244E-4</v>
      </c>
      <c r="AC8294" s="175"/>
    </row>
    <row r="8295" spans="1:29">
      <c r="A8295" t="s">
        <v>17823</v>
      </c>
      <c r="B8295" t="s">
        <v>17824</v>
      </c>
      <c r="C8295">
        <v>2.92</v>
      </c>
      <c r="D8295">
        <v>3.39</v>
      </c>
      <c r="E8295">
        <v>2.35</v>
      </c>
      <c r="F8295">
        <v>3.31</v>
      </c>
      <c r="G8295">
        <v>4.21</v>
      </c>
      <c r="H8295">
        <v>2.2599999999999998</v>
      </c>
      <c r="I8295">
        <v>3.93</v>
      </c>
      <c r="J8295">
        <v>4.9400000000000004</v>
      </c>
      <c r="K8295">
        <v>2.7</v>
      </c>
      <c r="U8295">
        <v>294</v>
      </c>
      <c r="V8295">
        <v>250</v>
      </c>
      <c r="W8295">
        <v>261</v>
      </c>
      <c r="X8295">
        <v>151</v>
      </c>
      <c r="Y8295">
        <v>133</v>
      </c>
      <c r="Z8295">
        <v>149</v>
      </c>
      <c r="AA8295">
        <f t="shared" si="1728"/>
        <v>1238</v>
      </c>
      <c r="AB8295">
        <f t="shared" si="1731"/>
        <v>2.0629822825149255E-4</v>
      </c>
      <c r="AC8295" s="175"/>
    </row>
    <row r="8296" spans="1:29">
      <c r="A8296" t="s">
        <v>17825</v>
      </c>
      <c r="B8296" t="s">
        <v>17826</v>
      </c>
      <c r="C8296">
        <v>2.96</v>
      </c>
      <c r="D8296">
        <v>3.43</v>
      </c>
      <c r="E8296">
        <v>2.36</v>
      </c>
      <c r="F8296">
        <v>3.37</v>
      </c>
      <c r="G8296">
        <v>4.26</v>
      </c>
      <c r="H8296">
        <v>2.2799999999999998</v>
      </c>
      <c r="I8296">
        <v>3.97</v>
      </c>
      <c r="J8296">
        <v>4.96</v>
      </c>
      <c r="K8296">
        <v>2.7</v>
      </c>
      <c r="U8296">
        <v>277</v>
      </c>
      <c r="V8296">
        <v>241</v>
      </c>
      <c r="W8296">
        <v>250</v>
      </c>
      <c r="X8296">
        <v>140</v>
      </c>
      <c r="Y8296">
        <v>129</v>
      </c>
      <c r="Z8296">
        <v>151</v>
      </c>
      <c r="AA8296">
        <f t="shared" si="1728"/>
        <v>1188</v>
      </c>
      <c r="AB8296">
        <f t="shared" si="1731"/>
        <v>1.9796631273245004E-4</v>
      </c>
      <c r="AC8296" s="175"/>
    </row>
    <row r="8297" spans="1:29">
      <c r="A8297" t="s">
        <v>17827</v>
      </c>
      <c r="B8297" t="s">
        <v>17828</v>
      </c>
      <c r="C8297">
        <v>2.99</v>
      </c>
      <c r="D8297">
        <v>3.45</v>
      </c>
      <c r="E8297">
        <v>2.37</v>
      </c>
      <c r="F8297">
        <v>3.42</v>
      </c>
      <c r="G8297">
        <v>4.3</v>
      </c>
      <c r="H8297">
        <v>2.2999999999999998</v>
      </c>
      <c r="I8297">
        <v>4</v>
      </c>
      <c r="J8297">
        <v>4.9800000000000004</v>
      </c>
      <c r="K8297">
        <v>2.7</v>
      </c>
      <c r="U8297">
        <v>265</v>
      </c>
      <c r="V8297">
        <v>239</v>
      </c>
      <c r="W8297">
        <v>244</v>
      </c>
      <c r="X8297">
        <v>133</v>
      </c>
      <c r="Y8297">
        <v>130</v>
      </c>
      <c r="Z8297">
        <v>145</v>
      </c>
      <c r="AA8297">
        <f t="shared" si="1728"/>
        <v>1156</v>
      </c>
      <c r="AB8297">
        <f t="shared" si="1731"/>
        <v>1.9263388680026283E-4</v>
      </c>
      <c r="AC8297" s="175">
        <f t="shared" ref="AC8297" si="1736">SUM(AB8297:AB8300)/4</f>
        <v>1.8476022663476766E-4</v>
      </c>
    </row>
    <row r="8298" spans="1:29">
      <c r="A8298" t="s">
        <v>17829</v>
      </c>
      <c r="B8298" t="s">
        <v>17830</v>
      </c>
      <c r="C8298">
        <v>3</v>
      </c>
      <c r="D8298">
        <v>3.46</v>
      </c>
      <c r="E8298">
        <v>2.38</v>
      </c>
      <c r="F8298">
        <v>3.45</v>
      </c>
      <c r="G8298">
        <v>4.33</v>
      </c>
      <c r="H8298">
        <v>2.31</v>
      </c>
      <c r="I8298">
        <v>4.01</v>
      </c>
      <c r="J8298">
        <v>4.9800000000000004</v>
      </c>
      <c r="K8298">
        <v>2.7</v>
      </c>
      <c r="U8298">
        <v>268</v>
      </c>
      <c r="V8298">
        <v>241</v>
      </c>
      <c r="W8298">
        <v>250</v>
      </c>
      <c r="X8298">
        <v>106</v>
      </c>
      <c r="Y8298">
        <v>119</v>
      </c>
      <c r="Z8298">
        <v>117</v>
      </c>
      <c r="AA8298">
        <f t="shared" si="1728"/>
        <v>1101</v>
      </c>
      <c r="AB8298">
        <f t="shared" si="1731"/>
        <v>1.8346877972931605E-4</v>
      </c>
      <c r="AC8298" s="175"/>
    </row>
    <row r="8299" spans="1:29">
      <c r="A8299" t="s">
        <v>17831</v>
      </c>
      <c r="B8299" t="s">
        <v>17832</v>
      </c>
      <c r="C8299">
        <v>2.99</v>
      </c>
      <c r="D8299">
        <v>3.45</v>
      </c>
      <c r="E8299">
        <v>2.37</v>
      </c>
      <c r="F8299">
        <v>3.46</v>
      </c>
      <c r="G8299">
        <v>4.3499999999999996</v>
      </c>
      <c r="H8299">
        <v>2.33</v>
      </c>
      <c r="I8299">
        <v>4</v>
      </c>
      <c r="J8299">
        <v>4.9800000000000004</v>
      </c>
      <c r="K8299">
        <v>2.7</v>
      </c>
      <c r="U8299">
        <v>268</v>
      </c>
      <c r="V8299">
        <v>241</v>
      </c>
      <c r="W8299">
        <v>256</v>
      </c>
      <c r="X8299">
        <v>94</v>
      </c>
      <c r="Y8299">
        <v>122</v>
      </c>
      <c r="Z8299">
        <v>112</v>
      </c>
      <c r="AA8299">
        <f t="shared" si="1728"/>
        <v>1093</v>
      </c>
      <c r="AB8299">
        <f t="shared" si="1731"/>
        <v>1.8213567324626927E-4</v>
      </c>
      <c r="AC8299" s="175"/>
    </row>
    <row r="8300" spans="1:29">
      <c r="A8300" t="s">
        <v>17833</v>
      </c>
      <c r="B8300" t="s">
        <v>17834</v>
      </c>
      <c r="C8300">
        <v>2.95</v>
      </c>
      <c r="D8300">
        <v>3.42</v>
      </c>
      <c r="E8300">
        <v>2.36</v>
      </c>
      <c r="F8300">
        <v>3.43</v>
      </c>
      <c r="G8300">
        <v>4.34</v>
      </c>
      <c r="H8300">
        <v>2.33</v>
      </c>
      <c r="I8300">
        <v>3.96</v>
      </c>
      <c r="J8300">
        <v>4.95</v>
      </c>
      <c r="K8300">
        <v>2.7</v>
      </c>
      <c r="U8300">
        <v>271</v>
      </c>
      <c r="V8300">
        <v>247</v>
      </c>
      <c r="W8300">
        <v>266</v>
      </c>
      <c r="X8300">
        <v>90</v>
      </c>
      <c r="Y8300">
        <v>111</v>
      </c>
      <c r="Z8300">
        <v>100</v>
      </c>
      <c r="AA8300">
        <f t="shared" si="1728"/>
        <v>1085</v>
      </c>
      <c r="AB8300">
        <f t="shared" si="1731"/>
        <v>1.8080256676322246E-4</v>
      </c>
      <c r="AC8300" s="175"/>
    </row>
    <row r="8301" spans="1:29">
      <c r="A8301" t="s">
        <v>17835</v>
      </c>
      <c r="B8301" t="s">
        <v>17836</v>
      </c>
      <c r="C8301">
        <v>2.89</v>
      </c>
      <c r="D8301">
        <v>3.37</v>
      </c>
      <c r="E8301">
        <v>2.34</v>
      </c>
      <c r="F8301">
        <v>3.35</v>
      </c>
      <c r="G8301">
        <v>4.28</v>
      </c>
      <c r="H8301">
        <v>2.31</v>
      </c>
      <c r="I8301">
        <v>3.89</v>
      </c>
      <c r="J8301">
        <v>4.92</v>
      </c>
      <c r="K8301">
        <v>2.7</v>
      </c>
      <c r="U8301">
        <v>279</v>
      </c>
      <c r="V8301">
        <v>259</v>
      </c>
      <c r="W8301">
        <v>277</v>
      </c>
      <c r="X8301">
        <v>78</v>
      </c>
      <c r="Y8301">
        <v>109</v>
      </c>
      <c r="Z8301">
        <v>118</v>
      </c>
      <c r="AA8301">
        <f t="shared" si="1728"/>
        <v>1120</v>
      </c>
      <c r="AB8301">
        <f t="shared" si="1731"/>
        <v>1.8663490762655221E-4</v>
      </c>
      <c r="AC8301" s="175">
        <f t="shared" ref="AC8301" si="1737">SUM(AB8301:AB8304)/4</f>
        <v>1.9296716342102451E-4</v>
      </c>
    </row>
    <row r="8302" spans="1:29">
      <c r="A8302" t="s">
        <v>17837</v>
      </c>
      <c r="B8302" t="s">
        <v>17838</v>
      </c>
      <c r="C8302">
        <v>2.85</v>
      </c>
      <c r="D8302">
        <v>3.33</v>
      </c>
      <c r="E8302">
        <v>2.3199999999999998</v>
      </c>
      <c r="F8302">
        <v>3.29</v>
      </c>
      <c r="G8302">
        <v>4.2300000000000004</v>
      </c>
      <c r="H8302">
        <v>2.2999999999999998</v>
      </c>
      <c r="I8302">
        <v>3.85</v>
      </c>
      <c r="J8302">
        <v>4.8899999999999997</v>
      </c>
      <c r="K8302">
        <v>2.7</v>
      </c>
      <c r="U8302">
        <v>273</v>
      </c>
      <c r="V8302">
        <v>266</v>
      </c>
      <c r="W8302">
        <v>285</v>
      </c>
      <c r="X8302">
        <v>83</v>
      </c>
      <c r="Y8302">
        <v>117</v>
      </c>
      <c r="Z8302">
        <v>139</v>
      </c>
      <c r="AA8302">
        <f t="shared" si="1728"/>
        <v>1163</v>
      </c>
      <c r="AB8302">
        <f t="shared" si="1731"/>
        <v>1.9380035497292879E-4</v>
      </c>
      <c r="AC8302" s="175"/>
    </row>
    <row r="8303" spans="1:29">
      <c r="A8303" t="s">
        <v>17839</v>
      </c>
      <c r="B8303" t="s">
        <v>17840</v>
      </c>
      <c r="C8303">
        <v>2.82</v>
      </c>
      <c r="D8303">
        <v>3.31</v>
      </c>
      <c r="E8303">
        <v>2.31</v>
      </c>
      <c r="F8303">
        <v>3.25</v>
      </c>
      <c r="G8303">
        <v>4.2</v>
      </c>
      <c r="H8303">
        <v>2.29</v>
      </c>
      <c r="I8303">
        <v>3.82</v>
      </c>
      <c r="J8303">
        <v>4.87</v>
      </c>
      <c r="K8303">
        <v>2.7</v>
      </c>
      <c r="U8303">
        <v>264</v>
      </c>
      <c r="V8303">
        <v>271</v>
      </c>
      <c r="W8303">
        <v>289</v>
      </c>
      <c r="X8303">
        <v>88</v>
      </c>
      <c r="Y8303">
        <v>123</v>
      </c>
      <c r="Z8303">
        <v>135</v>
      </c>
      <c r="AA8303">
        <f t="shared" si="1728"/>
        <v>1170</v>
      </c>
      <c r="AB8303">
        <f t="shared" si="1731"/>
        <v>1.9496682314559471E-4</v>
      </c>
      <c r="AC8303" s="175"/>
    </row>
    <row r="8304" spans="1:29">
      <c r="A8304" t="s">
        <v>17841</v>
      </c>
      <c r="B8304" t="s">
        <v>17842</v>
      </c>
      <c r="C8304">
        <v>2.79</v>
      </c>
      <c r="D8304">
        <v>3.28</v>
      </c>
      <c r="E8304">
        <v>2.2999999999999998</v>
      </c>
      <c r="F8304">
        <v>3.2</v>
      </c>
      <c r="G8304">
        <v>4.16</v>
      </c>
      <c r="H8304">
        <v>2.27</v>
      </c>
      <c r="I8304">
        <v>3.79</v>
      </c>
      <c r="J8304">
        <v>4.8499999999999996</v>
      </c>
      <c r="K8304">
        <v>2.7</v>
      </c>
      <c r="U8304">
        <v>252</v>
      </c>
      <c r="V8304">
        <v>269</v>
      </c>
      <c r="W8304">
        <v>287</v>
      </c>
      <c r="X8304">
        <v>102</v>
      </c>
      <c r="Y8304">
        <v>127</v>
      </c>
      <c r="Z8304">
        <v>142</v>
      </c>
      <c r="AA8304">
        <f t="shared" si="1728"/>
        <v>1179</v>
      </c>
      <c r="AB8304">
        <f t="shared" si="1731"/>
        <v>1.9646656793902238E-4</v>
      </c>
      <c r="AC8304" s="175"/>
    </row>
    <row r="8305" spans="1:29">
      <c r="A8305" t="s">
        <v>17843</v>
      </c>
      <c r="B8305" t="s">
        <v>17844</v>
      </c>
      <c r="C8305">
        <v>2.77</v>
      </c>
      <c r="D8305">
        <v>3.26</v>
      </c>
      <c r="E8305">
        <v>2.29</v>
      </c>
      <c r="F8305">
        <v>3.16</v>
      </c>
      <c r="G8305">
        <v>4.13</v>
      </c>
      <c r="H8305">
        <v>2.2599999999999998</v>
      </c>
      <c r="I8305">
        <v>3.76</v>
      </c>
      <c r="J8305">
        <v>4.84</v>
      </c>
      <c r="K8305">
        <v>2.7</v>
      </c>
      <c r="U8305">
        <v>246</v>
      </c>
      <c r="V8305">
        <v>260</v>
      </c>
      <c r="W8305">
        <v>273</v>
      </c>
      <c r="X8305">
        <v>106</v>
      </c>
      <c r="Y8305">
        <v>138</v>
      </c>
      <c r="Z8305">
        <v>147</v>
      </c>
      <c r="AA8305">
        <f t="shared" si="1728"/>
        <v>1170</v>
      </c>
      <c r="AB8305">
        <f t="shared" si="1731"/>
        <v>1.9496682314559471E-4</v>
      </c>
      <c r="AC8305" s="175">
        <f t="shared" ref="AC8305" si="1738">SUM(AB8305:AB8308)/4</f>
        <v>1.5763984162028429E-4</v>
      </c>
    </row>
    <row r="8306" spans="1:29">
      <c r="A8306" t="s">
        <v>17845</v>
      </c>
      <c r="B8306" t="s">
        <v>17846</v>
      </c>
      <c r="C8306">
        <v>2.75</v>
      </c>
      <c r="D8306">
        <v>3.24</v>
      </c>
      <c r="E8306">
        <v>2.2799999999999998</v>
      </c>
      <c r="F8306">
        <v>3.12</v>
      </c>
      <c r="G8306">
        <v>4.08</v>
      </c>
      <c r="H8306">
        <v>2.2400000000000002</v>
      </c>
      <c r="I8306">
        <v>3.74</v>
      </c>
      <c r="J8306">
        <v>4.82</v>
      </c>
      <c r="K8306">
        <v>2.7</v>
      </c>
      <c r="U8306">
        <v>231</v>
      </c>
      <c r="V8306">
        <v>236</v>
      </c>
      <c r="W8306">
        <v>243</v>
      </c>
      <c r="X8306">
        <v>98</v>
      </c>
      <c r="Y8306">
        <v>134</v>
      </c>
      <c r="Z8306">
        <v>126</v>
      </c>
      <c r="AA8306">
        <f t="shared" si="1728"/>
        <v>1068</v>
      </c>
      <c r="AB8306">
        <f t="shared" si="1731"/>
        <v>1.7796971548674802E-4</v>
      </c>
      <c r="AC8306" s="175"/>
    </row>
    <row r="8307" spans="1:29">
      <c r="A8307" t="s">
        <v>17847</v>
      </c>
      <c r="B8307" t="s">
        <v>17848</v>
      </c>
      <c r="C8307">
        <v>2.73</v>
      </c>
      <c r="D8307">
        <v>3.23</v>
      </c>
      <c r="E8307">
        <v>2.2799999999999998</v>
      </c>
      <c r="F8307">
        <v>3.11</v>
      </c>
      <c r="G8307">
        <v>4.08</v>
      </c>
      <c r="H8307">
        <v>2.2400000000000002</v>
      </c>
      <c r="I8307">
        <v>3.72</v>
      </c>
      <c r="J8307">
        <v>4.82</v>
      </c>
      <c r="K8307">
        <v>2.7</v>
      </c>
      <c r="U8307">
        <v>199</v>
      </c>
      <c r="V8307">
        <v>202</v>
      </c>
      <c r="W8307">
        <v>179</v>
      </c>
      <c r="X8307">
        <v>95</v>
      </c>
      <c r="Y8307">
        <v>122</v>
      </c>
      <c r="Z8307">
        <v>73</v>
      </c>
      <c r="AA8307">
        <f t="shared" si="1728"/>
        <v>870</v>
      </c>
      <c r="AB8307">
        <f t="shared" si="1731"/>
        <v>1.4497533003133967E-4</v>
      </c>
      <c r="AC8307" s="175"/>
    </row>
    <row r="8308" spans="1:29">
      <c r="A8308" t="s">
        <v>17849</v>
      </c>
      <c r="B8308" t="s">
        <v>17850</v>
      </c>
      <c r="C8308">
        <v>2.72</v>
      </c>
      <c r="D8308">
        <v>3.21</v>
      </c>
      <c r="E8308">
        <v>2.27</v>
      </c>
      <c r="F8308">
        <v>3.08</v>
      </c>
      <c r="G8308">
        <v>4.05</v>
      </c>
      <c r="H8308">
        <v>2.23</v>
      </c>
      <c r="I8308">
        <v>3.7</v>
      </c>
      <c r="J8308">
        <v>4.8</v>
      </c>
      <c r="K8308">
        <v>2.7</v>
      </c>
      <c r="U8308">
        <v>188</v>
      </c>
      <c r="V8308">
        <v>148</v>
      </c>
      <c r="W8308">
        <v>148</v>
      </c>
      <c r="X8308">
        <v>71</v>
      </c>
      <c r="Y8308">
        <v>91</v>
      </c>
      <c r="Z8308">
        <v>30</v>
      </c>
      <c r="AA8308">
        <f t="shared" si="1728"/>
        <v>676</v>
      </c>
      <c r="AB8308">
        <f t="shared" si="1731"/>
        <v>1.1264749781745473E-4</v>
      </c>
      <c r="AC8308" s="175"/>
    </row>
    <row r="8309" spans="1:29">
      <c r="A8309" t="s">
        <v>17851</v>
      </c>
      <c r="B8309" t="s">
        <v>17852</v>
      </c>
      <c r="C8309">
        <v>2.7</v>
      </c>
      <c r="D8309">
        <v>3.2</v>
      </c>
      <c r="E8309">
        <v>2.2599999999999998</v>
      </c>
      <c r="F8309">
        <v>3.04</v>
      </c>
      <c r="G8309">
        <v>4.0199999999999996</v>
      </c>
      <c r="H8309">
        <v>2.2200000000000002</v>
      </c>
      <c r="I8309">
        <v>3.68</v>
      </c>
      <c r="J8309">
        <v>4.79</v>
      </c>
      <c r="K8309">
        <v>2.7</v>
      </c>
      <c r="U8309">
        <v>186</v>
      </c>
      <c r="V8309">
        <v>131</v>
      </c>
      <c r="W8309">
        <v>146</v>
      </c>
      <c r="X8309">
        <v>72</v>
      </c>
      <c r="Y8309">
        <v>68</v>
      </c>
      <c r="Z8309">
        <v>13</v>
      </c>
      <c r="AA8309">
        <f t="shared" si="1728"/>
        <v>616</v>
      </c>
      <c r="AB8309">
        <f t="shared" si="1731"/>
        <v>1.0264919919460372E-4</v>
      </c>
      <c r="AC8309" s="175">
        <f t="shared" ref="AC8309" si="1739">SUM(AB8309:AB8312)/4</f>
        <v>1.0981464654098028E-4</v>
      </c>
    </row>
    <row r="8310" spans="1:29">
      <c r="A8310" t="s">
        <v>17853</v>
      </c>
      <c r="B8310" t="s">
        <v>17854</v>
      </c>
      <c r="C8310">
        <v>2.7</v>
      </c>
      <c r="D8310">
        <v>3.2</v>
      </c>
      <c r="E8310">
        <v>2.2599999999999998</v>
      </c>
      <c r="F8310">
        <v>3.04</v>
      </c>
      <c r="G8310">
        <v>4.01</v>
      </c>
      <c r="H8310">
        <v>2.21</v>
      </c>
      <c r="I8310">
        <v>3.68</v>
      </c>
      <c r="J8310">
        <v>4.79</v>
      </c>
      <c r="K8310">
        <v>2.7</v>
      </c>
      <c r="U8310">
        <v>193</v>
      </c>
      <c r="V8310">
        <v>139</v>
      </c>
      <c r="W8310">
        <v>150</v>
      </c>
      <c r="X8310">
        <v>84</v>
      </c>
      <c r="Y8310">
        <v>71</v>
      </c>
      <c r="Z8310">
        <v>15</v>
      </c>
      <c r="AA8310">
        <f t="shared" si="1728"/>
        <v>652</v>
      </c>
      <c r="AB8310">
        <f t="shared" si="1731"/>
        <v>1.0864817836831432E-4</v>
      </c>
      <c r="AC8310" s="175"/>
    </row>
    <row r="8311" spans="1:29">
      <c r="A8311" t="s">
        <v>17855</v>
      </c>
      <c r="B8311" t="s">
        <v>17856</v>
      </c>
      <c r="C8311">
        <v>2.7</v>
      </c>
      <c r="D8311">
        <v>3.2</v>
      </c>
      <c r="E8311">
        <v>2.2599999999999998</v>
      </c>
      <c r="F8311">
        <v>3.04</v>
      </c>
      <c r="G8311">
        <v>4.01</v>
      </c>
      <c r="H8311">
        <v>2.21</v>
      </c>
      <c r="I8311">
        <v>3.69</v>
      </c>
      <c r="J8311">
        <v>4.8</v>
      </c>
      <c r="K8311">
        <v>2.7</v>
      </c>
      <c r="U8311">
        <v>200</v>
      </c>
      <c r="V8311">
        <v>142</v>
      </c>
      <c r="W8311">
        <v>154</v>
      </c>
      <c r="X8311">
        <v>86</v>
      </c>
      <c r="Y8311">
        <v>69</v>
      </c>
      <c r="Z8311">
        <v>12</v>
      </c>
      <c r="AA8311">
        <f t="shared" si="1728"/>
        <v>663</v>
      </c>
      <c r="AB8311">
        <f t="shared" si="1731"/>
        <v>1.1048119978250368E-4</v>
      </c>
      <c r="AC8311" s="175"/>
    </row>
    <row r="8312" spans="1:29">
      <c r="A8312" t="s">
        <v>17857</v>
      </c>
      <c r="B8312" t="s">
        <v>17858</v>
      </c>
      <c r="C8312">
        <v>2.7</v>
      </c>
      <c r="D8312">
        <v>3.2</v>
      </c>
      <c r="E8312">
        <v>2.2599999999999998</v>
      </c>
      <c r="F8312">
        <v>3.02</v>
      </c>
      <c r="G8312">
        <v>4</v>
      </c>
      <c r="H8312">
        <v>2.2000000000000002</v>
      </c>
      <c r="I8312">
        <v>3.68</v>
      </c>
      <c r="J8312">
        <v>4.79</v>
      </c>
      <c r="K8312">
        <v>2.7</v>
      </c>
      <c r="U8312">
        <v>211</v>
      </c>
      <c r="V8312">
        <v>156</v>
      </c>
      <c r="W8312">
        <v>164</v>
      </c>
      <c r="X8312">
        <v>85</v>
      </c>
      <c r="Y8312">
        <v>66</v>
      </c>
      <c r="Z8312">
        <v>23</v>
      </c>
      <c r="AA8312">
        <f t="shared" si="1728"/>
        <v>705</v>
      </c>
      <c r="AB8312">
        <f t="shared" si="1731"/>
        <v>1.1748000881849939E-4</v>
      </c>
      <c r="AC8312" s="175"/>
    </row>
    <row r="8313" spans="1:29">
      <c r="A8313" t="s">
        <v>17859</v>
      </c>
      <c r="B8313" t="s">
        <v>17860</v>
      </c>
      <c r="C8313">
        <v>2.71</v>
      </c>
      <c r="D8313">
        <v>3.2</v>
      </c>
      <c r="E8313">
        <v>2.2599999999999998</v>
      </c>
      <c r="F8313">
        <v>3.02</v>
      </c>
      <c r="G8313">
        <v>3.99</v>
      </c>
      <c r="H8313">
        <v>2.2000000000000002</v>
      </c>
      <c r="I8313">
        <v>3.69</v>
      </c>
      <c r="J8313">
        <v>4.8</v>
      </c>
      <c r="K8313">
        <v>2.7</v>
      </c>
      <c r="U8313">
        <v>222</v>
      </c>
      <c r="V8313">
        <v>186</v>
      </c>
      <c r="W8313">
        <v>190</v>
      </c>
      <c r="X8313">
        <v>111</v>
      </c>
      <c r="Y8313">
        <v>106</v>
      </c>
      <c r="Z8313">
        <v>53</v>
      </c>
      <c r="AA8313">
        <f t="shared" si="1728"/>
        <v>868</v>
      </c>
      <c r="AB8313">
        <f t="shared" si="1731"/>
        <v>1.4464205341057796E-4</v>
      </c>
      <c r="AC8313" s="175">
        <f t="shared" ref="AC8313" si="1740">SUM(AB8313:AB8316)/4</f>
        <v>2.1321371813229782E-4</v>
      </c>
    </row>
    <row r="8314" spans="1:29">
      <c r="A8314" t="s">
        <v>17861</v>
      </c>
      <c r="B8314" t="s">
        <v>17862</v>
      </c>
      <c r="C8314">
        <v>2.71</v>
      </c>
      <c r="D8314">
        <v>3.21</v>
      </c>
      <c r="E8314">
        <v>2.2599999999999998</v>
      </c>
      <c r="F8314">
        <v>3.03</v>
      </c>
      <c r="G8314">
        <v>4</v>
      </c>
      <c r="H8314">
        <v>2.2000000000000002</v>
      </c>
      <c r="I8314">
        <v>3.7</v>
      </c>
      <c r="J8314">
        <v>4.8</v>
      </c>
      <c r="K8314">
        <v>2.7</v>
      </c>
      <c r="U8314">
        <v>250</v>
      </c>
      <c r="V8314">
        <v>281</v>
      </c>
      <c r="W8314">
        <v>253</v>
      </c>
      <c r="X8314">
        <v>181</v>
      </c>
      <c r="Y8314">
        <v>144</v>
      </c>
      <c r="Z8314">
        <v>168</v>
      </c>
      <c r="AA8314">
        <f t="shared" si="1728"/>
        <v>1277</v>
      </c>
      <c r="AB8314">
        <f t="shared" si="1731"/>
        <v>2.1279712235634571E-4</v>
      </c>
      <c r="AC8314" s="175"/>
    </row>
    <row r="8315" spans="1:29">
      <c r="A8315" t="s">
        <v>17863</v>
      </c>
      <c r="B8315" t="s">
        <v>17864</v>
      </c>
      <c r="C8315">
        <v>2.72</v>
      </c>
      <c r="D8315">
        <v>3.21</v>
      </c>
      <c r="E8315">
        <v>2.27</v>
      </c>
      <c r="F8315">
        <v>3.03</v>
      </c>
      <c r="G8315">
        <v>3.99</v>
      </c>
      <c r="H8315">
        <v>2.19</v>
      </c>
      <c r="I8315">
        <v>3.71</v>
      </c>
      <c r="J8315">
        <v>4.8099999999999996</v>
      </c>
      <c r="K8315">
        <v>2.7</v>
      </c>
      <c r="U8315">
        <v>307</v>
      </c>
      <c r="V8315">
        <v>285</v>
      </c>
      <c r="W8315">
        <v>316</v>
      </c>
      <c r="X8315">
        <v>200</v>
      </c>
      <c r="Y8315">
        <v>122</v>
      </c>
      <c r="Z8315">
        <v>262</v>
      </c>
      <c r="AA8315">
        <f t="shared" si="1728"/>
        <v>1492</v>
      </c>
      <c r="AB8315">
        <f t="shared" si="1731"/>
        <v>2.4862435908822847E-4</v>
      </c>
      <c r="AC8315" s="175"/>
    </row>
    <row r="8316" spans="1:29">
      <c r="A8316" t="s">
        <v>17865</v>
      </c>
      <c r="B8316" t="s">
        <v>17866</v>
      </c>
      <c r="C8316">
        <v>2.73</v>
      </c>
      <c r="D8316">
        <v>3.22</v>
      </c>
      <c r="E8316">
        <v>2.27</v>
      </c>
      <c r="F8316">
        <v>3.04</v>
      </c>
      <c r="G8316">
        <v>4</v>
      </c>
      <c r="H8316">
        <v>2.19</v>
      </c>
      <c r="I8316">
        <v>3.71</v>
      </c>
      <c r="J8316">
        <v>4.8099999999999996</v>
      </c>
      <c r="K8316">
        <v>2.7</v>
      </c>
      <c r="U8316">
        <v>322</v>
      </c>
      <c r="V8316">
        <v>268</v>
      </c>
      <c r="W8316">
        <v>298</v>
      </c>
      <c r="X8316">
        <v>213</v>
      </c>
      <c r="Y8316">
        <v>154</v>
      </c>
      <c r="Z8316">
        <v>226</v>
      </c>
      <c r="AA8316">
        <f t="shared" si="1728"/>
        <v>1481</v>
      </c>
      <c r="AB8316">
        <f t="shared" si="1731"/>
        <v>2.4679133767403912E-4</v>
      </c>
      <c r="AC8316" s="175"/>
    </row>
    <row r="8317" spans="1:29">
      <c r="A8317" t="s">
        <v>17867</v>
      </c>
      <c r="B8317" t="s">
        <v>17868</v>
      </c>
      <c r="C8317">
        <v>2.74</v>
      </c>
      <c r="D8317">
        <v>3.23</v>
      </c>
      <c r="E8317">
        <v>2.27</v>
      </c>
      <c r="F8317">
        <v>3.04</v>
      </c>
      <c r="G8317">
        <v>3.99</v>
      </c>
      <c r="H8317">
        <v>2.19</v>
      </c>
      <c r="I8317">
        <v>3.73</v>
      </c>
      <c r="J8317">
        <v>4.82</v>
      </c>
      <c r="K8317">
        <v>2.7</v>
      </c>
      <c r="U8317">
        <v>330</v>
      </c>
      <c r="V8317">
        <v>269</v>
      </c>
      <c r="W8317">
        <v>292</v>
      </c>
      <c r="X8317">
        <v>168</v>
      </c>
      <c r="Y8317">
        <v>138</v>
      </c>
      <c r="Z8317">
        <v>171</v>
      </c>
      <c r="AA8317">
        <f t="shared" si="1728"/>
        <v>1368</v>
      </c>
      <c r="AB8317">
        <f t="shared" si="1731"/>
        <v>2.2796120860100306E-4</v>
      </c>
      <c r="AC8317" s="175">
        <f t="shared" ref="AC8317" si="1741">SUM(AB8317:AB8320)/4</f>
        <v>2.1425520757217812E-4</v>
      </c>
    </row>
    <row r="8318" spans="1:29">
      <c r="A8318" t="s">
        <v>17869</v>
      </c>
      <c r="B8318" t="s">
        <v>17870</v>
      </c>
      <c r="C8318">
        <v>2.77</v>
      </c>
      <c r="D8318">
        <v>3.26</v>
      </c>
      <c r="E8318">
        <v>2.29</v>
      </c>
      <c r="F8318">
        <v>3.07</v>
      </c>
      <c r="G8318">
        <v>4.01</v>
      </c>
      <c r="H8318">
        <v>2.19</v>
      </c>
      <c r="I8318">
        <v>3.77</v>
      </c>
      <c r="J8318">
        <v>4.84</v>
      </c>
      <c r="K8318">
        <v>2.7</v>
      </c>
      <c r="U8318">
        <v>316</v>
      </c>
      <c r="V8318">
        <v>263</v>
      </c>
      <c r="W8318">
        <v>280</v>
      </c>
      <c r="X8318">
        <v>156</v>
      </c>
      <c r="Y8318">
        <v>140</v>
      </c>
      <c r="Z8318">
        <v>164</v>
      </c>
      <c r="AA8318">
        <f t="shared" si="1728"/>
        <v>1319</v>
      </c>
      <c r="AB8318">
        <f t="shared" si="1731"/>
        <v>2.197959313923414E-4</v>
      </c>
      <c r="AC8318" s="175"/>
    </row>
    <row r="8319" spans="1:29">
      <c r="A8319" t="s">
        <v>17871</v>
      </c>
      <c r="B8319" t="s">
        <v>17872</v>
      </c>
      <c r="C8319">
        <v>2.82</v>
      </c>
      <c r="D8319">
        <v>3.3</v>
      </c>
      <c r="E8319">
        <v>2.31</v>
      </c>
      <c r="F8319">
        <v>3.13</v>
      </c>
      <c r="G8319">
        <v>4.0599999999999996</v>
      </c>
      <c r="H8319">
        <v>2.2000000000000002</v>
      </c>
      <c r="I8319">
        <v>3.82</v>
      </c>
      <c r="J8319">
        <v>4.87</v>
      </c>
      <c r="K8319">
        <v>2.7</v>
      </c>
      <c r="U8319">
        <v>302</v>
      </c>
      <c r="V8319">
        <v>256</v>
      </c>
      <c r="W8319">
        <v>268</v>
      </c>
      <c r="X8319">
        <v>145</v>
      </c>
      <c r="Y8319">
        <v>133</v>
      </c>
      <c r="Z8319">
        <v>149</v>
      </c>
      <c r="AA8319">
        <f t="shared" si="1728"/>
        <v>1253</v>
      </c>
      <c r="AB8319">
        <f t="shared" si="1731"/>
        <v>2.0879780290720528E-4</v>
      </c>
      <c r="AC8319" s="175"/>
    </row>
    <row r="8320" spans="1:29">
      <c r="A8320" t="s">
        <v>17873</v>
      </c>
      <c r="B8320" t="s">
        <v>17874</v>
      </c>
      <c r="C8320">
        <v>2.87</v>
      </c>
      <c r="D8320">
        <v>3.34</v>
      </c>
      <c r="E8320">
        <v>2.3199999999999998</v>
      </c>
      <c r="F8320">
        <v>3.2</v>
      </c>
      <c r="G8320">
        <v>4.1100000000000003</v>
      </c>
      <c r="H8320">
        <v>2.21</v>
      </c>
      <c r="I8320">
        <v>3.87</v>
      </c>
      <c r="J8320">
        <v>4.9000000000000004</v>
      </c>
      <c r="K8320">
        <v>2.7</v>
      </c>
      <c r="U8320">
        <v>286</v>
      </c>
      <c r="V8320">
        <v>247</v>
      </c>
      <c r="W8320">
        <v>257</v>
      </c>
      <c r="X8320">
        <v>133</v>
      </c>
      <c r="Y8320">
        <v>129</v>
      </c>
      <c r="Z8320">
        <v>151</v>
      </c>
      <c r="AA8320">
        <f t="shared" si="1728"/>
        <v>1203</v>
      </c>
      <c r="AB8320">
        <f t="shared" si="1731"/>
        <v>2.0046588738816277E-4</v>
      </c>
      <c r="AC8320" s="175"/>
    </row>
    <row r="8321" spans="1:29">
      <c r="A8321" t="s">
        <v>17875</v>
      </c>
      <c r="B8321" t="s">
        <v>17876</v>
      </c>
      <c r="C8321">
        <v>2.9</v>
      </c>
      <c r="D8321">
        <v>3.37</v>
      </c>
      <c r="E8321">
        <v>2.34</v>
      </c>
      <c r="F8321">
        <v>3.25</v>
      </c>
      <c r="G8321">
        <v>4.1500000000000004</v>
      </c>
      <c r="H8321">
        <v>2.23</v>
      </c>
      <c r="I8321">
        <v>3.91</v>
      </c>
      <c r="J8321">
        <v>4.92</v>
      </c>
      <c r="K8321">
        <v>2.7</v>
      </c>
      <c r="U8321">
        <v>270</v>
      </c>
      <c r="V8321">
        <v>245</v>
      </c>
      <c r="W8321">
        <v>251</v>
      </c>
      <c r="X8321">
        <v>127</v>
      </c>
      <c r="Y8321">
        <v>130</v>
      </c>
      <c r="Z8321">
        <v>145</v>
      </c>
      <c r="AA8321">
        <f t="shared" si="1728"/>
        <v>1168</v>
      </c>
      <c r="AB8321">
        <f t="shared" si="1731"/>
        <v>1.9463354652483303E-4</v>
      </c>
      <c r="AC8321" s="175">
        <f t="shared" ref="AC8321" si="1742">SUM(AB8321:AB8324)/4</f>
        <v>1.8667656720414743E-4</v>
      </c>
    </row>
    <row r="8322" spans="1:29">
      <c r="A8322" t="s">
        <v>17877</v>
      </c>
      <c r="B8322" t="s">
        <v>17878</v>
      </c>
      <c r="C8322">
        <v>2.93</v>
      </c>
      <c r="D8322">
        <v>3.39</v>
      </c>
      <c r="E8322">
        <v>2.35</v>
      </c>
      <c r="F8322">
        <v>3.3</v>
      </c>
      <c r="G8322">
        <v>4.2</v>
      </c>
      <c r="H8322">
        <v>2.25</v>
      </c>
      <c r="I8322">
        <v>3.93</v>
      </c>
      <c r="J8322">
        <v>4.9400000000000004</v>
      </c>
      <c r="K8322">
        <v>2.7</v>
      </c>
      <c r="U8322">
        <v>267</v>
      </c>
      <c r="V8322">
        <v>246</v>
      </c>
      <c r="W8322">
        <v>256</v>
      </c>
      <c r="X8322">
        <v>109</v>
      </c>
      <c r="Y8322">
        <v>119</v>
      </c>
      <c r="Z8322">
        <v>117</v>
      </c>
      <c r="AA8322">
        <f t="shared" si="1728"/>
        <v>1114</v>
      </c>
      <c r="AB8322">
        <f t="shared" si="1731"/>
        <v>1.8563507776426711E-4</v>
      </c>
      <c r="AC8322" s="175"/>
    </row>
    <row r="8323" spans="1:29">
      <c r="A8323" t="s">
        <v>17879</v>
      </c>
      <c r="B8323" t="s">
        <v>17880</v>
      </c>
      <c r="C8323">
        <v>2.93</v>
      </c>
      <c r="D8323">
        <v>3.4</v>
      </c>
      <c r="E8323">
        <v>2.35</v>
      </c>
      <c r="F8323">
        <v>3.32</v>
      </c>
      <c r="G8323">
        <v>4.22</v>
      </c>
      <c r="H8323">
        <v>2.2599999999999998</v>
      </c>
      <c r="I8323">
        <v>3.94</v>
      </c>
      <c r="J8323">
        <v>4.9400000000000004</v>
      </c>
      <c r="K8323">
        <v>2.7</v>
      </c>
      <c r="U8323">
        <v>270</v>
      </c>
      <c r="V8323">
        <v>247</v>
      </c>
      <c r="W8323">
        <v>263</v>
      </c>
      <c r="X8323">
        <v>90</v>
      </c>
      <c r="Y8323">
        <v>122</v>
      </c>
      <c r="Z8323">
        <v>112</v>
      </c>
      <c r="AA8323">
        <f t="shared" si="1728"/>
        <v>1104</v>
      </c>
      <c r="AB8323">
        <f t="shared" si="1731"/>
        <v>1.8396869466045862E-4</v>
      </c>
      <c r="AC8323" s="175"/>
    </row>
    <row r="8324" spans="1:29">
      <c r="A8324" t="s">
        <v>17881</v>
      </c>
      <c r="B8324" t="s">
        <v>17882</v>
      </c>
      <c r="C8324">
        <v>2.92</v>
      </c>
      <c r="D8324">
        <v>3.39</v>
      </c>
      <c r="E8324">
        <v>2.35</v>
      </c>
      <c r="F8324">
        <v>3.31</v>
      </c>
      <c r="G8324">
        <v>4.22</v>
      </c>
      <c r="H8324">
        <v>2.2599999999999998</v>
      </c>
      <c r="I8324">
        <v>3.93</v>
      </c>
      <c r="J8324">
        <v>4.9400000000000004</v>
      </c>
      <c r="K8324">
        <v>2.7</v>
      </c>
      <c r="U8324">
        <v>273</v>
      </c>
      <c r="V8324">
        <v>252</v>
      </c>
      <c r="W8324">
        <v>273</v>
      </c>
      <c r="X8324">
        <v>86</v>
      </c>
      <c r="Y8324">
        <v>111</v>
      </c>
      <c r="Z8324">
        <v>100</v>
      </c>
      <c r="AA8324">
        <f t="shared" si="1728"/>
        <v>1095</v>
      </c>
      <c r="AB8324">
        <f t="shared" si="1731"/>
        <v>1.8246894986703095E-4</v>
      </c>
      <c r="AC8324" s="175"/>
    </row>
    <row r="8325" spans="1:29">
      <c r="A8325" t="s">
        <v>17883</v>
      </c>
      <c r="B8325" t="s">
        <v>17884</v>
      </c>
      <c r="C8325">
        <v>2.92</v>
      </c>
      <c r="D8325">
        <v>3.38</v>
      </c>
      <c r="E8325">
        <v>2.34</v>
      </c>
      <c r="F8325">
        <v>3.31</v>
      </c>
      <c r="G8325">
        <v>4.22</v>
      </c>
      <c r="H8325">
        <v>2.2599999999999998</v>
      </c>
      <c r="I8325">
        <v>3.92</v>
      </c>
      <c r="J8325">
        <v>4.93</v>
      </c>
      <c r="K8325">
        <v>2.7</v>
      </c>
      <c r="U8325">
        <v>281</v>
      </c>
      <c r="V8325">
        <v>265</v>
      </c>
      <c r="W8325">
        <v>284</v>
      </c>
      <c r="X8325">
        <v>73</v>
      </c>
      <c r="Y8325">
        <v>109</v>
      </c>
      <c r="Z8325">
        <v>118</v>
      </c>
      <c r="AA8325">
        <f t="shared" si="1728"/>
        <v>1130</v>
      </c>
      <c r="AB8325">
        <f t="shared" si="1731"/>
        <v>1.8830129073036072E-4</v>
      </c>
      <c r="AC8325" s="175">
        <f t="shared" ref="AC8325" si="1743">SUM(AB8325:AB8328)/4</f>
        <v>1.9584167427509418E-4</v>
      </c>
    </row>
    <row r="8326" spans="1:29">
      <c r="A8326" t="s">
        <v>17885</v>
      </c>
      <c r="B8326" t="s">
        <v>17886</v>
      </c>
      <c r="C8326">
        <v>2.91</v>
      </c>
      <c r="D8326">
        <v>3.38</v>
      </c>
      <c r="E8326">
        <v>2.34</v>
      </c>
      <c r="F8326">
        <v>3.31</v>
      </c>
      <c r="G8326">
        <v>4.22</v>
      </c>
      <c r="H8326">
        <v>2.2599999999999998</v>
      </c>
      <c r="I8326">
        <v>3.92</v>
      </c>
      <c r="J8326">
        <v>4.93</v>
      </c>
      <c r="K8326">
        <v>2.7</v>
      </c>
      <c r="U8326">
        <v>273</v>
      </c>
      <c r="V8326">
        <v>273</v>
      </c>
      <c r="W8326">
        <v>293</v>
      </c>
      <c r="X8326">
        <v>84</v>
      </c>
      <c r="Y8326">
        <v>117</v>
      </c>
      <c r="Z8326">
        <v>139</v>
      </c>
      <c r="AA8326">
        <f t="shared" ref="AA8326:AA8389" si="1744">SUM(U8326:Z8326)</f>
        <v>1179</v>
      </c>
      <c r="AB8326">
        <f t="shared" si="1731"/>
        <v>1.9646656793902238E-4</v>
      </c>
      <c r="AC8326" s="175"/>
    </row>
    <row r="8327" spans="1:29">
      <c r="A8327" t="s">
        <v>17887</v>
      </c>
      <c r="B8327" t="s">
        <v>17888</v>
      </c>
      <c r="C8327">
        <v>2.91</v>
      </c>
      <c r="D8327">
        <v>3.38</v>
      </c>
      <c r="E8327">
        <v>2.34</v>
      </c>
      <c r="F8327">
        <v>3.31</v>
      </c>
      <c r="G8327">
        <v>4.22</v>
      </c>
      <c r="H8327">
        <v>2.2599999999999998</v>
      </c>
      <c r="I8327">
        <v>3.92</v>
      </c>
      <c r="J8327">
        <v>4.93</v>
      </c>
      <c r="K8327">
        <v>2.7</v>
      </c>
      <c r="U8327">
        <v>266</v>
      </c>
      <c r="V8327">
        <v>277</v>
      </c>
      <c r="W8327">
        <v>297</v>
      </c>
      <c r="X8327">
        <v>90</v>
      </c>
      <c r="Y8327">
        <v>123</v>
      </c>
      <c r="Z8327">
        <v>135</v>
      </c>
      <c r="AA8327">
        <f t="shared" si="1744"/>
        <v>1188</v>
      </c>
      <c r="AB8327">
        <f t="shared" si="1731"/>
        <v>1.9796631273245004E-4</v>
      </c>
      <c r="AC8327" s="175"/>
    </row>
    <row r="8328" spans="1:29">
      <c r="A8328" t="s">
        <v>17889</v>
      </c>
      <c r="B8328" t="s">
        <v>17890</v>
      </c>
      <c r="C8328">
        <v>2.93</v>
      </c>
      <c r="D8328">
        <v>3.4</v>
      </c>
      <c r="E8328">
        <v>2.35</v>
      </c>
      <c r="F8328">
        <v>3.34</v>
      </c>
      <c r="G8328">
        <v>4.24</v>
      </c>
      <c r="H8328">
        <v>2.27</v>
      </c>
      <c r="I8328">
        <v>3.94</v>
      </c>
      <c r="J8328">
        <v>4.9400000000000004</v>
      </c>
      <c r="K8328">
        <v>2.7</v>
      </c>
      <c r="U8328">
        <v>254</v>
      </c>
      <c r="V8328">
        <v>276</v>
      </c>
      <c r="W8328">
        <v>294</v>
      </c>
      <c r="X8328">
        <v>111</v>
      </c>
      <c r="Y8328">
        <v>127</v>
      </c>
      <c r="Z8328">
        <v>142</v>
      </c>
      <c r="AA8328">
        <f t="shared" si="1744"/>
        <v>1204</v>
      </c>
      <c r="AB8328">
        <f t="shared" si="1731"/>
        <v>2.0063252569854363E-4</v>
      </c>
      <c r="AC8328" s="175"/>
    </row>
    <row r="8329" spans="1:29">
      <c r="A8329" t="s">
        <v>17891</v>
      </c>
      <c r="B8329" t="s">
        <v>17892</v>
      </c>
      <c r="C8329">
        <v>2.95</v>
      </c>
      <c r="D8329">
        <v>3.41</v>
      </c>
      <c r="E8329">
        <v>2.36</v>
      </c>
      <c r="F8329">
        <v>3.36</v>
      </c>
      <c r="G8329">
        <v>4.26</v>
      </c>
      <c r="H8329">
        <v>2.2799999999999998</v>
      </c>
      <c r="I8329">
        <v>3.95</v>
      </c>
      <c r="J8329">
        <v>4.95</v>
      </c>
      <c r="K8329">
        <v>2.7</v>
      </c>
      <c r="U8329">
        <v>246</v>
      </c>
      <c r="V8329">
        <v>266</v>
      </c>
      <c r="W8329">
        <v>281</v>
      </c>
      <c r="X8329">
        <v>110</v>
      </c>
      <c r="Y8329">
        <v>138</v>
      </c>
      <c r="Z8329">
        <v>147</v>
      </c>
      <c r="AA8329">
        <f t="shared" si="1744"/>
        <v>1188</v>
      </c>
      <c r="AB8329">
        <f t="shared" si="1731"/>
        <v>1.9796631273245004E-4</v>
      </c>
      <c r="AC8329" s="175">
        <f t="shared" ref="AC8329" si="1745">SUM(AB8329:AB8332)/4</f>
        <v>1.6009775669840182E-4</v>
      </c>
    </row>
    <row r="8330" spans="1:29">
      <c r="A8330" t="s">
        <v>17893</v>
      </c>
      <c r="B8330" t="s">
        <v>17894</v>
      </c>
      <c r="C8330">
        <v>2.96</v>
      </c>
      <c r="D8330">
        <v>3.42</v>
      </c>
      <c r="E8330">
        <v>2.36</v>
      </c>
      <c r="F8330">
        <v>3.38</v>
      </c>
      <c r="G8330">
        <v>4.28</v>
      </c>
      <c r="H8330">
        <v>2.29</v>
      </c>
      <c r="I8330">
        <v>3.97</v>
      </c>
      <c r="J8330">
        <v>4.96</v>
      </c>
      <c r="K8330">
        <v>2.7</v>
      </c>
      <c r="U8330">
        <v>232</v>
      </c>
      <c r="V8330">
        <v>241</v>
      </c>
      <c r="W8330">
        <v>250</v>
      </c>
      <c r="X8330">
        <v>105</v>
      </c>
      <c r="Y8330">
        <v>134</v>
      </c>
      <c r="Z8330">
        <v>126</v>
      </c>
      <c r="AA8330">
        <f t="shared" si="1744"/>
        <v>1088</v>
      </c>
      <c r="AB8330">
        <f t="shared" si="1731"/>
        <v>1.81302481694365E-4</v>
      </c>
      <c r="AC8330" s="175"/>
    </row>
    <row r="8331" spans="1:29">
      <c r="A8331" t="s">
        <v>17895</v>
      </c>
      <c r="B8331" t="s">
        <v>17896</v>
      </c>
      <c r="C8331">
        <v>2.96</v>
      </c>
      <c r="D8331">
        <v>3.42</v>
      </c>
      <c r="E8331">
        <v>2.36</v>
      </c>
      <c r="F8331">
        <v>3.39</v>
      </c>
      <c r="G8331">
        <v>4.29</v>
      </c>
      <c r="H8331">
        <v>2.29</v>
      </c>
      <c r="I8331">
        <v>3.97</v>
      </c>
      <c r="J8331">
        <v>4.96</v>
      </c>
      <c r="K8331">
        <v>2.7</v>
      </c>
      <c r="U8331">
        <v>203</v>
      </c>
      <c r="V8331">
        <v>207</v>
      </c>
      <c r="W8331">
        <v>184</v>
      </c>
      <c r="X8331">
        <v>95</v>
      </c>
      <c r="Y8331">
        <v>122</v>
      </c>
      <c r="Z8331">
        <v>73</v>
      </c>
      <c r="AA8331">
        <f t="shared" si="1744"/>
        <v>884</v>
      </c>
      <c r="AB8331">
        <f t="shared" si="1731"/>
        <v>1.4730826637667158E-4</v>
      </c>
      <c r="AC8331" s="175"/>
    </row>
    <row r="8332" spans="1:29">
      <c r="A8332" t="s">
        <v>17897</v>
      </c>
      <c r="B8332" t="s">
        <v>17898</v>
      </c>
      <c r="C8332">
        <v>2.96</v>
      </c>
      <c r="D8332">
        <v>3.42</v>
      </c>
      <c r="E8332">
        <v>2.36</v>
      </c>
      <c r="F8332">
        <v>3.4</v>
      </c>
      <c r="G8332">
        <v>4.3</v>
      </c>
      <c r="H8332">
        <v>2.2999999999999998</v>
      </c>
      <c r="I8332">
        <v>3.97</v>
      </c>
      <c r="J8332">
        <v>4.96</v>
      </c>
      <c r="K8332">
        <v>2.7</v>
      </c>
      <c r="U8332">
        <v>188</v>
      </c>
      <c r="V8332">
        <v>151</v>
      </c>
      <c r="W8332">
        <v>152</v>
      </c>
      <c r="X8332">
        <v>71</v>
      </c>
      <c r="Y8332">
        <v>91</v>
      </c>
      <c r="Z8332">
        <v>30</v>
      </c>
      <c r="AA8332">
        <f t="shared" si="1744"/>
        <v>683</v>
      </c>
      <c r="AB8332">
        <f t="shared" si="1731"/>
        <v>1.1381396599012069E-4</v>
      </c>
      <c r="AC8332" s="175"/>
    </row>
    <row r="8333" spans="1:29">
      <c r="A8333" t="s">
        <v>17899</v>
      </c>
      <c r="B8333" t="s">
        <v>17900</v>
      </c>
      <c r="C8333">
        <v>2.96</v>
      </c>
      <c r="D8333">
        <v>3.42</v>
      </c>
      <c r="E8333">
        <v>2.36</v>
      </c>
      <c r="F8333">
        <v>3.4</v>
      </c>
      <c r="G8333">
        <v>4.3</v>
      </c>
      <c r="H8333">
        <v>2.2999999999999998</v>
      </c>
      <c r="I8333">
        <v>3.97</v>
      </c>
      <c r="J8333">
        <v>4.96</v>
      </c>
      <c r="K8333">
        <v>2.7</v>
      </c>
      <c r="U8333">
        <v>159</v>
      </c>
      <c r="V8333">
        <v>118</v>
      </c>
      <c r="W8333">
        <v>130</v>
      </c>
      <c r="X8333">
        <v>88</v>
      </c>
      <c r="Y8333">
        <v>68</v>
      </c>
      <c r="Z8333">
        <v>13</v>
      </c>
      <c r="AA8333">
        <f t="shared" si="1744"/>
        <v>576</v>
      </c>
      <c r="AB8333">
        <f t="shared" si="1731"/>
        <v>9.5983666779369707E-5</v>
      </c>
      <c r="AC8333" s="175">
        <f t="shared" ref="AC8333" si="1746">SUM(AB8333:AB8336)/4</f>
        <v>9.9524730874962769E-5</v>
      </c>
    </row>
    <row r="8334" spans="1:29">
      <c r="A8334" t="s">
        <v>17901</v>
      </c>
      <c r="B8334" t="s">
        <v>17902</v>
      </c>
      <c r="C8334">
        <v>2.96</v>
      </c>
      <c r="D8334">
        <v>3.43</v>
      </c>
      <c r="E8334">
        <v>2.36</v>
      </c>
      <c r="F8334">
        <v>3.41</v>
      </c>
      <c r="G8334">
        <v>4.3099999999999996</v>
      </c>
      <c r="H8334">
        <v>2.2999999999999998</v>
      </c>
      <c r="I8334">
        <v>3.97</v>
      </c>
      <c r="J8334">
        <v>4.96</v>
      </c>
      <c r="K8334">
        <v>2.7</v>
      </c>
      <c r="U8334">
        <v>154</v>
      </c>
      <c r="V8334">
        <v>126</v>
      </c>
      <c r="W8334">
        <v>134</v>
      </c>
      <c r="X8334">
        <v>88</v>
      </c>
      <c r="Y8334">
        <v>71</v>
      </c>
      <c r="Z8334">
        <v>15</v>
      </c>
      <c r="AA8334">
        <f t="shared" si="1744"/>
        <v>588</v>
      </c>
      <c r="AB8334">
        <f t="shared" si="1731"/>
        <v>9.798332650393992E-5</v>
      </c>
      <c r="AC8334" s="175"/>
    </row>
    <row r="8335" spans="1:29">
      <c r="A8335" t="s">
        <v>17903</v>
      </c>
      <c r="B8335" t="s">
        <v>17904</v>
      </c>
      <c r="C8335">
        <v>2.97</v>
      </c>
      <c r="D8335">
        <v>3.43</v>
      </c>
      <c r="E8335">
        <v>2.36</v>
      </c>
      <c r="F8335">
        <v>3.42</v>
      </c>
      <c r="G8335">
        <v>4.3099999999999996</v>
      </c>
      <c r="H8335">
        <v>2.31</v>
      </c>
      <c r="I8335">
        <v>3.97</v>
      </c>
      <c r="J8335">
        <v>4.96</v>
      </c>
      <c r="K8335">
        <v>2.7</v>
      </c>
      <c r="U8335">
        <v>171</v>
      </c>
      <c r="V8335">
        <v>129</v>
      </c>
      <c r="W8335">
        <v>138</v>
      </c>
      <c r="X8335">
        <v>67</v>
      </c>
      <c r="Y8335">
        <v>69</v>
      </c>
      <c r="Z8335">
        <v>12</v>
      </c>
      <c r="AA8335">
        <f t="shared" si="1744"/>
        <v>586</v>
      </c>
      <c r="AB8335">
        <f t="shared" si="1731"/>
        <v>9.7650049883178211E-5</v>
      </c>
      <c r="AC8335" s="175"/>
    </row>
    <row r="8336" spans="1:29">
      <c r="A8336" t="s">
        <v>17905</v>
      </c>
      <c r="B8336" t="s">
        <v>17906</v>
      </c>
      <c r="C8336">
        <v>2.97</v>
      </c>
      <c r="D8336">
        <v>3.43</v>
      </c>
      <c r="E8336">
        <v>2.37</v>
      </c>
      <c r="F8336">
        <v>3.43</v>
      </c>
      <c r="G8336">
        <v>4.32</v>
      </c>
      <c r="H8336">
        <v>2.31</v>
      </c>
      <c r="I8336">
        <v>3.98</v>
      </c>
      <c r="J8336">
        <v>4.97</v>
      </c>
      <c r="K8336">
        <v>2.7</v>
      </c>
      <c r="U8336">
        <v>178</v>
      </c>
      <c r="V8336">
        <v>141</v>
      </c>
      <c r="W8336">
        <v>147</v>
      </c>
      <c r="X8336">
        <v>84</v>
      </c>
      <c r="Y8336">
        <v>66</v>
      </c>
      <c r="Z8336">
        <v>23</v>
      </c>
      <c r="AA8336">
        <f t="shared" si="1744"/>
        <v>639</v>
      </c>
      <c r="AB8336">
        <f t="shared" si="1731"/>
        <v>1.0648188033336327E-4</v>
      </c>
      <c r="AC8336" s="175"/>
    </row>
    <row r="8337" spans="1:29">
      <c r="A8337" t="s">
        <v>17907</v>
      </c>
      <c r="B8337" t="s">
        <v>17908</v>
      </c>
      <c r="C8337">
        <v>2.96</v>
      </c>
      <c r="D8337">
        <v>3.43</v>
      </c>
      <c r="E8337">
        <v>2.36</v>
      </c>
      <c r="F8337">
        <v>3.42</v>
      </c>
      <c r="G8337">
        <v>4.32</v>
      </c>
      <c r="H8337">
        <v>2.31</v>
      </c>
      <c r="I8337">
        <v>3.97</v>
      </c>
      <c r="J8337">
        <v>4.96</v>
      </c>
      <c r="K8337">
        <v>2.7</v>
      </c>
      <c r="U8337">
        <v>191</v>
      </c>
      <c r="V8337">
        <v>170</v>
      </c>
      <c r="W8337">
        <v>171</v>
      </c>
      <c r="X8337">
        <v>104</v>
      </c>
      <c r="Y8337">
        <v>106</v>
      </c>
      <c r="Z8337">
        <v>53</v>
      </c>
      <c r="AA8337">
        <f t="shared" si="1744"/>
        <v>795</v>
      </c>
      <c r="AB8337">
        <f t="shared" si="1731"/>
        <v>1.3247745675277591E-4</v>
      </c>
      <c r="AC8337" s="175">
        <f t="shared" ref="AC8337" si="1747">SUM(AB8337:AB8340)/4</f>
        <v>1.9496682314559474E-4</v>
      </c>
    </row>
    <row r="8338" spans="1:29">
      <c r="A8338" t="s">
        <v>17909</v>
      </c>
      <c r="B8338" t="s">
        <v>17910</v>
      </c>
      <c r="C8338">
        <v>2.97</v>
      </c>
      <c r="D8338">
        <v>3.43</v>
      </c>
      <c r="E8338">
        <v>2.36</v>
      </c>
      <c r="F8338">
        <v>3.42</v>
      </c>
      <c r="G8338">
        <v>4.32</v>
      </c>
      <c r="H8338">
        <v>2.31</v>
      </c>
      <c r="I8338">
        <v>3.98</v>
      </c>
      <c r="J8338">
        <v>4.96</v>
      </c>
      <c r="K8338">
        <v>2.7</v>
      </c>
      <c r="U8338">
        <v>233</v>
      </c>
      <c r="V8338">
        <v>256</v>
      </c>
      <c r="W8338">
        <v>228</v>
      </c>
      <c r="X8338">
        <v>125</v>
      </c>
      <c r="Y8338">
        <v>144</v>
      </c>
      <c r="Z8338">
        <v>168</v>
      </c>
      <c r="AA8338">
        <f t="shared" si="1744"/>
        <v>1154</v>
      </c>
      <c r="AB8338">
        <f t="shared" si="1731"/>
        <v>1.9230061017950112E-4</v>
      </c>
      <c r="AC8338" s="175"/>
    </row>
    <row r="8339" spans="1:29">
      <c r="A8339" t="s">
        <v>17911</v>
      </c>
      <c r="B8339" t="s">
        <v>17912</v>
      </c>
      <c r="C8339">
        <v>3</v>
      </c>
      <c r="D8339">
        <v>3.46</v>
      </c>
      <c r="E8339">
        <v>2.38</v>
      </c>
      <c r="F8339">
        <v>3.45</v>
      </c>
      <c r="G8339">
        <v>4.33</v>
      </c>
      <c r="H8339">
        <v>2.2999999999999998</v>
      </c>
      <c r="I8339">
        <v>4.01</v>
      </c>
      <c r="J8339">
        <v>4.9800000000000004</v>
      </c>
      <c r="K8339">
        <v>2.7</v>
      </c>
      <c r="U8339">
        <v>264</v>
      </c>
      <c r="V8339">
        <v>261</v>
      </c>
      <c r="W8339">
        <v>284</v>
      </c>
      <c r="X8339">
        <v>188</v>
      </c>
      <c r="Y8339">
        <v>122</v>
      </c>
      <c r="Z8339">
        <v>262</v>
      </c>
      <c r="AA8339">
        <f t="shared" si="1744"/>
        <v>1381</v>
      </c>
      <c r="AB8339">
        <f t="shared" si="1731"/>
        <v>2.3012750663595411E-4</v>
      </c>
      <c r="AC8339" s="175"/>
    </row>
    <row r="8340" spans="1:29">
      <c r="A8340" t="s">
        <v>17913</v>
      </c>
      <c r="B8340" t="s">
        <v>17914</v>
      </c>
      <c r="C8340">
        <v>3.03</v>
      </c>
      <c r="D8340">
        <v>3.49</v>
      </c>
      <c r="E8340">
        <v>2.39</v>
      </c>
      <c r="F8340">
        <v>3.49</v>
      </c>
      <c r="G8340">
        <v>4.3600000000000003</v>
      </c>
      <c r="H8340">
        <v>2.31</v>
      </c>
      <c r="I8340">
        <v>4.05</v>
      </c>
      <c r="J8340">
        <v>5</v>
      </c>
      <c r="K8340">
        <v>2.7</v>
      </c>
      <c r="U8340">
        <v>257</v>
      </c>
      <c r="V8340">
        <v>245</v>
      </c>
      <c r="W8340">
        <v>268</v>
      </c>
      <c r="X8340">
        <v>200</v>
      </c>
      <c r="Y8340">
        <v>154</v>
      </c>
      <c r="Z8340">
        <v>226</v>
      </c>
      <c r="AA8340">
        <f t="shared" si="1744"/>
        <v>1350</v>
      </c>
      <c r="AB8340">
        <f t="shared" si="1731"/>
        <v>2.2496171901414776E-4</v>
      </c>
      <c r="AC8340" s="175"/>
    </row>
    <row r="8341" spans="1:29">
      <c r="A8341" t="s">
        <v>17915</v>
      </c>
      <c r="B8341" t="s">
        <v>17916</v>
      </c>
      <c r="C8341">
        <v>3.07</v>
      </c>
      <c r="D8341">
        <v>3.52</v>
      </c>
      <c r="E8341">
        <v>2.4</v>
      </c>
      <c r="F8341">
        <v>3.54</v>
      </c>
      <c r="G8341">
        <v>4.4000000000000004</v>
      </c>
      <c r="H8341">
        <v>2.3199999999999998</v>
      </c>
      <c r="I8341">
        <v>4.08</v>
      </c>
      <c r="J8341">
        <v>5.03</v>
      </c>
      <c r="K8341">
        <v>2.7</v>
      </c>
      <c r="U8341">
        <v>269</v>
      </c>
      <c r="V8341">
        <v>246</v>
      </c>
      <c r="W8341">
        <v>263</v>
      </c>
      <c r="X8341">
        <v>149</v>
      </c>
      <c r="Y8341">
        <v>138</v>
      </c>
      <c r="Z8341">
        <v>171</v>
      </c>
      <c r="AA8341">
        <f t="shared" si="1744"/>
        <v>1236</v>
      </c>
      <c r="AB8341">
        <f t="shared" si="1731"/>
        <v>2.0596495163073084E-4</v>
      </c>
      <c r="AC8341" s="175">
        <f t="shared" ref="AC8341:AC8401" si="1748">SUM(AB8341:AB8344)/4</f>
        <v>1.9321712088659577E-4</v>
      </c>
    </row>
    <row r="8342" spans="1:29">
      <c r="A8342" t="s">
        <v>17917</v>
      </c>
      <c r="B8342" t="s">
        <v>17918</v>
      </c>
      <c r="C8342">
        <v>3.11</v>
      </c>
      <c r="D8342">
        <v>3.55</v>
      </c>
      <c r="E8342">
        <v>2.42</v>
      </c>
      <c r="F8342">
        <v>3.61</v>
      </c>
      <c r="G8342">
        <v>4.45</v>
      </c>
      <c r="H8342">
        <v>2.34</v>
      </c>
      <c r="I8342">
        <v>4.13</v>
      </c>
      <c r="J8342">
        <v>5.05</v>
      </c>
      <c r="K8342">
        <v>2.7</v>
      </c>
      <c r="U8342">
        <v>256</v>
      </c>
      <c r="V8342">
        <v>239</v>
      </c>
      <c r="W8342">
        <v>250</v>
      </c>
      <c r="X8342">
        <v>130</v>
      </c>
      <c r="Y8342">
        <v>140</v>
      </c>
      <c r="Z8342">
        <v>164</v>
      </c>
      <c r="AA8342">
        <f t="shared" si="1744"/>
        <v>1179</v>
      </c>
      <c r="AB8342">
        <f t="shared" ref="AB8342:AB8405" si="1749">AA8342/$AD$4</f>
        <v>1.9646656793902238E-4</v>
      </c>
      <c r="AC8342" s="175"/>
    </row>
    <row r="8343" spans="1:29">
      <c r="A8343" t="s">
        <v>17919</v>
      </c>
      <c r="B8343" t="s">
        <v>17920</v>
      </c>
      <c r="C8343">
        <v>3.16</v>
      </c>
      <c r="D8343">
        <v>3.59</v>
      </c>
      <c r="E8343">
        <v>2.44</v>
      </c>
      <c r="F8343">
        <v>3.67</v>
      </c>
      <c r="G8343">
        <v>4.5</v>
      </c>
      <c r="H8343">
        <v>2.36</v>
      </c>
      <c r="I8343">
        <v>4.17</v>
      </c>
      <c r="J8343">
        <v>5.08</v>
      </c>
      <c r="K8343">
        <v>2.7</v>
      </c>
      <c r="U8343">
        <v>234</v>
      </c>
      <c r="V8343">
        <v>233</v>
      </c>
      <c r="W8343">
        <v>240</v>
      </c>
      <c r="X8343">
        <v>150</v>
      </c>
      <c r="Y8343">
        <v>133</v>
      </c>
      <c r="Z8343">
        <v>149</v>
      </c>
      <c r="AA8343">
        <f t="shared" si="1744"/>
        <v>1139</v>
      </c>
      <c r="AB8343">
        <f t="shared" si="1749"/>
        <v>1.8980103552378836E-4</v>
      </c>
      <c r="AC8343" s="175"/>
    </row>
    <row r="8344" spans="1:29">
      <c r="A8344" t="s">
        <v>17921</v>
      </c>
      <c r="B8344" t="s">
        <v>17922</v>
      </c>
      <c r="C8344">
        <v>3.19</v>
      </c>
      <c r="D8344">
        <v>3.61</v>
      </c>
      <c r="E8344">
        <v>2.4500000000000002</v>
      </c>
      <c r="F8344">
        <v>3.72</v>
      </c>
      <c r="G8344">
        <v>4.55</v>
      </c>
      <c r="H8344">
        <v>2.37</v>
      </c>
      <c r="I8344">
        <v>4.2</v>
      </c>
      <c r="J8344">
        <v>5.09</v>
      </c>
      <c r="K8344">
        <v>2.7</v>
      </c>
      <c r="U8344">
        <v>241</v>
      </c>
      <c r="V8344">
        <v>225</v>
      </c>
      <c r="W8344">
        <v>229</v>
      </c>
      <c r="X8344">
        <v>109</v>
      </c>
      <c r="Y8344">
        <v>129</v>
      </c>
      <c r="Z8344">
        <v>151</v>
      </c>
      <c r="AA8344">
        <f t="shared" si="1744"/>
        <v>1084</v>
      </c>
      <c r="AB8344">
        <f t="shared" si="1749"/>
        <v>1.8063592845284161E-4</v>
      </c>
      <c r="AC8344" s="175"/>
    </row>
    <row r="8345" spans="1:29">
      <c r="A8345" t="s">
        <v>17923</v>
      </c>
      <c r="B8345" t="s">
        <v>17924</v>
      </c>
      <c r="C8345">
        <v>3.21</v>
      </c>
      <c r="D8345">
        <v>3.64</v>
      </c>
      <c r="E8345">
        <v>2.46</v>
      </c>
      <c r="F8345">
        <v>3.78</v>
      </c>
      <c r="G8345">
        <v>4.5999999999999996</v>
      </c>
      <c r="H8345">
        <v>2.39</v>
      </c>
      <c r="I8345">
        <v>4.2300000000000004</v>
      </c>
      <c r="J8345">
        <v>5.1100000000000003</v>
      </c>
      <c r="K8345">
        <v>2.7</v>
      </c>
      <c r="U8345">
        <v>220</v>
      </c>
      <c r="V8345">
        <v>222</v>
      </c>
      <c r="W8345">
        <v>225</v>
      </c>
      <c r="X8345">
        <v>107</v>
      </c>
      <c r="Y8345">
        <v>130</v>
      </c>
      <c r="Z8345">
        <v>145</v>
      </c>
      <c r="AA8345">
        <f t="shared" si="1744"/>
        <v>1049</v>
      </c>
      <c r="AB8345">
        <f t="shared" si="1749"/>
        <v>1.7480358758951186E-4</v>
      </c>
      <c r="AC8345" s="175">
        <f t="shared" ref="AC8345:AC8405" si="1750">SUM(AB8345:AB8348)/4</f>
        <v>1.682630339070635E-4</v>
      </c>
    </row>
    <row r="8346" spans="1:29">
      <c r="A8346" t="s">
        <v>17925</v>
      </c>
      <c r="B8346" t="s">
        <v>17926</v>
      </c>
      <c r="C8346">
        <v>3.23</v>
      </c>
      <c r="D8346">
        <v>3.65</v>
      </c>
      <c r="E8346">
        <v>2.4700000000000002</v>
      </c>
      <c r="F8346">
        <v>3.82</v>
      </c>
      <c r="G8346">
        <v>4.63</v>
      </c>
      <c r="H8346">
        <v>2.41</v>
      </c>
      <c r="I8346">
        <v>4.25</v>
      </c>
      <c r="J8346">
        <v>5.12</v>
      </c>
      <c r="K8346">
        <v>2.7</v>
      </c>
      <c r="U8346">
        <v>211</v>
      </c>
      <c r="V8346">
        <v>224</v>
      </c>
      <c r="W8346">
        <v>230</v>
      </c>
      <c r="X8346">
        <v>86</v>
      </c>
      <c r="Y8346">
        <v>119</v>
      </c>
      <c r="Z8346">
        <v>117</v>
      </c>
      <c r="AA8346">
        <f t="shared" si="1744"/>
        <v>987</v>
      </c>
      <c r="AB8346">
        <f t="shared" si="1749"/>
        <v>1.6447201234589913E-4</v>
      </c>
      <c r="AC8346" s="175"/>
    </row>
    <row r="8347" spans="1:29">
      <c r="A8347" t="s">
        <v>17927</v>
      </c>
      <c r="B8347" t="s">
        <v>17928</v>
      </c>
      <c r="C8347">
        <v>3.25</v>
      </c>
      <c r="D8347">
        <v>3.66</v>
      </c>
      <c r="E8347">
        <v>2.4700000000000002</v>
      </c>
      <c r="F8347">
        <v>3.86</v>
      </c>
      <c r="G8347">
        <v>4.67</v>
      </c>
      <c r="H8347">
        <v>2.4300000000000002</v>
      </c>
      <c r="I8347">
        <v>4.2699999999999996</v>
      </c>
      <c r="J8347">
        <v>5.13</v>
      </c>
      <c r="K8347">
        <v>2.7</v>
      </c>
      <c r="U8347">
        <v>191</v>
      </c>
      <c r="V8347">
        <v>224</v>
      </c>
      <c r="W8347">
        <v>236</v>
      </c>
      <c r="X8347">
        <v>122</v>
      </c>
      <c r="Y8347">
        <v>122</v>
      </c>
      <c r="Z8347">
        <v>112</v>
      </c>
      <c r="AA8347">
        <f t="shared" si="1744"/>
        <v>1007</v>
      </c>
      <c r="AB8347">
        <f t="shared" si="1749"/>
        <v>1.6780477855351614E-4</v>
      </c>
      <c r="AC8347" s="175"/>
    </row>
    <row r="8348" spans="1:29">
      <c r="A8348" t="s">
        <v>17929</v>
      </c>
      <c r="B8348" t="s">
        <v>17930</v>
      </c>
      <c r="C8348">
        <v>3.23</v>
      </c>
      <c r="D8348">
        <v>3.65</v>
      </c>
      <c r="E8348">
        <v>2.46</v>
      </c>
      <c r="F8348">
        <v>3.84</v>
      </c>
      <c r="G8348">
        <v>4.66</v>
      </c>
      <c r="H8348">
        <v>2.4300000000000002</v>
      </c>
      <c r="I8348">
        <v>4.24</v>
      </c>
      <c r="J8348">
        <v>5.12</v>
      </c>
      <c r="K8348">
        <v>2.7</v>
      </c>
      <c r="U8348">
        <v>198</v>
      </c>
      <c r="V8348">
        <v>230</v>
      </c>
      <c r="W8348">
        <v>246</v>
      </c>
      <c r="X8348">
        <v>111</v>
      </c>
      <c r="Y8348">
        <v>111</v>
      </c>
      <c r="Z8348">
        <v>100</v>
      </c>
      <c r="AA8348">
        <f t="shared" si="1744"/>
        <v>996</v>
      </c>
      <c r="AB8348">
        <f t="shared" si="1749"/>
        <v>1.6597175713932679E-4</v>
      </c>
      <c r="AC8348" s="175"/>
    </row>
    <row r="8349" spans="1:29">
      <c r="A8349" t="s">
        <v>17931</v>
      </c>
      <c r="B8349" t="s">
        <v>17932</v>
      </c>
      <c r="C8349">
        <v>3.21</v>
      </c>
      <c r="D8349">
        <v>3.63</v>
      </c>
      <c r="E8349">
        <v>2.46</v>
      </c>
      <c r="F8349">
        <v>3.81</v>
      </c>
      <c r="G8349">
        <v>4.63</v>
      </c>
      <c r="H8349">
        <v>2.42</v>
      </c>
      <c r="I8349">
        <v>4.2300000000000004</v>
      </c>
      <c r="J8349">
        <v>5.1100000000000003</v>
      </c>
      <c r="K8349">
        <v>2.7</v>
      </c>
      <c r="U8349">
        <v>212</v>
      </c>
      <c r="V8349">
        <v>241</v>
      </c>
      <c r="W8349">
        <v>256</v>
      </c>
      <c r="X8349">
        <v>95</v>
      </c>
      <c r="Y8349">
        <v>109</v>
      </c>
      <c r="Z8349">
        <v>118</v>
      </c>
      <c r="AA8349">
        <f t="shared" si="1744"/>
        <v>1031</v>
      </c>
      <c r="AB8349">
        <f t="shared" si="1749"/>
        <v>1.7180409800265654E-4</v>
      </c>
      <c r="AC8349" s="175">
        <f t="shared" ref="AC8349:AC8409" si="1751">SUM(AB8349:AB8352)/4</f>
        <v>1.7805303464193844E-4</v>
      </c>
    </row>
    <row r="8350" spans="1:29">
      <c r="A8350" t="s">
        <v>17933</v>
      </c>
      <c r="B8350" t="s">
        <v>17934</v>
      </c>
      <c r="C8350">
        <v>3.21</v>
      </c>
      <c r="D8350">
        <v>3.63</v>
      </c>
      <c r="E8350">
        <v>2.46</v>
      </c>
      <c r="F8350">
        <v>3.8</v>
      </c>
      <c r="G8350">
        <v>4.62</v>
      </c>
      <c r="H8350">
        <v>2.41</v>
      </c>
      <c r="I8350">
        <v>4.2300000000000004</v>
      </c>
      <c r="J8350">
        <v>5.1100000000000003</v>
      </c>
      <c r="K8350">
        <v>2.7</v>
      </c>
      <c r="U8350">
        <v>227</v>
      </c>
      <c r="V8350">
        <v>249</v>
      </c>
      <c r="W8350">
        <v>264</v>
      </c>
      <c r="X8350">
        <v>75</v>
      </c>
      <c r="Y8350">
        <v>117</v>
      </c>
      <c r="Z8350">
        <v>139</v>
      </c>
      <c r="AA8350">
        <f t="shared" si="1744"/>
        <v>1071</v>
      </c>
      <c r="AB8350">
        <f t="shared" si="1749"/>
        <v>1.7846963041789055E-4</v>
      </c>
      <c r="AC8350" s="175"/>
    </row>
    <row r="8351" spans="1:29">
      <c r="A8351" t="s">
        <v>17935</v>
      </c>
      <c r="B8351" t="s">
        <v>17936</v>
      </c>
      <c r="C8351">
        <v>3.21</v>
      </c>
      <c r="D8351">
        <v>3.64</v>
      </c>
      <c r="E8351">
        <v>2.46</v>
      </c>
      <c r="F8351">
        <v>3.8</v>
      </c>
      <c r="G8351">
        <v>4.62</v>
      </c>
      <c r="H8351">
        <v>2.41</v>
      </c>
      <c r="I8351">
        <v>4.2300000000000004</v>
      </c>
      <c r="J8351">
        <v>5.1100000000000003</v>
      </c>
      <c r="K8351">
        <v>2.7</v>
      </c>
      <c r="U8351">
        <v>225</v>
      </c>
      <c r="V8351">
        <v>254</v>
      </c>
      <c r="W8351">
        <v>268</v>
      </c>
      <c r="X8351">
        <v>80</v>
      </c>
      <c r="Y8351">
        <v>123</v>
      </c>
      <c r="Z8351">
        <v>135</v>
      </c>
      <c r="AA8351">
        <f t="shared" si="1744"/>
        <v>1085</v>
      </c>
      <c r="AB8351">
        <f t="shared" si="1749"/>
        <v>1.8080256676322246E-4</v>
      </c>
      <c r="AC8351" s="175"/>
    </row>
    <row r="8352" spans="1:29">
      <c r="A8352" t="s">
        <v>17937</v>
      </c>
      <c r="B8352" t="s">
        <v>17938</v>
      </c>
      <c r="C8352">
        <v>3.2</v>
      </c>
      <c r="D8352">
        <v>3.63</v>
      </c>
      <c r="E8352">
        <v>2.4500000000000002</v>
      </c>
      <c r="F8352">
        <v>3.79</v>
      </c>
      <c r="G8352">
        <v>4.6100000000000003</v>
      </c>
      <c r="H8352">
        <v>2.41</v>
      </c>
      <c r="I8352">
        <v>4.22</v>
      </c>
      <c r="J8352">
        <v>5.0999999999999996</v>
      </c>
      <c r="K8352">
        <v>2.7</v>
      </c>
      <c r="U8352">
        <v>214</v>
      </c>
      <c r="V8352">
        <v>253</v>
      </c>
      <c r="W8352">
        <v>266</v>
      </c>
      <c r="X8352">
        <v>85</v>
      </c>
      <c r="Y8352">
        <v>127</v>
      </c>
      <c r="Z8352">
        <v>142</v>
      </c>
      <c r="AA8352">
        <f t="shared" si="1744"/>
        <v>1087</v>
      </c>
      <c r="AB8352">
        <f t="shared" si="1749"/>
        <v>1.8113584338398417E-4</v>
      </c>
      <c r="AC8352" s="175"/>
    </row>
    <row r="8353" spans="1:29">
      <c r="A8353" t="s">
        <v>17939</v>
      </c>
      <c r="B8353" t="s">
        <v>17940</v>
      </c>
      <c r="C8353">
        <v>3.19</v>
      </c>
      <c r="D8353">
        <v>3.62</v>
      </c>
      <c r="E8353">
        <v>2.4500000000000002</v>
      </c>
      <c r="F8353">
        <v>3.77</v>
      </c>
      <c r="G8353">
        <v>4.5999999999999996</v>
      </c>
      <c r="H8353">
        <v>2.4</v>
      </c>
      <c r="I8353">
        <v>4.21</v>
      </c>
      <c r="J8353">
        <v>5.0999999999999996</v>
      </c>
      <c r="K8353">
        <v>2.7</v>
      </c>
      <c r="U8353">
        <v>209</v>
      </c>
      <c r="V8353">
        <v>244</v>
      </c>
      <c r="W8353">
        <v>253</v>
      </c>
      <c r="X8353">
        <v>83</v>
      </c>
      <c r="Y8353">
        <v>138</v>
      </c>
      <c r="Z8353">
        <v>147</v>
      </c>
      <c r="AA8353">
        <f t="shared" si="1744"/>
        <v>1074</v>
      </c>
      <c r="AB8353">
        <f t="shared" si="1749"/>
        <v>1.7896954534903312E-4</v>
      </c>
      <c r="AC8353" s="175">
        <f t="shared" ref="AC8353:AC8413" si="1752">SUM(AB8353:AB8356)/4</f>
        <v>1.4635009609198168E-4</v>
      </c>
    </row>
    <row r="8354" spans="1:29">
      <c r="A8354" t="s">
        <v>17941</v>
      </c>
      <c r="B8354" t="s">
        <v>17942</v>
      </c>
      <c r="C8354">
        <v>3.18</v>
      </c>
      <c r="D8354">
        <v>3.61</v>
      </c>
      <c r="E8354">
        <v>2.4500000000000002</v>
      </c>
      <c r="F8354">
        <v>3.75</v>
      </c>
      <c r="G8354">
        <v>4.59</v>
      </c>
      <c r="H8354">
        <v>2.4</v>
      </c>
      <c r="I8354">
        <v>4.2</v>
      </c>
      <c r="J8354">
        <v>5.09</v>
      </c>
      <c r="K8354">
        <v>2.7</v>
      </c>
      <c r="U8354">
        <v>203</v>
      </c>
      <c r="V8354">
        <v>221</v>
      </c>
      <c r="W8354">
        <v>225</v>
      </c>
      <c r="X8354">
        <v>93</v>
      </c>
      <c r="Y8354">
        <v>134</v>
      </c>
      <c r="Z8354">
        <v>126</v>
      </c>
      <c r="AA8354">
        <f t="shared" si="1744"/>
        <v>1002</v>
      </c>
      <c r="AB8354">
        <f t="shared" si="1749"/>
        <v>1.6697158700161189E-4</v>
      </c>
      <c r="AC8354" s="175"/>
    </row>
    <row r="8355" spans="1:29">
      <c r="A8355" t="s">
        <v>17943</v>
      </c>
      <c r="B8355" t="s">
        <v>17944</v>
      </c>
      <c r="C8355">
        <v>3.16</v>
      </c>
      <c r="D8355">
        <v>3.59</v>
      </c>
      <c r="E8355">
        <v>2.44</v>
      </c>
      <c r="F8355">
        <v>3.73</v>
      </c>
      <c r="G8355">
        <v>4.58</v>
      </c>
      <c r="H8355">
        <v>2.4</v>
      </c>
      <c r="I8355">
        <v>4.18</v>
      </c>
      <c r="J8355">
        <v>5.08</v>
      </c>
      <c r="K8355">
        <v>2.7</v>
      </c>
      <c r="U8355">
        <v>180</v>
      </c>
      <c r="V8355">
        <v>189</v>
      </c>
      <c r="W8355">
        <v>165</v>
      </c>
      <c r="X8355">
        <v>84</v>
      </c>
      <c r="Y8355">
        <v>122</v>
      </c>
      <c r="Z8355">
        <v>73</v>
      </c>
      <c r="AA8355">
        <f t="shared" si="1744"/>
        <v>813</v>
      </c>
      <c r="AB8355">
        <f t="shared" si="1749"/>
        <v>1.3547694633963121E-4</v>
      </c>
      <c r="AC8355" s="175"/>
    </row>
    <row r="8356" spans="1:29">
      <c r="A8356" t="s">
        <v>17945</v>
      </c>
      <c r="B8356" t="s">
        <v>17946</v>
      </c>
      <c r="C8356">
        <v>3.14</v>
      </c>
      <c r="D8356">
        <v>3.58</v>
      </c>
      <c r="E8356">
        <v>2.4300000000000002</v>
      </c>
      <c r="F8356">
        <v>3.7</v>
      </c>
      <c r="G8356">
        <v>4.55</v>
      </c>
      <c r="H8356">
        <v>2.39</v>
      </c>
      <c r="I8356">
        <v>4.16</v>
      </c>
      <c r="J8356">
        <v>5.07</v>
      </c>
      <c r="K8356">
        <v>2.7</v>
      </c>
      <c r="U8356">
        <v>168</v>
      </c>
      <c r="V8356">
        <v>138</v>
      </c>
      <c r="W8356">
        <v>136</v>
      </c>
      <c r="X8356">
        <v>61</v>
      </c>
      <c r="Y8356">
        <v>91</v>
      </c>
      <c r="Z8356">
        <v>30</v>
      </c>
      <c r="AA8356">
        <f t="shared" si="1744"/>
        <v>624</v>
      </c>
      <c r="AB8356">
        <f t="shared" si="1749"/>
        <v>1.0398230567765052E-4</v>
      </c>
      <c r="AC8356" s="175"/>
    </row>
    <row r="8357" spans="1:29">
      <c r="A8357" t="s">
        <v>17947</v>
      </c>
      <c r="B8357" t="s">
        <v>17948</v>
      </c>
      <c r="C8357">
        <v>3.12</v>
      </c>
      <c r="D8357">
        <v>3.56</v>
      </c>
      <c r="E8357">
        <v>2.4300000000000002</v>
      </c>
      <c r="F8357">
        <v>3.67</v>
      </c>
      <c r="G8357">
        <v>4.5199999999999996</v>
      </c>
      <c r="H8357">
        <v>2.38</v>
      </c>
      <c r="I8357">
        <v>4.1399999999999997</v>
      </c>
      <c r="J8357">
        <v>5.0599999999999996</v>
      </c>
      <c r="K8357">
        <v>2.7</v>
      </c>
      <c r="U8357">
        <v>143</v>
      </c>
      <c r="V8357">
        <v>100</v>
      </c>
      <c r="W8357">
        <v>103</v>
      </c>
      <c r="X8357">
        <v>76</v>
      </c>
      <c r="Y8357">
        <v>68</v>
      </c>
      <c r="Z8357">
        <v>13</v>
      </c>
      <c r="AA8357">
        <f t="shared" si="1744"/>
        <v>503</v>
      </c>
      <c r="AB8357">
        <f t="shared" si="1749"/>
        <v>8.3819070121567642E-5</v>
      </c>
      <c r="AC8357" s="175">
        <f t="shared" ref="AC8357:AC8417" si="1753">SUM(AB8357:AB8360)/4</f>
        <v>9.3150815502895248E-5</v>
      </c>
    </row>
    <row r="8358" spans="1:29">
      <c r="A8358" t="s">
        <v>17949</v>
      </c>
      <c r="B8358" t="s">
        <v>17950</v>
      </c>
      <c r="C8358">
        <v>3.11</v>
      </c>
      <c r="D8358">
        <v>3.55</v>
      </c>
      <c r="E8358">
        <v>2.42</v>
      </c>
      <c r="F8358">
        <v>3.65</v>
      </c>
      <c r="G8358">
        <v>4.5</v>
      </c>
      <c r="H8358">
        <v>2.37</v>
      </c>
      <c r="I8358">
        <v>4.13</v>
      </c>
      <c r="J8358">
        <v>5.05</v>
      </c>
      <c r="K8358">
        <v>2.7</v>
      </c>
      <c r="U8358">
        <v>155</v>
      </c>
      <c r="V8358">
        <v>109</v>
      </c>
      <c r="W8358">
        <v>108</v>
      </c>
      <c r="X8358">
        <v>97</v>
      </c>
      <c r="Y8358">
        <v>71</v>
      </c>
      <c r="Z8358">
        <v>15</v>
      </c>
      <c r="AA8358">
        <f t="shared" si="1744"/>
        <v>555</v>
      </c>
      <c r="AB8358">
        <f t="shared" si="1749"/>
        <v>9.2484262261371858E-5</v>
      </c>
      <c r="AC8358" s="175"/>
    </row>
    <row r="8359" spans="1:29">
      <c r="A8359" t="s">
        <v>17951</v>
      </c>
      <c r="B8359" t="s">
        <v>17952</v>
      </c>
      <c r="C8359">
        <v>3.13</v>
      </c>
      <c r="D8359">
        <v>3.56</v>
      </c>
      <c r="E8359">
        <v>2.4300000000000002</v>
      </c>
      <c r="F8359">
        <v>3.66</v>
      </c>
      <c r="G8359">
        <v>4.51</v>
      </c>
      <c r="H8359">
        <v>2.37</v>
      </c>
      <c r="I8359">
        <v>4.1399999999999997</v>
      </c>
      <c r="J8359">
        <v>5.0599999999999996</v>
      </c>
      <c r="K8359">
        <v>2.7</v>
      </c>
      <c r="U8359">
        <v>138</v>
      </c>
      <c r="V8359">
        <v>107</v>
      </c>
      <c r="W8359">
        <v>112</v>
      </c>
      <c r="X8359">
        <v>110</v>
      </c>
      <c r="Y8359">
        <v>69</v>
      </c>
      <c r="Z8359">
        <v>12</v>
      </c>
      <c r="AA8359">
        <f t="shared" si="1744"/>
        <v>548</v>
      </c>
      <c r="AB8359">
        <f t="shared" si="1749"/>
        <v>9.1317794088705904E-5</v>
      </c>
      <c r="AC8359" s="175"/>
    </row>
    <row r="8360" spans="1:29">
      <c r="A8360" t="s">
        <v>17953</v>
      </c>
      <c r="B8360" t="s">
        <v>17954</v>
      </c>
      <c r="C8360">
        <v>3.15</v>
      </c>
      <c r="D8360">
        <v>3.58</v>
      </c>
      <c r="E8360">
        <v>2.44</v>
      </c>
      <c r="F8360">
        <v>3.67</v>
      </c>
      <c r="G8360">
        <v>4.51</v>
      </c>
      <c r="H8360">
        <v>2.36</v>
      </c>
      <c r="I8360">
        <v>4.16</v>
      </c>
      <c r="J8360">
        <v>5.07</v>
      </c>
      <c r="K8360">
        <v>2.7</v>
      </c>
      <c r="U8360">
        <v>148</v>
      </c>
      <c r="V8360">
        <v>118</v>
      </c>
      <c r="W8360">
        <v>123</v>
      </c>
      <c r="X8360">
        <v>152</v>
      </c>
      <c r="Y8360">
        <v>66</v>
      </c>
      <c r="Z8360">
        <v>23</v>
      </c>
      <c r="AA8360">
        <f t="shared" si="1744"/>
        <v>630</v>
      </c>
      <c r="AB8360">
        <f t="shared" si="1749"/>
        <v>1.0498213553993562E-4</v>
      </c>
      <c r="AC8360" s="175"/>
    </row>
    <row r="8361" spans="1:29">
      <c r="A8361" t="s">
        <v>17955</v>
      </c>
      <c r="B8361" t="s">
        <v>17956</v>
      </c>
      <c r="C8361">
        <v>3.2</v>
      </c>
      <c r="D8361">
        <v>3.63</v>
      </c>
      <c r="E8361">
        <v>2.46</v>
      </c>
      <c r="F8361">
        <v>3.73</v>
      </c>
      <c r="G8361">
        <v>4.55</v>
      </c>
      <c r="H8361">
        <v>2.37</v>
      </c>
      <c r="I8361">
        <v>4.22</v>
      </c>
      <c r="J8361">
        <v>5.1100000000000003</v>
      </c>
      <c r="K8361">
        <v>2.7</v>
      </c>
      <c r="U8361">
        <v>178</v>
      </c>
      <c r="V8361">
        <v>149</v>
      </c>
      <c r="W8361">
        <v>150</v>
      </c>
      <c r="X8361">
        <v>187</v>
      </c>
      <c r="Y8361">
        <v>106</v>
      </c>
      <c r="Z8361">
        <v>53</v>
      </c>
      <c r="AA8361">
        <f t="shared" si="1744"/>
        <v>823</v>
      </c>
      <c r="AB8361">
        <f t="shared" si="1749"/>
        <v>1.371433294434397E-4</v>
      </c>
      <c r="AC8361" s="175">
        <f t="shared" ref="AC8361:AC8421" si="1754">SUM(AB8361:AB8364)/4</f>
        <v>1.8334380099653042E-4</v>
      </c>
    </row>
    <row r="8362" spans="1:29">
      <c r="A8362" t="s">
        <v>17957</v>
      </c>
      <c r="B8362" t="s">
        <v>17958</v>
      </c>
      <c r="C8362">
        <v>3.26</v>
      </c>
      <c r="D8362">
        <v>3.67</v>
      </c>
      <c r="E8362">
        <v>2.48</v>
      </c>
      <c r="F8362">
        <v>3.79</v>
      </c>
      <c r="G8362">
        <v>4.5999999999999996</v>
      </c>
      <c r="H8362">
        <v>2.38</v>
      </c>
      <c r="I8362">
        <v>4.28</v>
      </c>
      <c r="J8362">
        <v>5.14</v>
      </c>
      <c r="K8362">
        <v>2.7</v>
      </c>
      <c r="U8362">
        <v>226</v>
      </c>
      <c r="V8362">
        <v>224</v>
      </c>
      <c r="W8362">
        <v>202</v>
      </c>
      <c r="X8362">
        <v>200</v>
      </c>
      <c r="Y8362">
        <v>144</v>
      </c>
      <c r="Z8362">
        <v>168</v>
      </c>
      <c r="AA8362">
        <f t="shared" si="1744"/>
        <v>1164</v>
      </c>
      <c r="AB8362">
        <f t="shared" si="1749"/>
        <v>1.9396699328330961E-4</v>
      </c>
      <c r="AC8362" s="175"/>
    </row>
    <row r="8363" spans="1:29">
      <c r="A8363" t="s">
        <v>17959</v>
      </c>
      <c r="B8363" t="s">
        <v>17960</v>
      </c>
      <c r="C8363">
        <v>3.32</v>
      </c>
      <c r="D8363">
        <v>3.72</v>
      </c>
      <c r="E8363">
        <v>2.5099999999999998</v>
      </c>
      <c r="F8363">
        <v>3.88</v>
      </c>
      <c r="G8363">
        <v>4.67</v>
      </c>
      <c r="H8363">
        <v>2.41</v>
      </c>
      <c r="I8363">
        <v>4.34</v>
      </c>
      <c r="J8363">
        <v>5.18</v>
      </c>
      <c r="K8363">
        <v>2.7</v>
      </c>
      <c r="U8363">
        <v>207</v>
      </c>
      <c r="V8363">
        <v>233</v>
      </c>
      <c r="W8363">
        <v>249</v>
      </c>
      <c r="X8363">
        <v>144</v>
      </c>
      <c r="Y8363">
        <v>122</v>
      </c>
      <c r="Z8363">
        <v>262</v>
      </c>
      <c r="AA8363">
        <f t="shared" si="1744"/>
        <v>1217</v>
      </c>
      <c r="AB8363">
        <f t="shared" si="1749"/>
        <v>2.0279882373349468E-4</v>
      </c>
      <c r="AC8363" s="175"/>
    </row>
    <row r="8364" spans="1:29">
      <c r="A8364" t="s">
        <v>17961</v>
      </c>
      <c r="B8364" t="s">
        <v>17962</v>
      </c>
      <c r="C8364">
        <v>3.35</v>
      </c>
      <c r="D8364">
        <v>3.75</v>
      </c>
      <c r="E8364">
        <v>2.52</v>
      </c>
      <c r="F8364">
        <v>3.93</v>
      </c>
      <c r="G8364">
        <v>4.7</v>
      </c>
      <c r="H8364">
        <v>2.42</v>
      </c>
      <c r="I8364">
        <v>4.37</v>
      </c>
      <c r="J8364">
        <v>5.19</v>
      </c>
      <c r="K8364">
        <v>2.7</v>
      </c>
      <c r="U8364">
        <v>191</v>
      </c>
      <c r="V8364">
        <v>216</v>
      </c>
      <c r="W8364">
        <v>236</v>
      </c>
      <c r="X8364">
        <v>174</v>
      </c>
      <c r="Y8364">
        <v>154</v>
      </c>
      <c r="Z8364">
        <v>226</v>
      </c>
      <c r="AA8364">
        <f t="shared" si="1744"/>
        <v>1197</v>
      </c>
      <c r="AB8364">
        <f t="shared" si="1749"/>
        <v>1.9946605752587767E-4</v>
      </c>
      <c r="AC8364" s="175"/>
    </row>
    <row r="8365" spans="1:29">
      <c r="A8365" t="s">
        <v>17963</v>
      </c>
      <c r="B8365" t="s">
        <v>17964</v>
      </c>
      <c r="C8365">
        <v>3.38</v>
      </c>
      <c r="D8365">
        <v>3.77</v>
      </c>
      <c r="E8365">
        <v>2.5299999999999998</v>
      </c>
      <c r="F8365">
        <v>3.97</v>
      </c>
      <c r="G8365">
        <v>4.7300000000000004</v>
      </c>
      <c r="H8365">
        <v>2.4300000000000002</v>
      </c>
      <c r="I8365">
        <v>4.4000000000000004</v>
      </c>
      <c r="J8365">
        <v>5.21</v>
      </c>
      <c r="K8365">
        <v>2.7</v>
      </c>
      <c r="U8365">
        <v>203</v>
      </c>
      <c r="V8365">
        <v>216</v>
      </c>
      <c r="W8365">
        <v>227</v>
      </c>
      <c r="X8365">
        <v>119</v>
      </c>
      <c r="Y8365">
        <v>138</v>
      </c>
      <c r="Z8365">
        <v>171</v>
      </c>
      <c r="AA8365">
        <f t="shared" si="1744"/>
        <v>1074</v>
      </c>
      <c r="AB8365">
        <f t="shared" si="1749"/>
        <v>1.7896954534903312E-4</v>
      </c>
      <c r="AC8365" s="175">
        <f t="shared" ref="AC8365:AC8425" si="1755">SUM(AB8365:AB8368)/4</f>
        <v>1.6697158700161189E-4</v>
      </c>
    </row>
    <row r="8366" spans="1:29">
      <c r="A8366" t="s">
        <v>17965</v>
      </c>
      <c r="B8366" t="s">
        <v>17966</v>
      </c>
      <c r="C8366">
        <v>3.45</v>
      </c>
      <c r="D8366">
        <v>3.82</v>
      </c>
      <c r="E8366">
        <v>2.5499999999999998</v>
      </c>
      <c r="F8366">
        <v>4.07</v>
      </c>
      <c r="G8366">
        <v>4.8099999999999996</v>
      </c>
      <c r="H8366">
        <v>2.46</v>
      </c>
      <c r="I8366">
        <v>4.47</v>
      </c>
      <c r="J8366">
        <v>5.25</v>
      </c>
      <c r="K8366">
        <v>2.7</v>
      </c>
      <c r="U8366">
        <v>200</v>
      </c>
      <c r="V8366">
        <v>205</v>
      </c>
      <c r="W8366">
        <v>212</v>
      </c>
      <c r="X8366">
        <v>103</v>
      </c>
      <c r="Y8366">
        <v>140</v>
      </c>
      <c r="Z8366">
        <v>164</v>
      </c>
      <c r="AA8366">
        <f t="shared" si="1744"/>
        <v>1024</v>
      </c>
      <c r="AB8366">
        <f t="shared" si="1749"/>
        <v>1.7063762982999058E-4</v>
      </c>
      <c r="AC8366" s="175"/>
    </row>
    <row r="8367" spans="1:29">
      <c r="A8367" t="s">
        <v>17967</v>
      </c>
      <c r="B8367" t="s">
        <v>17968</v>
      </c>
      <c r="C8367">
        <v>3.52</v>
      </c>
      <c r="D8367">
        <v>3.87</v>
      </c>
      <c r="E8367">
        <v>2.58</v>
      </c>
      <c r="F8367">
        <v>4.1900000000000004</v>
      </c>
      <c r="G8367">
        <v>4.9000000000000004</v>
      </c>
      <c r="H8367">
        <v>2.4900000000000002</v>
      </c>
      <c r="I8367">
        <v>4.54</v>
      </c>
      <c r="J8367">
        <v>5.28</v>
      </c>
      <c r="K8367">
        <v>2.7</v>
      </c>
      <c r="U8367">
        <v>183</v>
      </c>
      <c r="V8367">
        <v>199</v>
      </c>
      <c r="W8367">
        <v>200</v>
      </c>
      <c r="X8367">
        <v>108</v>
      </c>
      <c r="Y8367">
        <v>133</v>
      </c>
      <c r="Z8367">
        <v>149</v>
      </c>
      <c r="AA8367">
        <f t="shared" si="1744"/>
        <v>972</v>
      </c>
      <c r="AB8367">
        <f t="shared" si="1749"/>
        <v>1.619724376901864E-4</v>
      </c>
      <c r="AC8367" s="175"/>
    </row>
    <row r="8368" spans="1:29">
      <c r="A8368" t="s">
        <v>17969</v>
      </c>
      <c r="B8368" t="s">
        <v>17970</v>
      </c>
      <c r="C8368">
        <v>3.58</v>
      </c>
      <c r="D8368">
        <v>3.91</v>
      </c>
      <c r="E8368">
        <v>2.6</v>
      </c>
      <c r="F8368">
        <v>4.3</v>
      </c>
      <c r="G8368">
        <v>4.9800000000000004</v>
      </c>
      <c r="H8368">
        <v>2.52</v>
      </c>
      <c r="I8368">
        <v>4.5999999999999996</v>
      </c>
      <c r="J8368">
        <v>5.31</v>
      </c>
      <c r="K8368">
        <v>2.7</v>
      </c>
      <c r="U8368">
        <v>185</v>
      </c>
      <c r="V8368">
        <v>191</v>
      </c>
      <c r="W8368">
        <v>189</v>
      </c>
      <c r="X8368">
        <v>93</v>
      </c>
      <c r="Y8368">
        <v>129</v>
      </c>
      <c r="Z8368">
        <v>151</v>
      </c>
      <c r="AA8368">
        <f t="shared" si="1744"/>
        <v>938</v>
      </c>
      <c r="AB8368">
        <f t="shared" si="1749"/>
        <v>1.5630673513723748E-4</v>
      </c>
      <c r="AC8368" s="175"/>
    </row>
    <row r="8369" spans="1:29">
      <c r="A8369" t="s">
        <v>17971</v>
      </c>
      <c r="B8369" t="s">
        <v>17972</v>
      </c>
      <c r="C8369">
        <v>3.6</v>
      </c>
      <c r="D8369">
        <v>3.93</v>
      </c>
      <c r="E8369">
        <v>2.61</v>
      </c>
      <c r="F8369">
        <v>4.37</v>
      </c>
      <c r="G8369">
        <v>5.05</v>
      </c>
      <c r="H8369">
        <v>2.5499999999999998</v>
      </c>
      <c r="I8369">
        <v>4.63</v>
      </c>
      <c r="J8369">
        <v>5.33</v>
      </c>
      <c r="K8369">
        <v>2.7</v>
      </c>
      <c r="U8369">
        <v>173</v>
      </c>
      <c r="V8369">
        <v>188</v>
      </c>
      <c r="W8369">
        <v>187</v>
      </c>
      <c r="X8369">
        <v>94</v>
      </c>
      <c r="Y8369">
        <v>130</v>
      </c>
      <c r="Z8369">
        <v>145</v>
      </c>
      <c r="AA8369">
        <f t="shared" si="1744"/>
        <v>917</v>
      </c>
      <c r="AB8369">
        <f t="shared" si="1749"/>
        <v>1.5280733061923962E-4</v>
      </c>
      <c r="AC8369" s="175">
        <f t="shared" ref="AC8369:AC8429" si="1756">SUM(AB8369:AB8372)/4</f>
        <v>1.4697498975590987E-4</v>
      </c>
    </row>
    <row r="8370" spans="1:29">
      <c r="A8370" t="s">
        <v>17973</v>
      </c>
      <c r="B8370" t="s">
        <v>17974</v>
      </c>
      <c r="C8370">
        <v>3.58</v>
      </c>
      <c r="D8370">
        <v>3.92</v>
      </c>
      <c r="E8370">
        <v>2.6</v>
      </c>
      <c r="F8370">
        <v>4.37</v>
      </c>
      <c r="G8370">
        <v>5.0599999999999996</v>
      </c>
      <c r="H8370">
        <v>2.56</v>
      </c>
      <c r="I8370">
        <v>4.6100000000000003</v>
      </c>
      <c r="J8370">
        <v>5.32</v>
      </c>
      <c r="K8370">
        <v>2.7</v>
      </c>
      <c r="U8370">
        <v>169</v>
      </c>
      <c r="V8370">
        <v>189</v>
      </c>
      <c r="W8370">
        <v>192</v>
      </c>
      <c r="X8370">
        <v>83</v>
      </c>
      <c r="Y8370">
        <v>119</v>
      </c>
      <c r="Z8370">
        <v>117</v>
      </c>
      <c r="AA8370">
        <f t="shared" si="1744"/>
        <v>869</v>
      </c>
      <c r="AB8370">
        <f t="shared" si="1749"/>
        <v>1.4480869172095882E-4</v>
      </c>
      <c r="AC8370" s="175"/>
    </row>
    <row r="8371" spans="1:29">
      <c r="A8371" t="s">
        <v>17975</v>
      </c>
      <c r="B8371" t="s">
        <v>17976</v>
      </c>
      <c r="C8371">
        <v>3.54</v>
      </c>
      <c r="D8371">
        <v>3.89</v>
      </c>
      <c r="E8371">
        <v>2.58</v>
      </c>
      <c r="F8371">
        <v>4.33</v>
      </c>
      <c r="G8371">
        <v>5.04</v>
      </c>
      <c r="H8371">
        <v>2.56</v>
      </c>
      <c r="I8371">
        <v>4.5599999999999996</v>
      </c>
      <c r="J8371">
        <v>5.29</v>
      </c>
      <c r="K8371">
        <v>2.7</v>
      </c>
      <c r="U8371">
        <v>178</v>
      </c>
      <c r="V8371">
        <v>188</v>
      </c>
      <c r="W8371">
        <v>198</v>
      </c>
      <c r="X8371">
        <v>77</v>
      </c>
      <c r="Y8371">
        <v>122</v>
      </c>
      <c r="Z8371">
        <v>112</v>
      </c>
      <c r="AA8371">
        <f t="shared" si="1744"/>
        <v>875</v>
      </c>
      <c r="AB8371">
        <f t="shared" si="1749"/>
        <v>1.4580852158324392E-4</v>
      </c>
      <c r="AC8371" s="175"/>
    </row>
    <row r="8372" spans="1:29">
      <c r="A8372" t="s">
        <v>17977</v>
      </c>
      <c r="B8372" t="s">
        <v>17978</v>
      </c>
      <c r="C8372">
        <v>3.46</v>
      </c>
      <c r="D8372">
        <v>3.83</v>
      </c>
      <c r="E8372">
        <v>2.5499999999999998</v>
      </c>
      <c r="F8372">
        <v>4.24</v>
      </c>
      <c r="G8372">
        <v>4.9800000000000004</v>
      </c>
      <c r="H8372">
        <v>2.5499999999999998</v>
      </c>
      <c r="I8372">
        <v>4.4800000000000004</v>
      </c>
      <c r="J8372">
        <v>5.25</v>
      </c>
      <c r="K8372">
        <v>2.7</v>
      </c>
      <c r="U8372">
        <v>176</v>
      </c>
      <c r="V8372">
        <v>196</v>
      </c>
      <c r="W8372">
        <v>208</v>
      </c>
      <c r="X8372">
        <v>76</v>
      </c>
      <c r="Y8372">
        <v>111</v>
      </c>
      <c r="Z8372">
        <v>100</v>
      </c>
      <c r="AA8372">
        <f t="shared" si="1744"/>
        <v>867</v>
      </c>
      <c r="AB8372">
        <f t="shared" si="1749"/>
        <v>1.4447541510019711E-4</v>
      </c>
      <c r="AC8372" s="175"/>
    </row>
    <row r="8373" spans="1:29">
      <c r="A8373" t="s">
        <v>17979</v>
      </c>
      <c r="B8373" t="s">
        <v>17980</v>
      </c>
      <c r="C8373">
        <v>3.4</v>
      </c>
      <c r="D8373">
        <v>3.79</v>
      </c>
      <c r="E8373">
        <v>2.5299999999999998</v>
      </c>
      <c r="F8373">
        <v>4.1399999999999997</v>
      </c>
      <c r="G8373">
        <v>4.9000000000000004</v>
      </c>
      <c r="H8373">
        <v>2.52</v>
      </c>
      <c r="I8373">
        <v>4.42</v>
      </c>
      <c r="J8373">
        <v>5.21</v>
      </c>
      <c r="K8373">
        <v>2.7</v>
      </c>
      <c r="U8373">
        <v>185</v>
      </c>
      <c r="V8373">
        <v>207</v>
      </c>
      <c r="W8373">
        <v>217</v>
      </c>
      <c r="X8373">
        <v>71</v>
      </c>
      <c r="Y8373">
        <v>109</v>
      </c>
      <c r="Z8373">
        <v>118</v>
      </c>
      <c r="AA8373">
        <f t="shared" si="1744"/>
        <v>907</v>
      </c>
      <c r="AB8373">
        <f t="shared" si="1749"/>
        <v>1.5114094751543113E-4</v>
      </c>
      <c r="AC8373" s="175">
        <f t="shared" ref="AC8373:AC8433" si="1757">SUM(AB8373:AB8376)/4</f>
        <v>1.61305884448663E-4</v>
      </c>
    </row>
    <row r="8374" spans="1:29">
      <c r="A8374" t="s">
        <v>17981</v>
      </c>
      <c r="B8374" t="s">
        <v>17982</v>
      </c>
      <c r="C8374">
        <v>3.36</v>
      </c>
      <c r="D8374">
        <v>3.76</v>
      </c>
      <c r="E8374">
        <v>2.5099999999999998</v>
      </c>
      <c r="F8374">
        <v>4.08</v>
      </c>
      <c r="G8374">
        <v>4.8499999999999996</v>
      </c>
      <c r="H8374">
        <v>2.5099999999999998</v>
      </c>
      <c r="I8374">
        <v>4.38</v>
      </c>
      <c r="J8374">
        <v>5.19</v>
      </c>
      <c r="K8374">
        <v>2.7</v>
      </c>
      <c r="U8374">
        <v>196</v>
      </c>
      <c r="V8374">
        <v>215</v>
      </c>
      <c r="W8374">
        <v>226</v>
      </c>
      <c r="X8374">
        <v>73</v>
      </c>
      <c r="Y8374">
        <v>117</v>
      </c>
      <c r="Z8374">
        <v>139</v>
      </c>
      <c r="AA8374">
        <f t="shared" si="1744"/>
        <v>966</v>
      </c>
      <c r="AB8374">
        <f t="shared" si="1749"/>
        <v>1.609726078279013E-4</v>
      </c>
      <c r="AC8374" s="175"/>
    </row>
    <row r="8375" spans="1:29">
      <c r="A8375" t="s">
        <v>17983</v>
      </c>
      <c r="B8375" t="s">
        <v>17984</v>
      </c>
      <c r="C8375">
        <v>3.33</v>
      </c>
      <c r="D8375">
        <v>3.73</v>
      </c>
      <c r="E8375">
        <v>2.5</v>
      </c>
      <c r="F8375">
        <v>4.0199999999999996</v>
      </c>
      <c r="G8375">
        <v>4.8099999999999996</v>
      </c>
      <c r="H8375">
        <v>2.4900000000000002</v>
      </c>
      <c r="I8375">
        <v>4.3499999999999996</v>
      </c>
      <c r="J8375">
        <v>5.17</v>
      </c>
      <c r="K8375">
        <v>2.7</v>
      </c>
      <c r="U8375">
        <v>194</v>
      </c>
      <c r="V8375">
        <v>222</v>
      </c>
      <c r="W8375">
        <v>232</v>
      </c>
      <c r="X8375">
        <v>84</v>
      </c>
      <c r="Y8375">
        <v>123</v>
      </c>
      <c r="Z8375">
        <v>135</v>
      </c>
      <c r="AA8375">
        <f t="shared" si="1744"/>
        <v>990</v>
      </c>
      <c r="AB8375">
        <f t="shared" si="1749"/>
        <v>1.6497192727704169E-4</v>
      </c>
      <c r="AC8375" s="175"/>
    </row>
    <row r="8376" spans="1:29">
      <c r="A8376" t="s">
        <v>17985</v>
      </c>
      <c r="B8376" t="s">
        <v>17986</v>
      </c>
      <c r="C8376">
        <v>3.3</v>
      </c>
      <c r="D8376">
        <v>3.71</v>
      </c>
      <c r="E8376">
        <v>2.4900000000000002</v>
      </c>
      <c r="F8376">
        <v>3.99</v>
      </c>
      <c r="G8376">
        <v>4.78</v>
      </c>
      <c r="H8376">
        <v>2.48</v>
      </c>
      <c r="I8376">
        <v>4.32</v>
      </c>
      <c r="J8376">
        <v>5.16</v>
      </c>
      <c r="K8376">
        <v>2.7</v>
      </c>
      <c r="U8376">
        <v>188</v>
      </c>
      <c r="V8376">
        <v>225</v>
      </c>
      <c r="W8376">
        <v>232</v>
      </c>
      <c r="X8376">
        <v>95</v>
      </c>
      <c r="Y8376">
        <v>127</v>
      </c>
      <c r="Z8376">
        <v>142</v>
      </c>
      <c r="AA8376">
        <f t="shared" si="1744"/>
        <v>1009</v>
      </c>
      <c r="AB8376">
        <f t="shared" si="1749"/>
        <v>1.6813805517427785E-4</v>
      </c>
      <c r="AC8376" s="175"/>
    </row>
    <row r="8377" spans="1:29">
      <c r="A8377" t="s">
        <v>17987</v>
      </c>
      <c r="B8377" t="s">
        <v>17988</v>
      </c>
      <c r="C8377">
        <v>3.27</v>
      </c>
      <c r="D8377">
        <v>3.68</v>
      </c>
      <c r="E8377">
        <v>2.48</v>
      </c>
      <c r="F8377">
        <v>3.94</v>
      </c>
      <c r="G8377">
        <v>4.75</v>
      </c>
      <c r="H8377">
        <v>2.4700000000000002</v>
      </c>
      <c r="I8377">
        <v>4.29</v>
      </c>
      <c r="J8377">
        <v>5.14</v>
      </c>
      <c r="K8377">
        <v>2.7</v>
      </c>
      <c r="U8377">
        <v>194</v>
      </c>
      <c r="V8377">
        <v>219</v>
      </c>
      <c r="W8377">
        <v>220</v>
      </c>
      <c r="X8377">
        <v>95</v>
      </c>
      <c r="Y8377">
        <v>138</v>
      </c>
      <c r="Z8377">
        <v>147</v>
      </c>
      <c r="AA8377">
        <f t="shared" si="1744"/>
        <v>1013</v>
      </c>
      <c r="AB8377">
        <f t="shared" si="1749"/>
        <v>1.6880460841580124E-4</v>
      </c>
      <c r="AC8377" s="175">
        <f t="shared" ref="AC8377" si="1758">SUM(AB8377:AB8380)/4</f>
        <v>1.3726830817622533E-4</v>
      </c>
    </row>
    <row r="8378" spans="1:29">
      <c r="A8378" t="s">
        <v>17989</v>
      </c>
      <c r="B8378" t="s">
        <v>17990</v>
      </c>
      <c r="C8378">
        <v>3.23</v>
      </c>
      <c r="D8378">
        <v>3.65</v>
      </c>
      <c r="E8378">
        <v>2.4700000000000002</v>
      </c>
      <c r="F8378">
        <v>3.88</v>
      </c>
      <c r="G8378">
        <v>4.71</v>
      </c>
      <c r="H8378">
        <v>2.46</v>
      </c>
      <c r="I8378">
        <v>4.25</v>
      </c>
      <c r="J8378">
        <v>5.12</v>
      </c>
      <c r="K8378">
        <v>2.7</v>
      </c>
      <c r="U8378">
        <v>180</v>
      </c>
      <c r="V8378">
        <v>198</v>
      </c>
      <c r="W8378">
        <v>194</v>
      </c>
      <c r="X8378">
        <v>108</v>
      </c>
      <c r="Y8378">
        <v>134</v>
      </c>
      <c r="Z8378">
        <v>126</v>
      </c>
      <c r="AA8378">
        <f t="shared" si="1744"/>
        <v>940</v>
      </c>
      <c r="AB8378">
        <f t="shared" si="1749"/>
        <v>1.5664001175799919E-4</v>
      </c>
      <c r="AC8378" s="175"/>
    </row>
    <row r="8379" spans="1:29">
      <c r="A8379" t="s">
        <v>17991</v>
      </c>
      <c r="B8379" t="s">
        <v>17992</v>
      </c>
      <c r="C8379">
        <v>3.21</v>
      </c>
      <c r="D8379">
        <v>3.64</v>
      </c>
      <c r="E8379">
        <v>2.46</v>
      </c>
      <c r="F8379">
        <v>3.85</v>
      </c>
      <c r="G8379">
        <v>4.68</v>
      </c>
      <c r="H8379">
        <v>2.4500000000000002</v>
      </c>
      <c r="I8379">
        <v>4.2300000000000004</v>
      </c>
      <c r="J8379">
        <v>5.1100000000000003</v>
      </c>
      <c r="K8379">
        <v>2.7</v>
      </c>
      <c r="U8379">
        <v>166</v>
      </c>
      <c r="V8379">
        <v>167</v>
      </c>
      <c r="W8379">
        <v>138</v>
      </c>
      <c r="X8379">
        <v>94</v>
      </c>
      <c r="Y8379">
        <v>122</v>
      </c>
      <c r="Z8379">
        <v>73</v>
      </c>
      <c r="AA8379">
        <f t="shared" si="1744"/>
        <v>760</v>
      </c>
      <c r="AB8379">
        <f t="shared" si="1749"/>
        <v>1.2664511588944614E-4</v>
      </c>
      <c r="AC8379" s="175"/>
    </row>
    <row r="8380" spans="1:29">
      <c r="A8380" t="s">
        <v>17993</v>
      </c>
      <c r="B8380" t="s">
        <v>17994</v>
      </c>
      <c r="C8380">
        <v>3.18</v>
      </c>
      <c r="D8380">
        <v>3.61</v>
      </c>
      <c r="E8380">
        <v>2.4500000000000002</v>
      </c>
      <c r="F8380">
        <v>3.8</v>
      </c>
      <c r="G8380">
        <v>4.6399999999999997</v>
      </c>
      <c r="H8380">
        <v>2.44</v>
      </c>
      <c r="I8380">
        <v>4.2</v>
      </c>
      <c r="J8380">
        <v>5.09</v>
      </c>
      <c r="K8380">
        <v>2.7</v>
      </c>
      <c r="U8380">
        <v>151</v>
      </c>
      <c r="V8380">
        <v>122</v>
      </c>
      <c r="W8380">
        <v>109</v>
      </c>
      <c r="X8380">
        <v>79</v>
      </c>
      <c r="Y8380">
        <v>91</v>
      </c>
      <c r="Z8380">
        <v>30</v>
      </c>
      <c r="AA8380">
        <f t="shared" si="1744"/>
        <v>582</v>
      </c>
      <c r="AB8380">
        <f t="shared" si="1749"/>
        <v>9.6983496641654806E-5</v>
      </c>
      <c r="AC8380" s="175"/>
    </row>
    <row r="8381" spans="1:29">
      <c r="A8381" t="s">
        <v>17995</v>
      </c>
      <c r="B8381" t="s">
        <v>17996</v>
      </c>
      <c r="C8381">
        <v>3.15</v>
      </c>
      <c r="D8381">
        <v>3.58</v>
      </c>
      <c r="E8381">
        <v>2.44</v>
      </c>
      <c r="F8381">
        <v>3.75</v>
      </c>
      <c r="G8381">
        <v>4.5999999999999996</v>
      </c>
      <c r="H8381">
        <v>2.42</v>
      </c>
      <c r="I8381">
        <v>4.17</v>
      </c>
      <c r="J8381">
        <v>5.07</v>
      </c>
      <c r="K8381">
        <v>2.7</v>
      </c>
      <c r="U8381">
        <v>130</v>
      </c>
      <c r="V8381">
        <v>92</v>
      </c>
      <c r="W8381">
        <v>92</v>
      </c>
      <c r="X8381">
        <v>69</v>
      </c>
      <c r="Y8381">
        <v>68</v>
      </c>
      <c r="Z8381">
        <v>13</v>
      </c>
      <c r="AA8381">
        <f t="shared" si="1744"/>
        <v>464</v>
      </c>
      <c r="AB8381">
        <f t="shared" si="1749"/>
        <v>7.7320176016714494E-5</v>
      </c>
      <c r="AC8381" s="175">
        <f t="shared" ref="AC8381:AC8441" si="1759">SUM(AB8381:AB8384)/4</f>
        <v>8.4902219139043169E-5</v>
      </c>
    </row>
    <row r="8382" spans="1:29">
      <c r="A8382" t="s">
        <v>17997</v>
      </c>
      <c r="B8382" t="s">
        <v>17998</v>
      </c>
      <c r="C8382">
        <v>3.14</v>
      </c>
      <c r="D8382">
        <v>3.58</v>
      </c>
      <c r="E8382">
        <v>2.4300000000000002</v>
      </c>
      <c r="F8382">
        <v>3.74</v>
      </c>
      <c r="G8382">
        <v>4.59</v>
      </c>
      <c r="H8382">
        <v>2.41</v>
      </c>
      <c r="I8382">
        <v>4.16</v>
      </c>
      <c r="J8382">
        <v>5.07</v>
      </c>
      <c r="K8382">
        <v>2.7</v>
      </c>
      <c r="U8382">
        <v>135</v>
      </c>
      <c r="V8382">
        <v>101</v>
      </c>
      <c r="W8382">
        <v>97</v>
      </c>
      <c r="X8382">
        <v>87</v>
      </c>
      <c r="Y8382">
        <v>71</v>
      </c>
      <c r="Z8382">
        <v>15</v>
      </c>
      <c r="AA8382">
        <f t="shared" si="1744"/>
        <v>506</v>
      </c>
      <c r="AB8382">
        <f t="shared" si="1749"/>
        <v>8.4318985052710192E-5</v>
      </c>
      <c r="AC8382" s="175"/>
    </row>
    <row r="8383" spans="1:29">
      <c r="A8383" t="s">
        <v>17999</v>
      </c>
      <c r="B8383" t="s">
        <v>18000</v>
      </c>
      <c r="C8383">
        <v>3.14</v>
      </c>
      <c r="D8383">
        <v>3.57</v>
      </c>
      <c r="E8383">
        <v>2.4300000000000002</v>
      </c>
      <c r="F8383">
        <v>3.72</v>
      </c>
      <c r="G8383">
        <v>4.57</v>
      </c>
      <c r="H8383">
        <v>2.41</v>
      </c>
      <c r="I8383">
        <v>4.1500000000000004</v>
      </c>
      <c r="J8383">
        <v>5.07</v>
      </c>
      <c r="K8383">
        <v>2.7</v>
      </c>
      <c r="U8383">
        <v>140</v>
      </c>
      <c r="V8383">
        <v>97</v>
      </c>
      <c r="W8383">
        <v>101</v>
      </c>
      <c r="X8383">
        <v>90</v>
      </c>
      <c r="Y8383">
        <v>69</v>
      </c>
      <c r="Z8383">
        <v>12</v>
      </c>
      <c r="AA8383">
        <f t="shared" si="1744"/>
        <v>509</v>
      </c>
      <c r="AB8383">
        <f t="shared" si="1749"/>
        <v>8.4818899983852742E-5</v>
      </c>
      <c r="AC8383" s="175"/>
    </row>
    <row r="8384" spans="1:29">
      <c r="A8384" t="s">
        <v>18001</v>
      </c>
      <c r="B8384" t="s">
        <v>18002</v>
      </c>
      <c r="C8384">
        <v>3.14</v>
      </c>
      <c r="D8384">
        <v>3.57</v>
      </c>
      <c r="E8384">
        <v>2.4300000000000002</v>
      </c>
      <c r="F8384">
        <v>3.71</v>
      </c>
      <c r="G8384">
        <v>4.5599999999999996</v>
      </c>
      <c r="H8384">
        <v>2.4</v>
      </c>
      <c r="I8384">
        <v>4.1500000000000004</v>
      </c>
      <c r="J8384">
        <v>5.07</v>
      </c>
      <c r="K8384">
        <v>2.7</v>
      </c>
      <c r="U8384">
        <v>156</v>
      </c>
      <c r="V8384">
        <v>109</v>
      </c>
      <c r="W8384">
        <v>113</v>
      </c>
      <c r="X8384">
        <v>92</v>
      </c>
      <c r="Y8384">
        <v>66</v>
      </c>
      <c r="Z8384">
        <v>23</v>
      </c>
      <c r="AA8384">
        <f t="shared" si="1744"/>
        <v>559</v>
      </c>
      <c r="AB8384">
        <f t="shared" si="1749"/>
        <v>9.3150815502895262E-5</v>
      </c>
      <c r="AC8384" s="175"/>
    </row>
    <row r="8385" spans="1:29">
      <c r="A8385" t="s">
        <v>18003</v>
      </c>
      <c r="B8385" t="s">
        <v>18004</v>
      </c>
      <c r="C8385">
        <v>3.16</v>
      </c>
      <c r="D8385">
        <v>3.59</v>
      </c>
      <c r="E8385">
        <v>2.44</v>
      </c>
      <c r="F8385">
        <v>3.73</v>
      </c>
      <c r="G8385">
        <v>4.57</v>
      </c>
      <c r="H8385">
        <v>2.4</v>
      </c>
      <c r="I8385">
        <v>4.17</v>
      </c>
      <c r="J8385">
        <v>5.08</v>
      </c>
      <c r="K8385">
        <v>2.7</v>
      </c>
      <c r="U8385">
        <v>170</v>
      </c>
      <c r="V8385">
        <v>140</v>
      </c>
      <c r="W8385">
        <v>142</v>
      </c>
      <c r="X8385">
        <v>123</v>
      </c>
      <c r="Y8385">
        <v>106</v>
      </c>
      <c r="Z8385">
        <v>53</v>
      </c>
      <c r="AA8385">
        <f t="shared" si="1744"/>
        <v>734</v>
      </c>
      <c r="AB8385">
        <f t="shared" si="1749"/>
        <v>1.2231251981954403E-4</v>
      </c>
      <c r="AC8385" s="175">
        <f t="shared" ref="AC8385:AC8445" si="1760">SUM(AB8385:AB8388)/4</f>
        <v>1.8046929014246075E-4</v>
      </c>
    </row>
    <row r="8386" spans="1:29">
      <c r="A8386" t="s">
        <v>18005</v>
      </c>
      <c r="B8386" t="s">
        <v>18006</v>
      </c>
      <c r="C8386">
        <v>3.16</v>
      </c>
      <c r="D8386">
        <v>3.59</v>
      </c>
      <c r="E8386">
        <v>2.44</v>
      </c>
      <c r="F8386">
        <v>3.73</v>
      </c>
      <c r="G8386">
        <v>4.57</v>
      </c>
      <c r="H8386">
        <v>2.4</v>
      </c>
      <c r="I8386">
        <v>4.18</v>
      </c>
      <c r="J8386">
        <v>5.08</v>
      </c>
      <c r="K8386">
        <v>2.7</v>
      </c>
      <c r="U8386">
        <v>174</v>
      </c>
      <c r="V8386">
        <v>211</v>
      </c>
      <c r="W8386">
        <v>191</v>
      </c>
      <c r="X8386">
        <v>199</v>
      </c>
      <c r="Y8386">
        <v>144</v>
      </c>
      <c r="Z8386">
        <v>168</v>
      </c>
      <c r="AA8386">
        <f t="shared" si="1744"/>
        <v>1087</v>
      </c>
      <c r="AB8386">
        <f t="shared" si="1749"/>
        <v>1.8113584338398417E-4</v>
      </c>
      <c r="AC8386" s="175"/>
    </row>
    <row r="8387" spans="1:29">
      <c r="A8387" t="s">
        <v>18007</v>
      </c>
      <c r="B8387" t="s">
        <v>18008</v>
      </c>
      <c r="C8387">
        <v>3.17</v>
      </c>
      <c r="D8387">
        <v>3.6</v>
      </c>
      <c r="E8387">
        <v>2.4500000000000002</v>
      </c>
      <c r="F8387">
        <v>3.74</v>
      </c>
      <c r="G8387">
        <v>4.58</v>
      </c>
      <c r="H8387">
        <v>2.4</v>
      </c>
      <c r="I8387">
        <v>4.1900000000000004</v>
      </c>
      <c r="J8387">
        <v>5.09</v>
      </c>
      <c r="K8387">
        <v>2.7</v>
      </c>
      <c r="U8387">
        <v>205</v>
      </c>
      <c r="V8387">
        <v>221</v>
      </c>
      <c r="W8387">
        <v>235</v>
      </c>
      <c r="X8387">
        <v>219</v>
      </c>
      <c r="Y8387">
        <v>122</v>
      </c>
      <c r="Z8387">
        <v>262</v>
      </c>
      <c r="AA8387">
        <f t="shared" si="1744"/>
        <v>1264</v>
      </c>
      <c r="AB8387">
        <f t="shared" si="1749"/>
        <v>2.1063082432139465E-4</v>
      </c>
      <c r="AC8387" s="175"/>
    </row>
    <row r="8388" spans="1:29">
      <c r="A8388" t="s">
        <v>18009</v>
      </c>
      <c r="B8388" t="s">
        <v>18010</v>
      </c>
      <c r="C8388">
        <v>3.18</v>
      </c>
      <c r="D8388">
        <v>3.61</v>
      </c>
      <c r="E8388">
        <v>2.4500000000000002</v>
      </c>
      <c r="F8388">
        <v>3.75</v>
      </c>
      <c r="G8388">
        <v>4.59</v>
      </c>
      <c r="H8388">
        <v>2.41</v>
      </c>
      <c r="I8388">
        <v>4.2</v>
      </c>
      <c r="J8388">
        <v>5.09</v>
      </c>
      <c r="K8388">
        <v>2.7</v>
      </c>
      <c r="U8388">
        <v>221</v>
      </c>
      <c r="V8388">
        <v>204</v>
      </c>
      <c r="W8388">
        <v>223</v>
      </c>
      <c r="X8388">
        <v>219</v>
      </c>
      <c r="Y8388">
        <v>154</v>
      </c>
      <c r="Z8388">
        <v>226</v>
      </c>
      <c r="AA8388">
        <f t="shared" si="1744"/>
        <v>1247</v>
      </c>
      <c r="AB8388">
        <f t="shared" si="1749"/>
        <v>2.0779797304492018E-4</v>
      </c>
      <c r="AC8388" s="175"/>
    </row>
    <row r="8389" spans="1:29">
      <c r="A8389" t="s">
        <v>18011</v>
      </c>
      <c r="B8389" t="s">
        <v>18012</v>
      </c>
      <c r="C8389">
        <v>3.2</v>
      </c>
      <c r="D8389">
        <v>3.63</v>
      </c>
      <c r="E8389">
        <v>2.46</v>
      </c>
      <c r="F8389">
        <v>3.77</v>
      </c>
      <c r="G8389">
        <v>4.59</v>
      </c>
      <c r="H8389">
        <v>2.4</v>
      </c>
      <c r="I8389">
        <v>4.22</v>
      </c>
      <c r="J8389">
        <v>5.0999999999999996</v>
      </c>
      <c r="K8389">
        <v>2.7</v>
      </c>
      <c r="U8389">
        <v>241</v>
      </c>
      <c r="V8389">
        <v>203</v>
      </c>
      <c r="W8389">
        <v>212</v>
      </c>
      <c r="X8389">
        <v>155</v>
      </c>
      <c r="Y8389">
        <v>138</v>
      </c>
      <c r="Z8389">
        <v>171</v>
      </c>
      <c r="AA8389">
        <f t="shared" si="1744"/>
        <v>1120</v>
      </c>
      <c r="AB8389">
        <f t="shared" si="1749"/>
        <v>1.8663490762655221E-4</v>
      </c>
      <c r="AC8389" s="175">
        <f t="shared" ref="AC8389:AC8449" si="1761">SUM(AB8389:AB8392)/4</f>
        <v>1.7230401293379907E-4</v>
      </c>
    </row>
    <row r="8390" spans="1:29">
      <c r="A8390" t="s">
        <v>18013</v>
      </c>
      <c r="B8390" t="s">
        <v>18014</v>
      </c>
      <c r="C8390">
        <v>3.27</v>
      </c>
      <c r="D8390">
        <v>3.69</v>
      </c>
      <c r="E8390">
        <v>2.48</v>
      </c>
      <c r="F8390">
        <v>3.84</v>
      </c>
      <c r="G8390">
        <v>4.6399999999999997</v>
      </c>
      <c r="H8390">
        <v>2.41</v>
      </c>
      <c r="I8390">
        <v>4.29</v>
      </c>
      <c r="J8390">
        <v>5.14</v>
      </c>
      <c r="K8390">
        <v>2.7</v>
      </c>
      <c r="U8390">
        <v>227</v>
      </c>
      <c r="V8390">
        <v>190</v>
      </c>
      <c r="W8390">
        <v>196</v>
      </c>
      <c r="X8390">
        <v>143</v>
      </c>
      <c r="Y8390">
        <v>140</v>
      </c>
      <c r="Z8390">
        <v>164</v>
      </c>
      <c r="AA8390">
        <f t="shared" ref="AA8390:AA8453" si="1762">SUM(U8390:Z8390)</f>
        <v>1060</v>
      </c>
      <c r="AB8390">
        <f t="shared" si="1749"/>
        <v>1.7663660900370121E-4</v>
      </c>
      <c r="AC8390" s="175"/>
    </row>
    <row r="8391" spans="1:29">
      <c r="A8391" t="s">
        <v>18015</v>
      </c>
      <c r="B8391" t="s">
        <v>18016</v>
      </c>
      <c r="C8391">
        <v>3.39</v>
      </c>
      <c r="D8391">
        <v>3.78</v>
      </c>
      <c r="E8391">
        <v>2.5299999999999998</v>
      </c>
      <c r="F8391">
        <v>4.01</v>
      </c>
      <c r="G8391">
        <v>4.76</v>
      </c>
      <c r="H8391">
        <v>2.44</v>
      </c>
      <c r="I8391">
        <v>4.41</v>
      </c>
      <c r="J8391">
        <v>5.21</v>
      </c>
      <c r="K8391">
        <v>2.7</v>
      </c>
      <c r="U8391">
        <v>211</v>
      </c>
      <c r="V8391">
        <v>184</v>
      </c>
      <c r="W8391">
        <v>183</v>
      </c>
      <c r="X8391">
        <v>140</v>
      </c>
      <c r="Y8391">
        <v>133</v>
      </c>
      <c r="Z8391">
        <v>149</v>
      </c>
      <c r="AA8391">
        <f t="shared" si="1762"/>
        <v>1000</v>
      </c>
      <c r="AB8391">
        <f t="shared" si="1749"/>
        <v>1.6663831038085018E-4</v>
      </c>
      <c r="AC8391" s="175"/>
    </row>
    <row r="8392" spans="1:29">
      <c r="A8392" t="s">
        <v>18017</v>
      </c>
      <c r="B8392" t="s">
        <v>18018</v>
      </c>
      <c r="C8392">
        <v>3.48</v>
      </c>
      <c r="D8392">
        <v>3.85</v>
      </c>
      <c r="E8392">
        <v>2.56</v>
      </c>
      <c r="F8392">
        <v>4.16</v>
      </c>
      <c r="G8392">
        <v>4.88</v>
      </c>
      <c r="H8392">
        <v>2.4900000000000002</v>
      </c>
      <c r="I8392">
        <v>4.5</v>
      </c>
      <c r="J8392">
        <v>5.26</v>
      </c>
      <c r="K8392">
        <v>2.7</v>
      </c>
      <c r="U8392">
        <v>194</v>
      </c>
      <c r="V8392">
        <v>178</v>
      </c>
      <c r="W8392">
        <v>173</v>
      </c>
      <c r="X8392">
        <v>131</v>
      </c>
      <c r="Y8392">
        <v>129</v>
      </c>
      <c r="Z8392">
        <v>151</v>
      </c>
      <c r="AA8392">
        <f t="shared" si="1762"/>
        <v>956</v>
      </c>
      <c r="AB8392">
        <f t="shared" si="1749"/>
        <v>1.5930622472409278E-4</v>
      </c>
      <c r="AC8392" s="175"/>
    </row>
    <row r="8393" spans="1:29">
      <c r="A8393" t="s">
        <v>18019</v>
      </c>
      <c r="B8393" t="s">
        <v>18020</v>
      </c>
      <c r="C8393">
        <v>3.55</v>
      </c>
      <c r="D8393">
        <v>3.9</v>
      </c>
      <c r="E8393">
        <v>2.59</v>
      </c>
      <c r="F8393">
        <v>4.29</v>
      </c>
      <c r="G8393">
        <v>4.99</v>
      </c>
      <c r="H8393">
        <v>2.5299999999999998</v>
      </c>
      <c r="I8393">
        <v>4.58</v>
      </c>
      <c r="J8393">
        <v>5.3</v>
      </c>
      <c r="K8393">
        <v>2.7</v>
      </c>
      <c r="U8393">
        <v>188</v>
      </c>
      <c r="V8393">
        <v>174</v>
      </c>
      <c r="W8393">
        <v>171</v>
      </c>
      <c r="X8393">
        <v>124</v>
      </c>
      <c r="Y8393">
        <v>130</v>
      </c>
      <c r="Z8393">
        <v>145</v>
      </c>
      <c r="AA8393">
        <f t="shared" si="1762"/>
        <v>932</v>
      </c>
      <c r="AB8393">
        <f t="shared" si="1749"/>
        <v>1.5530690527495238E-4</v>
      </c>
      <c r="AC8393" s="175">
        <f t="shared" ref="AC8393:AC8453" si="1763">SUM(AB8393:AB8396)/4</f>
        <v>1.4718328764388593E-4</v>
      </c>
    </row>
    <row r="8394" spans="1:29">
      <c r="A8394" t="s">
        <v>18021</v>
      </c>
      <c r="B8394" t="s">
        <v>18022</v>
      </c>
      <c r="C8394">
        <v>3.59</v>
      </c>
      <c r="D8394">
        <v>3.92</v>
      </c>
      <c r="E8394">
        <v>2.6</v>
      </c>
      <c r="F8394">
        <v>4.37</v>
      </c>
      <c r="G8394">
        <v>5.0599999999999996</v>
      </c>
      <c r="H8394">
        <v>2.56</v>
      </c>
      <c r="I8394">
        <v>4.6100000000000003</v>
      </c>
      <c r="J8394">
        <v>5.32</v>
      </c>
      <c r="K8394">
        <v>2.7</v>
      </c>
      <c r="U8394">
        <v>186</v>
      </c>
      <c r="V8394">
        <v>174</v>
      </c>
      <c r="W8394">
        <v>176</v>
      </c>
      <c r="X8394">
        <v>100</v>
      </c>
      <c r="Y8394">
        <v>119</v>
      </c>
      <c r="Z8394">
        <v>117</v>
      </c>
      <c r="AA8394">
        <f t="shared" si="1762"/>
        <v>872</v>
      </c>
      <c r="AB8394">
        <f t="shared" si="1749"/>
        <v>1.4530860665210135E-4</v>
      </c>
      <c r="AC8394" s="175"/>
    </row>
    <row r="8395" spans="1:29">
      <c r="A8395" t="s">
        <v>18023</v>
      </c>
      <c r="B8395" t="s">
        <v>18024</v>
      </c>
      <c r="C8395">
        <v>3.57</v>
      </c>
      <c r="D8395">
        <v>3.92</v>
      </c>
      <c r="E8395">
        <v>2.59</v>
      </c>
      <c r="F8395">
        <v>4.38</v>
      </c>
      <c r="G8395">
        <v>5.08</v>
      </c>
      <c r="H8395">
        <v>2.58</v>
      </c>
      <c r="I8395">
        <v>4.59</v>
      </c>
      <c r="J8395">
        <v>5.31</v>
      </c>
      <c r="K8395">
        <v>2.7</v>
      </c>
      <c r="U8395">
        <v>185</v>
      </c>
      <c r="V8395">
        <v>173</v>
      </c>
      <c r="W8395">
        <v>182</v>
      </c>
      <c r="X8395">
        <v>93</v>
      </c>
      <c r="Y8395">
        <v>122</v>
      </c>
      <c r="Z8395">
        <v>112</v>
      </c>
      <c r="AA8395">
        <f t="shared" si="1762"/>
        <v>867</v>
      </c>
      <c r="AB8395">
        <f t="shared" si="1749"/>
        <v>1.4447541510019711E-4</v>
      </c>
      <c r="AC8395" s="175"/>
    </row>
    <row r="8396" spans="1:29">
      <c r="A8396" t="s">
        <v>18025</v>
      </c>
      <c r="B8396" t="s">
        <v>18026</v>
      </c>
      <c r="C8396">
        <v>3.51</v>
      </c>
      <c r="D8396">
        <v>3.88</v>
      </c>
      <c r="E8396">
        <v>2.57</v>
      </c>
      <c r="F8396">
        <v>4.34</v>
      </c>
      <c r="G8396">
        <v>5.07</v>
      </c>
      <c r="H8396">
        <v>2.59</v>
      </c>
      <c r="I8396">
        <v>4.53</v>
      </c>
      <c r="J8396">
        <v>5.28</v>
      </c>
      <c r="K8396">
        <v>2.7</v>
      </c>
      <c r="U8396">
        <v>184</v>
      </c>
      <c r="V8396">
        <v>182</v>
      </c>
      <c r="W8396">
        <v>193</v>
      </c>
      <c r="X8396">
        <v>92</v>
      </c>
      <c r="Y8396">
        <v>111</v>
      </c>
      <c r="Z8396">
        <v>100</v>
      </c>
      <c r="AA8396">
        <f t="shared" si="1762"/>
        <v>862</v>
      </c>
      <c r="AB8396">
        <f t="shared" si="1749"/>
        <v>1.4364222354829286E-4</v>
      </c>
      <c r="AC8396" s="175"/>
    </row>
    <row r="8397" spans="1:29">
      <c r="A8397" t="s">
        <v>18027</v>
      </c>
      <c r="B8397" t="s">
        <v>18028</v>
      </c>
      <c r="C8397">
        <v>3.45</v>
      </c>
      <c r="D8397">
        <v>3.83</v>
      </c>
      <c r="E8397">
        <v>2.5499999999999998</v>
      </c>
      <c r="F8397">
        <v>4.25</v>
      </c>
      <c r="G8397">
        <v>5</v>
      </c>
      <c r="H8397">
        <v>2.57</v>
      </c>
      <c r="I8397">
        <v>4.47</v>
      </c>
      <c r="J8397">
        <v>5.24</v>
      </c>
      <c r="K8397">
        <v>2.7</v>
      </c>
      <c r="U8397">
        <v>194</v>
      </c>
      <c r="V8397">
        <v>193</v>
      </c>
      <c r="W8397">
        <v>201</v>
      </c>
      <c r="X8397">
        <v>83</v>
      </c>
      <c r="Y8397">
        <v>109</v>
      </c>
      <c r="Z8397">
        <v>118</v>
      </c>
      <c r="AA8397">
        <f t="shared" si="1762"/>
        <v>898</v>
      </c>
      <c r="AB8397">
        <f t="shared" si="1749"/>
        <v>1.4964120272200346E-4</v>
      </c>
      <c r="AC8397" s="175">
        <f t="shared" ref="AC8397" si="1764">SUM(AB8397:AB8400)/4</f>
        <v>1.5888962894814067E-4</v>
      </c>
    </row>
    <row r="8398" spans="1:29">
      <c r="A8398" t="s">
        <v>18029</v>
      </c>
      <c r="B8398" t="s">
        <v>18030</v>
      </c>
      <c r="C8398">
        <v>3.4</v>
      </c>
      <c r="D8398">
        <v>3.79</v>
      </c>
      <c r="E8398">
        <v>2.5299999999999998</v>
      </c>
      <c r="F8398">
        <v>4.16</v>
      </c>
      <c r="G8398">
        <v>4.93</v>
      </c>
      <c r="H8398">
        <v>2.54</v>
      </c>
      <c r="I8398">
        <v>4.42</v>
      </c>
      <c r="J8398">
        <v>5.22</v>
      </c>
      <c r="K8398">
        <v>2.7</v>
      </c>
      <c r="U8398">
        <v>194</v>
      </c>
      <c r="V8398">
        <v>201</v>
      </c>
      <c r="W8398">
        <v>211</v>
      </c>
      <c r="X8398">
        <v>86</v>
      </c>
      <c r="Y8398">
        <v>117</v>
      </c>
      <c r="Z8398">
        <v>139</v>
      </c>
      <c r="AA8398">
        <f t="shared" si="1762"/>
        <v>948</v>
      </c>
      <c r="AB8398">
        <f t="shared" si="1749"/>
        <v>1.5797311824104597E-4</v>
      </c>
      <c r="AC8398" s="175"/>
    </row>
    <row r="8399" spans="1:29">
      <c r="A8399" t="s">
        <v>18031</v>
      </c>
      <c r="B8399" t="s">
        <v>18032</v>
      </c>
      <c r="C8399">
        <v>3.35</v>
      </c>
      <c r="D8399">
        <v>3.75</v>
      </c>
      <c r="E8399">
        <v>2.5099999999999998</v>
      </c>
      <c r="F8399">
        <v>4.07</v>
      </c>
      <c r="G8399">
        <v>4.8499999999999996</v>
      </c>
      <c r="H8399">
        <v>2.5099999999999998</v>
      </c>
      <c r="I8399">
        <v>4.38</v>
      </c>
      <c r="J8399">
        <v>5.19</v>
      </c>
      <c r="K8399">
        <v>2.7</v>
      </c>
      <c r="U8399">
        <v>197</v>
      </c>
      <c r="V8399">
        <v>209</v>
      </c>
      <c r="W8399">
        <v>218</v>
      </c>
      <c r="X8399">
        <v>90</v>
      </c>
      <c r="Y8399">
        <v>123</v>
      </c>
      <c r="Z8399">
        <v>135</v>
      </c>
      <c r="AA8399">
        <f t="shared" si="1762"/>
        <v>972</v>
      </c>
      <c r="AB8399">
        <f t="shared" si="1749"/>
        <v>1.619724376901864E-4</v>
      </c>
      <c r="AC8399" s="175"/>
    </row>
    <row r="8400" spans="1:29">
      <c r="A8400" t="s">
        <v>18033</v>
      </c>
      <c r="B8400" t="s">
        <v>18034</v>
      </c>
      <c r="C8400">
        <v>3.32</v>
      </c>
      <c r="D8400">
        <v>3.73</v>
      </c>
      <c r="E8400">
        <v>2.5</v>
      </c>
      <c r="F8400">
        <v>4.01</v>
      </c>
      <c r="G8400">
        <v>4.8</v>
      </c>
      <c r="H8400">
        <v>2.4900000000000002</v>
      </c>
      <c r="I8400">
        <v>4.34</v>
      </c>
      <c r="J8400">
        <v>5.17</v>
      </c>
      <c r="K8400">
        <v>2.7</v>
      </c>
      <c r="U8400">
        <v>189</v>
      </c>
      <c r="V8400">
        <v>214</v>
      </c>
      <c r="W8400">
        <v>218</v>
      </c>
      <c r="X8400">
        <v>106</v>
      </c>
      <c r="Y8400">
        <v>127</v>
      </c>
      <c r="Z8400">
        <v>142</v>
      </c>
      <c r="AA8400">
        <f t="shared" si="1762"/>
        <v>996</v>
      </c>
      <c r="AB8400">
        <f t="shared" si="1749"/>
        <v>1.6597175713932679E-4</v>
      </c>
      <c r="AC8400" s="175"/>
    </row>
    <row r="8401" spans="1:29">
      <c r="A8401" t="s">
        <v>18035</v>
      </c>
      <c r="B8401" t="s">
        <v>18036</v>
      </c>
      <c r="C8401">
        <v>3.29</v>
      </c>
      <c r="D8401">
        <v>3.7</v>
      </c>
      <c r="E8401">
        <v>2.4900000000000002</v>
      </c>
      <c r="F8401">
        <v>3.96</v>
      </c>
      <c r="G8401">
        <v>4.76</v>
      </c>
      <c r="H8401">
        <v>2.4700000000000002</v>
      </c>
      <c r="I8401">
        <v>4.32</v>
      </c>
      <c r="J8401">
        <v>5.16</v>
      </c>
      <c r="K8401">
        <v>2.7</v>
      </c>
      <c r="U8401">
        <v>182</v>
      </c>
      <c r="V8401">
        <v>209</v>
      </c>
      <c r="W8401">
        <v>206</v>
      </c>
      <c r="X8401">
        <v>114</v>
      </c>
      <c r="Y8401">
        <v>138</v>
      </c>
      <c r="Z8401">
        <v>147</v>
      </c>
      <c r="AA8401">
        <f t="shared" si="1762"/>
        <v>996</v>
      </c>
      <c r="AB8401">
        <f t="shared" si="1749"/>
        <v>1.6597175713932679E-4</v>
      </c>
      <c r="AC8401" s="175">
        <f t="shared" si="1748"/>
        <v>1.3206086097682378E-4</v>
      </c>
    </row>
    <row r="8402" spans="1:29">
      <c r="A8402" t="s">
        <v>18037</v>
      </c>
      <c r="B8402" t="s">
        <v>18038</v>
      </c>
      <c r="C8402">
        <v>3.27</v>
      </c>
      <c r="D8402">
        <v>3.68</v>
      </c>
      <c r="E8402">
        <v>2.48</v>
      </c>
      <c r="F8402">
        <v>3.92</v>
      </c>
      <c r="G8402">
        <v>4.7300000000000004</v>
      </c>
      <c r="H8402">
        <v>2.46</v>
      </c>
      <c r="I8402">
        <v>4.29</v>
      </c>
      <c r="J8402">
        <v>5.14</v>
      </c>
      <c r="K8402">
        <v>2.7</v>
      </c>
      <c r="U8402">
        <v>172</v>
      </c>
      <c r="V8402">
        <v>189</v>
      </c>
      <c r="W8402">
        <v>181</v>
      </c>
      <c r="X8402">
        <v>104</v>
      </c>
      <c r="Y8402">
        <v>134</v>
      </c>
      <c r="Z8402">
        <v>126</v>
      </c>
      <c r="AA8402">
        <f t="shared" si="1762"/>
        <v>906</v>
      </c>
      <c r="AB8402">
        <f t="shared" si="1749"/>
        <v>1.5097430920505027E-4</v>
      </c>
      <c r="AC8402" s="175"/>
    </row>
    <row r="8403" spans="1:29">
      <c r="A8403" t="s">
        <v>18039</v>
      </c>
      <c r="B8403" t="s">
        <v>18040</v>
      </c>
      <c r="C8403">
        <v>3.25</v>
      </c>
      <c r="D8403">
        <v>3.67</v>
      </c>
      <c r="E8403">
        <v>2.48</v>
      </c>
      <c r="F8403">
        <v>3.89</v>
      </c>
      <c r="G8403">
        <v>4.71</v>
      </c>
      <c r="H8403">
        <v>2.4500000000000002</v>
      </c>
      <c r="I8403">
        <v>4.2699999999999996</v>
      </c>
      <c r="J8403">
        <v>5.13</v>
      </c>
      <c r="K8403">
        <v>2.7</v>
      </c>
      <c r="U8403">
        <v>144</v>
      </c>
      <c r="V8403">
        <v>158</v>
      </c>
      <c r="W8403">
        <v>127</v>
      </c>
      <c r="X8403">
        <v>101</v>
      </c>
      <c r="Y8403">
        <v>122</v>
      </c>
      <c r="Z8403">
        <v>73</v>
      </c>
      <c r="AA8403">
        <f t="shared" si="1762"/>
        <v>725</v>
      </c>
      <c r="AB8403">
        <f t="shared" si="1749"/>
        <v>1.2081277502611639E-4</v>
      </c>
      <c r="AC8403" s="175"/>
    </row>
    <row r="8404" spans="1:29">
      <c r="A8404" t="s">
        <v>18041</v>
      </c>
      <c r="B8404" t="s">
        <v>18042</v>
      </c>
      <c r="C8404">
        <v>3.26</v>
      </c>
      <c r="D8404">
        <v>3.67</v>
      </c>
      <c r="E8404">
        <v>2.48</v>
      </c>
      <c r="F8404">
        <v>3.88</v>
      </c>
      <c r="G8404">
        <v>4.7</v>
      </c>
      <c r="H8404">
        <v>2.44</v>
      </c>
      <c r="I8404">
        <v>4.28</v>
      </c>
      <c r="J8404">
        <v>5.14</v>
      </c>
      <c r="K8404">
        <v>2.7</v>
      </c>
      <c r="U8404">
        <v>132</v>
      </c>
      <c r="V8404">
        <v>116</v>
      </c>
      <c r="W8404">
        <v>98</v>
      </c>
      <c r="X8404">
        <v>76</v>
      </c>
      <c r="Y8404">
        <v>91</v>
      </c>
      <c r="Z8404">
        <v>30</v>
      </c>
      <c r="AA8404">
        <f t="shared" si="1762"/>
        <v>543</v>
      </c>
      <c r="AB8404">
        <f t="shared" si="1749"/>
        <v>9.0484602536801658E-5</v>
      </c>
      <c r="AC8404" s="175"/>
    </row>
    <row r="8405" spans="1:29">
      <c r="A8405" t="s">
        <v>18043</v>
      </c>
      <c r="B8405" t="s">
        <v>18044</v>
      </c>
      <c r="C8405">
        <v>3.25</v>
      </c>
      <c r="D8405">
        <v>3.66</v>
      </c>
      <c r="E8405">
        <v>2.48</v>
      </c>
      <c r="F8405">
        <v>3.86</v>
      </c>
      <c r="G8405">
        <v>4.67</v>
      </c>
      <c r="H8405">
        <v>2.44</v>
      </c>
      <c r="I8405">
        <v>4.26</v>
      </c>
      <c r="J8405">
        <v>5.13</v>
      </c>
      <c r="K8405">
        <v>2.7</v>
      </c>
      <c r="U8405">
        <v>107</v>
      </c>
      <c r="V8405">
        <v>77</v>
      </c>
      <c r="W8405">
        <v>77</v>
      </c>
      <c r="X8405">
        <v>66</v>
      </c>
      <c r="Y8405">
        <v>68</v>
      </c>
      <c r="Z8405">
        <v>13</v>
      </c>
      <c r="AA8405">
        <f t="shared" si="1762"/>
        <v>408</v>
      </c>
      <c r="AB8405">
        <f t="shared" si="1749"/>
        <v>6.7988430635386874E-5</v>
      </c>
      <c r="AC8405" s="175">
        <f t="shared" si="1750"/>
        <v>7.4612303473025677E-5</v>
      </c>
    </row>
    <row r="8406" spans="1:29">
      <c r="A8406" t="s">
        <v>18045</v>
      </c>
      <c r="B8406" t="s">
        <v>18046</v>
      </c>
      <c r="C8406">
        <v>3.25</v>
      </c>
      <c r="D8406">
        <v>3.67</v>
      </c>
      <c r="E8406">
        <v>2.4900000000000002</v>
      </c>
      <c r="F8406">
        <v>3.86</v>
      </c>
      <c r="G8406">
        <v>4.67</v>
      </c>
      <c r="H8406">
        <v>2.44</v>
      </c>
      <c r="I8406">
        <v>4.2699999999999996</v>
      </c>
      <c r="J8406">
        <v>5.13</v>
      </c>
      <c r="K8406">
        <v>2.7</v>
      </c>
      <c r="U8406">
        <v>109</v>
      </c>
      <c r="V8406">
        <v>86</v>
      </c>
      <c r="W8406">
        <v>81</v>
      </c>
      <c r="X8406">
        <v>83</v>
      </c>
      <c r="Y8406">
        <v>71</v>
      </c>
      <c r="Z8406">
        <v>15</v>
      </c>
      <c r="AA8406">
        <f t="shared" si="1762"/>
        <v>445</v>
      </c>
      <c r="AB8406">
        <f t="shared" ref="AB8406:AB8469" si="1765">AA8406/$AD$4</f>
        <v>7.4154048119478341E-5</v>
      </c>
      <c r="AC8406" s="175"/>
    </row>
    <row r="8407" spans="1:29">
      <c r="A8407" t="s">
        <v>18047</v>
      </c>
      <c r="B8407" t="s">
        <v>18048</v>
      </c>
      <c r="C8407">
        <v>3.26</v>
      </c>
      <c r="D8407">
        <v>3.68</v>
      </c>
      <c r="E8407">
        <v>2.4900000000000002</v>
      </c>
      <c r="F8407">
        <v>3.87</v>
      </c>
      <c r="G8407">
        <v>4.68</v>
      </c>
      <c r="H8407">
        <v>2.4500000000000002</v>
      </c>
      <c r="I8407">
        <v>4.28</v>
      </c>
      <c r="J8407">
        <v>5.14</v>
      </c>
      <c r="K8407">
        <v>2.7</v>
      </c>
      <c r="U8407">
        <v>113</v>
      </c>
      <c r="V8407">
        <v>82</v>
      </c>
      <c r="W8407">
        <v>85</v>
      </c>
      <c r="X8407">
        <v>87</v>
      </c>
      <c r="Y8407">
        <v>69</v>
      </c>
      <c r="Z8407">
        <v>12</v>
      </c>
      <c r="AA8407">
        <f t="shared" si="1762"/>
        <v>448</v>
      </c>
      <c r="AB8407">
        <f t="shared" si="1765"/>
        <v>7.465396305062089E-5</v>
      </c>
      <c r="AC8407" s="175"/>
    </row>
    <row r="8408" spans="1:29">
      <c r="A8408" t="s">
        <v>18049</v>
      </c>
      <c r="B8408" t="s">
        <v>18050</v>
      </c>
      <c r="C8408">
        <v>3.27</v>
      </c>
      <c r="D8408">
        <v>3.68</v>
      </c>
      <c r="E8408">
        <v>2.4900000000000002</v>
      </c>
      <c r="F8408">
        <v>3.87</v>
      </c>
      <c r="G8408">
        <v>4.68</v>
      </c>
      <c r="H8408">
        <v>2.4500000000000002</v>
      </c>
      <c r="I8408">
        <v>4.29</v>
      </c>
      <c r="J8408">
        <v>5.14</v>
      </c>
      <c r="K8408">
        <v>2.7</v>
      </c>
      <c r="U8408">
        <v>126</v>
      </c>
      <c r="V8408">
        <v>92</v>
      </c>
      <c r="W8408">
        <v>95</v>
      </c>
      <c r="X8408">
        <v>88</v>
      </c>
      <c r="Y8408">
        <v>66</v>
      </c>
      <c r="Z8408">
        <v>23</v>
      </c>
      <c r="AA8408">
        <f t="shared" si="1762"/>
        <v>490</v>
      </c>
      <c r="AB8408">
        <f t="shared" si="1765"/>
        <v>8.1652772086616588E-5</v>
      </c>
      <c r="AC8408" s="175"/>
    </row>
    <row r="8409" spans="1:29">
      <c r="A8409" t="s">
        <v>18051</v>
      </c>
      <c r="B8409" t="s">
        <v>18052</v>
      </c>
      <c r="C8409">
        <v>3.27</v>
      </c>
      <c r="D8409">
        <v>3.69</v>
      </c>
      <c r="E8409">
        <v>2.5</v>
      </c>
      <c r="F8409">
        <v>3.88</v>
      </c>
      <c r="G8409">
        <v>4.6900000000000004</v>
      </c>
      <c r="H8409">
        <v>2.4500000000000002</v>
      </c>
      <c r="I8409">
        <v>4.29</v>
      </c>
      <c r="J8409">
        <v>5.15</v>
      </c>
      <c r="K8409">
        <v>2.7</v>
      </c>
      <c r="U8409">
        <v>137</v>
      </c>
      <c r="V8409">
        <v>118</v>
      </c>
      <c r="W8409">
        <v>119</v>
      </c>
      <c r="X8409">
        <v>122</v>
      </c>
      <c r="Y8409">
        <v>106</v>
      </c>
      <c r="Z8409">
        <v>53</v>
      </c>
      <c r="AA8409">
        <f t="shared" si="1762"/>
        <v>655</v>
      </c>
      <c r="AB8409">
        <f t="shared" si="1765"/>
        <v>1.0914809329945687E-4</v>
      </c>
      <c r="AC8409" s="175">
        <f t="shared" si="1751"/>
        <v>1.6380545910437574E-4</v>
      </c>
    </row>
    <row r="8410" spans="1:29">
      <c r="A8410" t="s">
        <v>18053</v>
      </c>
      <c r="B8410" t="s">
        <v>18054</v>
      </c>
      <c r="C8410">
        <v>3.28</v>
      </c>
      <c r="D8410">
        <v>3.69</v>
      </c>
      <c r="E8410">
        <v>2.5</v>
      </c>
      <c r="F8410">
        <v>3.9</v>
      </c>
      <c r="G8410">
        <v>4.7</v>
      </c>
      <c r="H8410">
        <v>2.46</v>
      </c>
      <c r="I8410">
        <v>4.3099999999999996</v>
      </c>
      <c r="J8410">
        <v>5.15</v>
      </c>
      <c r="K8410">
        <v>2.7</v>
      </c>
      <c r="U8410">
        <v>138</v>
      </c>
      <c r="V8410">
        <v>179</v>
      </c>
      <c r="W8410">
        <v>159</v>
      </c>
      <c r="X8410">
        <v>196</v>
      </c>
      <c r="Y8410">
        <v>144</v>
      </c>
      <c r="Z8410">
        <v>168</v>
      </c>
      <c r="AA8410">
        <f t="shared" si="1762"/>
        <v>984</v>
      </c>
      <c r="AB8410">
        <f t="shared" si="1765"/>
        <v>1.6397209741475659E-4</v>
      </c>
      <c r="AC8410" s="175"/>
    </row>
    <row r="8411" spans="1:29">
      <c r="A8411" t="s">
        <v>18055</v>
      </c>
      <c r="B8411" t="s">
        <v>18056</v>
      </c>
      <c r="C8411">
        <v>3.29</v>
      </c>
      <c r="D8411">
        <v>3.7</v>
      </c>
      <c r="E8411">
        <v>2.5099999999999998</v>
      </c>
      <c r="F8411">
        <v>3.91</v>
      </c>
      <c r="G8411">
        <v>4.71</v>
      </c>
      <c r="H8411">
        <v>2.46</v>
      </c>
      <c r="I8411">
        <v>4.3099999999999996</v>
      </c>
      <c r="J8411">
        <v>5.16</v>
      </c>
      <c r="K8411">
        <v>2.7</v>
      </c>
      <c r="U8411">
        <v>165</v>
      </c>
      <c r="V8411">
        <v>189</v>
      </c>
      <c r="W8411">
        <v>194</v>
      </c>
      <c r="X8411">
        <v>222</v>
      </c>
      <c r="Y8411">
        <v>122</v>
      </c>
      <c r="Z8411">
        <v>262</v>
      </c>
      <c r="AA8411">
        <f t="shared" si="1762"/>
        <v>1154</v>
      </c>
      <c r="AB8411">
        <f t="shared" si="1765"/>
        <v>1.9230061017950112E-4</v>
      </c>
      <c r="AC8411" s="175"/>
    </row>
    <row r="8412" spans="1:29">
      <c r="A8412" t="s">
        <v>18057</v>
      </c>
      <c r="B8412" t="s">
        <v>18058</v>
      </c>
      <c r="C8412">
        <v>3.31</v>
      </c>
      <c r="D8412">
        <v>3.71</v>
      </c>
      <c r="E8412">
        <v>2.5099999999999998</v>
      </c>
      <c r="F8412">
        <v>3.93</v>
      </c>
      <c r="G8412">
        <v>4.7300000000000004</v>
      </c>
      <c r="H8412">
        <v>2.4700000000000002</v>
      </c>
      <c r="I8412">
        <v>4.33</v>
      </c>
      <c r="J8412">
        <v>5.17</v>
      </c>
      <c r="K8412">
        <v>2.7</v>
      </c>
      <c r="U8412">
        <v>180</v>
      </c>
      <c r="V8412">
        <v>174</v>
      </c>
      <c r="W8412">
        <v>185</v>
      </c>
      <c r="X8412">
        <v>220</v>
      </c>
      <c r="Y8412">
        <v>154</v>
      </c>
      <c r="Z8412">
        <v>226</v>
      </c>
      <c r="AA8412">
        <f t="shared" si="1762"/>
        <v>1139</v>
      </c>
      <c r="AB8412">
        <f t="shared" si="1765"/>
        <v>1.8980103552378836E-4</v>
      </c>
      <c r="AC8412" s="175"/>
    </row>
    <row r="8413" spans="1:29">
      <c r="A8413" t="s">
        <v>18059</v>
      </c>
      <c r="B8413" t="s">
        <v>18060</v>
      </c>
      <c r="C8413">
        <v>3.34</v>
      </c>
      <c r="D8413">
        <v>3.73</v>
      </c>
      <c r="E8413">
        <v>2.52</v>
      </c>
      <c r="F8413">
        <v>3.95</v>
      </c>
      <c r="G8413">
        <v>4.7300000000000004</v>
      </c>
      <c r="H8413">
        <v>2.46</v>
      </c>
      <c r="I8413">
        <v>4.3600000000000003</v>
      </c>
      <c r="J8413">
        <v>5.18</v>
      </c>
      <c r="K8413">
        <v>2.7</v>
      </c>
      <c r="U8413">
        <v>204</v>
      </c>
      <c r="V8413">
        <v>173</v>
      </c>
      <c r="W8413">
        <v>176</v>
      </c>
      <c r="X8413">
        <v>166</v>
      </c>
      <c r="Y8413">
        <v>138</v>
      </c>
      <c r="Z8413">
        <v>171</v>
      </c>
      <c r="AA8413">
        <f t="shared" si="1762"/>
        <v>1028</v>
      </c>
      <c r="AB8413">
        <f t="shared" si="1765"/>
        <v>1.71304183071514E-4</v>
      </c>
      <c r="AC8413" s="175">
        <f t="shared" si="1752"/>
        <v>1.5734822457711778E-4</v>
      </c>
    </row>
    <row r="8414" spans="1:29">
      <c r="A8414" t="s">
        <v>18061</v>
      </c>
      <c r="B8414" t="s">
        <v>18062</v>
      </c>
      <c r="C8414">
        <v>3.44</v>
      </c>
      <c r="D8414">
        <v>3.8</v>
      </c>
      <c r="E8414">
        <v>2.56</v>
      </c>
      <c r="F8414">
        <v>4.0599999999999996</v>
      </c>
      <c r="G8414">
        <v>4.8</v>
      </c>
      <c r="H8414">
        <v>2.4700000000000002</v>
      </c>
      <c r="I8414">
        <v>4.46</v>
      </c>
      <c r="J8414">
        <v>5.24</v>
      </c>
      <c r="K8414">
        <v>2.7</v>
      </c>
      <c r="U8414">
        <v>187</v>
      </c>
      <c r="V8414">
        <v>161</v>
      </c>
      <c r="W8414">
        <v>162</v>
      </c>
      <c r="X8414">
        <v>154</v>
      </c>
      <c r="Y8414">
        <v>140</v>
      </c>
      <c r="Z8414">
        <v>164</v>
      </c>
      <c r="AA8414">
        <f t="shared" si="1762"/>
        <v>968</v>
      </c>
      <c r="AB8414">
        <f t="shared" si="1765"/>
        <v>1.6130588444866298E-4</v>
      </c>
      <c r="AC8414" s="175"/>
    </row>
    <row r="8415" spans="1:29">
      <c r="A8415" t="s">
        <v>18063</v>
      </c>
      <c r="B8415" t="s">
        <v>18064</v>
      </c>
      <c r="C8415">
        <v>3.61</v>
      </c>
      <c r="D8415">
        <v>3.91</v>
      </c>
      <c r="E8415">
        <v>2.62</v>
      </c>
      <c r="F8415">
        <v>4.3</v>
      </c>
      <c r="G8415">
        <v>4.9800000000000004</v>
      </c>
      <c r="H8415">
        <v>2.52</v>
      </c>
      <c r="I8415">
        <v>4.63</v>
      </c>
      <c r="J8415">
        <v>5.33</v>
      </c>
      <c r="K8415">
        <v>2.7</v>
      </c>
      <c r="U8415">
        <v>170</v>
      </c>
      <c r="V8415">
        <v>156</v>
      </c>
      <c r="W8415">
        <v>151</v>
      </c>
      <c r="X8415">
        <v>151</v>
      </c>
      <c r="Y8415">
        <v>133</v>
      </c>
      <c r="Z8415">
        <v>149</v>
      </c>
      <c r="AA8415">
        <f t="shared" si="1762"/>
        <v>910</v>
      </c>
      <c r="AB8415">
        <f t="shared" si="1765"/>
        <v>1.5164086244657366E-4</v>
      </c>
      <c r="AC8415" s="175"/>
    </row>
    <row r="8416" spans="1:29">
      <c r="A8416" t="s">
        <v>18065</v>
      </c>
      <c r="B8416" t="s">
        <v>18066</v>
      </c>
      <c r="C8416">
        <v>3.74</v>
      </c>
      <c r="D8416">
        <v>3.98</v>
      </c>
      <c r="E8416">
        <v>2.68</v>
      </c>
      <c r="F8416">
        <v>4.53</v>
      </c>
      <c r="G8416">
        <v>5.16</v>
      </c>
      <c r="H8416">
        <v>2.58</v>
      </c>
      <c r="I8416">
        <v>4.78</v>
      </c>
      <c r="J8416">
        <v>5.41</v>
      </c>
      <c r="K8416">
        <v>2.7</v>
      </c>
      <c r="U8416">
        <v>159</v>
      </c>
      <c r="V8416">
        <v>150</v>
      </c>
      <c r="W8416">
        <v>142</v>
      </c>
      <c r="X8416">
        <v>140</v>
      </c>
      <c r="Y8416">
        <v>129</v>
      </c>
      <c r="Z8416">
        <v>151</v>
      </c>
      <c r="AA8416">
        <f t="shared" si="1762"/>
        <v>871</v>
      </c>
      <c r="AB8416">
        <f t="shared" si="1765"/>
        <v>1.4514196834172053E-4</v>
      </c>
      <c r="AC8416" s="175"/>
    </row>
    <row r="8417" spans="1:29">
      <c r="A8417" t="s">
        <v>18067</v>
      </c>
      <c r="B8417" t="s">
        <v>18068</v>
      </c>
      <c r="C8417">
        <v>3.84</v>
      </c>
      <c r="D8417">
        <v>4.0199999999999996</v>
      </c>
      <c r="E8417">
        <v>2.72</v>
      </c>
      <c r="F8417">
        <v>4.75</v>
      </c>
      <c r="G8417">
        <v>5.33</v>
      </c>
      <c r="H8417">
        <v>2.65</v>
      </c>
      <c r="I8417">
        <v>4.8899999999999997</v>
      </c>
      <c r="J8417">
        <v>5.48</v>
      </c>
      <c r="K8417">
        <v>2.7</v>
      </c>
      <c r="U8417">
        <v>152</v>
      </c>
      <c r="V8417">
        <v>147</v>
      </c>
      <c r="W8417">
        <v>141</v>
      </c>
      <c r="X8417">
        <v>133</v>
      </c>
      <c r="Y8417">
        <v>130</v>
      </c>
      <c r="Z8417">
        <v>145</v>
      </c>
      <c r="AA8417">
        <f t="shared" si="1762"/>
        <v>848</v>
      </c>
      <c r="AB8417">
        <f t="shared" si="1765"/>
        <v>1.4130928720296096E-4</v>
      </c>
      <c r="AC8417" s="175">
        <f t="shared" si="1753"/>
        <v>1.3301903126151368E-4</v>
      </c>
    </row>
    <row r="8418" spans="1:29">
      <c r="A8418" t="s">
        <v>18069</v>
      </c>
      <c r="B8418" t="s">
        <v>18070</v>
      </c>
      <c r="C8418">
        <v>3.87</v>
      </c>
      <c r="D8418">
        <v>4.03</v>
      </c>
      <c r="E8418">
        <v>2.74</v>
      </c>
      <c r="F8418">
        <v>4.8600000000000003</v>
      </c>
      <c r="G8418">
        <v>5.42</v>
      </c>
      <c r="H8418">
        <v>2.69</v>
      </c>
      <c r="I8418">
        <v>4.9400000000000004</v>
      </c>
      <c r="J8418">
        <v>5.5</v>
      </c>
      <c r="K8418">
        <v>2.7</v>
      </c>
      <c r="U8418">
        <v>156</v>
      </c>
      <c r="V8418">
        <v>147</v>
      </c>
      <c r="W8418">
        <v>146</v>
      </c>
      <c r="X8418">
        <v>106</v>
      </c>
      <c r="Y8418">
        <v>119</v>
      </c>
      <c r="Z8418">
        <v>117</v>
      </c>
      <c r="AA8418">
        <f t="shared" si="1762"/>
        <v>791</v>
      </c>
      <c r="AB8418">
        <f t="shared" si="1765"/>
        <v>1.318109035112525E-4</v>
      </c>
      <c r="AC8418" s="175"/>
    </row>
    <row r="8419" spans="1:29">
      <c r="A8419" t="s">
        <v>18071</v>
      </c>
      <c r="B8419" t="s">
        <v>18072</v>
      </c>
      <c r="C8419">
        <v>3.84</v>
      </c>
      <c r="D8419">
        <v>4.0199999999999996</v>
      </c>
      <c r="E8419">
        <v>2.73</v>
      </c>
      <c r="F8419">
        <v>4.87</v>
      </c>
      <c r="G8419">
        <v>5.45</v>
      </c>
      <c r="H8419">
        <v>2.72</v>
      </c>
      <c r="I8419">
        <v>4.91</v>
      </c>
      <c r="J8419">
        <v>5.48</v>
      </c>
      <c r="K8419">
        <v>2.7</v>
      </c>
      <c r="U8419">
        <v>157</v>
      </c>
      <c r="V8419">
        <v>146</v>
      </c>
      <c r="W8419">
        <v>151</v>
      </c>
      <c r="X8419">
        <v>94</v>
      </c>
      <c r="Y8419">
        <v>122</v>
      </c>
      <c r="Z8419">
        <v>112</v>
      </c>
      <c r="AA8419">
        <f t="shared" si="1762"/>
        <v>782</v>
      </c>
      <c r="AB8419">
        <f t="shared" si="1765"/>
        <v>1.3031115871782486E-4</v>
      </c>
      <c r="AC8419" s="175"/>
    </row>
    <row r="8420" spans="1:29">
      <c r="A8420" t="s">
        <v>18073</v>
      </c>
      <c r="B8420" t="s">
        <v>18074</v>
      </c>
      <c r="C8420">
        <v>3.78</v>
      </c>
      <c r="D8420">
        <v>3.99</v>
      </c>
      <c r="E8420">
        <v>2.7</v>
      </c>
      <c r="F8420">
        <v>4.8</v>
      </c>
      <c r="G8420">
        <v>5.42</v>
      </c>
      <c r="H8420">
        <v>2.72</v>
      </c>
      <c r="I8420">
        <v>4.83</v>
      </c>
      <c r="J8420">
        <v>5.44</v>
      </c>
      <c r="K8420">
        <v>2.7</v>
      </c>
      <c r="U8420">
        <v>156</v>
      </c>
      <c r="V8420">
        <v>154</v>
      </c>
      <c r="W8420">
        <v>161</v>
      </c>
      <c r="X8420">
        <v>90</v>
      </c>
      <c r="Y8420">
        <v>111</v>
      </c>
      <c r="Z8420">
        <v>100</v>
      </c>
      <c r="AA8420">
        <f t="shared" si="1762"/>
        <v>772</v>
      </c>
      <c r="AB8420">
        <f t="shared" si="1765"/>
        <v>1.2864477561401634E-4</v>
      </c>
      <c r="AC8420" s="175"/>
    </row>
    <row r="8421" spans="1:29">
      <c r="A8421" t="s">
        <v>18075</v>
      </c>
      <c r="B8421" t="s">
        <v>18076</v>
      </c>
      <c r="C8421">
        <v>3.71</v>
      </c>
      <c r="D8421">
        <v>3.95</v>
      </c>
      <c r="E8421">
        <v>2.67</v>
      </c>
      <c r="F8421">
        <v>4.68</v>
      </c>
      <c r="G8421">
        <v>5.33</v>
      </c>
      <c r="H8421">
        <v>2.7</v>
      </c>
      <c r="I8421">
        <v>4.76</v>
      </c>
      <c r="J8421">
        <v>5.4</v>
      </c>
      <c r="K8421">
        <v>2.7</v>
      </c>
      <c r="U8421">
        <v>161</v>
      </c>
      <c r="V8421">
        <v>164</v>
      </c>
      <c r="W8421">
        <v>168</v>
      </c>
      <c r="X8421">
        <v>78</v>
      </c>
      <c r="Y8421">
        <v>109</v>
      </c>
      <c r="Z8421">
        <v>118</v>
      </c>
      <c r="AA8421">
        <f t="shared" si="1762"/>
        <v>798</v>
      </c>
      <c r="AB8421">
        <f t="shared" si="1765"/>
        <v>1.3297737168391845E-4</v>
      </c>
      <c r="AC8421" s="175">
        <f t="shared" si="1754"/>
        <v>1.4126762762536573E-4</v>
      </c>
    </row>
    <row r="8422" spans="1:29">
      <c r="A8422" t="s">
        <v>18077</v>
      </c>
      <c r="B8422" t="s">
        <v>18078</v>
      </c>
      <c r="C8422">
        <v>3.67</v>
      </c>
      <c r="D8422">
        <v>3.93</v>
      </c>
      <c r="E8422">
        <v>2.66</v>
      </c>
      <c r="F8422">
        <v>4.5999999999999996</v>
      </c>
      <c r="G8422">
        <v>5.27</v>
      </c>
      <c r="H8422">
        <v>2.68</v>
      </c>
      <c r="I8422">
        <v>4.71</v>
      </c>
      <c r="J8422">
        <v>5.38</v>
      </c>
      <c r="K8422">
        <v>2.7</v>
      </c>
      <c r="U8422">
        <v>161</v>
      </c>
      <c r="V8422">
        <v>171</v>
      </c>
      <c r="W8422">
        <v>175</v>
      </c>
      <c r="X8422">
        <v>83</v>
      </c>
      <c r="Y8422">
        <v>117</v>
      </c>
      <c r="Z8422">
        <v>139</v>
      </c>
      <c r="AA8422">
        <f t="shared" si="1762"/>
        <v>846</v>
      </c>
      <c r="AB8422">
        <f t="shared" si="1765"/>
        <v>1.4097601058219927E-4</v>
      </c>
      <c r="AC8422" s="175"/>
    </row>
    <row r="8423" spans="1:29">
      <c r="A8423" t="s">
        <v>18079</v>
      </c>
      <c r="B8423" t="s">
        <v>18080</v>
      </c>
      <c r="C8423">
        <v>3.66</v>
      </c>
      <c r="D8423">
        <v>3.92</v>
      </c>
      <c r="E8423">
        <v>2.65</v>
      </c>
      <c r="F8423">
        <v>4.5599999999999996</v>
      </c>
      <c r="G8423">
        <v>5.24</v>
      </c>
      <c r="H8423">
        <v>2.67</v>
      </c>
      <c r="I8423">
        <v>4.7</v>
      </c>
      <c r="J8423">
        <v>5.37</v>
      </c>
      <c r="K8423">
        <v>2.7</v>
      </c>
      <c r="U8423">
        <v>155</v>
      </c>
      <c r="V8423">
        <v>178</v>
      </c>
      <c r="W8423">
        <v>182</v>
      </c>
      <c r="X8423">
        <v>88</v>
      </c>
      <c r="Y8423">
        <v>123</v>
      </c>
      <c r="Z8423">
        <v>135</v>
      </c>
      <c r="AA8423">
        <f t="shared" si="1762"/>
        <v>861</v>
      </c>
      <c r="AB8423">
        <f t="shared" si="1765"/>
        <v>1.4347558523791201E-4</v>
      </c>
      <c r="AC8423" s="175"/>
    </row>
    <row r="8424" spans="1:29">
      <c r="A8424" t="s">
        <v>18081</v>
      </c>
      <c r="B8424" t="s">
        <v>18082</v>
      </c>
      <c r="C8424">
        <v>3.65</v>
      </c>
      <c r="D8424">
        <v>3.91</v>
      </c>
      <c r="E8424">
        <v>2.64</v>
      </c>
      <c r="F8424">
        <v>4.53</v>
      </c>
      <c r="G8424">
        <v>5.22</v>
      </c>
      <c r="H8424">
        <v>2.66</v>
      </c>
      <c r="I8424">
        <v>4.68</v>
      </c>
      <c r="J8424">
        <v>5.36</v>
      </c>
      <c r="K8424">
        <v>2.7</v>
      </c>
      <c r="U8424">
        <v>150</v>
      </c>
      <c r="V8424">
        <v>183</v>
      </c>
      <c r="W8424">
        <v>182</v>
      </c>
      <c r="X8424">
        <v>102</v>
      </c>
      <c r="Y8424">
        <v>127</v>
      </c>
      <c r="Z8424">
        <v>142</v>
      </c>
      <c r="AA8424">
        <f t="shared" si="1762"/>
        <v>886</v>
      </c>
      <c r="AB8424">
        <f t="shared" si="1765"/>
        <v>1.4764154299743326E-4</v>
      </c>
      <c r="AC8424" s="175"/>
    </row>
    <row r="8425" spans="1:29">
      <c r="A8425" t="s">
        <v>18083</v>
      </c>
      <c r="B8425" t="s">
        <v>18084</v>
      </c>
      <c r="C8425">
        <v>3.64</v>
      </c>
      <c r="D8425">
        <v>3.9</v>
      </c>
      <c r="E8425">
        <v>2.64</v>
      </c>
      <c r="F8425">
        <v>4.51</v>
      </c>
      <c r="G8425">
        <v>5.2</v>
      </c>
      <c r="H8425">
        <v>2.65</v>
      </c>
      <c r="I8425">
        <v>4.67</v>
      </c>
      <c r="J8425">
        <v>5.36</v>
      </c>
      <c r="K8425">
        <v>2.7</v>
      </c>
      <c r="U8425">
        <v>146</v>
      </c>
      <c r="V8425">
        <v>178</v>
      </c>
      <c r="W8425">
        <v>172</v>
      </c>
      <c r="X8425">
        <v>106</v>
      </c>
      <c r="Y8425">
        <v>138</v>
      </c>
      <c r="Z8425">
        <v>147</v>
      </c>
      <c r="AA8425">
        <f t="shared" si="1762"/>
        <v>887</v>
      </c>
      <c r="AB8425">
        <f t="shared" si="1765"/>
        <v>1.4780818130781412E-4</v>
      </c>
      <c r="AC8425" s="175">
        <f t="shared" si="1755"/>
        <v>1.1731337050811854E-4</v>
      </c>
    </row>
    <row r="8426" spans="1:29">
      <c r="A8426" t="s">
        <v>18085</v>
      </c>
      <c r="B8426" t="s">
        <v>18086</v>
      </c>
      <c r="C8426">
        <v>3.61</v>
      </c>
      <c r="D8426">
        <v>3.9</v>
      </c>
      <c r="E8426">
        <v>2.63</v>
      </c>
      <c r="F8426">
        <v>4.46</v>
      </c>
      <c r="G8426">
        <v>5.16</v>
      </c>
      <c r="H8426">
        <v>2.64</v>
      </c>
      <c r="I8426">
        <v>4.6399999999999997</v>
      </c>
      <c r="J8426">
        <v>5.34</v>
      </c>
      <c r="K8426">
        <v>2.7</v>
      </c>
      <c r="U8426">
        <v>138</v>
      </c>
      <c r="V8426">
        <v>161</v>
      </c>
      <c r="W8426">
        <v>151</v>
      </c>
      <c r="X8426">
        <v>98</v>
      </c>
      <c r="Y8426">
        <v>134</v>
      </c>
      <c r="Z8426">
        <v>126</v>
      </c>
      <c r="AA8426">
        <f t="shared" si="1762"/>
        <v>808</v>
      </c>
      <c r="AB8426">
        <f t="shared" si="1765"/>
        <v>1.3464375478772697E-4</v>
      </c>
      <c r="AC8426" s="175"/>
    </row>
    <row r="8427" spans="1:29">
      <c r="A8427" t="s">
        <v>18087</v>
      </c>
      <c r="B8427" t="s">
        <v>18088</v>
      </c>
      <c r="C8427">
        <v>3.6</v>
      </c>
      <c r="D8427">
        <v>3.89</v>
      </c>
      <c r="E8427">
        <v>2.62</v>
      </c>
      <c r="F8427">
        <v>4.41</v>
      </c>
      <c r="G8427">
        <v>5.12</v>
      </c>
      <c r="H8427">
        <v>2.62</v>
      </c>
      <c r="I8427">
        <v>4.62</v>
      </c>
      <c r="J8427">
        <v>5.33</v>
      </c>
      <c r="K8427">
        <v>2.7</v>
      </c>
      <c r="U8427">
        <v>113</v>
      </c>
      <c r="V8427">
        <v>134</v>
      </c>
      <c r="W8427">
        <v>106</v>
      </c>
      <c r="X8427">
        <v>95</v>
      </c>
      <c r="Y8427">
        <v>122</v>
      </c>
      <c r="Z8427">
        <v>73</v>
      </c>
      <c r="AA8427">
        <f t="shared" si="1762"/>
        <v>643</v>
      </c>
      <c r="AB8427">
        <f t="shared" si="1765"/>
        <v>1.0714843357488667E-4</v>
      </c>
      <c r="AC8427" s="175"/>
    </row>
    <row r="8428" spans="1:29">
      <c r="A8428" t="s">
        <v>18089</v>
      </c>
      <c r="B8428" t="s">
        <v>18090</v>
      </c>
      <c r="C8428">
        <v>3.56</v>
      </c>
      <c r="D8428">
        <v>3.88</v>
      </c>
      <c r="E8428">
        <v>2.6</v>
      </c>
      <c r="F8428">
        <v>4.34</v>
      </c>
      <c r="G8428">
        <v>5.0599999999999996</v>
      </c>
      <c r="H8428">
        <v>2.6</v>
      </c>
      <c r="I8428">
        <v>4.58</v>
      </c>
      <c r="J8428">
        <v>5.31</v>
      </c>
      <c r="K8428">
        <v>2.7</v>
      </c>
      <c r="U8428">
        <v>106</v>
      </c>
      <c r="V8428">
        <v>98</v>
      </c>
      <c r="W8428">
        <v>82</v>
      </c>
      <c r="X8428">
        <v>71</v>
      </c>
      <c r="Y8428">
        <v>91</v>
      </c>
      <c r="Z8428">
        <v>30</v>
      </c>
      <c r="AA8428">
        <f t="shared" si="1762"/>
        <v>478</v>
      </c>
      <c r="AB8428">
        <f t="shared" si="1765"/>
        <v>7.9653112362046389E-5</v>
      </c>
      <c r="AC8428" s="175"/>
    </row>
    <row r="8429" spans="1:29">
      <c r="A8429" t="s">
        <v>18091</v>
      </c>
      <c r="B8429" t="s">
        <v>18092</v>
      </c>
      <c r="C8429">
        <v>3.54</v>
      </c>
      <c r="D8429">
        <v>3.88</v>
      </c>
      <c r="E8429">
        <v>2.59</v>
      </c>
      <c r="F8429">
        <v>4.33</v>
      </c>
      <c r="G8429">
        <v>5.0599999999999996</v>
      </c>
      <c r="H8429">
        <v>2.59</v>
      </c>
      <c r="I8429">
        <v>4.5599999999999996</v>
      </c>
      <c r="J8429">
        <v>5.3</v>
      </c>
      <c r="K8429">
        <v>2.7</v>
      </c>
      <c r="U8429">
        <v>109</v>
      </c>
      <c r="V8429">
        <v>79</v>
      </c>
      <c r="W8429">
        <v>78</v>
      </c>
      <c r="X8429">
        <v>66</v>
      </c>
      <c r="Y8429">
        <v>68</v>
      </c>
      <c r="Z8429">
        <v>13</v>
      </c>
      <c r="AA8429">
        <f t="shared" si="1762"/>
        <v>413</v>
      </c>
      <c r="AB8429">
        <f t="shared" si="1765"/>
        <v>6.8821622187291133E-5</v>
      </c>
      <c r="AC8429" s="175">
        <f t="shared" si="1756"/>
        <v>7.5528814180120349E-5</v>
      </c>
    </row>
    <row r="8430" spans="1:29">
      <c r="A8430" t="s">
        <v>18093</v>
      </c>
      <c r="B8430" t="s">
        <v>18094</v>
      </c>
      <c r="C8430">
        <v>3.52</v>
      </c>
      <c r="D8430">
        <v>3.87</v>
      </c>
      <c r="E8430">
        <v>2.58</v>
      </c>
      <c r="F8430">
        <v>4.33</v>
      </c>
      <c r="G8430">
        <v>5.0599999999999996</v>
      </c>
      <c r="H8430">
        <v>2.59</v>
      </c>
      <c r="I8430">
        <v>4.55</v>
      </c>
      <c r="J8430">
        <v>5.29</v>
      </c>
      <c r="K8430">
        <v>2.7</v>
      </c>
      <c r="U8430">
        <v>111</v>
      </c>
      <c r="V8430">
        <v>88</v>
      </c>
      <c r="W8430">
        <v>82</v>
      </c>
      <c r="X8430">
        <v>82</v>
      </c>
      <c r="Y8430">
        <v>71</v>
      </c>
      <c r="Z8430">
        <v>15</v>
      </c>
      <c r="AA8430">
        <f t="shared" si="1762"/>
        <v>449</v>
      </c>
      <c r="AB8430">
        <f t="shared" si="1765"/>
        <v>7.4820601361001731E-5</v>
      </c>
      <c r="AC8430" s="175"/>
    </row>
    <row r="8431" spans="1:29">
      <c r="A8431" t="s">
        <v>18095</v>
      </c>
      <c r="B8431" t="s">
        <v>18096</v>
      </c>
      <c r="C8431">
        <v>3.5</v>
      </c>
      <c r="D8431">
        <v>3.86</v>
      </c>
      <c r="E8431">
        <v>2.57</v>
      </c>
      <c r="F8431">
        <v>4.32</v>
      </c>
      <c r="G8431">
        <v>5.0599999999999996</v>
      </c>
      <c r="H8431">
        <v>2.6</v>
      </c>
      <c r="I8431">
        <v>4.5199999999999996</v>
      </c>
      <c r="J8431">
        <v>5.27</v>
      </c>
      <c r="K8431">
        <v>2.7</v>
      </c>
      <c r="U8431">
        <v>115</v>
      </c>
      <c r="V8431">
        <v>84</v>
      </c>
      <c r="W8431">
        <v>87</v>
      </c>
      <c r="X8431">
        <v>86</v>
      </c>
      <c r="Y8431">
        <v>69</v>
      </c>
      <c r="Z8431">
        <v>12</v>
      </c>
      <c r="AA8431">
        <f t="shared" si="1762"/>
        <v>453</v>
      </c>
      <c r="AB8431">
        <f t="shared" si="1765"/>
        <v>7.5487154602525136E-5</v>
      </c>
      <c r="AC8431" s="175"/>
    </row>
    <row r="8432" spans="1:29">
      <c r="A8432" t="s">
        <v>18097</v>
      </c>
      <c r="B8432" t="s">
        <v>18098</v>
      </c>
      <c r="C8432">
        <v>3.46</v>
      </c>
      <c r="D8432">
        <v>3.82</v>
      </c>
      <c r="E8432">
        <v>2.5499999999999998</v>
      </c>
      <c r="F8432">
        <v>4.26</v>
      </c>
      <c r="G8432">
        <v>5.01</v>
      </c>
      <c r="H8432">
        <v>2.58</v>
      </c>
      <c r="I8432">
        <v>4.4800000000000004</v>
      </c>
      <c r="J8432">
        <v>5.25</v>
      </c>
      <c r="K8432">
        <v>2.7</v>
      </c>
      <c r="U8432">
        <v>129</v>
      </c>
      <c r="V8432">
        <v>94</v>
      </c>
      <c r="W8432">
        <v>98</v>
      </c>
      <c r="X8432">
        <v>88</v>
      </c>
      <c r="Y8432">
        <v>66</v>
      </c>
      <c r="Z8432">
        <v>23</v>
      </c>
      <c r="AA8432">
        <f t="shared" si="1762"/>
        <v>498</v>
      </c>
      <c r="AB8432">
        <f t="shared" si="1765"/>
        <v>8.2985878569663397E-5</v>
      </c>
      <c r="AC8432" s="175"/>
    </row>
    <row r="8433" spans="1:29">
      <c r="A8433" t="s">
        <v>18099</v>
      </c>
      <c r="B8433" t="s">
        <v>18100</v>
      </c>
      <c r="C8433">
        <v>3.41</v>
      </c>
      <c r="D8433">
        <v>3.8</v>
      </c>
      <c r="E8433">
        <v>2.54</v>
      </c>
      <c r="F8433">
        <v>4.1900000000000004</v>
      </c>
      <c r="G8433">
        <v>4.96</v>
      </c>
      <c r="H8433">
        <v>2.56</v>
      </c>
      <c r="I8433">
        <v>4.4400000000000004</v>
      </c>
      <c r="J8433">
        <v>5.23</v>
      </c>
      <c r="K8433">
        <v>2.7</v>
      </c>
      <c r="U8433">
        <v>139</v>
      </c>
      <c r="V8433">
        <v>121</v>
      </c>
      <c r="W8433">
        <v>122</v>
      </c>
      <c r="X8433">
        <v>120</v>
      </c>
      <c r="Y8433">
        <v>106</v>
      </c>
      <c r="Z8433">
        <v>53</v>
      </c>
      <c r="AA8433">
        <f t="shared" si="1762"/>
        <v>661</v>
      </c>
      <c r="AB8433">
        <f t="shared" si="1765"/>
        <v>1.1014792316174197E-4</v>
      </c>
      <c r="AC8433" s="175">
        <f t="shared" si="1757"/>
        <v>1.653052038978034E-4</v>
      </c>
    </row>
    <row r="8434" spans="1:29">
      <c r="A8434" t="s">
        <v>18101</v>
      </c>
      <c r="B8434" t="s">
        <v>18102</v>
      </c>
      <c r="C8434">
        <v>3.38</v>
      </c>
      <c r="D8434">
        <v>3.78</v>
      </c>
      <c r="E8434">
        <v>2.5299999999999998</v>
      </c>
      <c r="F8434">
        <v>4.16</v>
      </c>
      <c r="G8434">
        <v>4.93</v>
      </c>
      <c r="H8434">
        <v>2.5499999999999998</v>
      </c>
      <c r="I8434">
        <v>4.41</v>
      </c>
      <c r="J8434">
        <v>5.21</v>
      </c>
      <c r="K8434">
        <v>2.7</v>
      </c>
      <c r="U8434">
        <v>140</v>
      </c>
      <c r="V8434">
        <v>183</v>
      </c>
      <c r="W8434">
        <v>163</v>
      </c>
      <c r="X8434">
        <v>194</v>
      </c>
      <c r="Y8434">
        <v>144</v>
      </c>
      <c r="Z8434">
        <v>168</v>
      </c>
      <c r="AA8434">
        <f t="shared" si="1762"/>
        <v>992</v>
      </c>
      <c r="AB8434">
        <f t="shared" si="1765"/>
        <v>1.653052038978034E-4</v>
      </c>
      <c r="AC8434" s="175"/>
    </row>
    <row r="8435" spans="1:29">
      <c r="A8435" t="s">
        <v>18103</v>
      </c>
      <c r="B8435" t="s">
        <v>18104</v>
      </c>
      <c r="C8435">
        <v>3.38</v>
      </c>
      <c r="D8435">
        <v>3.77</v>
      </c>
      <c r="E8435">
        <v>2.52</v>
      </c>
      <c r="F8435">
        <v>4.1500000000000004</v>
      </c>
      <c r="G8435">
        <v>4.93</v>
      </c>
      <c r="H8435">
        <v>2.5499999999999998</v>
      </c>
      <c r="I8435">
        <v>4.4000000000000004</v>
      </c>
      <c r="J8435">
        <v>5.2</v>
      </c>
      <c r="K8435">
        <v>2.7</v>
      </c>
      <c r="U8435">
        <v>168</v>
      </c>
      <c r="V8435">
        <v>193</v>
      </c>
      <c r="W8435">
        <v>200</v>
      </c>
      <c r="X8435">
        <v>220</v>
      </c>
      <c r="Y8435">
        <v>122</v>
      </c>
      <c r="Z8435">
        <v>262</v>
      </c>
      <c r="AA8435">
        <f t="shared" si="1762"/>
        <v>1165</v>
      </c>
      <c r="AB8435">
        <f t="shared" si="1765"/>
        <v>1.9413363159369047E-4</v>
      </c>
      <c r="AC8435" s="175"/>
    </row>
    <row r="8436" spans="1:29">
      <c r="A8436" t="s">
        <v>18105</v>
      </c>
      <c r="B8436" t="s">
        <v>18106</v>
      </c>
      <c r="C8436">
        <v>3.36</v>
      </c>
      <c r="D8436">
        <v>3.76</v>
      </c>
      <c r="E8436">
        <v>2.5099999999999998</v>
      </c>
      <c r="F8436">
        <v>4.1399999999999997</v>
      </c>
      <c r="G8436">
        <v>4.92</v>
      </c>
      <c r="H8436">
        <v>2.5499999999999998</v>
      </c>
      <c r="I8436">
        <v>4.38</v>
      </c>
      <c r="J8436">
        <v>5.19</v>
      </c>
      <c r="K8436">
        <v>2.7</v>
      </c>
      <c r="U8436">
        <v>184</v>
      </c>
      <c r="V8436">
        <v>178</v>
      </c>
      <c r="W8436">
        <v>190</v>
      </c>
      <c r="X8436">
        <v>218</v>
      </c>
      <c r="Y8436">
        <v>154</v>
      </c>
      <c r="Z8436">
        <v>226</v>
      </c>
      <c r="AA8436">
        <f t="shared" si="1762"/>
        <v>1150</v>
      </c>
      <c r="AB8436">
        <f t="shared" si="1765"/>
        <v>1.9163405693797773E-4</v>
      </c>
      <c r="AC8436" s="175"/>
    </row>
    <row r="8437" spans="1:29">
      <c r="A8437" t="s">
        <v>18107</v>
      </c>
      <c r="B8437" t="s">
        <v>18108</v>
      </c>
      <c r="C8437">
        <v>3.35</v>
      </c>
      <c r="D8437">
        <v>3.75</v>
      </c>
      <c r="E8437">
        <v>2.5099999999999998</v>
      </c>
      <c r="F8437">
        <v>4.12</v>
      </c>
      <c r="G8437">
        <v>4.9000000000000004</v>
      </c>
      <c r="H8437">
        <v>2.54</v>
      </c>
      <c r="I8437">
        <v>4.38</v>
      </c>
      <c r="J8437">
        <v>5.19</v>
      </c>
      <c r="K8437">
        <v>2.7</v>
      </c>
      <c r="U8437">
        <v>209</v>
      </c>
      <c r="V8437">
        <v>177</v>
      </c>
      <c r="W8437">
        <v>181</v>
      </c>
      <c r="X8437">
        <v>164</v>
      </c>
      <c r="Y8437">
        <v>138</v>
      </c>
      <c r="Z8437">
        <v>171</v>
      </c>
      <c r="AA8437">
        <f t="shared" si="1762"/>
        <v>1040</v>
      </c>
      <c r="AB8437">
        <f t="shared" si="1765"/>
        <v>1.733038427960842E-4</v>
      </c>
      <c r="AC8437" s="175">
        <f t="shared" ref="AC8437" si="1766">SUM(AB8437:AB8440)/4</f>
        <v>1.590146076809263E-4</v>
      </c>
    </row>
    <row r="8438" spans="1:29">
      <c r="A8438" t="s">
        <v>18109</v>
      </c>
      <c r="B8438" t="s">
        <v>18110</v>
      </c>
      <c r="C8438">
        <v>3.39</v>
      </c>
      <c r="D8438">
        <v>3.78</v>
      </c>
      <c r="E8438">
        <v>2.52</v>
      </c>
      <c r="F8438">
        <v>4.16</v>
      </c>
      <c r="G8438">
        <v>4.93</v>
      </c>
      <c r="H8438">
        <v>2.5499999999999998</v>
      </c>
      <c r="I8438">
        <v>4.41</v>
      </c>
      <c r="J8438">
        <v>5.21</v>
      </c>
      <c r="K8438">
        <v>2.7</v>
      </c>
      <c r="U8438">
        <v>190</v>
      </c>
      <c r="V8438">
        <v>165</v>
      </c>
      <c r="W8438">
        <v>166</v>
      </c>
      <c r="X8438">
        <v>153</v>
      </c>
      <c r="Y8438">
        <v>140</v>
      </c>
      <c r="Z8438">
        <v>164</v>
      </c>
      <c r="AA8438">
        <f t="shared" si="1762"/>
        <v>978</v>
      </c>
      <c r="AB8438">
        <f t="shared" si="1765"/>
        <v>1.6297226755247149E-4</v>
      </c>
      <c r="AC8438" s="175"/>
    </row>
    <row r="8439" spans="1:29">
      <c r="A8439" t="s">
        <v>18111</v>
      </c>
      <c r="B8439" t="s">
        <v>18112</v>
      </c>
      <c r="C8439">
        <v>3.48</v>
      </c>
      <c r="D8439">
        <v>3.86</v>
      </c>
      <c r="E8439">
        <v>2.56</v>
      </c>
      <c r="F8439">
        <v>4.28</v>
      </c>
      <c r="G8439">
        <v>5.0199999999999996</v>
      </c>
      <c r="H8439">
        <v>2.57</v>
      </c>
      <c r="I8439">
        <v>4.51</v>
      </c>
      <c r="J8439">
        <v>5.26</v>
      </c>
      <c r="K8439">
        <v>2.7</v>
      </c>
      <c r="U8439">
        <v>173</v>
      </c>
      <c r="V8439">
        <v>159</v>
      </c>
      <c r="W8439">
        <v>155</v>
      </c>
      <c r="X8439">
        <v>150</v>
      </c>
      <c r="Y8439">
        <v>133</v>
      </c>
      <c r="Z8439">
        <v>149</v>
      </c>
      <c r="AA8439">
        <f t="shared" si="1762"/>
        <v>919</v>
      </c>
      <c r="AB8439">
        <f t="shared" si="1765"/>
        <v>1.5314060724000133E-4</v>
      </c>
      <c r="AC8439" s="175"/>
    </row>
    <row r="8440" spans="1:29">
      <c r="A8440" t="s">
        <v>18113</v>
      </c>
      <c r="B8440" t="s">
        <v>18114</v>
      </c>
      <c r="C8440">
        <v>3.57</v>
      </c>
      <c r="D8440">
        <v>3.92</v>
      </c>
      <c r="E8440">
        <v>2.59</v>
      </c>
      <c r="F8440">
        <v>4.43</v>
      </c>
      <c r="G8440">
        <v>5.13</v>
      </c>
      <c r="H8440">
        <v>2.61</v>
      </c>
      <c r="I8440">
        <v>4.59</v>
      </c>
      <c r="J8440">
        <v>5.31</v>
      </c>
      <c r="K8440">
        <v>2.7</v>
      </c>
      <c r="U8440">
        <v>162</v>
      </c>
      <c r="V8440">
        <v>153</v>
      </c>
      <c r="W8440">
        <v>146</v>
      </c>
      <c r="X8440">
        <v>139</v>
      </c>
      <c r="Y8440">
        <v>129</v>
      </c>
      <c r="Z8440">
        <v>151</v>
      </c>
      <c r="AA8440">
        <f t="shared" si="1762"/>
        <v>880</v>
      </c>
      <c r="AB8440">
        <f t="shared" si="1765"/>
        <v>1.4664171313514816E-4</v>
      </c>
      <c r="AC8440" s="175"/>
    </row>
    <row r="8441" spans="1:29">
      <c r="A8441" t="s">
        <v>18115</v>
      </c>
      <c r="B8441" t="s">
        <v>18116</v>
      </c>
      <c r="C8441">
        <v>3.62</v>
      </c>
      <c r="D8441">
        <v>3.95</v>
      </c>
      <c r="E8441">
        <v>2.61</v>
      </c>
      <c r="F8441">
        <v>4.54</v>
      </c>
      <c r="G8441">
        <v>5.23</v>
      </c>
      <c r="H8441">
        <v>2.65</v>
      </c>
      <c r="I8441">
        <v>4.6399999999999997</v>
      </c>
      <c r="J8441">
        <v>5.34</v>
      </c>
      <c r="K8441">
        <v>2.7</v>
      </c>
      <c r="U8441">
        <v>155</v>
      </c>
      <c r="V8441">
        <v>150</v>
      </c>
      <c r="W8441">
        <v>144</v>
      </c>
      <c r="X8441">
        <v>131</v>
      </c>
      <c r="Y8441">
        <v>130</v>
      </c>
      <c r="Z8441">
        <v>145</v>
      </c>
      <c r="AA8441">
        <f t="shared" si="1762"/>
        <v>855</v>
      </c>
      <c r="AB8441">
        <f t="shared" si="1765"/>
        <v>1.4247575537562691E-4</v>
      </c>
      <c r="AC8441" s="175">
        <f t="shared" si="1759"/>
        <v>1.3431047816696523E-4</v>
      </c>
    </row>
    <row r="8442" spans="1:29">
      <c r="A8442" t="s">
        <v>18117</v>
      </c>
      <c r="B8442" t="s">
        <v>18118</v>
      </c>
      <c r="C8442">
        <v>3.65</v>
      </c>
      <c r="D8442">
        <v>3.96</v>
      </c>
      <c r="E8442">
        <v>2.62</v>
      </c>
      <c r="F8442">
        <v>4.63</v>
      </c>
      <c r="G8442">
        <v>5.3</v>
      </c>
      <c r="H8442">
        <v>2.68</v>
      </c>
      <c r="I8442">
        <v>4.68</v>
      </c>
      <c r="J8442">
        <v>5.36</v>
      </c>
      <c r="K8442">
        <v>2.7</v>
      </c>
      <c r="U8442">
        <v>158</v>
      </c>
      <c r="V8442">
        <v>150</v>
      </c>
      <c r="W8442">
        <v>149</v>
      </c>
      <c r="X8442">
        <v>105</v>
      </c>
      <c r="Y8442">
        <v>119</v>
      </c>
      <c r="Z8442">
        <v>117</v>
      </c>
      <c r="AA8442">
        <f t="shared" si="1762"/>
        <v>798</v>
      </c>
      <c r="AB8442">
        <f t="shared" si="1765"/>
        <v>1.3297737168391845E-4</v>
      </c>
      <c r="AC8442" s="175"/>
    </row>
    <row r="8443" spans="1:29">
      <c r="A8443" t="s">
        <v>18119</v>
      </c>
      <c r="B8443" t="s">
        <v>18120</v>
      </c>
      <c r="C8443">
        <v>3.64</v>
      </c>
      <c r="D8443">
        <v>3.95</v>
      </c>
      <c r="E8443">
        <v>2.61</v>
      </c>
      <c r="F8443">
        <v>4.63</v>
      </c>
      <c r="G8443">
        <v>5.32</v>
      </c>
      <c r="H8443">
        <v>2.7</v>
      </c>
      <c r="I8443">
        <v>4.66</v>
      </c>
      <c r="J8443">
        <v>5.35</v>
      </c>
      <c r="K8443">
        <v>2.7</v>
      </c>
      <c r="U8443">
        <v>160</v>
      </c>
      <c r="V8443">
        <v>149</v>
      </c>
      <c r="W8443">
        <v>155</v>
      </c>
      <c r="X8443">
        <v>93</v>
      </c>
      <c r="Y8443">
        <v>122</v>
      </c>
      <c r="Z8443">
        <v>112</v>
      </c>
      <c r="AA8443">
        <f t="shared" si="1762"/>
        <v>791</v>
      </c>
      <c r="AB8443">
        <f t="shared" si="1765"/>
        <v>1.318109035112525E-4</v>
      </c>
      <c r="AC8443" s="175"/>
    </row>
    <row r="8444" spans="1:29">
      <c r="A8444" t="s">
        <v>18121</v>
      </c>
      <c r="B8444" t="s">
        <v>18122</v>
      </c>
      <c r="C8444">
        <v>3.51</v>
      </c>
      <c r="D8444">
        <v>3.88</v>
      </c>
      <c r="E8444">
        <v>2.57</v>
      </c>
      <c r="F8444">
        <v>4.5</v>
      </c>
      <c r="G8444">
        <v>5.24</v>
      </c>
      <c r="H8444">
        <v>2.69</v>
      </c>
      <c r="I8444">
        <v>4.54</v>
      </c>
      <c r="J8444">
        <v>5.28</v>
      </c>
      <c r="K8444">
        <v>2.7</v>
      </c>
      <c r="U8444">
        <v>158</v>
      </c>
      <c r="V8444">
        <v>157</v>
      </c>
      <c r="W8444">
        <v>165</v>
      </c>
      <c r="X8444">
        <v>89</v>
      </c>
      <c r="Y8444">
        <v>111</v>
      </c>
      <c r="Z8444">
        <v>100</v>
      </c>
      <c r="AA8444">
        <f t="shared" si="1762"/>
        <v>780</v>
      </c>
      <c r="AB8444">
        <f t="shared" si="1765"/>
        <v>1.2997788209706315E-4</v>
      </c>
      <c r="AC8444" s="175"/>
    </row>
    <row r="8445" spans="1:29">
      <c r="A8445" t="s">
        <v>18123</v>
      </c>
      <c r="B8445" t="s">
        <v>18124</v>
      </c>
      <c r="C8445">
        <v>3.35</v>
      </c>
      <c r="D8445">
        <v>3.75</v>
      </c>
      <c r="E8445">
        <v>2.5099999999999998</v>
      </c>
      <c r="F8445">
        <v>4.22</v>
      </c>
      <c r="G8445">
        <v>5.01</v>
      </c>
      <c r="H8445">
        <v>2.6</v>
      </c>
      <c r="I8445">
        <v>4.38</v>
      </c>
      <c r="J8445">
        <v>5.19</v>
      </c>
      <c r="K8445">
        <v>2.7</v>
      </c>
      <c r="U8445">
        <v>163</v>
      </c>
      <c r="V8445">
        <v>168</v>
      </c>
      <c r="W8445">
        <v>172</v>
      </c>
      <c r="X8445">
        <v>77</v>
      </c>
      <c r="Y8445">
        <v>109</v>
      </c>
      <c r="Z8445">
        <v>118</v>
      </c>
      <c r="AA8445">
        <f t="shared" si="1762"/>
        <v>807</v>
      </c>
      <c r="AB8445">
        <f t="shared" si="1765"/>
        <v>1.3447711647734611E-4</v>
      </c>
      <c r="AC8445" s="175">
        <f t="shared" si="1760"/>
        <v>1.4297567030676947E-4</v>
      </c>
    </row>
    <row r="8446" spans="1:29">
      <c r="A8446" t="s">
        <v>18125</v>
      </c>
      <c r="B8446" t="s">
        <v>18126</v>
      </c>
      <c r="C8446">
        <v>3.26</v>
      </c>
      <c r="D8446">
        <v>3.67</v>
      </c>
      <c r="E8446">
        <v>2.4700000000000002</v>
      </c>
      <c r="F8446">
        <v>4.0199999999999996</v>
      </c>
      <c r="G8446">
        <v>4.84</v>
      </c>
      <c r="H8446">
        <v>2.5299999999999998</v>
      </c>
      <c r="I8446">
        <v>4.28</v>
      </c>
      <c r="J8446">
        <v>5.13</v>
      </c>
      <c r="K8446">
        <v>2.7</v>
      </c>
      <c r="U8446">
        <v>164</v>
      </c>
      <c r="V8446">
        <v>175</v>
      </c>
      <c r="W8446">
        <v>180</v>
      </c>
      <c r="X8446">
        <v>82</v>
      </c>
      <c r="Y8446">
        <v>117</v>
      </c>
      <c r="Z8446">
        <v>139</v>
      </c>
      <c r="AA8446">
        <f t="shared" si="1762"/>
        <v>857</v>
      </c>
      <c r="AB8446">
        <f t="shared" si="1765"/>
        <v>1.4280903199638862E-4</v>
      </c>
      <c r="AC8446" s="175"/>
    </row>
    <row r="8447" spans="1:29">
      <c r="A8447" t="s">
        <v>18127</v>
      </c>
      <c r="B8447" t="s">
        <v>18128</v>
      </c>
      <c r="C8447">
        <v>3.2</v>
      </c>
      <c r="D8447">
        <v>3.62</v>
      </c>
      <c r="E8447">
        <v>2.4500000000000002</v>
      </c>
      <c r="F8447">
        <v>3.9</v>
      </c>
      <c r="G8447">
        <v>4.75</v>
      </c>
      <c r="H8447">
        <v>2.4900000000000002</v>
      </c>
      <c r="I8447">
        <v>4.22</v>
      </c>
      <c r="J8447">
        <v>5.0999999999999996</v>
      </c>
      <c r="K8447">
        <v>2.7</v>
      </c>
      <c r="U8447">
        <v>158</v>
      </c>
      <c r="V8447">
        <v>183</v>
      </c>
      <c r="W8447">
        <v>186</v>
      </c>
      <c r="X8447">
        <v>87</v>
      </c>
      <c r="Y8447">
        <v>123</v>
      </c>
      <c r="Z8447">
        <v>135</v>
      </c>
      <c r="AA8447">
        <f t="shared" si="1762"/>
        <v>872</v>
      </c>
      <c r="AB8447">
        <f t="shared" si="1765"/>
        <v>1.4530860665210135E-4</v>
      </c>
      <c r="AC8447" s="175"/>
    </row>
    <row r="8448" spans="1:29">
      <c r="A8448" t="s">
        <v>18129</v>
      </c>
      <c r="B8448" t="s">
        <v>18130</v>
      </c>
      <c r="C8448">
        <v>3.16</v>
      </c>
      <c r="D8448">
        <v>3.59</v>
      </c>
      <c r="E8448">
        <v>2.44</v>
      </c>
      <c r="F8448">
        <v>3.82</v>
      </c>
      <c r="G8448">
        <v>4.67</v>
      </c>
      <c r="H8448">
        <v>2.4500000000000002</v>
      </c>
      <c r="I8448">
        <v>4.18</v>
      </c>
      <c r="J8448">
        <v>5.08</v>
      </c>
      <c r="K8448">
        <v>2.7</v>
      </c>
      <c r="U8448">
        <v>152</v>
      </c>
      <c r="V8448">
        <v>187</v>
      </c>
      <c r="W8448">
        <v>187</v>
      </c>
      <c r="X8448">
        <v>101</v>
      </c>
      <c r="Y8448">
        <v>127</v>
      </c>
      <c r="Z8448">
        <v>142</v>
      </c>
      <c r="AA8448">
        <f t="shared" si="1762"/>
        <v>896</v>
      </c>
      <c r="AB8448">
        <f t="shared" si="1765"/>
        <v>1.4930792610124178E-4</v>
      </c>
      <c r="AC8448" s="175"/>
    </row>
    <row r="8449" spans="1:29">
      <c r="A8449" t="s">
        <v>18131</v>
      </c>
      <c r="B8449" t="s">
        <v>18132</v>
      </c>
      <c r="C8449">
        <v>3.13</v>
      </c>
      <c r="D8449">
        <v>3.57</v>
      </c>
      <c r="E8449">
        <v>2.4300000000000002</v>
      </c>
      <c r="F8449">
        <v>3.74</v>
      </c>
      <c r="G8449">
        <v>4.59</v>
      </c>
      <c r="H8449">
        <v>2.42</v>
      </c>
      <c r="I8449">
        <v>4.1500000000000004</v>
      </c>
      <c r="J8449">
        <v>5.0599999999999996</v>
      </c>
      <c r="K8449">
        <v>2.7</v>
      </c>
      <c r="U8449">
        <v>149</v>
      </c>
      <c r="V8449">
        <v>183</v>
      </c>
      <c r="W8449">
        <v>176</v>
      </c>
      <c r="X8449">
        <v>106</v>
      </c>
      <c r="Y8449">
        <v>138</v>
      </c>
      <c r="Z8449">
        <v>147</v>
      </c>
      <c r="AA8449">
        <f t="shared" si="1762"/>
        <v>899</v>
      </c>
      <c r="AB8449">
        <f t="shared" si="1765"/>
        <v>1.4980784103238432E-4</v>
      </c>
      <c r="AC8449" s="175">
        <f t="shared" si="1761"/>
        <v>1.1864647699116533E-4</v>
      </c>
    </row>
    <row r="8450" spans="1:29">
      <c r="A8450" t="s">
        <v>18133</v>
      </c>
      <c r="B8450" t="s">
        <v>18134</v>
      </c>
      <c r="C8450">
        <v>3.11</v>
      </c>
      <c r="D8450">
        <v>3.55</v>
      </c>
      <c r="E8450">
        <v>2.42</v>
      </c>
      <c r="F8450">
        <v>3.68</v>
      </c>
      <c r="G8450">
        <v>4.55</v>
      </c>
      <c r="H8450">
        <v>2.4</v>
      </c>
      <c r="I8450">
        <v>4.12</v>
      </c>
      <c r="J8450">
        <v>5.05</v>
      </c>
      <c r="K8450">
        <v>2.7</v>
      </c>
      <c r="U8450">
        <v>141</v>
      </c>
      <c r="V8450">
        <v>165</v>
      </c>
      <c r="W8450">
        <v>154</v>
      </c>
      <c r="X8450">
        <v>97</v>
      </c>
      <c r="Y8450">
        <v>134</v>
      </c>
      <c r="Z8450">
        <v>126</v>
      </c>
      <c r="AA8450">
        <f t="shared" si="1762"/>
        <v>817</v>
      </c>
      <c r="AB8450">
        <f t="shared" si="1765"/>
        <v>1.361434995811546E-4</v>
      </c>
      <c r="AC8450" s="175"/>
    </row>
    <row r="8451" spans="1:29">
      <c r="A8451" t="s">
        <v>18135</v>
      </c>
      <c r="B8451" t="s">
        <v>18136</v>
      </c>
      <c r="C8451">
        <v>3.09</v>
      </c>
      <c r="D8451">
        <v>3.53</v>
      </c>
      <c r="E8451">
        <v>2.41</v>
      </c>
      <c r="F8451">
        <v>3.66</v>
      </c>
      <c r="G8451">
        <v>4.53</v>
      </c>
      <c r="H8451">
        <v>2.4</v>
      </c>
      <c r="I8451">
        <v>4.1100000000000003</v>
      </c>
      <c r="J8451">
        <v>5.04</v>
      </c>
      <c r="K8451">
        <v>2.7</v>
      </c>
      <c r="U8451">
        <v>114</v>
      </c>
      <c r="V8451">
        <v>137</v>
      </c>
      <c r="W8451">
        <v>108</v>
      </c>
      <c r="X8451">
        <v>94</v>
      </c>
      <c r="Y8451">
        <v>122</v>
      </c>
      <c r="Z8451">
        <v>73</v>
      </c>
      <c r="AA8451">
        <f t="shared" si="1762"/>
        <v>648</v>
      </c>
      <c r="AB8451">
        <f t="shared" si="1765"/>
        <v>1.0798162512679093E-4</v>
      </c>
      <c r="AC8451" s="175"/>
    </row>
    <row r="8452" spans="1:29">
      <c r="A8452" t="s">
        <v>18137</v>
      </c>
      <c r="B8452" t="s">
        <v>18138</v>
      </c>
      <c r="C8452">
        <v>3.08</v>
      </c>
      <c r="D8452">
        <v>3.53</v>
      </c>
      <c r="E8452">
        <v>2.41</v>
      </c>
      <c r="F8452">
        <v>3.64</v>
      </c>
      <c r="G8452">
        <v>4.51</v>
      </c>
      <c r="H8452">
        <v>2.39</v>
      </c>
      <c r="I8452">
        <v>4.0999999999999996</v>
      </c>
      <c r="J8452">
        <v>5.03</v>
      </c>
      <c r="K8452">
        <v>2.7</v>
      </c>
      <c r="U8452">
        <v>108</v>
      </c>
      <c r="V8452">
        <v>101</v>
      </c>
      <c r="W8452">
        <v>84</v>
      </c>
      <c r="X8452">
        <v>70</v>
      </c>
      <c r="Y8452">
        <v>91</v>
      </c>
      <c r="Z8452">
        <v>30</v>
      </c>
      <c r="AA8452">
        <f t="shared" si="1762"/>
        <v>484</v>
      </c>
      <c r="AB8452">
        <f t="shared" si="1765"/>
        <v>8.0652942224331489E-5</v>
      </c>
      <c r="AC8452" s="175"/>
    </row>
    <row r="8453" spans="1:29">
      <c r="A8453" t="s">
        <v>18139</v>
      </c>
      <c r="B8453" t="s">
        <v>18140</v>
      </c>
      <c r="C8453">
        <v>3.05</v>
      </c>
      <c r="D8453">
        <v>3.5</v>
      </c>
      <c r="E8453">
        <v>2.4</v>
      </c>
      <c r="F8453">
        <v>3.56</v>
      </c>
      <c r="G8453">
        <v>4.4400000000000004</v>
      </c>
      <c r="H8453">
        <v>2.37</v>
      </c>
      <c r="I8453">
        <v>4.0599999999999996</v>
      </c>
      <c r="J8453">
        <v>5.01</v>
      </c>
      <c r="K8453">
        <v>2.7</v>
      </c>
      <c r="U8453">
        <v>120</v>
      </c>
      <c r="V8453">
        <v>85</v>
      </c>
      <c r="W8453">
        <v>85</v>
      </c>
      <c r="X8453">
        <v>66</v>
      </c>
      <c r="Y8453">
        <v>68</v>
      </c>
      <c r="Z8453">
        <v>13</v>
      </c>
      <c r="AA8453">
        <f t="shared" si="1762"/>
        <v>437</v>
      </c>
      <c r="AB8453">
        <f t="shared" si="1765"/>
        <v>7.2820941636431532E-5</v>
      </c>
      <c r="AC8453" s="175">
        <f t="shared" si="1763"/>
        <v>7.9736431517236816E-5</v>
      </c>
    </row>
    <row r="8454" spans="1:29">
      <c r="A8454" t="s">
        <v>18141</v>
      </c>
      <c r="B8454" t="s">
        <v>18142</v>
      </c>
      <c r="C8454">
        <v>3.05</v>
      </c>
      <c r="D8454">
        <v>3.5</v>
      </c>
      <c r="E8454">
        <v>2.4</v>
      </c>
      <c r="F8454">
        <v>3.56</v>
      </c>
      <c r="G8454">
        <v>4.4400000000000004</v>
      </c>
      <c r="H8454">
        <v>2.36</v>
      </c>
      <c r="I8454">
        <v>4.0599999999999996</v>
      </c>
      <c r="J8454">
        <v>5.01</v>
      </c>
      <c r="K8454">
        <v>2.7</v>
      </c>
      <c r="U8454">
        <v>122</v>
      </c>
      <c r="V8454">
        <v>94</v>
      </c>
      <c r="W8454">
        <v>89</v>
      </c>
      <c r="X8454">
        <v>83</v>
      </c>
      <c r="Y8454">
        <v>71</v>
      </c>
      <c r="Z8454">
        <v>15</v>
      </c>
      <c r="AA8454">
        <f t="shared" ref="AA8454:AA8517" si="1767">SUM(U8454:Z8454)</f>
        <v>474</v>
      </c>
      <c r="AB8454">
        <f t="shared" si="1765"/>
        <v>7.8986559120522985E-5</v>
      </c>
      <c r="AC8454" s="175"/>
    </row>
    <row r="8455" spans="1:29">
      <c r="A8455" t="s">
        <v>18143</v>
      </c>
      <c r="B8455" t="s">
        <v>18144</v>
      </c>
      <c r="C8455">
        <v>3.06</v>
      </c>
      <c r="D8455">
        <v>3.5</v>
      </c>
      <c r="E8455">
        <v>2.41</v>
      </c>
      <c r="F8455">
        <v>3.57</v>
      </c>
      <c r="G8455">
        <v>4.45</v>
      </c>
      <c r="H8455">
        <v>2.37</v>
      </c>
      <c r="I8455">
        <v>4.07</v>
      </c>
      <c r="J8455">
        <v>5.0199999999999996</v>
      </c>
      <c r="K8455">
        <v>2.7</v>
      </c>
      <c r="U8455">
        <v>127</v>
      </c>
      <c r="V8455">
        <v>90</v>
      </c>
      <c r="W8455">
        <v>94</v>
      </c>
      <c r="X8455">
        <v>87</v>
      </c>
      <c r="Y8455">
        <v>69</v>
      </c>
      <c r="Z8455">
        <v>12</v>
      </c>
      <c r="AA8455">
        <f t="shared" si="1767"/>
        <v>479</v>
      </c>
      <c r="AB8455">
        <f t="shared" si="1765"/>
        <v>7.9819750672427243E-5</v>
      </c>
      <c r="AC8455" s="175"/>
    </row>
    <row r="8456" spans="1:29">
      <c r="A8456" t="s">
        <v>18145</v>
      </c>
      <c r="B8456" t="s">
        <v>18146</v>
      </c>
      <c r="C8456">
        <v>3.05</v>
      </c>
      <c r="D8456">
        <v>3.5</v>
      </c>
      <c r="E8456">
        <v>2.41</v>
      </c>
      <c r="F8456">
        <v>3.56</v>
      </c>
      <c r="G8456">
        <v>4.4400000000000004</v>
      </c>
      <c r="H8456">
        <v>2.37</v>
      </c>
      <c r="I8456">
        <v>4.0599999999999996</v>
      </c>
      <c r="J8456">
        <v>5.0199999999999996</v>
      </c>
      <c r="K8456">
        <v>2.7</v>
      </c>
      <c r="U8456">
        <v>141</v>
      </c>
      <c r="V8456">
        <v>101</v>
      </c>
      <c r="W8456">
        <v>105</v>
      </c>
      <c r="X8456">
        <v>88</v>
      </c>
      <c r="Y8456">
        <v>66</v>
      </c>
      <c r="Z8456">
        <v>23</v>
      </c>
      <c r="AA8456">
        <f t="shared" si="1767"/>
        <v>524</v>
      </c>
      <c r="AB8456">
        <f t="shared" si="1765"/>
        <v>8.7318474639565505E-5</v>
      </c>
      <c r="AC8456" s="175"/>
    </row>
    <row r="8457" spans="1:29">
      <c r="A8457" t="s">
        <v>18147</v>
      </c>
      <c r="B8457" t="s">
        <v>18148</v>
      </c>
      <c r="C8457">
        <v>3.06</v>
      </c>
      <c r="D8457">
        <v>3.51</v>
      </c>
      <c r="E8457">
        <v>2.41</v>
      </c>
      <c r="F8457">
        <v>3.57</v>
      </c>
      <c r="G8457">
        <v>4.45</v>
      </c>
      <c r="H8457">
        <v>2.37</v>
      </c>
      <c r="I8457">
        <v>4.07</v>
      </c>
      <c r="J8457">
        <v>5.0199999999999996</v>
      </c>
      <c r="K8457">
        <v>2.7</v>
      </c>
      <c r="U8457">
        <v>153</v>
      </c>
      <c r="V8457">
        <v>129</v>
      </c>
      <c r="W8457">
        <v>131</v>
      </c>
      <c r="X8457">
        <v>122</v>
      </c>
      <c r="Y8457">
        <v>106</v>
      </c>
      <c r="Z8457">
        <v>53</v>
      </c>
      <c r="AA8457">
        <f t="shared" si="1767"/>
        <v>694</v>
      </c>
      <c r="AB8457">
        <f t="shared" si="1765"/>
        <v>1.1564698740431003E-4</v>
      </c>
      <c r="AC8457" s="175">
        <f t="shared" ref="AC8457" si="1768">SUM(AB8457:AB8460)/4</f>
        <v>1.7251231082177518E-4</v>
      </c>
    </row>
    <row r="8458" spans="1:29">
      <c r="A8458" t="s">
        <v>18149</v>
      </c>
      <c r="B8458" t="s">
        <v>18150</v>
      </c>
      <c r="C8458">
        <v>3.06</v>
      </c>
      <c r="D8458">
        <v>3.51</v>
      </c>
      <c r="E8458">
        <v>2.41</v>
      </c>
      <c r="F8458">
        <v>3.57</v>
      </c>
      <c r="G8458">
        <v>4.4400000000000004</v>
      </c>
      <c r="H8458">
        <v>2.37</v>
      </c>
      <c r="I8458">
        <v>4.07</v>
      </c>
      <c r="J8458">
        <v>5.0199999999999996</v>
      </c>
      <c r="K8458">
        <v>2.7</v>
      </c>
      <c r="U8458">
        <v>157</v>
      </c>
      <c r="V8458">
        <v>195</v>
      </c>
      <c r="W8458">
        <v>175</v>
      </c>
      <c r="X8458">
        <v>196</v>
      </c>
      <c r="Y8458">
        <v>144</v>
      </c>
      <c r="Z8458">
        <v>168</v>
      </c>
      <c r="AA8458">
        <f t="shared" si="1767"/>
        <v>1035</v>
      </c>
      <c r="AB8458">
        <f t="shared" si="1765"/>
        <v>1.7247065124417996E-4</v>
      </c>
      <c r="AC8458" s="175"/>
    </row>
    <row r="8459" spans="1:29">
      <c r="A8459" t="s">
        <v>18151</v>
      </c>
      <c r="B8459" t="s">
        <v>18152</v>
      </c>
      <c r="C8459">
        <v>3.05</v>
      </c>
      <c r="D8459">
        <v>3.5</v>
      </c>
      <c r="E8459">
        <v>2.41</v>
      </c>
      <c r="F8459">
        <v>3.56</v>
      </c>
      <c r="G8459">
        <v>4.4400000000000004</v>
      </c>
      <c r="H8459">
        <v>2.37</v>
      </c>
      <c r="I8459">
        <v>4.07</v>
      </c>
      <c r="J8459">
        <v>5.0199999999999996</v>
      </c>
      <c r="K8459">
        <v>2.7</v>
      </c>
      <c r="U8459">
        <v>187</v>
      </c>
      <c r="V8459">
        <v>206</v>
      </c>
      <c r="W8459">
        <v>215</v>
      </c>
      <c r="X8459">
        <v>222</v>
      </c>
      <c r="Y8459">
        <v>122</v>
      </c>
      <c r="Z8459">
        <v>262</v>
      </c>
      <c r="AA8459">
        <f t="shared" si="1767"/>
        <v>1214</v>
      </c>
      <c r="AB8459">
        <f t="shared" si="1765"/>
        <v>2.0229890880235215E-4</v>
      </c>
      <c r="AC8459" s="175"/>
    </row>
    <row r="8460" spans="1:29">
      <c r="A8460" t="s">
        <v>18153</v>
      </c>
      <c r="B8460" t="s">
        <v>18154</v>
      </c>
      <c r="C8460">
        <v>3.04</v>
      </c>
      <c r="D8460">
        <v>3.49</v>
      </c>
      <c r="E8460">
        <v>2.41</v>
      </c>
      <c r="F8460">
        <v>3.55</v>
      </c>
      <c r="G8460">
        <v>4.4400000000000004</v>
      </c>
      <c r="H8460">
        <v>2.37</v>
      </c>
      <c r="I8460">
        <v>4.0599999999999996</v>
      </c>
      <c r="J8460">
        <v>5.01</v>
      </c>
      <c r="K8460">
        <v>2.7</v>
      </c>
      <c r="U8460">
        <v>203</v>
      </c>
      <c r="V8460">
        <v>190</v>
      </c>
      <c r="W8460">
        <v>205</v>
      </c>
      <c r="X8460">
        <v>220</v>
      </c>
      <c r="Y8460">
        <v>154</v>
      </c>
      <c r="Z8460">
        <v>226</v>
      </c>
      <c r="AA8460">
        <f t="shared" si="1767"/>
        <v>1198</v>
      </c>
      <c r="AB8460">
        <f t="shared" si="1765"/>
        <v>1.9963269583625853E-4</v>
      </c>
      <c r="AC8460" s="175"/>
    </row>
    <row r="8461" spans="1:29">
      <c r="A8461" t="s">
        <v>18155</v>
      </c>
      <c r="B8461" t="s">
        <v>18156</v>
      </c>
      <c r="C8461">
        <v>3.06</v>
      </c>
      <c r="D8461">
        <v>3.51</v>
      </c>
      <c r="E8461">
        <v>2.41</v>
      </c>
      <c r="F8461">
        <v>3.56</v>
      </c>
      <c r="G8461">
        <v>4.4400000000000004</v>
      </c>
      <c r="H8461">
        <v>2.37</v>
      </c>
      <c r="I8461">
        <v>4.08</v>
      </c>
      <c r="J8461">
        <v>5.0199999999999996</v>
      </c>
      <c r="K8461">
        <v>2.7</v>
      </c>
      <c r="U8461">
        <v>227</v>
      </c>
      <c r="V8461">
        <v>188</v>
      </c>
      <c r="W8461">
        <v>195</v>
      </c>
      <c r="X8461">
        <v>166</v>
      </c>
      <c r="Y8461">
        <v>138</v>
      </c>
      <c r="Z8461">
        <v>171</v>
      </c>
      <c r="AA8461">
        <f t="shared" si="1767"/>
        <v>1085</v>
      </c>
      <c r="AB8461">
        <f t="shared" si="1765"/>
        <v>1.8080256676322246E-4</v>
      </c>
      <c r="AC8461" s="175">
        <f t="shared" ref="AC8461:AC8521" si="1769">SUM(AB8461:AB8464)/4</f>
        <v>1.6634669333768373E-4</v>
      </c>
    </row>
    <row r="8462" spans="1:29">
      <c r="A8462" t="s">
        <v>18157</v>
      </c>
      <c r="B8462" t="s">
        <v>18158</v>
      </c>
      <c r="C8462">
        <v>3.15</v>
      </c>
      <c r="D8462">
        <v>3.58</v>
      </c>
      <c r="E8462">
        <v>2.4500000000000002</v>
      </c>
      <c r="F8462">
        <v>3.65</v>
      </c>
      <c r="G8462">
        <v>4.49</v>
      </c>
      <c r="H8462">
        <v>2.37</v>
      </c>
      <c r="I8462">
        <v>4.17</v>
      </c>
      <c r="J8462">
        <v>5.07</v>
      </c>
      <c r="K8462">
        <v>2.7</v>
      </c>
      <c r="U8462">
        <v>208</v>
      </c>
      <c r="V8462">
        <v>177</v>
      </c>
      <c r="W8462">
        <v>180</v>
      </c>
      <c r="X8462">
        <v>154</v>
      </c>
      <c r="Y8462">
        <v>140</v>
      </c>
      <c r="Z8462">
        <v>164</v>
      </c>
      <c r="AA8462">
        <f t="shared" si="1767"/>
        <v>1023</v>
      </c>
      <c r="AB8462">
        <f t="shared" si="1765"/>
        <v>1.7047099151960976E-4</v>
      </c>
      <c r="AC8462" s="175"/>
    </row>
    <row r="8463" spans="1:29">
      <c r="A8463" t="s">
        <v>18159</v>
      </c>
      <c r="B8463" t="s">
        <v>18160</v>
      </c>
      <c r="C8463">
        <v>3.31</v>
      </c>
      <c r="D8463">
        <v>3.7</v>
      </c>
      <c r="E8463">
        <v>2.5099999999999998</v>
      </c>
      <c r="F8463">
        <v>3.91</v>
      </c>
      <c r="G8463">
        <v>4.7</v>
      </c>
      <c r="H8463">
        <v>2.44</v>
      </c>
      <c r="I8463">
        <v>4.33</v>
      </c>
      <c r="J8463">
        <v>5.17</v>
      </c>
      <c r="K8463">
        <v>2.7</v>
      </c>
      <c r="U8463">
        <v>191</v>
      </c>
      <c r="V8463">
        <v>171</v>
      </c>
      <c r="W8463">
        <v>168</v>
      </c>
      <c r="X8463">
        <v>151</v>
      </c>
      <c r="Y8463">
        <v>133</v>
      </c>
      <c r="Z8463">
        <v>149</v>
      </c>
      <c r="AA8463">
        <f t="shared" si="1767"/>
        <v>963</v>
      </c>
      <c r="AB8463">
        <f t="shared" si="1765"/>
        <v>1.6047269289675873E-4</v>
      </c>
      <c r="AC8463" s="175"/>
    </row>
    <row r="8464" spans="1:29">
      <c r="A8464" t="s">
        <v>18161</v>
      </c>
      <c r="B8464" t="s">
        <v>18162</v>
      </c>
      <c r="C8464">
        <v>3.45</v>
      </c>
      <c r="D8464">
        <v>3.8</v>
      </c>
      <c r="E8464">
        <v>2.57</v>
      </c>
      <c r="F8464">
        <v>4.1500000000000004</v>
      </c>
      <c r="G8464">
        <v>4.8899999999999997</v>
      </c>
      <c r="H8464">
        <v>2.52</v>
      </c>
      <c r="I8464">
        <v>4.4800000000000004</v>
      </c>
      <c r="J8464">
        <v>5.25</v>
      </c>
      <c r="K8464">
        <v>2.7</v>
      </c>
      <c r="U8464">
        <v>179</v>
      </c>
      <c r="V8464">
        <v>165</v>
      </c>
      <c r="W8464">
        <v>158</v>
      </c>
      <c r="X8464">
        <v>140</v>
      </c>
      <c r="Y8464">
        <v>129</v>
      </c>
      <c r="Z8464">
        <v>151</v>
      </c>
      <c r="AA8464">
        <f t="shared" si="1767"/>
        <v>922</v>
      </c>
      <c r="AB8464">
        <f t="shared" si="1765"/>
        <v>1.5364052217114389E-4</v>
      </c>
      <c r="AC8464" s="175"/>
    </row>
    <row r="8465" spans="1:29">
      <c r="A8465" t="s">
        <v>18163</v>
      </c>
      <c r="B8465" t="s">
        <v>18164</v>
      </c>
      <c r="C8465">
        <v>3.53</v>
      </c>
      <c r="D8465">
        <v>3.86</v>
      </c>
      <c r="E8465">
        <v>2.6</v>
      </c>
      <c r="F8465">
        <v>4.3099999999999996</v>
      </c>
      <c r="G8465">
        <v>5.0199999999999996</v>
      </c>
      <c r="H8465">
        <v>2.57</v>
      </c>
      <c r="I8465">
        <v>4.57</v>
      </c>
      <c r="J8465">
        <v>5.3</v>
      </c>
      <c r="K8465">
        <v>2.7</v>
      </c>
      <c r="U8465">
        <v>170</v>
      </c>
      <c r="V8465">
        <v>161</v>
      </c>
      <c r="W8465">
        <v>157</v>
      </c>
      <c r="X8465">
        <v>133</v>
      </c>
      <c r="Y8465">
        <v>130</v>
      </c>
      <c r="Z8465">
        <v>145</v>
      </c>
      <c r="AA8465">
        <f t="shared" si="1767"/>
        <v>896</v>
      </c>
      <c r="AB8465">
        <f t="shared" si="1765"/>
        <v>1.4930792610124178E-4</v>
      </c>
      <c r="AC8465" s="175">
        <f t="shared" ref="AC8465:AC8525" si="1770">SUM(AB8465:AB8468)/4</f>
        <v>1.4093435100460405E-4</v>
      </c>
    </row>
    <row r="8466" spans="1:29">
      <c r="A8466" t="s">
        <v>18165</v>
      </c>
      <c r="B8466" t="s">
        <v>18166</v>
      </c>
      <c r="C8466">
        <v>3.59</v>
      </c>
      <c r="D8466">
        <v>3.9</v>
      </c>
      <c r="E8466">
        <v>2.62</v>
      </c>
      <c r="F8466">
        <v>4.4400000000000004</v>
      </c>
      <c r="G8466">
        <v>5.14</v>
      </c>
      <c r="H8466">
        <v>2.62</v>
      </c>
      <c r="I8466">
        <v>4.63</v>
      </c>
      <c r="J8466">
        <v>5.33</v>
      </c>
      <c r="K8466">
        <v>2.7</v>
      </c>
      <c r="U8466">
        <v>173</v>
      </c>
      <c r="V8466">
        <v>161</v>
      </c>
      <c r="W8466">
        <v>161</v>
      </c>
      <c r="X8466">
        <v>106</v>
      </c>
      <c r="Y8466">
        <v>119</v>
      </c>
      <c r="Z8466">
        <v>117</v>
      </c>
      <c r="AA8466">
        <f t="shared" si="1767"/>
        <v>837</v>
      </c>
      <c r="AB8466">
        <f t="shared" si="1765"/>
        <v>1.3947626578877161E-4</v>
      </c>
      <c r="AC8466" s="175"/>
    </row>
    <row r="8467" spans="1:29">
      <c r="A8467" t="s">
        <v>18167</v>
      </c>
      <c r="B8467" t="s">
        <v>18168</v>
      </c>
      <c r="C8467">
        <v>3.59</v>
      </c>
      <c r="D8467">
        <v>3.9</v>
      </c>
      <c r="E8467">
        <v>2.62</v>
      </c>
      <c r="F8467">
        <v>4.49</v>
      </c>
      <c r="G8467">
        <v>5.19</v>
      </c>
      <c r="H8467">
        <v>2.65</v>
      </c>
      <c r="I8467">
        <v>4.63</v>
      </c>
      <c r="J8467">
        <v>5.33</v>
      </c>
      <c r="K8467">
        <v>2.7</v>
      </c>
      <c r="U8467">
        <v>175</v>
      </c>
      <c r="V8467">
        <v>160</v>
      </c>
      <c r="W8467">
        <v>167</v>
      </c>
      <c r="X8467">
        <v>94</v>
      </c>
      <c r="Y8467">
        <v>122</v>
      </c>
      <c r="Z8467">
        <v>112</v>
      </c>
      <c r="AA8467">
        <f t="shared" si="1767"/>
        <v>830</v>
      </c>
      <c r="AB8467">
        <f t="shared" si="1765"/>
        <v>1.3830979761610566E-4</v>
      </c>
      <c r="AC8467" s="175"/>
    </row>
    <row r="8468" spans="1:29">
      <c r="A8468" t="s">
        <v>18169</v>
      </c>
      <c r="B8468" t="s">
        <v>18170</v>
      </c>
      <c r="C8468">
        <v>3.51</v>
      </c>
      <c r="D8468">
        <v>3.85</v>
      </c>
      <c r="E8468">
        <v>2.59</v>
      </c>
      <c r="F8468">
        <v>4.42</v>
      </c>
      <c r="G8468">
        <v>5.15</v>
      </c>
      <c r="H8468">
        <v>2.66</v>
      </c>
      <c r="I8468">
        <v>4.54</v>
      </c>
      <c r="J8468">
        <v>5.28</v>
      </c>
      <c r="K8468">
        <v>2.7</v>
      </c>
      <c r="U8468">
        <v>174</v>
      </c>
      <c r="V8468">
        <v>168</v>
      </c>
      <c r="W8468">
        <v>177</v>
      </c>
      <c r="X8468">
        <v>90</v>
      </c>
      <c r="Y8468">
        <v>111</v>
      </c>
      <c r="Z8468">
        <v>100</v>
      </c>
      <c r="AA8468">
        <f t="shared" si="1767"/>
        <v>820</v>
      </c>
      <c r="AB8468">
        <f t="shared" si="1765"/>
        <v>1.3664341451229717E-4</v>
      </c>
      <c r="AC8468" s="175"/>
    </row>
    <row r="8469" spans="1:29">
      <c r="A8469" t="s">
        <v>18171</v>
      </c>
      <c r="B8469" t="s">
        <v>18172</v>
      </c>
      <c r="C8469">
        <v>3.4</v>
      </c>
      <c r="D8469">
        <v>3.77</v>
      </c>
      <c r="E8469">
        <v>2.54</v>
      </c>
      <c r="F8469">
        <v>4.22</v>
      </c>
      <c r="G8469">
        <v>5</v>
      </c>
      <c r="H8469">
        <v>2.6</v>
      </c>
      <c r="I8469">
        <v>4.42</v>
      </c>
      <c r="J8469">
        <v>5.22</v>
      </c>
      <c r="K8469">
        <v>2.7</v>
      </c>
      <c r="U8469">
        <v>178</v>
      </c>
      <c r="V8469">
        <v>179</v>
      </c>
      <c r="W8469">
        <v>185</v>
      </c>
      <c r="X8469">
        <v>78</v>
      </c>
      <c r="Y8469">
        <v>109</v>
      </c>
      <c r="Z8469">
        <v>118</v>
      </c>
      <c r="AA8469">
        <f t="shared" si="1767"/>
        <v>847</v>
      </c>
      <c r="AB8469">
        <f t="shared" si="1765"/>
        <v>1.411426488925801E-4</v>
      </c>
      <c r="AC8469" s="175">
        <f t="shared" ref="AC8469:AC8529" si="1771">SUM(AB8469:AB8472)/4</f>
        <v>1.4980784103238432E-4</v>
      </c>
    </row>
    <row r="8470" spans="1:29">
      <c r="A8470" t="s">
        <v>18173</v>
      </c>
      <c r="B8470" t="s">
        <v>18174</v>
      </c>
      <c r="C8470">
        <v>3.34</v>
      </c>
      <c r="D8470">
        <v>3.73</v>
      </c>
      <c r="E8470">
        <v>2.52</v>
      </c>
      <c r="F8470">
        <v>4.0999999999999996</v>
      </c>
      <c r="G8470">
        <v>4.9000000000000004</v>
      </c>
      <c r="H8470">
        <v>2.56</v>
      </c>
      <c r="I8470">
        <v>4.3600000000000003</v>
      </c>
      <c r="J8470">
        <v>5.18</v>
      </c>
      <c r="K8470">
        <v>2.7</v>
      </c>
      <c r="U8470">
        <v>179</v>
      </c>
      <c r="V8470">
        <v>187</v>
      </c>
      <c r="W8470">
        <v>194</v>
      </c>
      <c r="X8470">
        <v>83</v>
      </c>
      <c r="Y8470">
        <v>117</v>
      </c>
      <c r="Z8470">
        <v>139</v>
      </c>
      <c r="AA8470">
        <f t="shared" si="1767"/>
        <v>899</v>
      </c>
      <c r="AB8470">
        <f t="shared" ref="AB8470:AB8533" si="1772">AA8470/$AD$4</f>
        <v>1.4980784103238432E-4</v>
      </c>
      <c r="AC8470" s="175"/>
    </row>
    <row r="8471" spans="1:29">
      <c r="A8471" t="s">
        <v>18175</v>
      </c>
      <c r="B8471" t="s">
        <v>18176</v>
      </c>
      <c r="C8471">
        <v>3.3</v>
      </c>
      <c r="D8471">
        <v>3.7</v>
      </c>
      <c r="E8471">
        <v>2.5099999999999998</v>
      </c>
      <c r="F8471">
        <v>4.0199999999999996</v>
      </c>
      <c r="G8471">
        <v>4.83</v>
      </c>
      <c r="H8471">
        <v>2.5299999999999998</v>
      </c>
      <c r="I8471">
        <v>4.32</v>
      </c>
      <c r="J8471">
        <v>5.16</v>
      </c>
      <c r="K8471">
        <v>2.7</v>
      </c>
      <c r="U8471">
        <v>173</v>
      </c>
      <c r="V8471">
        <v>194</v>
      </c>
      <c r="W8471">
        <v>200</v>
      </c>
      <c r="X8471">
        <v>88</v>
      </c>
      <c r="Y8471">
        <v>123</v>
      </c>
      <c r="Z8471">
        <v>135</v>
      </c>
      <c r="AA8471">
        <f t="shared" si="1767"/>
        <v>913</v>
      </c>
      <c r="AB8471">
        <f t="shared" si="1772"/>
        <v>1.5214077737771623E-4</v>
      </c>
      <c r="AC8471" s="175"/>
    </row>
    <row r="8472" spans="1:29">
      <c r="A8472" t="s">
        <v>18177</v>
      </c>
      <c r="B8472" t="s">
        <v>18178</v>
      </c>
      <c r="C8472">
        <v>3.27</v>
      </c>
      <c r="D8472">
        <v>3.68</v>
      </c>
      <c r="E8472">
        <v>2.4900000000000002</v>
      </c>
      <c r="F8472">
        <v>3.97</v>
      </c>
      <c r="G8472">
        <v>4.79</v>
      </c>
      <c r="H8472">
        <v>2.5099999999999998</v>
      </c>
      <c r="I8472">
        <v>4.29</v>
      </c>
      <c r="J8472">
        <v>5.15</v>
      </c>
      <c r="K8472">
        <v>2.7</v>
      </c>
      <c r="U8472">
        <v>167</v>
      </c>
      <c r="V8472">
        <v>199</v>
      </c>
      <c r="W8472">
        <v>200</v>
      </c>
      <c r="X8472">
        <v>102</v>
      </c>
      <c r="Y8472">
        <v>127</v>
      </c>
      <c r="Z8472">
        <v>142</v>
      </c>
      <c r="AA8472">
        <f t="shared" si="1767"/>
        <v>937</v>
      </c>
      <c r="AB8472">
        <f t="shared" si="1772"/>
        <v>1.5614009682685662E-4</v>
      </c>
      <c r="AC8472" s="175"/>
    </row>
    <row r="8473" spans="1:29">
      <c r="A8473" t="s">
        <v>18179</v>
      </c>
      <c r="B8473" t="s">
        <v>18180</v>
      </c>
      <c r="C8473">
        <v>3.25</v>
      </c>
      <c r="D8473">
        <v>3.66</v>
      </c>
      <c r="E8473">
        <v>2.4900000000000002</v>
      </c>
      <c r="F8473">
        <v>3.92</v>
      </c>
      <c r="G8473">
        <v>4.75</v>
      </c>
      <c r="H8473">
        <v>2.5</v>
      </c>
      <c r="I8473">
        <v>4.2699999999999996</v>
      </c>
      <c r="J8473">
        <v>5.13</v>
      </c>
      <c r="K8473">
        <v>2.7</v>
      </c>
      <c r="U8473">
        <v>163</v>
      </c>
      <c r="V8473">
        <v>194</v>
      </c>
      <c r="W8473">
        <v>190</v>
      </c>
      <c r="X8473">
        <v>106</v>
      </c>
      <c r="Y8473">
        <v>138</v>
      </c>
      <c r="Z8473">
        <v>147</v>
      </c>
      <c r="AA8473">
        <f t="shared" si="1767"/>
        <v>938</v>
      </c>
      <c r="AB8473">
        <f t="shared" si="1772"/>
        <v>1.5630673513723748E-4</v>
      </c>
      <c r="AC8473" s="175">
        <f t="shared" ref="AC8473:AC8533" si="1773">SUM(AB8473:AB8476)/4</f>
        <v>1.2406222207854298E-4</v>
      </c>
    </row>
    <row r="8474" spans="1:29">
      <c r="A8474" t="s">
        <v>18181</v>
      </c>
      <c r="B8474" t="s">
        <v>18182</v>
      </c>
      <c r="C8474">
        <v>3.21</v>
      </c>
      <c r="D8474">
        <v>3.63</v>
      </c>
      <c r="E8474">
        <v>2.4700000000000002</v>
      </c>
      <c r="F8474">
        <v>3.85</v>
      </c>
      <c r="G8474">
        <v>4.6900000000000004</v>
      </c>
      <c r="H8474">
        <v>2.48</v>
      </c>
      <c r="I8474">
        <v>4.2300000000000004</v>
      </c>
      <c r="J8474">
        <v>5.1100000000000003</v>
      </c>
      <c r="K8474">
        <v>2.7</v>
      </c>
      <c r="U8474">
        <v>154</v>
      </c>
      <c r="V8474">
        <v>175</v>
      </c>
      <c r="W8474">
        <v>166</v>
      </c>
      <c r="X8474">
        <v>98</v>
      </c>
      <c r="Y8474">
        <v>134</v>
      </c>
      <c r="Z8474">
        <v>126</v>
      </c>
      <c r="AA8474">
        <f t="shared" si="1767"/>
        <v>853</v>
      </c>
      <c r="AB8474">
        <f t="shared" si="1772"/>
        <v>1.421424787548652E-4</v>
      </c>
      <c r="AC8474" s="175"/>
    </row>
    <row r="8475" spans="1:29">
      <c r="A8475" t="s">
        <v>18183</v>
      </c>
      <c r="B8475" t="s">
        <v>18184</v>
      </c>
      <c r="C8475">
        <v>3.2</v>
      </c>
      <c r="D8475">
        <v>3.62</v>
      </c>
      <c r="E8475">
        <v>2.4700000000000002</v>
      </c>
      <c r="F8475">
        <v>3.84</v>
      </c>
      <c r="G8475">
        <v>4.68</v>
      </c>
      <c r="H8475">
        <v>2.4700000000000002</v>
      </c>
      <c r="I8475">
        <v>4.22</v>
      </c>
      <c r="J8475">
        <v>5.1100000000000003</v>
      </c>
      <c r="K8475">
        <v>2.7</v>
      </c>
      <c r="U8475">
        <v>126</v>
      </c>
      <c r="V8475">
        <v>146</v>
      </c>
      <c r="W8475">
        <v>117</v>
      </c>
      <c r="X8475">
        <v>95</v>
      </c>
      <c r="Y8475">
        <v>122</v>
      </c>
      <c r="Z8475">
        <v>73</v>
      </c>
      <c r="AA8475">
        <f t="shared" si="1767"/>
        <v>679</v>
      </c>
      <c r="AB8475">
        <f t="shared" si="1772"/>
        <v>1.1314741274859728E-4</v>
      </c>
      <c r="AC8475" s="175"/>
    </row>
    <row r="8476" spans="1:29">
      <c r="A8476" t="s">
        <v>18185</v>
      </c>
      <c r="B8476" t="s">
        <v>18186</v>
      </c>
      <c r="C8476">
        <v>3.17</v>
      </c>
      <c r="D8476">
        <v>3.6</v>
      </c>
      <c r="E8476">
        <v>2.46</v>
      </c>
      <c r="F8476">
        <v>3.77</v>
      </c>
      <c r="G8476">
        <v>4.62</v>
      </c>
      <c r="H8476">
        <v>2.4500000000000002</v>
      </c>
      <c r="I8476">
        <v>4.18</v>
      </c>
      <c r="J8476">
        <v>5.09</v>
      </c>
      <c r="K8476">
        <v>2.7</v>
      </c>
      <c r="U8476">
        <v>118</v>
      </c>
      <c r="V8476">
        <v>107</v>
      </c>
      <c r="W8476">
        <v>91</v>
      </c>
      <c r="X8476">
        <v>71</v>
      </c>
      <c r="Y8476">
        <v>91</v>
      </c>
      <c r="Z8476">
        <v>30</v>
      </c>
      <c r="AA8476">
        <f t="shared" si="1767"/>
        <v>508</v>
      </c>
      <c r="AB8476">
        <f t="shared" si="1772"/>
        <v>8.4652261673471901E-5</v>
      </c>
      <c r="AC8476" s="175"/>
    </row>
    <row r="8477" spans="1:29">
      <c r="A8477" t="s">
        <v>18187</v>
      </c>
      <c r="B8477" t="s">
        <v>18188</v>
      </c>
      <c r="C8477">
        <v>3.14</v>
      </c>
      <c r="D8477">
        <v>3.57</v>
      </c>
      <c r="E8477">
        <v>2.4500000000000002</v>
      </c>
      <c r="F8477">
        <v>3.72</v>
      </c>
      <c r="G8477">
        <v>4.58</v>
      </c>
      <c r="H8477">
        <v>2.44</v>
      </c>
      <c r="I8477">
        <v>4.1500000000000004</v>
      </c>
      <c r="J8477">
        <v>5.07</v>
      </c>
      <c r="K8477">
        <v>2.7</v>
      </c>
      <c r="U8477">
        <v>111</v>
      </c>
      <c r="V8477">
        <v>84</v>
      </c>
      <c r="W8477">
        <v>83</v>
      </c>
      <c r="X8477">
        <v>72</v>
      </c>
      <c r="Y8477">
        <v>68</v>
      </c>
      <c r="Z8477">
        <v>13</v>
      </c>
      <c r="AA8477">
        <f t="shared" si="1767"/>
        <v>431</v>
      </c>
      <c r="AB8477">
        <f t="shared" si="1772"/>
        <v>7.1821111774146432E-5</v>
      </c>
      <c r="AC8477" s="175">
        <f t="shared" ref="AC8477:AC8537" si="1774">SUM(AB8477:AB8480)/4</f>
        <v>7.7861750525452244E-5</v>
      </c>
    </row>
    <row r="8478" spans="1:29">
      <c r="A8478" t="s">
        <v>18189</v>
      </c>
      <c r="B8478" t="s">
        <v>18190</v>
      </c>
      <c r="C8478">
        <v>3.11</v>
      </c>
      <c r="D8478">
        <v>3.55</v>
      </c>
      <c r="E8478">
        <v>2.44</v>
      </c>
      <c r="F8478">
        <v>3.67</v>
      </c>
      <c r="G8478">
        <v>4.55</v>
      </c>
      <c r="H8478">
        <v>2.4300000000000002</v>
      </c>
      <c r="I8478">
        <v>4.13</v>
      </c>
      <c r="J8478">
        <v>5.05</v>
      </c>
      <c r="K8478">
        <v>2.7</v>
      </c>
      <c r="U8478">
        <v>115</v>
      </c>
      <c r="V8478">
        <v>93</v>
      </c>
      <c r="W8478">
        <v>87</v>
      </c>
      <c r="X8478">
        <v>84</v>
      </c>
      <c r="Y8478">
        <v>71</v>
      </c>
      <c r="Z8478">
        <v>15</v>
      </c>
      <c r="AA8478">
        <f t="shared" si="1767"/>
        <v>465</v>
      </c>
      <c r="AB8478">
        <f t="shared" si="1772"/>
        <v>7.7486814327095335E-5</v>
      </c>
      <c r="AC8478" s="175"/>
    </row>
    <row r="8479" spans="1:29">
      <c r="A8479" t="s">
        <v>18191</v>
      </c>
      <c r="B8479" t="s">
        <v>18192</v>
      </c>
      <c r="C8479">
        <v>3.09</v>
      </c>
      <c r="D8479">
        <v>3.53</v>
      </c>
      <c r="E8479">
        <v>2.4300000000000002</v>
      </c>
      <c r="F8479">
        <v>3.62</v>
      </c>
      <c r="G8479">
        <v>4.5</v>
      </c>
      <c r="H8479">
        <v>2.41</v>
      </c>
      <c r="I8479">
        <v>4.0999999999999996</v>
      </c>
      <c r="J8479">
        <v>5.04</v>
      </c>
      <c r="K8479">
        <v>2.7</v>
      </c>
      <c r="U8479">
        <v>119</v>
      </c>
      <c r="V8479">
        <v>89</v>
      </c>
      <c r="W8479">
        <v>92</v>
      </c>
      <c r="X8479">
        <v>86</v>
      </c>
      <c r="Y8479">
        <v>69</v>
      </c>
      <c r="Z8479">
        <v>12</v>
      </c>
      <c r="AA8479">
        <f t="shared" si="1767"/>
        <v>467</v>
      </c>
      <c r="AB8479">
        <f t="shared" si="1772"/>
        <v>7.7820090947857044E-5</v>
      </c>
      <c r="AC8479" s="175"/>
    </row>
    <row r="8480" spans="1:29">
      <c r="A8480" t="s">
        <v>18193</v>
      </c>
      <c r="B8480" t="s">
        <v>18194</v>
      </c>
      <c r="C8480">
        <v>3.06</v>
      </c>
      <c r="D8480">
        <v>3.51</v>
      </c>
      <c r="E8480">
        <v>2.42</v>
      </c>
      <c r="F8480">
        <v>3.56</v>
      </c>
      <c r="G8480">
        <v>4.45</v>
      </c>
      <c r="H8480">
        <v>2.38</v>
      </c>
      <c r="I8480">
        <v>4.07</v>
      </c>
      <c r="J8480">
        <v>5.0199999999999996</v>
      </c>
      <c r="K8480">
        <v>2.7</v>
      </c>
      <c r="U8480">
        <v>130</v>
      </c>
      <c r="V8480">
        <v>99</v>
      </c>
      <c r="W8480">
        <v>103</v>
      </c>
      <c r="X8480">
        <v>85</v>
      </c>
      <c r="Y8480">
        <v>66</v>
      </c>
      <c r="Z8480">
        <v>23</v>
      </c>
      <c r="AA8480">
        <f t="shared" si="1767"/>
        <v>506</v>
      </c>
      <c r="AB8480">
        <f t="shared" si="1772"/>
        <v>8.4318985052710192E-5</v>
      </c>
      <c r="AC8480" s="175"/>
    </row>
    <row r="8481" spans="1:29">
      <c r="A8481" t="s">
        <v>18195</v>
      </c>
      <c r="B8481" t="s">
        <v>18196</v>
      </c>
      <c r="C8481">
        <v>3.06</v>
      </c>
      <c r="D8481">
        <v>3.51</v>
      </c>
      <c r="E8481">
        <v>2.42</v>
      </c>
      <c r="F8481">
        <v>3.57</v>
      </c>
      <c r="G8481">
        <v>4.4400000000000004</v>
      </c>
      <c r="H8481">
        <v>2.38</v>
      </c>
      <c r="I8481">
        <v>4.08</v>
      </c>
      <c r="J8481">
        <v>5.0199999999999996</v>
      </c>
      <c r="K8481">
        <v>2.7</v>
      </c>
      <c r="U8481">
        <v>142</v>
      </c>
      <c r="V8481">
        <v>128</v>
      </c>
      <c r="W8481">
        <v>129</v>
      </c>
      <c r="X8481">
        <v>111</v>
      </c>
      <c r="Y8481">
        <v>106</v>
      </c>
      <c r="Z8481">
        <v>53</v>
      </c>
      <c r="AA8481">
        <f t="shared" si="1767"/>
        <v>669</v>
      </c>
      <c r="AB8481">
        <f t="shared" si="1772"/>
        <v>1.1148102964478878E-4</v>
      </c>
      <c r="AC8481" s="175">
        <f t="shared" ref="AC8481:AC8541" si="1775">SUM(AB8481:AB8484)/4</f>
        <v>1.6917954461415817E-4</v>
      </c>
    </row>
    <row r="8482" spans="1:29">
      <c r="A8482" t="s">
        <v>18197</v>
      </c>
      <c r="B8482" t="s">
        <v>18198</v>
      </c>
      <c r="C8482">
        <v>3.05</v>
      </c>
      <c r="D8482">
        <v>3.5</v>
      </c>
      <c r="E8482">
        <v>2.41</v>
      </c>
      <c r="F8482">
        <v>3.53</v>
      </c>
      <c r="G8482">
        <v>4.41</v>
      </c>
      <c r="H8482">
        <v>2.36</v>
      </c>
      <c r="I8482">
        <v>4.0599999999999996</v>
      </c>
      <c r="J8482">
        <v>5.0199999999999996</v>
      </c>
      <c r="K8482">
        <v>2.7</v>
      </c>
      <c r="U8482">
        <v>145</v>
      </c>
      <c r="V8482">
        <v>194</v>
      </c>
      <c r="W8482">
        <v>175</v>
      </c>
      <c r="X8482">
        <v>181</v>
      </c>
      <c r="Y8482">
        <v>144</v>
      </c>
      <c r="Z8482">
        <v>168</v>
      </c>
      <c r="AA8482">
        <f t="shared" si="1767"/>
        <v>1007</v>
      </c>
      <c r="AB8482">
        <f t="shared" si="1772"/>
        <v>1.6780477855351614E-4</v>
      </c>
      <c r="AC8482" s="175"/>
    </row>
    <row r="8483" spans="1:29">
      <c r="A8483" t="s">
        <v>18199</v>
      </c>
      <c r="B8483" t="s">
        <v>18200</v>
      </c>
      <c r="C8483">
        <v>3.06</v>
      </c>
      <c r="D8483">
        <v>3.51</v>
      </c>
      <c r="E8483">
        <v>2.42</v>
      </c>
      <c r="F8483">
        <v>3.53</v>
      </c>
      <c r="G8483">
        <v>4.4000000000000004</v>
      </c>
      <c r="H8483">
        <v>2.35</v>
      </c>
      <c r="I8483">
        <v>4.07</v>
      </c>
      <c r="J8483">
        <v>5.0199999999999996</v>
      </c>
      <c r="K8483">
        <v>2.7</v>
      </c>
      <c r="U8483">
        <v>190</v>
      </c>
      <c r="V8483">
        <v>206</v>
      </c>
      <c r="W8483">
        <v>215</v>
      </c>
      <c r="X8483">
        <v>200</v>
      </c>
      <c r="Y8483">
        <v>122</v>
      </c>
      <c r="Z8483">
        <v>262</v>
      </c>
      <c r="AA8483">
        <f t="shared" si="1767"/>
        <v>1195</v>
      </c>
      <c r="AB8483">
        <f t="shared" si="1772"/>
        <v>1.9913278090511599E-4</v>
      </c>
      <c r="AC8483" s="175"/>
    </row>
    <row r="8484" spans="1:29">
      <c r="A8484" t="s">
        <v>18201</v>
      </c>
      <c r="B8484" t="s">
        <v>18202</v>
      </c>
      <c r="C8484">
        <v>3.08</v>
      </c>
      <c r="D8484">
        <v>3.53</v>
      </c>
      <c r="E8484">
        <v>2.42</v>
      </c>
      <c r="F8484">
        <v>3.55</v>
      </c>
      <c r="G8484">
        <v>4.42</v>
      </c>
      <c r="H8484">
        <v>2.36</v>
      </c>
      <c r="I8484">
        <v>4.09</v>
      </c>
      <c r="J8484">
        <v>5.03</v>
      </c>
      <c r="K8484">
        <v>2.7</v>
      </c>
      <c r="U8484">
        <v>203</v>
      </c>
      <c r="V8484">
        <v>189</v>
      </c>
      <c r="W8484">
        <v>205</v>
      </c>
      <c r="X8484">
        <v>213</v>
      </c>
      <c r="Y8484">
        <v>154</v>
      </c>
      <c r="Z8484">
        <v>226</v>
      </c>
      <c r="AA8484">
        <f t="shared" si="1767"/>
        <v>1190</v>
      </c>
      <c r="AB8484">
        <f t="shared" si="1772"/>
        <v>1.9829958935321172E-4</v>
      </c>
      <c r="AC8484" s="175"/>
    </row>
    <row r="8485" spans="1:29">
      <c r="A8485" t="s">
        <v>18203</v>
      </c>
      <c r="B8485" t="s">
        <v>18204</v>
      </c>
      <c r="C8485">
        <v>3.11</v>
      </c>
      <c r="D8485">
        <v>3.55</v>
      </c>
      <c r="E8485">
        <v>2.44</v>
      </c>
      <c r="F8485">
        <v>3.56</v>
      </c>
      <c r="G8485">
        <v>4.42</v>
      </c>
      <c r="H8485">
        <v>2.35</v>
      </c>
      <c r="I8485">
        <v>4.13</v>
      </c>
      <c r="J8485">
        <v>5.05</v>
      </c>
      <c r="K8485">
        <v>2.7</v>
      </c>
      <c r="U8485">
        <v>223</v>
      </c>
      <c r="V8485">
        <v>187</v>
      </c>
      <c r="W8485">
        <v>194</v>
      </c>
      <c r="X8485">
        <v>168</v>
      </c>
      <c r="Y8485">
        <v>138</v>
      </c>
      <c r="Z8485">
        <v>171</v>
      </c>
      <c r="AA8485">
        <f t="shared" si="1767"/>
        <v>1081</v>
      </c>
      <c r="AB8485">
        <f t="shared" si="1772"/>
        <v>1.8013601352169904E-4</v>
      </c>
      <c r="AC8485" s="175">
        <f t="shared" ref="AC8485:AC8545" si="1776">SUM(AB8485:AB8488)/4</f>
        <v>1.6522188474261295E-4</v>
      </c>
    </row>
    <row r="8486" spans="1:29">
      <c r="A8486" t="s">
        <v>18205</v>
      </c>
      <c r="B8486" t="s">
        <v>18206</v>
      </c>
      <c r="C8486">
        <v>3.23</v>
      </c>
      <c r="D8486">
        <v>3.65</v>
      </c>
      <c r="E8486">
        <v>2.48</v>
      </c>
      <c r="F8486">
        <v>3.71</v>
      </c>
      <c r="G8486">
        <v>4.51</v>
      </c>
      <c r="H8486">
        <v>2.36</v>
      </c>
      <c r="I8486">
        <v>4.25</v>
      </c>
      <c r="J8486">
        <v>5.12</v>
      </c>
      <c r="K8486">
        <v>2.7</v>
      </c>
      <c r="U8486">
        <v>205</v>
      </c>
      <c r="V8486">
        <v>175</v>
      </c>
      <c r="W8486">
        <v>178</v>
      </c>
      <c r="X8486">
        <v>156</v>
      </c>
      <c r="Y8486">
        <v>140</v>
      </c>
      <c r="Z8486">
        <v>164</v>
      </c>
      <c r="AA8486">
        <f t="shared" si="1767"/>
        <v>1018</v>
      </c>
      <c r="AB8486">
        <f t="shared" si="1772"/>
        <v>1.6963779996770548E-4</v>
      </c>
      <c r="AC8486" s="175"/>
    </row>
    <row r="8487" spans="1:29">
      <c r="A8487" t="s">
        <v>18207</v>
      </c>
      <c r="B8487" t="s">
        <v>18208</v>
      </c>
      <c r="C8487">
        <v>3.37</v>
      </c>
      <c r="D8487">
        <v>3.76</v>
      </c>
      <c r="E8487">
        <v>2.5299999999999998</v>
      </c>
      <c r="F8487">
        <v>3.91</v>
      </c>
      <c r="G8487">
        <v>4.67</v>
      </c>
      <c r="H8487">
        <v>2.42</v>
      </c>
      <c r="I8487">
        <v>4.3899999999999997</v>
      </c>
      <c r="J8487">
        <v>5.2</v>
      </c>
      <c r="K8487">
        <v>2.7</v>
      </c>
      <c r="U8487">
        <v>191</v>
      </c>
      <c r="V8487">
        <v>170</v>
      </c>
      <c r="W8487">
        <v>167</v>
      </c>
      <c r="X8487">
        <v>145</v>
      </c>
      <c r="Y8487">
        <v>133</v>
      </c>
      <c r="Z8487">
        <v>149</v>
      </c>
      <c r="AA8487">
        <f t="shared" si="1767"/>
        <v>955</v>
      </c>
      <c r="AB8487">
        <f t="shared" si="1772"/>
        <v>1.5913958641371192E-4</v>
      </c>
      <c r="AC8487" s="175"/>
    </row>
    <row r="8488" spans="1:29">
      <c r="A8488" t="s">
        <v>18209</v>
      </c>
      <c r="B8488" t="s">
        <v>18210</v>
      </c>
      <c r="C8488">
        <v>3.48</v>
      </c>
      <c r="D8488">
        <v>3.84</v>
      </c>
      <c r="E8488">
        <v>2.57</v>
      </c>
      <c r="F8488">
        <v>4.08</v>
      </c>
      <c r="G8488">
        <v>4.8099999999999996</v>
      </c>
      <c r="H8488">
        <v>2.4700000000000002</v>
      </c>
      <c r="I8488">
        <v>4.5</v>
      </c>
      <c r="J8488">
        <v>5.26</v>
      </c>
      <c r="K8488">
        <v>2.7</v>
      </c>
      <c r="U8488">
        <v>179</v>
      </c>
      <c r="V8488">
        <v>163</v>
      </c>
      <c r="W8488">
        <v>157</v>
      </c>
      <c r="X8488">
        <v>133</v>
      </c>
      <c r="Y8488">
        <v>129</v>
      </c>
      <c r="Z8488">
        <v>151</v>
      </c>
      <c r="AA8488">
        <f t="shared" si="1767"/>
        <v>912</v>
      </c>
      <c r="AB8488">
        <f t="shared" si="1772"/>
        <v>1.5197413906733537E-4</v>
      </c>
      <c r="AC8488" s="175"/>
    </row>
    <row r="8489" spans="1:29">
      <c r="A8489" t="s">
        <v>18211</v>
      </c>
      <c r="B8489" t="s">
        <v>18212</v>
      </c>
      <c r="C8489">
        <v>3.54</v>
      </c>
      <c r="D8489">
        <v>3.88</v>
      </c>
      <c r="E8489">
        <v>2.59</v>
      </c>
      <c r="F8489">
        <v>4.22</v>
      </c>
      <c r="G8489">
        <v>4.92</v>
      </c>
      <c r="H8489">
        <v>2.5099999999999998</v>
      </c>
      <c r="I8489">
        <v>4.57</v>
      </c>
      <c r="J8489">
        <v>5.3</v>
      </c>
      <c r="K8489">
        <v>2.7</v>
      </c>
      <c r="U8489">
        <v>169</v>
      </c>
      <c r="V8489">
        <v>160</v>
      </c>
      <c r="W8489">
        <v>155</v>
      </c>
      <c r="X8489">
        <v>127</v>
      </c>
      <c r="Y8489">
        <v>130</v>
      </c>
      <c r="Z8489">
        <v>145</v>
      </c>
      <c r="AA8489">
        <f t="shared" si="1767"/>
        <v>886</v>
      </c>
      <c r="AB8489">
        <f t="shared" si="1772"/>
        <v>1.4764154299743326E-4</v>
      </c>
      <c r="AC8489" s="175">
        <f t="shared" ref="AC8489:AC8549" si="1777">SUM(AB8489:AB8492)/4</f>
        <v>1.3926796790079556E-4</v>
      </c>
    </row>
    <row r="8490" spans="1:29">
      <c r="A8490" t="s">
        <v>18213</v>
      </c>
      <c r="B8490" t="s">
        <v>18214</v>
      </c>
      <c r="C8490">
        <v>3.57</v>
      </c>
      <c r="D8490">
        <v>3.9</v>
      </c>
      <c r="E8490">
        <v>2.6</v>
      </c>
      <c r="F8490">
        <v>4.29</v>
      </c>
      <c r="G8490">
        <v>4.99</v>
      </c>
      <c r="H8490">
        <v>2.54</v>
      </c>
      <c r="I8490">
        <v>4.59</v>
      </c>
      <c r="J8490">
        <v>5.31</v>
      </c>
      <c r="K8490">
        <v>2.7</v>
      </c>
      <c r="U8490">
        <v>167</v>
      </c>
      <c r="V8490">
        <v>160</v>
      </c>
      <c r="W8490">
        <v>159</v>
      </c>
      <c r="X8490">
        <v>109</v>
      </c>
      <c r="Y8490">
        <v>119</v>
      </c>
      <c r="Z8490">
        <v>117</v>
      </c>
      <c r="AA8490">
        <f t="shared" si="1767"/>
        <v>831</v>
      </c>
      <c r="AB8490">
        <f t="shared" si="1772"/>
        <v>1.3847643592648651E-4</v>
      </c>
      <c r="AC8490" s="175"/>
    </row>
    <row r="8491" spans="1:29">
      <c r="A8491" t="s">
        <v>18215</v>
      </c>
      <c r="B8491" t="s">
        <v>18216</v>
      </c>
      <c r="C8491">
        <v>3.57</v>
      </c>
      <c r="D8491">
        <v>3.9</v>
      </c>
      <c r="E8491">
        <v>2.61</v>
      </c>
      <c r="F8491">
        <v>4.34</v>
      </c>
      <c r="G8491">
        <v>5.04</v>
      </c>
      <c r="H8491">
        <v>2.57</v>
      </c>
      <c r="I8491">
        <v>4.5999999999999996</v>
      </c>
      <c r="J8491">
        <v>5.31</v>
      </c>
      <c r="K8491">
        <v>2.7</v>
      </c>
      <c r="U8491">
        <v>171</v>
      </c>
      <c r="V8491">
        <v>159</v>
      </c>
      <c r="W8491">
        <v>165</v>
      </c>
      <c r="X8491">
        <v>90</v>
      </c>
      <c r="Y8491">
        <v>122</v>
      </c>
      <c r="Z8491">
        <v>112</v>
      </c>
      <c r="AA8491">
        <f t="shared" si="1767"/>
        <v>819</v>
      </c>
      <c r="AB8491">
        <f t="shared" si="1772"/>
        <v>1.3647677620191631E-4</v>
      </c>
      <c r="AC8491" s="175"/>
    </row>
    <row r="8492" spans="1:29">
      <c r="A8492" t="s">
        <v>18217</v>
      </c>
      <c r="B8492" t="s">
        <v>18218</v>
      </c>
      <c r="C8492">
        <v>3.56</v>
      </c>
      <c r="D8492">
        <v>3.9</v>
      </c>
      <c r="E8492">
        <v>2.6</v>
      </c>
      <c r="F8492">
        <v>4.3499999999999996</v>
      </c>
      <c r="G8492">
        <v>5.0599999999999996</v>
      </c>
      <c r="H8492">
        <v>2.59</v>
      </c>
      <c r="I8492">
        <v>4.58</v>
      </c>
      <c r="J8492">
        <v>5.31</v>
      </c>
      <c r="K8492">
        <v>2.7</v>
      </c>
      <c r="U8492">
        <v>169</v>
      </c>
      <c r="V8492">
        <v>166</v>
      </c>
      <c r="W8492">
        <v>175</v>
      </c>
      <c r="X8492">
        <v>86</v>
      </c>
      <c r="Y8492">
        <v>111</v>
      </c>
      <c r="Z8492">
        <v>100</v>
      </c>
      <c r="AA8492">
        <f t="shared" si="1767"/>
        <v>807</v>
      </c>
      <c r="AB8492">
        <f t="shared" si="1772"/>
        <v>1.3447711647734611E-4</v>
      </c>
      <c r="AC8492" s="175"/>
    </row>
    <row r="8493" spans="1:29">
      <c r="A8493" t="s">
        <v>18219</v>
      </c>
      <c r="B8493" t="s">
        <v>18220</v>
      </c>
      <c r="C8493">
        <v>3.55</v>
      </c>
      <c r="D8493">
        <v>3.89</v>
      </c>
      <c r="E8493">
        <v>2.59</v>
      </c>
      <c r="F8493">
        <v>4.34</v>
      </c>
      <c r="G8493">
        <v>5.05</v>
      </c>
      <c r="H8493">
        <v>2.59</v>
      </c>
      <c r="I8493">
        <v>4.57</v>
      </c>
      <c r="J8493">
        <v>5.3</v>
      </c>
      <c r="K8493">
        <v>2.7</v>
      </c>
      <c r="U8493">
        <v>173</v>
      </c>
      <c r="V8493">
        <v>177</v>
      </c>
      <c r="W8493">
        <v>183</v>
      </c>
      <c r="X8493">
        <v>73</v>
      </c>
      <c r="Y8493">
        <v>109</v>
      </c>
      <c r="Z8493">
        <v>118</v>
      </c>
      <c r="AA8493">
        <f t="shared" si="1767"/>
        <v>833</v>
      </c>
      <c r="AB8493">
        <f t="shared" si="1772"/>
        <v>1.3880971254724822E-4</v>
      </c>
      <c r="AC8493" s="175">
        <f t="shared" ref="AC8493:AC8553" si="1778">SUM(AB8493:AB8496)/4</f>
        <v>1.4834975581655188E-4</v>
      </c>
    </row>
    <row r="8494" spans="1:29">
      <c r="A8494" t="s">
        <v>18221</v>
      </c>
      <c r="B8494" t="s">
        <v>18222</v>
      </c>
      <c r="C8494">
        <v>3.56</v>
      </c>
      <c r="D8494">
        <v>3.9</v>
      </c>
      <c r="E8494">
        <v>2.6</v>
      </c>
      <c r="F8494">
        <v>4.37</v>
      </c>
      <c r="G8494">
        <v>5.08</v>
      </c>
      <c r="H8494">
        <v>2.6</v>
      </c>
      <c r="I8494">
        <v>4.58</v>
      </c>
      <c r="J8494">
        <v>5.3</v>
      </c>
      <c r="K8494">
        <v>2.7</v>
      </c>
      <c r="U8494">
        <v>170</v>
      </c>
      <c r="V8494">
        <v>185</v>
      </c>
      <c r="W8494">
        <v>191</v>
      </c>
      <c r="X8494">
        <v>84</v>
      </c>
      <c r="Y8494">
        <v>117</v>
      </c>
      <c r="Z8494">
        <v>139</v>
      </c>
      <c r="AA8494">
        <f t="shared" si="1767"/>
        <v>886</v>
      </c>
      <c r="AB8494">
        <f t="shared" si="1772"/>
        <v>1.4764154299743326E-4</v>
      </c>
      <c r="AC8494" s="175"/>
    </row>
    <row r="8495" spans="1:29">
      <c r="A8495" t="s">
        <v>18223</v>
      </c>
      <c r="B8495" t="s">
        <v>18224</v>
      </c>
      <c r="C8495">
        <v>3.55</v>
      </c>
      <c r="D8495">
        <v>3.9</v>
      </c>
      <c r="E8495">
        <v>2.59</v>
      </c>
      <c r="F8495">
        <v>4.37</v>
      </c>
      <c r="G8495">
        <v>5.08</v>
      </c>
      <c r="H8495">
        <v>2.6</v>
      </c>
      <c r="I8495">
        <v>4.57</v>
      </c>
      <c r="J8495">
        <v>5.3</v>
      </c>
      <c r="K8495">
        <v>2.7</v>
      </c>
      <c r="U8495">
        <v>168</v>
      </c>
      <c r="V8495">
        <v>192</v>
      </c>
      <c r="W8495">
        <v>198</v>
      </c>
      <c r="X8495">
        <v>90</v>
      </c>
      <c r="Y8495">
        <v>123</v>
      </c>
      <c r="Z8495">
        <v>135</v>
      </c>
      <c r="AA8495">
        <f t="shared" si="1767"/>
        <v>906</v>
      </c>
      <c r="AB8495">
        <f t="shared" si="1772"/>
        <v>1.5097430920505027E-4</v>
      </c>
      <c r="AC8495" s="175"/>
    </row>
    <row r="8496" spans="1:29">
      <c r="A8496" t="s">
        <v>18225</v>
      </c>
      <c r="B8496" t="s">
        <v>18226</v>
      </c>
      <c r="C8496">
        <v>3.53</v>
      </c>
      <c r="D8496">
        <v>3.89</v>
      </c>
      <c r="E8496">
        <v>2.58</v>
      </c>
      <c r="F8496">
        <v>4.3499999999999996</v>
      </c>
      <c r="G8496">
        <v>5.0599999999999996</v>
      </c>
      <c r="H8496">
        <v>2.59</v>
      </c>
      <c r="I8496">
        <v>4.55</v>
      </c>
      <c r="J8496">
        <v>5.29</v>
      </c>
      <c r="K8496">
        <v>2.7</v>
      </c>
      <c r="U8496">
        <v>160</v>
      </c>
      <c r="V8496">
        <v>197</v>
      </c>
      <c r="W8496">
        <v>199</v>
      </c>
      <c r="X8496">
        <v>111</v>
      </c>
      <c r="Y8496">
        <v>127</v>
      </c>
      <c r="Z8496">
        <v>142</v>
      </c>
      <c r="AA8496">
        <f t="shared" si="1767"/>
        <v>936</v>
      </c>
      <c r="AB8496">
        <f t="shared" si="1772"/>
        <v>1.5597345851647577E-4</v>
      </c>
      <c r="AC8496" s="175"/>
    </row>
    <row r="8497" spans="1:29">
      <c r="A8497" t="s">
        <v>18227</v>
      </c>
      <c r="B8497" t="s">
        <v>18228</v>
      </c>
      <c r="C8497">
        <v>3.49</v>
      </c>
      <c r="D8497">
        <v>3.86</v>
      </c>
      <c r="E8497">
        <v>2.57</v>
      </c>
      <c r="F8497">
        <v>4.29</v>
      </c>
      <c r="G8497">
        <v>5.0199999999999996</v>
      </c>
      <c r="H8497">
        <v>2.58</v>
      </c>
      <c r="I8497">
        <v>4.51</v>
      </c>
      <c r="J8497">
        <v>5.27</v>
      </c>
      <c r="K8497">
        <v>2.7</v>
      </c>
      <c r="U8497">
        <v>157</v>
      </c>
      <c r="V8497">
        <v>193</v>
      </c>
      <c r="W8497">
        <v>188</v>
      </c>
      <c r="X8497">
        <v>110</v>
      </c>
      <c r="Y8497">
        <v>138</v>
      </c>
      <c r="Z8497">
        <v>147</v>
      </c>
      <c r="AA8497">
        <f t="shared" si="1767"/>
        <v>933</v>
      </c>
      <c r="AB8497">
        <f t="shared" si="1772"/>
        <v>1.5547354358533323E-4</v>
      </c>
      <c r="AC8497" s="175">
        <f t="shared" ref="AC8497" si="1779">SUM(AB8497:AB8500)/4</f>
        <v>1.2360396672499564E-4</v>
      </c>
    </row>
    <row r="8498" spans="1:29">
      <c r="A8498" t="s">
        <v>18229</v>
      </c>
      <c r="B8498" t="s">
        <v>18230</v>
      </c>
      <c r="C8498">
        <v>3.46</v>
      </c>
      <c r="D8498">
        <v>3.84</v>
      </c>
      <c r="E8498">
        <v>2.5499999999999998</v>
      </c>
      <c r="F8498">
        <v>4.24</v>
      </c>
      <c r="G8498">
        <v>4.99</v>
      </c>
      <c r="H8498">
        <v>2.56</v>
      </c>
      <c r="I8498">
        <v>4.4800000000000004</v>
      </c>
      <c r="J8498">
        <v>5.25</v>
      </c>
      <c r="K8498">
        <v>2.7</v>
      </c>
      <c r="U8498">
        <v>148</v>
      </c>
      <c r="V8498">
        <v>175</v>
      </c>
      <c r="W8498">
        <v>166</v>
      </c>
      <c r="X8498">
        <v>105</v>
      </c>
      <c r="Y8498">
        <v>134</v>
      </c>
      <c r="Z8498">
        <v>126</v>
      </c>
      <c r="AA8498">
        <f t="shared" si="1767"/>
        <v>854</v>
      </c>
      <c r="AB8498">
        <f t="shared" si="1772"/>
        <v>1.4230911706524606E-4</v>
      </c>
      <c r="AC8498" s="175"/>
    </row>
    <row r="8499" spans="1:29">
      <c r="A8499" t="s">
        <v>18231</v>
      </c>
      <c r="B8499" t="s">
        <v>18232</v>
      </c>
      <c r="C8499">
        <v>3.43</v>
      </c>
      <c r="D8499">
        <v>3.81</v>
      </c>
      <c r="E8499">
        <v>2.54</v>
      </c>
      <c r="F8499">
        <v>4.21</v>
      </c>
      <c r="G8499">
        <v>4.97</v>
      </c>
      <c r="H8499">
        <v>2.56</v>
      </c>
      <c r="I8499">
        <v>4.45</v>
      </c>
      <c r="J8499">
        <v>5.23</v>
      </c>
      <c r="K8499">
        <v>2.7</v>
      </c>
      <c r="U8499">
        <v>125</v>
      </c>
      <c r="V8499">
        <v>146</v>
      </c>
      <c r="W8499">
        <v>116</v>
      </c>
      <c r="X8499">
        <v>95</v>
      </c>
      <c r="Y8499">
        <v>122</v>
      </c>
      <c r="Z8499">
        <v>73</v>
      </c>
      <c r="AA8499">
        <f t="shared" si="1767"/>
        <v>677</v>
      </c>
      <c r="AB8499">
        <f t="shared" si="1772"/>
        <v>1.1281413612783557E-4</v>
      </c>
      <c r="AC8499" s="175"/>
    </row>
    <row r="8500" spans="1:29">
      <c r="A8500" t="s">
        <v>18233</v>
      </c>
      <c r="B8500" t="s">
        <v>18234</v>
      </c>
      <c r="C8500">
        <v>3.39</v>
      </c>
      <c r="D8500">
        <v>3.78</v>
      </c>
      <c r="E8500">
        <v>2.5299999999999998</v>
      </c>
      <c r="F8500">
        <v>4.17</v>
      </c>
      <c r="G8500">
        <v>4.9400000000000004</v>
      </c>
      <c r="H8500">
        <v>2.5499999999999998</v>
      </c>
      <c r="I8500">
        <v>4.41</v>
      </c>
      <c r="J8500">
        <v>5.21</v>
      </c>
      <c r="K8500">
        <v>2.7</v>
      </c>
      <c r="U8500">
        <v>116</v>
      </c>
      <c r="V8500">
        <v>106</v>
      </c>
      <c r="W8500">
        <v>89</v>
      </c>
      <c r="X8500">
        <v>71</v>
      </c>
      <c r="Y8500">
        <v>91</v>
      </c>
      <c r="Z8500">
        <v>30</v>
      </c>
      <c r="AA8500">
        <f t="shared" si="1767"/>
        <v>503</v>
      </c>
      <c r="AB8500">
        <f t="shared" si="1772"/>
        <v>8.3819070121567642E-5</v>
      </c>
      <c r="AC8500" s="175"/>
    </row>
    <row r="8501" spans="1:29">
      <c r="A8501" t="s">
        <v>18235</v>
      </c>
      <c r="B8501" t="s">
        <v>18236</v>
      </c>
      <c r="C8501">
        <v>3.35</v>
      </c>
      <c r="D8501">
        <v>3.75</v>
      </c>
      <c r="E8501">
        <v>2.5099999999999998</v>
      </c>
      <c r="F8501">
        <v>4.1100000000000003</v>
      </c>
      <c r="G8501">
        <v>4.9000000000000004</v>
      </c>
      <c r="H8501">
        <v>2.54</v>
      </c>
      <c r="I8501">
        <v>4.37</v>
      </c>
      <c r="J8501">
        <v>5.19</v>
      </c>
      <c r="K8501">
        <v>2.7</v>
      </c>
      <c r="U8501">
        <v>114</v>
      </c>
      <c r="V8501">
        <v>91</v>
      </c>
      <c r="W8501">
        <v>92</v>
      </c>
      <c r="X8501">
        <v>88</v>
      </c>
      <c r="Y8501">
        <v>68</v>
      </c>
      <c r="Z8501">
        <v>13</v>
      </c>
      <c r="AA8501">
        <f t="shared" si="1767"/>
        <v>466</v>
      </c>
      <c r="AB8501">
        <f t="shared" si="1772"/>
        <v>7.765345263747619E-5</v>
      </c>
      <c r="AC8501" s="175">
        <f t="shared" ref="AC8501:AC8561" si="1780">SUM(AB8501:AB8504)/4</f>
        <v>8.1319495465854893E-5</v>
      </c>
    </row>
    <row r="8502" spans="1:29">
      <c r="A8502" t="s">
        <v>18237</v>
      </c>
      <c r="B8502" t="s">
        <v>18238</v>
      </c>
      <c r="C8502">
        <v>3.32</v>
      </c>
      <c r="D8502">
        <v>3.73</v>
      </c>
      <c r="E8502">
        <v>2.5</v>
      </c>
      <c r="F8502">
        <v>4.09</v>
      </c>
      <c r="G8502">
        <v>4.88</v>
      </c>
      <c r="H8502">
        <v>2.54</v>
      </c>
      <c r="I8502">
        <v>4.34</v>
      </c>
      <c r="J8502">
        <v>5.17</v>
      </c>
      <c r="K8502">
        <v>2.7</v>
      </c>
      <c r="U8502">
        <v>115</v>
      </c>
      <c r="V8502">
        <v>100</v>
      </c>
      <c r="W8502">
        <v>97</v>
      </c>
      <c r="X8502">
        <v>88</v>
      </c>
      <c r="Y8502">
        <v>71</v>
      </c>
      <c r="Z8502">
        <v>15</v>
      </c>
      <c r="AA8502">
        <f t="shared" si="1767"/>
        <v>486</v>
      </c>
      <c r="AB8502">
        <f t="shared" si="1772"/>
        <v>8.0986218845093198E-5</v>
      </c>
      <c r="AC8502" s="175"/>
    </row>
    <row r="8503" spans="1:29">
      <c r="A8503" t="s">
        <v>18239</v>
      </c>
      <c r="B8503" t="s">
        <v>18240</v>
      </c>
      <c r="C8503">
        <v>3.28</v>
      </c>
      <c r="D8503">
        <v>3.69</v>
      </c>
      <c r="E8503">
        <v>2.4900000000000002</v>
      </c>
      <c r="F8503">
        <v>4.0199999999999996</v>
      </c>
      <c r="G8503">
        <v>4.83</v>
      </c>
      <c r="H8503">
        <v>2.5299999999999998</v>
      </c>
      <c r="I8503">
        <v>4.3</v>
      </c>
      <c r="J8503">
        <v>5.15</v>
      </c>
      <c r="K8503">
        <v>2.7</v>
      </c>
      <c r="U8503">
        <v>125</v>
      </c>
      <c r="V8503">
        <v>97</v>
      </c>
      <c r="W8503">
        <v>101</v>
      </c>
      <c r="X8503">
        <v>67</v>
      </c>
      <c r="Y8503">
        <v>69</v>
      </c>
      <c r="Z8503">
        <v>12</v>
      </c>
      <c r="AA8503">
        <f t="shared" si="1767"/>
        <v>471</v>
      </c>
      <c r="AB8503">
        <f t="shared" si="1772"/>
        <v>7.8486644189380435E-5</v>
      </c>
      <c r="AC8503" s="175"/>
    </row>
    <row r="8504" spans="1:29">
      <c r="A8504" t="s">
        <v>18241</v>
      </c>
      <c r="B8504" t="s">
        <v>18242</v>
      </c>
      <c r="C8504">
        <v>3.23</v>
      </c>
      <c r="D8504">
        <v>3.65</v>
      </c>
      <c r="E8504">
        <v>2.4700000000000002</v>
      </c>
      <c r="F8504">
        <v>3.95</v>
      </c>
      <c r="G8504">
        <v>4.79</v>
      </c>
      <c r="H8504">
        <v>2.5099999999999998</v>
      </c>
      <c r="I8504">
        <v>4.25</v>
      </c>
      <c r="J8504">
        <v>5.12</v>
      </c>
      <c r="K8504">
        <v>2.7</v>
      </c>
      <c r="U8504">
        <v>136</v>
      </c>
      <c r="V8504">
        <v>108</v>
      </c>
      <c r="W8504">
        <v>112</v>
      </c>
      <c r="X8504">
        <v>84</v>
      </c>
      <c r="Y8504">
        <v>66</v>
      </c>
      <c r="Z8504">
        <v>23</v>
      </c>
      <c r="AA8504">
        <f t="shared" si="1767"/>
        <v>529</v>
      </c>
      <c r="AB8504">
        <f t="shared" si="1772"/>
        <v>8.815166619146975E-5</v>
      </c>
      <c r="AC8504" s="175"/>
    </row>
    <row r="8505" spans="1:29">
      <c r="A8505" t="s">
        <v>18243</v>
      </c>
      <c r="B8505" t="s">
        <v>18244</v>
      </c>
      <c r="C8505">
        <v>3.2</v>
      </c>
      <c r="D8505">
        <v>3.63</v>
      </c>
      <c r="E8505">
        <v>2.46</v>
      </c>
      <c r="F8505">
        <v>3.92</v>
      </c>
      <c r="G8505">
        <v>4.76</v>
      </c>
      <c r="H8505">
        <v>2.5099999999999998</v>
      </c>
      <c r="I8505">
        <v>4.22</v>
      </c>
      <c r="J8505">
        <v>5.0999999999999996</v>
      </c>
      <c r="K8505">
        <v>2.7</v>
      </c>
      <c r="U8505">
        <v>152</v>
      </c>
      <c r="V8505">
        <v>137</v>
      </c>
      <c r="W8505">
        <v>139</v>
      </c>
      <c r="X8505">
        <v>104</v>
      </c>
      <c r="Y8505">
        <v>106</v>
      </c>
      <c r="Z8505">
        <v>53</v>
      </c>
      <c r="AA8505">
        <f t="shared" si="1767"/>
        <v>691</v>
      </c>
      <c r="AB8505">
        <f t="shared" si="1772"/>
        <v>1.1514707247316748E-4</v>
      </c>
      <c r="AC8505" s="175">
        <f t="shared" ref="AC8505:AC8565" si="1781">SUM(AB8505:AB8508)/4</f>
        <v>1.7167911926987091E-4</v>
      </c>
    </row>
    <row r="8506" spans="1:29">
      <c r="A8506" t="s">
        <v>18245</v>
      </c>
      <c r="B8506" t="s">
        <v>18246</v>
      </c>
      <c r="C8506">
        <v>3.17</v>
      </c>
      <c r="D8506">
        <v>3.6</v>
      </c>
      <c r="E8506">
        <v>2.4500000000000002</v>
      </c>
      <c r="F8506">
        <v>3.87</v>
      </c>
      <c r="G8506">
        <v>4.7300000000000004</v>
      </c>
      <c r="H8506">
        <v>2.5</v>
      </c>
      <c r="I8506">
        <v>4.1900000000000004</v>
      </c>
      <c r="J8506">
        <v>5.08</v>
      </c>
      <c r="K8506">
        <v>2.7</v>
      </c>
      <c r="U8506">
        <v>181</v>
      </c>
      <c r="V8506">
        <v>207</v>
      </c>
      <c r="W8506">
        <v>186</v>
      </c>
      <c r="X8506">
        <v>125</v>
      </c>
      <c r="Y8506">
        <v>144</v>
      </c>
      <c r="Z8506">
        <v>168</v>
      </c>
      <c r="AA8506">
        <f t="shared" si="1767"/>
        <v>1011</v>
      </c>
      <c r="AB8506">
        <f t="shared" si="1772"/>
        <v>1.6847133179503956E-4</v>
      </c>
      <c r="AC8506" s="175"/>
    </row>
    <row r="8507" spans="1:29">
      <c r="A8507" t="s">
        <v>18247</v>
      </c>
      <c r="B8507" t="s">
        <v>18248</v>
      </c>
      <c r="C8507">
        <v>3.13</v>
      </c>
      <c r="D8507">
        <v>3.57</v>
      </c>
      <c r="E8507">
        <v>2.4300000000000002</v>
      </c>
      <c r="F8507">
        <v>3.81</v>
      </c>
      <c r="G8507">
        <v>4.6900000000000004</v>
      </c>
      <c r="H8507">
        <v>2.4900000000000002</v>
      </c>
      <c r="I8507">
        <v>4.1399999999999997</v>
      </c>
      <c r="J8507">
        <v>5.0599999999999996</v>
      </c>
      <c r="K8507">
        <v>2.7</v>
      </c>
      <c r="U8507">
        <v>200</v>
      </c>
      <c r="V8507">
        <v>217</v>
      </c>
      <c r="W8507">
        <v>229</v>
      </c>
      <c r="X8507">
        <v>188</v>
      </c>
      <c r="Y8507">
        <v>122</v>
      </c>
      <c r="Z8507">
        <v>262</v>
      </c>
      <c r="AA8507">
        <f t="shared" si="1767"/>
        <v>1218</v>
      </c>
      <c r="AB8507">
        <f t="shared" si="1772"/>
        <v>2.0296546204387554E-4</v>
      </c>
      <c r="AC8507" s="175"/>
    </row>
    <row r="8508" spans="1:29">
      <c r="A8508" t="s">
        <v>18249</v>
      </c>
      <c r="B8508" t="s">
        <v>18250</v>
      </c>
      <c r="C8508">
        <v>3.1</v>
      </c>
      <c r="D8508">
        <v>3.55</v>
      </c>
      <c r="E8508">
        <v>2.42</v>
      </c>
      <c r="F8508">
        <v>3.78</v>
      </c>
      <c r="G8508">
        <v>4.66</v>
      </c>
      <c r="H8508">
        <v>2.48</v>
      </c>
      <c r="I8508">
        <v>4.12</v>
      </c>
      <c r="J8508">
        <v>5.05</v>
      </c>
      <c r="K8508">
        <v>2.7</v>
      </c>
      <c r="U8508">
        <v>202</v>
      </c>
      <c r="V8508">
        <v>201</v>
      </c>
      <c r="W8508">
        <v>218</v>
      </c>
      <c r="X8508">
        <v>200</v>
      </c>
      <c r="Y8508">
        <v>154</v>
      </c>
      <c r="Z8508">
        <v>226</v>
      </c>
      <c r="AA8508">
        <f t="shared" si="1767"/>
        <v>1201</v>
      </c>
      <c r="AB8508">
        <f t="shared" si="1772"/>
        <v>2.0013261076740109E-4</v>
      </c>
      <c r="AC8508" s="175"/>
    </row>
    <row r="8509" spans="1:29">
      <c r="A8509" t="s">
        <v>18251</v>
      </c>
      <c r="B8509" t="s">
        <v>18252</v>
      </c>
      <c r="C8509">
        <v>3.09</v>
      </c>
      <c r="D8509">
        <v>3.54</v>
      </c>
      <c r="E8509">
        <v>2.42</v>
      </c>
      <c r="F8509">
        <v>3.74</v>
      </c>
      <c r="G8509">
        <v>4.63</v>
      </c>
      <c r="H8509">
        <v>2.46</v>
      </c>
      <c r="I8509">
        <v>4.1100000000000003</v>
      </c>
      <c r="J8509">
        <v>5.04</v>
      </c>
      <c r="K8509">
        <v>2.7</v>
      </c>
      <c r="U8509">
        <v>215</v>
      </c>
      <c r="V8509">
        <v>200</v>
      </c>
      <c r="W8509">
        <v>208</v>
      </c>
      <c r="X8509">
        <v>149</v>
      </c>
      <c r="Y8509">
        <v>138</v>
      </c>
      <c r="Z8509">
        <v>171</v>
      </c>
      <c r="AA8509">
        <f t="shared" si="1767"/>
        <v>1081</v>
      </c>
      <c r="AB8509">
        <f t="shared" si="1772"/>
        <v>1.8013601352169904E-4</v>
      </c>
      <c r="AC8509" s="175">
        <f t="shared" ref="AC8509:AC8569" si="1782">SUM(AB8509:AB8512)/4</f>
        <v>1.6630503376008848E-4</v>
      </c>
    </row>
    <row r="8510" spans="1:29">
      <c r="A8510" t="s">
        <v>18253</v>
      </c>
      <c r="B8510" t="s">
        <v>18254</v>
      </c>
      <c r="C8510">
        <v>3.17</v>
      </c>
      <c r="D8510">
        <v>3.6</v>
      </c>
      <c r="E8510">
        <v>2.4500000000000002</v>
      </c>
      <c r="F8510">
        <v>3.8</v>
      </c>
      <c r="G8510">
        <v>4.6500000000000004</v>
      </c>
      <c r="H8510">
        <v>2.4500000000000002</v>
      </c>
      <c r="I8510">
        <v>4.18</v>
      </c>
      <c r="J8510">
        <v>5.08</v>
      </c>
      <c r="K8510">
        <v>2.7</v>
      </c>
      <c r="U8510">
        <v>203</v>
      </c>
      <c r="V8510">
        <v>188</v>
      </c>
      <c r="W8510">
        <v>192</v>
      </c>
      <c r="X8510">
        <v>130</v>
      </c>
      <c r="Y8510">
        <v>140</v>
      </c>
      <c r="Z8510">
        <v>164</v>
      </c>
      <c r="AA8510">
        <f t="shared" si="1767"/>
        <v>1017</v>
      </c>
      <c r="AB8510">
        <f t="shared" si="1772"/>
        <v>1.6947116165732466E-4</v>
      </c>
      <c r="AC8510" s="175"/>
    </row>
    <row r="8511" spans="1:29">
      <c r="A8511" t="s">
        <v>18255</v>
      </c>
      <c r="B8511" t="s">
        <v>18256</v>
      </c>
      <c r="C8511">
        <v>3.26</v>
      </c>
      <c r="D8511">
        <v>3.67</v>
      </c>
      <c r="E8511">
        <v>2.48</v>
      </c>
      <c r="F8511">
        <v>3.94</v>
      </c>
      <c r="G8511">
        <v>4.75</v>
      </c>
      <c r="H8511">
        <v>2.4900000000000002</v>
      </c>
      <c r="I8511">
        <v>4.28</v>
      </c>
      <c r="J8511">
        <v>5.14</v>
      </c>
      <c r="K8511">
        <v>2.7</v>
      </c>
      <c r="U8511">
        <v>178</v>
      </c>
      <c r="V8511">
        <v>182</v>
      </c>
      <c r="W8511">
        <v>181</v>
      </c>
      <c r="X8511">
        <v>150</v>
      </c>
      <c r="Y8511">
        <v>133</v>
      </c>
      <c r="Z8511">
        <v>149</v>
      </c>
      <c r="AA8511">
        <f t="shared" si="1767"/>
        <v>973</v>
      </c>
      <c r="AB8511">
        <f t="shared" si="1772"/>
        <v>1.6213907600056725E-4</v>
      </c>
      <c r="AC8511" s="175"/>
    </row>
    <row r="8512" spans="1:29">
      <c r="A8512" t="s">
        <v>18257</v>
      </c>
      <c r="B8512" t="s">
        <v>18258</v>
      </c>
      <c r="C8512">
        <v>3.34</v>
      </c>
      <c r="D8512">
        <v>3.74</v>
      </c>
      <c r="E8512">
        <v>2.5099999999999998</v>
      </c>
      <c r="F8512">
        <v>4.0599999999999996</v>
      </c>
      <c r="G8512">
        <v>4.84</v>
      </c>
      <c r="H8512">
        <v>2.5099999999999998</v>
      </c>
      <c r="I8512">
        <v>4.3600000000000003</v>
      </c>
      <c r="J8512">
        <v>5.18</v>
      </c>
      <c r="K8512">
        <v>2.7</v>
      </c>
      <c r="U8512">
        <v>185</v>
      </c>
      <c r="V8512">
        <v>176</v>
      </c>
      <c r="W8512">
        <v>171</v>
      </c>
      <c r="X8512">
        <v>109</v>
      </c>
      <c r="Y8512">
        <v>129</v>
      </c>
      <c r="Z8512">
        <v>151</v>
      </c>
      <c r="AA8512">
        <f t="shared" si="1767"/>
        <v>921</v>
      </c>
      <c r="AB8512">
        <f t="shared" si="1772"/>
        <v>1.5347388386076303E-4</v>
      </c>
      <c r="AC8512" s="175"/>
    </row>
    <row r="8513" spans="1:29">
      <c r="A8513" t="s">
        <v>18259</v>
      </c>
      <c r="B8513" t="s">
        <v>18260</v>
      </c>
      <c r="C8513">
        <v>3.4</v>
      </c>
      <c r="D8513">
        <v>3.79</v>
      </c>
      <c r="E8513">
        <v>2.5299999999999998</v>
      </c>
      <c r="F8513">
        <v>4.16</v>
      </c>
      <c r="G8513">
        <v>4.93</v>
      </c>
      <c r="H8513">
        <v>2.5499999999999998</v>
      </c>
      <c r="I8513">
        <v>4.42</v>
      </c>
      <c r="J8513">
        <v>5.21</v>
      </c>
      <c r="K8513">
        <v>2.7</v>
      </c>
      <c r="U8513">
        <v>171</v>
      </c>
      <c r="V8513">
        <v>172</v>
      </c>
      <c r="W8513">
        <v>169</v>
      </c>
      <c r="X8513">
        <v>107</v>
      </c>
      <c r="Y8513">
        <v>130</v>
      </c>
      <c r="Z8513">
        <v>145</v>
      </c>
      <c r="AA8513">
        <f t="shared" si="1767"/>
        <v>894</v>
      </c>
      <c r="AB8513">
        <f t="shared" si="1772"/>
        <v>1.4897464948048007E-4</v>
      </c>
      <c r="AC8513" s="175">
        <f t="shared" ref="AC8513:AC8573" si="1783">SUM(AB8513:AB8516)/4</f>
        <v>1.4139260635815136E-4</v>
      </c>
    </row>
    <row r="8514" spans="1:29">
      <c r="A8514" t="s">
        <v>18261</v>
      </c>
      <c r="B8514" t="s">
        <v>18262</v>
      </c>
      <c r="C8514">
        <v>3.42</v>
      </c>
      <c r="D8514">
        <v>3.81</v>
      </c>
      <c r="E8514">
        <v>2.54</v>
      </c>
      <c r="F8514">
        <v>4.22</v>
      </c>
      <c r="G8514">
        <v>4.9800000000000004</v>
      </c>
      <c r="H8514">
        <v>2.57</v>
      </c>
      <c r="I8514">
        <v>4.4400000000000004</v>
      </c>
      <c r="J8514">
        <v>5.23</v>
      </c>
      <c r="K8514">
        <v>2.7</v>
      </c>
      <c r="U8514">
        <v>154</v>
      </c>
      <c r="V8514">
        <v>172</v>
      </c>
      <c r="W8514">
        <v>174</v>
      </c>
      <c r="X8514">
        <v>86</v>
      </c>
      <c r="Y8514">
        <v>119</v>
      </c>
      <c r="Z8514">
        <v>117</v>
      </c>
      <c r="AA8514">
        <f t="shared" si="1767"/>
        <v>822</v>
      </c>
      <c r="AB8514">
        <f t="shared" si="1772"/>
        <v>1.3697669113305885E-4</v>
      </c>
      <c r="AC8514" s="175"/>
    </row>
    <row r="8515" spans="1:29">
      <c r="A8515" t="s">
        <v>18263</v>
      </c>
      <c r="B8515" t="s">
        <v>18264</v>
      </c>
      <c r="C8515">
        <v>3.4</v>
      </c>
      <c r="D8515">
        <v>3.79</v>
      </c>
      <c r="E8515">
        <v>2.5299999999999998</v>
      </c>
      <c r="F8515">
        <v>4.22</v>
      </c>
      <c r="G8515">
        <v>5</v>
      </c>
      <c r="H8515">
        <v>2.59</v>
      </c>
      <c r="I8515">
        <v>4.42</v>
      </c>
      <c r="J8515">
        <v>5.22</v>
      </c>
      <c r="K8515">
        <v>2.7</v>
      </c>
      <c r="U8515">
        <v>136</v>
      </c>
      <c r="V8515">
        <v>172</v>
      </c>
      <c r="W8515">
        <v>179</v>
      </c>
      <c r="X8515">
        <v>122</v>
      </c>
      <c r="Y8515">
        <v>122</v>
      </c>
      <c r="Z8515">
        <v>112</v>
      </c>
      <c r="AA8515">
        <f t="shared" si="1767"/>
        <v>843</v>
      </c>
      <c r="AB8515">
        <f t="shared" si="1772"/>
        <v>1.4047609565105671E-4</v>
      </c>
      <c r="AC8515" s="175"/>
    </row>
    <row r="8516" spans="1:29">
      <c r="A8516" t="s">
        <v>18265</v>
      </c>
      <c r="B8516" t="s">
        <v>18266</v>
      </c>
      <c r="C8516">
        <v>3.33</v>
      </c>
      <c r="D8516">
        <v>3.73</v>
      </c>
      <c r="E8516">
        <v>2.5</v>
      </c>
      <c r="F8516">
        <v>4.1500000000000004</v>
      </c>
      <c r="G8516">
        <v>4.95</v>
      </c>
      <c r="H8516">
        <v>2.58</v>
      </c>
      <c r="I8516">
        <v>4.3499999999999996</v>
      </c>
      <c r="J8516">
        <v>5.18</v>
      </c>
      <c r="K8516">
        <v>2.7</v>
      </c>
      <c r="U8516">
        <v>143</v>
      </c>
      <c r="V8516">
        <v>180</v>
      </c>
      <c r="W8516">
        <v>190</v>
      </c>
      <c r="X8516">
        <v>111</v>
      </c>
      <c r="Y8516">
        <v>111</v>
      </c>
      <c r="Z8516">
        <v>100</v>
      </c>
      <c r="AA8516">
        <f t="shared" si="1767"/>
        <v>835</v>
      </c>
      <c r="AB8516">
        <f t="shared" si="1772"/>
        <v>1.391429891680099E-4</v>
      </c>
      <c r="AC8516" s="175"/>
    </row>
    <row r="8517" spans="1:29">
      <c r="A8517" t="s">
        <v>18267</v>
      </c>
      <c r="B8517" t="s">
        <v>18268</v>
      </c>
      <c r="C8517">
        <v>3.25</v>
      </c>
      <c r="D8517">
        <v>3.67</v>
      </c>
      <c r="E8517">
        <v>2.48</v>
      </c>
      <c r="F8517">
        <v>4.01</v>
      </c>
      <c r="G8517">
        <v>4.83</v>
      </c>
      <c r="H8517">
        <v>2.5299999999999998</v>
      </c>
      <c r="I8517">
        <v>4.2699999999999996</v>
      </c>
      <c r="J8517">
        <v>5.13</v>
      </c>
      <c r="K8517">
        <v>2.7</v>
      </c>
      <c r="U8517">
        <v>155</v>
      </c>
      <c r="V8517">
        <v>191</v>
      </c>
      <c r="W8517">
        <v>198</v>
      </c>
      <c r="X8517">
        <v>95</v>
      </c>
      <c r="Y8517">
        <v>109</v>
      </c>
      <c r="Z8517">
        <v>118</v>
      </c>
      <c r="AA8517">
        <f t="shared" si="1767"/>
        <v>866</v>
      </c>
      <c r="AB8517">
        <f t="shared" si="1772"/>
        <v>1.4430877678981626E-4</v>
      </c>
      <c r="AC8517" s="175">
        <f t="shared" ref="AC8517" si="1784">SUM(AB8517:AB8520)/4</f>
        <v>1.5172418160176409E-4</v>
      </c>
    </row>
    <row r="8518" spans="1:29">
      <c r="A8518" t="s">
        <v>18269</v>
      </c>
      <c r="B8518" t="s">
        <v>18270</v>
      </c>
      <c r="C8518">
        <v>3.2</v>
      </c>
      <c r="D8518">
        <v>3.63</v>
      </c>
      <c r="E8518">
        <v>2.46</v>
      </c>
      <c r="F8518">
        <v>3.91</v>
      </c>
      <c r="G8518">
        <v>4.76</v>
      </c>
      <c r="H8518">
        <v>2.5</v>
      </c>
      <c r="I8518">
        <v>4.22</v>
      </c>
      <c r="J8518">
        <v>5.0999999999999996</v>
      </c>
      <c r="K8518">
        <v>2.7</v>
      </c>
      <c r="U8518">
        <v>169</v>
      </c>
      <c r="V8518">
        <v>199</v>
      </c>
      <c r="W8518">
        <v>207</v>
      </c>
      <c r="X8518">
        <v>75</v>
      </c>
      <c r="Y8518">
        <v>117</v>
      </c>
      <c r="Z8518">
        <v>139</v>
      </c>
      <c r="AA8518">
        <f t="shared" ref="AA8518:AA8581" si="1785">SUM(U8518:Z8518)</f>
        <v>906</v>
      </c>
      <c r="AB8518">
        <f t="shared" si="1772"/>
        <v>1.5097430920505027E-4</v>
      </c>
      <c r="AC8518" s="175"/>
    </row>
    <row r="8519" spans="1:29">
      <c r="A8519" t="s">
        <v>18271</v>
      </c>
      <c r="B8519" t="s">
        <v>18272</v>
      </c>
      <c r="C8519">
        <v>3.16</v>
      </c>
      <c r="D8519">
        <v>3.59</v>
      </c>
      <c r="E8519">
        <v>2.44</v>
      </c>
      <c r="F8519">
        <v>3.84</v>
      </c>
      <c r="G8519">
        <v>4.7</v>
      </c>
      <c r="H8519">
        <v>2.48</v>
      </c>
      <c r="I8519">
        <v>4.18</v>
      </c>
      <c r="J8519">
        <v>5.08</v>
      </c>
      <c r="K8519">
        <v>2.7</v>
      </c>
      <c r="U8519">
        <v>172</v>
      </c>
      <c r="V8519">
        <v>206</v>
      </c>
      <c r="W8519">
        <v>214</v>
      </c>
      <c r="X8519">
        <v>80</v>
      </c>
      <c r="Y8519">
        <v>123</v>
      </c>
      <c r="Z8519">
        <v>135</v>
      </c>
      <c r="AA8519">
        <f t="shared" si="1785"/>
        <v>930</v>
      </c>
      <c r="AB8519">
        <f t="shared" si="1772"/>
        <v>1.5497362865419067E-4</v>
      </c>
      <c r="AC8519" s="175"/>
    </row>
    <row r="8520" spans="1:29">
      <c r="A8520" t="s">
        <v>18273</v>
      </c>
      <c r="B8520" t="s">
        <v>18274</v>
      </c>
      <c r="C8520">
        <v>3.12</v>
      </c>
      <c r="D8520">
        <v>3.56</v>
      </c>
      <c r="E8520">
        <v>2.4300000000000002</v>
      </c>
      <c r="F8520">
        <v>3.76</v>
      </c>
      <c r="G8520">
        <v>4.63</v>
      </c>
      <c r="H8520">
        <v>2.46</v>
      </c>
      <c r="I8520">
        <v>4.13</v>
      </c>
      <c r="J8520">
        <v>5.05</v>
      </c>
      <c r="K8520">
        <v>2.7</v>
      </c>
      <c r="U8520">
        <v>163</v>
      </c>
      <c r="V8520">
        <v>210</v>
      </c>
      <c r="W8520">
        <v>213</v>
      </c>
      <c r="X8520">
        <v>85</v>
      </c>
      <c r="Y8520">
        <v>127</v>
      </c>
      <c r="Z8520">
        <v>142</v>
      </c>
      <c r="AA8520">
        <f t="shared" si="1785"/>
        <v>940</v>
      </c>
      <c r="AB8520">
        <f t="shared" si="1772"/>
        <v>1.5664001175799919E-4</v>
      </c>
      <c r="AC8520" s="175"/>
    </row>
    <row r="8521" spans="1:29">
      <c r="A8521" t="s">
        <v>18275</v>
      </c>
      <c r="B8521" t="s">
        <v>18276</v>
      </c>
      <c r="C8521">
        <v>3.08</v>
      </c>
      <c r="D8521">
        <v>3.52</v>
      </c>
      <c r="E8521">
        <v>2.41</v>
      </c>
      <c r="F8521">
        <v>3.69</v>
      </c>
      <c r="G8521">
        <v>4.58</v>
      </c>
      <c r="H8521">
        <v>2.4300000000000002</v>
      </c>
      <c r="I8521">
        <v>4.09</v>
      </c>
      <c r="J8521">
        <v>5.03</v>
      </c>
      <c r="K8521">
        <v>2.7</v>
      </c>
      <c r="U8521">
        <v>165</v>
      </c>
      <c r="V8521">
        <v>205</v>
      </c>
      <c r="W8521">
        <v>202</v>
      </c>
      <c r="X8521">
        <v>83</v>
      </c>
      <c r="Y8521">
        <v>138</v>
      </c>
      <c r="Z8521">
        <v>147</v>
      </c>
      <c r="AA8521">
        <f t="shared" si="1785"/>
        <v>940</v>
      </c>
      <c r="AB8521">
        <f t="shared" si="1772"/>
        <v>1.5664001175799919E-4</v>
      </c>
      <c r="AC8521" s="175">
        <f t="shared" si="1769"/>
        <v>1.2631183926868443E-4</v>
      </c>
    </row>
    <row r="8522" spans="1:29">
      <c r="A8522" t="s">
        <v>18277</v>
      </c>
      <c r="B8522" t="s">
        <v>18278</v>
      </c>
      <c r="C8522">
        <v>3.04</v>
      </c>
      <c r="D8522">
        <v>3.49</v>
      </c>
      <c r="E8522">
        <v>2.4</v>
      </c>
      <c r="F8522">
        <v>3.62</v>
      </c>
      <c r="G8522">
        <v>4.51</v>
      </c>
      <c r="H8522">
        <v>2.41</v>
      </c>
      <c r="I8522">
        <v>4.05</v>
      </c>
      <c r="J8522">
        <v>5.01</v>
      </c>
      <c r="K8522">
        <v>2.7</v>
      </c>
      <c r="U8522">
        <v>155</v>
      </c>
      <c r="V8522">
        <v>185</v>
      </c>
      <c r="W8522">
        <v>178</v>
      </c>
      <c r="X8522">
        <v>93</v>
      </c>
      <c r="Y8522">
        <v>134</v>
      </c>
      <c r="Z8522">
        <v>126</v>
      </c>
      <c r="AA8522">
        <f t="shared" si="1785"/>
        <v>871</v>
      </c>
      <c r="AB8522">
        <f t="shared" si="1772"/>
        <v>1.4514196834172053E-4</v>
      </c>
      <c r="AC8522" s="175"/>
    </row>
    <row r="8523" spans="1:29">
      <c r="A8523" t="s">
        <v>18279</v>
      </c>
      <c r="B8523" t="s">
        <v>18280</v>
      </c>
      <c r="C8523">
        <v>3.01</v>
      </c>
      <c r="D8523">
        <v>3.46</v>
      </c>
      <c r="E8523">
        <v>2.38</v>
      </c>
      <c r="F8523">
        <v>3.57</v>
      </c>
      <c r="G8523">
        <v>4.47</v>
      </c>
      <c r="H8523">
        <v>2.39</v>
      </c>
      <c r="I8523">
        <v>4.0199999999999996</v>
      </c>
      <c r="J8523">
        <v>4.99</v>
      </c>
      <c r="K8523">
        <v>2.7</v>
      </c>
      <c r="U8523">
        <v>141</v>
      </c>
      <c r="V8523">
        <v>155</v>
      </c>
      <c r="W8523">
        <v>126</v>
      </c>
      <c r="X8523">
        <v>84</v>
      </c>
      <c r="Y8523">
        <v>122</v>
      </c>
      <c r="Z8523">
        <v>73</v>
      </c>
      <c r="AA8523">
        <f t="shared" si="1785"/>
        <v>701</v>
      </c>
      <c r="AB8523">
        <f t="shared" si="1772"/>
        <v>1.1681345557697599E-4</v>
      </c>
      <c r="AC8523" s="175"/>
    </row>
    <row r="8524" spans="1:29">
      <c r="A8524" t="s">
        <v>18281</v>
      </c>
      <c r="B8524" t="s">
        <v>18282</v>
      </c>
      <c r="C8524">
        <v>2.99</v>
      </c>
      <c r="D8524">
        <v>3.45</v>
      </c>
      <c r="E8524">
        <v>2.38</v>
      </c>
      <c r="F8524">
        <v>3.54</v>
      </c>
      <c r="G8524">
        <v>4.4400000000000004</v>
      </c>
      <c r="H8524">
        <v>2.38</v>
      </c>
      <c r="I8524">
        <v>4</v>
      </c>
      <c r="J8524">
        <v>4.9800000000000004</v>
      </c>
      <c r="K8524">
        <v>2.7</v>
      </c>
      <c r="U8524">
        <v>126</v>
      </c>
      <c r="V8524">
        <v>114</v>
      </c>
      <c r="W8524">
        <v>98</v>
      </c>
      <c r="X8524">
        <v>61</v>
      </c>
      <c r="Y8524">
        <v>91</v>
      </c>
      <c r="Z8524">
        <v>30</v>
      </c>
      <c r="AA8524">
        <f t="shared" si="1785"/>
        <v>520</v>
      </c>
      <c r="AB8524">
        <f t="shared" si="1772"/>
        <v>8.66519213980421E-5</v>
      </c>
      <c r="AC8524" s="175"/>
    </row>
    <row r="8525" spans="1:29">
      <c r="A8525" t="s">
        <v>18283</v>
      </c>
      <c r="B8525" t="s">
        <v>18284</v>
      </c>
      <c r="C8525">
        <v>2.99</v>
      </c>
      <c r="D8525">
        <v>3.45</v>
      </c>
      <c r="E8525">
        <v>2.38</v>
      </c>
      <c r="F8525">
        <v>3.53</v>
      </c>
      <c r="G8525">
        <v>4.43</v>
      </c>
      <c r="H8525">
        <v>2.38</v>
      </c>
      <c r="I8525">
        <v>4</v>
      </c>
      <c r="J8525">
        <v>4.9800000000000004</v>
      </c>
      <c r="K8525">
        <v>2.7</v>
      </c>
      <c r="U8525">
        <v>137</v>
      </c>
      <c r="V8525">
        <v>96</v>
      </c>
      <c r="W8525">
        <v>99</v>
      </c>
      <c r="X8525">
        <v>76</v>
      </c>
      <c r="Y8525">
        <v>68</v>
      </c>
      <c r="Z8525">
        <v>13</v>
      </c>
      <c r="AA8525">
        <f t="shared" si="1785"/>
        <v>489</v>
      </c>
      <c r="AB8525">
        <f t="shared" si="1772"/>
        <v>8.1486133776235747E-5</v>
      </c>
      <c r="AC8525" s="175">
        <f t="shared" si="1770"/>
        <v>9.0484602536801658E-5</v>
      </c>
    </row>
    <row r="8526" spans="1:29">
      <c r="A8526" t="s">
        <v>18285</v>
      </c>
      <c r="B8526" t="s">
        <v>18286</v>
      </c>
      <c r="C8526">
        <v>3</v>
      </c>
      <c r="D8526">
        <v>3.46</v>
      </c>
      <c r="E8526">
        <v>2.38</v>
      </c>
      <c r="F8526">
        <v>3.54</v>
      </c>
      <c r="G8526">
        <v>4.43</v>
      </c>
      <c r="H8526">
        <v>2.37</v>
      </c>
      <c r="I8526">
        <v>4.01</v>
      </c>
      <c r="J8526">
        <v>4.99</v>
      </c>
      <c r="K8526">
        <v>2.7</v>
      </c>
      <c r="U8526">
        <v>148</v>
      </c>
      <c r="V8526">
        <v>105</v>
      </c>
      <c r="W8526">
        <v>103</v>
      </c>
      <c r="X8526">
        <v>97</v>
      </c>
      <c r="Y8526">
        <v>71</v>
      </c>
      <c r="Z8526">
        <v>15</v>
      </c>
      <c r="AA8526">
        <f t="shared" si="1785"/>
        <v>539</v>
      </c>
      <c r="AB8526">
        <f t="shared" si="1772"/>
        <v>8.9818049295278254E-5</v>
      </c>
      <c r="AC8526" s="175"/>
    </row>
    <row r="8527" spans="1:29">
      <c r="A8527" t="s">
        <v>18287</v>
      </c>
      <c r="B8527" t="s">
        <v>18288</v>
      </c>
      <c r="C8527">
        <v>3.01</v>
      </c>
      <c r="D8527">
        <v>3.46</v>
      </c>
      <c r="E8527">
        <v>2.39</v>
      </c>
      <c r="F8527">
        <v>3.53</v>
      </c>
      <c r="G8527">
        <v>4.43</v>
      </c>
      <c r="H8527">
        <v>2.37</v>
      </c>
      <c r="I8527">
        <v>4.0199999999999996</v>
      </c>
      <c r="J8527">
        <v>4.99</v>
      </c>
      <c r="K8527">
        <v>2.7</v>
      </c>
      <c r="U8527">
        <v>131</v>
      </c>
      <c r="V8527">
        <v>102</v>
      </c>
      <c r="W8527">
        <v>107</v>
      </c>
      <c r="X8527">
        <v>110</v>
      </c>
      <c r="Y8527">
        <v>69</v>
      </c>
      <c r="Z8527">
        <v>12</v>
      </c>
      <c r="AA8527">
        <f t="shared" si="1785"/>
        <v>531</v>
      </c>
      <c r="AB8527">
        <f t="shared" si="1772"/>
        <v>8.8484942812231445E-5</v>
      </c>
      <c r="AC8527" s="175"/>
    </row>
    <row r="8528" spans="1:29">
      <c r="A8528" t="s">
        <v>18289</v>
      </c>
      <c r="B8528" t="s">
        <v>18290</v>
      </c>
      <c r="C8528">
        <v>3.01</v>
      </c>
      <c r="D8528">
        <v>3.46</v>
      </c>
      <c r="E8528">
        <v>2.39</v>
      </c>
      <c r="F8528">
        <v>3.53</v>
      </c>
      <c r="G8528">
        <v>4.43</v>
      </c>
      <c r="H8528">
        <v>2.37</v>
      </c>
      <c r="I8528">
        <v>4.0199999999999996</v>
      </c>
      <c r="J8528">
        <v>4.99</v>
      </c>
      <c r="K8528">
        <v>2.7</v>
      </c>
      <c r="U8528">
        <v>140</v>
      </c>
      <c r="V8528">
        <v>114</v>
      </c>
      <c r="W8528">
        <v>118</v>
      </c>
      <c r="X8528">
        <v>152</v>
      </c>
      <c r="Y8528">
        <v>66</v>
      </c>
      <c r="Z8528">
        <v>23</v>
      </c>
      <c r="AA8528">
        <f t="shared" si="1785"/>
        <v>613</v>
      </c>
      <c r="AB8528">
        <f t="shared" si="1772"/>
        <v>1.0214928426346117E-4</v>
      </c>
      <c r="AC8528" s="175"/>
    </row>
    <row r="8529" spans="1:29">
      <c r="A8529" t="s">
        <v>18291</v>
      </c>
      <c r="B8529" t="s">
        <v>18292</v>
      </c>
      <c r="C8529">
        <v>3.02</v>
      </c>
      <c r="D8529">
        <v>3.48</v>
      </c>
      <c r="E8529">
        <v>2.39</v>
      </c>
      <c r="F8529">
        <v>3.55</v>
      </c>
      <c r="G8529">
        <v>4.45</v>
      </c>
      <c r="H8529">
        <v>2.37</v>
      </c>
      <c r="I8529">
        <v>4.03</v>
      </c>
      <c r="J8529">
        <v>5</v>
      </c>
      <c r="K8529">
        <v>2.7</v>
      </c>
      <c r="U8529">
        <v>169</v>
      </c>
      <c r="V8529">
        <v>143</v>
      </c>
      <c r="W8529">
        <v>145</v>
      </c>
      <c r="X8529">
        <v>187</v>
      </c>
      <c r="Y8529">
        <v>106</v>
      </c>
      <c r="Z8529">
        <v>53</v>
      </c>
      <c r="AA8529">
        <f t="shared" si="1785"/>
        <v>803</v>
      </c>
      <c r="AB8529">
        <f t="shared" si="1772"/>
        <v>1.3381056323582269E-4</v>
      </c>
      <c r="AC8529" s="175">
        <f t="shared" si="1771"/>
        <v>1.792611623921996E-4</v>
      </c>
    </row>
    <row r="8530" spans="1:29">
      <c r="A8530" t="s">
        <v>18293</v>
      </c>
      <c r="B8530" t="s">
        <v>18294</v>
      </c>
      <c r="C8530">
        <v>3.03</v>
      </c>
      <c r="D8530">
        <v>3.48</v>
      </c>
      <c r="E8530">
        <v>2.39</v>
      </c>
      <c r="F8530">
        <v>3.56</v>
      </c>
      <c r="G8530">
        <v>4.45</v>
      </c>
      <c r="H8530">
        <v>2.37</v>
      </c>
      <c r="I8530">
        <v>4.04</v>
      </c>
      <c r="J8530">
        <v>5</v>
      </c>
      <c r="K8530">
        <v>2.7</v>
      </c>
      <c r="U8530">
        <v>216</v>
      </c>
      <c r="V8530">
        <v>216</v>
      </c>
      <c r="W8530">
        <v>194</v>
      </c>
      <c r="X8530">
        <v>200</v>
      </c>
      <c r="Y8530">
        <v>144</v>
      </c>
      <c r="Z8530">
        <v>168</v>
      </c>
      <c r="AA8530">
        <f t="shared" si="1785"/>
        <v>1138</v>
      </c>
      <c r="AB8530">
        <f t="shared" si="1772"/>
        <v>1.8963439721340753E-4</v>
      </c>
      <c r="AC8530" s="175"/>
    </row>
    <row r="8531" spans="1:29">
      <c r="A8531" t="s">
        <v>18295</v>
      </c>
      <c r="B8531" t="s">
        <v>18296</v>
      </c>
      <c r="C8531">
        <v>3.04</v>
      </c>
      <c r="D8531">
        <v>3.49</v>
      </c>
      <c r="E8531">
        <v>2.4</v>
      </c>
      <c r="F8531">
        <v>3.57</v>
      </c>
      <c r="G8531">
        <v>4.46</v>
      </c>
      <c r="H8531">
        <v>2.38</v>
      </c>
      <c r="I8531">
        <v>4.05</v>
      </c>
      <c r="J8531">
        <v>5.01</v>
      </c>
      <c r="K8531">
        <v>2.7</v>
      </c>
      <c r="U8531">
        <v>198</v>
      </c>
      <c r="V8531">
        <v>225</v>
      </c>
      <c r="W8531">
        <v>239</v>
      </c>
      <c r="X8531">
        <v>144</v>
      </c>
      <c r="Y8531">
        <v>122</v>
      </c>
      <c r="Z8531">
        <v>262</v>
      </c>
      <c r="AA8531">
        <f t="shared" si="1785"/>
        <v>1190</v>
      </c>
      <c r="AB8531">
        <f t="shared" si="1772"/>
        <v>1.9829958935321172E-4</v>
      </c>
      <c r="AC8531" s="175"/>
    </row>
    <row r="8532" spans="1:29">
      <c r="A8532" t="s">
        <v>18297</v>
      </c>
      <c r="B8532" t="s">
        <v>18298</v>
      </c>
      <c r="C8532">
        <v>3.05</v>
      </c>
      <c r="D8532">
        <v>3.5</v>
      </c>
      <c r="E8532">
        <v>2.4</v>
      </c>
      <c r="F8532">
        <v>3.58</v>
      </c>
      <c r="G8532">
        <v>4.47</v>
      </c>
      <c r="H8532">
        <v>2.38</v>
      </c>
      <c r="I8532">
        <v>4.0599999999999996</v>
      </c>
      <c r="J8532">
        <v>5.01</v>
      </c>
      <c r="K8532">
        <v>2.7</v>
      </c>
      <c r="U8532">
        <v>182</v>
      </c>
      <c r="V8532">
        <v>209</v>
      </c>
      <c r="W8532">
        <v>227</v>
      </c>
      <c r="X8532">
        <v>174</v>
      </c>
      <c r="Y8532">
        <v>154</v>
      </c>
      <c r="Z8532">
        <v>226</v>
      </c>
      <c r="AA8532">
        <f t="shared" si="1785"/>
        <v>1172</v>
      </c>
      <c r="AB8532">
        <f t="shared" si="1772"/>
        <v>1.9530009976635642E-4</v>
      </c>
      <c r="AC8532" s="175"/>
    </row>
    <row r="8533" spans="1:29">
      <c r="A8533" t="s">
        <v>18299</v>
      </c>
      <c r="B8533" t="s">
        <v>18300</v>
      </c>
      <c r="C8533">
        <v>3.07</v>
      </c>
      <c r="D8533">
        <v>3.52</v>
      </c>
      <c r="E8533">
        <v>2.41</v>
      </c>
      <c r="F8533">
        <v>3.6</v>
      </c>
      <c r="G8533">
        <v>4.47</v>
      </c>
      <c r="H8533">
        <v>2.38</v>
      </c>
      <c r="I8533">
        <v>4.08</v>
      </c>
      <c r="J8533">
        <v>5.03</v>
      </c>
      <c r="K8533">
        <v>2.7</v>
      </c>
      <c r="U8533">
        <v>194</v>
      </c>
      <c r="V8533">
        <v>208</v>
      </c>
      <c r="W8533">
        <v>217</v>
      </c>
      <c r="X8533">
        <v>119</v>
      </c>
      <c r="Y8533">
        <v>138</v>
      </c>
      <c r="Z8533">
        <v>171</v>
      </c>
      <c r="AA8533">
        <f t="shared" si="1785"/>
        <v>1047</v>
      </c>
      <c r="AB8533">
        <f t="shared" si="1772"/>
        <v>1.7447031096875015E-4</v>
      </c>
      <c r="AC8533" s="175">
        <f t="shared" si="1773"/>
        <v>1.6276396966449541E-4</v>
      </c>
    </row>
    <row r="8534" spans="1:29">
      <c r="A8534" t="s">
        <v>18301</v>
      </c>
      <c r="B8534" t="s">
        <v>18302</v>
      </c>
      <c r="C8534">
        <v>3.12</v>
      </c>
      <c r="D8534">
        <v>3.56</v>
      </c>
      <c r="E8534">
        <v>2.4300000000000002</v>
      </c>
      <c r="F8534">
        <v>3.64</v>
      </c>
      <c r="G8534">
        <v>4.5</v>
      </c>
      <c r="H8534">
        <v>2.38</v>
      </c>
      <c r="I8534">
        <v>4.13</v>
      </c>
      <c r="J8534">
        <v>5.05</v>
      </c>
      <c r="K8534">
        <v>2.7</v>
      </c>
      <c r="U8534">
        <v>191</v>
      </c>
      <c r="V8534">
        <v>197</v>
      </c>
      <c r="W8534">
        <v>203</v>
      </c>
      <c r="X8534">
        <v>103</v>
      </c>
      <c r="Y8534">
        <v>140</v>
      </c>
      <c r="Z8534">
        <v>164</v>
      </c>
      <c r="AA8534">
        <f t="shared" si="1785"/>
        <v>998</v>
      </c>
      <c r="AB8534">
        <f t="shared" ref="AB8534:AB8597" si="1786">AA8534/$AD$4</f>
        <v>1.663050337600885E-4</v>
      </c>
      <c r="AC8534" s="175"/>
    </row>
    <row r="8535" spans="1:29">
      <c r="A8535" t="s">
        <v>18303</v>
      </c>
      <c r="B8535" t="s">
        <v>18304</v>
      </c>
      <c r="C8535">
        <v>3.18</v>
      </c>
      <c r="D8535">
        <v>3.61</v>
      </c>
      <c r="E8535">
        <v>2.4500000000000002</v>
      </c>
      <c r="F8535">
        <v>3.72</v>
      </c>
      <c r="G8535">
        <v>4.55</v>
      </c>
      <c r="H8535">
        <v>2.39</v>
      </c>
      <c r="I8535">
        <v>4.1900000000000004</v>
      </c>
      <c r="J8535">
        <v>5.09</v>
      </c>
      <c r="K8535">
        <v>2.7</v>
      </c>
      <c r="U8535">
        <v>175</v>
      </c>
      <c r="V8535">
        <v>191</v>
      </c>
      <c r="W8535">
        <v>191</v>
      </c>
      <c r="X8535">
        <v>108</v>
      </c>
      <c r="Y8535">
        <v>133</v>
      </c>
      <c r="Z8535">
        <v>149</v>
      </c>
      <c r="AA8535">
        <f t="shared" si="1785"/>
        <v>947</v>
      </c>
      <c r="AB8535">
        <f t="shared" si="1786"/>
        <v>1.5780647993066514E-4</v>
      </c>
      <c r="AC8535" s="175"/>
    </row>
    <row r="8536" spans="1:29">
      <c r="A8536" t="s">
        <v>18305</v>
      </c>
      <c r="B8536" t="s">
        <v>18306</v>
      </c>
      <c r="C8536">
        <v>3.25</v>
      </c>
      <c r="D8536">
        <v>3.67</v>
      </c>
      <c r="E8536">
        <v>2.48</v>
      </c>
      <c r="F8536">
        <v>3.83</v>
      </c>
      <c r="G8536">
        <v>4.6399999999999997</v>
      </c>
      <c r="H8536">
        <v>2.42</v>
      </c>
      <c r="I8536">
        <v>4.2699999999999996</v>
      </c>
      <c r="J8536">
        <v>5.13</v>
      </c>
      <c r="K8536">
        <v>2.7</v>
      </c>
      <c r="U8536">
        <v>177</v>
      </c>
      <c r="V8536">
        <v>184</v>
      </c>
      <c r="W8536">
        <v>181</v>
      </c>
      <c r="X8536">
        <v>93</v>
      </c>
      <c r="Y8536">
        <v>129</v>
      </c>
      <c r="Z8536">
        <v>151</v>
      </c>
      <c r="AA8536">
        <f t="shared" si="1785"/>
        <v>915</v>
      </c>
      <c r="AB8536">
        <f t="shared" si="1786"/>
        <v>1.5247405399847793E-4</v>
      </c>
      <c r="AC8536" s="175"/>
    </row>
    <row r="8537" spans="1:29">
      <c r="A8537" t="s">
        <v>18307</v>
      </c>
      <c r="B8537" t="s">
        <v>18308</v>
      </c>
      <c r="C8537">
        <v>3.3</v>
      </c>
      <c r="D8537">
        <v>3.71</v>
      </c>
      <c r="E8537">
        <v>2.5</v>
      </c>
      <c r="F8537">
        <v>3.94</v>
      </c>
      <c r="G8537">
        <v>4.7300000000000004</v>
      </c>
      <c r="H8537">
        <v>2.46</v>
      </c>
      <c r="I8537">
        <v>4.32</v>
      </c>
      <c r="J8537">
        <v>5.16</v>
      </c>
      <c r="K8537">
        <v>2.7</v>
      </c>
      <c r="U8537">
        <v>165</v>
      </c>
      <c r="V8537">
        <v>181</v>
      </c>
      <c r="W8537">
        <v>178</v>
      </c>
      <c r="X8537">
        <v>94</v>
      </c>
      <c r="Y8537">
        <v>130</v>
      </c>
      <c r="Z8537">
        <v>145</v>
      </c>
      <c r="AA8537">
        <f t="shared" si="1785"/>
        <v>893</v>
      </c>
      <c r="AB8537">
        <f t="shared" si="1786"/>
        <v>1.4880801117009922E-4</v>
      </c>
      <c r="AC8537" s="175">
        <f t="shared" si="1774"/>
        <v>1.4289235115157905E-4</v>
      </c>
    </row>
    <row r="8538" spans="1:29">
      <c r="A8538" t="s">
        <v>18309</v>
      </c>
      <c r="B8538" t="s">
        <v>18310</v>
      </c>
      <c r="C8538">
        <v>3.33</v>
      </c>
      <c r="D8538">
        <v>3.73</v>
      </c>
      <c r="E8538">
        <v>2.5099999999999998</v>
      </c>
      <c r="F8538">
        <v>4.01</v>
      </c>
      <c r="G8538">
        <v>4.8</v>
      </c>
      <c r="H8538">
        <v>2.4900000000000002</v>
      </c>
      <c r="I8538">
        <v>4.3499999999999996</v>
      </c>
      <c r="J8538">
        <v>5.18</v>
      </c>
      <c r="K8538">
        <v>2.7</v>
      </c>
      <c r="U8538">
        <v>161</v>
      </c>
      <c r="V8538">
        <v>181</v>
      </c>
      <c r="W8538">
        <v>183</v>
      </c>
      <c r="X8538">
        <v>83</v>
      </c>
      <c r="Y8538">
        <v>119</v>
      </c>
      <c r="Z8538">
        <v>117</v>
      </c>
      <c r="AA8538">
        <f t="shared" si="1785"/>
        <v>844</v>
      </c>
      <c r="AB8538">
        <f t="shared" si="1786"/>
        <v>1.4064273396143757E-4</v>
      </c>
      <c r="AC8538" s="175"/>
    </row>
    <row r="8539" spans="1:29">
      <c r="A8539" t="s">
        <v>18311</v>
      </c>
      <c r="B8539" t="s">
        <v>18312</v>
      </c>
      <c r="C8539">
        <v>3.33</v>
      </c>
      <c r="D8539">
        <v>3.73</v>
      </c>
      <c r="E8539">
        <v>2.5099999999999998</v>
      </c>
      <c r="F8539">
        <v>4.03</v>
      </c>
      <c r="G8539">
        <v>4.82</v>
      </c>
      <c r="H8539">
        <v>2.5</v>
      </c>
      <c r="I8539">
        <v>4.3499999999999996</v>
      </c>
      <c r="J8539">
        <v>5.18</v>
      </c>
      <c r="K8539">
        <v>2.7</v>
      </c>
      <c r="U8539">
        <v>170</v>
      </c>
      <c r="V8539">
        <v>181</v>
      </c>
      <c r="W8539">
        <v>189</v>
      </c>
      <c r="X8539">
        <v>77</v>
      </c>
      <c r="Y8539">
        <v>122</v>
      </c>
      <c r="Z8539">
        <v>112</v>
      </c>
      <c r="AA8539">
        <f t="shared" si="1785"/>
        <v>851</v>
      </c>
      <c r="AB8539">
        <f t="shared" si="1786"/>
        <v>1.4180920213410352E-4</v>
      </c>
      <c r="AC8539" s="175"/>
    </row>
    <row r="8540" spans="1:29">
      <c r="A8540" t="s">
        <v>18313</v>
      </c>
      <c r="B8540" t="s">
        <v>18314</v>
      </c>
      <c r="C8540">
        <v>3.31</v>
      </c>
      <c r="D8540">
        <v>3.72</v>
      </c>
      <c r="E8540">
        <v>2.5</v>
      </c>
      <c r="F8540">
        <v>4.0199999999999996</v>
      </c>
      <c r="G8540">
        <v>4.82</v>
      </c>
      <c r="H8540">
        <v>2.5099999999999998</v>
      </c>
      <c r="I8540">
        <v>4.33</v>
      </c>
      <c r="J8540">
        <v>5.17</v>
      </c>
      <c r="K8540">
        <v>2.7</v>
      </c>
      <c r="U8540">
        <v>167</v>
      </c>
      <c r="V8540">
        <v>188</v>
      </c>
      <c r="W8540">
        <v>200</v>
      </c>
      <c r="X8540">
        <v>76</v>
      </c>
      <c r="Y8540">
        <v>111</v>
      </c>
      <c r="Z8540">
        <v>100</v>
      </c>
      <c r="AA8540">
        <f t="shared" si="1785"/>
        <v>842</v>
      </c>
      <c r="AB8540">
        <f t="shared" si="1786"/>
        <v>1.4030945734067586E-4</v>
      </c>
      <c r="AC8540" s="175"/>
    </row>
    <row r="8541" spans="1:29">
      <c r="A8541" t="s">
        <v>18315</v>
      </c>
      <c r="B8541" t="s">
        <v>18316</v>
      </c>
      <c r="C8541">
        <v>3.29</v>
      </c>
      <c r="D8541">
        <v>3.7</v>
      </c>
      <c r="E8541">
        <v>2.4900000000000002</v>
      </c>
      <c r="F8541">
        <v>4</v>
      </c>
      <c r="G8541">
        <v>4.8099999999999996</v>
      </c>
      <c r="H8541">
        <v>2.5099999999999998</v>
      </c>
      <c r="I8541">
        <v>4.3099999999999996</v>
      </c>
      <c r="J8541">
        <v>5.16</v>
      </c>
      <c r="K8541">
        <v>2.7</v>
      </c>
      <c r="U8541">
        <v>177</v>
      </c>
      <c r="V8541">
        <v>200</v>
      </c>
      <c r="W8541">
        <v>208</v>
      </c>
      <c r="X8541">
        <v>71</v>
      </c>
      <c r="Y8541">
        <v>109</v>
      </c>
      <c r="Z8541">
        <v>118</v>
      </c>
      <c r="AA8541">
        <f t="shared" si="1785"/>
        <v>883</v>
      </c>
      <c r="AB8541">
        <f t="shared" si="1786"/>
        <v>1.4714162806629073E-4</v>
      </c>
      <c r="AC8541" s="175">
        <f t="shared" si="1775"/>
        <v>1.5726490542192738E-4</v>
      </c>
    </row>
    <row r="8542" spans="1:29">
      <c r="A8542" t="s">
        <v>18317</v>
      </c>
      <c r="B8542" t="s">
        <v>18318</v>
      </c>
      <c r="C8542">
        <v>3.28</v>
      </c>
      <c r="D8542">
        <v>3.69</v>
      </c>
      <c r="E8542">
        <v>2.4900000000000002</v>
      </c>
      <c r="F8542">
        <v>3.98</v>
      </c>
      <c r="G8542">
        <v>4.79</v>
      </c>
      <c r="H8542">
        <v>2.5</v>
      </c>
      <c r="I8542">
        <v>4.3</v>
      </c>
      <c r="J8542">
        <v>5.15</v>
      </c>
      <c r="K8542">
        <v>2.7</v>
      </c>
      <c r="U8542">
        <v>188</v>
      </c>
      <c r="V8542">
        <v>208</v>
      </c>
      <c r="W8542">
        <v>217</v>
      </c>
      <c r="X8542">
        <v>73</v>
      </c>
      <c r="Y8542">
        <v>117</v>
      </c>
      <c r="Z8542">
        <v>139</v>
      </c>
      <c r="AA8542">
        <f t="shared" si="1785"/>
        <v>942</v>
      </c>
      <c r="AB8542">
        <f t="shared" si="1786"/>
        <v>1.5697328837876087E-4</v>
      </c>
      <c r="AC8542" s="175"/>
    </row>
    <row r="8543" spans="1:29">
      <c r="A8543" t="s">
        <v>18319</v>
      </c>
      <c r="B8543" t="s">
        <v>18320</v>
      </c>
      <c r="C8543">
        <v>3.27</v>
      </c>
      <c r="D8543">
        <v>3.68</v>
      </c>
      <c r="E8543">
        <v>2.48</v>
      </c>
      <c r="F8543">
        <v>3.98</v>
      </c>
      <c r="G8543">
        <v>4.79</v>
      </c>
      <c r="H8543">
        <v>2.5</v>
      </c>
      <c r="I8543">
        <v>4.29</v>
      </c>
      <c r="J8543">
        <v>5.14</v>
      </c>
      <c r="K8543">
        <v>2.7</v>
      </c>
      <c r="U8543">
        <v>185</v>
      </c>
      <c r="V8543">
        <v>215</v>
      </c>
      <c r="W8543">
        <v>223</v>
      </c>
      <c r="X8543">
        <v>84</v>
      </c>
      <c r="Y8543">
        <v>123</v>
      </c>
      <c r="Z8543">
        <v>135</v>
      </c>
      <c r="AA8543">
        <f t="shared" si="1785"/>
        <v>965</v>
      </c>
      <c r="AB8543">
        <f t="shared" si="1786"/>
        <v>1.6080596951752044E-4</v>
      </c>
      <c r="AC8543" s="175"/>
    </row>
    <row r="8544" spans="1:29">
      <c r="A8544" t="s">
        <v>18321</v>
      </c>
      <c r="B8544" t="s">
        <v>18322</v>
      </c>
      <c r="C8544">
        <v>3.27</v>
      </c>
      <c r="D8544">
        <v>3.68</v>
      </c>
      <c r="E8544">
        <v>2.48</v>
      </c>
      <c r="F8544">
        <v>3.97</v>
      </c>
      <c r="G8544">
        <v>4.78</v>
      </c>
      <c r="H8544">
        <v>2.5</v>
      </c>
      <c r="I8544">
        <v>4.29</v>
      </c>
      <c r="J8544">
        <v>5.14</v>
      </c>
      <c r="K8544">
        <v>2.7</v>
      </c>
      <c r="U8544">
        <v>180</v>
      </c>
      <c r="V8544">
        <v>218</v>
      </c>
      <c r="W8544">
        <v>223</v>
      </c>
      <c r="X8544">
        <v>95</v>
      </c>
      <c r="Y8544">
        <v>127</v>
      </c>
      <c r="Z8544">
        <v>142</v>
      </c>
      <c r="AA8544">
        <f t="shared" si="1785"/>
        <v>985</v>
      </c>
      <c r="AB8544">
        <f t="shared" si="1786"/>
        <v>1.6413873572513745E-4</v>
      </c>
      <c r="AC8544" s="175"/>
    </row>
    <row r="8545" spans="1:29">
      <c r="A8545" t="s">
        <v>18323</v>
      </c>
      <c r="B8545" t="s">
        <v>18324</v>
      </c>
      <c r="C8545">
        <v>3.26</v>
      </c>
      <c r="D8545">
        <v>3.67</v>
      </c>
      <c r="E8545">
        <v>2.48</v>
      </c>
      <c r="F8545">
        <v>3.96</v>
      </c>
      <c r="G8545">
        <v>4.7699999999999996</v>
      </c>
      <c r="H8545">
        <v>2.4900000000000002</v>
      </c>
      <c r="I8545">
        <v>4.28</v>
      </c>
      <c r="J8545">
        <v>5.14</v>
      </c>
      <c r="K8545">
        <v>2.7</v>
      </c>
      <c r="U8545">
        <v>186</v>
      </c>
      <c r="V8545">
        <v>212</v>
      </c>
      <c r="W8545">
        <v>211</v>
      </c>
      <c r="X8545">
        <v>95</v>
      </c>
      <c r="Y8545">
        <v>138</v>
      </c>
      <c r="Z8545">
        <v>147</v>
      </c>
      <c r="AA8545">
        <f t="shared" si="1785"/>
        <v>989</v>
      </c>
      <c r="AB8545">
        <f t="shared" si="1786"/>
        <v>1.6480528896666084E-4</v>
      </c>
      <c r="AC8545" s="175">
        <f t="shared" si="1776"/>
        <v>1.3393554196860835E-4</v>
      </c>
    </row>
    <row r="8546" spans="1:29">
      <c r="A8546" t="s">
        <v>18325</v>
      </c>
      <c r="B8546" t="s">
        <v>18326</v>
      </c>
      <c r="C8546">
        <v>3.25</v>
      </c>
      <c r="D8546">
        <v>3.67</v>
      </c>
      <c r="E8546">
        <v>2.4700000000000002</v>
      </c>
      <c r="F8546">
        <v>3.95</v>
      </c>
      <c r="G8546">
        <v>4.7699999999999996</v>
      </c>
      <c r="H8546">
        <v>2.4900000000000002</v>
      </c>
      <c r="I8546">
        <v>4.2699999999999996</v>
      </c>
      <c r="J8546">
        <v>5.13</v>
      </c>
      <c r="K8546">
        <v>2.7</v>
      </c>
      <c r="U8546">
        <v>172</v>
      </c>
      <c r="V8546">
        <v>191</v>
      </c>
      <c r="W8546">
        <v>186</v>
      </c>
      <c r="X8546">
        <v>108</v>
      </c>
      <c r="Y8546">
        <v>134</v>
      </c>
      <c r="Z8546">
        <v>126</v>
      </c>
      <c r="AA8546">
        <f t="shared" si="1785"/>
        <v>917</v>
      </c>
      <c r="AB8546">
        <f t="shared" si="1786"/>
        <v>1.5280733061923962E-4</v>
      </c>
      <c r="AC8546" s="175"/>
    </row>
    <row r="8547" spans="1:29">
      <c r="A8547" t="s">
        <v>18327</v>
      </c>
      <c r="B8547" t="s">
        <v>18328</v>
      </c>
      <c r="C8547">
        <v>3.24</v>
      </c>
      <c r="D8547">
        <v>3.66</v>
      </c>
      <c r="E8547">
        <v>2.4700000000000002</v>
      </c>
      <c r="F8547">
        <v>3.94</v>
      </c>
      <c r="G8547">
        <v>4.7699999999999996</v>
      </c>
      <c r="H8547">
        <v>2.4900000000000002</v>
      </c>
      <c r="I8547">
        <v>4.26</v>
      </c>
      <c r="J8547">
        <v>5.13</v>
      </c>
      <c r="K8547">
        <v>2.7</v>
      </c>
      <c r="U8547">
        <v>160</v>
      </c>
      <c r="V8547">
        <v>161</v>
      </c>
      <c r="W8547">
        <v>132</v>
      </c>
      <c r="X8547">
        <v>94</v>
      </c>
      <c r="Y8547">
        <v>122</v>
      </c>
      <c r="Z8547">
        <v>73</v>
      </c>
      <c r="AA8547">
        <f t="shared" si="1785"/>
        <v>742</v>
      </c>
      <c r="AB8547">
        <f t="shared" si="1786"/>
        <v>1.2364562630259084E-4</v>
      </c>
      <c r="AC8547" s="175"/>
    </row>
    <row r="8548" spans="1:29">
      <c r="A8548" t="s">
        <v>18329</v>
      </c>
      <c r="B8548" t="s">
        <v>18330</v>
      </c>
      <c r="C8548">
        <v>3.23</v>
      </c>
      <c r="D8548">
        <v>3.65</v>
      </c>
      <c r="E8548">
        <v>2.4700000000000002</v>
      </c>
      <c r="F8548">
        <v>3.93</v>
      </c>
      <c r="G8548">
        <v>4.75</v>
      </c>
      <c r="H8548">
        <v>2.4900000000000002</v>
      </c>
      <c r="I8548">
        <v>4.25</v>
      </c>
      <c r="J8548">
        <v>5.12</v>
      </c>
      <c r="K8548">
        <v>2.7</v>
      </c>
      <c r="U8548">
        <v>144</v>
      </c>
      <c r="V8548">
        <v>118</v>
      </c>
      <c r="W8548">
        <v>105</v>
      </c>
      <c r="X8548">
        <v>79</v>
      </c>
      <c r="Y8548">
        <v>91</v>
      </c>
      <c r="Z8548">
        <v>30</v>
      </c>
      <c r="AA8548">
        <f t="shared" si="1785"/>
        <v>567</v>
      </c>
      <c r="AB8548">
        <f t="shared" si="1786"/>
        <v>9.4483921985942057E-5</v>
      </c>
      <c r="AC8548" s="175"/>
    </row>
    <row r="8549" spans="1:29">
      <c r="A8549" t="s">
        <v>18331</v>
      </c>
      <c r="B8549" t="s">
        <v>18332</v>
      </c>
      <c r="C8549">
        <v>3.23</v>
      </c>
      <c r="D8549">
        <v>3.65</v>
      </c>
      <c r="E8549">
        <v>2.4700000000000002</v>
      </c>
      <c r="F8549">
        <v>3.93</v>
      </c>
      <c r="G8549">
        <v>4.75</v>
      </c>
      <c r="H8549">
        <v>2.4900000000000002</v>
      </c>
      <c r="I8549">
        <v>4.25</v>
      </c>
      <c r="J8549">
        <v>5.12</v>
      </c>
      <c r="K8549">
        <v>2.7</v>
      </c>
      <c r="U8549">
        <v>131</v>
      </c>
      <c r="V8549">
        <v>93</v>
      </c>
      <c r="W8549">
        <v>94</v>
      </c>
      <c r="X8549">
        <v>69</v>
      </c>
      <c r="Y8549">
        <v>68</v>
      </c>
      <c r="Z8549">
        <v>13</v>
      </c>
      <c r="AA8549">
        <f t="shared" si="1785"/>
        <v>468</v>
      </c>
      <c r="AB8549">
        <f t="shared" si="1786"/>
        <v>7.7986729258237885E-5</v>
      </c>
      <c r="AC8549" s="175">
        <f t="shared" si="1777"/>
        <v>8.5568772380566573E-5</v>
      </c>
    </row>
    <row r="8550" spans="1:29">
      <c r="A8550" t="s">
        <v>18333</v>
      </c>
      <c r="B8550" t="s">
        <v>18334</v>
      </c>
      <c r="C8550">
        <v>3.23</v>
      </c>
      <c r="D8550">
        <v>3.65</v>
      </c>
      <c r="E8550">
        <v>2.4700000000000002</v>
      </c>
      <c r="F8550">
        <v>3.92</v>
      </c>
      <c r="G8550">
        <v>4.75</v>
      </c>
      <c r="H8550">
        <v>2.4900000000000002</v>
      </c>
      <c r="I8550">
        <v>4.24</v>
      </c>
      <c r="J8550">
        <v>5.12</v>
      </c>
      <c r="K8550">
        <v>2.7</v>
      </c>
      <c r="U8550">
        <v>136</v>
      </c>
      <c r="V8550">
        <v>102</v>
      </c>
      <c r="W8550">
        <v>98</v>
      </c>
      <c r="X8550">
        <v>87</v>
      </c>
      <c r="Y8550">
        <v>71</v>
      </c>
      <c r="Z8550">
        <v>15</v>
      </c>
      <c r="AA8550">
        <f t="shared" si="1785"/>
        <v>509</v>
      </c>
      <c r="AB8550">
        <f t="shared" si="1786"/>
        <v>8.4818899983852742E-5</v>
      </c>
      <c r="AC8550" s="175"/>
    </row>
    <row r="8551" spans="1:29">
      <c r="A8551" t="s">
        <v>18335</v>
      </c>
      <c r="B8551" t="s">
        <v>18336</v>
      </c>
      <c r="C8551">
        <v>3.23</v>
      </c>
      <c r="D8551">
        <v>3.65</v>
      </c>
      <c r="E8551">
        <v>2.4700000000000002</v>
      </c>
      <c r="F8551">
        <v>3.92</v>
      </c>
      <c r="G8551">
        <v>4.75</v>
      </c>
      <c r="H8551">
        <v>2.4900000000000002</v>
      </c>
      <c r="I8551">
        <v>4.25</v>
      </c>
      <c r="J8551">
        <v>5.12</v>
      </c>
      <c r="K8551">
        <v>2.7</v>
      </c>
      <c r="U8551">
        <v>141</v>
      </c>
      <c r="V8551">
        <v>99</v>
      </c>
      <c r="W8551">
        <v>103</v>
      </c>
      <c r="X8551">
        <v>90</v>
      </c>
      <c r="Y8551">
        <v>69</v>
      </c>
      <c r="Z8551">
        <v>12</v>
      </c>
      <c r="AA8551">
        <f t="shared" si="1785"/>
        <v>514</v>
      </c>
      <c r="AB8551">
        <f t="shared" si="1786"/>
        <v>8.5652091535757001E-5</v>
      </c>
      <c r="AC8551" s="175"/>
    </row>
    <row r="8552" spans="1:29">
      <c r="A8552" t="s">
        <v>18337</v>
      </c>
      <c r="B8552" t="s">
        <v>18338</v>
      </c>
      <c r="C8552">
        <v>3.24</v>
      </c>
      <c r="D8552">
        <v>3.66</v>
      </c>
      <c r="E8552">
        <v>2.4700000000000002</v>
      </c>
      <c r="F8552">
        <v>3.94</v>
      </c>
      <c r="G8552">
        <v>4.76</v>
      </c>
      <c r="H8552">
        <v>2.4900000000000002</v>
      </c>
      <c r="I8552">
        <v>4.26</v>
      </c>
      <c r="J8552">
        <v>5.12</v>
      </c>
      <c r="K8552">
        <v>2.7</v>
      </c>
      <c r="U8552">
        <v>157</v>
      </c>
      <c r="V8552">
        <v>110</v>
      </c>
      <c r="W8552">
        <v>115</v>
      </c>
      <c r="X8552">
        <v>92</v>
      </c>
      <c r="Y8552">
        <v>66</v>
      </c>
      <c r="Z8552">
        <v>23</v>
      </c>
      <c r="AA8552">
        <f t="shared" si="1785"/>
        <v>563</v>
      </c>
      <c r="AB8552">
        <f t="shared" si="1786"/>
        <v>9.3817368744418653E-5</v>
      </c>
      <c r="AC8552" s="175"/>
    </row>
    <row r="8553" spans="1:29">
      <c r="A8553" t="s">
        <v>18339</v>
      </c>
      <c r="B8553" t="s">
        <v>18340</v>
      </c>
      <c r="C8553">
        <v>3.24</v>
      </c>
      <c r="D8553">
        <v>3.66</v>
      </c>
      <c r="E8553">
        <v>2.4700000000000002</v>
      </c>
      <c r="F8553">
        <v>3.94</v>
      </c>
      <c r="G8553">
        <v>4.7699999999999996</v>
      </c>
      <c r="H8553">
        <v>2.4900000000000002</v>
      </c>
      <c r="I8553">
        <v>4.26</v>
      </c>
      <c r="J8553">
        <v>5.12</v>
      </c>
      <c r="K8553">
        <v>2.7</v>
      </c>
      <c r="U8553">
        <v>171</v>
      </c>
      <c r="V8553">
        <v>141</v>
      </c>
      <c r="W8553">
        <v>143</v>
      </c>
      <c r="X8553">
        <v>123</v>
      </c>
      <c r="Y8553">
        <v>106</v>
      </c>
      <c r="Z8553">
        <v>53</v>
      </c>
      <c r="AA8553">
        <f t="shared" si="1785"/>
        <v>737</v>
      </c>
      <c r="AB8553">
        <f t="shared" si="1786"/>
        <v>1.228124347506866E-4</v>
      </c>
      <c r="AC8553" s="175">
        <f t="shared" si="1778"/>
        <v>1.8113584338398417E-4</v>
      </c>
    </row>
    <row r="8554" spans="1:29">
      <c r="A8554" t="s">
        <v>18341</v>
      </c>
      <c r="B8554" t="s">
        <v>18342</v>
      </c>
      <c r="C8554">
        <v>3.24</v>
      </c>
      <c r="D8554">
        <v>3.66</v>
      </c>
      <c r="E8554">
        <v>2.4700000000000002</v>
      </c>
      <c r="F8554">
        <v>3.95</v>
      </c>
      <c r="G8554">
        <v>4.7699999999999996</v>
      </c>
      <c r="H8554">
        <v>2.4900000000000002</v>
      </c>
      <c r="I8554">
        <v>4.26</v>
      </c>
      <c r="J8554">
        <v>5.13</v>
      </c>
      <c r="K8554">
        <v>2.7</v>
      </c>
      <c r="U8554">
        <v>176</v>
      </c>
      <c r="V8554">
        <v>212</v>
      </c>
      <c r="W8554">
        <v>192</v>
      </c>
      <c r="X8554">
        <v>199</v>
      </c>
      <c r="Y8554">
        <v>144</v>
      </c>
      <c r="Z8554">
        <v>168</v>
      </c>
      <c r="AA8554">
        <f t="shared" si="1785"/>
        <v>1091</v>
      </c>
      <c r="AB8554">
        <f t="shared" si="1786"/>
        <v>1.8180239662550756E-4</v>
      </c>
      <c r="AC8554" s="175"/>
    </row>
    <row r="8555" spans="1:29">
      <c r="A8555" t="s">
        <v>18343</v>
      </c>
      <c r="B8555" t="s">
        <v>18344</v>
      </c>
      <c r="C8555">
        <v>3.25</v>
      </c>
      <c r="D8555">
        <v>3.66</v>
      </c>
      <c r="E8555">
        <v>2.4700000000000002</v>
      </c>
      <c r="F8555">
        <v>3.96</v>
      </c>
      <c r="G8555">
        <v>4.78</v>
      </c>
      <c r="H8555">
        <v>2.5</v>
      </c>
      <c r="I8555">
        <v>4.2699999999999996</v>
      </c>
      <c r="J8555">
        <v>5.13</v>
      </c>
      <c r="K8555">
        <v>2.7</v>
      </c>
      <c r="U8555">
        <v>207</v>
      </c>
      <c r="V8555">
        <v>222</v>
      </c>
      <c r="W8555">
        <v>236</v>
      </c>
      <c r="X8555">
        <v>219</v>
      </c>
      <c r="Y8555">
        <v>122</v>
      </c>
      <c r="Z8555">
        <v>262</v>
      </c>
      <c r="AA8555">
        <f t="shared" si="1785"/>
        <v>1268</v>
      </c>
      <c r="AB8555">
        <f t="shared" si="1786"/>
        <v>2.1129737756291804E-4</v>
      </c>
      <c r="AC8555" s="175"/>
    </row>
    <row r="8556" spans="1:29">
      <c r="A8556" t="s">
        <v>18345</v>
      </c>
      <c r="B8556" t="s">
        <v>18346</v>
      </c>
      <c r="C8556">
        <v>3.25</v>
      </c>
      <c r="D8556">
        <v>3.66</v>
      </c>
      <c r="E8556">
        <v>2.4700000000000002</v>
      </c>
      <c r="F8556">
        <v>3.96</v>
      </c>
      <c r="G8556">
        <v>4.78</v>
      </c>
      <c r="H8556">
        <v>2.5</v>
      </c>
      <c r="I8556">
        <v>4.2699999999999996</v>
      </c>
      <c r="J8556">
        <v>5.13</v>
      </c>
      <c r="K8556">
        <v>2.7</v>
      </c>
      <c r="U8556">
        <v>223</v>
      </c>
      <c r="V8556">
        <v>206</v>
      </c>
      <c r="W8556">
        <v>224</v>
      </c>
      <c r="X8556">
        <v>219</v>
      </c>
      <c r="Y8556">
        <v>154</v>
      </c>
      <c r="Z8556">
        <v>226</v>
      </c>
      <c r="AA8556">
        <f t="shared" si="1785"/>
        <v>1252</v>
      </c>
      <c r="AB8556">
        <f t="shared" si="1786"/>
        <v>2.0863116459682445E-4</v>
      </c>
      <c r="AC8556" s="175"/>
    </row>
    <row r="8557" spans="1:29">
      <c r="A8557" t="s">
        <v>18347</v>
      </c>
      <c r="B8557" t="s">
        <v>18348</v>
      </c>
      <c r="C8557">
        <v>3.25</v>
      </c>
      <c r="D8557">
        <v>3.66</v>
      </c>
      <c r="E8557">
        <v>2.4700000000000002</v>
      </c>
      <c r="F8557">
        <v>3.95</v>
      </c>
      <c r="G8557">
        <v>4.7699999999999996</v>
      </c>
      <c r="H8557">
        <v>2.4900000000000002</v>
      </c>
      <c r="I8557">
        <v>4.2699999999999996</v>
      </c>
      <c r="J8557">
        <v>5.13</v>
      </c>
      <c r="K8557">
        <v>2.7</v>
      </c>
      <c r="U8557">
        <v>242</v>
      </c>
      <c r="V8557">
        <v>204</v>
      </c>
      <c r="W8557">
        <v>214</v>
      </c>
      <c r="X8557">
        <v>155</v>
      </c>
      <c r="Y8557">
        <v>138</v>
      </c>
      <c r="Z8557">
        <v>171</v>
      </c>
      <c r="AA8557">
        <f t="shared" si="1785"/>
        <v>1124</v>
      </c>
      <c r="AB8557">
        <f t="shared" si="1786"/>
        <v>1.8730146086807562E-4</v>
      </c>
      <c r="AC8557" s="175">
        <f t="shared" ref="AC8557" si="1787">SUM(AB8557:AB8560)/4</f>
        <v>1.7313720448570335E-4</v>
      </c>
    </row>
    <row r="8558" spans="1:29">
      <c r="A8558" t="s">
        <v>18349</v>
      </c>
      <c r="B8558" t="s">
        <v>18350</v>
      </c>
      <c r="C8558">
        <v>3.26</v>
      </c>
      <c r="D8558">
        <v>3.68</v>
      </c>
      <c r="E8558">
        <v>2.48</v>
      </c>
      <c r="F8558">
        <v>3.97</v>
      </c>
      <c r="G8558">
        <v>4.79</v>
      </c>
      <c r="H8558">
        <v>2.5</v>
      </c>
      <c r="I8558">
        <v>4.28</v>
      </c>
      <c r="J8558">
        <v>5.14</v>
      </c>
      <c r="K8558">
        <v>2.7</v>
      </c>
      <c r="U8558">
        <v>229</v>
      </c>
      <c r="V8558">
        <v>192</v>
      </c>
      <c r="W8558">
        <v>197</v>
      </c>
      <c r="X8558">
        <v>143</v>
      </c>
      <c r="Y8558">
        <v>140</v>
      </c>
      <c r="Z8558">
        <v>164</v>
      </c>
      <c r="AA8558">
        <f t="shared" si="1785"/>
        <v>1065</v>
      </c>
      <c r="AB8558">
        <f t="shared" si="1786"/>
        <v>1.7746980055560545E-4</v>
      </c>
      <c r="AC8558" s="175"/>
    </row>
    <row r="8559" spans="1:29">
      <c r="A8559" t="s">
        <v>18351</v>
      </c>
      <c r="B8559" t="s">
        <v>18352</v>
      </c>
      <c r="C8559">
        <v>3.31</v>
      </c>
      <c r="D8559">
        <v>3.71</v>
      </c>
      <c r="E8559">
        <v>2.4900000000000002</v>
      </c>
      <c r="F8559">
        <v>4.05</v>
      </c>
      <c r="G8559">
        <v>4.8499999999999996</v>
      </c>
      <c r="H8559">
        <v>2.52</v>
      </c>
      <c r="I8559">
        <v>4.33</v>
      </c>
      <c r="J8559">
        <v>5.16</v>
      </c>
      <c r="K8559">
        <v>2.7</v>
      </c>
      <c r="U8559">
        <v>213</v>
      </c>
      <c r="V8559">
        <v>186</v>
      </c>
      <c r="W8559">
        <v>185</v>
      </c>
      <c r="X8559">
        <v>140</v>
      </c>
      <c r="Y8559">
        <v>133</v>
      </c>
      <c r="Z8559">
        <v>149</v>
      </c>
      <c r="AA8559">
        <f t="shared" si="1785"/>
        <v>1006</v>
      </c>
      <c r="AB8559">
        <f t="shared" si="1786"/>
        <v>1.6763814024313528E-4</v>
      </c>
      <c r="AC8559" s="175"/>
    </row>
    <row r="8560" spans="1:29">
      <c r="A8560" t="s">
        <v>18353</v>
      </c>
      <c r="B8560" t="s">
        <v>18354</v>
      </c>
      <c r="C8560">
        <v>3.34</v>
      </c>
      <c r="D8560">
        <v>3.74</v>
      </c>
      <c r="E8560">
        <v>2.5099999999999998</v>
      </c>
      <c r="F8560">
        <v>4.1100000000000003</v>
      </c>
      <c r="G8560">
        <v>4.9000000000000004</v>
      </c>
      <c r="H8560">
        <v>2.54</v>
      </c>
      <c r="I8560">
        <v>4.3600000000000003</v>
      </c>
      <c r="J8560">
        <v>5.18</v>
      </c>
      <c r="K8560">
        <v>2.7</v>
      </c>
      <c r="U8560">
        <v>196</v>
      </c>
      <c r="V8560">
        <v>179</v>
      </c>
      <c r="W8560">
        <v>175</v>
      </c>
      <c r="X8560">
        <v>131</v>
      </c>
      <c r="Y8560">
        <v>129</v>
      </c>
      <c r="Z8560">
        <v>151</v>
      </c>
      <c r="AA8560">
        <f t="shared" si="1785"/>
        <v>961</v>
      </c>
      <c r="AB8560">
        <f t="shared" si="1786"/>
        <v>1.6013941627599702E-4</v>
      </c>
      <c r="AC8560" s="175"/>
    </row>
    <row r="8561" spans="1:29">
      <c r="A8561" t="s">
        <v>18355</v>
      </c>
      <c r="B8561" t="s">
        <v>18356</v>
      </c>
      <c r="C8561">
        <v>3.36</v>
      </c>
      <c r="D8561">
        <v>3.76</v>
      </c>
      <c r="E8561">
        <v>2.52</v>
      </c>
      <c r="F8561">
        <v>4.1500000000000004</v>
      </c>
      <c r="G8561">
        <v>4.93</v>
      </c>
      <c r="H8561">
        <v>2.56</v>
      </c>
      <c r="I8561">
        <v>4.38</v>
      </c>
      <c r="J8561">
        <v>5.2</v>
      </c>
      <c r="K8561">
        <v>2.7</v>
      </c>
      <c r="U8561">
        <v>190</v>
      </c>
      <c r="V8561">
        <v>176</v>
      </c>
      <c r="W8561">
        <v>173</v>
      </c>
      <c r="X8561">
        <v>124</v>
      </c>
      <c r="Y8561">
        <v>130</v>
      </c>
      <c r="Z8561">
        <v>145</v>
      </c>
      <c r="AA8561">
        <f t="shared" si="1785"/>
        <v>938</v>
      </c>
      <c r="AB8561">
        <f t="shared" si="1786"/>
        <v>1.5630673513723748E-4</v>
      </c>
      <c r="AC8561" s="175">
        <f t="shared" si="1780"/>
        <v>1.4826643666136145E-4</v>
      </c>
    </row>
    <row r="8562" spans="1:29">
      <c r="A8562" t="s">
        <v>18357</v>
      </c>
      <c r="B8562" t="s">
        <v>18358</v>
      </c>
      <c r="C8562">
        <v>3.37</v>
      </c>
      <c r="D8562">
        <v>3.77</v>
      </c>
      <c r="E8562">
        <v>2.52</v>
      </c>
      <c r="F8562">
        <v>4.17</v>
      </c>
      <c r="G8562">
        <v>4.95</v>
      </c>
      <c r="H8562">
        <v>2.56</v>
      </c>
      <c r="I8562">
        <v>4.3899999999999997</v>
      </c>
      <c r="J8562">
        <v>5.2</v>
      </c>
      <c r="K8562">
        <v>2.7</v>
      </c>
      <c r="U8562">
        <v>189</v>
      </c>
      <c r="V8562">
        <v>176</v>
      </c>
      <c r="W8562">
        <v>178</v>
      </c>
      <c r="X8562">
        <v>100</v>
      </c>
      <c r="Y8562">
        <v>119</v>
      </c>
      <c r="Z8562">
        <v>117</v>
      </c>
      <c r="AA8562">
        <f t="shared" si="1785"/>
        <v>879</v>
      </c>
      <c r="AB8562">
        <f t="shared" si="1786"/>
        <v>1.4647507482476731E-4</v>
      </c>
      <c r="AC8562" s="175"/>
    </row>
    <row r="8563" spans="1:29">
      <c r="A8563" t="s">
        <v>18359</v>
      </c>
      <c r="B8563" t="s">
        <v>18360</v>
      </c>
      <c r="C8563">
        <v>3.36</v>
      </c>
      <c r="D8563">
        <v>3.76</v>
      </c>
      <c r="E8563">
        <v>2.52</v>
      </c>
      <c r="F8563">
        <v>4.18</v>
      </c>
      <c r="G8563">
        <v>4.97</v>
      </c>
      <c r="H8563">
        <v>2.58</v>
      </c>
      <c r="I8563">
        <v>4.3899999999999997</v>
      </c>
      <c r="J8563">
        <v>5.2</v>
      </c>
      <c r="K8563">
        <v>2.7</v>
      </c>
      <c r="U8563">
        <v>188</v>
      </c>
      <c r="V8563">
        <v>175</v>
      </c>
      <c r="W8563">
        <v>184</v>
      </c>
      <c r="X8563">
        <v>93</v>
      </c>
      <c r="Y8563">
        <v>122</v>
      </c>
      <c r="Z8563">
        <v>112</v>
      </c>
      <c r="AA8563">
        <f t="shared" si="1785"/>
        <v>874</v>
      </c>
      <c r="AB8563">
        <f t="shared" si="1786"/>
        <v>1.4564188327286306E-4</v>
      </c>
      <c r="AC8563" s="175"/>
    </row>
    <row r="8564" spans="1:29">
      <c r="A8564" t="s">
        <v>18361</v>
      </c>
      <c r="B8564" t="s">
        <v>18362</v>
      </c>
      <c r="C8564">
        <v>3.34</v>
      </c>
      <c r="D8564">
        <v>3.74</v>
      </c>
      <c r="E8564">
        <v>2.5099999999999998</v>
      </c>
      <c r="F8564">
        <v>4.1500000000000004</v>
      </c>
      <c r="G8564">
        <v>4.95</v>
      </c>
      <c r="H8564">
        <v>2.57</v>
      </c>
      <c r="I8564">
        <v>4.3600000000000003</v>
      </c>
      <c r="J8564">
        <v>5.18</v>
      </c>
      <c r="K8564">
        <v>2.7</v>
      </c>
      <c r="U8564">
        <v>187</v>
      </c>
      <c r="V8564">
        <v>183</v>
      </c>
      <c r="W8564">
        <v>195</v>
      </c>
      <c r="X8564">
        <v>92</v>
      </c>
      <c r="Y8564">
        <v>111</v>
      </c>
      <c r="Z8564">
        <v>100</v>
      </c>
      <c r="AA8564">
        <f t="shared" si="1785"/>
        <v>868</v>
      </c>
      <c r="AB8564">
        <f t="shared" si="1786"/>
        <v>1.4464205341057796E-4</v>
      </c>
      <c r="AC8564" s="175"/>
    </row>
    <row r="8565" spans="1:29">
      <c r="A8565" t="s">
        <v>18363</v>
      </c>
      <c r="B8565" t="s">
        <v>18364</v>
      </c>
      <c r="C8565">
        <v>3.31</v>
      </c>
      <c r="D8565">
        <v>3.71</v>
      </c>
      <c r="E8565">
        <v>2.5</v>
      </c>
      <c r="F8565">
        <v>4.09</v>
      </c>
      <c r="G8565">
        <v>4.9000000000000004</v>
      </c>
      <c r="H8565">
        <v>2.5499999999999998</v>
      </c>
      <c r="I8565">
        <v>4.33</v>
      </c>
      <c r="J8565">
        <v>5.16</v>
      </c>
      <c r="K8565">
        <v>2.7</v>
      </c>
      <c r="U8565">
        <v>196</v>
      </c>
      <c r="V8565">
        <v>195</v>
      </c>
      <c r="W8565">
        <v>203</v>
      </c>
      <c r="X8565">
        <v>83</v>
      </c>
      <c r="Y8565">
        <v>109</v>
      </c>
      <c r="Z8565">
        <v>118</v>
      </c>
      <c r="AA8565">
        <f t="shared" si="1785"/>
        <v>904</v>
      </c>
      <c r="AB8565">
        <f t="shared" si="1786"/>
        <v>1.5064103258428856E-4</v>
      </c>
      <c r="AC8565" s="175">
        <f t="shared" si="1781"/>
        <v>1.5972282050004491E-4</v>
      </c>
    </row>
    <row r="8566" spans="1:29">
      <c r="A8566" t="s">
        <v>18365</v>
      </c>
      <c r="B8566" t="s">
        <v>18366</v>
      </c>
      <c r="C8566">
        <v>3.29</v>
      </c>
      <c r="D8566">
        <v>3.7</v>
      </c>
      <c r="E8566">
        <v>2.4900000000000002</v>
      </c>
      <c r="F8566">
        <v>4.05</v>
      </c>
      <c r="G8566">
        <v>4.87</v>
      </c>
      <c r="H8566">
        <v>2.54</v>
      </c>
      <c r="I8566">
        <v>4.3099999999999996</v>
      </c>
      <c r="J8566">
        <v>5.15</v>
      </c>
      <c r="K8566">
        <v>2.7</v>
      </c>
      <c r="U8566">
        <v>196</v>
      </c>
      <c r="V8566">
        <v>203</v>
      </c>
      <c r="W8566">
        <v>212</v>
      </c>
      <c r="X8566">
        <v>86</v>
      </c>
      <c r="Y8566">
        <v>117</v>
      </c>
      <c r="Z8566">
        <v>139</v>
      </c>
      <c r="AA8566">
        <f t="shared" si="1785"/>
        <v>953</v>
      </c>
      <c r="AB8566">
        <f t="shared" si="1786"/>
        <v>1.5880630979295024E-4</v>
      </c>
      <c r="AC8566" s="175"/>
    </row>
    <row r="8567" spans="1:29">
      <c r="A8567" t="s">
        <v>18367</v>
      </c>
      <c r="B8567" t="s">
        <v>18368</v>
      </c>
      <c r="C8567">
        <v>3.27</v>
      </c>
      <c r="D8567">
        <v>3.68</v>
      </c>
      <c r="E8567">
        <v>2.48</v>
      </c>
      <c r="F8567">
        <v>4.0199999999999996</v>
      </c>
      <c r="G8567">
        <v>4.84</v>
      </c>
      <c r="H8567">
        <v>2.5299999999999998</v>
      </c>
      <c r="I8567">
        <v>4.29</v>
      </c>
      <c r="J8567">
        <v>5.14</v>
      </c>
      <c r="K8567">
        <v>2.7</v>
      </c>
      <c r="U8567">
        <v>199</v>
      </c>
      <c r="V8567">
        <v>211</v>
      </c>
      <c r="W8567">
        <v>219</v>
      </c>
      <c r="X8567">
        <v>90</v>
      </c>
      <c r="Y8567">
        <v>123</v>
      </c>
      <c r="Z8567">
        <v>135</v>
      </c>
      <c r="AA8567">
        <f t="shared" si="1785"/>
        <v>977</v>
      </c>
      <c r="AB8567">
        <f t="shared" si="1786"/>
        <v>1.6280562924209064E-4</v>
      </c>
      <c r="AC8567" s="175"/>
    </row>
    <row r="8568" spans="1:29">
      <c r="A8568" t="s">
        <v>18369</v>
      </c>
      <c r="B8568" t="s">
        <v>18370</v>
      </c>
      <c r="C8568">
        <v>3.26</v>
      </c>
      <c r="D8568">
        <v>3.68</v>
      </c>
      <c r="E8568">
        <v>2.48</v>
      </c>
      <c r="F8568">
        <v>3.99</v>
      </c>
      <c r="G8568">
        <v>4.8099999999999996</v>
      </c>
      <c r="H8568">
        <v>2.5099999999999998</v>
      </c>
      <c r="I8568">
        <v>4.28</v>
      </c>
      <c r="J8568">
        <v>5.14</v>
      </c>
      <c r="K8568">
        <v>2.7</v>
      </c>
      <c r="U8568">
        <v>191</v>
      </c>
      <c r="V8568">
        <v>215</v>
      </c>
      <c r="W8568">
        <v>219</v>
      </c>
      <c r="X8568">
        <v>106</v>
      </c>
      <c r="Y8568">
        <v>127</v>
      </c>
      <c r="Z8568">
        <v>142</v>
      </c>
      <c r="AA8568">
        <f t="shared" si="1785"/>
        <v>1000</v>
      </c>
      <c r="AB8568">
        <f t="shared" si="1786"/>
        <v>1.6663831038085018E-4</v>
      </c>
      <c r="AC8568" s="175"/>
    </row>
    <row r="8569" spans="1:29">
      <c r="A8569" t="s">
        <v>18371</v>
      </c>
      <c r="B8569" t="s">
        <v>18372</v>
      </c>
      <c r="C8569">
        <v>3.26</v>
      </c>
      <c r="D8569">
        <v>3.67</v>
      </c>
      <c r="E8569">
        <v>2.4700000000000002</v>
      </c>
      <c r="F8569">
        <v>3.98</v>
      </c>
      <c r="G8569">
        <v>4.8099999999999996</v>
      </c>
      <c r="H8569">
        <v>2.5099999999999998</v>
      </c>
      <c r="I8569">
        <v>4.2699999999999996</v>
      </c>
      <c r="J8569">
        <v>5.13</v>
      </c>
      <c r="K8569">
        <v>2.7</v>
      </c>
      <c r="U8569">
        <v>183</v>
      </c>
      <c r="V8569">
        <v>210</v>
      </c>
      <c r="W8569">
        <v>207</v>
      </c>
      <c r="X8569">
        <v>114</v>
      </c>
      <c r="Y8569">
        <v>138</v>
      </c>
      <c r="Z8569">
        <v>147</v>
      </c>
      <c r="AA8569">
        <f t="shared" si="1785"/>
        <v>999</v>
      </c>
      <c r="AB8569">
        <f t="shared" si="1786"/>
        <v>1.6647167207046933E-4</v>
      </c>
      <c r="AC8569" s="175">
        <f t="shared" si="1782"/>
        <v>1.3264409506315677E-4</v>
      </c>
    </row>
    <row r="8570" spans="1:29">
      <c r="A8570" t="s">
        <v>18373</v>
      </c>
      <c r="B8570" t="s">
        <v>18374</v>
      </c>
      <c r="C8570">
        <v>3.25</v>
      </c>
      <c r="D8570">
        <v>3.66</v>
      </c>
      <c r="E8570">
        <v>2.4700000000000002</v>
      </c>
      <c r="F8570">
        <v>3.97</v>
      </c>
      <c r="G8570">
        <v>4.8</v>
      </c>
      <c r="H8570">
        <v>2.5099999999999998</v>
      </c>
      <c r="I8570">
        <v>4.2699999999999996</v>
      </c>
      <c r="J8570">
        <v>5.13</v>
      </c>
      <c r="K8570">
        <v>2.7</v>
      </c>
      <c r="U8570">
        <v>173</v>
      </c>
      <c r="V8570">
        <v>190</v>
      </c>
      <c r="W8570">
        <v>182</v>
      </c>
      <c r="X8570">
        <v>104</v>
      </c>
      <c r="Y8570">
        <v>134</v>
      </c>
      <c r="Z8570">
        <v>126</v>
      </c>
      <c r="AA8570">
        <f t="shared" si="1785"/>
        <v>909</v>
      </c>
      <c r="AB8570">
        <f t="shared" si="1786"/>
        <v>1.5147422413619283E-4</v>
      </c>
      <c r="AC8570" s="175"/>
    </row>
    <row r="8571" spans="1:29">
      <c r="A8571" t="s">
        <v>18375</v>
      </c>
      <c r="B8571" t="s">
        <v>18376</v>
      </c>
      <c r="C8571">
        <v>3.23</v>
      </c>
      <c r="D8571">
        <v>3.65</v>
      </c>
      <c r="E8571">
        <v>2.46</v>
      </c>
      <c r="F8571">
        <v>3.96</v>
      </c>
      <c r="G8571">
        <v>4.79</v>
      </c>
      <c r="H8571">
        <v>2.5099999999999998</v>
      </c>
      <c r="I8571">
        <v>4.25</v>
      </c>
      <c r="J8571">
        <v>5.12</v>
      </c>
      <c r="K8571">
        <v>2.7</v>
      </c>
      <c r="U8571">
        <v>145</v>
      </c>
      <c r="V8571">
        <v>159</v>
      </c>
      <c r="W8571">
        <v>129</v>
      </c>
      <c r="X8571">
        <v>101</v>
      </c>
      <c r="Y8571">
        <v>122</v>
      </c>
      <c r="Z8571">
        <v>73</v>
      </c>
      <c r="AA8571">
        <f t="shared" si="1785"/>
        <v>729</v>
      </c>
      <c r="AB8571">
        <f t="shared" si="1786"/>
        <v>1.2147932826763979E-4</v>
      </c>
      <c r="AC8571" s="175"/>
    </row>
    <row r="8572" spans="1:29">
      <c r="A8572" t="s">
        <v>18377</v>
      </c>
      <c r="B8572" t="s">
        <v>18378</v>
      </c>
      <c r="C8572">
        <v>3.22</v>
      </c>
      <c r="D8572">
        <v>3.64</v>
      </c>
      <c r="E8572">
        <v>2.46</v>
      </c>
      <c r="F8572">
        <v>3.94</v>
      </c>
      <c r="G8572">
        <v>4.7699999999999996</v>
      </c>
      <c r="H8572">
        <v>2.5</v>
      </c>
      <c r="I8572">
        <v>4.24</v>
      </c>
      <c r="J8572">
        <v>5.1100000000000003</v>
      </c>
      <c r="K8572">
        <v>2.7</v>
      </c>
      <c r="U8572">
        <v>134</v>
      </c>
      <c r="V8572">
        <v>116</v>
      </c>
      <c r="W8572">
        <v>100</v>
      </c>
      <c r="X8572">
        <v>76</v>
      </c>
      <c r="Y8572">
        <v>91</v>
      </c>
      <c r="Z8572">
        <v>30</v>
      </c>
      <c r="AA8572">
        <f t="shared" si="1785"/>
        <v>547</v>
      </c>
      <c r="AB8572">
        <f t="shared" si="1786"/>
        <v>9.1151155778325049E-5</v>
      </c>
      <c r="AC8572" s="175"/>
    </row>
    <row r="8573" spans="1:29">
      <c r="A8573" t="s">
        <v>18379</v>
      </c>
      <c r="B8573" t="s">
        <v>18380</v>
      </c>
      <c r="C8573">
        <v>3.21</v>
      </c>
      <c r="D8573">
        <v>3.63</v>
      </c>
      <c r="E8573">
        <v>2.46</v>
      </c>
      <c r="F8573">
        <v>3.92</v>
      </c>
      <c r="G8573">
        <v>4.76</v>
      </c>
      <c r="H8573">
        <v>2.5</v>
      </c>
      <c r="I8573">
        <v>4.2300000000000004</v>
      </c>
      <c r="J8573">
        <v>5.1100000000000003</v>
      </c>
      <c r="K8573">
        <v>2.7</v>
      </c>
      <c r="U8573">
        <v>133</v>
      </c>
      <c r="V8573">
        <v>93</v>
      </c>
      <c r="W8573">
        <v>94</v>
      </c>
      <c r="X8573">
        <v>66</v>
      </c>
      <c r="Y8573">
        <v>68</v>
      </c>
      <c r="Z8573">
        <v>13</v>
      </c>
      <c r="AA8573">
        <f t="shared" si="1785"/>
        <v>467</v>
      </c>
      <c r="AB8573">
        <f t="shared" si="1786"/>
        <v>7.7820090947857044E-5</v>
      </c>
      <c r="AC8573" s="175">
        <f t="shared" si="1783"/>
        <v>8.5068857449424024E-5</v>
      </c>
    </row>
    <row r="8574" spans="1:29">
      <c r="A8574" t="s">
        <v>18381</v>
      </c>
      <c r="B8574" t="s">
        <v>18382</v>
      </c>
      <c r="C8574">
        <v>3.2</v>
      </c>
      <c r="D8574">
        <v>3.62</v>
      </c>
      <c r="E8574">
        <v>2.4500000000000002</v>
      </c>
      <c r="F8574">
        <v>3.9</v>
      </c>
      <c r="G8574">
        <v>4.74</v>
      </c>
      <c r="H8574">
        <v>2.4900000000000002</v>
      </c>
      <c r="I8574">
        <v>4.22</v>
      </c>
      <c r="J8574">
        <v>5.0999999999999996</v>
      </c>
      <c r="K8574">
        <v>2.7</v>
      </c>
      <c r="U8574">
        <v>136</v>
      </c>
      <c r="V8574">
        <v>103</v>
      </c>
      <c r="W8574">
        <v>98</v>
      </c>
      <c r="X8574">
        <v>83</v>
      </c>
      <c r="Y8574">
        <v>71</v>
      </c>
      <c r="Z8574">
        <v>15</v>
      </c>
      <c r="AA8574">
        <f t="shared" si="1785"/>
        <v>506</v>
      </c>
      <c r="AB8574">
        <f t="shared" si="1786"/>
        <v>8.4318985052710192E-5</v>
      </c>
      <c r="AC8574" s="175"/>
    </row>
    <row r="8575" spans="1:29">
      <c r="A8575" t="s">
        <v>18383</v>
      </c>
      <c r="B8575" t="s">
        <v>18384</v>
      </c>
      <c r="C8575">
        <v>3.18</v>
      </c>
      <c r="D8575">
        <v>3.61</v>
      </c>
      <c r="E8575">
        <v>2.4500000000000002</v>
      </c>
      <c r="F8575">
        <v>3.85</v>
      </c>
      <c r="G8575">
        <v>4.7</v>
      </c>
      <c r="H8575">
        <v>2.4700000000000002</v>
      </c>
      <c r="I8575">
        <v>4.2</v>
      </c>
      <c r="J8575">
        <v>5.09</v>
      </c>
      <c r="K8575">
        <v>2.7</v>
      </c>
      <c r="U8575">
        <v>141</v>
      </c>
      <c r="V8575">
        <v>99</v>
      </c>
      <c r="W8575">
        <v>103</v>
      </c>
      <c r="X8575">
        <v>87</v>
      </c>
      <c r="Y8575">
        <v>69</v>
      </c>
      <c r="Z8575">
        <v>12</v>
      </c>
      <c r="AA8575">
        <f t="shared" si="1785"/>
        <v>511</v>
      </c>
      <c r="AB8575">
        <f t="shared" si="1786"/>
        <v>8.5152176604614451E-5</v>
      </c>
      <c r="AC8575" s="175"/>
    </row>
    <row r="8576" spans="1:29">
      <c r="A8576" t="s">
        <v>18385</v>
      </c>
      <c r="B8576" t="s">
        <v>18386</v>
      </c>
      <c r="C8576">
        <v>3.18</v>
      </c>
      <c r="D8576">
        <v>3.6</v>
      </c>
      <c r="E8576">
        <v>2.44</v>
      </c>
      <c r="F8576">
        <v>3.85</v>
      </c>
      <c r="G8576">
        <v>4.7</v>
      </c>
      <c r="H8576">
        <v>2.4700000000000002</v>
      </c>
      <c r="I8576">
        <v>4.1900000000000004</v>
      </c>
      <c r="J8576">
        <v>5.09</v>
      </c>
      <c r="K8576">
        <v>2.7</v>
      </c>
      <c r="U8576">
        <v>156</v>
      </c>
      <c r="V8576">
        <v>110</v>
      </c>
      <c r="W8576">
        <v>115</v>
      </c>
      <c r="X8576">
        <v>88</v>
      </c>
      <c r="Y8576">
        <v>66</v>
      </c>
      <c r="Z8576">
        <v>23</v>
      </c>
      <c r="AA8576">
        <f t="shared" si="1785"/>
        <v>558</v>
      </c>
      <c r="AB8576">
        <f t="shared" si="1786"/>
        <v>9.2984177192514408E-5</v>
      </c>
      <c r="AC8576" s="175"/>
    </row>
    <row r="8577" spans="1:29">
      <c r="A8577" t="s">
        <v>18387</v>
      </c>
      <c r="B8577" t="s">
        <v>18388</v>
      </c>
      <c r="C8577">
        <v>3.17</v>
      </c>
      <c r="D8577">
        <v>3.6</v>
      </c>
      <c r="E8577">
        <v>2.44</v>
      </c>
      <c r="F8577">
        <v>3.84</v>
      </c>
      <c r="G8577">
        <v>4.6900000000000004</v>
      </c>
      <c r="H8577">
        <v>2.4700000000000002</v>
      </c>
      <c r="I8577">
        <v>4.18</v>
      </c>
      <c r="J8577">
        <v>5.08</v>
      </c>
      <c r="K8577">
        <v>2.7</v>
      </c>
      <c r="U8577">
        <v>170</v>
      </c>
      <c r="V8577">
        <v>141</v>
      </c>
      <c r="W8577">
        <v>143</v>
      </c>
      <c r="X8577">
        <v>122</v>
      </c>
      <c r="Y8577">
        <v>106</v>
      </c>
      <c r="Z8577">
        <v>53</v>
      </c>
      <c r="AA8577">
        <f t="shared" si="1785"/>
        <v>735</v>
      </c>
      <c r="AB8577">
        <f t="shared" si="1786"/>
        <v>1.2247915812992489E-4</v>
      </c>
      <c r="AC8577" s="175">
        <f t="shared" ref="AC8577" si="1788">SUM(AB8577:AB8580)/4</f>
        <v>1.8180239662550756E-4</v>
      </c>
    </row>
    <row r="8578" spans="1:29">
      <c r="A8578" t="s">
        <v>18389</v>
      </c>
      <c r="B8578" t="s">
        <v>18390</v>
      </c>
      <c r="C8578">
        <v>3.15</v>
      </c>
      <c r="D8578">
        <v>3.58</v>
      </c>
      <c r="E8578">
        <v>2.4300000000000002</v>
      </c>
      <c r="F8578">
        <v>3.8</v>
      </c>
      <c r="G8578">
        <v>4.6500000000000004</v>
      </c>
      <c r="H8578">
        <v>2.4500000000000002</v>
      </c>
      <c r="I8578">
        <v>4.16</v>
      </c>
      <c r="J8578">
        <v>5.07</v>
      </c>
      <c r="K8578">
        <v>2.7</v>
      </c>
      <c r="U8578">
        <v>177</v>
      </c>
      <c r="V8578">
        <v>213</v>
      </c>
      <c r="W8578">
        <v>193</v>
      </c>
      <c r="X8578">
        <v>196</v>
      </c>
      <c r="Y8578">
        <v>144</v>
      </c>
      <c r="Z8578">
        <v>168</v>
      </c>
      <c r="AA8578">
        <f t="shared" si="1785"/>
        <v>1091</v>
      </c>
      <c r="AB8578">
        <f t="shared" si="1786"/>
        <v>1.8180239662550756E-4</v>
      </c>
      <c r="AC8578" s="175"/>
    </row>
    <row r="8579" spans="1:29">
      <c r="A8579" t="s">
        <v>18391</v>
      </c>
      <c r="B8579" t="s">
        <v>18392</v>
      </c>
      <c r="C8579">
        <v>3.14</v>
      </c>
      <c r="D8579">
        <v>3.58</v>
      </c>
      <c r="E8579">
        <v>2.4300000000000002</v>
      </c>
      <c r="F8579">
        <v>3.79</v>
      </c>
      <c r="G8579">
        <v>4.6500000000000004</v>
      </c>
      <c r="H8579">
        <v>2.4500000000000002</v>
      </c>
      <c r="I8579">
        <v>4.16</v>
      </c>
      <c r="J8579">
        <v>5.07</v>
      </c>
      <c r="K8579">
        <v>2.7</v>
      </c>
      <c r="U8579">
        <v>210</v>
      </c>
      <c r="V8579">
        <v>223</v>
      </c>
      <c r="W8579">
        <v>238</v>
      </c>
      <c r="X8579">
        <v>222</v>
      </c>
      <c r="Y8579">
        <v>122</v>
      </c>
      <c r="Z8579">
        <v>262</v>
      </c>
      <c r="AA8579">
        <f t="shared" si="1785"/>
        <v>1277</v>
      </c>
      <c r="AB8579">
        <f t="shared" si="1786"/>
        <v>2.1279712235634571E-4</v>
      </c>
      <c r="AC8579" s="175"/>
    </row>
    <row r="8580" spans="1:29">
      <c r="A8580" t="s">
        <v>18393</v>
      </c>
      <c r="B8580" t="s">
        <v>18394</v>
      </c>
      <c r="C8580">
        <v>3.13</v>
      </c>
      <c r="D8580">
        <v>3.57</v>
      </c>
      <c r="E8580">
        <v>2.4300000000000002</v>
      </c>
      <c r="F8580">
        <v>3.77</v>
      </c>
      <c r="G8580">
        <v>4.63</v>
      </c>
      <c r="H8580">
        <v>2.4500000000000002</v>
      </c>
      <c r="I8580">
        <v>4.1500000000000004</v>
      </c>
      <c r="J8580">
        <v>5.0599999999999996</v>
      </c>
      <c r="K8580">
        <v>2.7</v>
      </c>
      <c r="U8580">
        <v>228</v>
      </c>
      <c r="V8580">
        <v>207</v>
      </c>
      <c r="W8580">
        <v>226</v>
      </c>
      <c r="X8580">
        <v>220</v>
      </c>
      <c r="Y8580">
        <v>154</v>
      </c>
      <c r="Z8580">
        <v>226</v>
      </c>
      <c r="AA8580">
        <f t="shared" si="1785"/>
        <v>1261</v>
      </c>
      <c r="AB8580">
        <f t="shared" si="1786"/>
        <v>2.1013090939025209E-4</v>
      </c>
      <c r="AC8580" s="175"/>
    </row>
    <row r="8581" spans="1:29">
      <c r="A8581" t="s">
        <v>18395</v>
      </c>
      <c r="B8581" t="s">
        <v>18396</v>
      </c>
      <c r="C8581">
        <v>3.13</v>
      </c>
      <c r="D8581">
        <v>3.57</v>
      </c>
      <c r="E8581">
        <v>2.4300000000000002</v>
      </c>
      <c r="F8581">
        <v>3.76</v>
      </c>
      <c r="G8581">
        <v>4.63</v>
      </c>
      <c r="H8581">
        <v>2.44</v>
      </c>
      <c r="I8581">
        <v>4.1399999999999997</v>
      </c>
      <c r="J8581">
        <v>5.0599999999999996</v>
      </c>
      <c r="K8581">
        <v>2.7</v>
      </c>
      <c r="U8581">
        <v>252</v>
      </c>
      <c r="V8581">
        <v>205</v>
      </c>
      <c r="W8581">
        <v>215</v>
      </c>
      <c r="X8581">
        <v>166</v>
      </c>
      <c r="Y8581">
        <v>138</v>
      </c>
      <c r="Z8581">
        <v>171</v>
      </c>
      <c r="AA8581">
        <f t="shared" si="1785"/>
        <v>1147</v>
      </c>
      <c r="AB8581">
        <f t="shared" si="1786"/>
        <v>1.9113414200683517E-4</v>
      </c>
      <c r="AC8581" s="175">
        <f t="shared" ref="AC8581:AC8641" si="1789">SUM(AB8581:AB8584)/4</f>
        <v>1.7588673660698736E-4</v>
      </c>
    </row>
    <row r="8582" spans="1:29">
      <c r="A8582" t="s">
        <v>18397</v>
      </c>
      <c r="B8582" t="s">
        <v>18398</v>
      </c>
      <c r="C8582">
        <v>3.16</v>
      </c>
      <c r="D8582">
        <v>3.59</v>
      </c>
      <c r="E8582">
        <v>2.44</v>
      </c>
      <c r="F8582">
        <v>3.8</v>
      </c>
      <c r="G8582">
        <v>4.6500000000000004</v>
      </c>
      <c r="H8582">
        <v>2.4500000000000002</v>
      </c>
      <c r="I8582">
        <v>4.18</v>
      </c>
      <c r="J8582">
        <v>5.08</v>
      </c>
      <c r="K8582">
        <v>2.7</v>
      </c>
      <c r="U8582">
        <v>232</v>
      </c>
      <c r="V8582">
        <v>193</v>
      </c>
      <c r="W8582">
        <v>198</v>
      </c>
      <c r="X8582">
        <v>154</v>
      </c>
      <c r="Y8582">
        <v>140</v>
      </c>
      <c r="Z8582">
        <v>164</v>
      </c>
      <c r="AA8582">
        <f t="shared" ref="AA8582:AA8645" si="1790">SUM(U8582:Z8582)</f>
        <v>1081</v>
      </c>
      <c r="AB8582">
        <f t="shared" si="1786"/>
        <v>1.8013601352169904E-4</v>
      </c>
      <c r="AC8582" s="175"/>
    </row>
    <row r="8583" spans="1:29">
      <c r="A8583" t="s">
        <v>18399</v>
      </c>
      <c r="B8583" t="s">
        <v>18400</v>
      </c>
      <c r="C8583">
        <v>3.22</v>
      </c>
      <c r="D8583">
        <v>3.64</v>
      </c>
      <c r="E8583">
        <v>2.46</v>
      </c>
      <c r="F8583">
        <v>3.86</v>
      </c>
      <c r="G8583">
        <v>4.6900000000000004</v>
      </c>
      <c r="H8583">
        <v>2.4500000000000002</v>
      </c>
      <c r="I8583">
        <v>4.2300000000000004</v>
      </c>
      <c r="J8583">
        <v>5.1100000000000003</v>
      </c>
      <c r="K8583">
        <v>2.7</v>
      </c>
      <c r="U8583">
        <v>213</v>
      </c>
      <c r="V8583">
        <v>187</v>
      </c>
      <c r="W8583">
        <v>186</v>
      </c>
      <c r="X8583">
        <v>151</v>
      </c>
      <c r="Y8583">
        <v>133</v>
      </c>
      <c r="Z8583">
        <v>149</v>
      </c>
      <c r="AA8583">
        <f t="shared" si="1790"/>
        <v>1019</v>
      </c>
      <c r="AB8583">
        <f t="shared" si="1786"/>
        <v>1.6980443827808634E-4</v>
      </c>
      <c r="AC8583" s="175"/>
    </row>
    <row r="8584" spans="1:29">
      <c r="A8584" t="s">
        <v>18401</v>
      </c>
      <c r="B8584" t="s">
        <v>18402</v>
      </c>
      <c r="C8584">
        <v>3.26</v>
      </c>
      <c r="D8584">
        <v>3.67</v>
      </c>
      <c r="E8584">
        <v>2.48</v>
      </c>
      <c r="F8584">
        <v>3.93</v>
      </c>
      <c r="G8584">
        <v>4.74</v>
      </c>
      <c r="H8584">
        <v>2.4700000000000002</v>
      </c>
      <c r="I8584">
        <v>4.28</v>
      </c>
      <c r="J8584">
        <v>5.14</v>
      </c>
      <c r="K8584">
        <v>2.7</v>
      </c>
      <c r="U8584">
        <v>199</v>
      </c>
      <c r="V8584">
        <v>180</v>
      </c>
      <c r="W8584">
        <v>176</v>
      </c>
      <c r="X8584">
        <v>140</v>
      </c>
      <c r="Y8584">
        <v>129</v>
      </c>
      <c r="Z8584">
        <v>151</v>
      </c>
      <c r="AA8584">
        <f t="shared" si="1790"/>
        <v>975</v>
      </c>
      <c r="AB8584">
        <f t="shared" si="1786"/>
        <v>1.6247235262132893E-4</v>
      </c>
      <c r="AC8584" s="175"/>
    </row>
    <row r="8585" spans="1:29">
      <c r="A8585" t="s">
        <v>18403</v>
      </c>
      <c r="B8585" t="s">
        <v>18404</v>
      </c>
      <c r="C8585">
        <v>3.3</v>
      </c>
      <c r="D8585">
        <v>3.71</v>
      </c>
      <c r="E8585">
        <v>2.4900000000000002</v>
      </c>
      <c r="F8585">
        <v>4</v>
      </c>
      <c r="G8585">
        <v>4.8</v>
      </c>
      <c r="H8585">
        <v>2.4900000000000002</v>
      </c>
      <c r="I8585">
        <v>4.32</v>
      </c>
      <c r="J8585">
        <v>5.16</v>
      </c>
      <c r="K8585">
        <v>2.7</v>
      </c>
      <c r="U8585">
        <v>190</v>
      </c>
      <c r="V8585">
        <v>176</v>
      </c>
      <c r="W8585">
        <v>174</v>
      </c>
      <c r="X8585">
        <v>133</v>
      </c>
      <c r="Y8585">
        <v>130</v>
      </c>
      <c r="Z8585">
        <v>145</v>
      </c>
      <c r="AA8585">
        <f t="shared" si="1790"/>
        <v>948</v>
      </c>
      <c r="AB8585">
        <f t="shared" si="1786"/>
        <v>1.5797311824104597E-4</v>
      </c>
      <c r="AC8585" s="175">
        <f t="shared" ref="AC8585:AC8645" si="1791">SUM(AB8585:AB8588)/4</f>
        <v>1.4964120272200346E-4</v>
      </c>
    </row>
    <row r="8586" spans="1:29">
      <c r="A8586" t="s">
        <v>18405</v>
      </c>
      <c r="B8586" t="s">
        <v>18406</v>
      </c>
      <c r="C8586">
        <v>3.31</v>
      </c>
      <c r="D8586">
        <v>3.72</v>
      </c>
      <c r="E8586">
        <v>2.5</v>
      </c>
      <c r="F8586">
        <v>4.0199999999999996</v>
      </c>
      <c r="G8586">
        <v>4.82</v>
      </c>
      <c r="H8586">
        <v>2.5</v>
      </c>
      <c r="I8586">
        <v>4.33</v>
      </c>
      <c r="J8586">
        <v>5.17</v>
      </c>
      <c r="K8586">
        <v>2.7</v>
      </c>
      <c r="U8586">
        <v>193</v>
      </c>
      <c r="V8586">
        <v>176</v>
      </c>
      <c r="W8586">
        <v>178</v>
      </c>
      <c r="X8586">
        <v>106</v>
      </c>
      <c r="Y8586">
        <v>119</v>
      </c>
      <c r="Z8586">
        <v>117</v>
      </c>
      <c r="AA8586">
        <f t="shared" si="1790"/>
        <v>889</v>
      </c>
      <c r="AB8586">
        <f t="shared" si="1786"/>
        <v>1.4814145792857583E-4</v>
      </c>
      <c r="AC8586" s="175"/>
    </row>
    <row r="8587" spans="1:29">
      <c r="A8587" t="s">
        <v>18407</v>
      </c>
      <c r="B8587" t="s">
        <v>18408</v>
      </c>
      <c r="C8587">
        <v>3.32</v>
      </c>
      <c r="D8587">
        <v>3.73</v>
      </c>
      <c r="E8587">
        <v>2.5</v>
      </c>
      <c r="F8587">
        <v>4.05</v>
      </c>
      <c r="G8587">
        <v>4.84</v>
      </c>
      <c r="H8587">
        <v>2.5099999999999998</v>
      </c>
      <c r="I8587">
        <v>4.34</v>
      </c>
      <c r="J8587">
        <v>5.17</v>
      </c>
      <c r="K8587">
        <v>2.7</v>
      </c>
      <c r="U8587">
        <v>194</v>
      </c>
      <c r="V8587">
        <v>176</v>
      </c>
      <c r="W8587">
        <v>184</v>
      </c>
      <c r="X8587">
        <v>94</v>
      </c>
      <c r="Y8587">
        <v>122</v>
      </c>
      <c r="Z8587">
        <v>112</v>
      </c>
      <c r="AA8587">
        <f t="shared" si="1790"/>
        <v>882</v>
      </c>
      <c r="AB8587">
        <f t="shared" si="1786"/>
        <v>1.4697498975590987E-4</v>
      </c>
      <c r="AC8587" s="175"/>
    </row>
    <row r="8588" spans="1:29">
      <c r="A8588" t="s">
        <v>18409</v>
      </c>
      <c r="B8588" t="s">
        <v>18410</v>
      </c>
      <c r="C8588">
        <v>3.32</v>
      </c>
      <c r="D8588">
        <v>3.73</v>
      </c>
      <c r="E8588">
        <v>2.5</v>
      </c>
      <c r="F8588">
        <v>4.05</v>
      </c>
      <c r="G8588">
        <v>4.8499999999999996</v>
      </c>
      <c r="H8588">
        <v>2.52</v>
      </c>
      <c r="I8588">
        <v>4.34</v>
      </c>
      <c r="J8588">
        <v>5.17</v>
      </c>
      <c r="K8588">
        <v>2.7</v>
      </c>
      <c r="U8588">
        <v>193</v>
      </c>
      <c r="V8588">
        <v>184</v>
      </c>
      <c r="W8588">
        <v>195</v>
      </c>
      <c r="X8588">
        <v>90</v>
      </c>
      <c r="Y8588">
        <v>111</v>
      </c>
      <c r="Z8588">
        <v>100</v>
      </c>
      <c r="AA8588">
        <f t="shared" si="1790"/>
        <v>873</v>
      </c>
      <c r="AB8588">
        <f t="shared" si="1786"/>
        <v>1.4547524496248221E-4</v>
      </c>
      <c r="AC8588" s="175"/>
    </row>
    <row r="8589" spans="1:29">
      <c r="A8589" t="s">
        <v>18411</v>
      </c>
      <c r="B8589" t="s">
        <v>18412</v>
      </c>
      <c r="C8589">
        <v>3.31</v>
      </c>
      <c r="D8589">
        <v>3.72</v>
      </c>
      <c r="E8589">
        <v>2.5</v>
      </c>
      <c r="F8589">
        <v>4.04</v>
      </c>
      <c r="G8589">
        <v>4.84</v>
      </c>
      <c r="H8589">
        <v>2.52</v>
      </c>
      <c r="I8589">
        <v>4.34</v>
      </c>
      <c r="J8589">
        <v>5.17</v>
      </c>
      <c r="K8589">
        <v>2.7</v>
      </c>
      <c r="U8589">
        <v>198</v>
      </c>
      <c r="V8589">
        <v>195</v>
      </c>
      <c r="W8589">
        <v>204</v>
      </c>
      <c r="X8589">
        <v>78</v>
      </c>
      <c r="Y8589">
        <v>109</v>
      </c>
      <c r="Z8589">
        <v>118</v>
      </c>
      <c r="AA8589">
        <f t="shared" si="1790"/>
        <v>902</v>
      </c>
      <c r="AB8589">
        <f t="shared" si="1786"/>
        <v>1.5030775596352688E-4</v>
      </c>
      <c r="AC8589" s="175">
        <f t="shared" ref="AC8589:AC8649" si="1792">SUM(AB8589:AB8592)/4</f>
        <v>1.590562672585215E-4</v>
      </c>
    </row>
    <row r="8590" spans="1:29">
      <c r="A8590" t="s">
        <v>18413</v>
      </c>
      <c r="B8590" t="s">
        <v>18414</v>
      </c>
      <c r="C8590">
        <v>3.32</v>
      </c>
      <c r="D8590">
        <v>3.73</v>
      </c>
      <c r="E8590">
        <v>2.5</v>
      </c>
      <c r="F8590">
        <v>4.05</v>
      </c>
      <c r="G8590">
        <v>4.8499999999999996</v>
      </c>
      <c r="H8590">
        <v>2.52</v>
      </c>
      <c r="I8590">
        <v>4.34</v>
      </c>
      <c r="J8590">
        <v>5.17</v>
      </c>
      <c r="K8590">
        <v>2.7</v>
      </c>
      <c r="U8590">
        <v>198</v>
      </c>
      <c r="V8590">
        <v>204</v>
      </c>
      <c r="W8590">
        <v>214</v>
      </c>
      <c r="X8590">
        <v>83</v>
      </c>
      <c r="Y8590">
        <v>117</v>
      </c>
      <c r="Z8590">
        <v>139</v>
      </c>
      <c r="AA8590">
        <f t="shared" si="1790"/>
        <v>955</v>
      </c>
      <c r="AB8590">
        <f t="shared" si="1786"/>
        <v>1.5913958641371192E-4</v>
      </c>
      <c r="AC8590" s="175"/>
    </row>
    <row r="8591" spans="1:29">
      <c r="A8591" t="s">
        <v>18415</v>
      </c>
      <c r="B8591" t="s">
        <v>18416</v>
      </c>
      <c r="C8591">
        <v>3.32</v>
      </c>
      <c r="D8591">
        <v>3.73</v>
      </c>
      <c r="E8591">
        <v>2.5</v>
      </c>
      <c r="F8591">
        <v>4.0599999999999996</v>
      </c>
      <c r="G8591">
        <v>4.8499999999999996</v>
      </c>
      <c r="H8591">
        <v>2.52</v>
      </c>
      <c r="I8591">
        <v>4.34</v>
      </c>
      <c r="J8591">
        <v>5.17</v>
      </c>
      <c r="K8591">
        <v>2.7</v>
      </c>
      <c r="U8591">
        <v>191</v>
      </c>
      <c r="V8591">
        <v>212</v>
      </c>
      <c r="W8591">
        <v>220</v>
      </c>
      <c r="X8591">
        <v>88</v>
      </c>
      <c r="Y8591">
        <v>123</v>
      </c>
      <c r="Z8591">
        <v>135</v>
      </c>
      <c r="AA8591">
        <f t="shared" si="1790"/>
        <v>969</v>
      </c>
      <c r="AB8591">
        <f t="shared" si="1786"/>
        <v>1.6147252275904383E-4</v>
      </c>
      <c r="AC8591" s="175"/>
    </row>
    <row r="8592" spans="1:29">
      <c r="A8592" t="s">
        <v>18417</v>
      </c>
      <c r="B8592" t="s">
        <v>18418</v>
      </c>
      <c r="C8592">
        <v>3.32</v>
      </c>
      <c r="D8592">
        <v>3.73</v>
      </c>
      <c r="E8592">
        <v>2.5</v>
      </c>
      <c r="F8592">
        <v>4.0599999999999996</v>
      </c>
      <c r="G8592">
        <v>4.8600000000000003</v>
      </c>
      <c r="H8592">
        <v>2.52</v>
      </c>
      <c r="I8592">
        <v>4.34</v>
      </c>
      <c r="J8592">
        <v>5.17</v>
      </c>
      <c r="K8592">
        <v>2.7</v>
      </c>
      <c r="U8592">
        <v>185</v>
      </c>
      <c r="V8592">
        <v>216</v>
      </c>
      <c r="W8592">
        <v>220</v>
      </c>
      <c r="X8592">
        <v>102</v>
      </c>
      <c r="Y8592">
        <v>127</v>
      </c>
      <c r="Z8592">
        <v>142</v>
      </c>
      <c r="AA8592">
        <f t="shared" si="1790"/>
        <v>992</v>
      </c>
      <c r="AB8592">
        <f t="shared" si="1786"/>
        <v>1.653052038978034E-4</v>
      </c>
      <c r="AC8592" s="175"/>
    </row>
    <row r="8593" spans="1:29">
      <c r="A8593" t="s">
        <v>18419</v>
      </c>
      <c r="B8593" t="s">
        <v>18420</v>
      </c>
      <c r="C8593">
        <v>3.31</v>
      </c>
      <c r="D8593">
        <v>3.72</v>
      </c>
      <c r="E8593">
        <v>2.5</v>
      </c>
      <c r="F8593">
        <v>4.04</v>
      </c>
      <c r="G8593">
        <v>4.84</v>
      </c>
      <c r="H8593">
        <v>2.52</v>
      </c>
      <c r="I8593">
        <v>4.33</v>
      </c>
      <c r="J8593">
        <v>5.17</v>
      </c>
      <c r="K8593">
        <v>2.7</v>
      </c>
      <c r="U8593">
        <v>181</v>
      </c>
      <c r="V8593">
        <v>211</v>
      </c>
      <c r="W8593">
        <v>209</v>
      </c>
      <c r="X8593">
        <v>106</v>
      </c>
      <c r="Y8593">
        <v>138</v>
      </c>
      <c r="Z8593">
        <v>147</v>
      </c>
      <c r="AA8593">
        <f t="shared" si="1790"/>
        <v>992</v>
      </c>
      <c r="AB8593">
        <f t="shared" si="1786"/>
        <v>1.653052038978034E-4</v>
      </c>
      <c r="AC8593" s="175">
        <f t="shared" ref="AC8593:AC8653" si="1793">SUM(AB8593:AB8596)/4</f>
        <v>1.3147762689049081E-4</v>
      </c>
    </row>
    <row r="8594" spans="1:29">
      <c r="A8594" t="s">
        <v>18421</v>
      </c>
      <c r="B8594" t="s">
        <v>18422</v>
      </c>
      <c r="C8594">
        <v>3.31</v>
      </c>
      <c r="D8594">
        <v>3.72</v>
      </c>
      <c r="E8594">
        <v>2.4900000000000002</v>
      </c>
      <c r="F8594">
        <v>4.04</v>
      </c>
      <c r="G8594">
        <v>4.84</v>
      </c>
      <c r="H8594">
        <v>2.52</v>
      </c>
      <c r="I8594">
        <v>4.33</v>
      </c>
      <c r="J8594">
        <v>5.16</v>
      </c>
      <c r="K8594">
        <v>2.7</v>
      </c>
      <c r="U8594">
        <v>171</v>
      </c>
      <c r="V8594">
        <v>191</v>
      </c>
      <c r="W8594">
        <v>183</v>
      </c>
      <c r="X8594">
        <v>98</v>
      </c>
      <c r="Y8594">
        <v>134</v>
      </c>
      <c r="Z8594">
        <v>126</v>
      </c>
      <c r="AA8594">
        <f t="shared" si="1790"/>
        <v>903</v>
      </c>
      <c r="AB8594">
        <f t="shared" si="1786"/>
        <v>1.5047439427390774E-4</v>
      </c>
      <c r="AC8594" s="175"/>
    </row>
    <row r="8595" spans="1:29">
      <c r="A8595" t="s">
        <v>18423</v>
      </c>
      <c r="B8595" t="s">
        <v>18424</v>
      </c>
      <c r="C8595">
        <v>3.31</v>
      </c>
      <c r="D8595">
        <v>3.71</v>
      </c>
      <c r="E8595">
        <v>2.4900000000000002</v>
      </c>
      <c r="F8595">
        <v>4.04</v>
      </c>
      <c r="G8595">
        <v>4.8499999999999996</v>
      </c>
      <c r="H8595">
        <v>2.52</v>
      </c>
      <c r="I8595">
        <v>4.33</v>
      </c>
      <c r="J8595">
        <v>5.16</v>
      </c>
      <c r="K8595">
        <v>2.7</v>
      </c>
      <c r="U8595">
        <v>141</v>
      </c>
      <c r="V8595">
        <v>160</v>
      </c>
      <c r="W8595">
        <v>129</v>
      </c>
      <c r="X8595">
        <v>95</v>
      </c>
      <c r="Y8595">
        <v>122</v>
      </c>
      <c r="Z8595">
        <v>73</v>
      </c>
      <c r="AA8595">
        <f t="shared" si="1790"/>
        <v>720</v>
      </c>
      <c r="AB8595">
        <f t="shared" si="1786"/>
        <v>1.1997958347421214E-4</v>
      </c>
      <c r="AC8595" s="175"/>
    </row>
    <row r="8596" spans="1:29">
      <c r="A8596" t="s">
        <v>18425</v>
      </c>
      <c r="B8596" t="s">
        <v>18426</v>
      </c>
      <c r="C8596">
        <v>3.3</v>
      </c>
      <c r="D8596">
        <v>3.71</v>
      </c>
      <c r="E8596">
        <v>2.4900000000000002</v>
      </c>
      <c r="F8596">
        <v>4.03</v>
      </c>
      <c r="G8596">
        <v>4.84</v>
      </c>
      <c r="H8596">
        <v>2.52</v>
      </c>
      <c r="I8596">
        <v>4.32</v>
      </c>
      <c r="J8596">
        <v>5.16</v>
      </c>
      <c r="K8596">
        <v>2.7</v>
      </c>
      <c r="U8596">
        <v>132</v>
      </c>
      <c r="V8596">
        <v>117</v>
      </c>
      <c r="W8596">
        <v>100</v>
      </c>
      <c r="X8596">
        <v>71</v>
      </c>
      <c r="Y8596">
        <v>91</v>
      </c>
      <c r="Z8596">
        <v>30</v>
      </c>
      <c r="AA8596">
        <f t="shared" si="1790"/>
        <v>541</v>
      </c>
      <c r="AB8596">
        <f t="shared" si="1786"/>
        <v>9.0151325916039949E-5</v>
      </c>
      <c r="AC8596" s="175"/>
    </row>
    <row r="8597" spans="1:29">
      <c r="A8597" t="s">
        <v>18427</v>
      </c>
      <c r="B8597" t="s">
        <v>18428</v>
      </c>
      <c r="C8597">
        <v>3.29</v>
      </c>
      <c r="D8597">
        <v>3.7</v>
      </c>
      <c r="E8597">
        <v>2.4900000000000002</v>
      </c>
      <c r="F8597">
        <v>4.0199999999999996</v>
      </c>
      <c r="G8597">
        <v>4.83</v>
      </c>
      <c r="H8597">
        <v>2.5099999999999998</v>
      </c>
      <c r="I8597">
        <v>4.3099999999999996</v>
      </c>
      <c r="J8597">
        <v>5.15</v>
      </c>
      <c r="K8597">
        <v>2.7</v>
      </c>
      <c r="U8597">
        <v>134</v>
      </c>
      <c r="V8597">
        <v>95</v>
      </c>
      <c r="W8597">
        <v>95</v>
      </c>
      <c r="X8597">
        <v>66</v>
      </c>
      <c r="Y8597">
        <v>68</v>
      </c>
      <c r="Z8597">
        <v>13</v>
      </c>
      <c r="AA8597">
        <f t="shared" si="1790"/>
        <v>471</v>
      </c>
      <c r="AB8597">
        <f t="shared" si="1786"/>
        <v>7.8486644189380435E-5</v>
      </c>
      <c r="AC8597" s="175">
        <f t="shared" ref="AC8597:AC8657" si="1794">SUM(AB8597:AB8600)/4</f>
        <v>8.5693751113352201E-5</v>
      </c>
    </row>
    <row r="8598" spans="1:29">
      <c r="A8598" t="s">
        <v>18429</v>
      </c>
      <c r="B8598" t="s">
        <v>18430</v>
      </c>
      <c r="C8598">
        <v>3.29</v>
      </c>
      <c r="D8598">
        <v>3.7</v>
      </c>
      <c r="E8598">
        <v>2.4900000000000002</v>
      </c>
      <c r="F8598">
        <v>4.0199999999999996</v>
      </c>
      <c r="G8598">
        <v>4.83</v>
      </c>
      <c r="H8598">
        <v>2.52</v>
      </c>
      <c r="I8598">
        <v>4.3099999999999996</v>
      </c>
      <c r="J8598">
        <v>5.15</v>
      </c>
      <c r="K8598">
        <v>2.7</v>
      </c>
      <c r="U8598">
        <v>137</v>
      </c>
      <c r="V8598">
        <v>104</v>
      </c>
      <c r="W8598">
        <v>100</v>
      </c>
      <c r="X8598">
        <v>82</v>
      </c>
      <c r="Y8598">
        <v>71</v>
      </c>
      <c r="Z8598">
        <v>15</v>
      </c>
      <c r="AA8598">
        <f t="shared" si="1790"/>
        <v>509</v>
      </c>
      <c r="AB8598">
        <f t="shared" ref="AB8598:AB8661" si="1795">AA8598/$AD$4</f>
        <v>8.4818899983852742E-5</v>
      </c>
      <c r="AC8598" s="175"/>
    </row>
    <row r="8599" spans="1:29">
      <c r="A8599" t="s">
        <v>18431</v>
      </c>
      <c r="B8599" t="s">
        <v>18432</v>
      </c>
      <c r="C8599">
        <v>3.28</v>
      </c>
      <c r="D8599">
        <v>3.69</v>
      </c>
      <c r="E8599">
        <v>2.48</v>
      </c>
      <c r="F8599">
        <v>4.01</v>
      </c>
      <c r="G8599">
        <v>4.83</v>
      </c>
      <c r="H8599">
        <v>2.52</v>
      </c>
      <c r="I8599">
        <v>4.3</v>
      </c>
      <c r="J8599">
        <v>5.15</v>
      </c>
      <c r="K8599">
        <v>2.7</v>
      </c>
      <c r="U8599">
        <v>142</v>
      </c>
      <c r="V8599">
        <v>100</v>
      </c>
      <c r="W8599">
        <v>104</v>
      </c>
      <c r="X8599">
        <v>86</v>
      </c>
      <c r="Y8599">
        <v>69</v>
      </c>
      <c r="Z8599">
        <v>12</v>
      </c>
      <c r="AA8599">
        <f t="shared" si="1790"/>
        <v>513</v>
      </c>
      <c r="AB8599">
        <f t="shared" si="1795"/>
        <v>8.5485453225376146E-5</v>
      </c>
      <c r="AC8599" s="175"/>
    </row>
    <row r="8600" spans="1:29">
      <c r="A8600" t="s">
        <v>18433</v>
      </c>
      <c r="B8600" t="s">
        <v>18434</v>
      </c>
      <c r="C8600">
        <v>3.28</v>
      </c>
      <c r="D8600">
        <v>3.69</v>
      </c>
      <c r="E8600">
        <v>2.48</v>
      </c>
      <c r="F8600">
        <v>4.0199999999999996</v>
      </c>
      <c r="G8600">
        <v>4.83</v>
      </c>
      <c r="H8600">
        <v>2.52</v>
      </c>
      <c r="I8600">
        <v>4.3</v>
      </c>
      <c r="J8600">
        <v>5.15</v>
      </c>
      <c r="K8600">
        <v>2.7</v>
      </c>
      <c r="U8600">
        <v>158</v>
      </c>
      <c r="V8600">
        <v>112</v>
      </c>
      <c r="W8600">
        <v>117</v>
      </c>
      <c r="X8600">
        <v>88</v>
      </c>
      <c r="Y8600">
        <v>66</v>
      </c>
      <c r="Z8600">
        <v>23</v>
      </c>
      <c r="AA8600">
        <f t="shared" si="1790"/>
        <v>564</v>
      </c>
      <c r="AB8600">
        <f t="shared" si="1795"/>
        <v>9.3984007054799507E-5</v>
      </c>
      <c r="AC8600" s="175"/>
    </row>
    <row r="8601" spans="1:29">
      <c r="A8601" t="s">
        <v>18435</v>
      </c>
      <c r="B8601" t="s">
        <v>18436</v>
      </c>
      <c r="C8601">
        <v>3.28</v>
      </c>
      <c r="D8601">
        <v>3.69</v>
      </c>
      <c r="E8601">
        <v>2.48</v>
      </c>
      <c r="F8601">
        <v>4.0199999999999996</v>
      </c>
      <c r="G8601">
        <v>4.83</v>
      </c>
      <c r="H8601">
        <v>2.52</v>
      </c>
      <c r="I8601">
        <v>4.3</v>
      </c>
      <c r="J8601">
        <v>5.15</v>
      </c>
      <c r="K8601">
        <v>2.7</v>
      </c>
      <c r="U8601">
        <v>172</v>
      </c>
      <c r="V8601">
        <v>144</v>
      </c>
      <c r="W8601">
        <v>146</v>
      </c>
      <c r="X8601">
        <v>120</v>
      </c>
      <c r="Y8601">
        <v>106</v>
      </c>
      <c r="Z8601">
        <v>53</v>
      </c>
      <c r="AA8601">
        <f t="shared" si="1790"/>
        <v>741</v>
      </c>
      <c r="AB8601">
        <f t="shared" si="1795"/>
        <v>1.2347898799220999E-4</v>
      </c>
      <c r="AC8601" s="175">
        <f t="shared" ref="AC8601:AC8661" si="1796">SUM(AB8601:AB8604)/4</f>
        <v>1.8305218395336394E-4</v>
      </c>
    </row>
    <row r="8602" spans="1:29">
      <c r="A8602" t="s">
        <v>18437</v>
      </c>
      <c r="B8602" t="s">
        <v>18438</v>
      </c>
      <c r="C8602">
        <v>3.26</v>
      </c>
      <c r="D8602">
        <v>3.68</v>
      </c>
      <c r="E8602">
        <v>2.48</v>
      </c>
      <c r="F8602">
        <v>4</v>
      </c>
      <c r="G8602">
        <v>4.82</v>
      </c>
      <c r="H8602">
        <v>2.52</v>
      </c>
      <c r="I8602">
        <v>4.28</v>
      </c>
      <c r="J8602">
        <v>5.14</v>
      </c>
      <c r="K8602">
        <v>2.7</v>
      </c>
      <c r="U8602">
        <v>179</v>
      </c>
      <c r="V8602">
        <v>216</v>
      </c>
      <c r="W8602">
        <v>197</v>
      </c>
      <c r="X8602">
        <v>194</v>
      </c>
      <c r="Y8602">
        <v>144</v>
      </c>
      <c r="Z8602">
        <v>168</v>
      </c>
      <c r="AA8602">
        <f t="shared" si="1790"/>
        <v>1098</v>
      </c>
      <c r="AB8602">
        <f t="shared" si="1795"/>
        <v>1.8296886479817352E-4</v>
      </c>
      <c r="AC8602" s="175"/>
    </row>
    <row r="8603" spans="1:29">
      <c r="A8603" t="s">
        <v>18439</v>
      </c>
      <c r="B8603" t="s">
        <v>18440</v>
      </c>
      <c r="C8603">
        <v>3.26</v>
      </c>
      <c r="D8603">
        <v>3.67</v>
      </c>
      <c r="E8603">
        <v>2.4700000000000002</v>
      </c>
      <c r="F8603">
        <v>3.99</v>
      </c>
      <c r="G8603">
        <v>4.8099999999999996</v>
      </c>
      <c r="H8603">
        <v>2.5099999999999998</v>
      </c>
      <c r="I8603">
        <v>4.28</v>
      </c>
      <c r="J8603">
        <v>5.13</v>
      </c>
      <c r="K8603">
        <v>2.7</v>
      </c>
      <c r="U8603">
        <v>213</v>
      </c>
      <c r="V8603">
        <v>226</v>
      </c>
      <c r="W8603">
        <v>243</v>
      </c>
      <c r="X8603">
        <v>220</v>
      </c>
      <c r="Y8603">
        <v>122</v>
      </c>
      <c r="Z8603">
        <v>262</v>
      </c>
      <c r="AA8603">
        <f t="shared" si="1790"/>
        <v>1286</v>
      </c>
      <c r="AB8603">
        <f t="shared" si="1795"/>
        <v>2.1429686714977334E-4</v>
      </c>
      <c r="AC8603" s="175"/>
    </row>
    <row r="8604" spans="1:29">
      <c r="A8604" t="s">
        <v>18441</v>
      </c>
      <c r="B8604" t="s">
        <v>18442</v>
      </c>
      <c r="C8604">
        <v>3.25</v>
      </c>
      <c r="D8604">
        <v>3.66</v>
      </c>
      <c r="E8604">
        <v>2.4700000000000002</v>
      </c>
      <c r="F8604">
        <v>3.98</v>
      </c>
      <c r="G8604">
        <v>4.8099999999999996</v>
      </c>
      <c r="H8604">
        <v>2.5099999999999998</v>
      </c>
      <c r="I8604">
        <v>4.26</v>
      </c>
      <c r="J8604">
        <v>5.13</v>
      </c>
      <c r="K8604">
        <v>2.7</v>
      </c>
      <c r="U8604">
        <v>231</v>
      </c>
      <c r="V8604">
        <v>210</v>
      </c>
      <c r="W8604">
        <v>230</v>
      </c>
      <c r="X8604">
        <v>218</v>
      </c>
      <c r="Y8604">
        <v>154</v>
      </c>
      <c r="Z8604">
        <v>226</v>
      </c>
      <c r="AA8604">
        <f t="shared" si="1790"/>
        <v>1269</v>
      </c>
      <c r="AB8604">
        <f t="shared" si="1795"/>
        <v>2.114640158732989E-4</v>
      </c>
      <c r="AC8604" s="175"/>
    </row>
    <row r="8605" spans="1:29">
      <c r="A8605" t="s">
        <v>18443</v>
      </c>
      <c r="B8605" t="s">
        <v>18444</v>
      </c>
      <c r="C8605">
        <v>3.24</v>
      </c>
      <c r="D8605">
        <v>3.65</v>
      </c>
      <c r="E8605">
        <v>2.4700000000000002</v>
      </c>
      <c r="F8605">
        <v>3.96</v>
      </c>
      <c r="G8605">
        <v>4.79</v>
      </c>
      <c r="H8605">
        <v>2.5099999999999998</v>
      </c>
      <c r="I8605">
        <v>4.25</v>
      </c>
      <c r="J8605">
        <v>5.12</v>
      </c>
      <c r="K8605">
        <v>2.7</v>
      </c>
      <c r="U8605">
        <v>255</v>
      </c>
      <c r="V8605">
        <v>208</v>
      </c>
      <c r="W8605">
        <v>219</v>
      </c>
      <c r="X8605">
        <v>164</v>
      </c>
      <c r="Y8605">
        <v>138</v>
      </c>
      <c r="Z8605">
        <v>171</v>
      </c>
      <c r="AA8605">
        <f t="shared" si="1790"/>
        <v>1155</v>
      </c>
      <c r="AB8605">
        <f t="shared" si="1795"/>
        <v>1.9246724848988198E-4</v>
      </c>
      <c r="AC8605" s="175">
        <f t="shared" ref="AC8605:AC8665" si="1797">SUM(AB8605:AB8608)/4</f>
        <v>1.7705320477965332E-4</v>
      </c>
    </row>
    <row r="8606" spans="1:29">
      <c r="A8606" t="s">
        <v>18445</v>
      </c>
      <c r="B8606" t="s">
        <v>18446</v>
      </c>
      <c r="C8606">
        <v>3.24</v>
      </c>
      <c r="D8606">
        <v>3.66</v>
      </c>
      <c r="E8606">
        <v>2.4700000000000002</v>
      </c>
      <c r="F8606">
        <v>3.96</v>
      </c>
      <c r="G8606">
        <v>4.78</v>
      </c>
      <c r="H8606">
        <v>2.5</v>
      </c>
      <c r="I8606">
        <v>4.26</v>
      </c>
      <c r="J8606">
        <v>5.12</v>
      </c>
      <c r="K8606">
        <v>2.7</v>
      </c>
      <c r="U8606">
        <v>234</v>
      </c>
      <c r="V8606">
        <v>196</v>
      </c>
      <c r="W8606">
        <v>202</v>
      </c>
      <c r="X8606">
        <v>153</v>
      </c>
      <c r="Y8606">
        <v>140</v>
      </c>
      <c r="Z8606">
        <v>164</v>
      </c>
      <c r="AA8606">
        <f t="shared" si="1790"/>
        <v>1089</v>
      </c>
      <c r="AB8606">
        <f t="shared" si="1795"/>
        <v>1.8146912000474585E-4</v>
      </c>
      <c r="AC8606" s="175"/>
    </row>
    <row r="8607" spans="1:29">
      <c r="A8607" t="s">
        <v>18447</v>
      </c>
      <c r="B8607" t="s">
        <v>18448</v>
      </c>
      <c r="C8607">
        <v>3.25</v>
      </c>
      <c r="D8607">
        <v>3.67</v>
      </c>
      <c r="E8607">
        <v>2.4700000000000002</v>
      </c>
      <c r="F8607">
        <v>3.98</v>
      </c>
      <c r="G8607">
        <v>4.8</v>
      </c>
      <c r="H8607">
        <v>2.5099999999999998</v>
      </c>
      <c r="I8607">
        <v>4.2699999999999996</v>
      </c>
      <c r="J8607">
        <v>5.13</v>
      </c>
      <c r="K8607">
        <v>2.7</v>
      </c>
      <c r="U8607">
        <v>215</v>
      </c>
      <c r="V8607">
        <v>189</v>
      </c>
      <c r="W8607">
        <v>189</v>
      </c>
      <c r="X8607">
        <v>150</v>
      </c>
      <c r="Y8607">
        <v>133</v>
      </c>
      <c r="Z8607">
        <v>149</v>
      </c>
      <c r="AA8607">
        <f t="shared" si="1790"/>
        <v>1025</v>
      </c>
      <c r="AB8607">
        <f t="shared" si="1795"/>
        <v>1.7080426814037144E-4</v>
      </c>
      <c r="AC8607" s="175"/>
    </row>
    <row r="8608" spans="1:29">
      <c r="A8608" t="s">
        <v>18449</v>
      </c>
      <c r="B8608" t="s">
        <v>18450</v>
      </c>
      <c r="C8608">
        <v>3.26</v>
      </c>
      <c r="D8608">
        <v>3.68</v>
      </c>
      <c r="E8608">
        <v>2.48</v>
      </c>
      <c r="F8608">
        <v>4</v>
      </c>
      <c r="G8608">
        <v>4.82</v>
      </c>
      <c r="H8608">
        <v>2.52</v>
      </c>
      <c r="I8608">
        <v>4.28</v>
      </c>
      <c r="J8608">
        <v>5.14</v>
      </c>
      <c r="K8608">
        <v>2.7</v>
      </c>
      <c r="U8608">
        <v>201</v>
      </c>
      <c r="V8608">
        <v>183</v>
      </c>
      <c r="W8608">
        <v>178</v>
      </c>
      <c r="X8608">
        <v>139</v>
      </c>
      <c r="Y8608">
        <v>129</v>
      </c>
      <c r="Z8608">
        <v>151</v>
      </c>
      <c r="AA8608">
        <f t="shared" si="1790"/>
        <v>981</v>
      </c>
      <c r="AB8608">
        <f t="shared" si="1795"/>
        <v>1.6347218248361403E-4</v>
      </c>
      <c r="AC8608" s="175"/>
    </row>
    <row r="8609" spans="1:29">
      <c r="A8609" t="s">
        <v>18451</v>
      </c>
      <c r="B8609" t="s">
        <v>18452</v>
      </c>
      <c r="C8609">
        <v>3.27</v>
      </c>
      <c r="D8609">
        <v>3.68</v>
      </c>
      <c r="E8609">
        <v>2.48</v>
      </c>
      <c r="F8609">
        <v>4.01</v>
      </c>
      <c r="G8609">
        <v>4.83</v>
      </c>
      <c r="H8609">
        <v>2.52</v>
      </c>
      <c r="I8609">
        <v>4.29</v>
      </c>
      <c r="J8609">
        <v>5.14</v>
      </c>
      <c r="K8609">
        <v>2.7</v>
      </c>
      <c r="U8609">
        <v>192</v>
      </c>
      <c r="V8609">
        <v>179</v>
      </c>
      <c r="W8609">
        <v>176</v>
      </c>
      <c r="X8609">
        <v>131</v>
      </c>
      <c r="Y8609">
        <v>130</v>
      </c>
      <c r="Z8609">
        <v>145</v>
      </c>
      <c r="AA8609">
        <f t="shared" si="1790"/>
        <v>953</v>
      </c>
      <c r="AB8609">
        <f t="shared" si="1795"/>
        <v>1.5880630979295024E-4</v>
      </c>
      <c r="AC8609" s="175">
        <f t="shared" ref="AC8609:AC8669" si="1798">SUM(AB8609:AB8612)/4</f>
        <v>1.5055771342909814E-4</v>
      </c>
    </row>
    <row r="8610" spans="1:29">
      <c r="A8610" t="s">
        <v>18453</v>
      </c>
      <c r="B8610" t="s">
        <v>18454</v>
      </c>
      <c r="C8610">
        <v>3.27</v>
      </c>
      <c r="D8610">
        <v>3.68</v>
      </c>
      <c r="E8610">
        <v>2.48</v>
      </c>
      <c r="F8610">
        <v>4.03</v>
      </c>
      <c r="G8610">
        <v>4.8499999999999996</v>
      </c>
      <c r="H8610">
        <v>2.5299999999999998</v>
      </c>
      <c r="I8610">
        <v>4.29</v>
      </c>
      <c r="J8610">
        <v>5.14</v>
      </c>
      <c r="K8610">
        <v>2.7</v>
      </c>
      <c r="U8610">
        <v>194</v>
      </c>
      <c r="V8610">
        <v>179</v>
      </c>
      <c r="W8610">
        <v>181</v>
      </c>
      <c r="X8610">
        <v>105</v>
      </c>
      <c r="Y8610">
        <v>119</v>
      </c>
      <c r="Z8610">
        <v>117</v>
      </c>
      <c r="AA8610">
        <f t="shared" si="1790"/>
        <v>895</v>
      </c>
      <c r="AB8610">
        <f t="shared" si="1795"/>
        <v>1.4914128779086093E-4</v>
      </c>
      <c r="AC8610" s="175"/>
    </row>
    <row r="8611" spans="1:29">
      <c r="A8611" t="s">
        <v>18455</v>
      </c>
      <c r="B8611" t="s">
        <v>18456</v>
      </c>
      <c r="C8611">
        <v>3.27</v>
      </c>
      <c r="D8611">
        <v>3.68</v>
      </c>
      <c r="E8611">
        <v>2.48</v>
      </c>
      <c r="F8611">
        <v>4.04</v>
      </c>
      <c r="G8611">
        <v>4.87</v>
      </c>
      <c r="H8611">
        <v>2.5499999999999998</v>
      </c>
      <c r="I8611">
        <v>4.28</v>
      </c>
      <c r="J8611">
        <v>5.14</v>
      </c>
      <c r="K8611">
        <v>2.7</v>
      </c>
      <c r="U8611">
        <v>195</v>
      </c>
      <c r="V8611">
        <v>178</v>
      </c>
      <c r="W8611">
        <v>187</v>
      </c>
      <c r="X8611">
        <v>93</v>
      </c>
      <c r="Y8611">
        <v>122</v>
      </c>
      <c r="Z8611">
        <v>112</v>
      </c>
      <c r="AA8611">
        <f t="shared" si="1790"/>
        <v>887</v>
      </c>
      <c r="AB8611">
        <f t="shared" si="1795"/>
        <v>1.4780818130781412E-4</v>
      </c>
      <c r="AC8611" s="175"/>
    </row>
    <row r="8612" spans="1:29">
      <c r="A8612" t="s">
        <v>18457</v>
      </c>
      <c r="B8612" t="s">
        <v>18458</v>
      </c>
      <c r="C8612">
        <v>3.23</v>
      </c>
      <c r="D8612">
        <v>3.65</v>
      </c>
      <c r="E8612">
        <v>2.4700000000000002</v>
      </c>
      <c r="F8612">
        <v>4.01</v>
      </c>
      <c r="G8612">
        <v>4.8499999999999996</v>
      </c>
      <c r="H8612">
        <v>2.54</v>
      </c>
      <c r="I8612">
        <v>4.25</v>
      </c>
      <c r="J8612">
        <v>5.12</v>
      </c>
      <c r="K8612">
        <v>2.7</v>
      </c>
      <c r="U8612">
        <v>194</v>
      </c>
      <c r="V8612">
        <v>187</v>
      </c>
      <c r="W8612">
        <v>198</v>
      </c>
      <c r="X8612">
        <v>89</v>
      </c>
      <c r="Y8612">
        <v>111</v>
      </c>
      <c r="Z8612">
        <v>100</v>
      </c>
      <c r="AA8612">
        <f t="shared" si="1790"/>
        <v>879</v>
      </c>
      <c r="AB8612">
        <f t="shared" si="1795"/>
        <v>1.4647507482476731E-4</v>
      </c>
      <c r="AC8612" s="175"/>
    </row>
    <row r="8613" spans="1:29">
      <c r="A8613" t="s">
        <v>18459</v>
      </c>
      <c r="B8613" t="s">
        <v>18460</v>
      </c>
      <c r="C8613">
        <v>3.2</v>
      </c>
      <c r="D8613">
        <v>3.62</v>
      </c>
      <c r="E8613">
        <v>2.4500000000000002</v>
      </c>
      <c r="F8613">
        <v>3.95</v>
      </c>
      <c r="G8613">
        <v>4.8</v>
      </c>
      <c r="H8613">
        <v>2.5299999999999998</v>
      </c>
      <c r="I8613">
        <v>4.21</v>
      </c>
      <c r="J8613">
        <v>5.0999999999999996</v>
      </c>
      <c r="K8613">
        <v>2.7</v>
      </c>
      <c r="U8613">
        <v>199</v>
      </c>
      <c r="V8613">
        <v>198</v>
      </c>
      <c r="W8613">
        <v>207</v>
      </c>
      <c r="X8613">
        <v>77</v>
      </c>
      <c r="Y8613">
        <v>109</v>
      </c>
      <c r="Z8613">
        <v>118</v>
      </c>
      <c r="AA8613">
        <f t="shared" si="1790"/>
        <v>908</v>
      </c>
      <c r="AB8613">
        <f t="shared" si="1795"/>
        <v>1.5130758582581198E-4</v>
      </c>
      <c r="AC8613" s="175">
        <f t="shared" ref="AC8613:AC8673" si="1799">SUM(AB8613:AB8616)/4</f>
        <v>1.6022273543118748E-4</v>
      </c>
    </row>
    <row r="8614" spans="1:29">
      <c r="A8614" t="s">
        <v>18461</v>
      </c>
      <c r="B8614" t="s">
        <v>18462</v>
      </c>
      <c r="C8614">
        <v>3.17</v>
      </c>
      <c r="D8614">
        <v>3.6</v>
      </c>
      <c r="E8614">
        <v>2.44</v>
      </c>
      <c r="F8614">
        <v>3.89</v>
      </c>
      <c r="G8614">
        <v>4.75</v>
      </c>
      <c r="H8614">
        <v>2.5099999999999998</v>
      </c>
      <c r="I8614">
        <v>4.18</v>
      </c>
      <c r="J8614">
        <v>5.08</v>
      </c>
      <c r="K8614">
        <v>2.7</v>
      </c>
      <c r="U8614">
        <v>199</v>
      </c>
      <c r="V8614">
        <v>207</v>
      </c>
      <c r="W8614">
        <v>217</v>
      </c>
      <c r="X8614">
        <v>82</v>
      </c>
      <c r="Y8614">
        <v>117</v>
      </c>
      <c r="Z8614">
        <v>139</v>
      </c>
      <c r="AA8614">
        <f t="shared" si="1790"/>
        <v>961</v>
      </c>
      <c r="AB8614">
        <f t="shared" si="1795"/>
        <v>1.6013941627599702E-4</v>
      </c>
      <c r="AC8614" s="175"/>
    </row>
    <row r="8615" spans="1:29">
      <c r="A8615" t="s">
        <v>18463</v>
      </c>
      <c r="B8615" t="s">
        <v>18464</v>
      </c>
      <c r="C8615">
        <v>3.14</v>
      </c>
      <c r="D8615">
        <v>3.57</v>
      </c>
      <c r="E8615">
        <v>2.4300000000000002</v>
      </c>
      <c r="F8615">
        <v>3.85</v>
      </c>
      <c r="G8615">
        <v>4.72</v>
      </c>
      <c r="H8615">
        <v>2.4900000000000002</v>
      </c>
      <c r="I8615">
        <v>4.16</v>
      </c>
      <c r="J8615">
        <v>5.07</v>
      </c>
      <c r="K8615">
        <v>2.7</v>
      </c>
      <c r="U8615">
        <v>193</v>
      </c>
      <c r="V8615">
        <v>215</v>
      </c>
      <c r="W8615">
        <v>224</v>
      </c>
      <c r="X8615">
        <v>87</v>
      </c>
      <c r="Y8615">
        <v>123</v>
      </c>
      <c r="Z8615">
        <v>135</v>
      </c>
      <c r="AA8615">
        <f t="shared" si="1790"/>
        <v>977</v>
      </c>
      <c r="AB8615">
        <f t="shared" si="1795"/>
        <v>1.6280562924209064E-4</v>
      </c>
      <c r="AC8615" s="175"/>
    </row>
    <row r="8616" spans="1:29">
      <c r="A8616" t="s">
        <v>18465</v>
      </c>
      <c r="B8616" t="s">
        <v>18466</v>
      </c>
      <c r="C8616">
        <v>3.12</v>
      </c>
      <c r="D8616">
        <v>3.56</v>
      </c>
      <c r="E8616">
        <v>2.42</v>
      </c>
      <c r="F8616">
        <v>3.8</v>
      </c>
      <c r="G8616">
        <v>4.67</v>
      </c>
      <c r="H8616">
        <v>2.4700000000000002</v>
      </c>
      <c r="I8616">
        <v>4.13</v>
      </c>
      <c r="J8616">
        <v>5.05</v>
      </c>
      <c r="K8616">
        <v>2.7</v>
      </c>
      <c r="U8616">
        <v>186</v>
      </c>
      <c r="V8616">
        <v>220</v>
      </c>
      <c r="W8616">
        <v>224</v>
      </c>
      <c r="X8616">
        <v>101</v>
      </c>
      <c r="Y8616">
        <v>127</v>
      </c>
      <c r="Z8616">
        <v>142</v>
      </c>
      <c r="AA8616">
        <f t="shared" si="1790"/>
        <v>1000</v>
      </c>
      <c r="AB8616">
        <f t="shared" si="1795"/>
        <v>1.6663831038085018E-4</v>
      </c>
      <c r="AC8616" s="175"/>
    </row>
    <row r="8617" spans="1:29">
      <c r="A8617" t="s">
        <v>18467</v>
      </c>
      <c r="B8617" t="s">
        <v>18468</v>
      </c>
      <c r="C8617">
        <v>3.1</v>
      </c>
      <c r="D8617">
        <v>3.54</v>
      </c>
      <c r="E8617">
        <v>2.41</v>
      </c>
      <c r="F8617">
        <v>3.77</v>
      </c>
      <c r="G8617">
        <v>4.6399999999999997</v>
      </c>
      <c r="H8617">
        <v>2.46</v>
      </c>
      <c r="I8617">
        <v>4.1100000000000003</v>
      </c>
      <c r="J8617">
        <v>5.04</v>
      </c>
      <c r="K8617">
        <v>2.7</v>
      </c>
      <c r="U8617">
        <v>183</v>
      </c>
      <c r="V8617">
        <v>214</v>
      </c>
      <c r="W8617">
        <v>212</v>
      </c>
      <c r="X8617">
        <v>106</v>
      </c>
      <c r="Y8617">
        <v>138</v>
      </c>
      <c r="Z8617">
        <v>147</v>
      </c>
      <c r="AA8617">
        <f t="shared" si="1790"/>
        <v>1000</v>
      </c>
      <c r="AB8617">
        <f t="shared" si="1795"/>
        <v>1.6663831038085018E-4</v>
      </c>
      <c r="AC8617" s="175">
        <f t="shared" ref="AC8617" si="1800">SUM(AB8617:AB8620)/4</f>
        <v>1.3235247801999026E-4</v>
      </c>
    </row>
    <row r="8618" spans="1:29">
      <c r="A8618" t="s">
        <v>18469</v>
      </c>
      <c r="B8618" t="s">
        <v>18470</v>
      </c>
      <c r="C8618">
        <v>3.08</v>
      </c>
      <c r="D8618">
        <v>3.53</v>
      </c>
      <c r="E8618">
        <v>2.41</v>
      </c>
      <c r="F8618">
        <v>3.74</v>
      </c>
      <c r="G8618">
        <v>4.62</v>
      </c>
      <c r="H8618">
        <v>2.4500000000000002</v>
      </c>
      <c r="I8618">
        <v>4.0999999999999996</v>
      </c>
      <c r="J8618">
        <v>5.03</v>
      </c>
      <c r="K8618">
        <v>2.7</v>
      </c>
      <c r="U8618">
        <v>172</v>
      </c>
      <c r="V8618">
        <v>194</v>
      </c>
      <c r="W8618">
        <v>186</v>
      </c>
      <c r="X8618">
        <v>97</v>
      </c>
      <c r="Y8618">
        <v>134</v>
      </c>
      <c r="Z8618">
        <v>126</v>
      </c>
      <c r="AA8618">
        <f t="shared" si="1790"/>
        <v>909</v>
      </c>
      <c r="AB8618">
        <f t="shared" si="1795"/>
        <v>1.5147422413619283E-4</v>
      </c>
      <c r="AC8618" s="175"/>
    </row>
    <row r="8619" spans="1:29">
      <c r="A8619" t="s">
        <v>18471</v>
      </c>
      <c r="B8619" t="s">
        <v>18472</v>
      </c>
      <c r="C8619">
        <v>3.06</v>
      </c>
      <c r="D8619">
        <v>3.51</v>
      </c>
      <c r="E8619">
        <v>2.4</v>
      </c>
      <c r="F8619">
        <v>3.71</v>
      </c>
      <c r="G8619">
        <v>4.5999999999999996</v>
      </c>
      <c r="H8619">
        <v>2.4500000000000002</v>
      </c>
      <c r="I8619">
        <v>4.07</v>
      </c>
      <c r="J8619">
        <v>5.0199999999999996</v>
      </c>
      <c r="K8619">
        <v>2.7</v>
      </c>
      <c r="U8619">
        <v>142</v>
      </c>
      <c r="V8619">
        <v>162</v>
      </c>
      <c r="W8619">
        <v>131</v>
      </c>
      <c r="X8619">
        <v>94</v>
      </c>
      <c r="Y8619">
        <v>122</v>
      </c>
      <c r="Z8619">
        <v>73</v>
      </c>
      <c r="AA8619">
        <f t="shared" si="1790"/>
        <v>724</v>
      </c>
      <c r="AB8619">
        <f t="shared" si="1795"/>
        <v>1.2064613671573554E-4</v>
      </c>
      <c r="AC8619" s="175"/>
    </row>
    <row r="8620" spans="1:29">
      <c r="A8620" t="s">
        <v>18473</v>
      </c>
      <c r="B8620" t="s">
        <v>18474</v>
      </c>
      <c r="C8620">
        <v>3.03</v>
      </c>
      <c r="D8620">
        <v>3.49</v>
      </c>
      <c r="E8620">
        <v>2.39</v>
      </c>
      <c r="F8620">
        <v>3.67</v>
      </c>
      <c r="G8620">
        <v>4.5599999999999996</v>
      </c>
      <c r="H8620">
        <v>2.44</v>
      </c>
      <c r="I8620">
        <v>4.05</v>
      </c>
      <c r="J8620">
        <v>5</v>
      </c>
      <c r="K8620">
        <v>2.7</v>
      </c>
      <c r="U8620">
        <v>133</v>
      </c>
      <c r="V8620">
        <v>119</v>
      </c>
      <c r="W8620">
        <v>101</v>
      </c>
      <c r="X8620">
        <v>70</v>
      </c>
      <c r="Y8620">
        <v>91</v>
      </c>
      <c r="Z8620">
        <v>30</v>
      </c>
      <c r="AA8620">
        <f t="shared" si="1790"/>
        <v>544</v>
      </c>
      <c r="AB8620">
        <f t="shared" si="1795"/>
        <v>9.0651240847182499E-5</v>
      </c>
      <c r="AC8620" s="175"/>
    </row>
    <row r="8621" spans="1:29">
      <c r="A8621" t="s">
        <v>18475</v>
      </c>
      <c r="B8621" t="s">
        <v>18476</v>
      </c>
      <c r="C8621">
        <v>3.01</v>
      </c>
      <c r="D8621">
        <v>3.46</v>
      </c>
      <c r="E8621">
        <v>2.38</v>
      </c>
      <c r="F8621">
        <v>3.62</v>
      </c>
      <c r="G8621">
        <v>4.53</v>
      </c>
      <c r="H8621">
        <v>2.42</v>
      </c>
      <c r="I8621">
        <v>4.0199999999999996</v>
      </c>
      <c r="J8621">
        <v>4.99</v>
      </c>
      <c r="K8621">
        <v>2.7</v>
      </c>
      <c r="U8621">
        <v>157</v>
      </c>
      <c r="V8621">
        <v>107</v>
      </c>
      <c r="W8621">
        <v>114</v>
      </c>
      <c r="X8621">
        <v>66</v>
      </c>
      <c r="Y8621">
        <v>68</v>
      </c>
      <c r="Z8621">
        <v>13</v>
      </c>
      <c r="AA8621">
        <f t="shared" si="1790"/>
        <v>525</v>
      </c>
      <c r="AB8621">
        <f t="shared" si="1795"/>
        <v>8.7485112949946346E-5</v>
      </c>
      <c r="AC8621" s="175">
        <f t="shared" ref="AC8621:AC8681" si="1801">SUM(AB8621:AB8624)/4</f>
        <v>9.5025496494679821E-5</v>
      </c>
    </row>
    <row r="8622" spans="1:29">
      <c r="A8622" t="s">
        <v>18477</v>
      </c>
      <c r="B8622" t="s">
        <v>18478</v>
      </c>
      <c r="C8622">
        <v>3</v>
      </c>
      <c r="D8622">
        <v>3.45</v>
      </c>
      <c r="E8622">
        <v>2.37</v>
      </c>
      <c r="F8622">
        <v>3.59</v>
      </c>
      <c r="G8622">
        <v>4.5</v>
      </c>
      <c r="H8622">
        <v>2.41</v>
      </c>
      <c r="I8622">
        <v>4</v>
      </c>
      <c r="J8622">
        <v>4.9800000000000004</v>
      </c>
      <c r="K8622">
        <v>2.7</v>
      </c>
      <c r="U8622">
        <v>161</v>
      </c>
      <c r="V8622">
        <v>116</v>
      </c>
      <c r="W8622">
        <v>118</v>
      </c>
      <c r="X8622">
        <v>83</v>
      </c>
      <c r="Y8622">
        <v>71</v>
      </c>
      <c r="Z8622">
        <v>15</v>
      </c>
      <c r="AA8622">
        <f t="shared" si="1790"/>
        <v>564</v>
      </c>
      <c r="AB8622">
        <f t="shared" si="1795"/>
        <v>9.3984007054799507E-5</v>
      </c>
      <c r="AC8622" s="175"/>
    </row>
    <row r="8623" spans="1:29">
      <c r="A8623" t="s">
        <v>18479</v>
      </c>
      <c r="B8623" t="s">
        <v>18480</v>
      </c>
      <c r="C8623">
        <v>2.97</v>
      </c>
      <c r="D8623">
        <v>3.43</v>
      </c>
      <c r="E8623">
        <v>2.36</v>
      </c>
      <c r="F8623">
        <v>3.54</v>
      </c>
      <c r="G8623">
        <v>4.45</v>
      </c>
      <c r="H8623">
        <v>2.39</v>
      </c>
      <c r="I8623">
        <v>3.98</v>
      </c>
      <c r="J8623">
        <v>4.96</v>
      </c>
      <c r="K8623">
        <v>2.7</v>
      </c>
      <c r="U8623">
        <v>166</v>
      </c>
      <c r="V8623">
        <v>116</v>
      </c>
      <c r="W8623">
        <v>123</v>
      </c>
      <c r="X8623">
        <v>87</v>
      </c>
      <c r="Y8623">
        <v>69</v>
      </c>
      <c r="Z8623">
        <v>12</v>
      </c>
      <c r="AA8623">
        <f t="shared" si="1790"/>
        <v>573</v>
      </c>
      <c r="AB8623">
        <f t="shared" si="1795"/>
        <v>9.5483751848227157E-5</v>
      </c>
      <c r="AC8623" s="175"/>
    </row>
    <row r="8624" spans="1:29">
      <c r="A8624" t="s">
        <v>18481</v>
      </c>
      <c r="B8624" t="s">
        <v>18482</v>
      </c>
      <c r="C8624">
        <v>2.95</v>
      </c>
      <c r="D8624">
        <v>3.41</v>
      </c>
      <c r="E8624">
        <v>2.36</v>
      </c>
      <c r="F8624">
        <v>3.5</v>
      </c>
      <c r="G8624">
        <v>4.42</v>
      </c>
      <c r="H8624">
        <v>2.38</v>
      </c>
      <c r="I8624">
        <v>3.95</v>
      </c>
      <c r="J8624">
        <v>4.95</v>
      </c>
      <c r="K8624">
        <v>2.7</v>
      </c>
      <c r="U8624">
        <v>181</v>
      </c>
      <c r="V8624">
        <v>128</v>
      </c>
      <c r="W8624">
        <v>133</v>
      </c>
      <c r="X8624">
        <v>88</v>
      </c>
      <c r="Y8624">
        <v>66</v>
      </c>
      <c r="Z8624">
        <v>23</v>
      </c>
      <c r="AA8624">
        <f t="shared" si="1790"/>
        <v>619</v>
      </c>
      <c r="AB8624">
        <f t="shared" si="1795"/>
        <v>1.0314911412574627E-4</v>
      </c>
      <c r="AC8624" s="175"/>
    </row>
    <row r="8625" spans="1:29">
      <c r="A8625" t="s">
        <v>18483</v>
      </c>
      <c r="B8625" t="s">
        <v>18484</v>
      </c>
      <c r="C8625">
        <v>2.94</v>
      </c>
      <c r="D8625">
        <v>3.4</v>
      </c>
      <c r="E8625">
        <v>2.35</v>
      </c>
      <c r="F8625">
        <v>3.48</v>
      </c>
      <c r="G8625">
        <v>4.41</v>
      </c>
      <c r="H8625">
        <v>2.37</v>
      </c>
      <c r="I8625">
        <v>3.94</v>
      </c>
      <c r="J8625">
        <v>4.9400000000000004</v>
      </c>
      <c r="K8625">
        <v>2.7</v>
      </c>
      <c r="U8625">
        <v>191</v>
      </c>
      <c r="V8625">
        <v>157</v>
      </c>
      <c r="W8625">
        <v>159</v>
      </c>
      <c r="X8625">
        <v>122</v>
      </c>
      <c r="Y8625">
        <v>106</v>
      </c>
      <c r="Z8625">
        <v>53</v>
      </c>
      <c r="AA8625">
        <f t="shared" si="1790"/>
        <v>788</v>
      </c>
      <c r="AB8625">
        <f t="shared" si="1795"/>
        <v>1.3131098858010996E-4</v>
      </c>
      <c r="AC8625" s="175">
        <f t="shared" ref="AC8625:AC8685" si="1802">SUM(AB8625:AB8628)/4</f>
        <v>1.9342541877457185E-4</v>
      </c>
    </row>
    <row r="8626" spans="1:29">
      <c r="A8626" t="s">
        <v>18485</v>
      </c>
      <c r="B8626" t="s">
        <v>18486</v>
      </c>
      <c r="C8626">
        <v>2.93</v>
      </c>
      <c r="D8626">
        <v>3.39</v>
      </c>
      <c r="E8626">
        <v>2.35</v>
      </c>
      <c r="F8626">
        <v>3.46</v>
      </c>
      <c r="G8626">
        <v>4.3899999999999997</v>
      </c>
      <c r="H8626">
        <v>2.37</v>
      </c>
      <c r="I8626">
        <v>3.93</v>
      </c>
      <c r="J8626">
        <v>4.9400000000000004</v>
      </c>
      <c r="K8626">
        <v>2.7</v>
      </c>
      <c r="U8626">
        <v>207</v>
      </c>
      <c r="V8626">
        <v>237</v>
      </c>
      <c r="W8626">
        <v>212</v>
      </c>
      <c r="X8626">
        <v>196</v>
      </c>
      <c r="Y8626">
        <v>144</v>
      </c>
      <c r="Z8626">
        <v>168</v>
      </c>
      <c r="AA8626">
        <f t="shared" si="1790"/>
        <v>1164</v>
      </c>
      <c r="AB8626">
        <f t="shared" si="1795"/>
        <v>1.9396699328330961E-4</v>
      </c>
      <c r="AC8626" s="175"/>
    </row>
    <row r="8627" spans="1:29">
      <c r="A8627" t="s">
        <v>18487</v>
      </c>
      <c r="B8627" t="s">
        <v>18488</v>
      </c>
      <c r="C8627">
        <v>2.93</v>
      </c>
      <c r="D8627">
        <v>3.39</v>
      </c>
      <c r="E8627">
        <v>2.35</v>
      </c>
      <c r="F8627">
        <v>3.47</v>
      </c>
      <c r="G8627">
        <v>4.4000000000000004</v>
      </c>
      <c r="H8627">
        <v>2.37</v>
      </c>
      <c r="I8627">
        <v>3.93</v>
      </c>
      <c r="J8627">
        <v>4.9400000000000004</v>
      </c>
      <c r="K8627">
        <v>2.7</v>
      </c>
      <c r="U8627">
        <v>242</v>
      </c>
      <c r="V8627">
        <v>244</v>
      </c>
      <c r="W8627">
        <v>263</v>
      </c>
      <c r="X8627">
        <v>222</v>
      </c>
      <c r="Y8627">
        <v>122</v>
      </c>
      <c r="Z8627">
        <v>262</v>
      </c>
      <c r="AA8627">
        <f t="shared" si="1790"/>
        <v>1355</v>
      </c>
      <c r="AB8627">
        <f t="shared" si="1795"/>
        <v>2.25794910566052E-4</v>
      </c>
      <c r="AC8627" s="175"/>
    </row>
    <row r="8628" spans="1:29">
      <c r="A8628" t="s">
        <v>18489</v>
      </c>
      <c r="B8628" t="s">
        <v>18490</v>
      </c>
      <c r="C8628">
        <v>2.91</v>
      </c>
      <c r="D8628">
        <v>3.38</v>
      </c>
      <c r="E8628">
        <v>2.34</v>
      </c>
      <c r="F8628">
        <v>3.45</v>
      </c>
      <c r="G8628">
        <v>4.38</v>
      </c>
      <c r="H8628">
        <v>2.36</v>
      </c>
      <c r="I8628">
        <v>3.92</v>
      </c>
      <c r="J8628">
        <v>4.93</v>
      </c>
      <c r="K8628">
        <v>2.7</v>
      </c>
      <c r="U8628">
        <v>259</v>
      </c>
      <c r="V8628">
        <v>228</v>
      </c>
      <c r="W8628">
        <v>249</v>
      </c>
      <c r="X8628">
        <v>220</v>
      </c>
      <c r="Y8628">
        <v>154</v>
      </c>
      <c r="Z8628">
        <v>226</v>
      </c>
      <c r="AA8628">
        <f t="shared" si="1790"/>
        <v>1336</v>
      </c>
      <c r="AB8628">
        <f t="shared" si="1795"/>
        <v>2.2262878266881585E-4</v>
      </c>
      <c r="AC8628" s="175"/>
    </row>
    <row r="8629" spans="1:29">
      <c r="A8629" t="s">
        <v>18491</v>
      </c>
      <c r="B8629" t="s">
        <v>18492</v>
      </c>
      <c r="C8629">
        <v>2.91</v>
      </c>
      <c r="D8629">
        <v>3.38</v>
      </c>
      <c r="E8629">
        <v>2.34</v>
      </c>
      <c r="F8629">
        <v>3.43</v>
      </c>
      <c r="G8629">
        <v>4.37</v>
      </c>
      <c r="H8629">
        <v>2.36</v>
      </c>
      <c r="I8629">
        <v>3.91</v>
      </c>
      <c r="J8629">
        <v>4.93</v>
      </c>
      <c r="K8629">
        <v>2.7</v>
      </c>
      <c r="U8629">
        <v>278</v>
      </c>
      <c r="V8629">
        <v>228</v>
      </c>
      <c r="W8629">
        <v>241</v>
      </c>
      <c r="X8629">
        <v>166</v>
      </c>
      <c r="Y8629">
        <v>138</v>
      </c>
      <c r="Z8629">
        <v>171</v>
      </c>
      <c r="AA8629">
        <f t="shared" si="1790"/>
        <v>1222</v>
      </c>
      <c r="AB8629">
        <f t="shared" si="1795"/>
        <v>2.0363201528539893E-4</v>
      </c>
      <c r="AC8629" s="175">
        <f t="shared" ref="AC8629" si="1803">SUM(AB8629:AB8632)/4</f>
        <v>1.8980103552378836E-4</v>
      </c>
    </row>
    <row r="8630" spans="1:29">
      <c r="A8630" t="s">
        <v>18493</v>
      </c>
      <c r="B8630" t="s">
        <v>18494</v>
      </c>
      <c r="C8630">
        <v>2.95</v>
      </c>
      <c r="D8630">
        <v>3.41</v>
      </c>
      <c r="E8630">
        <v>2.36</v>
      </c>
      <c r="F8630">
        <v>3.48</v>
      </c>
      <c r="G8630">
        <v>4.4000000000000004</v>
      </c>
      <c r="H8630">
        <v>2.36</v>
      </c>
      <c r="I8630">
        <v>3.96</v>
      </c>
      <c r="J8630">
        <v>4.95</v>
      </c>
      <c r="K8630">
        <v>2.7</v>
      </c>
      <c r="U8630">
        <v>263</v>
      </c>
      <c r="V8630">
        <v>219</v>
      </c>
      <c r="W8630">
        <v>227</v>
      </c>
      <c r="X8630">
        <v>154</v>
      </c>
      <c r="Y8630">
        <v>140</v>
      </c>
      <c r="Z8630">
        <v>164</v>
      </c>
      <c r="AA8630">
        <f t="shared" si="1790"/>
        <v>1167</v>
      </c>
      <c r="AB8630">
        <f t="shared" si="1795"/>
        <v>1.9446690821445218E-4</v>
      </c>
      <c r="AC8630" s="175"/>
    </row>
    <row r="8631" spans="1:29">
      <c r="A8631" t="s">
        <v>18495</v>
      </c>
      <c r="B8631" t="s">
        <v>18496</v>
      </c>
      <c r="C8631">
        <v>3.02</v>
      </c>
      <c r="D8631">
        <v>3.47</v>
      </c>
      <c r="E8631">
        <v>2.38</v>
      </c>
      <c r="F8631">
        <v>3.57</v>
      </c>
      <c r="G8631">
        <v>4.46</v>
      </c>
      <c r="H8631">
        <v>2.38</v>
      </c>
      <c r="I8631">
        <v>4.03</v>
      </c>
      <c r="J8631">
        <v>4.99</v>
      </c>
      <c r="K8631">
        <v>2.7</v>
      </c>
      <c r="U8631">
        <v>245</v>
      </c>
      <c r="V8631">
        <v>213</v>
      </c>
      <c r="W8631">
        <v>216</v>
      </c>
      <c r="X8631">
        <v>151</v>
      </c>
      <c r="Y8631">
        <v>133</v>
      </c>
      <c r="Z8631">
        <v>149</v>
      </c>
      <c r="AA8631">
        <f t="shared" si="1790"/>
        <v>1107</v>
      </c>
      <c r="AB8631">
        <f t="shared" si="1795"/>
        <v>1.8446860959160115E-4</v>
      </c>
      <c r="AC8631" s="175"/>
    </row>
    <row r="8632" spans="1:29">
      <c r="A8632" t="s">
        <v>18497</v>
      </c>
      <c r="B8632" t="s">
        <v>18498</v>
      </c>
      <c r="C8632">
        <v>3.07</v>
      </c>
      <c r="D8632">
        <v>3.52</v>
      </c>
      <c r="E8632">
        <v>2.4</v>
      </c>
      <c r="F8632">
        <v>3.66</v>
      </c>
      <c r="G8632">
        <v>4.53</v>
      </c>
      <c r="H8632">
        <v>2.41</v>
      </c>
      <c r="I8632">
        <v>4.08</v>
      </c>
      <c r="J8632">
        <v>5.03</v>
      </c>
      <c r="K8632">
        <v>2.7</v>
      </c>
      <c r="U8632">
        <v>230</v>
      </c>
      <c r="V8632">
        <v>205</v>
      </c>
      <c r="W8632">
        <v>205</v>
      </c>
      <c r="X8632">
        <v>140</v>
      </c>
      <c r="Y8632">
        <v>129</v>
      </c>
      <c r="Z8632">
        <v>151</v>
      </c>
      <c r="AA8632">
        <f t="shared" si="1790"/>
        <v>1060</v>
      </c>
      <c r="AB8632">
        <f t="shared" si="1795"/>
        <v>1.7663660900370121E-4</v>
      </c>
      <c r="AC8632" s="175"/>
    </row>
    <row r="8633" spans="1:29">
      <c r="A8633" t="s">
        <v>18499</v>
      </c>
      <c r="B8633" t="s">
        <v>18500</v>
      </c>
      <c r="C8633">
        <v>3.11</v>
      </c>
      <c r="D8633">
        <v>3.55</v>
      </c>
      <c r="E8633">
        <v>2.42</v>
      </c>
      <c r="F8633">
        <v>3.74</v>
      </c>
      <c r="G8633">
        <v>4.5999999999999996</v>
      </c>
      <c r="H8633">
        <v>2.4300000000000002</v>
      </c>
      <c r="I8633">
        <v>4.13</v>
      </c>
      <c r="J8633">
        <v>5.05</v>
      </c>
      <c r="K8633">
        <v>2.7</v>
      </c>
      <c r="U8633">
        <v>220</v>
      </c>
      <c r="V8633">
        <v>202</v>
      </c>
      <c r="W8633">
        <v>202</v>
      </c>
      <c r="X8633">
        <v>133</v>
      </c>
      <c r="Y8633">
        <v>130</v>
      </c>
      <c r="Z8633">
        <v>145</v>
      </c>
      <c r="AA8633">
        <f t="shared" si="1790"/>
        <v>1032</v>
      </c>
      <c r="AB8633">
        <f t="shared" si="1795"/>
        <v>1.7197073631303739E-4</v>
      </c>
      <c r="AC8633" s="175">
        <f t="shared" ref="AC8633" si="1804">SUM(AB8633:AB8636)/4</f>
        <v>1.6384711868197094E-4</v>
      </c>
    </row>
    <row r="8634" spans="1:29">
      <c r="A8634" t="s">
        <v>18501</v>
      </c>
      <c r="B8634" t="s">
        <v>18502</v>
      </c>
      <c r="C8634">
        <v>3.12</v>
      </c>
      <c r="D8634">
        <v>3.56</v>
      </c>
      <c r="E8634">
        <v>2.42</v>
      </c>
      <c r="F8634">
        <v>3.76</v>
      </c>
      <c r="G8634">
        <v>4.62</v>
      </c>
      <c r="H8634">
        <v>2.44</v>
      </c>
      <c r="I8634">
        <v>4.1399999999999997</v>
      </c>
      <c r="J8634">
        <v>5.0599999999999996</v>
      </c>
      <c r="K8634">
        <v>2.7</v>
      </c>
      <c r="U8634">
        <v>223</v>
      </c>
      <c r="V8634">
        <v>203</v>
      </c>
      <c r="W8634">
        <v>207</v>
      </c>
      <c r="X8634">
        <v>106</v>
      </c>
      <c r="Y8634">
        <v>119</v>
      </c>
      <c r="Z8634">
        <v>117</v>
      </c>
      <c r="AA8634">
        <f t="shared" si="1790"/>
        <v>975</v>
      </c>
      <c r="AB8634">
        <f t="shared" si="1795"/>
        <v>1.6247235262132893E-4</v>
      </c>
      <c r="AC8634" s="175"/>
    </row>
    <row r="8635" spans="1:29">
      <c r="A8635" t="s">
        <v>18503</v>
      </c>
      <c r="B8635" t="s">
        <v>18504</v>
      </c>
      <c r="C8635">
        <v>3.1</v>
      </c>
      <c r="D8635">
        <v>3.54</v>
      </c>
      <c r="E8635">
        <v>2.42</v>
      </c>
      <c r="F8635">
        <v>3.74</v>
      </c>
      <c r="G8635">
        <v>4.6100000000000003</v>
      </c>
      <c r="H8635">
        <v>2.44</v>
      </c>
      <c r="I8635">
        <v>4.12</v>
      </c>
      <c r="J8635">
        <v>5.04</v>
      </c>
      <c r="K8635">
        <v>2.7</v>
      </c>
      <c r="U8635">
        <v>223</v>
      </c>
      <c r="V8635">
        <v>203</v>
      </c>
      <c r="W8635">
        <v>213</v>
      </c>
      <c r="X8635">
        <v>94</v>
      </c>
      <c r="Y8635">
        <v>122</v>
      </c>
      <c r="Z8635">
        <v>112</v>
      </c>
      <c r="AA8635">
        <f t="shared" si="1790"/>
        <v>967</v>
      </c>
      <c r="AB8635">
        <f t="shared" si="1795"/>
        <v>1.6113924613828212E-4</v>
      </c>
      <c r="AC8635" s="175"/>
    </row>
    <row r="8636" spans="1:29">
      <c r="A8636" t="s">
        <v>18505</v>
      </c>
      <c r="B8636" t="s">
        <v>18506</v>
      </c>
      <c r="C8636">
        <v>3.06</v>
      </c>
      <c r="D8636">
        <v>3.51</v>
      </c>
      <c r="E8636">
        <v>2.4</v>
      </c>
      <c r="F8636">
        <v>3.69</v>
      </c>
      <c r="G8636">
        <v>4.58</v>
      </c>
      <c r="H8636">
        <v>2.4300000000000002</v>
      </c>
      <c r="I8636">
        <v>4.07</v>
      </c>
      <c r="J8636">
        <v>5.0199999999999996</v>
      </c>
      <c r="K8636">
        <v>2.7</v>
      </c>
      <c r="U8636">
        <v>225</v>
      </c>
      <c r="V8636">
        <v>210</v>
      </c>
      <c r="W8636">
        <v>223</v>
      </c>
      <c r="X8636">
        <v>90</v>
      </c>
      <c r="Y8636">
        <v>111</v>
      </c>
      <c r="Z8636">
        <v>100</v>
      </c>
      <c r="AA8636">
        <f t="shared" si="1790"/>
        <v>959</v>
      </c>
      <c r="AB8636">
        <f t="shared" si="1795"/>
        <v>1.5980613965523534E-4</v>
      </c>
      <c r="AC8636" s="175"/>
    </row>
    <row r="8637" spans="1:29">
      <c r="A8637" t="s">
        <v>18507</v>
      </c>
      <c r="B8637" t="s">
        <v>18508</v>
      </c>
      <c r="C8637">
        <v>3.01</v>
      </c>
      <c r="D8637">
        <v>3.47</v>
      </c>
      <c r="E8637">
        <v>2.38</v>
      </c>
      <c r="F8637">
        <v>3.61</v>
      </c>
      <c r="G8637">
        <v>4.51</v>
      </c>
      <c r="H8637">
        <v>2.41</v>
      </c>
      <c r="I8637">
        <v>4.0199999999999996</v>
      </c>
      <c r="J8637">
        <v>4.99</v>
      </c>
      <c r="K8637">
        <v>2.7</v>
      </c>
      <c r="U8637">
        <v>231</v>
      </c>
      <c r="V8637">
        <v>221</v>
      </c>
      <c r="W8637">
        <v>233</v>
      </c>
      <c r="X8637">
        <v>78</v>
      </c>
      <c r="Y8637">
        <v>109</v>
      </c>
      <c r="Z8637">
        <v>118</v>
      </c>
      <c r="AA8637">
        <f t="shared" si="1790"/>
        <v>990</v>
      </c>
      <c r="AB8637">
        <f t="shared" si="1795"/>
        <v>1.6497192727704169E-4</v>
      </c>
      <c r="AC8637" s="175">
        <f t="shared" ref="AC8637" si="1805">SUM(AB8637:AB8640)/4</f>
        <v>1.723456725113943E-4</v>
      </c>
    </row>
    <row r="8638" spans="1:29">
      <c r="A8638" t="s">
        <v>18509</v>
      </c>
      <c r="B8638" t="s">
        <v>18510</v>
      </c>
      <c r="C8638">
        <v>2.99</v>
      </c>
      <c r="D8638">
        <v>3.45</v>
      </c>
      <c r="E8638">
        <v>2.37</v>
      </c>
      <c r="F8638">
        <v>3.55</v>
      </c>
      <c r="G8638">
        <v>4.46</v>
      </c>
      <c r="H8638">
        <v>2.39</v>
      </c>
      <c r="I8638">
        <v>4</v>
      </c>
      <c r="J8638">
        <v>4.97</v>
      </c>
      <c r="K8638">
        <v>2.7</v>
      </c>
      <c r="U8638">
        <v>228</v>
      </c>
      <c r="V8638">
        <v>229</v>
      </c>
      <c r="W8638">
        <v>241</v>
      </c>
      <c r="X8638">
        <v>83</v>
      </c>
      <c r="Y8638">
        <v>117</v>
      </c>
      <c r="Z8638">
        <v>139</v>
      </c>
      <c r="AA8638">
        <f t="shared" si="1790"/>
        <v>1037</v>
      </c>
      <c r="AB8638">
        <f t="shared" si="1795"/>
        <v>1.7280392786494164E-4</v>
      </c>
      <c r="AC8638" s="175"/>
    </row>
    <row r="8639" spans="1:29">
      <c r="A8639" t="s">
        <v>18511</v>
      </c>
      <c r="B8639" t="s">
        <v>18512</v>
      </c>
      <c r="C8639">
        <v>2.97</v>
      </c>
      <c r="D8639">
        <v>3.43</v>
      </c>
      <c r="E8639">
        <v>2.36</v>
      </c>
      <c r="F8639">
        <v>3.52</v>
      </c>
      <c r="G8639">
        <v>4.43</v>
      </c>
      <c r="H8639">
        <v>2.37</v>
      </c>
      <c r="I8639">
        <v>3.98</v>
      </c>
      <c r="J8639">
        <v>4.96</v>
      </c>
      <c r="K8639">
        <v>2.7</v>
      </c>
      <c r="U8639">
        <v>220</v>
      </c>
      <c r="V8639">
        <v>235</v>
      </c>
      <c r="W8639">
        <v>246</v>
      </c>
      <c r="X8639">
        <v>88</v>
      </c>
      <c r="Y8639">
        <v>123</v>
      </c>
      <c r="Z8639">
        <v>135</v>
      </c>
      <c r="AA8639">
        <f t="shared" si="1790"/>
        <v>1047</v>
      </c>
      <c r="AB8639">
        <f t="shared" si="1795"/>
        <v>1.7447031096875015E-4</v>
      </c>
      <c r="AC8639" s="175"/>
    </row>
    <row r="8640" spans="1:29">
      <c r="A8640" t="s">
        <v>18513</v>
      </c>
      <c r="B8640" t="s">
        <v>18514</v>
      </c>
      <c r="C8640">
        <v>2.96</v>
      </c>
      <c r="D8640">
        <v>3.42</v>
      </c>
      <c r="E8640">
        <v>2.36</v>
      </c>
      <c r="F8640">
        <v>3.49</v>
      </c>
      <c r="G8640">
        <v>4.41</v>
      </c>
      <c r="H8640">
        <v>2.36</v>
      </c>
      <c r="I8640">
        <v>3.97</v>
      </c>
      <c r="J8640">
        <v>4.96</v>
      </c>
      <c r="K8640">
        <v>2.7</v>
      </c>
      <c r="U8640">
        <v>211</v>
      </c>
      <c r="V8640">
        <v>236</v>
      </c>
      <c r="W8640">
        <v>245</v>
      </c>
      <c r="X8640">
        <v>102</v>
      </c>
      <c r="Y8640">
        <v>127</v>
      </c>
      <c r="Z8640">
        <v>142</v>
      </c>
      <c r="AA8640">
        <f t="shared" si="1790"/>
        <v>1063</v>
      </c>
      <c r="AB8640">
        <f t="shared" si="1795"/>
        <v>1.7713652393484375E-4</v>
      </c>
      <c r="AC8640" s="175"/>
    </row>
    <row r="8641" spans="1:29">
      <c r="A8641" t="s">
        <v>18515</v>
      </c>
      <c r="B8641" t="s">
        <v>18516</v>
      </c>
      <c r="C8641">
        <v>2.95</v>
      </c>
      <c r="D8641">
        <v>3.41</v>
      </c>
      <c r="E8641">
        <v>2.36</v>
      </c>
      <c r="F8641">
        <v>3.47</v>
      </c>
      <c r="G8641">
        <v>4.38</v>
      </c>
      <c r="H8641">
        <v>2.35</v>
      </c>
      <c r="I8641">
        <v>3.96</v>
      </c>
      <c r="J8641">
        <v>4.95</v>
      </c>
      <c r="K8641">
        <v>2.7</v>
      </c>
      <c r="U8641">
        <v>207</v>
      </c>
      <c r="V8641">
        <v>229</v>
      </c>
      <c r="W8641">
        <v>233</v>
      </c>
      <c r="X8641">
        <v>106</v>
      </c>
      <c r="Y8641">
        <v>138</v>
      </c>
      <c r="Z8641">
        <v>147</v>
      </c>
      <c r="AA8641">
        <f t="shared" si="1790"/>
        <v>1060</v>
      </c>
      <c r="AB8641">
        <f t="shared" si="1795"/>
        <v>1.7663660900370121E-4</v>
      </c>
      <c r="AC8641" s="175">
        <f t="shared" si="1789"/>
        <v>1.4164256382372267E-4</v>
      </c>
    </row>
    <row r="8642" spans="1:29">
      <c r="A8642" t="s">
        <v>18517</v>
      </c>
      <c r="B8642" t="s">
        <v>18518</v>
      </c>
      <c r="C8642">
        <v>2.96</v>
      </c>
      <c r="D8642">
        <v>3.42</v>
      </c>
      <c r="E8642">
        <v>2.36</v>
      </c>
      <c r="F8642">
        <v>3.48</v>
      </c>
      <c r="G8642">
        <v>4.4000000000000004</v>
      </c>
      <c r="H8642">
        <v>2.36</v>
      </c>
      <c r="I8642">
        <v>3.96</v>
      </c>
      <c r="J8642">
        <v>4.96</v>
      </c>
      <c r="K8642">
        <v>2.7</v>
      </c>
      <c r="U8642">
        <v>194</v>
      </c>
      <c r="V8642">
        <v>207</v>
      </c>
      <c r="W8642">
        <v>206</v>
      </c>
      <c r="X8642">
        <v>98</v>
      </c>
      <c r="Y8642">
        <v>134</v>
      </c>
      <c r="Z8642">
        <v>126</v>
      </c>
      <c r="AA8642">
        <f t="shared" si="1790"/>
        <v>965</v>
      </c>
      <c r="AB8642">
        <f t="shared" si="1795"/>
        <v>1.6080596951752044E-4</v>
      </c>
      <c r="AC8642" s="175"/>
    </row>
    <row r="8643" spans="1:29">
      <c r="A8643" t="s">
        <v>18519</v>
      </c>
      <c r="B8643" t="s">
        <v>18520</v>
      </c>
      <c r="C8643">
        <v>2.95</v>
      </c>
      <c r="D8643">
        <v>3.42</v>
      </c>
      <c r="E8643">
        <v>2.36</v>
      </c>
      <c r="F8643">
        <v>3.47</v>
      </c>
      <c r="G8643">
        <v>4.38</v>
      </c>
      <c r="H8643">
        <v>2.35</v>
      </c>
      <c r="I8643">
        <v>3.96</v>
      </c>
      <c r="J8643">
        <v>4.95</v>
      </c>
      <c r="K8643">
        <v>2.7</v>
      </c>
      <c r="U8643">
        <v>164</v>
      </c>
      <c r="V8643">
        <v>176</v>
      </c>
      <c r="W8643">
        <v>149</v>
      </c>
      <c r="X8643">
        <v>95</v>
      </c>
      <c r="Y8643">
        <v>122</v>
      </c>
      <c r="Z8643">
        <v>73</v>
      </c>
      <c r="AA8643">
        <f t="shared" si="1790"/>
        <v>779</v>
      </c>
      <c r="AB8643">
        <f t="shared" si="1795"/>
        <v>1.298112437866823E-4</v>
      </c>
      <c r="AC8643" s="175"/>
    </row>
    <row r="8644" spans="1:29">
      <c r="A8644" t="s">
        <v>18521</v>
      </c>
      <c r="B8644" t="s">
        <v>18522</v>
      </c>
      <c r="C8644">
        <v>2.95</v>
      </c>
      <c r="D8644">
        <v>3.41</v>
      </c>
      <c r="E8644">
        <v>2.36</v>
      </c>
      <c r="F8644">
        <v>3.46</v>
      </c>
      <c r="G8644">
        <v>4.37</v>
      </c>
      <c r="H8644">
        <v>2.35</v>
      </c>
      <c r="I8644">
        <v>3.95</v>
      </c>
      <c r="J8644">
        <v>4.95</v>
      </c>
      <c r="K8644">
        <v>2.7</v>
      </c>
      <c r="U8644">
        <v>155</v>
      </c>
      <c r="V8644">
        <v>129</v>
      </c>
      <c r="W8644">
        <v>120</v>
      </c>
      <c r="X8644">
        <v>71</v>
      </c>
      <c r="Y8644">
        <v>91</v>
      </c>
      <c r="Z8644">
        <v>30</v>
      </c>
      <c r="AA8644">
        <f t="shared" si="1790"/>
        <v>596</v>
      </c>
      <c r="AB8644">
        <f t="shared" si="1795"/>
        <v>9.9316432986986715E-5</v>
      </c>
      <c r="AC8644" s="175"/>
    </row>
    <row r="8645" spans="1:29">
      <c r="A8645" t="s">
        <v>18523</v>
      </c>
      <c r="B8645" t="s">
        <v>18524</v>
      </c>
      <c r="C8645">
        <v>2.94</v>
      </c>
      <c r="D8645">
        <v>3.41</v>
      </c>
      <c r="E8645">
        <v>2.35</v>
      </c>
      <c r="F8645">
        <v>3.46</v>
      </c>
      <c r="G8645">
        <v>4.37</v>
      </c>
      <c r="H8645">
        <v>2.35</v>
      </c>
      <c r="I8645">
        <v>3.95</v>
      </c>
      <c r="J8645">
        <v>4.95</v>
      </c>
      <c r="K8645">
        <v>2.7</v>
      </c>
      <c r="U8645">
        <v>165</v>
      </c>
      <c r="V8645">
        <v>117</v>
      </c>
      <c r="W8645">
        <v>129</v>
      </c>
      <c r="X8645">
        <v>72</v>
      </c>
      <c r="Y8645">
        <v>68</v>
      </c>
      <c r="Z8645">
        <v>13</v>
      </c>
      <c r="AA8645">
        <f t="shared" si="1790"/>
        <v>564</v>
      </c>
      <c r="AB8645">
        <f t="shared" si="1795"/>
        <v>9.3984007054799507E-5</v>
      </c>
      <c r="AC8645" s="175">
        <f t="shared" si="1791"/>
        <v>1.0081617778041436E-4</v>
      </c>
    </row>
    <row r="8646" spans="1:29">
      <c r="A8646" t="s">
        <v>18525</v>
      </c>
      <c r="B8646" t="s">
        <v>18526</v>
      </c>
      <c r="C8646">
        <v>2.94</v>
      </c>
      <c r="D8646">
        <v>3.41</v>
      </c>
      <c r="E8646">
        <v>2.35</v>
      </c>
      <c r="F8646">
        <v>3.46</v>
      </c>
      <c r="G8646">
        <v>4.38</v>
      </c>
      <c r="H8646">
        <v>2.35</v>
      </c>
      <c r="I8646">
        <v>3.95</v>
      </c>
      <c r="J8646">
        <v>4.95</v>
      </c>
      <c r="K8646">
        <v>2.7</v>
      </c>
      <c r="U8646">
        <v>171</v>
      </c>
      <c r="V8646">
        <v>126</v>
      </c>
      <c r="W8646">
        <v>133</v>
      </c>
      <c r="X8646">
        <v>84</v>
      </c>
      <c r="Y8646">
        <v>71</v>
      </c>
      <c r="Z8646">
        <v>15</v>
      </c>
      <c r="AA8646">
        <f t="shared" ref="AA8646:AA8709" si="1806">SUM(U8646:Z8646)</f>
        <v>600</v>
      </c>
      <c r="AB8646">
        <f t="shared" si="1795"/>
        <v>9.9982986228510119E-5</v>
      </c>
      <c r="AC8646" s="175"/>
    </row>
    <row r="8647" spans="1:29">
      <c r="A8647" t="s">
        <v>18527</v>
      </c>
      <c r="B8647" t="s">
        <v>18528</v>
      </c>
      <c r="C8647">
        <v>2.94</v>
      </c>
      <c r="D8647">
        <v>3.41</v>
      </c>
      <c r="E8647">
        <v>2.35</v>
      </c>
      <c r="F8647">
        <v>3.46</v>
      </c>
      <c r="G8647">
        <v>4.37</v>
      </c>
      <c r="H8647">
        <v>2.35</v>
      </c>
      <c r="I8647">
        <v>3.95</v>
      </c>
      <c r="J8647">
        <v>4.95</v>
      </c>
      <c r="K8647">
        <v>2.7</v>
      </c>
      <c r="U8647">
        <v>177</v>
      </c>
      <c r="V8647">
        <v>128</v>
      </c>
      <c r="W8647">
        <v>137</v>
      </c>
      <c r="X8647">
        <v>86</v>
      </c>
      <c r="Y8647">
        <v>69</v>
      </c>
      <c r="Z8647">
        <v>12</v>
      </c>
      <c r="AA8647">
        <f t="shared" si="1806"/>
        <v>609</v>
      </c>
      <c r="AB8647">
        <f t="shared" si="1795"/>
        <v>1.0148273102193777E-4</v>
      </c>
      <c r="AC8647" s="175"/>
    </row>
    <row r="8648" spans="1:29">
      <c r="A8648" t="s">
        <v>18529</v>
      </c>
      <c r="B8648" t="s">
        <v>18530</v>
      </c>
      <c r="C8648">
        <v>2.94</v>
      </c>
      <c r="D8648">
        <v>3.4</v>
      </c>
      <c r="E8648">
        <v>2.35</v>
      </c>
      <c r="F8648">
        <v>3.44</v>
      </c>
      <c r="G8648">
        <v>4.3600000000000003</v>
      </c>
      <c r="H8648">
        <v>2.34</v>
      </c>
      <c r="I8648">
        <v>3.94</v>
      </c>
      <c r="J8648">
        <v>4.9400000000000004</v>
      </c>
      <c r="K8648">
        <v>2.7</v>
      </c>
      <c r="U8648">
        <v>187</v>
      </c>
      <c r="V8648">
        <v>140</v>
      </c>
      <c r="W8648">
        <v>146</v>
      </c>
      <c r="X8648">
        <v>85</v>
      </c>
      <c r="Y8648">
        <v>66</v>
      </c>
      <c r="Z8648">
        <v>23</v>
      </c>
      <c r="AA8648">
        <f t="shared" si="1806"/>
        <v>647</v>
      </c>
      <c r="AB8648">
        <f t="shared" si="1795"/>
        <v>1.0781498681641008E-4</v>
      </c>
      <c r="AC8648" s="175"/>
    </row>
    <row r="8649" spans="1:29">
      <c r="A8649" t="s">
        <v>18531</v>
      </c>
      <c r="B8649" t="s">
        <v>18532</v>
      </c>
      <c r="C8649">
        <v>2.93</v>
      </c>
      <c r="D8649">
        <v>3.4</v>
      </c>
      <c r="E8649">
        <v>2.35</v>
      </c>
      <c r="F8649">
        <v>3.43</v>
      </c>
      <c r="G8649">
        <v>4.3499999999999996</v>
      </c>
      <c r="H8649">
        <v>2.33</v>
      </c>
      <c r="I8649">
        <v>3.94</v>
      </c>
      <c r="J8649">
        <v>4.9400000000000004</v>
      </c>
      <c r="K8649">
        <v>2.7</v>
      </c>
      <c r="U8649">
        <v>197</v>
      </c>
      <c r="V8649">
        <v>168</v>
      </c>
      <c r="W8649">
        <v>170</v>
      </c>
      <c r="X8649">
        <v>111</v>
      </c>
      <c r="Y8649">
        <v>106</v>
      </c>
      <c r="Z8649">
        <v>53</v>
      </c>
      <c r="AA8649">
        <f t="shared" si="1806"/>
        <v>805</v>
      </c>
      <c r="AB8649">
        <f t="shared" si="1795"/>
        <v>1.341438398565844E-4</v>
      </c>
      <c r="AC8649" s="175">
        <f t="shared" si="1792"/>
        <v>1.9917444048271117E-4</v>
      </c>
    </row>
    <row r="8650" spans="1:29">
      <c r="A8650" t="s">
        <v>18533</v>
      </c>
      <c r="B8650" t="s">
        <v>18534</v>
      </c>
      <c r="C8650">
        <v>2.93</v>
      </c>
      <c r="D8650">
        <v>3.4</v>
      </c>
      <c r="E8650">
        <v>2.35</v>
      </c>
      <c r="F8650">
        <v>3.42</v>
      </c>
      <c r="G8650">
        <v>4.34</v>
      </c>
      <c r="H8650">
        <v>2.33</v>
      </c>
      <c r="I8650">
        <v>3.94</v>
      </c>
      <c r="J8650">
        <v>4.9400000000000004</v>
      </c>
      <c r="K8650">
        <v>2.7</v>
      </c>
      <c r="U8650">
        <v>219</v>
      </c>
      <c r="V8650">
        <v>255</v>
      </c>
      <c r="W8650">
        <v>226</v>
      </c>
      <c r="X8650">
        <v>181</v>
      </c>
      <c r="Y8650">
        <v>144</v>
      </c>
      <c r="Z8650">
        <v>168</v>
      </c>
      <c r="AA8650">
        <f t="shared" si="1806"/>
        <v>1193</v>
      </c>
      <c r="AB8650">
        <f t="shared" si="1795"/>
        <v>1.9879950428435428E-4</v>
      </c>
      <c r="AC8650" s="175"/>
    </row>
    <row r="8651" spans="1:29">
      <c r="A8651" t="s">
        <v>18535</v>
      </c>
      <c r="B8651" t="s">
        <v>18536</v>
      </c>
      <c r="C8651">
        <v>2.93</v>
      </c>
      <c r="D8651">
        <v>3.39</v>
      </c>
      <c r="E8651">
        <v>2.35</v>
      </c>
      <c r="F8651">
        <v>3.41</v>
      </c>
      <c r="G8651">
        <v>4.33</v>
      </c>
      <c r="H8651">
        <v>2.33</v>
      </c>
      <c r="I8651">
        <v>3.93</v>
      </c>
      <c r="J8651">
        <v>4.9400000000000004</v>
      </c>
      <c r="K8651">
        <v>2.7</v>
      </c>
      <c r="U8651">
        <v>271</v>
      </c>
      <c r="V8651">
        <v>260</v>
      </c>
      <c r="W8651">
        <v>282</v>
      </c>
      <c r="X8651">
        <v>200</v>
      </c>
      <c r="Y8651">
        <v>122</v>
      </c>
      <c r="Z8651">
        <v>262</v>
      </c>
      <c r="AA8651">
        <f t="shared" si="1806"/>
        <v>1397</v>
      </c>
      <c r="AB8651">
        <f t="shared" si="1795"/>
        <v>2.3279371960204773E-4</v>
      </c>
      <c r="AC8651" s="175"/>
    </row>
    <row r="8652" spans="1:29">
      <c r="A8652" t="s">
        <v>18537</v>
      </c>
      <c r="B8652" t="s">
        <v>18538</v>
      </c>
      <c r="C8652">
        <v>2.92</v>
      </c>
      <c r="D8652">
        <v>3.39</v>
      </c>
      <c r="E8652">
        <v>2.34</v>
      </c>
      <c r="F8652">
        <v>3.39</v>
      </c>
      <c r="G8652">
        <v>4.32</v>
      </c>
      <c r="H8652">
        <v>2.3199999999999998</v>
      </c>
      <c r="I8652">
        <v>3.92</v>
      </c>
      <c r="J8652">
        <v>4.93</v>
      </c>
      <c r="K8652">
        <v>2.7</v>
      </c>
      <c r="U8652">
        <v>284</v>
      </c>
      <c r="V8652">
        <v>243</v>
      </c>
      <c r="W8652">
        <v>266</v>
      </c>
      <c r="X8652">
        <v>213</v>
      </c>
      <c r="Y8652">
        <v>154</v>
      </c>
      <c r="Z8652">
        <v>226</v>
      </c>
      <c r="AA8652">
        <f t="shared" si="1806"/>
        <v>1386</v>
      </c>
      <c r="AB8652">
        <f t="shared" si="1795"/>
        <v>2.3096069818785836E-4</v>
      </c>
      <c r="AC8652" s="175"/>
    </row>
    <row r="8653" spans="1:29">
      <c r="A8653" t="s">
        <v>18539</v>
      </c>
      <c r="B8653" t="s">
        <v>18540</v>
      </c>
      <c r="C8653">
        <v>2.91</v>
      </c>
      <c r="D8653">
        <v>3.38</v>
      </c>
      <c r="E8653">
        <v>2.34</v>
      </c>
      <c r="F8653">
        <v>3.37</v>
      </c>
      <c r="G8653">
        <v>4.29</v>
      </c>
      <c r="H8653">
        <v>2.31</v>
      </c>
      <c r="I8653">
        <v>3.91</v>
      </c>
      <c r="J8653">
        <v>4.93</v>
      </c>
      <c r="K8653">
        <v>2.7</v>
      </c>
      <c r="U8653">
        <v>294</v>
      </c>
      <c r="V8653">
        <v>244</v>
      </c>
      <c r="W8653">
        <v>261</v>
      </c>
      <c r="X8653">
        <v>168</v>
      </c>
      <c r="Y8653">
        <v>138</v>
      </c>
      <c r="Z8653">
        <v>171</v>
      </c>
      <c r="AA8653">
        <f t="shared" si="1806"/>
        <v>1276</v>
      </c>
      <c r="AB8653">
        <f t="shared" si="1795"/>
        <v>2.1263048404596485E-4</v>
      </c>
      <c r="AC8653" s="175">
        <f t="shared" si="1793"/>
        <v>1.9929941921549685E-4</v>
      </c>
    </row>
    <row r="8654" spans="1:29">
      <c r="A8654" t="s">
        <v>18541</v>
      </c>
      <c r="B8654" t="s">
        <v>18542</v>
      </c>
      <c r="C8654">
        <v>2.93</v>
      </c>
      <c r="D8654">
        <v>3.4</v>
      </c>
      <c r="E8654">
        <v>2.35</v>
      </c>
      <c r="F8654">
        <v>3.4</v>
      </c>
      <c r="G8654">
        <v>4.3099999999999996</v>
      </c>
      <c r="H8654">
        <v>2.31</v>
      </c>
      <c r="I8654">
        <v>3.94</v>
      </c>
      <c r="J8654">
        <v>4.9400000000000004</v>
      </c>
      <c r="K8654">
        <v>2.7</v>
      </c>
      <c r="U8654">
        <v>281</v>
      </c>
      <c r="V8654">
        <v>237</v>
      </c>
      <c r="W8654">
        <v>249</v>
      </c>
      <c r="X8654">
        <v>156</v>
      </c>
      <c r="Y8654">
        <v>140</v>
      </c>
      <c r="Z8654">
        <v>164</v>
      </c>
      <c r="AA8654">
        <f t="shared" si="1806"/>
        <v>1227</v>
      </c>
      <c r="AB8654">
        <f t="shared" si="1795"/>
        <v>2.0446520683730317E-4</v>
      </c>
      <c r="AC8654" s="175"/>
    </row>
    <row r="8655" spans="1:29">
      <c r="A8655" t="s">
        <v>18543</v>
      </c>
      <c r="B8655" t="s">
        <v>18544</v>
      </c>
      <c r="C8655">
        <v>2.99</v>
      </c>
      <c r="D8655">
        <v>3.45</v>
      </c>
      <c r="E8655">
        <v>2.37</v>
      </c>
      <c r="F8655">
        <v>3.49</v>
      </c>
      <c r="G8655">
        <v>4.3899999999999997</v>
      </c>
      <c r="H8655">
        <v>2.34</v>
      </c>
      <c r="I8655">
        <v>4</v>
      </c>
      <c r="J8655">
        <v>4.9800000000000004</v>
      </c>
      <c r="K8655">
        <v>2.7</v>
      </c>
      <c r="U8655">
        <v>268</v>
      </c>
      <c r="V8655">
        <v>231</v>
      </c>
      <c r="W8655">
        <v>238</v>
      </c>
      <c r="X8655">
        <v>145</v>
      </c>
      <c r="Y8655">
        <v>133</v>
      </c>
      <c r="Z8655">
        <v>149</v>
      </c>
      <c r="AA8655">
        <f t="shared" si="1806"/>
        <v>1164</v>
      </c>
      <c r="AB8655">
        <f t="shared" si="1795"/>
        <v>1.9396699328330961E-4</v>
      </c>
      <c r="AC8655" s="175"/>
    </row>
    <row r="8656" spans="1:29">
      <c r="A8656" t="s">
        <v>18545</v>
      </c>
      <c r="B8656" t="s">
        <v>18546</v>
      </c>
      <c r="C8656">
        <v>3.03</v>
      </c>
      <c r="D8656">
        <v>3.49</v>
      </c>
      <c r="E8656">
        <v>2.39</v>
      </c>
      <c r="F8656">
        <v>3.57</v>
      </c>
      <c r="G8656">
        <v>4.45</v>
      </c>
      <c r="H8656">
        <v>2.36</v>
      </c>
      <c r="I8656">
        <v>4.05</v>
      </c>
      <c r="J8656">
        <v>5</v>
      </c>
      <c r="K8656">
        <v>2.7</v>
      </c>
      <c r="U8656">
        <v>254</v>
      </c>
      <c r="V8656">
        <v>223</v>
      </c>
      <c r="W8656">
        <v>227</v>
      </c>
      <c r="X8656">
        <v>133</v>
      </c>
      <c r="Y8656">
        <v>129</v>
      </c>
      <c r="Z8656">
        <v>151</v>
      </c>
      <c r="AA8656">
        <f t="shared" si="1806"/>
        <v>1117</v>
      </c>
      <c r="AB8656">
        <f t="shared" si="1795"/>
        <v>1.8613499269540967E-4</v>
      </c>
      <c r="AC8656" s="175"/>
    </row>
    <row r="8657" spans="1:29">
      <c r="A8657" t="s">
        <v>18547</v>
      </c>
      <c r="B8657" t="s">
        <v>18548</v>
      </c>
      <c r="C8657">
        <v>3.06</v>
      </c>
      <c r="D8657">
        <v>3.5</v>
      </c>
      <c r="E8657">
        <v>2.4</v>
      </c>
      <c r="F8657">
        <v>3.61</v>
      </c>
      <c r="G8657">
        <v>4.49</v>
      </c>
      <c r="H8657">
        <v>2.38</v>
      </c>
      <c r="I8657">
        <v>4.07</v>
      </c>
      <c r="J8657">
        <v>5.0199999999999996</v>
      </c>
      <c r="K8657">
        <v>2.7</v>
      </c>
      <c r="U8657">
        <v>239</v>
      </c>
      <c r="V8657">
        <v>221</v>
      </c>
      <c r="W8657">
        <v>223</v>
      </c>
      <c r="X8657">
        <v>127</v>
      </c>
      <c r="Y8657">
        <v>130</v>
      </c>
      <c r="Z8657">
        <v>145</v>
      </c>
      <c r="AA8657">
        <f t="shared" si="1806"/>
        <v>1085</v>
      </c>
      <c r="AB8657">
        <f t="shared" si="1795"/>
        <v>1.8080256676322246E-4</v>
      </c>
      <c r="AC8657" s="175">
        <f t="shared" si="1794"/>
        <v>1.7297056617532249E-4</v>
      </c>
    </row>
    <row r="8658" spans="1:29">
      <c r="A8658" t="s">
        <v>18549</v>
      </c>
      <c r="B8658" t="s">
        <v>18550</v>
      </c>
      <c r="C8658">
        <v>3.06</v>
      </c>
      <c r="D8658">
        <v>3.51</v>
      </c>
      <c r="E8658">
        <v>2.4</v>
      </c>
      <c r="F8658">
        <v>3.63</v>
      </c>
      <c r="G8658">
        <v>4.51</v>
      </c>
      <c r="H8658">
        <v>2.39</v>
      </c>
      <c r="I8658">
        <v>4.07</v>
      </c>
      <c r="J8658">
        <v>5.0199999999999996</v>
      </c>
      <c r="K8658">
        <v>2.7</v>
      </c>
      <c r="U8658">
        <v>238</v>
      </c>
      <c r="V8658">
        <v>222</v>
      </c>
      <c r="W8658">
        <v>228</v>
      </c>
      <c r="X8658">
        <v>109</v>
      </c>
      <c r="Y8658">
        <v>119</v>
      </c>
      <c r="Z8658">
        <v>117</v>
      </c>
      <c r="AA8658">
        <f t="shared" si="1806"/>
        <v>1033</v>
      </c>
      <c r="AB8658">
        <f t="shared" si="1795"/>
        <v>1.7213737462341825E-4</v>
      </c>
      <c r="AC8658" s="175"/>
    </row>
    <row r="8659" spans="1:29">
      <c r="A8659" t="s">
        <v>18551</v>
      </c>
      <c r="B8659" t="s">
        <v>18552</v>
      </c>
      <c r="C8659">
        <v>3.05</v>
      </c>
      <c r="D8659">
        <v>3.5</v>
      </c>
      <c r="E8659">
        <v>2.4</v>
      </c>
      <c r="F8659">
        <v>3.63</v>
      </c>
      <c r="G8659">
        <v>4.5199999999999996</v>
      </c>
      <c r="H8659">
        <v>2.4</v>
      </c>
      <c r="I8659">
        <v>4.07</v>
      </c>
      <c r="J8659">
        <v>5.01</v>
      </c>
      <c r="K8659">
        <v>2.7</v>
      </c>
      <c r="U8659">
        <v>241</v>
      </c>
      <c r="V8659">
        <v>223</v>
      </c>
      <c r="W8659">
        <v>234</v>
      </c>
      <c r="X8659">
        <v>90</v>
      </c>
      <c r="Y8659">
        <v>122</v>
      </c>
      <c r="Z8659">
        <v>112</v>
      </c>
      <c r="AA8659">
        <f t="shared" si="1806"/>
        <v>1022</v>
      </c>
      <c r="AB8659">
        <f t="shared" si="1795"/>
        <v>1.703043532092289E-4</v>
      </c>
      <c r="AC8659" s="175"/>
    </row>
    <row r="8660" spans="1:29">
      <c r="A8660" t="s">
        <v>18553</v>
      </c>
      <c r="B8660" t="s">
        <v>18554</v>
      </c>
      <c r="C8660">
        <v>3.01</v>
      </c>
      <c r="D8660">
        <v>3.46</v>
      </c>
      <c r="E8660">
        <v>2.38</v>
      </c>
      <c r="F8660">
        <v>3.58</v>
      </c>
      <c r="G8660">
        <v>4.4800000000000004</v>
      </c>
      <c r="H8660">
        <v>2.39</v>
      </c>
      <c r="I8660">
        <v>4.0199999999999996</v>
      </c>
      <c r="J8660">
        <v>4.99</v>
      </c>
      <c r="K8660">
        <v>2.7</v>
      </c>
      <c r="U8660">
        <v>243</v>
      </c>
      <c r="V8660">
        <v>228</v>
      </c>
      <c r="W8660">
        <v>244</v>
      </c>
      <c r="X8660">
        <v>86</v>
      </c>
      <c r="Y8660">
        <v>111</v>
      </c>
      <c r="Z8660">
        <v>100</v>
      </c>
      <c r="AA8660">
        <f t="shared" si="1806"/>
        <v>1012</v>
      </c>
      <c r="AB8660">
        <f t="shared" si="1795"/>
        <v>1.6863797010542038E-4</v>
      </c>
      <c r="AC8660" s="175"/>
    </row>
    <row r="8661" spans="1:29">
      <c r="A8661" t="s">
        <v>18555</v>
      </c>
      <c r="B8661" t="s">
        <v>18556</v>
      </c>
      <c r="C8661">
        <v>2.95</v>
      </c>
      <c r="D8661">
        <v>3.41</v>
      </c>
      <c r="E8661">
        <v>2.36</v>
      </c>
      <c r="F8661">
        <v>3.49</v>
      </c>
      <c r="G8661">
        <v>4.4000000000000004</v>
      </c>
      <c r="H8661">
        <v>2.36</v>
      </c>
      <c r="I8661">
        <v>3.96</v>
      </c>
      <c r="J8661">
        <v>4.95</v>
      </c>
      <c r="K8661">
        <v>2.7</v>
      </c>
      <c r="U8661">
        <v>250</v>
      </c>
      <c r="V8661">
        <v>240</v>
      </c>
      <c r="W8661">
        <v>254</v>
      </c>
      <c r="X8661">
        <v>73</v>
      </c>
      <c r="Y8661">
        <v>109</v>
      </c>
      <c r="Z8661">
        <v>118</v>
      </c>
      <c r="AA8661">
        <f t="shared" si="1806"/>
        <v>1044</v>
      </c>
      <c r="AB8661">
        <f t="shared" si="1795"/>
        <v>1.7397039603760759E-4</v>
      </c>
      <c r="AC8661" s="175">
        <f t="shared" si="1796"/>
        <v>1.8163575831512671E-4</v>
      </c>
    </row>
    <row r="8662" spans="1:29">
      <c r="A8662" t="s">
        <v>18557</v>
      </c>
      <c r="B8662" t="s">
        <v>18558</v>
      </c>
      <c r="C8662">
        <v>2.91</v>
      </c>
      <c r="D8662">
        <v>3.38</v>
      </c>
      <c r="E8662">
        <v>2.34</v>
      </c>
      <c r="F8662">
        <v>3.42</v>
      </c>
      <c r="G8662">
        <v>4.3499999999999996</v>
      </c>
      <c r="H8662">
        <v>2.34</v>
      </c>
      <c r="I8662">
        <v>3.91</v>
      </c>
      <c r="J8662">
        <v>4.93</v>
      </c>
      <c r="K8662">
        <v>2.7</v>
      </c>
      <c r="U8662">
        <v>244</v>
      </c>
      <c r="V8662">
        <v>247</v>
      </c>
      <c r="W8662">
        <v>262</v>
      </c>
      <c r="X8662">
        <v>84</v>
      </c>
      <c r="Y8662">
        <v>117</v>
      </c>
      <c r="Z8662">
        <v>139</v>
      </c>
      <c r="AA8662">
        <f t="shared" si="1806"/>
        <v>1093</v>
      </c>
      <c r="AB8662">
        <f t="shared" ref="AB8662:AB8725" si="1807">AA8662/$AD$4</f>
        <v>1.8213567324626927E-4</v>
      </c>
      <c r="AC8662" s="175"/>
    </row>
    <row r="8663" spans="1:29">
      <c r="A8663" t="s">
        <v>18559</v>
      </c>
      <c r="B8663" t="s">
        <v>18560</v>
      </c>
      <c r="C8663">
        <v>2.87</v>
      </c>
      <c r="D8663">
        <v>3.35</v>
      </c>
      <c r="E8663">
        <v>2.33</v>
      </c>
      <c r="F8663">
        <v>3.36</v>
      </c>
      <c r="G8663">
        <v>4.29</v>
      </c>
      <c r="H8663">
        <v>2.3199999999999998</v>
      </c>
      <c r="I8663">
        <v>3.87</v>
      </c>
      <c r="J8663">
        <v>4.9000000000000004</v>
      </c>
      <c r="K8663">
        <v>2.7</v>
      </c>
      <c r="U8663">
        <v>237</v>
      </c>
      <c r="V8663">
        <v>252</v>
      </c>
      <c r="W8663">
        <v>266</v>
      </c>
      <c r="X8663">
        <v>90</v>
      </c>
      <c r="Y8663">
        <v>123</v>
      </c>
      <c r="Z8663">
        <v>135</v>
      </c>
      <c r="AA8663">
        <f t="shared" si="1806"/>
        <v>1103</v>
      </c>
      <c r="AB8663">
        <f t="shared" si="1807"/>
        <v>1.8380205635007776E-4</v>
      </c>
      <c r="AC8663" s="175"/>
    </row>
    <row r="8664" spans="1:29">
      <c r="A8664" t="s">
        <v>18561</v>
      </c>
      <c r="B8664" t="s">
        <v>18562</v>
      </c>
      <c r="C8664">
        <v>2.83</v>
      </c>
      <c r="D8664">
        <v>3.31</v>
      </c>
      <c r="E8664">
        <v>2.31</v>
      </c>
      <c r="F8664">
        <v>3.28</v>
      </c>
      <c r="G8664">
        <v>4.2300000000000004</v>
      </c>
      <c r="H8664">
        <v>2.29</v>
      </c>
      <c r="I8664">
        <v>3.83</v>
      </c>
      <c r="J8664">
        <v>4.88</v>
      </c>
      <c r="K8664">
        <v>2.7</v>
      </c>
      <c r="U8664">
        <v>225</v>
      </c>
      <c r="V8664">
        <v>251</v>
      </c>
      <c r="W8664">
        <v>264</v>
      </c>
      <c r="X8664">
        <v>111</v>
      </c>
      <c r="Y8664">
        <v>127</v>
      </c>
      <c r="Z8664">
        <v>142</v>
      </c>
      <c r="AA8664">
        <f t="shared" si="1806"/>
        <v>1120</v>
      </c>
      <c r="AB8664">
        <f t="shared" si="1807"/>
        <v>1.8663490762655221E-4</v>
      </c>
      <c r="AC8664" s="175"/>
    </row>
    <row r="8665" spans="1:29">
      <c r="A8665" t="s">
        <v>18563</v>
      </c>
      <c r="B8665" t="s">
        <v>18564</v>
      </c>
      <c r="C8665">
        <v>2.8</v>
      </c>
      <c r="D8665">
        <v>3.28</v>
      </c>
      <c r="E8665">
        <v>2.29</v>
      </c>
      <c r="F8665">
        <v>3.23</v>
      </c>
      <c r="G8665">
        <v>4.1900000000000004</v>
      </c>
      <c r="H8665">
        <v>2.2799999999999998</v>
      </c>
      <c r="I8665">
        <v>3.79</v>
      </c>
      <c r="J8665">
        <v>4.8600000000000003</v>
      </c>
      <c r="K8665">
        <v>2.7</v>
      </c>
      <c r="U8665">
        <v>219</v>
      </c>
      <c r="V8665">
        <v>242</v>
      </c>
      <c r="W8665">
        <v>251</v>
      </c>
      <c r="X8665">
        <v>110</v>
      </c>
      <c r="Y8665">
        <v>138</v>
      </c>
      <c r="Z8665">
        <v>147</v>
      </c>
      <c r="AA8665">
        <f t="shared" si="1806"/>
        <v>1107</v>
      </c>
      <c r="AB8665">
        <f t="shared" si="1807"/>
        <v>1.8446860959160115E-4</v>
      </c>
      <c r="AC8665" s="175">
        <f t="shared" si="1797"/>
        <v>1.4884967074769444E-4</v>
      </c>
    </row>
    <row r="8666" spans="1:29">
      <c r="A8666" t="s">
        <v>18565</v>
      </c>
      <c r="B8666" t="s">
        <v>18566</v>
      </c>
      <c r="C8666">
        <v>2.77</v>
      </c>
      <c r="D8666">
        <v>3.26</v>
      </c>
      <c r="E8666">
        <v>2.2799999999999998</v>
      </c>
      <c r="F8666">
        <v>3.18</v>
      </c>
      <c r="G8666">
        <v>4.1399999999999997</v>
      </c>
      <c r="H8666">
        <v>2.2599999999999998</v>
      </c>
      <c r="I8666">
        <v>3.77</v>
      </c>
      <c r="J8666">
        <v>4.84</v>
      </c>
      <c r="K8666">
        <v>2.7</v>
      </c>
      <c r="U8666">
        <v>206</v>
      </c>
      <c r="V8666">
        <v>220</v>
      </c>
      <c r="W8666">
        <v>223</v>
      </c>
      <c r="X8666">
        <v>105</v>
      </c>
      <c r="Y8666">
        <v>134</v>
      </c>
      <c r="Z8666">
        <v>126</v>
      </c>
      <c r="AA8666">
        <f t="shared" si="1806"/>
        <v>1014</v>
      </c>
      <c r="AB8666">
        <f t="shared" si="1807"/>
        <v>1.6897124672618209E-4</v>
      </c>
      <c r="AC8666" s="175"/>
    </row>
    <row r="8667" spans="1:29">
      <c r="A8667" t="s">
        <v>18567</v>
      </c>
      <c r="B8667" t="s">
        <v>18568</v>
      </c>
      <c r="C8667">
        <v>2.73</v>
      </c>
      <c r="D8667">
        <v>3.23</v>
      </c>
      <c r="E8667">
        <v>2.27</v>
      </c>
      <c r="F8667">
        <v>3.12</v>
      </c>
      <c r="G8667">
        <v>4.0999999999999996</v>
      </c>
      <c r="H8667">
        <v>2.25</v>
      </c>
      <c r="I8667">
        <v>3.72</v>
      </c>
      <c r="J8667">
        <v>4.8099999999999996</v>
      </c>
      <c r="K8667">
        <v>2.7</v>
      </c>
      <c r="U8667">
        <v>180</v>
      </c>
      <c r="V8667">
        <v>188</v>
      </c>
      <c r="W8667">
        <v>163</v>
      </c>
      <c r="X8667">
        <v>95</v>
      </c>
      <c r="Y8667">
        <v>122</v>
      </c>
      <c r="Z8667">
        <v>73</v>
      </c>
      <c r="AA8667">
        <f t="shared" si="1806"/>
        <v>821</v>
      </c>
      <c r="AB8667">
        <f t="shared" si="1807"/>
        <v>1.3681005282267802E-4</v>
      </c>
      <c r="AC8667" s="175"/>
    </row>
    <row r="8668" spans="1:29">
      <c r="A8668" t="s">
        <v>18569</v>
      </c>
      <c r="B8668" t="s">
        <v>18570</v>
      </c>
      <c r="C8668">
        <v>2.7</v>
      </c>
      <c r="D8668">
        <v>3.2</v>
      </c>
      <c r="E8668">
        <v>2.2599999999999998</v>
      </c>
      <c r="F8668">
        <v>3.07</v>
      </c>
      <c r="G8668">
        <v>4.05</v>
      </c>
      <c r="H8668">
        <v>2.23</v>
      </c>
      <c r="I8668">
        <v>3.69</v>
      </c>
      <c r="J8668">
        <v>4.8</v>
      </c>
      <c r="K8668">
        <v>2.7</v>
      </c>
      <c r="U8668">
        <v>167</v>
      </c>
      <c r="V8668">
        <v>137</v>
      </c>
      <c r="W8668">
        <v>135</v>
      </c>
      <c r="X8668">
        <v>71</v>
      </c>
      <c r="Y8668">
        <v>91</v>
      </c>
      <c r="Z8668">
        <v>30</v>
      </c>
      <c r="AA8668">
        <f t="shared" si="1806"/>
        <v>631</v>
      </c>
      <c r="AB8668">
        <f t="shared" si="1807"/>
        <v>1.0514877385031647E-4</v>
      </c>
      <c r="AC8668" s="175"/>
    </row>
    <row r="8669" spans="1:29">
      <c r="A8669" t="s">
        <v>18571</v>
      </c>
      <c r="B8669" t="s">
        <v>18572</v>
      </c>
      <c r="C8669">
        <v>2.67</v>
      </c>
      <c r="D8669">
        <v>3.17</v>
      </c>
      <c r="E8669">
        <v>2.2400000000000002</v>
      </c>
      <c r="F8669">
        <v>3.04</v>
      </c>
      <c r="G8669">
        <v>4.03</v>
      </c>
      <c r="H8669">
        <v>2.23</v>
      </c>
      <c r="I8669">
        <v>3.66</v>
      </c>
      <c r="J8669">
        <v>4.78</v>
      </c>
      <c r="K8669">
        <v>2.7</v>
      </c>
      <c r="U8669">
        <v>189</v>
      </c>
      <c r="V8669">
        <v>137</v>
      </c>
      <c r="W8669">
        <v>153</v>
      </c>
      <c r="X8669">
        <v>88</v>
      </c>
      <c r="Y8669">
        <v>68</v>
      </c>
      <c r="Z8669">
        <v>13</v>
      </c>
      <c r="AA8669">
        <f t="shared" si="1806"/>
        <v>648</v>
      </c>
      <c r="AB8669">
        <f t="shared" si="1807"/>
        <v>1.0798162512679093E-4</v>
      </c>
      <c r="AC8669" s="175">
        <f t="shared" si="1798"/>
        <v>1.1193928499833612E-4</v>
      </c>
    </row>
    <row r="8670" spans="1:29">
      <c r="A8670" t="s">
        <v>18573</v>
      </c>
      <c r="B8670" t="s">
        <v>18574</v>
      </c>
      <c r="C8670">
        <v>2.65</v>
      </c>
      <c r="D8670">
        <v>3.15</v>
      </c>
      <c r="E8670">
        <v>2.23</v>
      </c>
      <c r="F8670">
        <v>3</v>
      </c>
      <c r="G8670">
        <v>3.99</v>
      </c>
      <c r="H8670">
        <v>2.2200000000000002</v>
      </c>
      <c r="I8670">
        <v>3.63</v>
      </c>
      <c r="J8670">
        <v>4.76</v>
      </c>
      <c r="K8670">
        <v>2.7</v>
      </c>
      <c r="U8670">
        <v>183</v>
      </c>
      <c r="V8670">
        <v>146</v>
      </c>
      <c r="W8670">
        <v>157</v>
      </c>
      <c r="X8670">
        <v>88</v>
      </c>
      <c r="Y8670">
        <v>71</v>
      </c>
      <c r="Z8670">
        <v>15</v>
      </c>
      <c r="AA8670">
        <f t="shared" si="1806"/>
        <v>660</v>
      </c>
      <c r="AB8670">
        <f t="shared" si="1807"/>
        <v>1.0998128485136113E-4</v>
      </c>
      <c r="AC8670" s="175"/>
    </row>
    <row r="8671" spans="1:29">
      <c r="A8671" t="s">
        <v>18575</v>
      </c>
      <c r="B8671" t="s">
        <v>18576</v>
      </c>
      <c r="C8671">
        <v>2.63</v>
      </c>
      <c r="D8671">
        <v>3.13</v>
      </c>
      <c r="E8671">
        <v>2.23</v>
      </c>
      <c r="F8671">
        <v>2.94</v>
      </c>
      <c r="G8671">
        <v>3.94</v>
      </c>
      <c r="H8671">
        <v>2.19</v>
      </c>
      <c r="I8671">
        <v>3.61</v>
      </c>
      <c r="J8671">
        <v>4.75</v>
      </c>
      <c r="K8671">
        <v>2.7</v>
      </c>
      <c r="U8671">
        <v>202</v>
      </c>
      <c r="V8671">
        <v>149</v>
      </c>
      <c r="W8671">
        <v>162</v>
      </c>
      <c r="X8671">
        <v>67</v>
      </c>
      <c r="Y8671">
        <v>69</v>
      </c>
      <c r="Z8671">
        <v>12</v>
      </c>
      <c r="AA8671">
        <f t="shared" si="1806"/>
        <v>661</v>
      </c>
      <c r="AB8671">
        <f t="shared" si="1807"/>
        <v>1.1014792316174197E-4</v>
      </c>
      <c r="AC8671" s="175"/>
    </row>
    <row r="8672" spans="1:29">
      <c r="A8672" t="s">
        <v>18577</v>
      </c>
      <c r="B8672" t="s">
        <v>18578</v>
      </c>
      <c r="C8672">
        <v>2.61</v>
      </c>
      <c r="D8672">
        <v>3.12</v>
      </c>
      <c r="E8672">
        <v>2.2200000000000002</v>
      </c>
      <c r="F8672">
        <v>2.92</v>
      </c>
      <c r="G8672">
        <v>3.92</v>
      </c>
      <c r="H8672">
        <v>2.19</v>
      </c>
      <c r="I8672">
        <v>3.59</v>
      </c>
      <c r="J8672">
        <v>4.7300000000000004</v>
      </c>
      <c r="K8672">
        <v>2.7</v>
      </c>
      <c r="U8672">
        <v>210</v>
      </c>
      <c r="V8672">
        <v>163</v>
      </c>
      <c r="W8672">
        <v>172</v>
      </c>
      <c r="X8672">
        <v>84</v>
      </c>
      <c r="Y8672">
        <v>66</v>
      </c>
      <c r="Z8672">
        <v>23</v>
      </c>
      <c r="AA8672">
        <f t="shared" si="1806"/>
        <v>718</v>
      </c>
      <c r="AB8672">
        <f t="shared" si="1807"/>
        <v>1.1964630685345043E-4</v>
      </c>
      <c r="AC8672" s="175"/>
    </row>
    <row r="8673" spans="1:29">
      <c r="A8673" t="s">
        <v>18579</v>
      </c>
      <c r="B8673" t="s">
        <v>18580</v>
      </c>
      <c r="C8673">
        <v>2.58</v>
      </c>
      <c r="D8673">
        <v>3.09</v>
      </c>
      <c r="E8673">
        <v>2.21</v>
      </c>
      <c r="F8673">
        <v>2.87</v>
      </c>
      <c r="G8673">
        <v>3.88</v>
      </c>
      <c r="H8673">
        <v>2.17</v>
      </c>
      <c r="I8673">
        <v>3.55</v>
      </c>
      <c r="J8673">
        <v>4.71</v>
      </c>
      <c r="K8673">
        <v>2.7</v>
      </c>
      <c r="U8673">
        <v>223</v>
      </c>
      <c r="V8673">
        <v>195</v>
      </c>
      <c r="W8673">
        <v>199</v>
      </c>
      <c r="X8673">
        <v>104</v>
      </c>
      <c r="Y8673">
        <v>106</v>
      </c>
      <c r="Z8673">
        <v>53</v>
      </c>
      <c r="AA8673">
        <f t="shared" si="1806"/>
        <v>880</v>
      </c>
      <c r="AB8673">
        <f t="shared" si="1807"/>
        <v>1.4664171313514816E-4</v>
      </c>
      <c r="AC8673" s="175">
        <f t="shared" si="1799"/>
        <v>2.1446350546015417E-4</v>
      </c>
    </row>
    <row r="8674" spans="1:29">
      <c r="A8674" t="s">
        <v>18581</v>
      </c>
      <c r="B8674" t="s">
        <v>18582</v>
      </c>
      <c r="C8674">
        <v>2.5499999999999998</v>
      </c>
      <c r="D8674">
        <v>3.06</v>
      </c>
      <c r="E8674">
        <v>2.19</v>
      </c>
      <c r="F8674">
        <v>2.83</v>
      </c>
      <c r="G8674">
        <v>3.84</v>
      </c>
      <c r="H8674">
        <v>2.15</v>
      </c>
      <c r="I8674">
        <v>3.52</v>
      </c>
      <c r="J8674">
        <v>4.6900000000000004</v>
      </c>
      <c r="K8674">
        <v>2.7</v>
      </c>
      <c r="U8674">
        <v>275</v>
      </c>
      <c r="V8674">
        <v>294</v>
      </c>
      <c r="W8674">
        <v>266</v>
      </c>
      <c r="X8674">
        <v>125</v>
      </c>
      <c r="Y8674">
        <v>144</v>
      </c>
      <c r="Z8674">
        <v>168</v>
      </c>
      <c r="AA8674">
        <f t="shared" si="1806"/>
        <v>1272</v>
      </c>
      <c r="AB8674">
        <f t="shared" si="1807"/>
        <v>2.1196393080444143E-4</v>
      </c>
      <c r="AC8674" s="175"/>
    </row>
    <row r="8675" spans="1:29">
      <c r="A8675" t="s">
        <v>18583</v>
      </c>
      <c r="B8675" t="s">
        <v>18584</v>
      </c>
      <c r="C8675">
        <v>2.54</v>
      </c>
      <c r="D8675">
        <v>3.05</v>
      </c>
      <c r="E8675">
        <v>2.19</v>
      </c>
      <c r="F8675">
        <v>2.8</v>
      </c>
      <c r="G8675">
        <v>3.82</v>
      </c>
      <c r="H8675">
        <v>2.15</v>
      </c>
      <c r="I8675">
        <v>3.5</v>
      </c>
      <c r="J8675">
        <v>4.68</v>
      </c>
      <c r="K8675">
        <v>2.7</v>
      </c>
      <c r="U8675">
        <v>313</v>
      </c>
      <c r="V8675">
        <v>298</v>
      </c>
      <c r="W8675">
        <v>334</v>
      </c>
      <c r="X8675">
        <v>188</v>
      </c>
      <c r="Y8675">
        <v>122</v>
      </c>
      <c r="Z8675">
        <v>262</v>
      </c>
      <c r="AA8675">
        <f t="shared" si="1806"/>
        <v>1517</v>
      </c>
      <c r="AB8675">
        <f t="shared" si="1807"/>
        <v>2.5279031684774972E-4</v>
      </c>
      <c r="AC8675" s="175"/>
    </row>
    <row r="8676" spans="1:29">
      <c r="A8676" t="s">
        <v>18585</v>
      </c>
      <c r="B8676" t="s">
        <v>18586</v>
      </c>
      <c r="C8676">
        <v>2.5299999999999998</v>
      </c>
      <c r="D8676">
        <v>3.04</v>
      </c>
      <c r="E8676">
        <v>2.1800000000000002</v>
      </c>
      <c r="F8676">
        <v>2.78</v>
      </c>
      <c r="G8676">
        <v>3.8</v>
      </c>
      <c r="H8676">
        <v>2.14</v>
      </c>
      <c r="I8676">
        <v>3.49</v>
      </c>
      <c r="J8676">
        <v>4.68</v>
      </c>
      <c r="K8676">
        <v>2.7</v>
      </c>
      <c r="U8676">
        <v>305</v>
      </c>
      <c r="V8676">
        <v>280</v>
      </c>
      <c r="W8676">
        <v>314</v>
      </c>
      <c r="X8676">
        <v>200</v>
      </c>
      <c r="Y8676">
        <v>154</v>
      </c>
      <c r="Z8676">
        <v>226</v>
      </c>
      <c r="AA8676">
        <f t="shared" si="1806"/>
        <v>1479</v>
      </c>
      <c r="AB8676">
        <f t="shared" si="1807"/>
        <v>2.4645806105327741E-4</v>
      </c>
      <c r="AC8676" s="175"/>
    </row>
    <row r="8677" spans="1:29">
      <c r="A8677" t="s">
        <v>18587</v>
      </c>
      <c r="B8677" t="s">
        <v>18588</v>
      </c>
      <c r="C8677">
        <v>2.5299999999999998</v>
      </c>
      <c r="D8677">
        <v>3.05</v>
      </c>
      <c r="E8677">
        <v>2.19</v>
      </c>
      <c r="F8677">
        <v>2.78</v>
      </c>
      <c r="G8677">
        <v>3.79</v>
      </c>
      <c r="H8677">
        <v>2.13</v>
      </c>
      <c r="I8677">
        <v>3.5</v>
      </c>
      <c r="J8677">
        <v>4.68</v>
      </c>
      <c r="K8677">
        <v>2.7</v>
      </c>
      <c r="U8677">
        <v>315</v>
      </c>
      <c r="V8677">
        <v>282</v>
      </c>
      <c r="W8677">
        <v>307</v>
      </c>
      <c r="X8677">
        <v>149</v>
      </c>
      <c r="Y8677">
        <v>138</v>
      </c>
      <c r="Z8677">
        <v>171</v>
      </c>
      <c r="AA8677">
        <f t="shared" si="1806"/>
        <v>1362</v>
      </c>
      <c r="AB8677">
        <f t="shared" si="1807"/>
        <v>2.2696137873871796E-4</v>
      </c>
      <c r="AC8677" s="175">
        <f t="shared" ref="AC8677" si="1808">SUM(AB8677:AB8680)/4</f>
        <v>2.135053351754643E-4</v>
      </c>
    </row>
    <row r="8678" spans="1:29">
      <c r="A8678" t="s">
        <v>18589</v>
      </c>
      <c r="B8678" t="s">
        <v>18590</v>
      </c>
      <c r="C8678">
        <v>2.59</v>
      </c>
      <c r="D8678">
        <v>3.1</v>
      </c>
      <c r="E8678">
        <v>2.21</v>
      </c>
      <c r="F8678">
        <v>2.81</v>
      </c>
      <c r="G8678">
        <v>3.8</v>
      </c>
      <c r="H8678">
        <v>2.11</v>
      </c>
      <c r="I8678">
        <v>3.56</v>
      </c>
      <c r="J8678">
        <v>4.72</v>
      </c>
      <c r="K8678">
        <v>2.7</v>
      </c>
      <c r="U8678">
        <v>300</v>
      </c>
      <c r="V8678">
        <v>275</v>
      </c>
      <c r="W8678">
        <v>294</v>
      </c>
      <c r="X8678">
        <v>130</v>
      </c>
      <c r="Y8678">
        <v>140</v>
      </c>
      <c r="Z8678">
        <v>164</v>
      </c>
      <c r="AA8678">
        <f t="shared" si="1806"/>
        <v>1303</v>
      </c>
      <c r="AB8678">
        <f t="shared" si="1807"/>
        <v>2.1712971842624779E-4</v>
      </c>
      <c r="AC8678" s="175"/>
    </row>
    <row r="8679" spans="1:29">
      <c r="A8679" t="s">
        <v>18591</v>
      </c>
      <c r="B8679" t="s">
        <v>18592</v>
      </c>
      <c r="C8679">
        <v>2.67</v>
      </c>
      <c r="D8679">
        <v>3.17</v>
      </c>
      <c r="E8679">
        <v>2.2400000000000002</v>
      </c>
      <c r="F8679">
        <v>2.89</v>
      </c>
      <c r="G8679">
        <v>3.84</v>
      </c>
      <c r="H8679">
        <v>2.11</v>
      </c>
      <c r="I8679">
        <v>3.65</v>
      </c>
      <c r="J8679">
        <v>4.7699999999999996</v>
      </c>
      <c r="K8679">
        <v>2.7</v>
      </c>
      <c r="U8679">
        <v>277</v>
      </c>
      <c r="V8679">
        <v>268</v>
      </c>
      <c r="W8679">
        <v>282</v>
      </c>
      <c r="X8679">
        <v>150</v>
      </c>
      <c r="Y8679">
        <v>133</v>
      </c>
      <c r="Z8679">
        <v>149</v>
      </c>
      <c r="AA8679">
        <f t="shared" si="1806"/>
        <v>1259</v>
      </c>
      <c r="AB8679">
        <f t="shared" si="1807"/>
        <v>2.0979763276949038E-4</v>
      </c>
      <c r="AC8679" s="175"/>
    </row>
    <row r="8680" spans="1:29">
      <c r="A8680" t="s">
        <v>18593</v>
      </c>
      <c r="B8680" t="s">
        <v>18594</v>
      </c>
      <c r="C8680">
        <v>2.73</v>
      </c>
      <c r="D8680">
        <v>3.22</v>
      </c>
      <c r="E8680">
        <v>2.27</v>
      </c>
      <c r="F8680">
        <v>2.98</v>
      </c>
      <c r="G8680">
        <v>3.92</v>
      </c>
      <c r="H8680">
        <v>2.14</v>
      </c>
      <c r="I8680">
        <v>3.72</v>
      </c>
      <c r="J8680">
        <v>4.8099999999999996</v>
      </c>
      <c r="K8680">
        <v>2.7</v>
      </c>
      <c r="U8680">
        <v>283</v>
      </c>
      <c r="V8680">
        <v>259</v>
      </c>
      <c r="W8680">
        <v>270</v>
      </c>
      <c r="X8680">
        <v>109</v>
      </c>
      <c r="Y8680">
        <v>129</v>
      </c>
      <c r="Z8680">
        <v>151</v>
      </c>
      <c r="AA8680">
        <f t="shared" si="1806"/>
        <v>1201</v>
      </c>
      <c r="AB8680">
        <f t="shared" si="1807"/>
        <v>2.0013261076740109E-4</v>
      </c>
      <c r="AC8680" s="175"/>
    </row>
    <row r="8681" spans="1:29">
      <c r="A8681" t="s">
        <v>18595</v>
      </c>
      <c r="B8681" t="s">
        <v>18596</v>
      </c>
      <c r="C8681">
        <v>2.76</v>
      </c>
      <c r="D8681">
        <v>3.25</v>
      </c>
      <c r="E8681">
        <v>2.2799999999999998</v>
      </c>
      <c r="F8681">
        <v>3.05</v>
      </c>
      <c r="G8681">
        <v>3.99</v>
      </c>
      <c r="H8681">
        <v>2.17</v>
      </c>
      <c r="I8681">
        <v>3.76</v>
      </c>
      <c r="J8681">
        <v>4.83</v>
      </c>
      <c r="K8681">
        <v>2.7</v>
      </c>
      <c r="U8681">
        <v>259</v>
      </c>
      <c r="V8681">
        <v>256</v>
      </c>
      <c r="W8681">
        <v>265</v>
      </c>
      <c r="X8681">
        <v>107</v>
      </c>
      <c r="Y8681">
        <v>130</v>
      </c>
      <c r="Z8681">
        <v>145</v>
      </c>
      <c r="AA8681">
        <f t="shared" si="1806"/>
        <v>1162</v>
      </c>
      <c r="AB8681">
        <f t="shared" si="1807"/>
        <v>1.9363371666254793E-4</v>
      </c>
      <c r="AC8681" s="175">
        <f t="shared" si="1801"/>
        <v>1.8705150340250434E-4</v>
      </c>
    </row>
    <row r="8682" spans="1:29">
      <c r="A8682" t="s">
        <v>18597</v>
      </c>
      <c r="B8682" t="s">
        <v>18598</v>
      </c>
      <c r="C8682">
        <v>2.78</v>
      </c>
      <c r="D8682">
        <v>3.27</v>
      </c>
      <c r="E8682">
        <v>2.29</v>
      </c>
      <c r="F8682">
        <v>3.11</v>
      </c>
      <c r="G8682">
        <v>4.05</v>
      </c>
      <c r="H8682">
        <v>2.2000000000000002</v>
      </c>
      <c r="I8682">
        <v>3.78</v>
      </c>
      <c r="J8682">
        <v>4.8499999999999996</v>
      </c>
      <c r="K8682">
        <v>2.7</v>
      </c>
      <c r="U8682">
        <v>249</v>
      </c>
      <c r="V8682">
        <v>258</v>
      </c>
      <c r="W8682">
        <v>270</v>
      </c>
      <c r="X8682">
        <v>86</v>
      </c>
      <c r="Y8682">
        <v>119</v>
      </c>
      <c r="Z8682">
        <v>117</v>
      </c>
      <c r="AA8682">
        <f t="shared" si="1806"/>
        <v>1099</v>
      </c>
      <c r="AB8682">
        <f t="shared" si="1807"/>
        <v>1.8313550310855437E-4</v>
      </c>
      <c r="AC8682" s="175"/>
    </row>
    <row r="8683" spans="1:29">
      <c r="A8683" t="s">
        <v>18599</v>
      </c>
      <c r="B8683" t="s">
        <v>18600</v>
      </c>
      <c r="C8683">
        <v>2.77</v>
      </c>
      <c r="D8683">
        <v>3.26</v>
      </c>
      <c r="E8683">
        <v>2.2799999999999998</v>
      </c>
      <c r="F8683">
        <v>3.11</v>
      </c>
      <c r="G8683">
        <v>4.0599999999999996</v>
      </c>
      <c r="H8683">
        <v>2.21</v>
      </c>
      <c r="I8683">
        <v>3.76</v>
      </c>
      <c r="J8683">
        <v>4.84</v>
      </c>
      <c r="K8683">
        <v>2.7</v>
      </c>
      <c r="U8683">
        <v>229</v>
      </c>
      <c r="V8683">
        <v>258</v>
      </c>
      <c r="W8683">
        <v>277</v>
      </c>
      <c r="X8683">
        <v>122</v>
      </c>
      <c r="Y8683">
        <v>122</v>
      </c>
      <c r="Z8683">
        <v>112</v>
      </c>
      <c r="AA8683">
        <f t="shared" si="1806"/>
        <v>1120</v>
      </c>
      <c r="AB8683">
        <f t="shared" si="1807"/>
        <v>1.8663490762655221E-4</v>
      </c>
      <c r="AC8683" s="175"/>
    </row>
    <row r="8684" spans="1:29">
      <c r="A8684" t="s">
        <v>18601</v>
      </c>
      <c r="B8684" t="s">
        <v>18602</v>
      </c>
      <c r="C8684">
        <v>2.72</v>
      </c>
      <c r="D8684">
        <v>3.22</v>
      </c>
      <c r="E8684">
        <v>2.2599999999999998</v>
      </c>
      <c r="F8684">
        <v>3.06</v>
      </c>
      <c r="G8684">
        <v>4.03</v>
      </c>
      <c r="H8684">
        <v>2.21</v>
      </c>
      <c r="I8684">
        <v>3.71</v>
      </c>
      <c r="J8684">
        <v>4.8099999999999996</v>
      </c>
      <c r="K8684">
        <v>2.7</v>
      </c>
      <c r="U8684">
        <v>236</v>
      </c>
      <c r="V8684">
        <v>264</v>
      </c>
      <c r="W8684">
        <v>287</v>
      </c>
      <c r="X8684">
        <v>111</v>
      </c>
      <c r="Y8684">
        <v>111</v>
      </c>
      <c r="Z8684">
        <v>100</v>
      </c>
      <c r="AA8684">
        <f t="shared" si="1806"/>
        <v>1109</v>
      </c>
      <c r="AB8684">
        <f t="shared" si="1807"/>
        <v>1.8480188621236286E-4</v>
      </c>
      <c r="AC8684" s="175"/>
    </row>
    <row r="8685" spans="1:29">
      <c r="A8685" t="s">
        <v>18603</v>
      </c>
      <c r="B8685" t="s">
        <v>18604</v>
      </c>
      <c r="C8685">
        <v>2.65</v>
      </c>
      <c r="D8685">
        <v>3.15</v>
      </c>
      <c r="E8685">
        <v>2.23</v>
      </c>
      <c r="F8685">
        <v>2.96</v>
      </c>
      <c r="G8685">
        <v>3.95</v>
      </c>
      <c r="H8685">
        <v>2.19</v>
      </c>
      <c r="I8685">
        <v>3.63</v>
      </c>
      <c r="J8685">
        <v>4.76</v>
      </c>
      <c r="K8685">
        <v>2.7</v>
      </c>
      <c r="U8685">
        <v>251</v>
      </c>
      <c r="V8685">
        <v>276</v>
      </c>
      <c r="W8685">
        <v>299</v>
      </c>
      <c r="X8685">
        <v>95</v>
      </c>
      <c r="Y8685">
        <v>109</v>
      </c>
      <c r="Z8685">
        <v>118</v>
      </c>
      <c r="AA8685">
        <f t="shared" si="1806"/>
        <v>1148</v>
      </c>
      <c r="AB8685">
        <f t="shared" si="1807"/>
        <v>1.9130078031721602E-4</v>
      </c>
      <c r="AC8685" s="175">
        <f t="shared" si="1802"/>
        <v>1.9763303611168833E-4</v>
      </c>
    </row>
    <row r="8686" spans="1:29">
      <c r="A8686" t="s">
        <v>18605</v>
      </c>
      <c r="B8686" t="s">
        <v>18606</v>
      </c>
      <c r="C8686">
        <v>2.61</v>
      </c>
      <c r="D8686">
        <v>3.12</v>
      </c>
      <c r="E8686">
        <v>2.2200000000000002</v>
      </c>
      <c r="F8686">
        <v>2.91</v>
      </c>
      <c r="G8686">
        <v>3.91</v>
      </c>
      <c r="H8686">
        <v>2.17</v>
      </c>
      <c r="I8686">
        <v>3.59</v>
      </c>
      <c r="J8686">
        <v>4.7300000000000004</v>
      </c>
      <c r="K8686">
        <v>2.7</v>
      </c>
      <c r="U8686">
        <v>266</v>
      </c>
      <c r="V8686">
        <v>285</v>
      </c>
      <c r="W8686">
        <v>308</v>
      </c>
      <c r="X8686">
        <v>75</v>
      </c>
      <c r="Y8686">
        <v>117</v>
      </c>
      <c r="Z8686">
        <v>139</v>
      </c>
      <c r="AA8686">
        <f t="shared" si="1806"/>
        <v>1190</v>
      </c>
      <c r="AB8686">
        <f t="shared" si="1807"/>
        <v>1.9829958935321172E-4</v>
      </c>
      <c r="AC8686" s="175"/>
    </row>
    <row r="8687" spans="1:29">
      <c r="A8687" t="s">
        <v>18607</v>
      </c>
      <c r="B8687" t="s">
        <v>18608</v>
      </c>
      <c r="C8687">
        <v>2.58</v>
      </c>
      <c r="D8687">
        <v>3.09</v>
      </c>
      <c r="E8687">
        <v>2.21</v>
      </c>
      <c r="F8687">
        <v>2.87</v>
      </c>
      <c r="G8687">
        <v>3.87</v>
      </c>
      <c r="H8687">
        <v>2.16</v>
      </c>
      <c r="I8687">
        <v>3.56</v>
      </c>
      <c r="J8687">
        <v>4.71</v>
      </c>
      <c r="K8687">
        <v>2.7</v>
      </c>
      <c r="U8687">
        <v>263</v>
      </c>
      <c r="V8687">
        <v>290</v>
      </c>
      <c r="W8687">
        <v>312</v>
      </c>
      <c r="X8687">
        <v>80</v>
      </c>
      <c r="Y8687">
        <v>123</v>
      </c>
      <c r="Z8687">
        <v>135</v>
      </c>
      <c r="AA8687">
        <f t="shared" si="1806"/>
        <v>1203</v>
      </c>
      <c r="AB8687">
        <f t="shared" si="1807"/>
        <v>2.0046588738816277E-4</v>
      </c>
      <c r="AC8687" s="175"/>
    </row>
    <row r="8688" spans="1:29">
      <c r="A8688" t="s">
        <v>18609</v>
      </c>
      <c r="B8688" t="s">
        <v>18610</v>
      </c>
      <c r="C8688">
        <v>2.57</v>
      </c>
      <c r="D8688">
        <v>3.08</v>
      </c>
      <c r="E8688">
        <v>2.2000000000000002</v>
      </c>
      <c r="F8688">
        <v>2.85</v>
      </c>
      <c r="G8688">
        <v>3.86</v>
      </c>
      <c r="H8688">
        <v>2.16</v>
      </c>
      <c r="I8688">
        <v>3.54</v>
      </c>
      <c r="J8688">
        <v>4.71</v>
      </c>
      <c r="K8688">
        <v>2.7</v>
      </c>
      <c r="U8688">
        <v>251</v>
      </c>
      <c r="V8688">
        <v>288</v>
      </c>
      <c r="W8688">
        <v>310</v>
      </c>
      <c r="X8688">
        <v>85</v>
      </c>
      <c r="Y8688">
        <v>127</v>
      </c>
      <c r="Z8688">
        <v>142</v>
      </c>
      <c r="AA8688">
        <f t="shared" si="1806"/>
        <v>1203</v>
      </c>
      <c r="AB8688">
        <f t="shared" si="1807"/>
        <v>2.0046588738816277E-4</v>
      </c>
      <c r="AC8688" s="175"/>
    </row>
    <row r="8689" spans="1:29">
      <c r="A8689" t="s">
        <v>18611</v>
      </c>
      <c r="B8689" t="s">
        <v>18612</v>
      </c>
      <c r="C8689">
        <v>2.5499999999999998</v>
      </c>
      <c r="D8689">
        <v>3.07</v>
      </c>
      <c r="E8689">
        <v>2.19</v>
      </c>
      <c r="F8689">
        <v>2.81</v>
      </c>
      <c r="G8689">
        <v>3.81</v>
      </c>
      <c r="H8689">
        <v>2.14</v>
      </c>
      <c r="I8689">
        <v>3.52</v>
      </c>
      <c r="J8689">
        <v>4.6900000000000004</v>
      </c>
      <c r="K8689">
        <v>2.7</v>
      </c>
      <c r="U8689">
        <v>244</v>
      </c>
      <c r="V8689">
        <v>278</v>
      </c>
      <c r="W8689">
        <v>295</v>
      </c>
      <c r="X8689">
        <v>83</v>
      </c>
      <c r="Y8689">
        <v>138</v>
      </c>
      <c r="Z8689">
        <v>147</v>
      </c>
      <c r="AA8689">
        <f t="shared" si="1806"/>
        <v>1185</v>
      </c>
      <c r="AB8689">
        <f t="shared" si="1807"/>
        <v>1.9746639780130748E-4</v>
      </c>
      <c r="AC8689" s="175">
        <f t="shared" ref="AC8689" si="1809">SUM(AB8689:AB8692)/4</f>
        <v>1.6197243769018637E-4</v>
      </c>
    </row>
    <row r="8690" spans="1:29">
      <c r="A8690" t="s">
        <v>18613</v>
      </c>
      <c r="B8690" t="s">
        <v>18614</v>
      </c>
      <c r="C8690">
        <v>2.54</v>
      </c>
      <c r="D8690">
        <v>3.05</v>
      </c>
      <c r="E8690">
        <v>2.19</v>
      </c>
      <c r="F8690">
        <v>2.78</v>
      </c>
      <c r="G8690">
        <v>3.79</v>
      </c>
      <c r="H8690">
        <v>2.13</v>
      </c>
      <c r="I8690">
        <v>3.5</v>
      </c>
      <c r="J8690">
        <v>4.68</v>
      </c>
      <c r="K8690">
        <v>2.7</v>
      </c>
      <c r="U8690">
        <v>239</v>
      </c>
      <c r="V8690">
        <v>252</v>
      </c>
      <c r="W8690">
        <v>263</v>
      </c>
      <c r="X8690">
        <v>93</v>
      </c>
      <c r="Y8690">
        <v>134</v>
      </c>
      <c r="Z8690">
        <v>126</v>
      </c>
      <c r="AA8690">
        <f t="shared" si="1806"/>
        <v>1107</v>
      </c>
      <c r="AB8690">
        <f t="shared" si="1807"/>
        <v>1.8446860959160115E-4</v>
      </c>
      <c r="AC8690" s="175"/>
    </row>
    <row r="8691" spans="1:29">
      <c r="A8691" t="s">
        <v>18615</v>
      </c>
      <c r="B8691" t="s">
        <v>18616</v>
      </c>
      <c r="C8691">
        <v>2.52</v>
      </c>
      <c r="D8691">
        <v>3.03</v>
      </c>
      <c r="E8691">
        <v>2.1800000000000002</v>
      </c>
      <c r="F8691">
        <v>2.75</v>
      </c>
      <c r="G8691">
        <v>3.76</v>
      </c>
      <c r="H8691">
        <v>2.12</v>
      </c>
      <c r="I8691">
        <v>3.48</v>
      </c>
      <c r="J8691">
        <v>4.67</v>
      </c>
      <c r="K8691">
        <v>2.7</v>
      </c>
      <c r="U8691">
        <v>211</v>
      </c>
      <c r="V8691">
        <v>216</v>
      </c>
      <c r="W8691">
        <v>193</v>
      </c>
      <c r="X8691">
        <v>84</v>
      </c>
      <c r="Y8691">
        <v>122</v>
      </c>
      <c r="Z8691">
        <v>73</v>
      </c>
      <c r="AA8691">
        <f t="shared" si="1806"/>
        <v>899</v>
      </c>
      <c r="AB8691">
        <f t="shared" si="1807"/>
        <v>1.4980784103238432E-4</v>
      </c>
      <c r="AC8691" s="175"/>
    </row>
    <row r="8692" spans="1:29">
      <c r="A8692" t="s">
        <v>18617</v>
      </c>
      <c r="B8692" t="s">
        <v>18618</v>
      </c>
      <c r="C8692">
        <v>2.5</v>
      </c>
      <c r="D8692">
        <v>3.01</v>
      </c>
      <c r="E8692">
        <v>2.17</v>
      </c>
      <c r="F8692">
        <v>2.73</v>
      </c>
      <c r="G8692">
        <v>3.75</v>
      </c>
      <c r="H8692">
        <v>2.12</v>
      </c>
      <c r="I8692">
        <v>3.45</v>
      </c>
      <c r="J8692">
        <v>4.6500000000000004</v>
      </c>
      <c r="K8692">
        <v>2.7</v>
      </c>
      <c r="U8692">
        <v>197</v>
      </c>
      <c r="V8692">
        <v>158</v>
      </c>
      <c r="W8692">
        <v>160</v>
      </c>
      <c r="X8692">
        <v>61</v>
      </c>
      <c r="Y8692">
        <v>91</v>
      </c>
      <c r="Z8692">
        <v>30</v>
      </c>
      <c r="AA8692">
        <f t="shared" si="1806"/>
        <v>697</v>
      </c>
      <c r="AB8692">
        <f t="shared" si="1807"/>
        <v>1.1614690233545258E-4</v>
      </c>
      <c r="AC8692" s="175"/>
    </row>
    <row r="8693" spans="1:29">
      <c r="A8693" t="s">
        <v>18619</v>
      </c>
      <c r="B8693" t="s">
        <v>18620</v>
      </c>
      <c r="C8693">
        <v>2.46</v>
      </c>
      <c r="D8693">
        <v>2.98</v>
      </c>
      <c r="E8693">
        <v>2.16</v>
      </c>
      <c r="F8693">
        <v>2.68</v>
      </c>
      <c r="G8693">
        <v>3.71</v>
      </c>
      <c r="H8693">
        <v>2.11</v>
      </c>
      <c r="I8693">
        <v>3.41</v>
      </c>
      <c r="J8693">
        <v>4.63</v>
      </c>
      <c r="K8693">
        <v>2.7</v>
      </c>
      <c r="U8693">
        <v>221</v>
      </c>
      <c r="V8693">
        <v>153</v>
      </c>
      <c r="W8693">
        <v>175</v>
      </c>
      <c r="X8693">
        <v>76</v>
      </c>
      <c r="Y8693">
        <v>68</v>
      </c>
      <c r="Z8693">
        <v>13</v>
      </c>
      <c r="AA8693">
        <f t="shared" si="1806"/>
        <v>706</v>
      </c>
      <c r="AB8693">
        <f t="shared" si="1807"/>
        <v>1.1764664712888023E-4</v>
      </c>
      <c r="AC8693" s="175">
        <f t="shared" ref="AC8693" si="1810">SUM(AB8693:AB8696)/4</f>
        <v>1.2693673293261262E-4</v>
      </c>
    </row>
    <row r="8694" spans="1:29">
      <c r="A8694" t="s">
        <v>18621</v>
      </c>
      <c r="B8694" t="s">
        <v>18622</v>
      </c>
      <c r="C8694">
        <v>2.4300000000000002</v>
      </c>
      <c r="D8694">
        <v>2.96</v>
      </c>
      <c r="E8694">
        <v>2.15</v>
      </c>
      <c r="F8694">
        <v>2.64</v>
      </c>
      <c r="G8694">
        <v>3.67</v>
      </c>
      <c r="H8694">
        <v>2.09</v>
      </c>
      <c r="I8694">
        <v>3.38</v>
      </c>
      <c r="J8694">
        <v>4.6100000000000003</v>
      </c>
      <c r="K8694">
        <v>2.7</v>
      </c>
      <c r="U8694">
        <v>223</v>
      </c>
      <c r="V8694">
        <v>161</v>
      </c>
      <c r="W8694">
        <v>178</v>
      </c>
      <c r="X8694">
        <v>97</v>
      </c>
      <c r="Y8694">
        <v>71</v>
      </c>
      <c r="Z8694">
        <v>15</v>
      </c>
      <c r="AA8694">
        <f t="shared" si="1806"/>
        <v>745</v>
      </c>
      <c r="AB8694">
        <f t="shared" si="1807"/>
        <v>1.2414554123373338E-4</v>
      </c>
      <c r="AC8694" s="175"/>
    </row>
    <row r="8695" spans="1:29">
      <c r="A8695" t="s">
        <v>18623</v>
      </c>
      <c r="B8695" t="s">
        <v>18624</v>
      </c>
      <c r="C8695">
        <v>2.4</v>
      </c>
      <c r="D8695">
        <v>2.93</v>
      </c>
      <c r="E8695">
        <v>2.13</v>
      </c>
      <c r="F8695">
        <v>2.58</v>
      </c>
      <c r="G8695">
        <v>3.62</v>
      </c>
      <c r="H8695">
        <v>2.08</v>
      </c>
      <c r="I8695">
        <v>3.34</v>
      </c>
      <c r="J8695">
        <v>4.59</v>
      </c>
      <c r="K8695">
        <v>2.7</v>
      </c>
      <c r="U8695">
        <v>215</v>
      </c>
      <c r="V8695">
        <v>165</v>
      </c>
      <c r="W8695">
        <v>184</v>
      </c>
      <c r="X8695">
        <v>110</v>
      </c>
      <c r="Y8695">
        <v>69</v>
      </c>
      <c r="Z8695">
        <v>12</v>
      </c>
      <c r="AA8695">
        <f t="shared" si="1806"/>
        <v>755</v>
      </c>
      <c r="AB8695">
        <f t="shared" si="1807"/>
        <v>1.258119243375419E-4</v>
      </c>
      <c r="AC8695" s="175"/>
    </row>
    <row r="8696" spans="1:29">
      <c r="A8696" t="s">
        <v>18625</v>
      </c>
      <c r="B8696" t="s">
        <v>18626</v>
      </c>
      <c r="C8696">
        <v>2.39</v>
      </c>
      <c r="D8696">
        <v>2.92</v>
      </c>
      <c r="E8696">
        <v>2.13</v>
      </c>
      <c r="F8696">
        <v>2.57</v>
      </c>
      <c r="G8696">
        <v>3.61</v>
      </c>
      <c r="H8696">
        <v>2.0699999999999998</v>
      </c>
      <c r="I8696">
        <v>3.33</v>
      </c>
      <c r="J8696">
        <v>4.58</v>
      </c>
      <c r="K8696">
        <v>2.7</v>
      </c>
      <c r="U8696">
        <v>227</v>
      </c>
      <c r="V8696">
        <v>179</v>
      </c>
      <c r="W8696">
        <v>194</v>
      </c>
      <c r="X8696">
        <v>152</v>
      </c>
      <c r="Y8696">
        <v>66</v>
      </c>
      <c r="Z8696">
        <v>23</v>
      </c>
      <c r="AA8696">
        <f t="shared" si="1806"/>
        <v>841</v>
      </c>
      <c r="AB8696">
        <f t="shared" si="1807"/>
        <v>1.40142819030295E-4</v>
      </c>
      <c r="AC8696" s="175"/>
    </row>
    <row r="8697" spans="1:29">
      <c r="A8697" t="s">
        <v>18627</v>
      </c>
      <c r="B8697" t="s">
        <v>18628</v>
      </c>
      <c r="C8697">
        <v>2.38</v>
      </c>
      <c r="D8697">
        <v>2.91</v>
      </c>
      <c r="E8697">
        <v>2.12</v>
      </c>
      <c r="F8697">
        <v>2.5499999999999998</v>
      </c>
      <c r="G8697">
        <v>3.59</v>
      </c>
      <c r="H8697">
        <v>2.0699999999999998</v>
      </c>
      <c r="I8697">
        <v>3.32</v>
      </c>
      <c r="J8697">
        <v>4.57</v>
      </c>
      <c r="K8697">
        <v>2.7</v>
      </c>
      <c r="U8697">
        <v>259</v>
      </c>
      <c r="V8697">
        <v>213</v>
      </c>
      <c r="W8697">
        <v>223</v>
      </c>
      <c r="X8697">
        <v>187</v>
      </c>
      <c r="Y8697">
        <v>106</v>
      </c>
      <c r="Z8697">
        <v>53</v>
      </c>
      <c r="AA8697">
        <f t="shared" si="1806"/>
        <v>1041</v>
      </c>
      <c r="AB8697">
        <f t="shared" si="1807"/>
        <v>1.7347048110646506E-4</v>
      </c>
      <c r="AC8697" s="175">
        <f t="shared" ref="AC8697" si="1811">SUM(AB8697:AB8700)/4</f>
        <v>2.2879440015290733E-4</v>
      </c>
    </row>
    <row r="8698" spans="1:29">
      <c r="A8698" t="s">
        <v>18629</v>
      </c>
      <c r="B8698" t="s">
        <v>18630</v>
      </c>
      <c r="C8698">
        <v>2.37</v>
      </c>
      <c r="D8698">
        <v>2.89</v>
      </c>
      <c r="E8698">
        <v>2.12</v>
      </c>
      <c r="F8698">
        <v>2.5299999999999998</v>
      </c>
      <c r="G8698">
        <v>3.57</v>
      </c>
      <c r="H8698">
        <v>2.06</v>
      </c>
      <c r="I8698">
        <v>3.3</v>
      </c>
      <c r="J8698">
        <v>4.5599999999999996</v>
      </c>
      <c r="K8698">
        <v>2.7</v>
      </c>
      <c r="U8698">
        <v>328</v>
      </c>
      <c r="V8698">
        <v>317</v>
      </c>
      <c r="W8698">
        <v>286</v>
      </c>
      <c r="X8698">
        <v>200</v>
      </c>
      <c r="Y8698">
        <v>144</v>
      </c>
      <c r="Z8698">
        <v>168</v>
      </c>
      <c r="AA8698">
        <f t="shared" si="1806"/>
        <v>1443</v>
      </c>
      <c r="AB8698">
        <f t="shared" si="1807"/>
        <v>2.4045908187956682E-4</v>
      </c>
      <c r="AC8698" s="175"/>
    </row>
    <row r="8699" spans="1:29">
      <c r="A8699" t="s">
        <v>18631</v>
      </c>
      <c r="B8699" t="s">
        <v>18632</v>
      </c>
      <c r="C8699">
        <v>2.36</v>
      </c>
      <c r="D8699">
        <v>2.89</v>
      </c>
      <c r="E8699">
        <v>2.12</v>
      </c>
      <c r="F8699">
        <v>2.5099999999999998</v>
      </c>
      <c r="G8699">
        <v>3.55</v>
      </c>
      <c r="H8699">
        <v>2.0499999999999998</v>
      </c>
      <c r="I8699">
        <v>3.29</v>
      </c>
      <c r="J8699">
        <v>4.5599999999999996</v>
      </c>
      <c r="K8699">
        <v>2.7</v>
      </c>
      <c r="U8699">
        <v>313</v>
      </c>
      <c r="V8699">
        <v>321</v>
      </c>
      <c r="W8699">
        <v>358</v>
      </c>
      <c r="X8699">
        <v>144</v>
      </c>
      <c r="Y8699">
        <v>122</v>
      </c>
      <c r="Z8699">
        <v>262</v>
      </c>
      <c r="AA8699">
        <f t="shared" si="1806"/>
        <v>1520</v>
      </c>
      <c r="AB8699">
        <f t="shared" si="1807"/>
        <v>2.5329023177889229E-4</v>
      </c>
      <c r="AC8699" s="175"/>
    </row>
    <row r="8700" spans="1:29">
      <c r="A8700" t="s">
        <v>18633</v>
      </c>
      <c r="B8700" t="s">
        <v>18634</v>
      </c>
      <c r="C8700">
        <v>2.37</v>
      </c>
      <c r="D8700">
        <v>2.89</v>
      </c>
      <c r="E8700">
        <v>2.12</v>
      </c>
      <c r="F8700">
        <v>2.5099999999999998</v>
      </c>
      <c r="G8700">
        <v>3.55</v>
      </c>
      <c r="H8700">
        <v>2.0499999999999998</v>
      </c>
      <c r="I8700">
        <v>3.3</v>
      </c>
      <c r="J8700">
        <v>4.5599999999999996</v>
      </c>
      <c r="K8700">
        <v>2.7</v>
      </c>
      <c r="U8700">
        <v>299</v>
      </c>
      <c r="V8700">
        <v>299</v>
      </c>
      <c r="W8700">
        <v>336</v>
      </c>
      <c r="X8700">
        <v>174</v>
      </c>
      <c r="Y8700">
        <v>154</v>
      </c>
      <c r="Z8700">
        <v>226</v>
      </c>
      <c r="AA8700">
        <f t="shared" si="1806"/>
        <v>1488</v>
      </c>
      <c r="AB8700">
        <f t="shared" si="1807"/>
        <v>2.479578058467051E-4</v>
      </c>
      <c r="AC8700" s="175"/>
    </row>
    <row r="8701" spans="1:29">
      <c r="A8701" t="s">
        <v>18635</v>
      </c>
      <c r="B8701" t="s">
        <v>18636</v>
      </c>
      <c r="C8701">
        <v>2.38</v>
      </c>
      <c r="D8701">
        <v>2.91</v>
      </c>
      <c r="E8701">
        <v>2.13</v>
      </c>
      <c r="F8701">
        <v>2.5</v>
      </c>
      <c r="G8701">
        <v>3.53</v>
      </c>
      <c r="H8701">
        <v>2.0299999999999998</v>
      </c>
      <c r="I8701">
        <v>3.32</v>
      </c>
      <c r="J8701">
        <v>4.57</v>
      </c>
      <c r="K8701">
        <v>2.7</v>
      </c>
      <c r="U8701">
        <v>316</v>
      </c>
      <c r="V8701">
        <v>304</v>
      </c>
      <c r="W8701">
        <v>332</v>
      </c>
      <c r="X8701">
        <v>119</v>
      </c>
      <c r="Y8701">
        <v>138</v>
      </c>
      <c r="Z8701">
        <v>171</v>
      </c>
      <c r="AA8701">
        <f t="shared" si="1806"/>
        <v>1380</v>
      </c>
      <c r="AB8701">
        <f t="shared" si="1807"/>
        <v>2.2996086832557326E-4</v>
      </c>
      <c r="AC8701" s="175">
        <f t="shared" ref="AC8701" si="1812">SUM(AB8701:AB8704)/4</f>
        <v>2.1750465462460472E-4</v>
      </c>
    </row>
    <row r="8702" spans="1:29">
      <c r="A8702" t="s">
        <v>18637</v>
      </c>
      <c r="B8702" t="s">
        <v>18638</v>
      </c>
      <c r="C8702">
        <v>2.48</v>
      </c>
      <c r="D8702">
        <v>3</v>
      </c>
      <c r="E8702">
        <v>2.17</v>
      </c>
      <c r="F8702">
        <v>2.59</v>
      </c>
      <c r="G8702">
        <v>3.58</v>
      </c>
      <c r="H8702">
        <v>2.02</v>
      </c>
      <c r="I8702">
        <v>3.44</v>
      </c>
      <c r="J8702">
        <v>4.6399999999999997</v>
      </c>
      <c r="K8702">
        <v>2.7</v>
      </c>
      <c r="U8702">
        <v>304</v>
      </c>
      <c r="V8702">
        <v>297</v>
      </c>
      <c r="W8702">
        <v>320</v>
      </c>
      <c r="X8702">
        <v>103</v>
      </c>
      <c r="Y8702">
        <v>140</v>
      </c>
      <c r="Z8702">
        <v>164</v>
      </c>
      <c r="AA8702">
        <f t="shared" si="1806"/>
        <v>1328</v>
      </c>
      <c r="AB8702">
        <f t="shared" si="1807"/>
        <v>2.2129567618576907E-4</v>
      </c>
      <c r="AC8702" s="175"/>
    </row>
    <row r="8703" spans="1:29">
      <c r="A8703" t="s">
        <v>18639</v>
      </c>
      <c r="B8703" t="s">
        <v>18640</v>
      </c>
      <c r="C8703">
        <v>2.6</v>
      </c>
      <c r="D8703">
        <v>3.1</v>
      </c>
      <c r="E8703">
        <v>2.21</v>
      </c>
      <c r="F8703">
        <v>2.68</v>
      </c>
      <c r="G8703">
        <v>3.63</v>
      </c>
      <c r="H8703">
        <v>2.0099999999999998</v>
      </c>
      <c r="I8703">
        <v>3.57</v>
      </c>
      <c r="J8703">
        <v>4.72</v>
      </c>
      <c r="K8703">
        <v>2.7</v>
      </c>
      <c r="U8703">
        <v>287</v>
      </c>
      <c r="V8703">
        <v>289</v>
      </c>
      <c r="W8703">
        <v>308</v>
      </c>
      <c r="X8703">
        <v>108</v>
      </c>
      <c r="Y8703">
        <v>133</v>
      </c>
      <c r="Z8703">
        <v>149</v>
      </c>
      <c r="AA8703">
        <f t="shared" si="1806"/>
        <v>1274</v>
      </c>
      <c r="AB8703">
        <f t="shared" si="1807"/>
        <v>2.1229720742520314E-4</v>
      </c>
      <c r="AC8703" s="175"/>
    </row>
    <row r="8704" spans="1:29">
      <c r="A8704" t="s">
        <v>18641</v>
      </c>
      <c r="B8704" t="s">
        <v>18642</v>
      </c>
      <c r="C8704">
        <v>2.69</v>
      </c>
      <c r="D8704">
        <v>3.19</v>
      </c>
      <c r="E8704">
        <v>2.25</v>
      </c>
      <c r="F8704">
        <v>2.77</v>
      </c>
      <c r="G8704">
        <v>3.69</v>
      </c>
      <c r="H8704">
        <v>2.02</v>
      </c>
      <c r="I8704">
        <v>3.67</v>
      </c>
      <c r="J8704">
        <v>4.78</v>
      </c>
      <c r="K8704">
        <v>2.7</v>
      </c>
      <c r="U8704">
        <v>292</v>
      </c>
      <c r="V8704">
        <v>280</v>
      </c>
      <c r="W8704">
        <v>294</v>
      </c>
      <c r="X8704">
        <v>93</v>
      </c>
      <c r="Y8704">
        <v>129</v>
      </c>
      <c r="Z8704">
        <v>151</v>
      </c>
      <c r="AA8704">
        <f t="shared" si="1806"/>
        <v>1239</v>
      </c>
      <c r="AB8704">
        <f t="shared" si="1807"/>
        <v>2.064648665618734E-4</v>
      </c>
      <c r="AC8704" s="175"/>
    </row>
    <row r="8705" spans="1:29">
      <c r="A8705" t="s">
        <v>18643</v>
      </c>
      <c r="B8705" t="s">
        <v>18644</v>
      </c>
      <c r="C8705">
        <v>2.77</v>
      </c>
      <c r="D8705">
        <v>3.25</v>
      </c>
      <c r="E8705">
        <v>2.2799999999999998</v>
      </c>
      <c r="F8705">
        <v>2.86</v>
      </c>
      <c r="G8705">
        <v>3.76</v>
      </c>
      <c r="H8705">
        <v>2.0299999999999998</v>
      </c>
      <c r="I8705">
        <v>3.76</v>
      </c>
      <c r="J8705">
        <v>4.83</v>
      </c>
      <c r="K8705">
        <v>2.7</v>
      </c>
      <c r="U8705">
        <v>274</v>
      </c>
      <c r="V8705">
        <v>277</v>
      </c>
      <c r="W8705">
        <v>289</v>
      </c>
      <c r="X8705">
        <v>94</v>
      </c>
      <c r="Y8705">
        <v>130</v>
      </c>
      <c r="Z8705">
        <v>145</v>
      </c>
      <c r="AA8705">
        <f t="shared" si="1806"/>
        <v>1209</v>
      </c>
      <c r="AB8705">
        <f t="shared" si="1807"/>
        <v>2.0146571725044787E-4</v>
      </c>
      <c r="AC8705" s="175">
        <f t="shared" ref="AC8705" si="1813">SUM(AB8705:AB8708)/4</f>
        <v>1.9567503596471333E-4</v>
      </c>
    </row>
    <row r="8706" spans="1:29">
      <c r="A8706" t="s">
        <v>18645</v>
      </c>
      <c r="B8706" t="s">
        <v>18646</v>
      </c>
      <c r="C8706">
        <v>2.81</v>
      </c>
      <c r="D8706">
        <v>3.29</v>
      </c>
      <c r="E8706">
        <v>2.2999999999999998</v>
      </c>
      <c r="F8706">
        <v>2.94</v>
      </c>
      <c r="G8706">
        <v>3.83</v>
      </c>
      <c r="H8706">
        <v>2.06</v>
      </c>
      <c r="I8706">
        <v>3.81</v>
      </c>
      <c r="J8706">
        <v>4.8600000000000003</v>
      </c>
      <c r="K8706">
        <v>2.7</v>
      </c>
      <c r="U8706">
        <v>271</v>
      </c>
      <c r="V8706">
        <v>276</v>
      </c>
      <c r="W8706">
        <v>293</v>
      </c>
      <c r="X8706">
        <v>83</v>
      </c>
      <c r="Y8706">
        <v>119</v>
      </c>
      <c r="Z8706">
        <v>117</v>
      </c>
      <c r="AA8706">
        <f t="shared" si="1806"/>
        <v>1159</v>
      </c>
      <c r="AB8706">
        <f t="shared" si="1807"/>
        <v>1.9313380173140537E-4</v>
      </c>
      <c r="AC8706" s="175"/>
    </row>
    <row r="8707" spans="1:29">
      <c r="A8707" t="s">
        <v>18647</v>
      </c>
      <c r="B8707" t="s">
        <v>18648</v>
      </c>
      <c r="C8707">
        <v>2.82</v>
      </c>
      <c r="D8707">
        <v>3.3</v>
      </c>
      <c r="E8707">
        <v>2.2999999999999998</v>
      </c>
      <c r="F8707">
        <v>3</v>
      </c>
      <c r="G8707">
        <v>3.89</v>
      </c>
      <c r="H8707">
        <v>2.1</v>
      </c>
      <c r="I8707">
        <v>3.81</v>
      </c>
      <c r="J8707">
        <v>4.87</v>
      </c>
      <c r="K8707">
        <v>2.7</v>
      </c>
      <c r="U8707">
        <v>276</v>
      </c>
      <c r="V8707">
        <v>276</v>
      </c>
      <c r="W8707">
        <v>302</v>
      </c>
      <c r="X8707">
        <v>77</v>
      </c>
      <c r="Y8707">
        <v>122</v>
      </c>
      <c r="Z8707">
        <v>112</v>
      </c>
      <c r="AA8707">
        <f t="shared" si="1806"/>
        <v>1165</v>
      </c>
      <c r="AB8707">
        <f t="shared" si="1807"/>
        <v>1.9413363159369047E-4</v>
      </c>
      <c r="AC8707" s="175"/>
    </row>
    <row r="8708" spans="1:29">
      <c r="A8708" t="s">
        <v>18649</v>
      </c>
      <c r="B8708" t="s">
        <v>18650</v>
      </c>
      <c r="C8708">
        <v>2.78</v>
      </c>
      <c r="D8708">
        <v>3.26</v>
      </c>
      <c r="E8708">
        <v>2.29</v>
      </c>
      <c r="F8708">
        <v>3.02</v>
      </c>
      <c r="G8708">
        <v>3.95</v>
      </c>
      <c r="H8708">
        <v>2.14</v>
      </c>
      <c r="I8708">
        <v>3.77</v>
      </c>
      <c r="J8708">
        <v>4.84</v>
      </c>
      <c r="K8708">
        <v>2.7</v>
      </c>
      <c r="U8708">
        <v>283</v>
      </c>
      <c r="V8708">
        <v>282</v>
      </c>
      <c r="W8708">
        <v>312</v>
      </c>
      <c r="X8708">
        <v>76</v>
      </c>
      <c r="Y8708">
        <v>111</v>
      </c>
      <c r="Z8708">
        <v>100</v>
      </c>
      <c r="AA8708">
        <f t="shared" si="1806"/>
        <v>1164</v>
      </c>
      <c r="AB8708">
        <f t="shared" si="1807"/>
        <v>1.9396699328330961E-4</v>
      </c>
      <c r="AC8708" s="175"/>
    </row>
    <row r="8709" spans="1:29">
      <c r="A8709" t="s">
        <v>18651</v>
      </c>
      <c r="B8709" t="s">
        <v>18652</v>
      </c>
      <c r="C8709">
        <v>2.71</v>
      </c>
      <c r="D8709">
        <v>3.2</v>
      </c>
      <c r="E8709">
        <v>2.2599999999999998</v>
      </c>
      <c r="F8709">
        <v>2.96</v>
      </c>
      <c r="G8709">
        <v>3.91</v>
      </c>
      <c r="H8709">
        <v>2.14</v>
      </c>
      <c r="I8709">
        <v>3.69</v>
      </c>
      <c r="J8709">
        <v>4.8</v>
      </c>
      <c r="K8709">
        <v>2.7</v>
      </c>
      <c r="U8709">
        <v>284</v>
      </c>
      <c r="V8709">
        <v>295</v>
      </c>
      <c r="W8709">
        <v>326</v>
      </c>
      <c r="X8709">
        <v>71</v>
      </c>
      <c r="Y8709">
        <v>109</v>
      </c>
      <c r="Z8709">
        <v>118</v>
      </c>
      <c r="AA8709">
        <f t="shared" si="1806"/>
        <v>1203</v>
      </c>
      <c r="AB8709">
        <f t="shared" si="1807"/>
        <v>2.0046588738816277E-4</v>
      </c>
      <c r="AC8709" s="175">
        <f t="shared" ref="AC8709" si="1814">SUM(AB8709:AB8712)/4</f>
        <v>2.0979763276949041E-4</v>
      </c>
    </row>
    <row r="8710" spans="1:29">
      <c r="A8710" t="s">
        <v>18653</v>
      </c>
      <c r="B8710" t="s">
        <v>18654</v>
      </c>
      <c r="C8710">
        <v>2.67</v>
      </c>
      <c r="D8710">
        <v>3.17</v>
      </c>
      <c r="E8710">
        <v>2.25</v>
      </c>
      <c r="F8710">
        <v>2.9</v>
      </c>
      <c r="G8710">
        <v>3.86</v>
      </c>
      <c r="H8710">
        <v>2.13</v>
      </c>
      <c r="I8710">
        <v>3.66</v>
      </c>
      <c r="J8710">
        <v>4.78</v>
      </c>
      <c r="K8710">
        <v>2.7</v>
      </c>
      <c r="U8710">
        <v>300</v>
      </c>
      <c r="V8710">
        <v>304</v>
      </c>
      <c r="W8710">
        <v>332</v>
      </c>
      <c r="X8710">
        <v>73</v>
      </c>
      <c r="Y8710">
        <v>117</v>
      </c>
      <c r="Z8710">
        <v>139</v>
      </c>
      <c r="AA8710">
        <f t="shared" ref="AA8710:AA8766" si="1815">SUM(U8710:Z8710)</f>
        <v>1265</v>
      </c>
      <c r="AB8710">
        <f t="shared" si="1807"/>
        <v>2.1079746263177548E-4</v>
      </c>
      <c r="AC8710" s="175"/>
    </row>
    <row r="8711" spans="1:29">
      <c r="A8711" t="s">
        <v>18655</v>
      </c>
      <c r="B8711" t="s">
        <v>18656</v>
      </c>
      <c r="C8711">
        <v>2.66</v>
      </c>
      <c r="D8711">
        <v>3.16</v>
      </c>
      <c r="E8711">
        <v>2.2400000000000002</v>
      </c>
      <c r="F8711">
        <v>2.87</v>
      </c>
      <c r="G8711">
        <v>3.84</v>
      </c>
      <c r="H8711">
        <v>2.12</v>
      </c>
      <c r="I8711">
        <v>3.64</v>
      </c>
      <c r="J8711">
        <v>4.7699999999999996</v>
      </c>
      <c r="K8711">
        <v>2.7</v>
      </c>
      <c r="U8711">
        <v>295</v>
      </c>
      <c r="V8711">
        <v>308</v>
      </c>
      <c r="W8711">
        <v>336</v>
      </c>
      <c r="X8711">
        <v>84</v>
      </c>
      <c r="Y8711">
        <v>123</v>
      </c>
      <c r="Z8711">
        <v>135</v>
      </c>
      <c r="AA8711">
        <f t="shared" si="1815"/>
        <v>1281</v>
      </c>
      <c r="AB8711">
        <f t="shared" si="1807"/>
        <v>2.134636755978691E-4</v>
      </c>
      <c r="AC8711" s="175"/>
    </row>
    <row r="8712" spans="1:29">
      <c r="A8712" t="s">
        <v>18657</v>
      </c>
      <c r="B8712" t="s">
        <v>18658</v>
      </c>
      <c r="C8712">
        <v>2.66</v>
      </c>
      <c r="D8712">
        <v>3.16</v>
      </c>
      <c r="E8712">
        <v>2.2400000000000002</v>
      </c>
      <c r="F8712">
        <v>2.88</v>
      </c>
      <c r="G8712">
        <v>3.85</v>
      </c>
      <c r="H8712">
        <v>2.12</v>
      </c>
      <c r="I8712">
        <v>3.63</v>
      </c>
      <c r="J8712">
        <v>4.76</v>
      </c>
      <c r="K8712">
        <v>2.7</v>
      </c>
      <c r="U8712">
        <v>285</v>
      </c>
      <c r="V8712">
        <v>306</v>
      </c>
      <c r="W8712">
        <v>332</v>
      </c>
      <c r="X8712">
        <v>95</v>
      </c>
      <c r="Y8712">
        <v>127</v>
      </c>
      <c r="Z8712">
        <v>142</v>
      </c>
      <c r="AA8712">
        <f t="shared" si="1815"/>
        <v>1287</v>
      </c>
      <c r="AB8712">
        <f t="shared" si="1807"/>
        <v>2.144635054601542E-4</v>
      </c>
      <c r="AC8712" s="175"/>
    </row>
    <row r="8713" spans="1:29">
      <c r="A8713" t="s">
        <v>18659</v>
      </c>
      <c r="B8713" t="s">
        <v>18660</v>
      </c>
      <c r="C8713">
        <v>2.64</v>
      </c>
      <c r="D8713">
        <v>3.14</v>
      </c>
      <c r="E8713">
        <v>2.23</v>
      </c>
      <c r="F8713">
        <v>2.85</v>
      </c>
      <c r="G8713">
        <v>3.82</v>
      </c>
      <c r="H8713">
        <v>2.11</v>
      </c>
      <c r="I8713">
        <v>3.61</v>
      </c>
      <c r="J8713">
        <v>4.75</v>
      </c>
      <c r="K8713">
        <v>2.7</v>
      </c>
      <c r="U8713">
        <v>283</v>
      </c>
      <c r="V8713">
        <v>294</v>
      </c>
      <c r="W8713">
        <v>317</v>
      </c>
      <c r="X8713">
        <v>95</v>
      </c>
      <c r="Y8713">
        <v>138</v>
      </c>
      <c r="Z8713">
        <v>147</v>
      </c>
      <c r="AA8713">
        <f t="shared" si="1815"/>
        <v>1274</v>
      </c>
      <c r="AB8713">
        <f t="shared" si="1807"/>
        <v>2.1229720742520314E-4</v>
      </c>
      <c r="AC8713" s="175">
        <f t="shared" ref="AC8713" si="1816">SUM(AB8713:AB8716)/4</f>
        <v>1.7572009829660654E-4</v>
      </c>
    </row>
    <row r="8714" spans="1:29">
      <c r="A8714" t="s">
        <v>18661</v>
      </c>
      <c r="B8714" t="s">
        <v>18662</v>
      </c>
      <c r="C8714">
        <v>2.63</v>
      </c>
      <c r="D8714">
        <v>3.14</v>
      </c>
      <c r="E8714">
        <v>2.23</v>
      </c>
      <c r="F8714">
        <v>2.84</v>
      </c>
      <c r="G8714">
        <v>3.82</v>
      </c>
      <c r="H8714">
        <v>2.12</v>
      </c>
      <c r="I8714">
        <v>3.61</v>
      </c>
      <c r="J8714">
        <v>4.75</v>
      </c>
      <c r="K8714">
        <v>2.7</v>
      </c>
      <c r="U8714">
        <v>270</v>
      </c>
      <c r="V8714">
        <v>267</v>
      </c>
      <c r="W8714">
        <v>282</v>
      </c>
      <c r="X8714">
        <v>108</v>
      </c>
      <c r="Y8714">
        <v>134</v>
      </c>
      <c r="Z8714">
        <v>126</v>
      </c>
      <c r="AA8714">
        <f t="shared" si="1815"/>
        <v>1187</v>
      </c>
      <c r="AB8714">
        <f t="shared" si="1807"/>
        <v>1.9779967442206918E-4</v>
      </c>
      <c r="AC8714" s="175"/>
    </row>
    <row r="8715" spans="1:29">
      <c r="A8715" t="s">
        <v>18663</v>
      </c>
      <c r="B8715" t="s">
        <v>18664</v>
      </c>
      <c r="C8715">
        <v>2.63</v>
      </c>
      <c r="D8715">
        <v>3.13</v>
      </c>
      <c r="E8715">
        <v>2.23</v>
      </c>
      <c r="F8715">
        <v>2.84</v>
      </c>
      <c r="G8715">
        <v>3.82</v>
      </c>
      <c r="H8715">
        <v>2.12</v>
      </c>
      <c r="I8715">
        <v>3.6</v>
      </c>
      <c r="J8715">
        <v>4.75</v>
      </c>
      <c r="K8715">
        <v>2.7</v>
      </c>
      <c r="U8715">
        <v>241</v>
      </c>
      <c r="V8715">
        <v>233</v>
      </c>
      <c r="W8715">
        <v>213</v>
      </c>
      <c r="X8715">
        <v>94</v>
      </c>
      <c r="Y8715">
        <v>122</v>
      </c>
      <c r="Z8715">
        <v>73</v>
      </c>
      <c r="AA8715">
        <f t="shared" si="1815"/>
        <v>976</v>
      </c>
      <c r="AB8715">
        <f t="shared" si="1807"/>
        <v>1.6263899093170979E-4</v>
      </c>
      <c r="AC8715" s="175"/>
    </row>
    <row r="8716" spans="1:29">
      <c r="A8716" t="s">
        <v>18665</v>
      </c>
      <c r="B8716" t="s">
        <v>18666</v>
      </c>
      <c r="C8716">
        <v>2.63</v>
      </c>
      <c r="D8716">
        <v>3.13</v>
      </c>
      <c r="E8716">
        <v>2.23</v>
      </c>
      <c r="F8716">
        <v>2.84</v>
      </c>
      <c r="G8716">
        <v>3.82</v>
      </c>
      <c r="H8716">
        <v>2.12</v>
      </c>
      <c r="I8716">
        <v>3.6</v>
      </c>
      <c r="J8716">
        <v>4.75</v>
      </c>
      <c r="K8716">
        <v>2.7</v>
      </c>
      <c r="U8716">
        <v>229</v>
      </c>
      <c r="V8716">
        <v>171</v>
      </c>
      <c r="W8716">
        <v>181</v>
      </c>
      <c r="X8716">
        <v>79</v>
      </c>
      <c r="Y8716">
        <v>91</v>
      </c>
      <c r="Z8716">
        <v>30</v>
      </c>
      <c r="AA8716">
        <f t="shared" si="1815"/>
        <v>781</v>
      </c>
      <c r="AB8716">
        <f t="shared" si="1807"/>
        <v>1.3014452040744401E-4</v>
      </c>
      <c r="AC8716" s="175"/>
    </row>
    <row r="8717" spans="1:29">
      <c r="A8717" t="s">
        <v>18667</v>
      </c>
      <c r="B8717" t="s">
        <v>18668</v>
      </c>
      <c r="C8717">
        <v>2.59</v>
      </c>
      <c r="D8717">
        <v>3.1</v>
      </c>
      <c r="E8717">
        <v>2.23</v>
      </c>
      <c r="F8717">
        <v>2.79</v>
      </c>
      <c r="G8717">
        <v>3.78</v>
      </c>
      <c r="H8717">
        <v>2.11</v>
      </c>
      <c r="I8717">
        <v>3.56</v>
      </c>
      <c r="J8717">
        <v>4.72</v>
      </c>
      <c r="K8717">
        <v>2.7</v>
      </c>
      <c r="U8717">
        <v>208</v>
      </c>
      <c r="V8717">
        <v>143</v>
      </c>
      <c r="W8717">
        <v>162</v>
      </c>
      <c r="X8717">
        <v>69</v>
      </c>
      <c r="Y8717">
        <v>68</v>
      </c>
      <c r="Z8717">
        <v>13</v>
      </c>
      <c r="AA8717">
        <f t="shared" si="1815"/>
        <v>663</v>
      </c>
      <c r="AB8717">
        <f t="shared" si="1807"/>
        <v>1.1048119978250368E-4</v>
      </c>
      <c r="AC8717" s="175">
        <f t="shared" ref="AC8717" si="1817">SUM(AB8717:AB8720)/4</f>
        <v>1.1818822163761801E-4</v>
      </c>
    </row>
    <row r="8718" spans="1:29">
      <c r="A8718" t="s">
        <v>18669</v>
      </c>
      <c r="B8718" t="s">
        <v>18670</v>
      </c>
      <c r="C8718">
        <v>2.59</v>
      </c>
      <c r="D8718">
        <v>3.1</v>
      </c>
      <c r="E8718">
        <v>2.23</v>
      </c>
      <c r="F8718">
        <v>2.78</v>
      </c>
      <c r="G8718">
        <v>3.77</v>
      </c>
      <c r="H8718">
        <v>2.11</v>
      </c>
      <c r="I8718">
        <v>3.56</v>
      </c>
      <c r="J8718">
        <v>4.72</v>
      </c>
      <c r="K8718">
        <v>2.7</v>
      </c>
      <c r="U8718">
        <v>211</v>
      </c>
      <c r="V8718">
        <v>150</v>
      </c>
      <c r="W8718">
        <v>165</v>
      </c>
      <c r="X8718">
        <v>87</v>
      </c>
      <c r="Y8718">
        <v>71</v>
      </c>
      <c r="Z8718">
        <v>15</v>
      </c>
      <c r="AA8718">
        <f t="shared" si="1815"/>
        <v>699</v>
      </c>
      <c r="AB8718">
        <f t="shared" si="1807"/>
        <v>1.1648017895621428E-4</v>
      </c>
      <c r="AC8718" s="175"/>
    </row>
    <row r="8719" spans="1:29">
      <c r="A8719" t="s">
        <v>18671</v>
      </c>
      <c r="B8719" t="s">
        <v>18672</v>
      </c>
      <c r="C8719">
        <v>2.6</v>
      </c>
      <c r="D8719">
        <v>3.11</v>
      </c>
      <c r="E8719">
        <v>2.23</v>
      </c>
      <c r="F8719">
        <v>2.78</v>
      </c>
      <c r="G8719">
        <v>3.77</v>
      </c>
      <c r="H8719">
        <v>2.11</v>
      </c>
      <c r="I8719">
        <v>3.57</v>
      </c>
      <c r="J8719">
        <v>4.7300000000000004</v>
      </c>
      <c r="K8719">
        <v>2.7</v>
      </c>
      <c r="U8719">
        <v>216</v>
      </c>
      <c r="V8719">
        <v>154</v>
      </c>
      <c r="W8719">
        <v>170</v>
      </c>
      <c r="X8719">
        <v>90</v>
      </c>
      <c r="Y8719">
        <v>69</v>
      </c>
      <c r="Z8719">
        <v>12</v>
      </c>
      <c r="AA8719">
        <f t="shared" si="1815"/>
        <v>711</v>
      </c>
      <c r="AB8719">
        <f t="shared" si="1807"/>
        <v>1.1847983868078449E-4</v>
      </c>
      <c r="AC8719" s="175"/>
    </row>
    <row r="8720" spans="1:29">
      <c r="A8720" t="s">
        <v>18673</v>
      </c>
      <c r="B8720" t="s">
        <v>18674</v>
      </c>
      <c r="C8720">
        <v>2.6</v>
      </c>
      <c r="D8720">
        <v>3.11</v>
      </c>
      <c r="E8720">
        <v>2.23</v>
      </c>
      <c r="F8720">
        <v>2.79</v>
      </c>
      <c r="G8720">
        <v>3.77</v>
      </c>
      <c r="H8720">
        <v>2.11</v>
      </c>
      <c r="I8720">
        <v>3.57</v>
      </c>
      <c r="J8720">
        <v>4.7300000000000004</v>
      </c>
      <c r="K8720">
        <v>2.7</v>
      </c>
      <c r="U8720">
        <v>235</v>
      </c>
      <c r="V8720">
        <v>168</v>
      </c>
      <c r="W8720">
        <v>180</v>
      </c>
      <c r="X8720">
        <v>92</v>
      </c>
      <c r="Y8720">
        <v>66</v>
      </c>
      <c r="Z8720">
        <v>23</v>
      </c>
      <c r="AA8720">
        <f t="shared" si="1815"/>
        <v>764</v>
      </c>
      <c r="AB8720">
        <f t="shared" si="1807"/>
        <v>1.2731166913096953E-4</v>
      </c>
      <c r="AC8720" s="175"/>
    </row>
    <row r="8721" spans="1:29">
      <c r="A8721" t="s">
        <v>18675</v>
      </c>
      <c r="B8721" t="s">
        <v>18676</v>
      </c>
      <c r="C8721">
        <v>2.62</v>
      </c>
      <c r="D8721">
        <v>3.12</v>
      </c>
      <c r="E8721">
        <v>2.2400000000000002</v>
      </c>
      <c r="F8721">
        <v>2.81</v>
      </c>
      <c r="G8721">
        <v>3.79</v>
      </c>
      <c r="H8721">
        <v>2.12</v>
      </c>
      <c r="I8721">
        <v>3.59</v>
      </c>
      <c r="J8721">
        <v>4.74</v>
      </c>
      <c r="K8721">
        <v>2.7</v>
      </c>
      <c r="U8721">
        <v>244</v>
      </c>
      <c r="V8721">
        <v>199</v>
      </c>
      <c r="W8721">
        <v>206</v>
      </c>
      <c r="X8721">
        <v>123</v>
      </c>
      <c r="Y8721">
        <v>106</v>
      </c>
      <c r="Z8721">
        <v>53</v>
      </c>
      <c r="AA8721">
        <f t="shared" si="1815"/>
        <v>931</v>
      </c>
      <c r="AB8721">
        <f t="shared" si="1807"/>
        <v>1.5514026696457152E-4</v>
      </c>
      <c r="AC8721" s="175">
        <f t="shared" ref="AC8721" si="1818">SUM(AB8721:AB8724)/4</f>
        <v>2.2383691041907703E-4</v>
      </c>
    </row>
    <row r="8722" spans="1:29">
      <c r="A8722" t="s">
        <v>18677</v>
      </c>
      <c r="B8722" t="s">
        <v>18678</v>
      </c>
      <c r="C8722">
        <v>2.62</v>
      </c>
      <c r="D8722">
        <v>3.13</v>
      </c>
      <c r="E8722">
        <v>2.2400000000000002</v>
      </c>
      <c r="F8722">
        <v>2.81</v>
      </c>
      <c r="G8722">
        <v>3.8</v>
      </c>
      <c r="H8722">
        <v>2.12</v>
      </c>
      <c r="I8722">
        <v>3.59</v>
      </c>
      <c r="J8722">
        <v>4.74</v>
      </c>
      <c r="K8722">
        <v>2.7</v>
      </c>
      <c r="U8722">
        <v>278</v>
      </c>
      <c r="V8722">
        <v>298</v>
      </c>
      <c r="W8722">
        <v>266</v>
      </c>
      <c r="X8722">
        <v>199</v>
      </c>
      <c r="Y8722">
        <v>144</v>
      </c>
      <c r="Z8722">
        <v>168</v>
      </c>
      <c r="AA8722">
        <f t="shared" si="1815"/>
        <v>1353</v>
      </c>
      <c r="AB8722">
        <f t="shared" si="1807"/>
        <v>2.2546163394529032E-4</v>
      </c>
      <c r="AC8722" s="175"/>
    </row>
    <row r="8723" spans="1:29">
      <c r="A8723" t="s">
        <v>18679</v>
      </c>
      <c r="B8723" t="s">
        <v>18680</v>
      </c>
      <c r="C8723">
        <v>2.63</v>
      </c>
      <c r="D8723">
        <v>3.13</v>
      </c>
      <c r="E8723">
        <v>2.2400000000000002</v>
      </c>
      <c r="F8723">
        <v>2.81</v>
      </c>
      <c r="G8723">
        <v>3.8</v>
      </c>
      <c r="H8723">
        <v>2.12</v>
      </c>
      <c r="I8723">
        <v>3.6</v>
      </c>
      <c r="J8723">
        <v>4.75</v>
      </c>
      <c r="K8723">
        <v>2.7</v>
      </c>
      <c r="U8723">
        <v>322</v>
      </c>
      <c r="V8723">
        <v>301</v>
      </c>
      <c r="W8723">
        <v>333</v>
      </c>
      <c r="X8723">
        <v>219</v>
      </c>
      <c r="Y8723">
        <v>122</v>
      </c>
      <c r="Z8723">
        <v>262</v>
      </c>
      <c r="AA8723">
        <f t="shared" si="1815"/>
        <v>1559</v>
      </c>
      <c r="AB8723">
        <f t="shared" si="1807"/>
        <v>2.5978912588374545E-4</v>
      </c>
      <c r="AC8723" s="175"/>
    </row>
    <row r="8724" spans="1:29">
      <c r="A8724" t="s">
        <v>18681</v>
      </c>
      <c r="B8724" t="s">
        <v>18682</v>
      </c>
      <c r="C8724">
        <v>2.63</v>
      </c>
      <c r="D8724">
        <v>3.14</v>
      </c>
      <c r="E8724">
        <v>2.2400000000000002</v>
      </c>
      <c r="F8724">
        <v>2.82</v>
      </c>
      <c r="G8724">
        <v>3.8</v>
      </c>
      <c r="H8724">
        <v>2.12</v>
      </c>
      <c r="I8724">
        <v>3.61</v>
      </c>
      <c r="J8724">
        <v>4.75</v>
      </c>
      <c r="K8724">
        <v>2.7</v>
      </c>
      <c r="U8724">
        <v>337</v>
      </c>
      <c r="V8724">
        <v>281</v>
      </c>
      <c r="W8724">
        <v>313</v>
      </c>
      <c r="X8724">
        <v>219</v>
      </c>
      <c r="Y8724">
        <v>154</v>
      </c>
      <c r="Z8724">
        <v>226</v>
      </c>
      <c r="AA8724">
        <f t="shared" si="1815"/>
        <v>1530</v>
      </c>
      <c r="AB8724">
        <f t="shared" si="1807"/>
        <v>2.5495661488270078E-4</v>
      </c>
      <c r="AC8724" s="175"/>
    </row>
    <row r="8725" spans="1:29">
      <c r="A8725" t="s">
        <v>18683</v>
      </c>
      <c r="B8725" t="s">
        <v>18684</v>
      </c>
      <c r="C8725">
        <v>2.67</v>
      </c>
      <c r="D8725">
        <v>3.17</v>
      </c>
      <c r="E8725">
        <v>2.2599999999999998</v>
      </c>
      <c r="F8725">
        <v>2.84</v>
      </c>
      <c r="G8725">
        <v>3.81</v>
      </c>
      <c r="H8725">
        <v>2.11</v>
      </c>
      <c r="I8725">
        <v>3.65</v>
      </c>
      <c r="J8725">
        <v>4.78</v>
      </c>
      <c r="K8725">
        <v>2.7</v>
      </c>
      <c r="U8725">
        <v>355</v>
      </c>
      <c r="V8725">
        <v>285</v>
      </c>
      <c r="W8725">
        <v>309</v>
      </c>
      <c r="X8725">
        <v>155</v>
      </c>
      <c r="Y8725">
        <v>138</v>
      </c>
      <c r="Z8725">
        <v>171</v>
      </c>
      <c r="AA8725">
        <f t="shared" si="1815"/>
        <v>1413</v>
      </c>
      <c r="AB8725">
        <f t="shared" si="1807"/>
        <v>2.3545993256814132E-4</v>
      </c>
      <c r="AC8725" s="175">
        <f t="shared" ref="AC8725" si="1819">SUM(AB8725:AB8728)/4</f>
        <v>2.2233716562564939E-4</v>
      </c>
    </row>
    <row r="8726" spans="1:29">
      <c r="A8726" t="s">
        <v>18685</v>
      </c>
      <c r="B8726" t="s">
        <v>18686</v>
      </c>
      <c r="C8726">
        <v>2.77</v>
      </c>
      <c r="D8726">
        <v>3.26</v>
      </c>
      <c r="E8726">
        <v>2.2999999999999998</v>
      </c>
      <c r="F8726">
        <v>2.92</v>
      </c>
      <c r="G8726">
        <v>3.84</v>
      </c>
      <c r="H8726">
        <v>2.1</v>
      </c>
      <c r="I8726">
        <v>3.76</v>
      </c>
      <c r="J8726">
        <v>4.84</v>
      </c>
      <c r="K8726">
        <v>2.7</v>
      </c>
      <c r="U8726">
        <v>344</v>
      </c>
      <c r="V8726">
        <v>278</v>
      </c>
      <c r="W8726">
        <v>297</v>
      </c>
      <c r="X8726">
        <v>143</v>
      </c>
      <c r="Y8726">
        <v>140</v>
      </c>
      <c r="Z8726">
        <v>164</v>
      </c>
      <c r="AA8726">
        <f t="shared" si="1815"/>
        <v>1366</v>
      </c>
      <c r="AB8726">
        <f t="shared" ref="AB8726:AB8766" si="1820">AA8726/$AD$4</f>
        <v>2.2762793198024137E-4</v>
      </c>
      <c r="AC8726" s="175"/>
    </row>
    <row r="8727" spans="1:29">
      <c r="A8727" t="s">
        <v>18687</v>
      </c>
      <c r="B8727" t="s">
        <v>18688</v>
      </c>
      <c r="C8727">
        <v>2.92</v>
      </c>
      <c r="D8727">
        <v>3.39</v>
      </c>
      <c r="E8727">
        <v>2.35</v>
      </c>
      <c r="F8727">
        <v>3.08</v>
      </c>
      <c r="G8727">
        <v>3.96</v>
      </c>
      <c r="H8727">
        <v>2.13</v>
      </c>
      <c r="I8727">
        <v>3.92</v>
      </c>
      <c r="J8727">
        <v>4.93</v>
      </c>
      <c r="K8727">
        <v>2.7</v>
      </c>
      <c r="U8727">
        <v>325</v>
      </c>
      <c r="V8727">
        <v>271</v>
      </c>
      <c r="W8727">
        <v>286</v>
      </c>
      <c r="X8727">
        <v>140</v>
      </c>
      <c r="Y8727">
        <v>133</v>
      </c>
      <c r="Z8727">
        <v>149</v>
      </c>
      <c r="AA8727">
        <f t="shared" si="1815"/>
        <v>1304</v>
      </c>
      <c r="AB8727">
        <f t="shared" si="1820"/>
        <v>2.1729635673662864E-4</v>
      </c>
      <c r="AC8727" s="175"/>
    </row>
    <row r="8728" spans="1:29">
      <c r="A8728" t="s">
        <v>18689</v>
      </c>
      <c r="B8728" t="s">
        <v>18690</v>
      </c>
      <c r="C8728">
        <v>3.05</v>
      </c>
      <c r="D8728">
        <v>3.5</v>
      </c>
      <c r="E8728">
        <v>2.41</v>
      </c>
      <c r="F8728">
        <v>3.24</v>
      </c>
      <c r="G8728">
        <v>4.07</v>
      </c>
      <c r="H8728">
        <v>2.15</v>
      </c>
      <c r="I8728">
        <v>4.07</v>
      </c>
      <c r="J8728">
        <v>5.0199999999999996</v>
      </c>
      <c r="K8728">
        <v>2.7</v>
      </c>
      <c r="U8728">
        <v>308</v>
      </c>
      <c r="V8728">
        <v>262</v>
      </c>
      <c r="W8728">
        <v>273</v>
      </c>
      <c r="X8728">
        <v>131</v>
      </c>
      <c r="Y8728">
        <v>129</v>
      </c>
      <c r="Z8728">
        <v>151</v>
      </c>
      <c r="AA8728">
        <f t="shared" si="1815"/>
        <v>1254</v>
      </c>
      <c r="AB8728">
        <f t="shared" si="1820"/>
        <v>2.0896444121758614E-4</v>
      </c>
      <c r="AC8728" s="175"/>
    </row>
    <row r="8729" spans="1:29">
      <c r="A8729" t="s">
        <v>18691</v>
      </c>
      <c r="B8729" t="s">
        <v>18692</v>
      </c>
      <c r="C8729">
        <v>3.17</v>
      </c>
      <c r="D8729">
        <v>3.6</v>
      </c>
      <c r="E8729">
        <v>2.4500000000000002</v>
      </c>
      <c r="F8729">
        <v>3.4</v>
      </c>
      <c r="G8729">
        <v>4.2</v>
      </c>
      <c r="H8729">
        <v>2.2000000000000002</v>
      </c>
      <c r="I8729">
        <v>4.1900000000000004</v>
      </c>
      <c r="J8729">
        <v>5.09</v>
      </c>
      <c r="K8729">
        <v>2.7</v>
      </c>
      <c r="U8729">
        <v>293</v>
      </c>
      <c r="V8729">
        <v>259</v>
      </c>
      <c r="W8729">
        <v>268</v>
      </c>
      <c r="X8729">
        <v>124</v>
      </c>
      <c r="Y8729">
        <v>130</v>
      </c>
      <c r="Z8729">
        <v>145</v>
      </c>
      <c r="AA8729">
        <f t="shared" si="1815"/>
        <v>1219</v>
      </c>
      <c r="AB8729">
        <f t="shared" si="1820"/>
        <v>2.0313210035425639E-4</v>
      </c>
      <c r="AC8729" s="175">
        <f t="shared" ref="AC8729" si="1821">SUM(AB8729:AB8732)/4</f>
        <v>1.9546673807673728E-4</v>
      </c>
    </row>
    <row r="8730" spans="1:29">
      <c r="A8730" t="s">
        <v>18693</v>
      </c>
      <c r="B8730" t="s">
        <v>18694</v>
      </c>
      <c r="C8730">
        <v>3.26</v>
      </c>
      <c r="D8730">
        <v>3.67</v>
      </c>
      <c r="E8730">
        <v>2.48</v>
      </c>
      <c r="F8730">
        <v>3.56</v>
      </c>
      <c r="G8730">
        <v>4.34</v>
      </c>
      <c r="H8730">
        <v>2.25</v>
      </c>
      <c r="I8730">
        <v>4.28</v>
      </c>
      <c r="J8730">
        <v>5.14</v>
      </c>
      <c r="K8730">
        <v>2.7</v>
      </c>
      <c r="U8730">
        <v>296</v>
      </c>
      <c r="V8730">
        <v>259</v>
      </c>
      <c r="W8730">
        <v>273</v>
      </c>
      <c r="X8730">
        <v>100</v>
      </c>
      <c r="Y8730">
        <v>119</v>
      </c>
      <c r="Z8730">
        <v>117</v>
      </c>
      <c r="AA8730">
        <f t="shared" si="1815"/>
        <v>1164</v>
      </c>
      <c r="AB8730">
        <f t="shared" si="1820"/>
        <v>1.9396699328330961E-4</v>
      </c>
      <c r="AC8730" s="175"/>
    </row>
    <row r="8731" spans="1:29">
      <c r="A8731" t="s">
        <v>18695</v>
      </c>
      <c r="B8731" t="s">
        <v>18696</v>
      </c>
      <c r="C8731">
        <v>3.25</v>
      </c>
      <c r="D8731">
        <v>3.67</v>
      </c>
      <c r="E8731">
        <v>2.48</v>
      </c>
      <c r="F8731">
        <v>3.62</v>
      </c>
      <c r="G8731">
        <v>4.4000000000000004</v>
      </c>
      <c r="H8731">
        <v>2.29</v>
      </c>
      <c r="I8731">
        <v>4.2699999999999996</v>
      </c>
      <c r="J8731">
        <v>5.13</v>
      </c>
      <c r="K8731">
        <v>2.7</v>
      </c>
      <c r="U8731">
        <v>292</v>
      </c>
      <c r="V8731">
        <v>259</v>
      </c>
      <c r="W8731">
        <v>281</v>
      </c>
      <c r="X8731">
        <v>93</v>
      </c>
      <c r="Y8731">
        <v>122</v>
      </c>
      <c r="Z8731">
        <v>112</v>
      </c>
      <c r="AA8731">
        <f t="shared" si="1815"/>
        <v>1159</v>
      </c>
      <c r="AB8731">
        <f t="shared" si="1820"/>
        <v>1.9313380173140537E-4</v>
      </c>
      <c r="AC8731" s="175"/>
    </row>
    <row r="8732" spans="1:29">
      <c r="A8732" t="s">
        <v>18697</v>
      </c>
      <c r="B8732" t="s">
        <v>18698</v>
      </c>
      <c r="C8732">
        <v>3.16</v>
      </c>
      <c r="D8732">
        <v>3.59</v>
      </c>
      <c r="E8732">
        <v>2.4500000000000002</v>
      </c>
      <c r="F8732">
        <v>3.58</v>
      </c>
      <c r="G8732">
        <v>4.41</v>
      </c>
      <c r="H8732">
        <v>2.3199999999999998</v>
      </c>
      <c r="I8732">
        <v>4.18</v>
      </c>
      <c r="J8732">
        <v>5.08</v>
      </c>
      <c r="K8732">
        <v>2.7</v>
      </c>
      <c r="U8732">
        <v>292</v>
      </c>
      <c r="V8732">
        <v>265</v>
      </c>
      <c r="W8732">
        <v>290</v>
      </c>
      <c r="X8732">
        <v>92</v>
      </c>
      <c r="Y8732">
        <v>111</v>
      </c>
      <c r="Z8732">
        <v>100</v>
      </c>
      <c r="AA8732">
        <f t="shared" si="1815"/>
        <v>1150</v>
      </c>
      <c r="AB8732">
        <f t="shared" si="1820"/>
        <v>1.9163405693797773E-4</v>
      </c>
      <c r="AC8732" s="175"/>
    </row>
    <row r="8733" spans="1:29">
      <c r="A8733" t="s">
        <v>18699</v>
      </c>
      <c r="B8733" t="s">
        <v>18700</v>
      </c>
      <c r="C8733">
        <v>3.02</v>
      </c>
      <c r="D8733">
        <v>3.48</v>
      </c>
      <c r="E8733">
        <v>2.39</v>
      </c>
      <c r="F8733">
        <v>3.41</v>
      </c>
      <c r="G8733">
        <v>4.29</v>
      </c>
      <c r="H8733">
        <v>2.2799999999999998</v>
      </c>
      <c r="I8733">
        <v>4.04</v>
      </c>
      <c r="J8733">
        <v>5</v>
      </c>
      <c r="K8733">
        <v>2.7</v>
      </c>
      <c r="U8733">
        <v>296</v>
      </c>
      <c r="V8733">
        <v>278</v>
      </c>
      <c r="W8733">
        <v>303</v>
      </c>
      <c r="X8733">
        <v>83</v>
      </c>
      <c r="Y8733">
        <v>109</v>
      </c>
      <c r="Z8733">
        <v>118</v>
      </c>
      <c r="AA8733">
        <f t="shared" si="1815"/>
        <v>1187</v>
      </c>
      <c r="AB8733">
        <f t="shared" si="1820"/>
        <v>1.9779967442206918E-4</v>
      </c>
      <c r="AC8733" s="175">
        <f t="shared" ref="AC8733" si="1822">SUM(AB8733:AB8736)/4</f>
        <v>2.054650366995883E-4</v>
      </c>
    </row>
    <row r="8734" spans="1:29">
      <c r="A8734" t="s">
        <v>18701</v>
      </c>
      <c r="B8734" t="s">
        <v>18702</v>
      </c>
      <c r="C8734">
        <v>2.97</v>
      </c>
      <c r="D8734">
        <v>3.43</v>
      </c>
      <c r="E8734">
        <v>2.37</v>
      </c>
      <c r="F8734">
        <v>3.34</v>
      </c>
      <c r="G8734">
        <v>4.2300000000000004</v>
      </c>
      <c r="H8734">
        <v>2.27</v>
      </c>
      <c r="I8734">
        <v>3.97</v>
      </c>
      <c r="J8734">
        <v>4.97</v>
      </c>
      <c r="K8734">
        <v>2.7</v>
      </c>
      <c r="U8734">
        <v>302</v>
      </c>
      <c r="V8734">
        <v>286</v>
      </c>
      <c r="W8734">
        <v>309</v>
      </c>
      <c r="X8734">
        <v>86</v>
      </c>
      <c r="Y8734">
        <v>117</v>
      </c>
      <c r="Z8734">
        <v>139</v>
      </c>
      <c r="AA8734">
        <f t="shared" si="1815"/>
        <v>1239</v>
      </c>
      <c r="AB8734">
        <f t="shared" si="1820"/>
        <v>2.064648665618734E-4</v>
      </c>
      <c r="AC8734" s="175"/>
    </row>
    <row r="8735" spans="1:29">
      <c r="A8735" t="s">
        <v>18703</v>
      </c>
      <c r="B8735" t="s">
        <v>18704</v>
      </c>
      <c r="C8735">
        <v>2.92</v>
      </c>
      <c r="D8735">
        <v>3.39</v>
      </c>
      <c r="E8735">
        <v>2.35</v>
      </c>
      <c r="F8735">
        <v>3.27</v>
      </c>
      <c r="G8735">
        <v>4.18</v>
      </c>
      <c r="H8735">
        <v>2.25</v>
      </c>
      <c r="I8735">
        <v>3.92</v>
      </c>
      <c r="J8735">
        <v>4.9400000000000004</v>
      </c>
      <c r="K8735">
        <v>2.7</v>
      </c>
      <c r="U8735">
        <v>298</v>
      </c>
      <c r="V8735">
        <v>290</v>
      </c>
      <c r="W8735">
        <v>313</v>
      </c>
      <c r="X8735">
        <v>90</v>
      </c>
      <c r="Y8735">
        <v>123</v>
      </c>
      <c r="Z8735">
        <v>135</v>
      </c>
      <c r="AA8735">
        <f t="shared" si="1815"/>
        <v>1249</v>
      </c>
      <c r="AB8735">
        <f t="shared" si="1820"/>
        <v>2.0813124966568189E-4</v>
      </c>
      <c r="AC8735" s="175"/>
    </row>
    <row r="8736" spans="1:29">
      <c r="A8736" t="s">
        <v>18705</v>
      </c>
      <c r="B8736" t="s">
        <v>18706</v>
      </c>
      <c r="C8736">
        <v>2.89</v>
      </c>
      <c r="D8736">
        <v>3.37</v>
      </c>
      <c r="E8736">
        <v>2.34</v>
      </c>
      <c r="F8736">
        <v>3.23</v>
      </c>
      <c r="G8736">
        <v>4.1500000000000004</v>
      </c>
      <c r="H8736">
        <v>2.2400000000000002</v>
      </c>
      <c r="I8736">
        <v>3.9</v>
      </c>
      <c r="J8736">
        <v>4.92</v>
      </c>
      <c r="K8736">
        <v>2.7</v>
      </c>
      <c r="U8736">
        <v>285</v>
      </c>
      <c r="V8736">
        <v>288</v>
      </c>
      <c r="W8736">
        <v>309</v>
      </c>
      <c r="X8736">
        <v>106</v>
      </c>
      <c r="Y8736">
        <v>127</v>
      </c>
      <c r="Z8736">
        <v>142</v>
      </c>
      <c r="AA8736">
        <f t="shared" si="1815"/>
        <v>1257</v>
      </c>
      <c r="AB8736">
        <f t="shared" si="1820"/>
        <v>2.094643561487287E-4</v>
      </c>
      <c r="AC8736" s="175"/>
    </row>
    <row r="8737" spans="1:29">
      <c r="A8737" t="s">
        <v>18707</v>
      </c>
      <c r="B8737" t="s">
        <v>18708</v>
      </c>
      <c r="C8737">
        <v>2.86</v>
      </c>
      <c r="D8737">
        <v>3.34</v>
      </c>
      <c r="E8737">
        <v>2.33</v>
      </c>
      <c r="F8737">
        <v>3.18</v>
      </c>
      <c r="G8737">
        <v>4.1100000000000003</v>
      </c>
      <c r="H8737">
        <v>2.2200000000000002</v>
      </c>
      <c r="I8737">
        <v>3.86</v>
      </c>
      <c r="J8737">
        <v>4.9000000000000004</v>
      </c>
      <c r="K8737">
        <v>2.7</v>
      </c>
      <c r="U8737">
        <v>265</v>
      </c>
      <c r="V8737">
        <v>277</v>
      </c>
      <c r="W8737">
        <v>295</v>
      </c>
      <c r="X8737">
        <v>114</v>
      </c>
      <c r="Y8737">
        <v>138</v>
      </c>
      <c r="Z8737">
        <v>147</v>
      </c>
      <c r="AA8737">
        <f t="shared" si="1815"/>
        <v>1236</v>
      </c>
      <c r="AB8737">
        <f t="shared" si="1820"/>
        <v>2.0596495163073084E-4</v>
      </c>
      <c r="AC8737" s="175">
        <f t="shared" ref="AC8737" si="1823">SUM(AB8737:AB8740)/4</f>
        <v>1.6801307644149219E-4</v>
      </c>
    </row>
    <row r="8738" spans="1:29">
      <c r="A8738" t="s">
        <v>18709</v>
      </c>
      <c r="B8738" t="s">
        <v>18710</v>
      </c>
      <c r="C8738">
        <v>2.85</v>
      </c>
      <c r="D8738">
        <v>3.33</v>
      </c>
      <c r="E8738">
        <v>2.33</v>
      </c>
      <c r="F8738">
        <v>3.16</v>
      </c>
      <c r="G8738">
        <v>4.08</v>
      </c>
      <c r="H8738">
        <v>2.21</v>
      </c>
      <c r="I8738">
        <v>3.85</v>
      </c>
      <c r="J8738">
        <v>4.8899999999999997</v>
      </c>
      <c r="K8738">
        <v>2.7</v>
      </c>
      <c r="U8738">
        <v>254</v>
      </c>
      <c r="V8738">
        <v>251</v>
      </c>
      <c r="W8738">
        <v>263</v>
      </c>
      <c r="X8738">
        <v>104</v>
      </c>
      <c r="Y8738">
        <v>134</v>
      </c>
      <c r="Z8738">
        <v>126</v>
      </c>
      <c r="AA8738">
        <f t="shared" si="1815"/>
        <v>1132</v>
      </c>
      <c r="AB8738">
        <f t="shared" si="1820"/>
        <v>1.8863456735112241E-4</v>
      </c>
      <c r="AC8738" s="175"/>
    </row>
    <row r="8739" spans="1:29">
      <c r="A8739" t="s">
        <v>18711</v>
      </c>
      <c r="B8739" t="s">
        <v>18712</v>
      </c>
      <c r="C8739">
        <v>2.82</v>
      </c>
      <c r="D8739">
        <v>3.31</v>
      </c>
      <c r="E8739">
        <v>2.3199999999999998</v>
      </c>
      <c r="F8739">
        <v>3.13</v>
      </c>
      <c r="G8739">
        <v>4.07</v>
      </c>
      <c r="H8739">
        <v>2.21</v>
      </c>
      <c r="I8739">
        <v>3.82</v>
      </c>
      <c r="J8739">
        <v>4.88</v>
      </c>
      <c r="K8739">
        <v>2.7</v>
      </c>
      <c r="U8739">
        <v>222</v>
      </c>
      <c r="V8739">
        <v>218</v>
      </c>
      <c r="W8739">
        <v>197</v>
      </c>
      <c r="X8739">
        <v>101</v>
      </c>
      <c r="Y8739">
        <v>122</v>
      </c>
      <c r="Z8739">
        <v>73</v>
      </c>
      <c r="AA8739">
        <f t="shared" si="1815"/>
        <v>933</v>
      </c>
      <c r="AB8739">
        <f t="shared" si="1820"/>
        <v>1.5547354358533323E-4</v>
      </c>
      <c r="AC8739" s="175"/>
    </row>
    <row r="8740" spans="1:29">
      <c r="A8740" t="s">
        <v>18713</v>
      </c>
      <c r="B8740" t="s">
        <v>18714</v>
      </c>
      <c r="C8740">
        <v>2.81</v>
      </c>
      <c r="D8740">
        <v>3.3</v>
      </c>
      <c r="E8740">
        <v>2.31</v>
      </c>
      <c r="F8740">
        <v>3.11</v>
      </c>
      <c r="G8740">
        <v>4.04</v>
      </c>
      <c r="H8740">
        <v>2.2000000000000002</v>
      </c>
      <c r="I8740">
        <v>3.81</v>
      </c>
      <c r="J8740">
        <v>4.87</v>
      </c>
      <c r="K8740">
        <v>2.7</v>
      </c>
      <c r="U8740">
        <v>208</v>
      </c>
      <c r="V8740">
        <v>160</v>
      </c>
      <c r="W8740">
        <v>167</v>
      </c>
      <c r="X8740">
        <v>76</v>
      </c>
      <c r="Y8740">
        <v>91</v>
      </c>
      <c r="Z8740">
        <v>30</v>
      </c>
      <c r="AA8740">
        <f t="shared" si="1815"/>
        <v>732</v>
      </c>
      <c r="AB8740">
        <f t="shared" si="1820"/>
        <v>1.2197924319878234E-4</v>
      </c>
      <c r="AC8740" s="175"/>
    </row>
    <row r="8741" spans="1:29">
      <c r="A8741" t="s">
        <v>18715</v>
      </c>
      <c r="B8741" t="s">
        <v>18716</v>
      </c>
      <c r="C8741">
        <v>2.78</v>
      </c>
      <c r="D8741">
        <v>3.27</v>
      </c>
      <c r="E8741">
        <v>2.31</v>
      </c>
      <c r="F8741">
        <v>3.06</v>
      </c>
      <c r="G8741">
        <v>4</v>
      </c>
      <c r="H8741">
        <v>2.19</v>
      </c>
      <c r="I8741">
        <v>3.78</v>
      </c>
      <c r="J8741">
        <v>4.8499999999999996</v>
      </c>
      <c r="K8741">
        <v>2.7</v>
      </c>
      <c r="U8741">
        <v>200</v>
      </c>
      <c r="V8741">
        <v>136</v>
      </c>
      <c r="W8741">
        <v>153</v>
      </c>
      <c r="X8741">
        <v>66</v>
      </c>
      <c r="Y8741">
        <v>68</v>
      </c>
      <c r="Z8741">
        <v>13</v>
      </c>
      <c r="AA8741">
        <f t="shared" si="1815"/>
        <v>636</v>
      </c>
      <c r="AB8741">
        <f t="shared" si="1820"/>
        <v>1.0598196540222072E-4</v>
      </c>
      <c r="AC8741" s="175">
        <f t="shared" ref="AC8741" si="1824">SUM(AB8741:AB8744)/4</f>
        <v>1.1385562556771589E-4</v>
      </c>
    </row>
    <row r="8742" spans="1:29">
      <c r="A8742" t="s">
        <v>18717</v>
      </c>
      <c r="B8742" t="s">
        <v>18718</v>
      </c>
      <c r="C8742">
        <v>2.79</v>
      </c>
      <c r="D8742">
        <v>3.27</v>
      </c>
      <c r="E8742">
        <v>2.31</v>
      </c>
      <c r="F8742">
        <v>3.06</v>
      </c>
      <c r="G8742">
        <v>4.01</v>
      </c>
      <c r="H8742">
        <v>2.19</v>
      </c>
      <c r="I8742">
        <v>3.78</v>
      </c>
      <c r="J8742">
        <v>4.8499999999999996</v>
      </c>
      <c r="K8742">
        <v>2.7</v>
      </c>
      <c r="U8742">
        <v>205</v>
      </c>
      <c r="V8742">
        <v>144</v>
      </c>
      <c r="W8742">
        <v>157</v>
      </c>
      <c r="X8742">
        <v>83</v>
      </c>
      <c r="Y8742">
        <v>71</v>
      </c>
      <c r="Z8742">
        <v>15</v>
      </c>
      <c r="AA8742">
        <f t="shared" si="1815"/>
        <v>675</v>
      </c>
      <c r="AB8742">
        <f t="shared" si="1820"/>
        <v>1.1248085950707388E-4</v>
      </c>
      <c r="AC8742" s="175"/>
    </row>
    <row r="8743" spans="1:29">
      <c r="A8743" t="s">
        <v>18719</v>
      </c>
      <c r="B8743" t="s">
        <v>18720</v>
      </c>
      <c r="C8743">
        <v>2.78</v>
      </c>
      <c r="D8743">
        <v>3.26</v>
      </c>
      <c r="E8743">
        <v>2.2999999999999998</v>
      </c>
      <c r="F8743">
        <v>3.04</v>
      </c>
      <c r="G8743">
        <v>3.98</v>
      </c>
      <c r="H8743">
        <v>2.1800000000000002</v>
      </c>
      <c r="I8743">
        <v>3.77</v>
      </c>
      <c r="J8743">
        <v>4.8499999999999996</v>
      </c>
      <c r="K8743">
        <v>2.7</v>
      </c>
      <c r="U8743">
        <v>210</v>
      </c>
      <c r="V8743">
        <v>147</v>
      </c>
      <c r="W8743">
        <v>162</v>
      </c>
      <c r="X8743">
        <v>87</v>
      </c>
      <c r="Y8743">
        <v>69</v>
      </c>
      <c r="Z8743">
        <v>12</v>
      </c>
      <c r="AA8743">
        <f t="shared" si="1815"/>
        <v>687</v>
      </c>
      <c r="AB8743">
        <f t="shared" si="1820"/>
        <v>1.1448051923164408E-4</v>
      </c>
      <c r="AC8743" s="175"/>
    </row>
    <row r="8744" spans="1:29">
      <c r="A8744" t="s">
        <v>18721</v>
      </c>
      <c r="B8744" t="s">
        <v>18722</v>
      </c>
      <c r="C8744">
        <v>2.78</v>
      </c>
      <c r="D8744">
        <v>3.27</v>
      </c>
      <c r="E8744">
        <v>2.2999999999999998</v>
      </c>
      <c r="F8744">
        <v>3.04</v>
      </c>
      <c r="G8744">
        <v>3.98</v>
      </c>
      <c r="H8744">
        <v>2.1800000000000002</v>
      </c>
      <c r="I8744">
        <v>3.77</v>
      </c>
      <c r="J8744">
        <v>4.8499999999999996</v>
      </c>
      <c r="K8744">
        <v>2.7</v>
      </c>
      <c r="U8744">
        <v>226</v>
      </c>
      <c r="V8744">
        <v>161</v>
      </c>
      <c r="W8744">
        <v>171</v>
      </c>
      <c r="X8744">
        <v>88</v>
      </c>
      <c r="Y8744">
        <v>66</v>
      </c>
      <c r="Z8744">
        <v>23</v>
      </c>
      <c r="AA8744">
        <f t="shared" si="1815"/>
        <v>735</v>
      </c>
      <c r="AB8744">
        <f t="shared" si="1820"/>
        <v>1.2247915812992489E-4</v>
      </c>
      <c r="AC8744" s="175"/>
    </row>
    <row r="8745" spans="1:29">
      <c r="A8745" t="s">
        <v>18723</v>
      </c>
      <c r="B8745" t="s">
        <v>18724</v>
      </c>
      <c r="C8745">
        <v>2.77</v>
      </c>
      <c r="D8745">
        <v>3.26</v>
      </c>
      <c r="E8745">
        <v>2.2999999999999998</v>
      </c>
      <c r="F8745">
        <v>3.02</v>
      </c>
      <c r="G8745">
        <v>3.96</v>
      </c>
      <c r="H8745">
        <v>2.17</v>
      </c>
      <c r="I8745">
        <v>3.76</v>
      </c>
      <c r="J8745">
        <v>4.84</v>
      </c>
      <c r="K8745">
        <v>2.7</v>
      </c>
      <c r="U8745">
        <v>233</v>
      </c>
      <c r="V8745">
        <v>191</v>
      </c>
      <c r="W8745">
        <v>197</v>
      </c>
      <c r="X8745">
        <v>122</v>
      </c>
      <c r="Y8745">
        <v>106</v>
      </c>
      <c r="Z8745">
        <v>53</v>
      </c>
      <c r="AA8745">
        <f t="shared" si="1815"/>
        <v>902</v>
      </c>
      <c r="AB8745">
        <f t="shared" si="1820"/>
        <v>1.5030775596352688E-4</v>
      </c>
      <c r="AC8745" s="175">
        <f t="shared" ref="AC8745" si="1825">SUM(AB8745:AB8748)/4</f>
        <v>2.1804622913334246E-4</v>
      </c>
    </row>
    <row r="8746" spans="1:29">
      <c r="A8746" t="s">
        <v>18725</v>
      </c>
      <c r="B8746" t="s">
        <v>18726</v>
      </c>
      <c r="C8746">
        <v>2.77</v>
      </c>
      <c r="D8746">
        <v>3.26</v>
      </c>
      <c r="E8746">
        <v>2.2999999999999998</v>
      </c>
      <c r="F8746">
        <v>3.02</v>
      </c>
      <c r="G8746">
        <v>3.96</v>
      </c>
      <c r="H8746">
        <v>2.17</v>
      </c>
      <c r="I8746">
        <v>3.76</v>
      </c>
      <c r="J8746">
        <v>4.84</v>
      </c>
      <c r="K8746">
        <v>2.7</v>
      </c>
      <c r="U8746">
        <v>265</v>
      </c>
      <c r="V8746">
        <v>286</v>
      </c>
      <c r="W8746">
        <v>255</v>
      </c>
      <c r="X8746">
        <v>196</v>
      </c>
      <c r="Y8746">
        <v>144</v>
      </c>
      <c r="Z8746">
        <v>168</v>
      </c>
      <c r="AA8746">
        <f t="shared" si="1815"/>
        <v>1314</v>
      </c>
      <c r="AB8746">
        <f t="shared" si="1820"/>
        <v>2.1896273984043716E-4</v>
      </c>
      <c r="AC8746" s="175"/>
    </row>
    <row r="8747" spans="1:29">
      <c r="A8747" t="s">
        <v>18727</v>
      </c>
      <c r="B8747" t="s">
        <v>18728</v>
      </c>
      <c r="C8747">
        <v>2.78</v>
      </c>
      <c r="D8747">
        <v>3.27</v>
      </c>
      <c r="E8747">
        <v>2.2999999999999998</v>
      </c>
      <c r="F8747">
        <v>3.02</v>
      </c>
      <c r="G8747">
        <v>3.96</v>
      </c>
      <c r="H8747">
        <v>2.17</v>
      </c>
      <c r="I8747">
        <v>3.77</v>
      </c>
      <c r="J8747">
        <v>4.8499999999999996</v>
      </c>
      <c r="K8747">
        <v>2.7</v>
      </c>
      <c r="U8747">
        <v>306</v>
      </c>
      <c r="V8747">
        <v>290</v>
      </c>
      <c r="W8747">
        <v>319</v>
      </c>
      <c r="X8747">
        <v>222</v>
      </c>
      <c r="Y8747">
        <v>122</v>
      </c>
      <c r="Z8747">
        <v>262</v>
      </c>
      <c r="AA8747">
        <f t="shared" si="1815"/>
        <v>1521</v>
      </c>
      <c r="AB8747">
        <f t="shared" si="1820"/>
        <v>2.5345687008927314E-4</v>
      </c>
      <c r="AC8747" s="175"/>
    </row>
    <row r="8748" spans="1:29">
      <c r="A8748" t="s">
        <v>18729</v>
      </c>
      <c r="B8748" t="s">
        <v>18730</v>
      </c>
      <c r="C8748">
        <v>2.76</v>
      </c>
      <c r="D8748">
        <v>3.25</v>
      </c>
      <c r="E8748">
        <v>2.29</v>
      </c>
      <c r="F8748">
        <v>2.98</v>
      </c>
      <c r="G8748">
        <v>3.92</v>
      </c>
      <c r="H8748">
        <v>2.15</v>
      </c>
      <c r="I8748">
        <v>3.75</v>
      </c>
      <c r="J8748">
        <v>4.84</v>
      </c>
      <c r="K8748">
        <v>2.7</v>
      </c>
      <c r="U8748">
        <v>326</v>
      </c>
      <c r="V8748">
        <v>271</v>
      </c>
      <c r="W8748">
        <v>300</v>
      </c>
      <c r="X8748">
        <v>220</v>
      </c>
      <c r="Y8748">
        <v>154</v>
      </c>
      <c r="Z8748">
        <v>226</v>
      </c>
      <c r="AA8748">
        <f t="shared" si="1815"/>
        <v>1497</v>
      </c>
      <c r="AB8748">
        <f t="shared" si="1820"/>
        <v>2.4945755064013274E-4</v>
      </c>
      <c r="AC8748" s="175"/>
    </row>
    <row r="8749" spans="1:29">
      <c r="A8749" t="s">
        <v>18731</v>
      </c>
      <c r="B8749" t="s">
        <v>18732</v>
      </c>
      <c r="C8749">
        <v>2.77</v>
      </c>
      <c r="D8749">
        <v>3.26</v>
      </c>
      <c r="E8749">
        <v>2.2999999999999998</v>
      </c>
      <c r="F8749">
        <v>2.98</v>
      </c>
      <c r="G8749">
        <v>3.92</v>
      </c>
      <c r="H8749">
        <v>2.15</v>
      </c>
      <c r="I8749">
        <v>3.76</v>
      </c>
      <c r="J8749">
        <v>4.84</v>
      </c>
      <c r="K8749">
        <v>2.7</v>
      </c>
      <c r="U8749">
        <v>343</v>
      </c>
      <c r="V8749">
        <v>274</v>
      </c>
      <c r="W8749">
        <v>296</v>
      </c>
      <c r="X8749">
        <v>166</v>
      </c>
      <c r="Y8749">
        <v>138</v>
      </c>
      <c r="Z8749">
        <v>171</v>
      </c>
      <c r="AA8749">
        <f t="shared" si="1815"/>
        <v>1388</v>
      </c>
      <c r="AB8749">
        <f t="shared" si="1820"/>
        <v>2.3129397480862006E-4</v>
      </c>
      <c r="AC8749" s="175">
        <f t="shared" ref="AC8749" si="1826">SUM(AB8749:AB8752)/4</f>
        <v>2.1762963335739035E-4</v>
      </c>
    </row>
    <row r="8750" spans="1:29">
      <c r="A8750" t="s">
        <v>18733</v>
      </c>
      <c r="B8750" t="s">
        <v>18734</v>
      </c>
      <c r="C8750">
        <v>2.85</v>
      </c>
      <c r="D8750">
        <v>3.33</v>
      </c>
      <c r="E8750">
        <v>2.3199999999999998</v>
      </c>
      <c r="F8750">
        <v>3.04</v>
      </c>
      <c r="G8750">
        <v>3.95</v>
      </c>
      <c r="H8750">
        <v>2.14</v>
      </c>
      <c r="I8750">
        <v>3.85</v>
      </c>
      <c r="J8750">
        <v>4.8899999999999997</v>
      </c>
      <c r="K8750">
        <v>2.7</v>
      </c>
      <c r="U8750">
        <v>328</v>
      </c>
      <c r="V8750">
        <v>267</v>
      </c>
      <c r="W8750">
        <v>284</v>
      </c>
      <c r="X8750">
        <v>154</v>
      </c>
      <c r="Y8750">
        <v>140</v>
      </c>
      <c r="Z8750">
        <v>164</v>
      </c>
      <c r="AA8750">
        <f t="shared" si="1815"/>
        <v>1337</v>
      </c>
      <c r="AB8750">
        <f t="shared" si="1820"/>
        <v>2.227954209791967E-4</v>
      </c>
      <c r="AC8750" s="175"/>
    </row>
    <row r="8751" spans="1:29">
      <c r="A8751" t="s">
        <v>18735</v>
      </c>
      <c r="B8751" t="s">
        <v>18736</v>
      </c>
      <c r="C8751">
        <v>2.94</v>
      </c>
      <c r="D8751">
        <v>3.41</v>
      </c>
      <c r="E8751">
        <v>2.36</v>
      </c>
      <c r="F8751">
        <v>3.12</v>
      </c>
      <c r="G8751">
        <v>3.99</v>
      </c>
      <c r="H8751">
        <v>2.14</v>
      </c>
      <c r="I8751">
        <v>3.95</v>
      </c>
      <c r="J8751">
        <v>4.95</v>
      </c>
      <c r="K8751">
        <v>2.7</v>
      </c>
      <c r="U8751">
        <v>308</v>
      </c>
      <c r="V8751">
        <v>260</v>
      </c>
      <c r="W8751">
        <v>273</v>
      </c>
      <c r="X8751">
        <v>151</v>
      </c>
      <c r="Y8751">
        <v>133</v>
      </c>
      <c r="Z8751">
        <v>149</v>
      </c>
      <c r="AA8751">
        <f t="shared" si="1815"/>
        <v>1274</v>
      </c>
      <c r="AB8751">
        <f t="shared" si="1820"/>
        <v>2.1229720742520314E-4</v>
      </c>
      <c r="AC8751" s="175"/>
    </row>
    <row r="8752" spans="1:29">
      <c r="A8752" t="s">
        <v>18737</v>
      </c>
      <c r="B8752" t="s">
        <v>18738</v>
      </c>
      <c r="C8752">
        <v>3.02</v>
      </c>
      <c r="D8752">
        <v>3.48</v>
      </c>
      <c r="E8752">
        <v>2.39</v>
      </c>
      <c r="F8752">
        <v>3.22</v>
      </c>
      <c r="G8752">
        <v>4.07</v>
      </c>
      <c r="H8752">
        <v>2.16</v>
      </c>
      <c r="I8752">
        <v>4.03</v>
      </c>
      <c r="J8752">
        <v>5</v>
      </c>
      <c r="K8752">
        <v>2.7</v>
      </c>
      <c r="U8752">
        <v>292</v>
      </c>
      <c r="V8752">
        <v>252</v>
      </c>
      <c r="W8752">
        <v>261</v>
      </c>
      <c r="X8752">
        <v>140</v>
      </c>
      <c r="Y8752">
        <v>129</v>
      </c>
      <c r="Z8752">
        <v>151</v>
      </c>
      <c r="AA8752">
        <f t="shared" si="1815"/>
        <v>1225</v>
      </c>
      <c r="AB8752">
        <f t="shared" si="1820"/>
        <v>2.0413193021654149E-4</v>
      </c>
      <c r="AC8752" s="175"/>
    </row>
    <row r="8753" spans="1:29">
      <c r="A8753" t="s">
        <v>18739</v>
      </c>
      <c r="B8753" t="s">
        <v>18740</v>
      </c>
      <c r="C8753">
        <v>3.08</v>
      </c>
      <c r="D8753">
        <v>3.53</v>
      </c>
      <c r="E8753">
        <v>2.41</v>
      </c>
      <c r="F8753">
        <v>3.32</v>
      </c>
      <c r="G8753">
        <v>4.1500000000000004</v>
      </c>
      <c r="H8753">
        <v>2.19</v>
      </c>
      <c r="I8753">
        <v>4.0999999999999996</v>
      </c>
      <c r="J8753">
        <v>5.03</v>
      </c>
      <c r="K8753">
        <v>2.7</v>
      </c>
      <c r="U8753">
        <v>279</v>
      </c>
      <c r="V8753">
        <v>249</v>
      </c>
      <c r="W8753">
        <v>256</v>
      </c>
      <c r="X8753">
        <v>133</v>
      </c>
      <c r="Y8753">
        <v>130</v>
      </c>
      <c r="Z8753">
        <v>145</v>
      </c>
      <c r="AA8753">
        <f t="shared" si="1815"/>
        <v>1192</v>
      </c>
      <c r="AB8753">
        <f t="shared" si="1820"/>
        <v>1.9863286597397343E-4</v>
      </c>
      <c r="AC8753" s="175">
        <f t="shared" ref="AC8753" si="1827">SUM(AB8753:AB8756)/4</f>
        <v>1.9042592918771655E-4</v>
      </c>
    </row>
    <row r="8754" spans="1:29">
      <c r="A8754" t="s">
        <v>18741</v>
      </c>
      <c r="B8754" t="s">
        <v>18742</v>
      </c>
      <c r="C8754">
        <v>3.12</v>
      </c>
      <c r="D8754">
        <v>3.55</v>
      </c>
      <c r="E8754">
        <v>2.4300000000000002</v>
      </c>
      <c r="F8754">
        <v>3.4</v>
      </c>
      <c r="G8754">
        <v>4.22</v>
      </c>
      <c r="H8754">
        <v>2.2200000000000002</v>
      </c>
      <c r="I8754">
        <v>4.13</v>
      </c>
      <c r="J8754">
        <v>5.05</v>
      </c>
      <c r="K8754">
        <v>2.7</v>
      </c>
      <c r="U8754">
        <v>281</v>
      </c>
      <c r="V8754">
        <v>250</v>
      </c>
      <c r="W8754">
        <v>261</v>
      </c>
      <c r="X8754">
        <v>106</v>
      </c>
      <c r="Y8754">
        <v>119</v>
      </c>
      <c r="Z8754">
        <v>117</v>
      </c>
      <c r="AA8754">
        <f t="shared" si="1815"/>
        <v>1134</v>
      </c>
      <c r="AB8754">
        <f t="shared" si="1820"/>
        <v>1.8896784397188411E-4</v>
      </c>
      <c r="AC8754" s="175"/>
    </row>
    <row r="8755" spans="1:29">
      <c r="A8755" t="s">
        <v>18743</v>
      </c>
      <c r="B8755" t="s">
        <v>18744</v>
      </c>
      <c r="C8755">
        <v>3.11</v>
      </c>
      <c r="D8755">
        <v>3.55</v>
      </c>
      <c r="E8755">
        <v>2.42</v>
      </c>
      <c r="F8755">
        <v>3.43</v>
      </c>
      <c r="G8755">
        <v>4.26</v>
      </c>
      <c r="H8755">
        <v>2.25</v>
      </c>
      <c r="I8755">
        <v>4.12</v>
      </c>
      <c r="J8755">
        <v>5.05</v>
      </c>
      <c r="K8755">
        <v>2.7</v>
      </c>
      <c r="U8755">
        <v>281</v>
      </c>
      <c r="V8755">
        <v>250</v>
      </c>
      <c r="W8755">
        <v>268</v>
      </c>
      <c r="X8755">
        <v>94</v>
      </c>
      <c r="Y8755">
        <v>122</v>
      </c>
      <c r="Z8755">
        <v>112</v>
      </c>
      <c r="AA8755">
        <f t="shared" si="1815"/>
        <v>1127</v>
      </c>
      <c r="AB8755">
        <f t="shared" si="1820"/>
        <v>1.8780137579921816E-4</v>
      </c>
      <c r="AC8755" s="175"/>
    </row>
    <row r="8756" spans="1:29">
      <c r="A8756" t="s">
        <v>18745</v>
      </c>
      <c r="B8756" t="s">
        <v>18746</v>
      </c>
      <c r="C8756">
        <v>3.05</v>
      </c>
      <c r="D8756">
        <v>3.5</v>
      </c>
      <c r="E8756">
        <v>2.4</v>
      </c>
      <c r="F8756">
        <v>3.41</v>
      </c>
      <c r="G8756">
        <v>4.2699999999999996</v>
      </c>
      <c r="H8756">
        <v>2.27</v>
      </c>
      <c r="I8756">
        <v>4.0599999999999996</v>
      </c>
      <c r="J8756">
        <v>5.01</v>
      </c>
      <c r="K8756">
        <v>2.7</v>
      </c>
      <c r="U8756">
        <v>284</v>
      </c>
      <c r="V8756">
        <v>255</v>
      </c>
      <c r="W8756">
        <v>278</v>
      </c>
      <c r="X8756">
        <v>90</v>
      </c>
      <c r="Y8756">
        <v>111</v>
      </c>
      <c r="Z8756">
        <v>100</v>
      </c>
      <c r="AA8756">
        <f t="shared" si="1815"/>
        <v>1118</v>
      </c>
      <c r="AB8756">
        <f t="shared" si="1820"/>
        <v>1.8630163100579052E-4</v>
      </c>
      <c r="AC8756" s="175"/>
    </row>
    <row r="8757" spans="1:29">
      <c r="A8757" t="s">
        <v>18747</v>
      </c>
      <c r="B8757" t="s">
        <v>18748</v>
      </c>
      <c r="C8757">
        <v>2.97</v>
      </c>
      <c r="D8757">
        <v>3.43</v>
      </c>
      <c r="E8757">
        <v>2.37</v>
      </c>
      <c r="F8757">
        <v>3.34</v>
      </c>
      <c r="G8757">
        <v>4.22</v>
      </c>
      <c r="H8757">
        <v>2.2599999999999998</v>
      </c>
      <c r="I8757">
        <v>3.98</v>
      </c>
      <c r="J8757">
        <v>4.97</v>
      </c>
      <c r="K8757">
        <v>2.7</v>
      </c>
      <c r="U8757">
        <v>290</v>
      </c>
      <c r="V8757">
        <v>268</v>
      </c>
      <c r="W8757">
        <v>290</v>
      </c>
      <c r="X8757">
        <v>78</v>
      </c>
      <c r="Y8757">
        <v>109</v>
      </c>
      <c r="Z8757">
        <v>118</v>
      </c>
      <c r="AA8757">
        <f t="shared" si="1815"/>
        <v>1153</v>
      </c>
      <c r="AB8757">
        <f t="shared" si="1820"/>
        <v>1.9213397186912027E-4</v>
      </c>
      <c r="AC8757" s="175">
        <f t="shared" ref="AC8757" si="1828">SUM(AB8757:AB8760)/4</f>
        <v>1.9838290850840215E-4</v>
      </c>
    </row>
    <row r="8758" spans="1:29">
      <c r="A8758" t="s">
        <v>18749</v>
      </c>
      <c r="B8758" t="s">
        <v>18750</v>
      </c>
      <c r="C8758">
        <v>2.91</v>
      </c>
      <c r="D8758">
        <v>3.38</v>
      </c>
      <c r="E8758">
        <v>2.34</v>
      </c>
      <c r="F8758">
        <v>3.26</v>
      </c>
      <c r="G8758">
        <v>4.17</v>
      </c>
      <c r="H8758">
        <v>2.25</v>
      </c>
      <c r="I8758">
        <v>3.91</v>
      </c>
      <c r="J8758">
        <v>4.93</v>
      </c>
      <c r="K8758">
        <v>2.7</v>
      </c>
      <c r="U8758">
        <v>286</v>
      </c>
      <c r="V8758">
        <v>275</v>
      </c>
      <c r="W8758">
        <v>296</v>
      </c>
      <c r="X8758">
        <v>83</v>
      </c>
      <c r="Y8758">
        <v>117</v>
      </c>
      <c r="Z8758">
        <v>139</v>
      </c>
      <c r="AA8758">
        <f t="shared" si="1815"/>
        <v>1196</v>
      </c>
      <c r="AB8758">
        <f t="shared" si="1820"/>
        <v>1.9929941921549682E-4</v>
      </c>
      <c r="AC8758" s="175"/>
    </row>
    <row r="8759" spans="1:29">
      <c r="A8759" t="s">
        <v>18751</v>
      </c>
      <c r="B8759" t="s">
        <v>18752</v>
      </c>
      <c r="C8759">
        <v>2.87</v>
      </c>
      <c r="D8759">
        <v>3.34</v>
      </c>
      <c r="E8759">
        <v>2.33</v>
      </c>
      <c r="F8759">
        <v>3.2</v>
      </c>
      <c r="G8759">
        <v>4.12</v>
      </c>
      <c r="H8759">
        <v>2.23</v>
      </c>
      <c r="I8759">
        <v>3.87</v>
      </c>
      <c r="J8759">
        <v>4.9000000000000004</v>
      </c>
      <c r="K8759">
        <v>2.7</v>
      </c>
      <c r="U8759">
        <v>276</v>
      </c>
      <c r="V8759">
        <v>280</v>
      </c>
      <c r="W8759">
        <v>300</v>
      </c>
      <c r="X8759">
        <v>88</v>
      </c>
      <c r="Y8759">
        <v>123</v>
      </c>
      <c r="Z8759">
        <v>135</v>
      </c>
      <c r="AA8759">
        <f t="shared" si="1815"/>
        <v>1202</v>
      </c>
      <c r="AB8759">
        <f t="shared" si="1820"/>
        <v>2.0029924907778192E-4</v>
      </c>
      <c r="AC8759" s="175"/>
    </row>
    <row r="8760" spans="1:29">
      <c r="A8760" t="s">
        <v>18753</v>
      </c>
      <c r="B8760" t="s">
        <v>18754</v>
      </c>
      <c r="C8760">
        <v>2.83</v>
      </c>
      <c r="D8760">
        <v>3.31</v>
      </c>
      <c r="E8760">
        <v>2.31</v>
      </c>
      <c r="F8760">
        <v>3.15</v>
      </c>
      <c r="G8760">
        <v>4.08</v>
      </c>
      <c r="H8760">
        <v>2.2200000000000002</v>
      </c>
      <c r="I8760">
        <v>3.83</v>
      </c>
      <c r="J8760">
        <v>4.88</v>
      </c>
      <c r="K8760">
        <v>2.7</v>
      </c>
      <c r="U8760">
        <v>265</v>
      </c>
      <c r="V8760">
        <v>278</v>
      </c>
      <c r="W8760">
        <v>297</v>
      </c>
      <c r="X8760">
        <v>102</v>
      </c>
      <c r="Y8760">
        <v>127</v>
      </c>
      <c r="Z8760">
        <v>142</v>
      </c>
      <c r="AA8760">
        <f t="shared" si="1815"/>
        <v>1211</v>
      </c>
      <c r="AB8760">
        <f t="shared" si="1820"/>
        <v>2.0179899387120958E-4</v>
      </c>
      <c r="AC8760" s="175"/>
    </row>
    <row r="8761" spans="1:29">
      <c r="A8761" t="s">
        <v>18755</v>
      </c>
      <c r="B8761" t="s">
        <v>18756</v>
      </c>
      <c r="C8761">
        <v>2.8</v>
      </c>
      <c r="D8761">
        <v>3.28</v>
      </c>
      <c r="E8761">
        <v>2.2999999999999998</v>
      </c>
      <c r="F8761">
        <v>3.11</v>
      </c>
      <c r="G8761">
        <v>4.05</v>
      </c>
      <c r="H8761">
        <v>2.21</v>
      </c>
      <c r="I8761">
        <v>3.79</v>
      </c>
      <c r="J8761">
        <v>4.8600000000000003</v>
      </c>
      <c r="K8761">
        <v>2.7</v>
      </c>
      <c r="U8761">
        <v>256</v>
      </c>
      <c r="V8761">
        <v>267</v>
      </c>
      <c r="W8761">
        <v>283</v>
      </c>
      <c r="X8761">
        <v>106</v>
      </c>
      <c r="Y8761">
        <v>138</v>
      </c>
      <c r="Z8761">
        <v>147</v>
      </c>
      <c r="AA8761">
        <f t="shared" si="1815"/>
        <v>1197</v>
      </c>
      <c r="AB8761">
        <f t="shared" si="1820"/>
        <v>1.9946605752587767E-4</v>
      </c>
      <c r="AC8761" s="175">
        <f t="shared" ref="AC8761" si="1829">SUM(AB8761:AB8764)/4</f>
        <v>1.6205575684537682E-4</v>
      </c>
    </row>
    <row r="8762" spans="1:29">
      <c r="A8762" t="s">
        <v>18757</v>
      </c>
      <c r="B8762" t="s">
        <v>18758</v>
      </c>
      <c r="C8762">
        <v>2.76</v>
      </c>
      <c r="D8762">
        <v>3.25</v>
      </c>
      <c r="E8762">
        <v>2.29</v>
      </c>
      <c r="F8762">
        <v>3.07</v>
      </c>
      <c r="G8762">
        <v>4.01</v>
      </c>
      <c r="H8762">
        <v>2.19</v>
      </c>
      <c r="I8762">
        <v>3.76</v>
      </c>
      <c r="J8762">
        <v>4.84</v>
      </c>
      <c r="K8762">
        <v>2.7</v>
      </c>
      <c r="U8762">
        <v>240</v>
      </c>
      <c r="V8762">
        <v>243</v>
      </c>
      <c r="W8762">
        <v>252</v>
      </c>
      <c r="X8762">
        <v>98</v>
      </c>
      <c r="Y8762">
        <v>134</v>
      </c>
      <c r="Z8762">
        <v>126</v>
      </c>
      <c r="AA8762">
        <f t="shared" si="1815"/>
        <v>1093</v>
      </c>
      <c r="AB8762">
        <f t="shared" si="1820"/>
        <v>1.8213567324626927E-4</v>
      </c>
      <c r="AC8762" s="175"/>
    </row>
    <row r="8763" spans="1:29">
      <c r="A8763" t="s">
        <v>18759</v>
      </c>
      <c r="B8763" t="s">
        <v>18760</v>
      </c>
      <c r="C8763">
        <v>2.73</v>
      </c>
      <c r="D8763">
        <v>3.23</v>
      </c>
      <c r="E8763">
        <v>2.27</v>
      </c>
      <c r="F8763">
        <v>3.03</v>
      </c>
      <c r="G8763">
        <v>3.99</v>
      </c>
      <c r="H8763">
        <v>2.19</v>
      </c>
      <c r="I8763">
        <v>3.72</v>
      </c>
      <c r="J8763">
        <v>4.82</v>
      </c>
      <c r="K8763">
        <v>2.7</v>
      </c>
      <c r="U8763">
        <v>209</v>
      </c>
      <c r="V8763">
        <v>210</v>
      </c>
      <c r="W8763">
        <v>188</v>
      </c>
      <c r="X8763">
        <v>95</v>
      </c>
      <c r="Y8763">
        <v>122</v>
      </c>
      <c r="Z8763">
        <v>73</v>
      </c>
      <c r="AA8763">
        <f t="shared" si="1815"/>
        <v>897</v>
      </c>
      <c r="AB8763">
        <f t="shared" si="1820"/>
        <v>1.4947456441162264E-4</v>
      </c>
      <c r="AC8763" s="175"/>
    </row>
    <row r="8764" spans="1:29">
      <c r="A8764" t="s">
        <v>18761</v>
      </c>
      <c r="B8764" t="s">
        <v>18762</v>
      </c>
      <c r="C8764">
        <v>2.68</v>
      </c>
      <c r="D8764">
        <v>3.18</v>
      </c>
      <c r="E8764">
        <v>2.25</v>
      </c>
      <c r="F8764">
        <v>2.95</v>
      </c>
      <c r="G8764">
        <v>3.915</v>
      </c>
      <c r="H8764">
        <v>2.16</v>
      </c>
      <c r="I8764">
        <v>3.66</v>
      </c>
      <c r="J8764">
        <v>4.78</v>
      </c>
      <c r="K8764">
        <v>2.7</v>
      </c>
      <c r="U8764">
        <v>198</v>
      </c>
      <c r="V8764">
        <v>154</v>
      </c>
      <c r="W8764">
        <v>159</v>
      </c>
      <c r="X8764">
        <v>71</v>
      </c>
      <c r="Y8764">
        <v>91</v>
      </c>
      <c r="Z8764">
        <v>30</v>
      </c>
      <c r="AA8764">
        <f t="shared" si="1815"/>
        <v>703</v>
      </c>
      <c r="AB8764">
        <f t="shared" si="1820"/>
        <v>1.1714673219773768E-4</v>
      </c>
      <c r="AC8764" s="175"/>
    </row>
    <row r="8765" spans="1:29">
      <c r="A8765" t="s">
        <v>18763</v>
      </c>
      <c r="B8765" t="s">
        <v>18764</v>
      </c>
      <c r="C8765">
        <v>2.68</v>
      </c>
      <c r="D8765">
        <v>3.18</v>
      </c>
      <c r="E8765">
        <v>2.25</v>
      </c>
      <c r="F8765">
        <v>2.95</v>
      </c>
      <c r="G8765">
        <v>3.915</v>
      </c>
      <c r="H8765">
        <v>2.16</v>
      </c>
      <c r="I8765">
        <v>3.66</v>
      </c>
      <c r="J8765">
        <v>4.78</v>
      </c>
      <c r="K8765">
        <v>2.7</v>
      </c>
      <c r="U8765">
        <v>240</v>
      </c>
      <c r="V8765">
        <v>165</v>
      </c>
      <c r="W8765">
        <v>190</v>
      </c>
      <c r="X8765">
        <v>65</v>
      </c>
      <c r="Y8765">
        <v>68</v>
      </c>
      <c r="Z8765">
        <v>12</v>
      </c>
      <c r="AA8765">
        <f t="shared" si="1815"/>
        <v>740</v>
      </c>
      <c r="AB8765">
        <f t="shared" si="1820"/>
        <v>1.2331234968182913E-4</v>
      </c>
      <c r="AC8765" s="175">
        <f>SUM(AB8765:AB8766)/2</f>
        <v>1.2656179673425572E-4</v>
      </c>
    </row>
    <row r="8766" spans="1:29">
      <c r="A8766" t="s">
        <v>18765</v>
      </c>
      <c r="B8766" t="s">
        <v>18766</v>
      </c>
      <c r="C8766">
        <v>2.63</v>
      </c>
      <c r="D8766">
        <v>3.13</v>
      </c>
      <c r="E8766">
        <v>2.23</v>
      </c>
      <c r="F8766">
        <v>2.87</v>
      </c>
      <c r="G8766">
        <v>3.85</v>
      </c>
      <c r="H8766">
        <v>2.14</v>
      </c>
      <c r="I8766">
        <v>3.6</v>
      </c>
      <c r="J8766">
        <v>4.74</v>
      </c>
      <c r="K8766">
        <v>2.7</v>
      </c>
      <c r="U8766">
        <v>245</v>
      </c>
      <c r="V8766">
        <v>172</v>
      </c>
      <c r="W8766">
        <v>194</v>
      </c>
      <c r="X8766">
        <v>82</v>
      </c>
      <c r="Y8766">
        <v>71</v>
      </c>
      <c r="Z8766">
        <v>15</v>
      </c>
      <c r="AA8766">
        <f t="shared" si="1815"/>
        <v>779</v>
      </c>
      <c r="AB8766">
        <f t="shared" si="1820"/>
        <v>1.298112437866823E-4</v>
      </c>
      <c r="AC8766" s="175"/>
    </row>
  </sheetData>
  <mergeCells count="2191">
    <mergeCell ref="AC8765:AC8766"/>
    <mergeCell ref="AC8741:AC8744"/>
    <mergeCell ref="AC8745:AC8748"/>
    <mergeCell ref="AC8749:AC8752"/>
    <mergeCell ref="AC8753:AC8756"/>
    <mergeCell ref="AC8757:AC8760"/>
    <mergeCell ref="AC8761:AC8764"/>
    <mergeCell ref="AC8717:AC8720"/>
    <mergeCell ref="AC8721:AC8724"/>
    <mergeCell ref="AC8725:AC8728"/>
    <mergeCell ref="AC8729:AC8732"/>
    <mergeCell ref="AC8733:AC8736"/>
    <mergeCell ref="AC8737:AC8740"/>
    <mergeCell ref="AC8693:AC8696"/>
    <mergeCell ref="AC8697:AC8700"/>
    <mergeCell ref="AC8701:AC8704"/>
    <mergeCell ref="AC8705:AC8708"/>
    <mergeCell ref="AC8709:AC8712"/>
    <mergeCell ref="AC8713:AC8716"/>
    <mergeCell ref="AC8669:AC8672"/>
    <mergeCell ref="AC8673:AC8676"/>
    <mergeCell ref="AC8677:AC8680"/>
    <mergeCell ref="AC8681:AC8684"/>
    <mergeCell ref="AC8685:AC8688"/>
    <mergeCell ref="AC8689:AC8692"/>
    <mergeCell ref="AC8645:AC8648"/>
    <mergeCell ref="AC8649:AC8652"/>
    <mergeCell ref="AC8653:AC8656"/>
    <mergeCell ref="AC8657:AC8660"/>
    <mergeCell ref="AC8661:AC8664"/>
    <mergeCell ref="AC8665:AC8668"/>
    <mergeCell ref="AC8621:AC8624"/>
    <mergeCell ref="AC8625:AC8628"/>
    <mergeCell ref="AC8629:AC8632"/>
    <mergeCell ref="AC8633:AC8636"/>
    <mergeCell ref="AC8637:AC8640"/>
    <mergeCell ref="AC8641:AC8644"/>
    <mergeCell ref="AC8597:AC8600"/>
    <mergeCell ref="AC8601:AC8604"/>
    <mergeCell ref="AC8605:AC8608"/>
    <mergeCell ref="AC8609:AC8612"/>
    <mergeCell ref="AC8613:AC8616"/>
    <mergeCell ref="AC8617:AC8620"/>
    <mergeCell ref="AC8573:AC8576"/>
    <mergeCell ref="AC8577:AC8580"/>
    <mergeCell ref="AC8581:AC8584"/>
    <mergeCell ref="AC8585:AC8588"/>
    <mergeCell ref="AC8589:AC8592"/>
    <mergeCell ref="AC8593:AC8596"/>
    <mergeCell ref="AC8549:AC8552"/>
    <mergeCell ref="AC8553:AC8556"/>
    <mergeCell ref="AC8557:AC8560"/>
    <mergeCell ref="AC8561:AC8564"/>
    <mergeCell ref="AC8565:AC8568"/>
    <mergeCell ref="AC8569:AC8572"/>
    <mergeCell ref="AC8525:AC8528"/>
    <mergeCell ref="AC8529:AC8532"/>
    <mergeCell ref="AC8533:AC8536"/>
    <mergeCell ref="AC8537:AC8540"/>
    <mergeCell ref="AC8541:AC8544"/>
    <mergeCell ref="AC8545:AC8548"/>
    <mergeCell ref="AC8501:AC8504"/>
    <mergeCell ref="AC8505:AC8508"/>
    <mergeCell ref="AC8509:AC8512"/>
    <mergeCell ref="AC8513:AC8516"/>
    <mergeCell ref="AC8517:AC8520"/>
    <mergeCell ref="AC8521:AC8524"/>
    <mergeCell ref="AC8477:AC8480"/>
    <mergeCell ref="AC8481:AC8484"/>
    <mergeCell ref="AC8485:AC8488"/>
    <mergeCell ref="AC8489:AC8492"/>
    <mergeCell ref="AC8493:AC8496"/>
    <mergeCell ref="AC8497:AC8500"/>
    <mergeCell ref="AC8453:AC8456"/>
    <mergeCell ref="AC8457:AC8460"/>
    <mergeCell ref="AC8461:AC8464"/>
    <mergeCell ref="AC8465:AC8468"/>
    <mergeCell ref="AC8469:AC8472"/>
    <mergeCell ref="AC8473:AC8476"/>
    <mergeCell ref="AC8429:AC8432"/>
    <mergeCell ref="AC8433:AC8436"/>
    <mergeCell ref="AC8437:AC8440"/>
    <mergeCell ref="AC8441:AC8444"/>
    <mergeCell ref="AC8445:AC8448"/>
    <mergeCell ref="AC8449:AC8452"/>
    <mergeCell ref="AC8405:AC8408"/>
    <mergeCell ref="AC8409:AC8412"/>
    <mergeCell ref="AC8413:AC8416"/>
    <mergeCell ref="AC8417:AC8420"/>
    <mergeCell ref="AC8421:AC8424"/>
    <mergeCell ref="AC8425:AC8428"/>
    <mergeCell ref="AC8381:AC8384"/>
    <mergeCell ref="AC8385:AC8388"/>
    <mergeCell ref="AC8389:AC8392"/>
    <mergeCell ref="AC8393:AC8396"/>
    <mergeCell ref="AC8397:AC8400"/>
    <mergeCell ref="AC8401:AC8404"/>
    <mergeCell ref="AC8357:AC8360"/>
    <mergeCell ref="AC8361:AC8364"/>
    <mergeCell ref="AC8365:AC8368"/>
    <mergeCell ref="AC8369:AC8372"/>
    <mergeCell ref="AC8373:AC8376"/>
    <mergeCell ref="AC8377:AC8380"/>
    <mergeCell ref="AC8333:AC8336"/>
    <mergeCell ref="AC8337:AC8340"/>
    <mergeCell ref="AC8341:AC8344"/>
    <mergeCell ref="AC8345:AC8348"/>
    <mergeCell ref="AC8349:AC8352"/>
    <mergeCell ref="AC8353:AC8356"/>
    <mergeCell ref="AC8309:AC8312"/>
    <mergeCell ref="AC8313:AC8316"/>
    <mergeCell ref="AC8317:AC8320"/>
    <mergeCell ref="AC8321:AC8324"/>
    <mergeCell ref="AC8325:AC8328"/>
    <mergeCell ref="AC8329:AC8332"/>
    <mergeCell ref="AC8285:AC8288"/>
    <mergeCell ref="AC8289:AC8292"/>
    <mergeCell ref="AC8293:AC8296"/>
    <mergeCell ref="AC8297:AC8300"/>
    <mergeCell ref="AC8301:AC8304"/>
    <mergeCell ref="AC8305:AC8308"/>
    <mergeCell ref="AC8261:AC8264"/>
    <mergeCell ref="AC8265:AC8268"/>
    <mergeCell ref="AC8269:AC8272"/>
    <mergeCell ref="AC8273:AC8276"/>
    <mergeCell ref="AC8277:AC8280"/>
    <mergeCell ref="AC8281:AC8284"/>
    <mergeCell ref="AC8237:AC8240"/>
    <mergeCell ref="AC8241:AC8244"/>
    <mergeCell ref="AC8245:AC8248"/>
    <mergeCell ref="AC8249:AC8252"/>
    <mergeCell ref="AC8253:AC8256"/>
    <mergeCell ref="AC8257:AC8260"/>
    <mergeCell ref="AC8213:AC8216"/>
    <mergeCell ref="AC8217:AC8220"/>
    <mergeCell ref="AC8221:AC8224"/>
    <mergeCell ref="AC8225:AC8228"/>
    <mergeCell ref="AC8229:AC8232"/>
    <mergeCell ref="AC8233:AC8236"/>
    <mergeCell ref="AC8189:AC8192"/>
    <mergeCell ref="AC8193:AC8196"/>
    <mergeCell ref="AC8197:AC8200"/>
    <mergeCell ref="AC8201:AC8204"/>
    <mergeCell ref="AC8205:AC8208"/>
    <mergeCell ref="AC8209:AC8212"/>
    <mergeCell ref="AC8165:AC8168"/>
    <mergeCell ref="AC8169:AC8172"/>
    <mergeCell ref="AC8173:AC8176"/>
    <mergeCell ref="AC8177:AC8180"/>
    <mergeCell ref="AC8181:AC8184"/>
    <mergeCell ref="AC8185:AC8188"/>
    <mergeCell ref="AC8141:AC8144"/>
    <mergeCell ref="AC8145:AC8148"/>
    <mergeCell ref="AC8149:AC8152"/>
    <mergeCell ref="AC8153:AC8156"/>
    <mergeCell ref="AC8157:AC8160"/>
    <mergeCell ref="AC8161:AC8164"/>
    <mergeCell ref="AC8117:AC8120"/>
    <mergeCell ref="AC8121:AC8124"/>
    <mergeCell ref="AC8125:AC8128"/>
    <mergeCell ref="AC8129:AC8132"/>
    <mergeCell ref="AC8133:AC8136"/>
    <mergeCell ref="AC8137:AC8140"/>
    <mergeCell ref="AC8093:AC8096"/>
    <mergeCell ref="AC8097:AC8100"/>
    <mergeCell ref="AC8101:AC8104"/>
    <mergeCell ref="AC8105:AC8108"/>
    <mergeCell ref="AC8109:AC8112"/>
    <mergeCell ref="AC8113:AC8116"/>
    <mergeCell ref="AC8069:AC8072"/>
    <mergeCell ref="AC8073:AC8076"/>
    <mergeCell ref="AC8077:AC8080"/>
    <mergeCell ref="AC8081:AC8084"/>
    <mergeCell ref="AC8085:AC8088"/>
    <mergeCell ref="AC8089:AC8092"/>
    <mergeCell ref="AC8045:AC8048"/>
    <mergeCell ref="AC8049:AC8052"/>
    <mergeCell ref="AC8053:AC8056"/>
    <mergeCell ref="AC8057:AC8060"/>
    <mergeCell ref="AC8061:AC8064"/>
    <mergeCell ref="AC8065:AC8068"/>
    <mergeCell ref="AC8021:AC8024"/>
    <mergeCell ref="AC8025:AC8028"/>
    <mergeCell ref="AC8029:AC8032"/>
    <mergeCell ref="AC8033:AC8036"/>
    <mergeCell ref="AC8037:AC8040"/>
    <mergeCell ref="AC8041:AC8044"/>
    <mergeCell ref="AC7997:AC8000"/>
    <mergeCell ref="AC8001:AC8004"/>
    <mergeCell ref="AC8005:AC8008"/>
    <mergeCell ref="AC8009:AC8012"/>
    <mergeCell ref="AC8013:AC8016"/>
    <mergeCell ref="AC8017:AC8020"/>
    <mergeCell ref="AC7973:AC7976"/>
    <mergeCell ref="AC7977:AC7980"/>
    <mergeCell ref="AC7981:AC7984"/>
    <mergeCell ref="AC7985:AC7988"/>
    <mergeCell ref="AC7989:AC7992"/>
    <mergeCell ref="AC7993:AC7996"/>
    <mergeCell ref="AC7949:AC7952"/>
    <mergeCell ref="AC7953:AC7956"/>
    <mergeCell ref="AC7957:AC7960"/>
    <mergeCell ref="AC7961:AC7964"/>
    <mergeCell ref="AC7965:AC7968"/>
    <mergeCell ref="AC7969:AC7972"/>
    <mergeCell ref="AC7925:AC7928"/>
    <mergeCell ref="AC7929:AC7932"/>
    <mergeCell ref="AC7933:AC7936"/>
    <mergeCell ref="AC7937:AC7940"/>
    <mergeCell ref="AC7941:AC7944"/>
    <mergeCell ref="AC7945:AC7948"/>
    <mergeCell ref="AC7901:AC7904"/>
    <mergeCell ref="AC7905:AC7908"/>
    <mergeCell ref="AC7909:AC7912"/>
    <mergeCell ref="AC7913:AC7916"/>
    <mergeCell ref="AC7917:AC7920"/>
    <mergeCell ref="AC7921:AC7924"/>
    <mergeCell ref="AC7877:AC7880"/>
    <mergeCell ref="AC7881:AC7884"/>
    <mergeCell ref="AC7885:AC7888"/>
    <mergeCell ref="AC7889:AC7892"/>
    <mergeCell ref="AC7893:AC7896"/>
    <mergeCell ref="AC7897:AC7900"/>
    <mergeCell ref="AC7853:AC7856"/>
    <mergeCell ref="AC7857:AC7860"/>
    <mergeCell ref="AC7861:AC7864"/>
    <mergeCell ref="AC7865:AC7868"/>
    <mergeCell ref="AC7869:AC7872"/>
    <mergeCell ref="AC7873:AC7876"/>
    <mergeCell ref="AC7829:AC7832"/>
    <mergeCell ref="AC7833:AC7836"/>
    <mergeCell ref="AC7837:AC7840"/>
    <mergeCell ref="AC7841:AC7844"/>
    <mergeCell ref="AC7845:AC7848"/>
    <mergeCell ref="AC7849:AC7852"/>
    <mergeCell ref="AC7805:AC7808"/>
    <mergeCell ref="AC7809:AC7812"/>
    <mergeCell ref="AC7813:AC7816"/>
    <mergeCell ref="AC7817:AC7820"/>
    <mergeCell ref="AC7821:AC7824"/>
    <mergeCell ref="AC7825:AC7828"/>
    <mergeCell ref="AC7781:AC7784"/>
    <mergeCell ref="AC7785:AC7788"/>
    <mergeCell ref="AC7789:AC7792"/>
    <mergeCell ref="AC7793:AC7796"/>
    <mergeCell ref="AC7797:AC7800"/>
    <mergeCell ref="AC7801:AC7804"/>
    <mergeCell ref="AC7757:AC7760"/>
    <mergeCell ref="AC7761:AC7764"/>
    <mergeCell ref="AC7765:AC7768"/>
    <mergeCell ref="AC7769:AC7772"/>
    <mergeCell ref="AC7773:AC7776"/>
    <mergeCell ref="AC7777:AC7780"/>
    <mergeCell ref="AC7733:AC7736"/>
    <mergeCell ref="AC7737:AC7740"/>
    <mergeCell ref="AC7741:AC7744"/>
    <mergeCell ref="AC7745:AC7748"/>
    <mergeCell ref="AC7749:AC7752"/>
    <mergeCell ref="AC7753:AC7756"/>
    <mergeCell ref="AC7709:AC7712"/>
    <mergeCell ref="AC7713:AC7716"/>
    <mergeCell ref="AC7717:AC7720"/>
    <mergeCell ref="AC7721:AC7724"/>
    <mergeCell ref="AC7725:AC7728"/>
    <mergeCell ref="AC7729:AC7732"/>
    <mergeCell ref="AC7685:AC7688"/>
    <mergeCell ref="AC7689:AC7692"/>
    <mergeCell ref="AC7693:AC7696"/>
    <mergeCell ref="AC7697:AC7700"/>
    <mergeCell ref="AC7701:AC7704"/>
    <mergeCell ref="AC7705:AC7708"/>
    <mergeCell ref="AC7661:AC7664"/>
    <mergeCell ref="AC7665:AC7668"/>
    <mergeCell ref="AC7669:AC7672"/>
    <mergeCell ref="AC7673:AC7676"/>
    <mergeCell ref="AC7677:AC7680"/>
    <mergeCell ref="AC7681:AC7684"/>
    <mergeCell ref="AC7637:AC7640"/>
    <mergeCell ref="AC7641:AC7644"/>
    <mergeCell ref="AC7645:AC7648"/>
    <mergeCell ref="AC7649:AC7652"/>
    <mergeCell ref="AC7653:AC7656"/>
    <mergeCell ref="AC7657:AC7660"/>
    <mergeCell ref="AC7613:AC7616"/>
    <mergeCell ref="AC7617:AC7620"/>
    <mergeCell ref="AC7621:AC7624"/>
    <mergeCell ref="AC7625:AC7628"/>
    <mergeCell ref="AC7629:AC7632"/>
    <mergeCell ref="AC7633:AC7636"/>
    <mergeCell ref="AC7589:AC7592"/>
    <mergeCell ref="AC7593:AC7596"/>
    <mergeCell ref="AC7597:AC7600"/>
    <mergeCell ref="AC7601:AC7604"/>
    <mergeCell ref="AC7605:AC7608"/>
    <mergeCell ref="AC7609:AC7612"/>
    <mergeCell ref="AC7565:AC7568"/>
    <mergeCell ref="AC7569:AC7572"/>
    <mergeCell ref="AC7573:AC7576"/>
    <mergeCell ref="AC7577:AC7580"/>
    <mergeCell ref="AC7581:AC7584"/>
    <mergeCell ref="AC7585:AC7588"/>
    <mergeCell ref="AC7541:AC7544"/>
    <mergeCell ref="AC7545:AC7548"/>
    <mergeCell ref="AC7549:AC7552"/>
    <mergeCell ref="AC7553:AC7556"/>
    <mergeCell ref="AC7557:AC7560"/>
    <mergeCell ref="AC7561:AC7564"/>
    <mergeCell ref="AC7517:AC7520"/>
    <mergeCell ref="AC7521:AC7524"/>
    <mergeCell ref="AC7525:AC7528"/>
    <mergeCell ref="AC7529:AC7532"/>
    <mergeCell ref="AC7533:AC7536"/>
    <mergeCell ref="AC7537:AC7540"/>
    <mergeCell ref="AC7493:AC7496"/>
    <mergeCell ref="AC7497:AC7500"/>
    <mergeCell ref="AC7501:AC7504"/>
    <mergeCell ref="AC7505:AC7508"/>
    <mergeCell ref="AC7509:AC7512"/>
    <mergeCell ref="AC7513:AC7516"/>
    <mergeCell ref="AC7469:AC7472"/>
    <mergeCell ref="AC7473:AC7476"/>
    <mergeCell ref="AC7477:AC7480"/>
    <mergeCell ref="AC7481:AC7484"/>
    <mergeCell ref="AC7485:AC7488"/>
    <mergeCell ref="AC7489:AC7492"/>
    <mergeCell ref="AC7445:AC7448"/>
    <mergeCell ref="AC7449:AC7452"/>
    <mergeCell ref="AC7453:AC7456"/>
    <mergeCell ref="AC7457:AC7460"/>
    <mergeCell ref="AC7461:AC7464"/>
    <mergeCell ref="AC7465:AC7468"/>
    <mergeCell ref="AC7421:AC7424"/>
    <mergeCell ref="AC7425:AC7428"/>
    <mergeCell ref="AC7429:AC7432"/>
    <mergeCell ref="AC7433:AC7436"/>
    <mergeCell ref="AC7437:AC7440"/>
    <mergeCell ref="AC7441:AC7444"/>
    <mergeCell ref="AC7397:AC7400"/>
    <mergeCell ref="AC7401:AC7404"/>
    <mergeCell ref="AC7405:AC7408"/>
    <mergeCell ref="AC7409:AC7412"/>
    <mergeCell ref="AC7413:AC7416"/>
    <mergeCell ref="AC7417:AC7420"/>
    <mergeCell ref="AC7373:AC7376"/>
    <mergeCell ref="AC7377:AC7380"/>
    <mergeCell ref="AC7381:AC7384"/>
    <mergeCell ref="AC7385:AC7388"/>
    <mergeCell ref="AC7389:AC7392"/>
    <mergeCell ref="AC7393:AC7396"/>
    <mergeCell ref="AC7349:AC7352"/>
    <mergeCell ref="AC7353:AC7356"/>
    <mergeCell ref="AC7357:AC7360"/>
    <mergeCell ref="AC7361:AC7364"/>
    <mergeCell ref="AC7365:AC7368"/>
    <mergeCell ref="AC7369:AC7372"/>
    <mergeCell ref="AC7325:AC7328"/>
    <mergeCell ref="AC7329:AC7332"/>
    <mergeCell ref="AC7333:AC7336"/>
    <mergeCell ref="AC7337:AC7340"/>
    <mergeCell ref="AC7341:AC7344"/>
    <mergeCell ref="AC7345:AC7348"/>
    <mergeCell ref="AC7301:AC7304"/>
    <mergeCell ref="AC7305:AC7308"/>
    <mergeCell ref="AC7309:AC7312"/>
    <mergeCell ref="AC7313:AC7316"/>
    <mergeCell ref="AC7317:AC7320"/>
    <mergeCell ref="AC7321:AC7324"/>
    <mergeCell ref="AC7277:AC7280"/>
    <mergeCell ref="AC7281:AC7284"/>
    <mergeCell ref="AC7285:AC7288"/>
    <mergeCell ref="AC7289:AC7292"/>
    <mergeCell ref="AC7293:AC7296"/>
    <mergeCell ref="AC7297:AC7300"/>
    <mergeCell ref="AC7253:AC7256"/>
    <mergeCell ref="AC7257:AC7260"/>
    <mergeCell ref="AC7261:AC7264"/>
    <mergeCell ref="AC7265:AC7268"/>
    <mergeCell ref="AC7269:AC7272"/>
    <mergeCell ref="AC7273:AC7276"/>
    <mergeCell ref="AC7229:AC7232"/>
    <mergeCell ref="AC7233:AC7236"/>
    <mergeCell ref="AC7237:AC7240"/>
    <mergeCell ref="AC7241:AC7244"/>
    <mergeCell ref="AC7245:AC7248"/>
    <mergeCell ref="AC7249:AC7252"/>
    <mergeCell ref="AC7205:AC7208"/>
    <mergeCell ref="AC7209:AC7212"/>
    <mergeCell ref="AC7213:AC7216"/>
    <mergeCell ref="AC7217:AC7220"/>
    <mergeCell ref="AC7221:AC7224"/>
    <mergeCell ref="AC7225:AC7228"/>
    <mergeCell ref="AC7181:AC7184"/>
    <mergeCell ref="AC7185:AC7188"/>
    <mergeCell ref="AC7189:AC7192"/>
    <mergeCell ref="AC7193:AC7196"/>
    <mergeCell ref="AC7197:AC7200"/>
    <mergeCell ref="AC7201:AC7204"/>
    <mergeCell ref="AC7157:AC7160"/>
    <mergeCell ref="AC7161:AC7164"/>
    <mergeCell ref="AC7165:AC7168"/>
    <mergeCell ref="AC7169:AC7172"/>
    <mergeCell ref="AC7173:AC7176"/>
    <mergeCell ref="AC7177:AC7180"/>
    <mergeCell ref="AC7133:AC7136"/>
    <mergeCell ref="AC7137:AC7140"/>
    <mergeCell ref="AC7141:AC7144"/>
    <mergeCell ref="AC7145:AC7148"/>
    <mergeCell ref="AC7149:AC7152"/>
    <mergeCell ref="AC7153:AC7156"/>
    <mergeCell ref="AC7109:AC7112"/>
    <mergeCell ref="AC7113:AC7116"/>
    <mergeCell ref="AC7117:AC7120"/>
    <mergeCell ref="AC7121:AC7124"/>
    <mergeCell ref="AC7125:AC7128"/>
    <mergeCell ref="AC7129:AC7132"/>
    <mergeCell ref="AC7085:AC7088"/>
    <mergeCell ref="AC7089:AC7092"/>
    <mergeCell ref="AC7093:AC7096"/>
    <mergeCell ref="AC7097:AC7100"/>
    <mergeCell ref="AC7101:AC7104"/>
    <mergeCell ref="AC7105:AC7108"/>
    <mergeCell ref="AC7061:AC7064"/>
    <mergeCell ref="AC7065:AC7068"/>
    <mergeCell ref="AC7069:AC7072"/>
    <mergeCell ref="AC7073:AC7076"/>
    <mergeCell ref="AC7077:AC7080"/>
    <mergeCell ref="AC7081:AC7084"/>
    <mergeCell ref="AC7037:AC7040"/>
    <mergeCell ref="AC7041:AC7044"/>
    <mergeCell ref="AC7045:AC7048"/>
    <mergeCell ref="AC7049:AC7052"/>
    <mergeCell ref="AC7053:AC7056"/>
    <mergeCell ref="AC7057:AC7060"/>
    <mergeCell ref="AC7013:AC7016"/>
    <mergeCell ref="AC7017:AC7020"/>
    <mergeCell ref="AC7021:AC7024"/>
    <mergeCell ref="AC7025:AC7028"/>
    <mergeCell ref="AC7029:AC7032"/>
    <mergeCell ref="AC7033:AC7036"/>
    <mergeCell ref="AC6989:AC6992"/>
    <mergeCell ref="AC6993:AC6996"/>
    <mergeCell ref="AC6997:AC7000"/>
    <mergeCell ref="AC7001:AC7004"/>
    <mergeCell ref="AC7005:AC7008"/>
    <mergeCell ref="AC7009:AC7012"/>
    <mergeCell ref="AC6965:AC6968"/>
    <mergeCell ref="AC6969:AC6972"/>
    <mergeCell ref="AC6973:AC6976"/>
    <mergeCell ref="AC6977:AC6980"/>
    <mergeCell ref="AC6981:AC6984"/>
    <mergeCell ref="AC6985:AC6988"/>
    <mergeCell ref="AC6941:AC6944"/>
    <mergeCell ref="AC6945:AC6948"/>
    <mergeCell ref="AC6949:AC6952"/>
    <mergeCell ref="AC6953:AC6956"/>
    <mergeCell ref="AC6957:AC6960"/>
    <mergeCell ref="AC6961:AC6964"/>
    <mergeCell ref="AC6917:AC6920"/>
    <mergeCell ref="AC6921:AC6924"/>
    <mergeCell ref="AC6925:AC6928"/>
    <mergeCell ref="AC6929:AC6932"/>
    <mergeCell ref="AC6933:AC6936"/>
    <mergeCell ref="AC6937:AC6940"/>
    <mergeCell ref="AC6893:AC6896"/>
    <mergeCell ref="AC6897:AC6900"/>
    <mergeCell ref="AC6901:AC6904"/>
    <mergeCell ref="AC6905:AC6908"/>
    <mergeCell ref="AC6909:AC6912"/>
    <mergeCell ref="AC6913:AC6916"/>
    <mergeCell ref="AC6869:AC6872"/>
    <mergeCell ref="AC6873:AC6876"/>
    <mergeCell ref="AC6877:AC6880"/>
    <mergeCell ref="AC6881:AC6884"/>
    <mergeCell ref="AC6885:AC6888"/>
    <mergeCell ref="AC6889:AC6892"/>
    <mergeCell ref="AC6845:AC6848"/>
    <mergeCell ref="AC6849:AC6852"/>
    <mergeCell ref="AC6853:AC6856"/>
    <mergeCell ref="AC6857:AC6860"/>
    <mergeCell ref="AC6861:AC6864"/>
    <mergeCell ref="AC6865:AC6868"/>
    <mergeCell ref="AC6821:AC6824"/>
    <mergeCell ref="AC6825:AC6828"/>
    <mergeCell ref="AC6829:AC6832"/>
    <mergeCell ref="AC6833:AC6836"/>
    <mergeCell ref="AC6837:AC6840"/>
    <mergeCell ref="AC6841:AC6844"/>
    <mergeCell ref="AC6797:AC6800"/>
    <mergeCell ref="AC6801:AC6804"/>
    <mergeCell ref="AC6805:AC6808"/>
    <mergeCell ref="AC6809:AC6812"/>
    <mergeCell ref="AC6813:AC6816"/>
    <mergeCell ref="AC6817:AC6820"/>
    <mergeCell ref="AC6773:AC6776"/>
    <mergeCell ref="AC6777:AC6780"/>
    <mergeCell ref="AC6781:AC6784"/>
    <mergeCell ref="AC6785:AC6788"/>
    <mergeCell ref="AC6789:AC6792"/>
    <mergeCell ref="AC6793:AC6796"/>
    <mergeCell ref="AC6749:AC6752"/>
    <mergeCell ref="AC6753:AC6756"/>
    <mergeCell ref="AC6757:AC6760"/>
    <mergeCell ref="AC6761:AC6764"/>
    <mergeCell ref="AC6765:AC6768"/>
    <mergeCell ref="AC6769:AC6772"/>
    <mergeCell ref="AC6725:AC6728"/>
    <mergeCell ref="AC6729:AC6732"/>
    <mergeCell ref="AC6733:AC6736"/>
    <mergeCell ref="AC6737:AC6740"/>
    <mergeCell ref="AC6741:AC6744"/>
    <mergeCell ref="AC6745:AC6748"/>
    <mergeCell ref="AC6701:AC6704"/>
    <mergeCell ref="AC6705:AC6708"/>
    <mergeCell ref="AC6709:AC6712"/>
    <mergeCell ref="AC6713:AC6716"/>
    <mergeCell ref="AC6717:AC6720"/>
    <mergeCell ref="AC6721:AC6724"/>
    <mergeCell ref="AC6677:AC6680"/>
    <mergeCell ref="AC6681:AC6684"/>
    <mergeCell ref="AC6685:AC6688"/>
    <mergeCell ref="AC6689:AC6692"/>
    <mergeCell ref="AC6693:AC6696"/>
    <mergeCell ref="AC6697:AC6700"/>
    <mergeCell ref="AC6653:AC6656"/>
    <mergeCell ref="AC6657:AC6660"/>
    <mergeCell ref="AC6661:AC6664"/>
    <mergeCell ref="AC6665:AC6668"/>
    <mergeCell ref="AC6669:AC6672"/>
    <mergeCell ref="AC6673:AC6676"/>
    <mergeCell ref="AC6629:AC6632"/>
    <mergeCell ref="AC6633:AC6636"/>
    <mergeCell ref="AC6637:AC6640"/>
    <mergeCell ref="AC6641:AC6644"/>
    <mergeCell ref="AC6645:AC6648"/>
    <mergeCell ref="AC6649:AC6652"/>
    <mergeCell ref="AC6605:AC6608"/>
    <mergeCell ref="AC6609:AC6612"/>
    <mergeCell ref="AC6613:AC6616"/>
    <mergeCell ref="AC6617:AC6620"/>
    <mergeCell ref="AC6621:AC6624"/>
    <mergeCell ref="AC6625:AC6628"/>
    <mergeCell ref="AC6581:AC6584"/>
    <mergeCell ref="AC6585:AC6588"/>
    <mergeCell ref="AC6589:AC6592"/>
    <mergeCell ref="AC6593:AC6596"/>
    <mergeCell ref="AC6597:AC6600"/>
    <mergeCell ref="AC6601:AC6604"/>
    <mergeCell ref="AC6557:AC6560"/>
    <mergeCell ref="AC6561:AC6564"/>
    <mergeCell ref="AC6565:AC6568"/>
    <mergeCell ref="AC6569:AC6572"/>
    <mergeCell ref="AC6573:AC6576"/>
    <mergeCell ref="AC6577:AC6580"/>
    <mergeCell ref="AC6533:AC6536"/>
    <mergeCell ref="AC6537:AC6540"/>
    <mergeCell ref="AC6541:AC6544"/>
    <mergeCell ref="AC6545:AC6548"/>
    <mergeCell ref="AC6549:AC6552"/>
    <mergeCell ref="AC6553:AC6556"/>
    <mergeCell ref="AC6509:AC6512"/>
    <mergeCell ref="AC6513:AC6516"/>
    <mergeCell ref="AC6517:AC6520"/>
    <mergeCell ref="AC6521:AC6524"/>
    <mergeCell ref="AC6525:AC6528"/>
    <mergeCell ref="AC6529:AC6532"/>
    <mergeCell ref="AC6485:AC6488"/>
    <mergeCell ref="AC6489:AC6492"/>
    <mergeCell ref="AC6493:AC6496"/>
    <mergeCell ref="AC6497:AC6500"/>
    <mergeCell ref="AC6501:AC6504"/>
    <mergeCell ref="AC6505:AC6508"/>
    <mergeCell ref="AC6461:AC6464"/>
    <mergeCell ref="AC6465:AC6468"/>
    <mergeCell ref="AC6469:AC6472"/>
    <mergeCell ref="AC6473:AC6476"/>
    <mergeCell ref="AC6477:AC6480"/>
    <mergeCell ref="AC6481:AC6484"/>
    <mergeCell ref="AC6437:AC6440"/>
    <mergeCell ref="AC6441:AC6444"/>
    <mergeCell ref="AC6445:AC6448"/>
    <mergeCell ref="AC6449:AC6452"/>
    <mergeCell ref="AC6453:AC6456"/>
    <mergeCell ref="AC6457:AC6460"/>
    <mergeCell ref="AC6413:AC6416"/>
    <mergeCell ref="AC6417:AC6420"/>
    <mergeCell ref="AC6421:AC6424"/>
    <mergeCell ref="AC6425:AC6428"/>
    <mergeCell ref="AC6429:AC6432"/>
    <mergeCell ref="AC6433:AC6436"/>
    <mergeCell ref="AC6389:AC6392"/>
    <mergeCell ref="AC6393:AC6396"/>
    <mergeCell ref="AC6397:AC6400"/>
    <mergeCell ref="AC6401:AC6404"/>
    <mergeCell ref="AC6405:AC6408"/>
    <mergeCell ref="AC6409:AC6412"/>
    <mergeCell ref="AC6365:AC6368"/>
    <mergeCell ref="AC6369:AC6372"/>
    <mergeCell ref="AC6373:AC6376"/>
    <mergeCell ref="AC6377:AC6380"/>
    <mergeCell ref="AC6381:AC6384"/>
    <mergeCell ref="AC6385:AC6388"/>
    <mergeCell ref="AC6341:AC6344"/>
    <mergeCell ref="AC6345:AC6348"/>
    <mergeCell ref="AC6349:AC6352"/>
    <mergeCell ref="AC6353:AC6356"/>
    <mergeCell ref="AC6357:AC6360"/>
    <mergeCell ref="AC6361:AC6364"/>
    <mergeCell ref="AC6317:AC6320"/>
    <mergeCell ref="AC6321:AC6324"/>
    <mergeCell ref="AC6325:AC6328"/>
    <mergeCell ref="AC6329:AC6332"/>
    <mergeCell ref="AC6333:AC6336"/>
    <mergeCell ref="AC6337:AC6340"/>
    <mergeCell ref="AC6293:AC6296"/>
    <mergeCell ref="AC6297:AC6300"/>
    <mergeCell ref="AC6301:AC6304"/>
    <mergeCell ref="AC6305:AC6308"/>
    <mergeCell ref="AC6309:AC6312"/>
    <mergeCell ref="AC6313:AC6316"/>
    <mergeCell ref="AC6269:AC6272"/>
    <mergeCell ref="AC6273:AC6276"/>
    <mergeCell ref="AC6277:AC6280"/>
    <mergeCell ref="AC6281:AC6284"/>
    <mergeCell ref="AC6285:AC6288"/>
    <mergeCell ref="AC6289:AC6292"/>
    <mergeCell ref="AC6245:AC6248"/>
    <mergeCell ref="AC6249:AC6252"/>
    <mergeCell ref="AC6253:AC6256"/>
    <mergeCell ref="AC6257:AC6260"/>
    <mergeCell ref="AC6261:AC6264"/>
    <mergeCell ref="AC6265:AC6268"/>
    <mergeCell ref="AC6221:AC6224"/>
    <mergeCell ref="AC6225:AC6228"/>
    <mergeCell ref="AC6229:AC6232"/>
    <mergeCell ref="AC6233:AC6236"/>
    <mergeCell ref="AC6237:AC6240"/>
    <mergeCell ref="AC6241:AC6244"/>
    <mergeCell ref="AC6197:AC6200"/>
    <mergeCell ref="AC6201:AC6204"/>
    <mergeCell ref="AC6205:AC6208"/>
    <mergeCell ref="AC6209:AC6212"/>
    <mergeCell ref="AC6213:AC6216"/>
    <mergeCell ref="AC6217:AC6220"/>
    <mergeCell ref="AC6173:AC6176"/>
    <mergeCell ref="AC6177:AC6180"/>
    <mergeCell ref="AC6181:AC6184"/>
    <mergeCell ref="AC6185:AC6188"/>
    <mergeCell ref="AC6189:AC6192"/>
    <mergeCell ref="AC6193:AC6196"/>
    <mergeCell ref="AC6149:AC6152"/>
    <mergeCell ref="AC6153:AC6156"/>
    <mergeCell ref="AC6157:AC6160"/>
    <mergeCell ref="AC6161:AC6164"/>
    <mergeCell ref="AC6165:AC6168"/>
    <mergeCell ref="AC6169:AC6172"/>
    <mergeCell ref="AC6125:AC6128"/>
    <mergeCell ref="AC6129:AC6132"/>
    <mergeCell ref="AC6133:AC6136"/>
    <mergeCell ref="AC6137:AC6140"/>
    <mergeCell ref="AC6141:AC6144"/>
    <mergeCell ref="AC6145:AC6148"/>
    <mergeCell ref="AC6101:AC6104"/>
    <mergeCell ref="AC6105:AC6108"/>
    <mergeCell ref="AC6109:AC6112"/>
    <mergeCell ref="AC6113:AC6116"/>
    <mergeCell ref="AC6117:AC6120"/>
    <mergeCell ref="AC6121:AC6124"/>
    <mergeCell ref="AC6077:AC6080"/>
    <mergeCell ref="AC6081:AC6084"/>
    <mergeCell ref="AC6085:AC6088"/>
    <mergeCell ref="AC6089:AC6092"/>
    <mergeCell ref="AC6093:AC6096"/>
    <mergeCell ref="AC6097:AC6100"/>
    <mergeCell ref="AC6053:AC6056"/>
    <mergeCell ref="AC6057:AC6060"/>
    <mergeCell ref="AC6061:AC6064"/>
    <mergeCell ref="AC6065:AC6068"/>
    <mergeCell ref="AC6069:AC6072"/>
    <mergeCell ref="AC6073:AC6076"/>
    <mergeCell ref="AC6029:AC6032"/>
    <mergeCell ref="AC6033:AC6036"/>
    <mergeCell ref="AC6037:AC6040"/>
    <mergeCell ref="AC6041:AC6044"/>
    <mergeCell ref="AC6045:AC6048"/>
    <mergeCell ref="AC6049:AC6052"/>
    <mergeCell ref="AC6005:AC6008"/>
    <mergeCell ref="AC6009:AC6012"/>
    <mergeCell ref="AC6013:AC6016"/>
    <mergeCell ref="AC6017:AC6020"/>
    <mergeCell ref="AC6021:AC6024"/>
    <mergeCell ref="AC6025:AC6028"/>
    <mergeCell ref="AC5981:AC5984"/>
    <mergeCell ref="AC5985:AC5988"/>
    <mergeCell ref="AC5989:AC5992"/>
    <mergeCell ref="AC5993:AC5996"/>
    <mergeCell ref="AC5997:AC6000"/>
    <mergeCell ref="AC6001:AC6004"/>
    <mergeCell ref="AC5957:AC5960"/>
    <mergeCell ref="AC5961:AC5964"/>
    <mergeCell ref="AC5965:AC5968"/>
    <mergeCell ref="AC5969:AC5972"/>
    <mergeCell ref="AC5973:AC5976"/>
    <mergeCell ref="AC5977:AC5980"/>
    <mergeCell ref="AC5933:AC5936"/>
    <mergeCell ref="AC5937:AC5940"/>
    <mergeCell ref="AC5941:AC5944"/>
    <mergeCell ref="AC5945:AC5948"/>
    <mergeCell ref="AC5949:AC5952"/>
    <mergeCell ref="AC5953:AC5956"/>
    <mergeCell ref="AC5909:AC5912"/>
    <mergeCell ref="AC5913:AC5916"/>
    <mergeCell ref="AC5917:AC5920"/>
    <mergeCell ref="AC5921:AC5924"/>
    <mergeCell ref="AC5925:AC5928"/>
    <mergeCell ref="AC5929:AC5932"/>
    <mergeCell ref="AC5885:AC5888"/>
    <mergeCell ref="AC5889:AC5892"/>
    <mergeCell ref="AC5893:AC5896"/>
    <mergeCell ref="AC5897:AC5900"/>
    <mergeCell ref="AC5901:AC5904"/>
    <mergeCell ref="AC5905:AC5908"/>
    <mergeCell ref="AC5861:AC5864"/>
    <mergeCell ref="AC5865:AC5868"/>
    <mergeCell ref="AC5869:AC5872"/>
    <mergeCell ref="AC5873:AC5876"/>
    <mergeCell ref="AC5877:AC5880"/>
    <mergeCell ref="AC5881:AC5884"/>
    <mergeCell ref="AC5837:AC5840"/>
    <mergeCell ref="AC5841:AC5844"/>
    <mergeCell ref="AC5845:AC5848"/>
    <mergeCell ref="AC5849:AC5852"/>
    <mergeCell ref="AC5853:AC5856"/>
    <mergeCell ref="AC5857:AC5860"/>
    <mergeCell ref="AC5813:AC5816"/>
    <mergeCell ref="AC5817:AC5820"/>
    <mergeCell ref="AC5821:AC5824"/>
    <mergeCell ref="AC5825:AC5828"/>
    <mergeCell ref="AC5829:AC5832"/>
    <mergeCell ref="AC5833:AC5836"/>
    <mergeCell ref="AC5789:AC5792"/>
    <mergeCell ref="AC5793:AC5796"/>
    <mergeCell ref="AC5797:AC5800"/>
    <mergeCell ref="AC5801:AC5804"/>
    <mergeCell ref="AC5805:AC5808"/>
    <mergeCell ref="AC5809:AC5812"/>
    <mergeCell ref="AC5765:AC5768"/>
    <mergeCell ref="AC5769:AC5772"/>
    <mergeCell ref="AC5773:AC5776"/>
    <mergeCell ref="AC5777:AC5780"/>
    <mergeCell ref="AC5781:AC5784"/>
    <mergeCell ref="AC5785:AC5788"/>
    <mergeCell ref="AC5741:AC5744"/>
    <mergeCell ref="AC5745:AC5748"/>
    <mergeCell ref="AC5749:AC5752"/>
    <mergeCell ref="AC5753:AC5756"/>
    <mergeCell ref="AC5757:AC5760"/>
    <mergeCell ref="AC5761:AC5764"/>
    <mergeCell ref="AC5717:AC5720"/>
    <mergeCell ref="AC5721:AC5724"/>
    <mergeCell ref="AC5725:AC5728"/>
    <mergeCell ref="AC5729:AC5732"/>
    <mergeCell ref="AC5733:AC5736"/>
    <mergeCell ref="AC5737:AC5740"/>
    <mergeCell ref="AC5693:AC5696"/>
    <mergeCell ref="AC5697:AC5700"/>
    <mergeCell ref="AC5701:AC5704"/>
    <mergeCell ref="AC5705:AC5708"/>
    <mergeCell ref="AC5709:AC5712"/>
    <mergeCell ref="AC5713:AC5716"/>
    <mergeCell ref="AC5669:AC5672"/>
    <mergeCell ref="AC5673:AC5676"/>
    <mergeCell ref="AC5677:AC5680"/>
    <mergeCell ref="AC5681:AC5684"/>
    <mergeCell ref="AC5685:AC5688"/>
    <mergeCell ref="AC5689:AC5692"/>
    <mergeCell ref="AC5645:AC5648"/>
    <mergeCell ref="AC5649:AC5652"/>
    <mergeCell ref="AC5653:AC5656"/>
    <mergeCell ref="AC5657:AC5660"/>
    <mergeCell ref="AC5661:AC5664"/>
    <mergeCell ref="AC5665:AC5668"/>
    <mergeCell ref="AC5621:AC5624"/>
    <mergeCell ref="AC5625:AC5628"/>
    <mergeCell ref="AC5629:AC5632"/>
    <mergeCell ref="AC5633:AC5636"/>
    <mergeCell ref="AC5637:AC5640"/>
    <mergeCell ref="AC5641:AC5644"/>
    <mergeCell ref="AC5597:AC5600"/>
    <mergeCell ref="AC5601:AC5604"/>
    <mergeCell ref="AC5605:AC5608"/>
    <mergeCell ref="AC5609:AC5612"/>
    <mergeCell ref="AC5613:AC5616"/>
    <mergeCell ref="AC5617:AC5620"/>
    <mergeCell ref="AC5573:AC5576"/>
    <mergeCell ref="AC5577:AC5580"/>
    <mergeCell ref="AC5581:AC5584"/>
    <mergeCell ref="AC5585:AC5588"/>
    <mergeCell ref="AC5589:AC5592"/>
    <mergeCell ref="AC5593:AC5596"/>
    <mergeCell ref="AC5549:AC5552"/>
    <mergeCell ref="AC5553:AC5556"/>
    <mergeCell ref="AC5557:AC5560"/>
    <mergeCell ref="AC5561:AC5564"/>
    <mergeCell ref="AC5565:AC5568"/>
    <mergeCell ref="AC5569:AC5572"/>
    <mergeCell ref="AC5525:AC5528"/>
    <mergeCell ref="AC5529:AC5532"/>
    <mergeCell ref="AC5533:AC5536"/>
    <mergeCell ref="AC5537:AC5540"/>
    <mergeCell ref="AC5541:AC5544"/>
    <mergeCell ref="AC5545:AC5548"/>
    <mergeCell ref="AC5501:AC5504"/>
    <mergeCell ref="AC5505:AC5508"/>
    <mergeCell ref="AC5509:AC5512"/>
    <mergeCell ref="AC5513:AC5516"/>
    <mergeCell ref="AC5517:AC5520"/>
    <mergeCell ref="AC5521:AC5524"/>
    <mergeCell ref="AC5477:AC5480"/>
    <mergeCell ref="AC5481:AC5484"/>
    <mergeCell ref="AC5485:AC5488"/>
    <mergeCell ref="AC5489:AC5492"/>
    <mergeCell ref="AC5493:AC5496"/>
    <mergeCell ref="AC5497:AC5500"/>
    <mergeCell ref="AC5453:AC5456"/>
    <mergeCell ref="AC5457:AC5460"/>
    <mergeCell ref="AC5461:AC5464"/>
    <mergeCell ref="AC5465:AC5468"/>
    <mergeCell ref="AC5469:AC5472"/>
    <mergeCell ref="AC5473:AC5476"/>
    <mergeCell ref="AC5429:AC5432"/>
    <mergeCell ref="AC5433:AC5436"/>
    <mergeCell ref="AC5437:AC5440"/>
    <mergeCell ref="AC5441:AC5444"/>
    <mergeCell ref="AC5445:AC5448"/>
    <mergeCell ref="AC5449:AC5452"/>
    <mergeCell ref="AC5405:AC5408"/>
    <mergeCell ref="AC5409:AC5412"/>
    <mergeCell ref="AC5413:AC5416"/>
    <mergeCell ref="AC5417:AC5420"/>
    <mergeCell ref="AC5421:AC5424"/>
    <mergeCell ref="AC5425:AC5428"/>
    <mergeCell ref="AC5381:AC5384"/>
    <mergeCell ref="AC5385:AC5388"/>
    <mergeCell ref="AC5389:AC5392"/>
    <mergeCell ref="AC5393:AC5396"/>
    <mergeCell ref="AC5397:AC5400"/>
    <mergeCell ref="AC5401:AC5404"/>
    <mergeCell ref="AC5357:AC5360"/>
    <mergeCell ref="AC5361:AC5364"/>
    <mergeCell ref="AC5365:AC5368"/>
    <mergeCell ref="AC5369:AC5372"/>
    <mergeCell ref="AC5373:AC5376"/>
    <mergeCell ref="AC5377:AC5380"/>
    <mergeCell ref="AC5333:AC5336"/>
    <mergeCell ref="AC5337:AC5340"/>
    <mergeCell ref="AC5341:AC5344"/>
    <mergeCell ref="AC5345:AC5348"/>
    <mergeCell ref="AC5349:AC5352"/>
    <mergeCell ref="AC5353:AC5356"/>
    <mergeCell ref="AC5309:AC5312"/>
    <mergeCell ref="AC5313:AC5316"/>
    <mergeCell ref="AC5317:AC5320"/>
    <mergeCell ref="AC5321:AC5324"/>
    <mergeCell ref="AC5325:AC5328"/>
    <mergeCell ref="AC5329:AC5332"/>
    <mergeCell ref="AC5285:AC5288"/>
    <mergeCell ref="AC5289:AC5292"/>
    <mergeCell ref="AC5293:AC5296"/>
    <mergeCell ref="AC5297:AC5300"/>
    <mergeCell ref="AC5301:AC5304"/>
    <mergeCell ref="AC5305:AC5308"/>
    <mergeCell ref="AC5261:AC5264"/>
    <mergeCell ref="AC5265:AC5268"/>
    <mergeCell ref="AC5269:AC5272"/>
    <mergeCell ref="AC5273:AC5276"/>
    <mergeCell ref="AC5277:AC5280"/>
    <mergeCell ref="AC5281:AC5284"/>
    <mergeCell ref="AC5237:AC5240"/>
    <mergeCell ref="AC5241:AC5244"/>
    <mergeCell ref="AC5245:AC5248"/>
    <mergeCell ref="AC5249:AC5252"/>
    <mergeCell ref="AC5253:AC5256"/>
    <mergeCell ref="AC5257:AC5260"/>
    <mergeCell ref="AC5213:AC5216"/>
    <mergeCell ref="AC5217:AC5220"/>
    <mergeCell ref="AC5221:AC5224"/>
    <mergeCell ref="AC5225:AC5228"/>
    <mergeCell ref="AC5229:AC5232"/>
    <mergeCell ref="AC5233:AC5236"/>
    <mergeCell ref="AC5189:AC5192"/>
    <mergeCell ref="AC5193:AC5196"/>
    <mergeCell ref="AC5197:AC5200"/>
    <mergeCell ref="AC5201:AC5204"/>
    <mergeCell ref="AC5205:AC5208"/>
    <mergeCell ref="AC5209:AC5212"/>
    <mergeCell ref="AC5165:AC5168"/>
    <mergeCell ref="AC5169:AC5172"/>
    <mergeCell ref="AC5173:AC5176"/>
    <mergeCell ref="AC5177:AC5180"/>
    <mergeCell ref="AC5181:AC5184"/>
    <mergeCell ref="AC5185:AC5188"/>
    <mergeCell ref="AC5141:AC5144"/>
    <mergeCell ref="AC5145:AC5148"/>
    <mergeCell ref="AC5149:AC5152"/>
    <mergeCell ref="AC5153:AC5156"/>
    <mergeCell ref="AC5157:AC5160"/>
    <mergeCell ref="AC5161:AC5164"/>
    <mergeCell ref="AC5117:AC5120"/>
    <mergeCell ref="AC5121:AC5124"/>
    <mergeCell ref="AC5125:AC5128"/>
    <mergeCell ref="AC5129:AC5132"/>
    <mergeCell ref="AC5133:AC5136"/>
    <mergeCell ref="AC5137:AC5140"/>
    <mergeCell ref="AC5093:AC5096"/>
    <mergeCell ref="AC5097:AC5100"/>
    <mergeCell ref="AC5101:AC5104"/>
    <mergeCell ref="AC5105:AC5108"/>
    <mergeCell ref="AC5109:AC5112"/>
    <mergeCell ref="AC5113:AC5116"/>
    <mergeCell ref="AC5069:AC5072"/>
    <mergeCell ref="AC5073:AC5076"/>
    <mergeCell ref="AC5077:AC5080"/>
    <mergeCell ref="AC5081:AC5084"/>
    <mergeCell ref="AC5085:AC5088"/>
    <mergeCell ref="AC5089:AC5092"/>
    <mergeCell ref="AC5045:AC5048"/>
    <mergeCell ref="AC5049:AC5052"/>
    <mergeCell ref="AC5053:AC5056"/>
    <mergeCell ref="AC5057:AC5060"/>
    <mergeCell ref="AC5061:AC5064"/>
    <mergeCell ref="AC5065:AC5068"/>
    <mergeCell ref="AC5021:AC5024"/>
    <mergeCell ref="AC5025:AC5028"/>
    <mergeCell ref="AC5029:AC5032"/>
    <mergeCell ref="AC5033:AC5036"/>
    <mergeCell ref="AC5037:AC5040"/>
    <mergeCell ref="AC5041:AC5044"/>
    <mergeCell ref="AC4997:AC5000"/>
    <mergeCell ref="AC5001:AC5004"/>
    <mergeCell ref="AC5005:AC5008"/>
    <mergeCell ref="AC5009:AC5012"/>
    <mergeCell ref="AC5013:AC5016"/>
    <mergeCell ref="AC5017:AC5020"/>
    <mergeCell ref="AC4973:AC4976"/>
    <mergeCell ref="AC4977:AC4980"/>
    <mergeCell ref="AC4981:AC4984"/>
    <mergeCell ref="AC4985:AC4988"/>
    <mergeCell ref="AC4989:AC4992"/>
    <mergeCell ref="AC4993:AC4996"/>
    <mergeCell ref="AC4949:AC4952"/>
    <mergeCell ref="AC4953:AC4956"/>
    <mergeCell ref="AC4957:AC4960"/>
    <mergeCell ref="AC4961:AC4964"/>
    <mergeCell ref="AC4965:AC4968"/>
    <mergeCell ref="AC4969:AC4972"/>
    <mergeCell ref="AC4925:AC4928"/>
    <mergeCell ref="AC4929:AC4932"/>
    <mergeCell ref="AC4933:AC4936"/>
    <mergeCell ref="AC4937:AC4940"/>
    <mergeCell ref="AC4941:AC4944"/>
    <mergeCell ref="AC4945:AC4948"/>
    <mergeCell ref="AC4901:AC4904"/>
    <mergeCell ref="AC4905:AC4908"/>
    <mergeCell ref="AC4909:AC4912"/>
    <mergeCell ref="AC4913:AC4916"/>
    <mergeCell ref="AC4917:AC4920"/>
    <mergeCell ref="AC4921:AC4924"/>
    <mergeCell ref="AC4877:AC4880"/>
    <mergeCell ref="AC4881:AC4884"/>
    <mergeCell ref="AC4885:AC4888"/>
    <mergeCell ref="AC4889:AC4892"/>
    <mergeCell ref="AC4893:AC4896"/>
    <mergeCell ref="AC4897:AC4900"/>
    <mergeCell ref="AC4853:AC4856"/>
    <mergeCell ref="AC4857:AC4860"/>
    <mergeCell ref="AC4861:AC4864"/>
    <mergeCell ref="AC4865:AC4868"/>
    <mergeCell ref="AC4869:AC4872"/>
    <mergeCell ref="AC4873:AC4876"/>
    <mergeCell ref="AC4829:AC4832"/>
    <mergeCell ref="AC4833:AC4836"/>
    <mergeCell ref="AC4837:AC4840"/>
    <mergeCell ref="AC4841:AC4844"/>
    <mergeCell ref="AC4845:AC4848"/>
    <mergeCell ref="AC4849:AC4852"/>
    <mergeCell ref="AC4805:AC4808"/>
    <mergeCell ref="AC4809:AC4812"/>
    <mergeCell ref="AC4813:AC4816"/>
    <mergeCell ref="AC4817:AC4820"/>
    <mergeCell ref="AC4821:AC4824"/>
    <mergeCell ref="AC4825:AC4828"/>
    <mergeCell ref="AC4781:AC4784"/>
    <mergeCell ref="AC4785:AC4788"/>
    <mergeCell ref="AC4789:AC4792"/>
    <mergeCell ref="AC4793:AC4796"/>
    <mergeCell ref="AC4797:AC4800"/>
    <mergeCell ref="AC4801:AC4804"/>
    <mergeCell ref="AC4757:AC4760"/>
    <mergeCell ref="AC4761:AC4764"/>
    <mergeCell ref="AC4765:AC4768"/>
    <mergeCell ref="AC4769:AC4772"/>
    <mergeCell ref="AC4773:AC4776"/>
    <mergeCell ref="AC4777:AC4780"/>
    <mergeCell ref="AC4733:AC4736"/>
    <mergeCell ref="AC4737:AC4740"/>
    <mergeCell ref="AC4741:AC4744"/>
    <mergeCell ref="AC4745:AC4748"/>
    <mergeCell ref="AC4749:AC4752"/>
    <mergeCell ref="AC4753:AC4756"/>
    <mergeCell ref="AC4709:AC4712"/>
    <mergeCell ref="AC4713:AC4716"/>
    <mergeCell ref="AC4717:AC4720"/>
    <mergeCell ref="AC4721:AC4724"/>
    <mergeCell ref="AC4725:AC4728"/>
    <mergeCell ref="AC4729:AC4732"/>
    <mergeCell ref="AC4685:AC4688"/>
    <mergeCell ref="AC4689:AC4692"/>
    <mergeCell ref="AC4693:AC4696"/>
    <mergeCell ref="AC4697:AC4700"/>
    <mergeCell ref="AC4701:AC4704"/>
    <mergeCell ref="AC4705:AC4708"/>
    <mergeCell ref="AC4661:AC4664"/>
    <mergeCell ref="AC4665:AC4668"/>
    <mergeCell ref="AC4669:AC4672"/>
    <mergeCell ref="AC4673:AC4676"/>
    <mergeCell ref="AC4677:AC4680"/>
    <mergeCell ref="AC4681:AC4684"/>
    <mergeCell ref="AC4637:AC4640"/>
    <mergeCell ref="AC4641:AC4644"/>
    <mergeCell ref="AC4645:AC4648"/>
    <mergeCell ref="AC4649:AC4652"/>
    <mergeCell ref="AC4653:AC4656"/>
    <mergeCell ref="AC4657:AC4660"/>
    <mergeCell ref="AC4613:AC4616"/>
    <mergeCell ref="AC4617:AC4620"/>
    <mergeCell ref="AC4621:AC4624"/>
    <mergeCell ref="AC4625:AC4628"/>
    <mergeCell ref="AC4629:AC4632"/>
    <mergeCell ref="AC4633:AC4636"/>
    <mergeCell ref="AC4589:AC4592"/>
    <mergeCell ref="AC4593:AC4596"/>
    <mergeCell ref="AC4597:AC4600"/>
    <mergeCell ref="AC4601:AC4604"/>
    <mergeCell ref="AC4605:AC4608"/>
    <mergeCell ref="AC4609:AC4612"/>
    <mergeCell ref="AC4565:AC4568"/>
    <mergeCell ref="AC4569:AC4572"/>
    <mergeCell ref="AC4573:AC4576"/>
    <mergeCell ref="AC4577:AC4580"/>
    <mergeCell ref="AC4581:AC4584"/>
    <mergeCell ref="AC4585:AC4588"/>
    <mergeCell ref="AC4541:AC4544"/>
    <mergeCell ref="AC4545:AC4548"/>
    <mergeCell ref="AC4549:AC4552"/>
    <mergeCell ref="AC4553:AC4556"/>
    <mergeCell ref="AC4557:AC4560"/>
    <mergeCell ref="AC4561:AC4564"/>
    <mergeCell ref="AC4517:AC4520"/>
    <mergeCell ref="AC4521:AC4524"/>
    <mergeCell ref="AC4525:AC4528"/>
    <mergeCell ref="AC4529:AC4532"/>
    <mergeCell ref="AC4533:AC4536"/>
    <mergeCell ref="AC4537:AC4540"/>
    <mergeCell ref="AC4493:AC4496"/>
    <mergeCell ref="AC4497:AC4500"/>
    <mergeCell ref="AC4501:AC4504"/>
    <mergeCell ref="AC4505:AC4508"/>
    <mergeCell ref="AC4509:AC4512"/>
    <mergeCell ref="AC4513:AC4516"/>
    <mergeCell ref="AC4469:AC4472"/>
    <mergeCell ref="AC4473:AC4476"/>
    <mergeCell ref="AC4477:AC4480"/>
    <mergeCell ref="AC4481:AC4484"/>
    <mergeCell ref="AC4485:AC4488"/>
    <mergeCell ref="AC4489:AC4492"/>
    <mergeCell ref="AC4445:AC4448"/>
    <mergeCell ref="AC4449:AC4452"/>
    <mergeCell ref="AC4453:AC4456"/>
    <mergeCell ref="AC4457:AC4460"/>
    <mergeCell ref="AC4461:AC4464"/>
    <mergeCell ref="AC4465:AC4468"/>
    <mergeCell ref="AC4421:AC4424"/>
    <mergeCell ref="AC4425:AC4428"/>
    <mergeCell ref="AC4429:AC4432"/>
    <mergeCell ref="AC4433:AC4436"/>
    <mergeCell ref="AC4437:AC4440"/>
    <mergeCell ref="AC4441:AC4444"/>
    <mergeCell ref="AC4397:AC4400"/>
    <mergeCell ref="AC4401:AC4404"/>
    <mergeCell ref="AC4405:AC4408"/>
    <mergeCell ref="AC4409:AC4412"/>
    <mergeCell ref="AC4413:AC4416"/>
    <mergeCell ref="AC4417:AC4420"/>
    <mergeCell ref="AC4373:AC4376"/>
    <mergeCell ref="AC4377:AC4380"/>
    <mergeCell ref="AC4381:AC4384"/>
    <mergeCell ref="AC4385:AC4388"/>
    <mergeCell ref="AC4389:AC4392"/>
    <mergeCell ref="AC4393:AC4396"/>
    <mergeCell ref="AC4349:AC4352"/>
    <mergeCell ref="AC4353:AC4356"/>
    <mergeCell ref="AC4357:AC4360"/>
    <mergeCell ref="AC4361:AC4364"/>
    <mergeCell ref="AC4365:AC4368"/>
    <mergeCell ref="AC4369:AC4372"/>
    <mergeCell ref="AC4325:AC4328"/>
    <mergeCell ref="AC4329:AC4332"/>
    <mergeCell ref="AC4333:AC4336"/>
    <mergeCell ref="AC4337:AC4340"/>
    <mergeCell ref="AC4341:AC4344"/>
    <mergeCell ref="AC4345:AC4348"/>
    <mergeCell ref="AC4301:AC4304"/>
    <mergeCell ref="AC4305:AC4308"/>
    <mergeCell ref="AC4309:AC4312"/>
    <mergeCell ref="AC4313:AC4316"/>
    <mergeCell ref="AC4317:AC4320"/>
    <mergeCell ref="AC4321:AC4324"/>
    <mergeCell ref="AC4277:AC4280"/>
    <mergeCell ref="AC4281:AC4284"/>
    <mergeCell ref="AC4285:AC4288"/>
    <mergeCell ref="AC4289:AC4292"/>
    <mergeCell ref="AC4293:AC4296"/>
    <mergeCell ref="AC4297:AC4300"/>
    <mergeCell ref="AC4253:AC4256"/>
    <mergeCell ref="AC4257:AC4260"/>
    <mergeCell ref="AC4261:AC4264"/>
    <mergeCell ref="AC4265:AC4268"/>
    <mergeCell ref="AC4269:AC4272"/>
    <mergeCell ref="AC4273:AC4276"/>
    <mergeCell ref="AC4229:AC4232"/>
    <mergeCell ref="AC4233:AC4236"/>
    <mergeCell ref="AC4237:AC4240"/>
    <mergeCell ref="AC4241:AC4244"/>
    <mergeCell ref="AC4245:AC4248"/>
    <mergeCell ref="AC4249:AC4252"/>
    <mergeCell ref="AC4205:AC4208"/>
    <mergeCell ref="AC4209:AC4212"/>
    <mergeCell ref="AC4213:AC4216"/>
    <mergeCell ref="AC4217:AC4220"/>
    <mergeCell ref="AC4221:AC4224"/>
    <mergeCell ref="AC4225:AC4228"/>
    <mergeCell ref="AC4181:AC4184"/>
    <mergeCell ref="AC4185:AC4188"/>
    <mergeCell ref="AC4189:AC4192"/>
    <mergeCell ref="AC4193:AC4196"/>
    <mergeCell ref="AC4197:AC4200"/>
    <mergeCell ref="AC4201:AC4204"/>
    <mergeCell ref="AC4157:AC4160"/>
    <mergeCell ref="AC4161:AC4164"/>
    <mergeCell ref="AC4165:AC4168"/>
    <mergeCell ref="AC4169:AC4172"/>
    <mergeCell ref="AC4173:AC4176"/>
    <mergeCell ref="AC4177:AC4180"/>
    <mergeCell ref="AC4133:AC4136"/>
    <mergeCell ref="AC4137:AC4140"/>
    <mergeCell ref="AC4141:AC4144"/>
    <mergeCell ref="AC4145:AC4148"/>
    <mergeCell ref="AC4149:AC4152"/>
    <mergeCell ref="AC4153:AC4156"/>
    <mergeCell ref="AC4109:AC4112"/>
    <mergeCell ref="AC4113:AC4116"/>
    <mergeCell ref="AC4117:AC4120"/>
    <mergeCell ref="AC4121:AC4124"/>
    <mergeCell ref="AC4125:AC4128"/>
    <mergeCell ref="AC4129:AC4132"/>
    <mergeCell ref="AC4085:AC4088"/>
    <mergeCell ref="AC4089:AC4092"/>
    <mergeCell ref="AC4093:AC4096"/>
    <mergeCell ref="AC4097:AC4100"/>
    <mergeCell ref="AC4101:AC4104"/>
    <mergeCell ref="AC4105:AC4108"/>
    <mergeCell ref="AC4061:AC4064"/>
    <mergeCell ref="AC4065:AC4068"/>
    <mergeCell ref="AC4069:AC4072"/>
    <mergeCell ref="AC4073:AC4076"/>
    <mergeCell ref="AC4077:AC4080"/>
    <mergeCell ref="AC4081:AC4084"/>
    <mergeCell ref="AC4037:AC4040"/>
    <mergeCell ref="AC4041:AC4044"/>
    <mergeCell ref="AC4045:AC4048"/>
    <mergeCell ref="AC4049:AC4052"/>
    <mergeCell ref="AC4053:AC4056"/>
    <mergeCell ref="AC4057:AC4060"/>
    <mergeCell ref="AC4013:AC4016"/>
    <mergeCell ref="AC4017:AC4020"/>
    <mergeCell ref="AC4021:AC4024"/>
    <mergeCell ref="AC4025:AC4028"/>
    <mergeCell ref="AC4029:AC4032"/>
    <mergeCell ref="AC4033:AC4036"/>
    <mergeCell ref="AC3989:AC3992"/>
    <mergeCell ref="AC3993:AC3996"/>
    <mergeCell ref="AC3997:AC4000"/>
    <mergeCell ref="AC4001:AC4004"/>
    <mergeCell ref="AC4005:AC4008"/>
    <mergeCell ref="AC4009:AC4012"/>
    <mergeCell ref="AC3965:AC3968"/>
    <mergeCell ref="AC3969:AC3972"/>
    <mergeCell ref="AC3973:AC3976"/>
    <mergeCell ref="AC3977:AC3980"/>
    <mergeCell ref="AC3981:AC3984"/>
    <mergeCell ref="AC3985:AC3988"/>
    <mergeCell ref="AC3941:AC3944"/>
    <mergeCell ref="AC3945:AC3948"/>
    <mergeCell ref="AC3949:AC3952"/>
    <mergeCell ref="AC3953:AC3956"/>
    <mergeCell ref="AC3957:AC3960"/>
    <mergeCell ref="AC3961:AC3964"/>
    <mergeCell ref="AC3917:AC3920"/>
    <mergeCell ref="AC3921:AC3924"/>
    <mergeCell ref="AC3925:AC3928"/>
    <mergeCell ref="AC3929:AC3932"/>
    <mergeCell ref="AC3933:AC3936"/>
    <mergeCell ref="AC3937:AC3940"/>
    <mergeCell ref="AC3893:AC3896"/>
    <mergeCell ref="AC3897:AC3900"/>
    <mergeCell ref="AC3901:AC3904"/>
    <mergeCell ref="AC3905:AC3908"/>
    <mergeCell ref="AC3909:AC3912"/>
    <mergeCell ref="AC3913:AC3916"/>
    <mergeCell ref="AC3869:AC3872"/>
    <mergeCell ref="AC3873:AC3876"/>
    <mergeCell ref="AC3877:AC3880"/>
    <mergeCell ref="AC3881:AC3884"/>
    <mergeCell ref="AC3885:AC3888"/>
    <mergeCell ref="AC3889:AC3892"/>
    <mergeCell ref="AC3845:AC3848"/>
    <mergeCell ref="AC3849:AC3852"/>
    <mergeCell ref="AC3853:AC3856"/>
    <mergeCell ref="AC3857:AC3860"/>
    <mergeCell ref="AC3861:AC3864"/>
    <mergeCell ref="AC3865:AC3868"/>
    <mergeCell ref="AC3821:AC3824"/>
    <mergeCell ref="AC3825:AC3828"/>
    <mergeCell ref="AC3829:AC3832"/>
    <mergeCell ref="AC3833:AC3836"/>
    <mergeCell ref="AC3837:AC3840"/>
    <mergeCell ref="AC3841:AC3844"/>
    <mergeCell ref="AC3797:AC3800"/>
    <mergeCell ref="AC3801:AC3804"/>
    <mergeCell ref="AC3805:AC3808"/>
    <mergeCell ref="AC3809:AC3812"/>
    <mergeCell ref="AC3813:AC3816"/>
    <mergeCell ref="AC3817:AC3820"/>
    <mergeCell ref="AC3773:AC3776"/>
    <mergeCell ref="AC3777:AC3780"/>
    <mergeCell ref="AC3781:AC3784"/>
    <mergeCell ref="AC3785:AC3788"/>
    <mergeCell ref="AC3789:AC3792"/>
    <mergeCell ref="AC3793:AC3796"/>
    <mergeCell ref="AC3749:AC3752"/>
    <mergeCell ref="AC3753:AC3756"/>
    <mergeCell ref="AC3757:AC3760"/>
    <mergeCell ref="AC3761:AC3764"/>
    <mergeCell ref="AC3765:AC3768"/>
    <mergeCell ref="AC3769:AC3772"/>
    <mergeCell ref="AC3725:AC3728"/>
    <mergeCell ref="AC3729:AC3732"/>
    <mergeCell ref="AC3733:AC3736"/>
    <mergeCell ref="AC3737:AC3740"/>
    <mergeCell ref="AC3741:AC3744"/>
    <mergeCell ref="AC3745:AC3748"/>
    <mergeCell ref="AC3701:AC3704"/>
    <mergeCell ref="AC3705:AC3708"/>
    <mergeCell ref="AC3709:AC3712"/>
    <mergeCell ref="AC3713:AC3716"/>
    <mergeCell ref="AC3717:AC3720"/>
    <mergeCell ref="AC3721:AC3724"/>
    <mergeCell ref="AC3677:AC3680"/>
    <mergeCell ref="AC3681:AC3684"/>
    <mergeCell ref="AC3685:AC3688"/>
    <mergeCell ref="AC3689:AC3692"/>
    <mergeCell ref="AC3693:AC3696"/>
    <mergeCell ref="AC3697:AC3700"/>
    <mergeCell ref="AC3653:AC3656"/>
    <mergeCell ref="AC3657:AC3660"/>
    <mergeCell ref="AC3661:AC3664"/>
    <mergeCell ref="AC3665:AC3668"/>
    <mergeCell ref="AC3669:AC3672"/>
    <mergeCell ref="AC3673:AC3676"/>
    <mergeCell ref="AC3629:AC3632"/>
    <mergeCell ref="AC3633:AC3636"/>
    <mergeCell ref="AC3637:AC3640"/>
    <mergeCell ref="AC3641:AC3644"/>
    <mergeCell ref="AC3645:AC3648"/>
    <mergeCell ref="AC3649:AC3652"/>
    <mergeCell ref="AC3605:AC3608"/>
    <mergeCell ref="AC3609:AC3612"/>
    <mergeCell ref="AC3613:AC3616"/>
    <mergeCell ref="AC3617:AC3620"/>
    <mergeCell ref="AC3621:AC3624"/>
    <mergeCell ref="AC3625:AC3628"/>
    <mergeCell ref="AC3581:AC3584"/>
    <mergeCell ref="AC3585:AC3588"/>
    <mergeCell ref="AC3589:AC3592"/>
    <mergeCell ref="AC3593:AC3596"/>
    <mergeCell ref="AC3597:AC3600"/>
    <mergeCell ref="AC3601:AC3604"/>
    <mergeCell ref="AC3557:AC3560"/>
    <mergeCell ref="AC3561:AC3564"/>
    <mergeCell ref="AC3565:AC3568"/>
    <mergeCell ref="AC3569:AC3572"/>
    <mergeCell ref="AC3573:AC3576"/>
    <mergeCell ref="AC3577:AC3580"/>
    <mergeCell ref="AC3533:AC3536"/>
    <mergeCell ref="AC3537:AC3540"/>
    <mergeCell ref="AC3541:AC3544"/>
    <mergeCell ref="AC3545:AC3548"/>
    <mergeCell ref="AC3549:AC3552"/>
    <mergeCell ref="AC3553:AC3556"/>
    <mergeCell ref="AC3509:AC3512"/>
    <mergeCell ref="AC3513:AC3516"/>
    <mergeCell ref="AC3517:AC3520"/>
    <mergeCell ref="AC3521:AC3524"/>
    <mergeCell ref="AC3525:AC3528"/>
    <mergeCell ref="AC3529:AC3532"/>
    <mergeCell ref="AC3485:AC3488"/>
    <mergeCell ref="AC3489:AC3492"/>
    <mergeCell ref="AC3493:AC3496"/>
    <mergeCell ref="AC3497:AC3500"/>
    <mergeCell ref="AC3501:AC3504"/>
    <mergeCell ref="AC3505:AC3508"/>
    <mergeCell ref="AC3461:AC3464"/>
    <mergeCell ref="AC3465:AC3468"/>
    <mergeCell ref="AC3469:AC3472"/>
    <mergeCell ref="AC3473:AC3476"/>
    <mergeCell ref="AC3477:AC3480"/>
    <mergeCell ref="AC3481:AC3484"/>
    <mergeCell ref="AC3437:AC3440"/>
    <mergeCell ref="AC3441:AC3444"/>
    <mergeCell ref="AC3445:AC3448"/>
    <mergeCell ref="AC3449:AC3452"/>
    <mergeCell ref="AC3453:AC3456"/>
    <mergeCell ref="AC3457:AC3460"/>
    <mergeCell ref="AC3413:AC3416"/>
    <mergeCell ref="AC3417:AC3420"/>
    <mergeCell ref="AC3421:AC3424"/>
    <mergeCell ref="AC3425:AC3428"/>
    <mergeCell ref="AC3429:AC3432"/>
    <mergeCell ref="AC3433:AC3436"/>
    <mergeCell ref="AC3389:AC3392"/>
    <mergeCell ref="AC3393:AC3396"/>
    <mergeCell ref="AC3397:AC3400"/>
    <mergeCell ref="AC3401:AC3404"/>
    <mergeCell ref="AC3405:AC3408"/>
    <mergeCell ref="AC3409:AC3412"/>
    <mergeCell ref="AC3365:AC3368"/>
    <mergeCell ref="AC3369:AC3372"/>
    <mergeCell ref="AC3373:AC3376"/>
    <mergeCell ref="AC3377:AC3380"/>
    <mergeCell ref="AC3381:AC3384"/>
    <mergeCell ref="AC3385:AC3388"/>
    <mergeCell ref="AC3341:AC3344"/>
    <mergeCell ref="AC3345:AC3348"/>
    <mergeCell ref="AC3349:AC3352"/>
    <mergeCell ref="AC3353:AC3356"/>
    <mergeCell ref="AC3357:AC3360"/>
    <mergeCell ref="AC3361:AC3364"/>
    <mergeCell ref="AC3317:AC3320"/>
    <mergeCell ref="AC3321:AC3324"/>
    <mergeCell ref="AC3325:AC3328"/>
    <mergeCell ref="AC3329:AC3332"/>
    <mergeCell ref="AC3333:AC3336"/>
    <mergeCell ref="AC3337:AC3340"/>
    <mergeCell ref="AC3293:AC3296"/>
    <mergeCell ref="AC3297:AC3300"/>
    <mergeCell ref="AC3301:AC3304"/>
    <mergeCell ref="AC3305:AC3308"/>
    <mergeCell ref="AC3309:AC3312"/>
    <mergeCell ref="AC3313:AC3316"/>
    <mergeCell ref="AC3269:AC3272"/>
    <mergeCell ref="AC3273:AC3276"/>
    <mergeCell ref="AC3277:AC3280"/>
    <mergeCell ref="AC3281:AC3284"/>
    <mergeCell ref="AC3285:AC3288"/>
    <mergeCell ref="AC3289:AC3292"/>
    <mergeCell ref="AC3245:AC3248"/>
    <mergeCell ref="AC3249:AC3252"/>
    <mergeCell ref="AC3253:AC3256"/>
    <mergeCell ref="AC3257:AC3260"/>
    <mergeCell ref="AC3261:AC3264"/>
    <mergeCell ref="AC3265:AC3268"/>
    <mergeCell ref="AC3221:AC3224"/>
    <mergeCell ref="AC3225:AC3228"/>
    <mergeCell ref="AC3229:AC3232"/>
    <mergeCell ref="AC3233:AC3236"/>
    <mergeCell ref="AC3237:AC3240"/>
    <mergeCell ref="AC3241:AC3244"/>
    <mergeCell ref="AC3197:AC3200"/>
    <mergeCell ref="AC3201:AC3204"/>
    <mergeCell ref="AC3205:AC3208"/>
    <mergeCell ref="AC3209:AC3212"/>
    <mergeCell ref="AC3213:AC3216"/>
    <mergeCell ref="AC3217:AC3220"/>
    <mergeCell ref="AC3173:AC3176"/>
    <mergeCell ref="AC3177:AC3180"/>
    <mergeCell ref="AC3181:AC3184"/>
    <mergeCell ref="AC3185:AC3188"/>
    <mergeCell ref="AC3189:AC3192"/>
    <mergeCell ref="AC3193:AC3196"/>
    <mergeCell ref="AC3149:AC3152"/>
    <mergeCell ref="AC3153:AC3156"/>
    <mergeCell ref="AC3157:AC3160"/>
    <mergeCell ref="AC3161:AC3164"/>
    <mergeCell ref="AC3165:AC3168"/>
    <mergeCell ref="AC3169:AC3172"/>
    <mergeCell ref="AC3125:AC3128"/>
    <mergeCell ref="AC3129:AC3132"/>
    <mergeCell ref="AC3133:AC3136"/>
    <mergeCell ref="AC3137:AC3140"/>
    <mergeCell ref="AC3141:AC3144"/>
    <mergeCell ref="AC3145:AC3148"/>
    <mergeCell ref="AC3101:AC3104"/>
    <mergeCell ref="AC3105:AC3108"/>
    <mergeCell ref="AC3109:AC3112"/>
    <mergeCell ref="AC3113:AC3116"/>
    <mergeCell ref="AC3117:AC3120"/>
    <mergeCell ref="AC3121:AC3124"/>
    <mergeCell ref="AC3077:AC3080"/>
    <mergeCell ref="AC3081:AC3084"/>
    <mergeCell ref="AC3085:AC3088"/>
    <mergeCell ref="AC3089:AC3092"/>
    <mergeCell ref="AC3093:AC3096"/>
    <mergeCell ref="AC3097:AC3100"/>
    <mergeCell ref="AC3053:AC3056"/>
    <mergeCell ref="AC3057:AC3060"/>
    <mergeCell ref="AC3061:AC3064"/>
    <mergeCell ref="AC3065:AC3068"/>
    <mergeCell ref="AC3069:AC3072"/>
    <mergeCell ref="AC3073:AC3076"/>
    <mergeCell ref="AC3029:AC3032"/>
    <mergeCell ref="AC3033:AC3036"/>
    <mergeCell ref="AC3037:AC3040"/>
    <mergeCell ref="AC3041:AC3044"/>
    <mergeCell ref="AC3045:AC3048"/>
    <mergeCell ref="AC3049:AC3052"/>
    <mergeCell ref="AC3005:AC3008"/>
    <mergeCell ref="AC3009:AC3012"/>
    <mergeCell ref="AC3013:AC3016"/>
    <mergeCell ref="AC3017:AC3020"/>
    <mergeCell ref="AC3021:AC3024"/>
    <mergeCell ref="AC3025:AC3028"/>
    <mergeCell ref="AC2981:AC2984"/>
    <mergeCell ref="AC2985:AC2988"/>
    <mergeCell ref="AC2989:AC2992"/>
    <mergeCell ref="AC2993:AC2996"/>
    <mergeCell ref="AC2997:AC3000"/>
    <mergeCell ref="AC3001:AC3004"/>
    <mergeCell ref="AC2957:AC2960"/>
    <mergeCell ref="AC2961:AC2964"/>
    <mergeCell ref="AC2965:AC2968"/>
    <mergeCell ref="AC2969:AC2972"/>
    <mergeCell ref="AC2973:AC2976"/>
    <mergeCell ref="AC2977:AC2980"/>
    <mergeCell ref="AC2933:AC2936"/>
    <mergeCell ref="AC2937:AC2940"/>
    <mergeCell ref="AC2941:AC2944"/>
    <mergeCell ref="AC2945:AC2948"/>
    <mergeCell ref="AC2949:AC2952"/>
    <mergeCell ref="AC2953:AC2956"/>
    <mergeCell ref="AC2909:AC2912"/>
    <mergeCell ref="AC2913:AC2916"/>
    <mergeCell ref="AC2917:AC2920"/>
    <mergeCell ref="AC2921:AC2924"/>
    <mergeCell ref="AC2925:AC2928"/>
    <mergeCell ref="AC2929:AC2932"/>
    <mergeCell ref="AC2885:AC2888"/>
    <mergeCell ref="AC2889:AC2892"/>
    <mergeCell ref="AC2893:AC2896"/>
    <mergeCell ref="AC2897:AC2900"/>
    <mergeCell ref="AC2901:AC2904"/>
    <mergeCell ref="AC2905:AC2908"/>
    <mergeCell ref="AC2861:AC2864"/>
    <mergeCell ref="AC2865:AC2868"/>
    <mergeCell ref="AC2869:AC2872"/>
    <mergeCell ref="AC2873:AC2876"/>
    <mergeCell ref="AC2877:AC2880"/>
    <mergeCell ref="AC2881:AC2884"/>
    <mergeCell ref="AC2837:AC2840"/>
    <mergeCell ref="AC2841:AC2844"/>
    <mergeCell ref="AC2845:AC2848"/>
    <mergeCell ref="AC2849:AC2852"/>
    <mergeCell ref="AC2853:AC2856"/>
    <mergeCell ref="AC2857:AC2860"/>
    <mergeCell ref="AC2813:AC2816"/>
    <mergeCell ref="AC2817:AC2820"/>
    <mergeCell ref="AC2821:AC2824"/>
    <mergeCell ref="AC2825:AC2828"/>
    <mergeCell ref="AC2829:AC2832"/>
    <mergeCell ref="AC2833:AC2836"/>
    <mergeCell ref="AC2789:AC2792"/>
    <mergeCell ref="AC2793:AC2796"/>
    <mergeCell ref="AC2797:AC2800"/>
    <mergeCell ref="AC2801:AC2804"/>
    <mergeCell ref="AC2805:AC2808"/>
    <mergeCell ref="AC2809:AC2812"/>
    <mergeCell ref="AC2765:AC2768"/>
    <mergeCell ref="AC2769:AC2772"/>
    <mergeCell ref="AC2773:AC2776"/>
    <mergeCell ref="AC2777:AC2780"/>
    <mergeCell ref="AC2781:AC2784"/>
    <mergeCell ref="AC2785:AC2788"/>
    <mergeCell ref="AC2741:AC2744"/>
    <mergeCell ref="AC2745:AC2748"/>
    <mergeCell ref="AC2749:AC2752"/>
    <mergeCell ref="AC2753:AC2756"/>
    <mergeCell ref="AC2757:AC2760"/>
    <mergeCell ref="AC2761:AC2764"/>
    <mergeCell ref="AC2717:AC2720"/>
    <mergeCell ref="AC2721:AC2724"/>
    <mergeCell ref="AC2725:AC2728"/>
    <mergeCell ref="AC2729:AC2732"/>
    <mergeCell ref="AC2733:AC2736"/>
    <mergeCell ref="AC2737:AC2740"/>
    <mergeCell ref="AC2693:AC2696"/>
    <mergeCell ref="AC2697:AC2700"/>
    <mergeCell ref="AC2701:AC2704"/>
    <mergeCell ref="AC2705:AC2708"/>
    <mergeCell ref="AC2709:AC2712"/>
    <mergeCell ref="AC2713:AC2716"/>
    <mergeCell ref="AC2669:AC2672"/>
    <mergeCell ref="AC2673:AC2676"/>
    <mergeCell ref="AC2677:AC2680"/>
    <mergeCell ref="AC2681:AC2684"/>
    <mergeCell ref="AC2685:AC2688"/>
    <mergeCell ref="AC2689:AC2692"/>
    <mergeCell ref="AC2645:AC2648"/>
    <mergeCell ref="AC2649:AC2652"/>
    <mergeCell ref="AC2653:AC2656"/>
    <mergeCell ref="AC2657:AC2660"/>
    <mergeCell ref="AC2661:AC2664"/>
    <mergeCell ref="AC2665:AC2668"/>
    <mergeCell ref="AC2621:AC2624"/>
    <mergeCell ref="AC2625:AC2628"/>
    <mergeCell ref="AC2629:AC2632"/>
    <mergeCell ref="AC2633:AC2636"/>
    <mergeCell ref="AC2637:AC2640"/>
    <mergeCell ref="AC2641:AC2644"/>
    <mergeCell ref="AC2597:AC2600"/>
    <mergeCell ref="AC2601:AC2604"/>
    <mergeCell ref="AC2605:AC2608"/>
    <mergeCell ref="AC2609:AC2612"/>
    <mergeCell ref="AC2613:AC2616"/>
    <mergeCell ref="AC2617:AC2620"/>
    <mergeCell ref="AC2573:AC2576"/>
    <mergeCell ref="AC2577:AC2580"/>
    <mergeCell ref="AC2581:AC2584"/>
    <mergeCell ref="AC2585:AC2588"/>
    <mergeCell ref="AC2589:AC2592"/>
    <mergeCell ref="AC2593:AC2596"/>
    <mergeCell ref="AC2549:AC2552"/>
    <mergeCell ref="AC2553:AC2556"/>
    <mergeCell ref="AC2557:AC2560"/>
    <mergeCell ref="AC2561:AC2564"/>
    <mergeCell ref="AC2565:AC2568"/>
    <mergeCell ref="AC2569:AC2572"/>
    <mergeCell ref="AC2525:AC2528"/>
    <mergeCell ref="AC2529:AC2532"/>
    <mergeCell ref="AC2533:AC2536"/>
    <mergeCell ref="AC2537:AC2540"/>
    <mergeCell ref="AC2541:AC2544"/>
    <mergeCell ref="AC2545:AC2548"/>
    <mergeCell ref="AC2501:AC2504"/>
    <mergeCell ref="AC2505:AC2508"/>
    <mergeCell ref="AC2509:AC2512"/>
    <mergeCell ref="AC2513:AC2516"/>
    <mergeCell ref="AC2517:AC2520"/>
    <mergeCell ref="AC2521:AC2524"/>
    <mergeCell ref="AC2477:AC2480"/>
    <mergeCell ref="AC2481:AC2484"/>
    <mergeCell ref="AC2485:AC2488"/>
    <mergeCell ref="AC2489:AC2492"/>
    <mergeCell ref="AC2493:AC2496"/>
    <mergeCell ref="AC2497:AC2500"/>
    <mergeCell ref="AC2453:AC2456"/>
    <mergeCell ref="AC2457:AC2460"/>
    <mergeCell ref="AC2461:AC2464"/>
    <mergeCell ref="AC2465:AC2468"/>
    <mergeCell ref="AC2469:AC2472"/>
    <mergeCell ref="AC2473:AC2476"/>
    <mergeCell ref="AC2429:AC2432"/>
    <mergeCell ref="AC2433:AC2436"/>
    <mergeCell ref="AC2437:AC2440"/>
    <mergeCell ref="AC2441:AC2444"/>
    <mergeCell ref="AC2445:AC2448"/>
    <mergeCell ref="AC2449:AC2452"/>
    <mergeCell ref="AC2405:AC2408"/>
    <mergeCell ref="AC2409:AC2412"/>
    <mergeCell ref="AC2413:AC2416"/>
    <mergeCell ref="AC2417:AC2420"/>
    <mergeCell ref="AC2421:AC2424"/>
    <mergeCell ref="AC2425:AC2428"/>
    <mergeCell ref="AC2381:AC2384"/>
    <mergeCell ref="AC2385:AC2388"/>
    <mergeCell ref="AC2389:AC2392"/>
    <mergeCell ref="AC2393:AC2396"/>
    <mergeCell ref="AC2397:AC2400"/>
    <mergeCell ref="AC2401:AC2404"/>
    <mergeCell ref="AC2357:AC2360"/>
    <mergeCell ref="AC2361:AC2364"/>
    <mergeCell ref="AC2365:AC2368"/>
    <mergeCell ref="AC2369:AC2372"/>
    <mergeCell ref="AC2373:AC2376"/>
    <mergeCell ref="AC2377:AC2380"/>
    <mergeCell ref="AC2333:AC2336"/>
    <mergeCell ref="AC2337:AC2340"/>
    <mergeCell ref="AC2341:AC2344"/>
    <mergeCell ref="AC2345:AC2348"/>
    <mergeCell ref="AC2349:AC2352"/>
    <mergeCell ref="AC2353:AC2356"/>
    <mergeCell ref="AC2309:AC2312"/>
    <mergeCell ref="AC2313:AC2316"/>
    <mergeCell ref="AC2317:AC2320"/>
    <mergeCell ref="AC2321:AC2324"/>
    <mergeCell ref="AC2325:AC2328"/>
    <mergeCell ref="AC2329:AC2332"/>
    <mergeCell ref="AC2285:AC2288"/>
    <mergeCell ref="AC2289:AC2292"/>
    <mergeCell ref="AC2293:AC2296"/>
    <mergeCell ref="AC2297:AC2300"/>
    <mergeCell ref="AC2301:AC2304"/>
    <mergeCell ref="AC2305:AC2308"/>
    <mergeCell ref="AC2261:AC2264"/>
    <mergeCell ref="AC2265:AC2268"/>
    <mergeCell ref="AC2269:AC2272"/>
    <mergeCell ref="AC2273:AC2276"/>
    <mergeCell ref="AC2277:AC2280"/>
    <mergeCell ref="AC2281:AC2284"/>
    <mergeCell ref="AC2237:AC2240"/>
    <mergeCell ref="AC2241:AC2244"/>
    <mergeCell ref="AC2245:AC2248"/>
    <mergeCell ref="AC2249:AC2252"/>
    <mergeCell ref="AC2253:AC2256"/>
    <mergeCell ref="AC2257:AC2260"/>
    <mergeCell ref="AC2213:AC2216"/>
    <mergeCell ref="AC2217:AC2220"/>
    <mergeCell ref="AC2221:AC2224"/>
    <mergeCell ref="AC2225:AC2228"/>
    <mergeCell ref="AC2229:AC2232"/>
    <mergeCell ref="AC2233:AC2236"/>
    <mergeCell ref="AC2189:AC2192"/>
    <mergeCell ref="AC2193:AC2196"/>
    <mergeCell ref="AC2197:AC2200"/>
    <mergeCell ref="AC2201:AC2204"/>
    <mergeCell ref="AC2205:AC2208"/>
    <mergeCell ref="AC2209:AC2212"/>
    <mergeCell ref="AC2165:AC2168"/>
    <mergeCell ref="AC2169:AC2172"/>
    <mergeCell ref="AC2173:AC2176"/>
    <mergeCell ref="AC2177:AC2180"/>
    <mergeCell ref="AC2181:AC2184"/>
    <mergeCell ref="AC2185:AC2188"/>
    <mergeCell ref="AC2141:AC2144"/>
    <mergeCell ref="AC2145:AC2148"/>
    <mergeCell ref="AC2149:AC2152"/>
    <mergeCell ref="AC2153:AC2156"/>
    <mergeCell ref="AC2157:AC2160"/>
    <mergeCell ref="AC2161:AC2164"/>
    <mergeCell ref="AC2117:AC2120"/>
    <mergeCell ref="AC2121:AC2124"/>
    <mergeCell ref="AC2125:AC2128"/>
    <mergeCell ref="AC2129:AC2132"/>
    <mergeCell ref="AC2133:AC2136"/>
    <mergeCell ref="AC2137:AC2140"/>
    <mergeCell ref="AC2093:AC2096"/>
    <mergeCell ref="AC2097:AC2100"/>
    <mergeCell ref="AC2101:AC2104"/>
    <mergeCell ref="AC2105:AC2108"/>
    <mergeCell ref="AC2109:AC2112"/>
    <mergeCell ref="AC2113:AC2116"/>
    <mergeCell ref="AC2069:AC2072"/>
    <mergeCell ref="AC2073:AC2076"/>
    <mergeCell ref="AC2077:AC2080"/>
    <mergeCell ref="AC2081:AC2084"/>
    <mergeCell ref="AC2085:AC2088"/>
    <mergeCell ref="AC2089:AC2092"/>
    <mergeCell ref="AC2045:AC2048"/>
    <mergeCell ref="AC2049:AC2052"/>
    <mergeCell ref="AC2053:AC2056"/>
    <mergeCell ref="AC2057:AC2060"/>
    <mergeCell ref="AC2061:AC2064"/>
    <mergeCell ref="AC2065:AC2068"/>
    <mergeCell ref="AC2021:AC2024"/>
    <mergeCell ref="AC2025:AC2028"/>
    <mergeCell ref="AC2029:AC2032"/>
    <mergeCell ref="AC2033:AC2036"/>
    <mergeCell ref="AC2037:AC2040"/>
    <mergeCell ref="AC2041:AC2044"/>
    <mergeCell ref="AC1997:AC2000"/>
    <mergeCell ref="AC2001:AC2004"/>
    <mergeCell ref="AC2005:AC2008"/>
    <mergeCell ref="AC2009:AC2012"/>
    <mergeCell ref="AC2013:AC2016"/>
    <mergeCell ref="AC2017:AC2020"/>
    <mergeCell ref="AC1973:AC1976"/>
    <mergeCell ref="AC1977:AC1980"/>
    <mergeCell ref="AC1981:AC1984"/>
    <mergeCell ref="AC1985:AC1988"/>
    <mergeCell ref="AC1989:AC1992"/>
    <mergeCell ref="AC1993:AC1996"/>
    <mergeCell ref="AC1949:AC1952"/>
    <mergeCell ref="AC1953:AC1956"/>
    <mergeCell ref="AC1957:AC1960"/>
    <mergeCell ref="AC1961:AC1964"/>
    <mergeCell ref="AC1965:AC1968"/>
    <mergeCell ref="AC1969:AC1972"/>
    <mergeCell ref="AC1925:AC1928"/>
    <mergeCell ref="AC1929:AC1932"/>
    <mergeCell ref="AC1933:AC1936"/>
    <mergeCell ref="AC1937:AC1940"/>
    <mergeCell ref="AC1941:AC1944"/>
    <mergeCell ref="AC1945:AC1948"/>
    <mergeCell ref="AC1901:AC1904"/>
    <mergeCell ref="AC1905:AC1908"/>
    <mergeCell ref="AC1909:AC1912"/>
    <mergeCell ref="AC1913:AC1916"/>
    <mergeCell ref="AC1917:AC1920"/>
    <mergeCell ref="AC1921:AC1924"/>
    <mergeCell ref="AC1877:AC1880"/>
    <mergeCell ref="AC1881:AC1884"/>
    <mergeCell ref="AC1885:AC1888"/>
    <mergeCell ref="AC1889:AC1892"/>
    <mergeCell ref="AC1893:AC1896"/>
    <mergeCell ref="AC1897:AC1900"/>
    <mergeCell ref="AC1853:AC1856"/>
    <mergeCell ref="AC1857:AC1860"/>
    <mergeCell ref="AC1861:AC1864"/>
    <mergeCell ref="AC1865:AC1868"/>
    <mergeCell ref="AC1869:AC1872"/>
    <mergeCell ref="AC1873:AC1876"/>
    <mergeCell ref="AC1829:AC1832"/>
    <mergeCell ref="AC1833:AC1836"/>
    <mergeCell ref="AC1837:AC1840"/>
    <mergeCell ref="AC1841:AC1844"/>
    <mergeCell ref="AC1845:AC1848"/>
    <mergeCell ref="AC1849:AC1852"/>
    <mergeCell ref="AC1805:AC1808"/>
    <mergeCell ref="AC1809:AC1812"/>
    <mergeCell ref="AC1813:AC1816"/>
    <mergeCell ref="AC1817:AC1820"/>
    <mergeCell ref="AC1821:AC1824"/>
    <mergeCell ref="AC1825:AC1828"/>
    <mergeCell ref="AC1781:AC1784"/>
    <mergeCell ref="AC1785:AC1788"/>
    <mergeCell ref="AC1789:AC1792"/>
    <mergeCell ref="AC1793:AC1796"/>
    <mergeCell ref="AC1797:AC1800"/>
    <mergeCell ref="AC1801:AC1804"/>
    <mergeCell ref="AC1757:AC1760"/>
    <mergeCell ref="AC1761:AC1764"/>
    <mergeCell ref="AC1765:AC1768"/>
    <mergeCell ref="AC1769:AC1772"/>
    <mergeCell ref="AC1773:AC1776"/>
    <mergeCell ref="AC1777:AC1780"/>
    <mergeCell ref="AC1733:AC1736"/>
    <mergeCell ref="AC1737:AC1740"/>
    <mergeCell ref="AC1741:AC1744"/>
    <mergeCell ref="AC1745:AC1748"/>
    <mergeCell ref="AC1749:AC1752"/>
    <mergeCell ref="AC1753:AC1756"/>
    <mergeCell ref="AC1709:AC1712"/>
    <mergeCell ref="AC1713:AC1716"/>
    <mergeCell ref="AC1717:AC1720"/>
    <mergeCell ref="AC1721:AC1724"/>
    <mergeCell ref="AC1725:AC1728"/>
    <mergeCell ref="AC1729:AC1732"/>
    <mergeCell ref="AC1685:AC1688"/>
    <mergeCell ref="AC1689:AC1692"/>
    <mergeCell ref="AC1693:AC1696"/>
    <mergeCell ref="AC1697:AC1700"/>
    <mergeCell ref="AC1701:AC1704"/>
    <mergeCell ref="AC1705:AC1708"/>
    <mergeCell ref="AC1661:AC1664"/>
    <mergeCell ref="AC1665:AC1668"/>
    <mergeCell ref="AC1669:AC1672"/>
    <mergeCell ref="AC1673:AC1676"/>
    <mergeCell ref="AC1677:AC1680"/>
    <mergeCell ref="AC1681:AC1684"/>
    <mergeCell ref="AC1637:AC1640"/>
    <mergeCell ref="AC1641:AC1644"/>
    <mergeCell ref="AC1645:AC1648"/>
    <mergeCell ref="AC1649:AC1652"/>
    <mergeCell ref="AC1653:AC1656"/>
    <mergeCell ref="AC1657:AC1660"/>
    <mergeCell ref="AC1613:AC1616"/>
    <mergeCell ref="AC1617:AC1620"/>
    <mergeCell ref="AC1621:AC1624"/>
    <mergeCell ref="AC1625:AC1628"/>
    <mergeCell ref="AC1629:AC1632"/>
    <mergeCell ref="AC1633:AC1636"/>
    <mergeCell ref="AC1589:AC1592"/>
    <mergeCell ref="AC1593:AC1596"/>
    <mergeCell ref="AC1597:AC1600"/>
    <mergeCell ref="AC1601:AC1604"/>
    <mergeCell ref="AC1605:AC1608"/>
    <mergeCell ref="AC1609:AC1612"/>
    <mergeCell ref="AC1565:AC1568"/>
    <mergeCell ref="AC1569:AC1572"/>
    <mergeCell ref="AC1573:AC1576"/>
    <mergeCell ref="AC1577:AC1580"/>
    <mergeCell ref="AC1581:AC1584"/>
    <mergeCell ref="AC1585:AC1588"/>
    <mergeCell ref="AC1541:AC1544"/>
    <mergeCell ref="AC1545:AC1548"/>
    <mergeCell ref="AC1549:AC1552"/>
    <mergeCell ref="AC1553:AC1556"/>
    <mergeCell ref="AC1557:AC1560"/>
    <mergeCell ref="AC1561:AC1564"/>
    <mergeCell ref="AC1517:AC1520"/>
    <mergeCell ref="AC1521:AC1524"/>
    <mergeCell ref="AC1525:AC1528"/>
    <mergeCell ref="AC1529:AC1532"/>
    <mergeCell ref="AC1533:AC1536"/>
    <mergeCell ref="AC1537:AC1540"/>
    <mergeCell ref="AC1493:AC1496"/>
    <mergeCell ref="AC1497:AC1500"/>
    <mergeCell ref="AC1501:AC1504"/>
    <mergeCell ref="AC1505:AC1508"/>
    <mergeCell ref="AC1509:AC1512"/>
    <mergeCell ref="AC1513:AC1516"/>
    <mergeCell ref="AC1469:AC1472"/>
    <mergeCell ref="AC1473:AC1476"/>
    <mergeCell ref="AC1477:AC1480"/>
    <mergeCell ref="AC1481:AC1484"/>
    <mergeCell ref="AC1485:AC1488"/>
    <mergeCell ref="AC1489:AC1492"/>
    <mergeCell ref="AC1445:AC1448"/>
    <mergeCell ref="AC1449:AC1452"/>
    <mergeCell ref="AC1453:AC1456"/>
    <mergeCell ref="AC1457:AC1460"/>
    <mergeCell ref="AC1461:AC1464"/>
    <mergeCell ref="AC1465:AC1468"/>
    <mergeCell ref="AC1421:AC1424"/>
    <mergeCell ref="AC1425:AC1428"/>
    <mergeCell ref="AC1429:AC1432"/>
    <mergeCell ref="AC1433:AC1436"/>
    <mergeCell ref="AC1437:AC1440"/>
    <mergeCell ref="AC1441:AC1444"/>
    <mergeCell ref="AC1397:AC1400"/>
    <mergeCell ref="AC1401:AC1404"/>
    <mergeCell ref="AC1405:AC1408"/>
    <mergeCell ref="AC1409:AC1412"/>
    <mergeCell ref="AC1413:AC1416"/>
    <mergeCell ref="AC1417:AC1420"/>
    <mergeCell ref="AC1373:AC1376"/>
    <mergeCell ref="AC1377:AC1380"/>
    <mergeCell ref="AC1381:AC1384"/>
    <mergeCell ref="AC1385:AC1388"/>
    <mergeCell ref="AC1389:AC1392"/>
    <mergeCell ref="AC1393:AC1396"/>
    <mergeCell ref="AC1349:AC1352"/>
    <mergeCell ref="AC1353:AC1356"/>
    <mergeCell ref="AC1357:AC1360"/>
    <mergeCell ref="AC1361:AC1364"/>
    <mergeCell ref="AC1365:AC1368"/>
    <mergeCell ref="AC1369:AC1372"/>
    <mergeCell ref="AC1325:AC1328"/>
    <mergeCell ref="AC1329:AC1332"/>
    <mergeCell ref="AC1333:AC1336"/>
    <mergeCell ref="AC1337:AC1340"/>
    <mergeCell ref="AC1341:AC1344"/>
    <mergeCell ref="AC1345:AC1348"/>
    <mergeCell ref="AC1301:AC1304"/>
    <mergeCell ref="AC1305:AC1308"/>
    <mergeCell ref="AC1309:AC1312"/>
    <mergeCell ref="AC1313:AC1316"/>
    <mergeCell ref="AC1317:AC1320"/>
    <mergeCell ref="AC1321:AC1324"/>
    <mergeCell ref="AC1277:AC1280"/>
    <mergeCell ref="AC1281:AC1284"/>
    <mergeCell ref="AC1285:AC1288"/>
    <mergeCell ref="AC1289:AC1292"/>
    <mergeCell ref="AC1293:AC1296"/>
    <mergeCell ref="AC1297:AC1300"/>
    <mergeCell ref="AC1253:AC1256"/>
    <mergeCell ref="AC1257:AC1260"/>
    <mergeCell ref="AC1261:AC1264"/>
    <mergeCell ref="AC1265:AC1268"/>
    <mergeCell ref="AC1269:AC1272"/>
    <mergeCell ref="AC1273:AC1276"/>
    <mergeCell ref="AC1229:AC1232"/>
    <mergeCell ref="AC1233:AC1236"/>
    <mergeCell ref="AC1237:AC1240"/>
    <mergeCell ref="AC1241:AC1244"/>
    <mergeCell ref="AC1245:AC1248"/>
    <mergeCell ref="AC1249:AC1252"/>
    <mergeCell ref="AC1205:AC1208"/>
    <mergeCell ref="AC1209:AC1212"/>
    <mergeCell ref="AC1213:AC1216"/>
    <mergeCell ref="AC1217:AC1220"/>
    <mergeCell ref="AC1221:AC1224"/>
    <mergeCell ref="AC1225:AC1228"/>
    <mergeCell ref="AC1181:AC1184"/>
    <mergeCell ref="AC1185:AC1188"/>
    <mergeCell ref="AC1189:AC1192"/>
    <mergeCell ref="AC1193:AC1196"/>
    <mergeCell ref="AC1197:AC1200"/>
    <mergeCell ref="AC1201:AC1204"/>
    <mergeCell ref="AC1157:AC1160"/>
    <mergeCell ref="AC1161:AC1164"/>
    <mergeCell ref="AC1165:AC1168"/>
    <mergeCell ref="AC1169:AC1172"/>
    <mergeCell ref="AC1173:AC1176"/>
    <mergeCell ref="AC1177:AC1180"/>
    <mergeCell ref="AC1133:AC1136"/>
    <mergeCell ref="AC1137:AC1140"/>
    <mergeCell ref="AC1141:AC1144"/>
    <mergeCell ref="AC1145:AC1148"/>
    <mergeCell ref="AC1149:AC1152"/>
    <mergeCell ref="AC1153:AC1156"/>
    <mergeCell ref="AC1109:AC1112"/>
    <mergeCell ref="AC1113:AC1116"/>
    <mergeCell ref="AC1117:AC1120"/>
    <mergeCell ref="AC1121:AC1124"/>
    <mergeCell ref="AC1125:AC1128"/>
    <mergeCell ref="AC1129:AC1132"/>
    <mergeCell ref="AC1085:AC1088"/>
    <mergeCell ref="AC1089:AC1092"/>
    <mergeCell ref="AC1093:AC1096"/>
    <mergeCell ref="AC1097:AC1100"/>
    <mergeCell ref="AC1101:AC1104"/>
    <mergeCell ref="AC1105:AC1108"/>
    <mergeCell ref="AC1061:AC1064"/>
    <mergeCell ref="AC1065:AC1068"/>
    <mergeCell ref="AC1069:AC1072"/>
    <mergeCell ref="AC1073:AC1076"/>
    <mergeCell ref="AC1077:AC1080"/>
    <mergeCell ref="AC1081:AC1084"/>
    <mergeCell ref="AC1037:AC1040"/>
    <mergeCell ref="AC1041:AC1044"/>
    <mergeCell ref="AC1045:AC1048"/>
    <mergeCell ref="AC1049:AC1052"/>
    <mergeCell ref="AC1053:AC1056"/>
    <mergeCell ref="AC1057:AC1060"/>
    <mergeCell ref="AC1013:AC1016"/>
    <mergeCell ref="AC1017:AC1020"/>
    <mergeCell ref="AC1021:AC1024"/>
    <mergeCell ref="AC1025:AC1028"/>
    <mergeCell ref="AC1029:AC1032"/>
    <mergeCell ref="AC1033:AC1036"/>
    <mergeCell ref="AC989:AC992"/>
    <mergeCell ref="AC993:AC996"/>
    <mergeCell ref="AC997:AC1000"/>
    <mergeCell ref="AC1001:AC1004"/>
    <mergeCell ref="AC1005:AC1008"/>
    <mergeCell ref="AC1009:AC1012"/>
    <mergeCell ref="AC965:AC968"/>
    <mergeCell ref="AC969:AC972"/>
    <mergeCell ref="AC973:AC976"/>
    <mergeCell ref="AC977:AC980"/>
    <mergeCell ref="AC981:AC984"/>
    <mergeCell ref="AC985:AC988"/>
    <mergeCell ref="AC941:AC944"/>
    <mergeCell ref="AC945:AC948"/>
    <mergeCell ref="AC949:AC952"/>
    <mergeCell ref="AC953:AC956"/>
    <mergeCell ref="AC957:AC960"/>
    <mergeCell ref="AC961:AC964"/>
    <mergeCell ref="AC917:AC920"/>
    <mergeCell ref="AC921:AC924"/>
    <mergeCell ref="AC925:AC928"/>
    <mergeCell ref="AC929:AC932"/>
    <mergeCell ref="AC933:AC936"/>
    <mergeCell ref="AC937:AC940"/>
    <mergeCell ref="AC893:AC896"/>
    <mergeCell ref="AC897:AC900"/>
    <mergeCell ref="AC901:AC904"/>
    <mergeCell ref="AC905:AC908"/>
    <mergeCell ref="AC909:AC912"/>
    <mergeCell ref="AC913:AC916"/>
    <mergeCell ref="AC869:AC872"/>
    <mergeCell ref="AC873:AC876"/>
    <mergeCell ref="AC877:AC880"/>
    <mergeCell ref="AC881:AC884"/>
    <mergeCell ref="AC885:AC888"/>
    <mergeCell ref="AC889:AC892"/>
    <mergeCell ref="AC845:AC848"/>
    <mergeCell ref="AC849:AC852"/>
    <mergeCell ref="AC853:AC856"/>
    <mergeCell ref="AC857:AC860"/>
    <mergeCell ref="AC861:AC864"/>
    <mergeCell ref="AC865:AC868"/>
    <mergeCell ref="AC821:AC824"/>
    <mergeCell ref="AC825:AC828"/>
    <mergeCell ref="AC829:AC832"/>
    <mergeCell ref="AC833:AC836"/>
    <mergeCell ref="AC837:AC840"/>
    <mergeCell ref="AC841:AC844"/>
    <mergeCell ref="AC797:AC800"/>
    <mergeCell ref="AC801:AC804"/>
    <mergeCell ref="AC805:AC808"/>
    <mergeCell ref="AC809:AC812"/>
    <mergeCell ref="AC813:AC816"/>
    <mergeCell ref="AC817:AC820"/>
    <mergeCell ref="AC773:AC776"/>
    <mergeCell ref="AC777:AC780"/>
    <mergeCell ref="AC781:AC784"/>
    <mergeCell ref="AC785:AC788"/>
    <mergeCell ref="AC789:AC792"/>
    <mergeCell ref="AC793:AC796"/>
    <mergeCell ref="AC749:AC752"/>
    <mergeCell ref="AC753:AC756"/>
    <mergeCell ref="AC757:AC760"/>
    <mergeCell ref="AC761:AC764"/>
    <mergeCell ref="AC765:AC768"/>
    <mergeCell ref="AC769:AC772"/>
    <mergeCell ref="AC725:AC728"/>
    <mergeCell ref="AC729:AC732"/>
    <mergeCell ref="AC733:AC736"/>
    <mergeCell ref="AC737:AC740"/>
    <mergeCell ref="AC741:AC744"/>
    <mergeCell ref="AC745:AC748"/>
    <mergeCell ref="AC701:AC704"/>
    <mergeCell ref="AC705:AC708"/>
    <mergeCell ref="AC709:AC712"/>
    <mergeCell ref="AC713:AC716"/>
    <mergeCell ref="AC717:AC720"/>
    <mergeCell ref="AC721:AC724"/>
    <mergeCell ref="AC677:AC680"/>
    <mergeCell ref="AC681:AC684"/>
    <mergeCell ref="AC685:AC688"/>
    <mergeCell ref="AC689:AC692"/>
    <mergeCell ref="AC693:AC696"/>
    <mergeCell ref="AC697:AC700"/>
    <mergeCell ref="AC653:AC656"/>
    <mergeCell ref="AC657:AC660"/>
    <mergeCell ref="AC661:AC664"/>
    <mergeCell ref="AC665:AC668"/>
    <mergeCell ref="AC669:AC672"/>
    <mergeCell ref="AC673:AC676"/>
    <mergeCell ref="AC629:AC632"/>
    <mergeCell ref="AC633:AC636"/>
    <mergeCell ref="AC637:AC640"/>
    <mergeCell ref="AC641:AC644"/>
    <mergeCell ref="AC645:AC648"/>
    <mergeCell ref="AC649:AC652"/>
    <mergeCell ref="AC605:AC608"/>
    <mergeCell ref="AC609:AC612"/>
    <mergeCell ref="AC613:AC616"/>
    <mergeCell ref="AC617:AC620"/>
    <mergeCell ref="AC621:AC624"/>
    <mergeCell ref="AC625:AC628"/>
    <mergeCell ref="AC581:AC584"/>
    <mergeCell ref="AC585:AC588"/>
    <mergeCell ref="AC589:AC592"/>
    <mergeCell ref="AC593:AC596"/>
    <mergeCell ref="AC597:AC600"/>
    <mergeCell ref="AC601:AC604"/>
    <mergeCell ref="AC557:AC560"/>
    <mergeCell ref="AC561:AC564"/>
    <mergeCell ref="AC565:AC568"/>
    <mergeCell ref="AC569:AC572"/>
    <mergeCell ref="AC573:AC576"/>
    <mergeCell ref="AC577:AC580"/>
    <mergeCell ref="AC533:AC536"/>
    <mergeCell ref="AC537:AC540"/>
    <mergeCell ref="AC541:AC544"/>
    <mergeCell ref="AC545:AC548"/>
    <mergeCell ref="AC549:AC552"/>
    <mergeCell ref="AC553:AC556"/>
    <mergeCell ref="AC509:AC512"/>
    <mergeCell ref="AC513:AC516"/>
    <mergeCell ref="AC517:AC520"/>
    <mergeCell ref="AC521:AC524"/>
    <mergeCell ref="AC525:AC528"/>
    <mergeCell ref="AC529:AC532"/>
    <mergeCell ref="AC485:AC488"/>
    <mergeCell ref="AC489:AC492"/>
    <mergeCell ref="AC493:AC496"/>
    <mergeCell ref="AC497:AC500"/>
    <mergeCell ref="AC501:AC504"/>
    <mergeCell ref="AC505:AC508"/>
    <mergeCell ref="AC461:AC464"/>
    <mergeCell ref="AC465:AC468"/>
    <mergeCell ref="AC469:AC472"/>
    <mergeCell ref="AC473:AC476"/>
    <mergeCell ref="AC477:AC480"/>
    <mergeCell ref="AC481:AC484"/>
    <mergeCell ref="AC437:AC440"/>
    <mergeCell ref="AC441:AC444"/>
    <mergeCell ref="AC445:AC448"/>
    <mergeCell ref="AC449:AC452"/>
    <mergeCell ref="AC453:AC456"/>
    <mergeCell ref="AC457:AC460"/>
    <mergeCell ref="AC413:AC416"/>
    <mergeCell ref="AC417:AC420"/>
    <mergeCell ref="AC421:AC424"/>
    <mergeCell ref="AC425:AC428"/>
    <mergeCell ref="AC429:AC432"/>
    <mergeCell ref="AC433:AC436"/>
    <mergeCell ref="AC393:AC396"/>
    <mergeCell ref="AC397:AC400"/>
    <mergeCell ref="AC401:AC404"/>
    <mergeCell ref="AC405:AC408"/>
    <mergeCell ref="AC409:AC412"/>
    <mergeCell ref="AC365:AC368"/>
    <mergeCell ref="AC369:AC372"/>
    <mergeCell ref="AC373:AC376"/>
    <mergeCell ref="AC377:AC380"/>
    <mergeCell ref="AC381:AC384"/>
    <mergeCell ref="AC385:AC388"/>
    <mergeCell ref="AC341:AC344"/>
    <mergeCell ref="AC345:AC348"/>
    <mergeCell ref="AC349:AC352"/>
    <mergeCell ref="AC353:AC356"/>
    <mergeCell ref="AC357:AC360"/>
    <mergeCell ref="AC361:AC364"/>
    <mergeCell ref="AC325:AC328"/>
    <mergeCell ref="AC329:AC332"/>
    <mergeCell ref="AC333:AC336"/>
    <mergeCell ref="AC337:AC340"/>
    <mergeCell ref="AC293:AC296"/>
    <mergeCell ref="AC297:AC300"/>
    <mergeCell ref="AC301:AC304"/>
    <mergeCell ref="AC305:AC308"/>
    <mergeCell ref="AC309:AC312"/>
    <mergeCell ref="AC313:AC316"/>
    <mergeCell ref="AC269:AC272"/>
    <mergeCell ref="AC273:AC276"/>
    <mergeCell ref="AC277:AC280"/>
    <mergeCell ref="AC281:AC284"/>
    <mergeCell ref="AC285:AC288"/>
    <mergeCell ref="AC289:AC292"/>
    <mergeCell ref="AC389:AC392"/>
    <mergeCell ref="AC257:AC260"/>
    <mergeCell ref="AC261:AC264"/>
    <mergeCell ref="AC265:AC268"/>
    <mergeCell ref="AC221:AC224"/>
    <mergeCell ref="AC225:AC228"/>
    <mergeCell ref="AC229:AC232"/>
    <mergeCell ref="AC233:AC236"/>
    <mergeCell ref="AC237:AC240"/>
    <mergeCell ref="AC241:AC244"/>
    <mergeCell ref="AC197:AC200"/>
    <mergeCell ref="AC201:AC204"/>
    <mergeCell ref="AC205:AC208"/>
    <mergeCell ref="AC209:AC212"/>
    <mergeCell ref="AC213:AC216"/>
    <mergeCell ref="AC217:AC220"/>
    <mergeCell ref="AC317:AC320"/>
    <mergeCell ref="AC321:AC324"/>
    <mergeCell ref="AC189:AC192"/>
    <mergeCell ref="AC193:AC196"/>
    <mergeCell ref="AC149:AC152"/>
    <mergeCell ref="AC153:AC156"/>
    <mergeCell ref="AC157:AC160"/>
    <mergeCell ref="AC161:AC164"/>
    <mergeCell ref="AC165:AC168"/>
    <mergeCell ref="AC169:AC172"/>
    <mergeCell ref="AC125:AC128"/>
    <mergeCell ref="AC129:AC132"/>
    <mergeCell ref="AC133:AC136"/>
    <mergeCell ref="AC137:AC140"/>
    <mergeCell ref="AC141:AC144"/>
    <mergeCell ref="AC145:AC148"/>
    <mergeCell ref="AC245:AC248"/>
    <mergeCell ref="AC249:AC252"/>
    <mergeCell ref="AC253:AC256"/>
    <mergeCell ref="AC121:AC124"/>
    <mergeCell ref="AC77:AC80"/>
    <mergeCell ref="AC81:AC84"/>
    <mergeCell ref="AC85:AC88"/>
    <mergeCell ref="AC89:AC92"/>
    <mergeCell ref="AC93:AC96"/>
    <mergeCell ref="AC97:AC100"/>
    <mergeCell ref="AC53:AC56"/>
    <mergeCell ref="AC57:AC60"/>
    <mergeCell ref="AC61:AC64"/>
    <mergeCell ref="AC65:AC68"/>
    <mergeCell ref="AC69:AC72"/>
    <mergeCell ref="AC73:AC76"/>
    <mergeCell ref="AC173:AC176"/>
    <mergeCell ref="AC177:AC180"/>
    <mergeCell ref="AC181:AC184"/>
    <mergeCell ref="AC185:AC188"/>
    <mergeCell ref="AC29:AC32"/>
    <mergeCell ref="AC33:AC36"/>
    <mergeCell ref="AC37:AC40"/>
    <mergeCell ref="AC41:AC44"/>
    <mergeCell ref="AC45:AC48"/>
    <mergeCell ref="AC49:AC52"/>
    <mergeCell ref="AC5:AC8"/>
    <mergeCell ref="AC9:AC12"/>
    <mergeCell ref="AC13:AC16"/>
    <mergeCell ref="AC17:AC20"/>
    <mergeCell ref="AC21:AC24"/>
    <mergeCell ref="AC25:AC28"/>
    <mergeCell ref="AC101:AC104"/>
    <mergeCell ref="AC105:AC108"/>
    <mergeCell ref="AC109:AC112"/>
    <mergeCell ref="AC113:AC116"/>
    <mergeCell ref="AC117:AC120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872BB-00E5-443A-B498-7FE6365879E1}">
  <dimension ref="A2:M413"/>
  <sheetViews>
    <sheetView workbookViewId="0">
      <selection activeCell="C11" sqref="C11"/>
    </sheetView>
  </sheetViews>
  <sheetFormatPr defaultRowHeight="14.4"/>
  <cols>
    <col min="1" max="1" width="35.109375" bestFit="1" customWidth="1"/>
    <col min="2" max="2" width="22.6640625" bestFit="1" customWidth="1"/>
    <col min="3" max="3" width="10.109375" bestFit="1" customWidth="1"/>
    <col min="5" max="5" width="20.6640625" bestFit="1" customWidth="1"/>
  </cols>
  <sheetData>
    <row r="2" spans="1:7">
      <c r="A2" s="1" t="s">
        <v>18800</v>
      </c>
      <c r="B2" s="21">
        <f>Overview!F47</f>
        <v>6</v>
      </c>
      <c r="C2" t="s">
        <v>18797</v>
      </c>
      <c r="F2" s="9" t="s">
        <v>1215</v>
      </c>
      <c r="G2" s="10" t="s">
        <v>1216</v>
      </c>
    </row>
    <row r="3" spans="1:7">
      <c r="A3" s="1" t="s">
        <v>18989</v>
      </c>
      <c r="B3" s="76">
        <f>B2/52 *1000000</f>
        <v>115384.61538461539</v>
      </c>
      <c r="C3" t="s">
        <v>20399</v>
      </c>
      <c r="F3" s="8" t="s">
        <v>1215</v>
      </c>
      <c r="G3" s="10" t="s">
        <v>1217</v>
      </c>
    </row>
    <row r="4" spans="1:7">
      <c r="A4" s="1"/>
      <c r="F4" s="11" t="s">
        <v>1215</v>
      </c>
      <c r="G4" s="10" t="s">
        <v>1218</v>
      </c>
    </row>
    <row r="5" spans="1:7">
      <c r="A5" s="1" t="s">
        <v>18990</v>
      </c>
      <c r="B5">
        <v>1.7999999999999999E-2</v>
      </c>
      <c r="C5" t="s">
        <v>18819</v>
      </c>
      <c r="F5" s="12" t="s">
        <v>1215</v>
      </c>
      <c r="G5" s="10" t="s">
        <v>1219</v>
      </c>
    </row>
    <row r="6" spans="1:7">
      <c r="A6" s="1" t="s">
        <v>1220</v>
      </c>
      <c r="B6" s="68">
        <f>B3*B5</f>
        <v>2076.9230769230767</v>
      </c>
      <c r="C6" t="s">
        <v>18830</v>
      </c>
    </row>
    <row r="7" spans="1:7">
      <c r="A7" s="1" t="s">
        <v>19822</v>
      </c>
      <c r="B7" s="8">
        <f>SUM(Table47[Peak Load '[MWh/h']])</f>
        <v>2062</v>
      </c>
      <c r="C7" t="s">
        <v>18830</v>
      </c>
    </row>
    <row r="11" spans="1:7">
      <c r="A11" t="s">
        <v>2</v>
      </c>
      <c r="B11" t="s">
        <v>18976</v>
      </c>
      <c r="C11" t="s">
        <v>20829</v>
      </c>
      <c r="D11" t="s">
        <v>20828</v>
      </c>
      <c r="E11" t="s">
        <v>18805</v>
      </c>
    </row>
    <row r="12" spans="1:7">
      <c r="A12" t="s">
        <v>103</v>
      </c>
      <c r="B12" t="s">
        <v>104</v>
      </c>
      <c r="C12">
        <v>626275</v>
      </c>
      <c r="D12">
        <f>Table47[[#This Row],[Population 2022]]/$C$413</f>
        <v>7.5239865327398868E-3</v>
      </c>
      <c r="E12">
        <f>ROUND(Table47[[#This Row],[Normed]]*$B$6,0)</f>
        <v>16</v>
      </c>
    </row>
    <row r="13" spans="1:7">
      <c r="A13" t="s">
        <v>106</v>
      </c>
      <c r="B13" t="s">
        <v>107</v>
      </c>
      <c r="C13">
        <v>393195</v>
      </c>
      <c r="D13">
        <f>Table47[[#This Row],[Population 2022]]/$C$413</f>
        <v>4.7237936764850264E-3</v>
      </c>
      <c r="E13">
        <f>ROUND(Table47[[#This Row],[Normed]]*$B$6,0)</f>
        <v>10</v>
      </c>
    </row>
    <row r="14" spans="1:7">
      <c r="A14" t="s">
        <v>108</v>
      </c>
      <c r="B14" t="s">
        <v>109</v>
      </c>
      <c r="C14">
        <v>533388</v>
      </c>
      <c r="D14">
        <f>Table47[[#This Row],[Population 2022]]/$C$413</f>
        <v>6.4080541754421979E-3</v>
      </c>
      <c r="E14">
        <f>ROUND(Table47[[#This Row],[Normed]]*$B$6,0)</f>
        <v>13</v>
      </c>
    </row>
    <row r="15" spans="1:7">
      <c r="A15" t="s">
        <v>110</v>
      </c>
      <c r="B15" t="s">
        <v>111</v>
      </c>
      <c r="C15">
        <v>259046</v>
      </c>
      <c r="D15">
        <f>Table47[[#This Row],[Population 2022]]/$C$413</f>
        <v>3.1121450087583514E-3</v>
      </c>
      <c r="E15">
        <f>ROUND(Table47[[#This Row],[Normed]]*$B$6,0)</f>
        <v>6</v>
      </c>
    </row>
    <row r="16" spans="1:7">
      <c r="A16" t="s">
        <v>112</v>
      </c>
      <c r="B16" t="s">
        <v>113</v>
      </c>
      <c r="C16">
        <v>544679</v>
      </c>
      <c r="D16">
        <f>Table47[[#This Row],[Population 2022]]/$C$413</f>
        <v>6.5437027833878548E-3</v>
      </c>
      <c r="E16">
        <f>ROUND(Table47[[#This Row],[Normed]]*$B$6,0)</f>
        <v>14</v>
      </c>
    </row>
    <row r="17" spans="1:13">
      <c r="A17" t="s">
        <v>114</v>
      </c>
      <c r="B17" t="s">
        <v>115</v>
      </c>
      <c r="C17">
        <v>427316</v>
      </c>
      <c r="D17">
        <f>Table47[[#This Row],[Population 2022]]/$C$413</f>
        <v>5.1337189401209973E-3</v>
      </c>
      <c r="E17">
        <f>ROUND(Table47[[#This Row],[Normed]]*$B$6,0)</f>
        <v>11</v>
      </c>
    </row>
    <row r="18" spans="1:13">
      <c r="A18" t="s">
        <v>116</v>
      </c>
      <c r="B18" t="s">
        <v>117</v>
      </c>
      <c r="C18">
        <v>125613</v>
      </c>
      <c r="D18">
        <f>Table47[[#This Row],[Population 2022]]/$C$413</f>
        <v>1.5090982720642775E-3</v>
      </c>
      <c r="E18">
        <f>ROUND(Table47[[#This Row],[Normed]]*$B$6,0)</f>
        <v>3</v>
      </c>
      <c r="M18" t="s">
        <v>18991</v>
      </c>
    </row>
    <row r="19" spans="1:13">
      <c r="A19" t="s">
        <v>118</v>
      </c>
      <c r="B19" t="s">
        <v>119</v>
      </c>
      <c r="C19">
        <v>347798</v>
      </c>
      <c r="D19">
        <f>Table47[[#This Row],[Population 2022]]/$C$413</f>
        <v>4.1784000129557576E-3</v>
      </c>
      <c r="E19">
        <f>ROUND(Table47[[#This Row],[Normed]]*$B$6,0)</f>
        <v>9</v>
      </c>
    </row>
    <row r="20" spans="1:13">
      <c r="A20" t="s">
        <v>120</v>
      </c>
      <c r="B20" t="s">
        <v>121</v>
      </c>
      <c r="C20">
        <v>113318</v>
      </c>
      <c r="D20">
        <f>Table47[[#This Row],[Population 2022]]/$C$413</f>
        <v>1.361387738480729E-3</v>
      </c>
      <c r="E20">
        <f>ROUND(Table47[[#This Row],[Normed]]*$B$6,0)</f>
        <v>3</v>
      </c>
    </row>
    <row r="21" spans="1:13">
      <c r="A21" t="s">
        <v>122</v>
      </c>
      <c r="B21" t="s">
        <v>123</v>
      </c>
      <c r="C21">
        <v>199398</v>
      </c>
      <c r="D21">
        <f>Table47[[#This Row],[Population 2022]]/$C$413</f>
        <v>2.3955416816179281E-3</v>
      </c>
      <c r="E21">
        <f>ROUND(Table47[[#This Row],[Normed]]*$B$6,0)</f>
        <v>5</v>
      </c>
    </row>
    <row r="22" spans="1:13">
      <c r="A22" t="s">
        <v>124</v>
      </c>
      <c r="B22" t="s">
        <v>125</v>
      </c>
      <c r="C22">
        <v>132956</v>
      </c>
      <c r="D22">
        <f>Table47[[#This Row],[Population 2022]]/$C$413</f>
        <v>1.5973161206290598E-3</v>
      </c>
      <c r="E22">
        <f>ROUND(Table47[[#This Row],[Normed]]*$B$6,0)</f>
        <v>3</v>
      </c>
    </row>
    <row r="23" spans="1:13">
      <c r="A23" t="s">
        <v>126</v>
      </c>
      <c r="B23" t="s">
        <v>127</v>
      </c>
      <c r="C23">
        <v>132958</v>
      </c>
      <c r="D23">
        <f>Table47[[#This Row],[Population 2022]]/$C$413</f>
        <v>1.5973401483693741E-3</v>
      </c>
      <c r="E23">
        <f>ROUND(Table47[[#This Row],[Normed]]*$B$6,0)</f>
        <v>3</v>
      </c>
    </row>
    <row r="24" spans="1:13">
      <c r="A24" t="s">
        <v>128</v>
      </c>
      <c r="B24" t="s">
        <v>129</v>
      </c>
      <c r="C24">
        <v>315009</v>
      </c>
      <c r="D24">
        <f>Table47[[#This Row],[Population 2022]]/$C$413</f>
        <v>3.7844772243692611E-3</v>
      </c>
      <c r="E24">
        <f>ROUND(Table47[[#This Row],[Normed]]*$B$6,0)</f>
        <v>8</v>
      </c>
    </row>
    <row r="25" spans="1:13">
      <c r="A25" t="s">
        <v>131</v>
      </c>
      <c r="B25" t="s">
        <v>132</v>
      </c>
      <c r="C25">
        <v>55527</v>
      </c>
      <c r="D25">
        <f>Table47[[#This Row],[Population 2022]]/$C$413</f>
        <v>6.6709416822234276E-4</v>
      </c>
      <c r="E25">
        <f>ROUND(Table47[[#This Row],[Normed]]*$B$6,0)</f>
        <v>1</v>
      </c>
    </row>
    <row r="26" spans="1:13">
      <c r="A26" t="s">
        <v>133</v>
      </c>
      <c r="B26" t="s">
        <v>134</v>
      </c>
      <c r="C26">
        <v>306502</v>
      </c>
      <c r="D26">
        <f>Table47[[#This Row],[Population 2022]]/$C$413</f>
        <v>3.6822752309414244E-3</v>
      </c>
      <c r="E26">
        <f>ROUND(Table47[[#This Row],[Normed]]*$B$6,0)</f>
        <v>8</v>
      </c>
    </row>
    <row r="27" spans="1:13">
      <c r="A27" t="s">
        <v>135</v>
      </c>
      <c r="B27" t="s">
        <v>136</v>
      </c>
      <c r="C27">
        <v>448487</v>
      </c>
      <c r="D27">
        <f>Table47[[#This Row],[Population 2022]]/$C$413</f>
        <v>5.3880645852204118E-3</v>
      </c>
      <c r="E27">
        <f>ROUND(Table47[[#This Row],[Normed]]*$B$6,0)</f>
        <v>11</v>
      </c>
    </row>
    <row r="28" spans="1:13">
      <c r="A28" t="s">
        <v>137</v>
      </c>
      <c r="B28" t="s">
        <v>138</v>
      </c>
      <c r="C28">
        <v>232296</v>
      </c>
      <c r="D28">
        <f>Table47[[#This Row],[Population 2022]]/$C$413</f>
        <v>2.7907739820515662E-3</v>
      </c>
      <c r="E28">
        <f>ROUND(Table47[[#This Row],[Normed]]*$B$6,0)</f>
        <v>6</v>
      </c>
    </row>
    <row r="29" spans="1:13">
      <c r="A29" t="s">
        <v>139</v>
      </c>
      <c r="B29" t="s">
        <v>140</v>
      </c>
      <c r="C29">
        <v>159245</v>
      </c>
      <c r="D29">
        <f>Table47[[#This Row],[Population 2022]]/$C$413</f>
        <v>1.9131487531933468E-3</v>
      </c>
      <c r="E29">
        <f>ROUND(Table47[[#This Row],[Normed]]*$B$6,0)</f>
        <v>4</v>
      </c>
    </row>
    <row r="30" spans="1:13">
      <c r="A30" t="s">
        <v>141</v>
      </c>
      <c r="B30" t="s">
        <v>142</v>
      </c>
      <c r="C30">
        <v>311831</v>
      </c>
      <c r="D30">
        <f>Table47[[#This Row],[Population 2022]]/$C$413</f>
        <v>3.7462971450094792E-3</v>
      </c>
      <c r="E30">
        <f>ROUND(Table47[[#This Row],[Normed]]*$B$6,0)</f>
        <v>8</v>
      </c>
    </row>
    <row r="31" spans="1:13">
      <c r="A31" t="s">
        <v>143</v>
      </c>
      <c r="B31" t="s">
        <v>144</v>
      </c>
      <c r="C31">
        <v>143929</v>
      </c>
      <c r="D31">
        <f>Table47[[#This Row],[Population 2022]]/$C$413</f>
        <v>1.7291443178647065E-3</v>
      </c>
      <c r="E31">
        <f>ROUND(Table47[[#This Row],[Normed]]*$B$6,0)</f>
        <v>4</v>
      </c>
    </row>
    <row r="32" spans="1:13">
      <c r="A32" t="s">
        <v>145</v>
      </c>
      <c r="B32" t="s">
        <v>146</v>
      </c>
      <c r="C32">
        <v>549030</v>
      </c>
      <c r="D32">
        <f>Table47[[#This Row],[Population 2022]]/$C$413</f>
        <v>6.5959751324421063E-3</v>
      </c>
      <c r="E32">
        <f>ROUND(Table47[[#This Row],[Normed]]*$B$6,0)</f>
        <v>14</v>
      </c>
    </row>
    <row r="33" spans="1:5">
      <c r="A33" t="s">
        <v>147</v>
      </c>
      <c r="B33" t="s">
        <v>148</v>
      </c>
      <c r="C33">
        <v>125529</v>
      </c>
      <c r="D33">
        <f>Table47[[#This Row],[Population 2022]]/$C$413</f>
        <v>1.5080891069710674E-3</v>
      </c>
      <c r="E33">
        <f>ROUND(Table47[[#This Row],[Normed]]*$B$6,0)</f>
        <v>3</v>
      </c>
    </row>
    <row r="34" spans="1:5">
      <c r="A34" t="s">
        <v>149</v>
      </c>
      <c r="B34" t="s">
        <v>150</v>
      </c>
      <c r="C34">
        <v>160686</v>
      </c>
      <c r="D34">
        <f>Table47[[#This Row],[Population 2022]]/$C$413</f>
        <v>1.9304607400899628E-3</v>
      </c>
      <c r="E34">
        <f>ROUND(Table47[[#This Row],[Normed]]*$B$6,0)</f>
        <v>4</v>
      </c>
    </row>
    <row r="35" spans="1:5">
      <c r="A35" t="s">
        <v>151</v>
      </c>
      <c r="B35" t="s">
        <v>152</v>
      </c>
      <c r="C35">
        <v>200237</v>
      </c>
      <c r="D35">
        <f>Table47[[#This Row],[Population 2022]]/$C$413</f>
        <v>2.4056213186798717E-3</v>
      </c>
      <c r="E35">
        <f>ROUND(Table47[[#This Row],[Normed]]*$B$6,0)</f>
        <v>5</v>
      </c>
    </row>
    <row r="36" spans="1:5">
      <c r="A36" t="s">
        <v>153</v>
      </c>
      <c r="B36" t="s">
        <v>154</v>
      </c>
      <c r="C36">
        <v>119183</v>
      </c>
      <c r="D36">
        <f>Table47[[#This Row],[Population 2022]]/$C$413</f>
        <v>1.4318490869530763E-3</v>
      </c>
      <c r="E36">
        <f>ROUND(Table47[[#This Row],[Normed]]*$B$6,0)</f>
        <v>3</v>
      </c>
    </row>
    <row r="37" spans="1:5">
      <c r="A37" t="s">
        <v>155</v>
      </c>
      <c r="B37" t="s">
        <v>156</v>
      </c>
      <c r="C37">
        <v>231848</v>
      </c>
      <c r="D37">
        <f>Table47[[#This Row],[Population 2022]]/$C$413</f>
        <v>2.7853917682211125E-3</v>
      </c>
      <c r="E37">
        <f>ROUND(Table47[[#This Row],[Normed]]*$B$6,0)</f>
        <v>6</v>
      </c>
    </row>
    <row r="38" spans="1:5">
      <c r="A38" t="s">
        <v>157</v>
      </c>
      <c r="B38" t="s">
        <v>158</v>
      </c>
      <c r="C38">
        <v>265792</v>
      </c>
      <c r="D38">
        <f>Table47[[#This Row],[Population 2022]]/$C$413</f>
        <v>3.1931905768392476E-3</v>
      </c>
      <c r="E38">
        <f>ROUND(Table47[[#This Row],[Normed]]*$B$6,0)</f>
        <v>7</v>
      </c>
    </row>
    <row r="39" spans="1:5">
      <c r="A39" t="s">
        <v>159</v>
      </c>
      <c r="B39" t="s">
        <v>160</v>
      </c>
      <c r="C39">
        <v>167945</v>
      </c>
      <c r="D39">
        <f>Table47[[#This Row],[Population 2022]]/$C$413</f>
        <v>2.017669423561535E-3</v>
      </c>
      <c r="E39">
        <f>ROUND(Table47[[#This Row],[Normed]]*$B$6,0)</f>
        <v>4</v>
      </c>
    </row>
    <row r="40" spans="1:5">
      <c r="A40" t="s">
        <v>161</v>
      </c>
      <c r="B40" t="s">
        <v>162</v>
      </c>
      <c r="C40">
        <v>434535</v>
      </c>
      <c r="D40">
        <f>Table47[[#This Row],[Population 2022]]/$C$413</f>
        <v>5.2204470687862783E-3</v>
      </c>
      <c r="E40">
        <f>ROUND(Table47[[#This Row],[Normed]]*$B$6,0)</f>
        <v>11</v>
      </c>
    </row>
    <row r="41" spans="1:5">
      <c r="A41" t="s">
        <v>163</v>
      </c>
      <c r="B41" t="s">
        <v>164</v>
      </c>
      <c r="C41">
        <v>140446</v>
      </c>
      <c r="D41">
        <f>Table47[[#This Row],[Population 2022]]/$C$413</f>
        <v>1.6873000081069596E-3</v>
      </c>
      <c r="E41">
        <f>ROUND(Table47[[#This Row],[Normed]]*$B$6,0)</f>
        <v>4</v>
      </c>
    </row>
    <row r="42" spans="1:5">
      <c r="A42" t="s">
        <v>165</v>
      </c>
      <c r="B42" t="s">
        <v>166</v>
      </c>
      <c r="C42">
        <v>213385</v>
      </c>
      <c r="D42">
        <f>Table47[[#This Row],[Population 2022]]/$C$413</f>
        <v>2.5635796835075655E-3</v>
      </c>
      <c r="E42">
        <f>ROUND(Table47[[#This Row],[Normed]]*$B$6,0)</f>
        <v>5</v>
      </c>
    </row>
    <row r="43" spans="1:5">
      <c r="A43" t="s">
        <v>167</v>
      </c>
      <c r="B43" t="s">
        <v>168</v>
      </c>
      <c r="C43">
        <v>142414</v>
      </c>
      <c r="D43">
        <f>Table47[[#This Row],[Population 2022]]/$C$413</f>
        <v>1.7109433045764532E-3</v>
      </c>
      <c r="E43">
        <f>ROUND(Table47[[#This Row],[Normed]]*$B$6,0)</f>
        <v>4</v>
      </c>
    </row>
    <row r="44" spans="1:5">
      <c r="A44" t="s">
        <v>169</v>
      </c>
      <c r="B44" t="s">
        <v>170</v>
      </c>
      <c r="C44">
        <v>288097</v>
      </c>
      <c r="D44">
        <f>Table47[[#This Row],[Population 2022]]/$C$413</f>
        <v>3.4611599506969991E-3</v>
      </c>
      <c r="E44">
        <f>ROUND(Table47[[#This Row],[Normed]]*$B$6,0)</f>
        <v>7</v>
      </c>
    </row>
    <row r="45" spans="1:5">
      <c r="A45" t="s">
        <v>82</v>
      </c>
      <c r="B45" t="s">
        <v>171</v>
      </c>
      <c r="C45">
        <v>229445</v>
      </c>
      <c r="D45">
        <f>Table47[[#This Row],[Population 2022]]/$C$413</f>
        <v>2.7565224382332097E-3</v>
      </c>
      <c r="E45">
        <f>ROUND(Table47[[#This Row],[Normed]]*$B$6,0)</f>
        <v>6</v>
      </c>
    </row>
    <row r="46" spans="1:5">
      <c r="A46" t="s">
        <v>172</v>
      </c>
      <c r="B46" t="s">
        <v>173</v>
      </c>
      <c r="C46">
        <v>171249</v>
      </c>
      <c r="D46">
        <f>Table47[[#This Row],[Population 2022]]/$C$413</f>
        <v>2.0573632505611317E-3</v>
      </c>
      <c r="E46">
        <f>ROUND(Table47[[#This Row],[Normed]]*$B$6,0)</f>
        <v>4</v>
      </c>
    </row>
    <row r="47" spans="1:5">
      <c r="A47" t="s">
        <v>175</v>
      </c>
      <c r="B47" t="s">
        <v>176</v>
      </c>
      <c r="C47">
        <v>288158</v>
      </c>
      <c r="D47">
        <f>Table47[[#This Row],[Population 2022]]/$C$413</f>
        <v>3.461892796776592E-3</v>
      </c>
      <c r="E47">
        <f>ROUND(Table47[[#This Row],[Normed]]*$B$6,0)</f>
        <v>7</v>
      </c>
    </row>
    <row r="48" spans="1:5">
      <c r="A48" t="s">
        <v>177</v>
      </c>
      <c r="B48" t="s">
        <v>18952</v>
      </c>
      <c r="C48">
        <v>229806</v>
      </c>
      <c r="D48">
        <f>Table47[[#This Row],[Population 2022]]/$C$413</f>
        <v>2.7608594453599816E-3</v>
      </c>
      <c r="E48">
        <f>ROUND(Table47[[#This Row],[Normed]]*$B$6,0)</f>
        <v>6</v>
      </c>
    </row>
    <row r="49" spans="1:5">
      <c r="A49" t="s">
        <v>178</v>
      </c>
      <c r="B49" t="s">
        <v>179</v>
      </c>
      <c r="C49">
        <v>190545</v>
      </c>
      <c r="D49">
        <f>Table47[[#This Row],[Population 2022]]/$C$413</f>
        <v>2.2891828891156789E-3</v>
      </c>
      <c r="E49">
        <f>ROUND(Table47[[#This Row],[Normed]]*$B$6,0)</f>
        <v>5</v>
      </c>
    </row>
    <row r="50" spans="1:5">
      <c r="A50" t="s">
        <v>180</v>
      </c>
      <c r="B50" t="s">
        <v>181</v>
      </c>
      <c r="C50">
        <v>126949</v>
      </c>
      <c r="D50">
        <f>Table47[[#This Row],[Population 2022]]/$C$413</f>
        <v>1.5251488025943808E-3</v>
      </c>
      <c r="E50">
        <f>ROUND(Table47[[#This Row],[Normed]]*$B$6,0)</f>
        <v>3</v>
      </c>
    </row>
    <row r="51" spans="1:5">
      <c r="A51" t="s">
        <v>182</v>
      </c>
      <c r="B51" t="s">
        <v>183</v>
      </c>
      <c r="C51">
        <v>199732</v>
      </c>
      <c r="D51">
        <f>Table47[[#This Row],[Population 2022]]/$C$413</f>
        <v>2.3995543142504537E-3</v>
      </c>
      <c r="E51">
        <f>ROUND(Table47[[#This Row],[Normed]]*$B$6,0)</f>
        <v>5</v>
      </c>
    </row>
    <row r="52" spans="1:5">
      <c r="A52" t="s">
        <v>184</v>
      </c>
      <c r="B52" t="s">
        <v>185</v>
      </c>
      <c r="C52">
        <v>203244</v>
      </c>
      <c r="D52">
        <f>Table47[[#This Row],[Population 2022]]/$C$413</f>
        <v>2.4417470262427616E-3</v>
      </c>
      <c r="E52">
        <f>ROUND(Table47[[#This Row],[Normed]]*$B$6,0)</f>
        <v>5</v>
      </c>
    </row>
    <row r="53" spans="1:5">
      <c r="A53" t="s">
        <v>186</v>
      </c>
      <c r="B53" t="s">
        <v>187</v>
      </c>
      <c r="C53">
        <v>218885</v>
      </c>
      <c r="D53">
        <f>Table47[[#This Row],[Population 2022]]/$C$413</f>
        <v>2.6296559693725122E-3</v>
      </c>
      <c r="E53">
        <f>ROUND(Table47[[#This Row],[Normed]]*$B$6,0)</f>
        <v>5</v>
      </c>
    </row>
    <row r="54" spans="1:5">
      <c r="A54" t="s">
        <v>188</v>
      </c>
      <c r="B54" t="s">
        <v>189</v>
      </c>
      <c r="C54">
        <v>287011</v>
      </c>
      <c r="D54">
        <f>Table47[[#This Row],[Population 2022]]/$C$413</f>
        <v>3.4481128877062116E-3</v>
      </c>
      <c r="E54">
        <f>ROUND(Table47[[#This Row],[Normed]]*$B$6,0)</f>
        <v>7</v>
      </c>
    </row>
    <row r="55" spans="1:5">
      <c r="A55" t="s">
        <v>190</v>
      </c>
      <c r="B55" t="s">
        <v>191</v>
      </c>
      <c r="C55">
        <v>131725</v>
      </c>
      <c r="D55">
        <f>Table47[[#This Row],[Population 2022]]/$C$413</f>
        <v>1.5825270464654689E-3</v>
      </c>
      <c r="E55">
        <f>ROUND(Table47[[#This Row],[Normed]]*$B$6,0)</f>
        <v>3</v>
      </c>
    </row>
    <row r="56" spans="1:5">
      <c r="A56" t="s">
        <v>192</v>
      </c>
      <c r="B56" t="s">
        <v>193</v>
      </c>
      <c r="C56">
        <v>138016</v>
      </c>
      <c r="D56">
        <f>Table47[[#This Row],[Population 2022]]/$C$413</f>
        <v>1.6581063036248105E-3</v>
      </c>
      <c r="E56">
        <f>ROUND(Table47[[#This Row],[Normed]]*$B$6,0)</f>
        <v>3</v>
      </c>
    </row>
    <row r="57" spans="1:5">
      <c r="A57" t="s">
        <v>194</v>
      </c>
      <c r="B57" t="s">
        <v>195</v>
      </c>
      <c r="C57">
        <v>1487708</v>
      </c>
      <c r="D57">
        <f>Table47[[#This Row],[Population 2022]]/$C$413</f>
        <v>1.7873130743921425E-2</v>
      </c>
      <c r="E57">
        <f>ROUND(Table47[[#This Row],[Normed]]*$B$6,0)</f>
        <v>37</v>
      </c>
    </row>
    <row r="58" spans="1:5">
      <c r="A58" t="s">
        <v>196</v>
      </c>
      <c r="B58" t="s">
        <v>197</v>
      </c>
      <c r="C58">
        <v>63508</v>
      </c>
      <c r="D58">
        <f>Table47[[#This Row],[Population 2022]]/$C$413</f>
        <v>7.6297686594745877E-4</v>
      </c>
      <c r="E58">
        <f>ROUND(Table47[[#This Row],[Normed]]*$B$6,0)</f>
        <v>2</v>
      </c>
    </row>
    <row r="59" spans="1:5">
      <c r="A59" t="s">
        <v>94</v>
      </c>
      <c r="B59" t="s">
        <v>198</v>
      </c>
      <c r="C59">
        <v>112116</v>
      </c>
      <c r="D59">
        <f>Table47[[#This Row],[Population 2022]]/$C$413</f>
        <v>1.3469470665516986E-3</v>
      </c>
      <c r="E59">
        <f>ROUND(Table47[[#This Row],[Normed]]*$B$6,0)</f>
        <v>3</v>
      </c>
    </row>
    <row r="60" spans="1:5">
      <c r="A60" t="s">
        <v>199</v>
      </c>
      <c r="B60" t="s">
        <v>200</v>
      </c>
      <c r="C60">
        <v>106389</v>
      </c>
      <c r="D60">
        <f>Table47[[#This Row],[Population 2022]]/$C$413</f>
        <v>1.2781436321610536E-3</v>
      </c>
      <c r="E60">
        <f>ROUND(Table47[[#This Row],[Normed]]*$B$6,0)</f>
        <v>3</v>
      </c>
    </row>
    <row r="61" spans="1:5">
      <c r="A61" t="s">
        <v>201</v>
      </c>
      <c r="B61" t="s">
        <v>202</v>
      </c>
      <c r="C61">
        <v>127919</v>
      </c>
      <c r="D61">
        <f>Table47[[#This Row],[Population 2022]]/$C$413</f>
        <v>1.536802256646926E-3</v>
      </c>
      <c r="E61">
        <f>ROUND(Table47[[#This Row],[Normed]]*$B$6,0)</f>
        <v>3</v>
      </c>
    </row>
    <row r="62" spans="1:5">
      <c r="A62" t="s">
        <v>203</v>
      </c>
      <c r="B62" t="s">
        <v>204</v>
      </c>
      <c r="C62">
        <v>155449</v>
      </c>
      <c r="D62">
        <f>Table47[[#This Row],[Population 2022]]/$C$413</f>
        <v>1.8675441020763765E-3</v>
      </c>
      <c r="E62">
        <f>ROUND(Table47[[#This Row],[Normed]]*$B$6,0)</f>
        <v>4</v>
      </c>
    </row>
    <row r="63" spans="1:5">
      <c r="A63" t="s">
        <v>205</v>
      </c>
      <c r="B63" t="s">
        <v>206</v>
      </c>
      <c r="C63">
        <v>144562</v>
      </c>
      <c r="D63">
        <f>Table47[[#This Row],[Population 2022]]/$C$413</f>
        <v>1.7367490976742542E-3</v>
      </c>
      <c r="E63">
        <f>ROUND(Table47[[#This Row],[Normed]]*$B$6,0)</f>
        <v>4</v>
      </c>
    </row>
    <row r="64" spans="1:5">
      <c r="A64" t="s">
        <v>207</v>
      </c>
      <c r="B64" t="s">
        <v>208</v>
      </c>
      <c r="C64">
        <v>133634</v>
      </c>
      <c r="D64">
        <f>Table47[[#This Row],[Population 2022]]/$C$413</f>
        <v>1.605461524595684E-3</v>
      </c>
      <c r="E64">
        <f>ROUND(Table47[[#This Row],[Normed]]*$B$6,0)</f>
        <v>3</v>
      </c>
    </row>
    <row r="65" spans="1:5">
      <c r="A65" t="s">
        <v>209</v>
      </c>
      <c r="B65" t="s">
        <v>210</v>
      </c>
      <c r="C65">
        <v>139622</v>
      </c>
      <c r="D65">
        <f>Table47[[#This Row],[Population 2022]]/$C$413</f>
        <v>1.6774005790973748E-3</v>
      </c>
      <c r="E65">
        <f>ROUND(Table47[[#This Row],[Normed]]*$B$6,0)</f>
        <v>3</v>
      </c>
    </row>
    <row r="66" spans="1:5">
      <c r="A66" t="s">
        <v>211</v>
      </c>
      <c r="B66" t="s">
        <v>212</v>
      </c>
      <c r="C66">
        <v>181144</v>
      </c>
      <c r="D66">
        <f>Table47[[#This Row],[Population 2022]]/$C$413</f>
        <v>2.1762404957672492E-3</v>
      </c>
      <c r="E66">
        <f>ROUND(Table47[[#This Row],[Normed]]*$B$6,0)</f>
        <v>5</v>
      </c>
    </row>
    <row r="67" spans="1:5">
      <c r="A67" t="s">
        <v>213</v>
      </c>
      <c r="B67" t="s">
        <v>214</v>
      </c>
      <c r="C67">
        <v>218579</v>
      </c>
      <c r="D67">
        <f>Table47[[#This Row],[Population 2022]]/$C$413</f>
        <v>2.6259797251043898E-3</v>
      </c>
      <c r="E67">
        <f>ROUND(Table47[[#This Row],[Normed]]*$B$6,0)</f>
        <v>5</v>
      </c>
    </row>
    <row r="68" spans="1:5">
      <c r="A68" t="s">
        <v>215</v>
      </c>
      <c r="B68" t="s">
        <v>216</v>
      </c>
      <c r="C68">
        <v>88232</v>
      </c>
      <c r="D68">
        <f>Table47[[#This Row],[Population 2022]]/$C$413</f>
        <v>1.0600077917156292E-3</v>
      </c>
      <c r="E68">
        <f>ROUND(Table47[[#This Row],[Normed]]*$B$6,0)</f>
        <v>2</v>
      </c>
    </row>
    <row r="69" spans="1:5">
      <c r="A69" t="s">
        <v>217</v>
      </c>
      <c r="B69" t="s">
        <v>218</v>
      </c>
      <c r="C69">
        <v>121466</v>
      </c>
      <c r="D69">
        <f>Table47[[#This Row],[Population 2022]]/$C$413</f>
        <v>1.4592767525221078E-3</v>
      </c>
      <c r="E69">
        <f>ROUND(Table47[[#This Row],[Normed]]*$B$6,0)</f>
        <v>3</v>
      </c>
    </row>
    <row r="70" spans="1:5">
      <c r="A70" t="s">
        <v>219</v>
      </c>
      <c r="B70" t="s">
        <v>220</v>
      </c>
      <c r="C70">
        <v>99978</v>
      </c>
      <c r="D70">
        <f>Table47[[#This Row],[Population 2022]]/$C$413</f>
        <v>1.2011227105828404E-3</v>
      </c>
      <c r="E70">
        <f>ROUND(Table47[[#This Row],[Normed]]*$B$6,0)</f>
        <v>2</v>
      </c>
    </row>
    <row r="71" spans="1:5">
      <c r="A71" t="s">
        <v>221</v>
      </c>
      <c r="B71" t="s">
        <v>18953</v>
      </c>
      <c r="C71">
        <v>117606</v>
      </c>
      <c r="D71">
        <f>Table47[[#This Row],[Population 2022]]/$C$413</f>
        <v>1.4129032137150726E-3</v>
      </c>
      <c r="E71">
        <f>ROUND(Table47[[#This Row],[Normed]]*$B$6,0)</f>
        <v>3</v>
      </c>
    </row>
    <row r="72" spans="1:5">
      <c r="A72" t="s">
        <v>223</v>
      </c>
      <c r="B72" t="s">
        <v>224</v>
      </c>
      <c r="C72">
        <v>349837</v>
      </c>
      <c r="D72">
        <f>Table47[[#This Row],[Population 2022]]/$C$413</f>
        <v>4.2028962942064164E-3</v>
      </c>
      <c r="E72">
        <f>ROUND(Table47[[#This Row],[Normed]]*$B$6,0)</f>
        <v>9</v>
      </c>
    </row>
    <row r="73" spans="1:5">
      <c r="A73" t="s">
        <v>225</v>
      </c>
      <c r="B73" t="s">
        <v>226</v>
      </c>
      <c r="C73">
        <v>98503</v>
      </c>
      <c r="D73">
        <f>Table47[[#This Row],[Population 2022]]/$C$413</f>
        <v>1.1834022521008776E-3</v>
      </c>
      <c r="E73">
        <f>ROUND(Table47[[#This Row],[Normed]]*$B$6,0)</f>
        <v>2</v>
      </c>
    </row>
    <row r="74" spans="1:5">
      <c r="A74" t="s">
        <v>227</v>
      </c>
      <c r="B74" t="s">
        <v>18954</v>
      </c>
      <c r="C74">
        <v>129772</v>
      </c>
      <c r="D74">
        <f>Table47[[#This Row],[Population 2022]]/$C$413</f>
        <v>1.5590639580483343E-3</v>
      </c>
      <c r="E74">
        <f>ROUND(Table47[[#This Row],[Normed]]*$B$6,0)</f>
        <v>3</v>
      </c>
    </row>
    <row r="75" spans="1:5">
      <c r="A75" t="s">
        <v>229</v>
      </c>
      <c r="B75" t="s">
        <v>230</v>
      </c>
      <c r="C75">
        <v>263367</v>
      </c>
      <c r="D75">
        <f>Table47[[#This Row],[Population 2022]]/$C$413</f>
        <v>3.164056941707885E-3</v>
      </c>
      <c r="E75">
        <f>ROUND(Table47[[#This Row],[Normed]]*$B$6,0)</f>
        <v>7</v>
      </c>
    </row>
    <row r="76" spans="1:5">
      <c r="A76" t="s">
        <v>231</v>
      </c>
      <c r="B76" t="s">
        <v>232</v>
      </c>
      <c r="C76">
        <v>136747</v>
      </c>
      <c r="D76">
        <f>Table47[[#This Row],[Population 2022]]/$C$413</f>
        <v>1.6428607023952436E-3</v>
      </c>
      <c r="E76">
        <f>ROUND(Table47[[#This Row],[Normed]]*$B$6,0)</f>
        <v>3</v>
      </c>
    </row>
    <row r="77" spans="1:5">
      <c r="A77" t="s">
        <v>233</v>
      </c>
      <c r="B77" t="s">
        <v>234</v>
      </c>
      <c r="C77">
        <v>178447</v>
      </c>
      <c r="D77">
        <f>Table47[[#This Row],[Population 2022]]/$C$413</f>
        <v>2.1438390879531108E-3</v>
      </c>
      <c r="E77">
        <f>ROUND(Table47[[#This Row],[Normed]]*$B$6,0)</f>
        <v>4</v>
      </c>
    </row>
    <row r="78" spans="1:5">
      <c r="A78" t="s">
        <v>235</v>
      </c>
      <c r="B78" t="s">
        <v>236</v>
      </c>
      <c r="C78">
        <v>136642</v>
      </c>
      <c r="D78">
        <f>Table47[[#This Row],[Population 2022]]/$C$413</f>
        <v>1.6415992460287311E-3</v>
      </c>
      <c r="E78">
        <f>ROUND(Table47[[#This Row],[Normed]]*$B$6,0)</f>
        <v>3</v>
      </c>
    </row>
    <row r="79" spans="1:5">
      <c r="A79" t="s">
        <v>237</v>
      </c>
      <c r="B79" t="s">
        <v>238</v>
      </c>
      <c r="C79">
        <v>73150</v>
      </c>
      <c r="D79">
        <f>Table47[[#This Row],[Population 2022]]/$C$413</f>
        <v>8.7881460200378862E-4</v>
      </c>
      <c r="E79">
        <f>ROUND(Table47[[#This Row],[Normed]]*$B$6,0)</f>
        <v>2</v>
      </c>
    </row>
    <row r="80" spans="1:5">
      <c r="A80" t="s">
        <v>239</v>
      </c>
      <c r="B80" t="s">
        <v>240</v>
      </c>
      <c r="C80">
        <v>53093</v>
      </c>
      <c r="D80">
        <f>Table47[[#This Row],[Population 2022]]/$C$413</f>
        <v>6.3785240825956456E-4</v>
      </c>
      <c r="E80">
        <f>ROUND(Table47[[#This Row],[Normed]]*$B$6,0)</f>
        <v>1</v>
      </c>
    </row>
    <row r="81" spans="1:5">
      <c r="A81" t="s">
        <v>241</v>
      </c>
      <c r="B81" t="s">
        <v>242</v>
      </c>
      <c r="C81">
        <v>47854</v>
      </c>
      <c r="D81">
        <f>Table47[[#This Row],[Population 2022]]/$C$413</f>
        <v>5.7491174250566372E-4</v>
      </c>
      <c r="E81">
        <f>ROUND(Table47[[#This Row],[Normed]]*$B$6,0)</f>
        <v>1</v>
      </c>
    </row>
    <row r="82" spans="1:5">
      <c r="A82" t="s">
        <v>243</v>
      </c>
      <c r="B82" t="s">
        <v>244</v>
      </c>
      <c r="C82">
        <v>120521</v>
      </c>
      <c r="D82">
        <f>Table47[[#This Row],[Population 2022]]/$C$413</f>
        <v>1.4479236452234943E-3</v>
      </c>
      <c r="E82">
        <f>ROUND(Table47[[#This Row],[Normed]]*$B$6,0)</f>
        <v>3</v>
      </c>
    </row>
    <row r="83" spans="1:5">
      <c r="A83" t="s">
        <v>245</v>
      </c>
      <c r="B83" t="s">
        <v>246</v>
      </c>
      <c r="C83">
        <v>78632</v>
      </c>
      <c r="D83">
        <f>Table47[[#This Row],[Population 2022]]/$C$413</f>
        <v>9.4467463820590441E-4</v>
      </c>
      <c r="E83">
        <f>ROUND(Table47[[#This Row],[Normed]]*$B$6,0)</f>
        <v>2</v>
      </c>
    </row>
    <row r="84" spans="1:5">
      <c r="A84" t="s">
        <v>247</v>
      </c>
      <c r="B84" t="s">
        <v>248</v>
      </c>
      <c r="C84">
        <v>123899</v>
      </c>
      <c r="D84">
        <f>Table47[[#This Row],[Population 2022]]/$C$413</f>
        <v>1.4885064986147286E-3</v>
      </c>
      <c r="E84">
        <f>ROUND(Table47[[#This Row],[Normed]]*$B$6,0)</f>
        <v>3</v>
      </c>
    </row>
    <row r="85" spans="1:5">
      <c r="A85" t="s">
        <v>249</v>
      </c>
      <c r="B85" t="s">
        <v>250</v>
      </c>
      <c r="C85">
        <v>162331</v>
      </c>
      <c r="D85">
        <f>Table47[[#This Row],[Population 2022]]/$C$413</f>
        <v>1.9502235564986604E-3</v>
      </c>
      <c r="E85">
        <f>ROUND(Table47[[#This Row],[Normed]]*$B$6,0)</f>
        <v>4</v>
      </c>
    </row>
    <row r="86" spans="1:5">
      <c r="A86" t="s">
        <v>90</v>
      </c>
      <c r="B86" t="s">
        <v>251</v>
      </c>
      <c r="C86">
        <v>194090</v>
      </c>
      <c r="D86">
        <f>Table47[[#This Row],[Population 2022]]/$C$413</f>
        <v>2.3317720588231761E-3</v>
      </c>
      <c r="E86">
        <f>ROUND(Table47[[#This Row],[Normed]]*$B$6,0)</f>
        <v>5</v>
      </c>
    </row>
    <row r="87" spans="1:5">
      <c r="A87" t="s">
        <v>252</v>
      </c>
      <c r="B87" t="s">
        <v>253</v>
      </c>
      <c r="C87">
        <v>77176</v>
      </c>
      <c r="D87">
        <f>Table47[[#This Row],[Population 2022]]/$C$413</f>
        <v>9.2718244325692945E-4</v>
      </c>
      <c r="E87">
        <f>ROUND(Table47[[#This Row],[Normed]]*$B$6,0)</f>
        <v>2</v>
      </c>
    </row>
    <row r="88" spans="1:5">
      <c r="A88" t="s">
        <v>254</v>
      </c>
      <c r="B88" t="s">
        <v>255</v>
      </c>
      <c r="C88">
        <v>122252</v>
      </c>
      <c r="D88">
        <f>Table47[[#This Row],[Population 2022]]/$C$413</f>
        <v>1.4687196544657165E-3</v>
      </c>
      <c r="E88">
        <f>ROUND(Table47[[#This Row],[Normed]]*$B$6,0)</f>
        <v>3</v>
      </c>
    </row>
    <row r="89" spans="1:5">
      <c r="A89" t="s">
        <v>256</v>
      </c>
      <c r="B89" t="s">
        <v>257</v>
      </c>
      <c r="C89">
        <v>102398</v>
      </c>
      <c r="D89">
        <f>Table47[[#This Row],[Population 2022]]/$C$413</f>
        <v>1.230196276363417E-3</v>
      </c>
      <c r="E89">
        <f>ROUND(Table47[[#This Row],[Normed]]*$B$6,0)</f>
        <v>3</v>
      </c>
    </row>
    <row r="90" spans="1:5">
      <c r="A90" t="s">
        <v>258</v>
      </c>
      <c r="B90" t="s">
        <v>259</v>
      </c>
      <c r="C90">
        <v>98045</v>
      </c>
      <c r="D90">
        <f>Table47[[#This Row],[Population 2022]]/$C$413</f>
        <v>1.1778998995688511E-3</v>
      </c>
      <c r="E90">
        <f>ROUND(Table47[[#This Row],[Normed]]*$B$6,0)</f>
        <v>2</v>
      </c>
    </row>
    <row r="91" spans="1:5">
      <c r="A91" t="s">
        <v>260</v>
      </c>
      <c r="B91" t="s">
        <v>261</v>
      </c>
      <c r="C91">
        <v>41994</v>
      </c>
      <c r="D91">
        <f>Table47[[#This Row],[Population 2022]]/$C$413</f>
        <v>5.0451046338410247E-4</v>
      </c>
      <c r="E91">
        <f>ROUND(Table47[[#This Row],[Normed]]*$B$6,0)</f>
        <v>1</v>
      </c>
    </row>
    <row r="92" spans="1:5">
      <c r="A92" t="s">
        <v>262</v>
      </c>
      <c r="B92" t="s">
        <v>263</v>
      </c>
      <c r="C92">
        <v>153542</v>
      </c>
      <c r="D92">
        <f>Table47[[#This Row],[Population 2022]]/$C$413</f>
        <v>1.8446336516864759E-3</v>
      </c>
      <c r="E92">
        <f>ROUND(Table47[[#This Row],[Normed]]*$B$6,0)</f>
        <v>4</v>
      </c>
    </row>
    <row r="93" spans="1:5">
      <c r="A93" t="s">
        <v>264</v>
      </c>
      <c r="B93" t="s">
        <v>18955</v>
      </c>
      <c r="C93">
        <v>42472</v>
      </c>
      <c r="D93">
        <f>Table47[[#This Row],[Population 2022]]/$C$413</f>
        <v>5.1025309331927419E-4</v>
      </c>
      <c r="E93">
        <f>ROUND(Table47[[#This Row],[Normed]]*$B$6,0)</f>
        <v>1</v>
      </c>
    </row>
    <row r="94" spans="1:5">
      <c r="A94" t="s">
        <v>268</v>
      </c>
      <c r="B94" t="s">
        <v>269</v>
      </c>
      <c r="C94">
        <v>128444</v>
      </c>
      <c r="D94">
        <f>Table47[[#This Row],[Population 2022]]/$C$413</f>
        <v>1.5431095384794891E-3</v>
      </c>
      <c r="E94">
        <f>ROUND(Table47[[#This Row],[Normed]]*$B$6,0)</f>
        <v>3</v>
      </c>
    </row>
    <row r="95" spans="1:5">
      <c r="A95" t="s">
        <v>266</v>
      </c>
      <c r="B95" t="s">
        <v>267</v>
      </c>
      <c r="C95">
        <v>103277</v>
      </c>
      <c r="D95">
        <f>Table47[[#This Row],[Population 2022]]/$C$413</f>
        <v>1.2407564682316511E-3</v>
      </c>
      <c r="E95">
        <f>ROUND(Table47[[#This Row],[Normed]]*$B$6,0)</f>
        <v>3</v>
      </c>
    </row>
    <row r="96" spans="1:5">
      <c r="A96" t="s">
        <v>270</v>
      </c>
      <c r="B96" t="s">
        <v>18956</v>
      </c>
      <c r="C96">
        <v>136062</v>
      </c>
      <c r="D96">
        <f>Table47[[#This Row],[Population 2022]]/$C$413</f>
        <v>1.6346312013375186E-3</v>
      </c>
      <c r="E96">
        <f>ROUND(Table47[[#This Row],[Normed]]*$B$6,0)</f>
        <v>3</v>
      </c>
    </row>
    <row r="97" spans="1:5">
      <c r="A97" t="s">
        <v>96</v>
      </c>
      <c r="B97" t="s">
        <v>18957</v>
      </c>
      <c r="C97">
        <v>94838</v>
      </c>
      <c r="D97">
        <f>Table47[[#This Row],[Population 2022]]/$C$413</f>
        <v>1.1393714179745087E-3</v>
      </c>
      <c r="E97">
        <f>ROUND(Table47[[#This Row],[Normed]]*$B$6,0)</f>
        <v>2</v>
      </c>
    </row>
    <row r="98" spans="1:5">
      <c r="A98" t="s">
        <v>273</v>
      </c>
      <c r="B98" t="s">
        <v>274</v>
      </c>
      <c r="C98">
        <v>195225</v>
      </c>
      <c r="D98">
        <f>Table47[[#This Row],[Population 2022]]/$C$413</f>
        <v>2.3454078014516697E-3</v>
      </c>
      <c r="E98">
        <f>ROUND(Table47[[#This Row],[Normed]]*$B$6,0)</f>
        <v>5</v>
      </c>
    </row>
    <row r="99" spans="1:5">
      <c r="A99" t="s">
        <v>275</v>
      </c>
      <c r="B99" t="s">
        <v>276</v>
      </c>
      <c r="C99">
        <v>149239</v>
      </c>
      <c r="D99">
        <f>Table47[[#This Row],[Population 2022]]/$C$413</f>
        <v>1.7929379683997732E-3</v>
      </c>
      <c r="E99">
        <f>ROUND(Table47[[#This Row],[Normed]]*$B$6,0)</f>
        <v>4</v>
      </c>
    </row>
    <row r="100" spans="1:5">
      <c r="A100" t="s">
        <v>277</v>
      </c>
      <c r="B100" t="s">
        <v>278</v>
      </c>
      <c r="C100">
        <v>71648</v>
      </c>
      <c r="D100">
        <f>Table47[[#This Row],[Population 2022]]/$C$413</f>
        <v>8.6076976902757952E-4</v>
      </c>
      <c r="E100">
        <f>ROUND(Table47[[#This Row],[Normed]]*$B$6,0)</f>
        <v>2</v>
      </c>
    </row>
    <row r="101" spans="1:5">
      <c r="A101" t="s">
        <v>279</v>
      </c>
      <c r="B101" t="s">
        <v>280</v>
      </c>
      <c r="C101">
        <v>77749</v>
      </c>
      <c r="D101">
        <f>Table47[[#This Row],[Population 2022]]/$C$413</f>
        <v>9.3406639085704117E-4</v>
      </c>
      <c r="E101">
        <f>ROUND(Table47[[#This Row],[Normed]]*$B$6,0)</f>
        <v>2</v>
      </c>
    </row>
    <row r="102" spans="1:5">
      <c r="A102" t="s">
        <v>281</v>
      </c>
      <c r="B102" t="s">
        <v>282</v>
      </c>
      <c r="C102">
        <v>73909</v>
      </c>
      <c r="D102">
        <f>Table47[[#This Row],[Population 2022]]/$C$413</f>
        <v>8.8793312945315125E-4</v>
      </c>
      <c r="E102">
        <f>ROUND(Table47[[#This Row],[Normed]]*$B$6,0)</f>
        <v>2</v>
      </c>
    </row>
    <row r="103" spans="1:5">
      <c r="A103" t="s">
        <v>283</v>
      </c>
      <c r="B103" t="s">
        <v>284</v>
      </c>
      <c r="C103">
        <v>40955</v>
      </c>
      <c r="D103">
        <f>Table47[[#This Row],[Population 2022]]/$C$413</f>
        <v>4.920280522907062E-4</v>
      </c>
      <c r="E103">
        <f>ROUND(Table47[[#This Row],[Normed]]*$B$6,0)</f>
        <v>1</v>
      </c>
    </row>
    <row r="104" spans="1:5">
      <c r="A104" t="s">
        <v>285</v>
      </c>
      <c r="B104" t="s">
        <v>286</v>
      </c>
      <c r="C104">
        <v>45125</v>
      </c>
      <c r="D104">
        <f>Table47[[#This Row],[Population 2022]]/$C$413</f>
        <v>5.42125890846493E-4</v>
      </c>
      <c r="E104">
        <f>ROUND(Table47[[#This Row],[Normed]]*$B$6,0)</f>
        <v>1</v>
      </c>
    </row>
    <row r="105" spans="1:5">
      <c r="A105" t="s">
        <v>287</v>
      </c>
      <c r="B105" t="s">
        <v>288</v>
      </c>
      <c r="C105">
        <v>147697</v>
      </c>
      <c r="D105">
        <f>Table47[[#This Row],[Population 2022]]/$C$413</f>
        <v>1.7744125806172736E-3</v>
      </c>
      <c r="E105">
        <f>ROUND(Table47[[#This Row],[Normed]]*$B$6,0)</f>
        <v>4</v>
      </c>
    </row>
    <row r="106" spans="1:5">
      <c r="A106" t="s">
        <v>289</v>
      </c>
      <c r="B106" t="s">
        <v>290</v>
      </c>
      <c r="C106">
        <v>103648</v>
      </c>
      <c r="D106">
        <f>Table47[[#This Row],[Population 2022]]/$C$413</f>
        <v>1.2452136140599956E-3</v>
      </c>
      <c r="E106">
        <f>ROUND(Table47[[#This Row],[Normed]]*$B$6,0)</f>
        <v>3</v>
      </c>
    </row>
    <row r="107" spans="1:5">
      <c r="A107" t="s">
        <v>291</v>
      </c>
      <c r="B107" t="s">
        <v>292</v>
      </c>
      <c r="C107">
        <v>86544</v>
      </c>
      <c r="D107">
        <f>Table47[[#This Row],[Population 2022]]/$C$413</f>
        <v>1.0397283788901692E-3</v>
      </c>
      <c r="E107">
        <f>ROUND(Table47[[#This Row],[Normed]]*$B$6,0)</f>
        <v>2</v>
      </c>
    </row>
    <row r="108" spans="1:5">
      <c r="A108" t="s">
        <v>293</v>
      </c>
      <c r="B108" t="s">
        <v>294</v>
      </c>
      <c r="C108">
        <v>116753</v>
      </c>
      <c r="D108">
        <f>Table47[[#This Row],[Population 2022]]/$C$413</f>
        <v>1.4026553824709274E-3</v>
      </c>
      <c r="E108">
        <f>ROUND(Table47[[#This Row],[Normed]]*$B$6,0)</f>
        <v>3</v>
      </c>
    </row>
    <row r="109" spans="1:5">
      <c r="A109" t="s">
        <v>295</v>
      </c>
      <c r="B109" t="s">
        <v>296</v>
      </c>
      <c r="C109">
        <v>93907</v>
      </c>
      <c r="D109">
        <f>Table47[[#This Row],[Population 2022]]/$C$413</f>
        <v>1.1281865048580967E-3</v>
      </c>
      <c r="E109">
        <f>ROUND(Table47[[#This Row],[Normed]]*$B$6,0)</f>
        <v>2</v>
      </c>
    </row>
    <row r="110" spans="1:5">
      <c r="A110" t="s">
        <v>299</v>
      </c>
      <c r="B110" t="s">
        <v>300</v>
      </c>
      <c r="C110">
        <v>71328</v>
      </c>
      <c r="D110">
        <f>Table47[[#This Row],[Population 2022]]/$C$413</f>
        <v>8.5692533057725537E-4</v>
      </c>
      <c r="E110">
        <f>ROUND(Table47[[#This Row],[Normed]]*$B$6,0)</f>
        <v>2</v>
      </c>
    </row>
    <row r="111" spans="1:5">
      <c r="A111" t="s">
        <v>297</v>
      </c>
      <c r="B111" t="s">
        <v>298</v>
      </c>
      <c r="C111">
        <v>66091</v>
      </c>
      <c r="D111">
        <f>Table47[[#This Row],[Population 2022]]/$C$413</f>
        <v>7.9400869256366908E-4</v>
      </c>
      <c r="E111">
        <f>ROUND(Table47[[#This Row],[Normed]]*$B$6,0)</f>
        <v>2</v>
      </c>
    </row>
    <row r="112" spans="1:5">
      <c r="A112" t="s">
        <v>301</v>
      </c>
      <c r="B112" t="s">
        <v>302</v>
      </c>
      <c r="C112">
        <v>66741</v>
      </c>
      <c r="D112">
        <f>Table47[[#This Row],[Population 2022]]/$C$413</f>
        <v>8.0181770816588999E-4</v>
      </c>
      <c r="E112">
        <f>ROUND(Table47[[#This Row],[Normed]]*$B$6,0)</f>
        <v>2</v>
      </c>
    </row>
    <row r="113" spans="1:5">
      <c r="A113" t="s">
        <v>303</v>
      </c>
      <c r="B113" t="s">
        <v>18958</v>
      </c>
      <c r="C113">
        <v>71482</v>
      </c>
      <c r="D113">
        <f>Table47[[#This Row],[Population 2022]]/$C$413</f>
        <v>8.5877546658147386E-4</v>
      </c>
      <c r="E113">
        <f>ROUND(Table47[[#This Row],[Normed]]*$B$6,0)</f>
        <v>2</v>
      </c>
    </row>
    <row r="114" spans="1:5">
      <c r="A114" t="s">
        <v>305</v>
      </c>
      <c r="B114" t="s">
        <v>306</v>
      </c>
      <c r="C114">
        <v>41662</v>
      </c>
      <c r="D114">
        <f>Table47[[#This Row],[Population 2022]]/$C$413</f>
        <v>5.0052185849189116E-4</v>
      </c>
      <c r="E114">
        <f>ROUND(Table47[[#This Row],[Normed]]*$B$6,0)</f>
        <v>1</v>
      </c>
    </row>
    <row r="115" spans="1:5">
      <c r="A115" t="s">
        <v>307</v>
      </c>
      <c r="B115" t="s">
        <v>308</v>
      </c>
      <c r="C115">
        <v>113292</v>
      </c>
      <c r="D115">
        <f>Table47[[#This Row],[Population 2022]]/$C$413</f>
        <v>1.3610753778566401E-3</v>
      </c>
      <c r="E115">
        <f>ROUND(Table47[[#This Row],[Normed]]*$B$6,0)</f>
        <v>3</v>
      </c>
    </row>
    <row r="116" spans="1:5">
      <c r="A116" t="s">
        <v>309</v>
      </c>
      <c r="B116" t="s">
        <v>310</v>
      </c>
      <c r="C116">
        <v>129122</v>
      </c>
      <c r="D116">
        <f>Table47[[#This Row],[Population 2022]]/$C$413</f>
        <v>1.5512549424461133E-3</v>
      </c>
      <c r="E116">
        <f>ROUND(Table47[[#This Row],[Normed]]*$B$6,0)</f>
        <v>3</v>
      </c>
    </row>
    <row r="117" spans="1:5">
      <c r="A117" t="s">
        <v>311</v>
      </c>
      <c r="B117" t="s">
        <v>312</v>
      </c>
      <c r="C117">
        <v>510632</v>
      </c>
      <c r="D117">
        <f>Table47[[#This Row],[Population 2022]]/$C$413</f>
        <v>6.1346665461435215E-3</v>
      </c>
      <c r="E117">
        <f>ROUND(Table47[[#This Row],[Normed]]*$B$6,0)</f>
        <v>13</v>
      </c>
    </row>
    <row r="118" spans="1:5">
      <c r="A118" t="s">
        <v>313</v>
      </c>
      <c r="B118" t="s">
        <v>314</v>
      </c>
      <c r="C118">
        <v>41146</v>
      </c>
      <c r="D118">
        <f>Table47[[#This Row],[Population 2022]]/$C$413</f>
        <v>4.9432270149074348E-4</v>
      </c>
      <c r="E118">
        <f>ROUND(Table47[[#This Row],[Normed]]*$B$6,0)</f>
        <v>1</v>
      </c>
    </row>
    <row r="119" spans="1:5">
      <c r="A119" t="s">
        <v>315</v>
      </c>
      <c r="B119" t="s">
        <v>316</v>
      </c>
      <c r="C119">
        <v>186279</v>
      </c>
      <c r="D119">
        <f>Table47[[#This Row],[Population 2022]]/$C$413</f>
        <v>2.2379317190247949E-3</v>
      </c>
      <c r="E119">
        <f>ROUND(Table47[[#This Row],[Normed]]*$B$6,0)</f>
        <v>5</v>
      </c>
    </row>
    <row r="120" spans="1:5">
      <c r="A120" t="s">
        <v>317</v>
      </c>
      <c r="B120" t="s">
        <v>318</v>
      </c>
      <c r="C120">
        <v>139323</v>
      </c>
      <c r="D120">
        <f>Table47[[#This Row],[Population 2022]]/$C$413</f>
        <v>1.6738084319203532E-3</v>
      </c>
      <c r="E120">
        <f>ROUND(Table47[[#This Row],[Normed]]*$B$6,0)</f>
        <v>3</v>
      </c>
    </row>
    <row r="121" spans="1:5">
      <c r="A121" t="s">
        <v>319</v>
      </c>
      <c r="B121" t="s">
        <v>320</v>
      </c>
      <c r="C121">
        <v>119432</v>
      </c>
      <c r="D121">
        <f>Table47[[#This Row],[Population 2022]]/$C$413</f>
        <v>1.4348405406222349E-3</v>
      </c>
      <c r="E121">
        <f>ROUND(Table47[[#This Row],[Normed]]*$B$6,0)</f>
        <v>3</v>
      </c>
    </row>
    <row r="122" spans="1:5">
      <c r="A122" t="s">
        <v>321</v>
      </c>
      <c r="B122" t="s">
        <v>322</v>
      </c>
      <c r="C122">
        <v>171424</v>
      </c>
      <c r="D122">
        <f>Table47[[#This Row],[Population 2022]]/$C$413</f>
        <v>2.0594656778386527E-3</v>
      </c>
      <c r="E122">
        <f>ROUND(Table47[[#This Row],[Normed]]*$B$6,0)</f>
        <v>4</v>
      </c>
    </row>
    <row r="123" spans="1:5">
      <c r="A123" t="s">
        <v>323</v>
      </c>
      <c r="B123" t="s">
        <v>18959</v>
      </c>
      <c r="C123">
        <v>101788</v>
      </c>
      <c r="D123">
        <f>Table47[[#This Row],[Population 2022]]/$C$413</f>
        <v>1.2228678155674865E-3</v>
      </c>
      <c r="E123">
        <f>ROUND(Table47[[#This Row],[Normed]]*$B$6,0)</f>
        <v>3</v>
      </c>
    </row>
    <row r="124" spans="1:5">
      <c r="A124" t="s">
        <v>325</v>
      </c>
      <c r="B124" t="s">
        <v>326</v>
      </c>
      <c r="C124">
        <v>127520</v>
      </c>
      <c r="D124">
        <f>Table47[[#This Row],[Population 2022]]/$C$413</f>
        <v>1.5320087224541779E-3</v>
      </c>
      <c r="E124">
        <f>ROUND(Table47[[#This Row],[Normed]]*$B$6,0)</f>
        <v>3</v>
      </c>
    </row>
    <row r="125" spans="1:5">
      <c r="A125" t="s">
        <v>327</v>
      </c>
      <c r="B125" t="s">
        <v>328</v>
      </c>
      <c r="C125">
        <v>95523</v>
      </c>
      <c r="D125">
        <f>Table47[[#This Row],[Population 2022]]/$C$413</f>
        <v>1.1476009190322337E-3</v>
      </c>
      <c r="E125">
        <f>ROUND(Table47[[#This Row],[Normed]]*$B$6,0)</f>
        <v>2</v>
      </c>
    </row>
    <row r="126" spans="1:5">
      <c r="A126" t="s">
        <v>329</v>
      </c>
      <c r="B126" t="s">
        <v>330</v>
      </c>
      <c r="C126">
        <v>71381</v>
      </c>
      <c r="D126">
        <f>Table47[[#This Row],[Population 2022]]/$C$413</f>
        <v>8.5756206569559033E-4</v>
      </c>
      <c r="E126">
        <f>ROUND(Table47[[#This Row],[Normed]]*$B$6,0)</f>
        <v>2</v>
      </c>
    </row>
    <row r="127" spans="1:5">
      <c r="A127" t="s">
        <v>331</v>
      </c>
      <c r="B127" t="s">
        <v>332</v>
      </c>
      <c r="C127">
        <v>53585</v>
      </c>
      <c r="D127">
        <f>Table47[[#This Row],[Population 2022]]/$C$413</f>
        <v>6.43763232376938E-4</v>
      </c>
      <c r="E127">
        <f>ROUND(Table47[[#This Row],[Normed]]*$B$6,0)</f>
        <v>1</v>
      </c>
    </row>
    <row r="128" spans="1:5">
      <c r="A128" t="s">
        <v>333</v>
      </c>
      <c r="B128" t="s">
        <v>334</v>
      </c>
      <c r="C128">
        <v>126933</v>
      </c>
      <c r="D128">
        <f>Table47[[#This Row],[Population 2022]]/$C$413</f>
        <v>1.5249565806718646E-3</v>
      </c>
      <c r="E128">
        <f>ROUND(Table47[[#This Row],[Normed]]*$B$6,0)</f>
        <v>3</v>
      </c>
    </row>
    <row r="129" spans="1:5">
      <c r="A129" t="s">
        <v>335</v>
      </c>
      <c r="B129" t="s">
        <v>336</v>
      </c>
      <c r="C129">
        <v>174965</v>
      </c>
      <c r="D129">
        <f>Table47[[#This Row],[Population 2022]]/$C$413</f>
        <v>2.1020067920655213E-3</v>
      </c>
      <c r="E129">
        <f>ROUND(Table47[[#This Row],[Normed]]*$B$6,0)</f>
        <v>4</v>
      </c>
    </row>
    <row r="130" spans="1:5">
      <c r="A130" t="s">
        <v>337</v>
      </c>
      <c r="B130" t="s">
        <v>338</v>
      </c>
      <c r="C130">
        <v>103454</v>
      </c>
      <c r="D130">
        <f>Table47[[#This Row],[Population 2022]]/$C$413</f>
        <v>1.2428829232494867E-3</v>
      </c>
      <c r="E130">
        <f>ROUND(Table47[[#This Row],[Normed]]*$B$6,0)</f>
        <v>3</v>
      </c>
    </row>
    <row r="131" spans="1:5">
      <c r="A131" t="s">
        <v>339</v>
      </c>
      <c r="B131" t="s">
        <v>340</v>
      </c>
      <c r="C131">
        <v>79376</v>
      </c>
      <c r="D131">
        <f>Table47[[#This Row],[Population 2022]]/$C$413</f>
        <v>9.5361295760290805E-4</v>
      </c>
      <c r="E131">
        <f>ROUND(Table47[[#This Row],[Normed]]*$B$6,0)</f>
        <v>2</v>
      </c>
    </row>
    <row r="132" spans="1:5">
      <c r="A132" t="s">
        <v>341</v>
      </c>
      <c r="B132" t="s">
        <v>342</v>
      </c>
      <c r="C132">
        <v>84284</v>
      </c>
      <c r="D132">
        <f>Table47[[#This Row],[Population 2022]]/$C$413</f>
        <v>1.0125770323347548E-3</v>
      </c>
      <c r="E132">
        <f>ROUND(Table47[[#This Row],[Normed]]*$B$6,0)</f>
        <v>2</v>
      </c>
    </row>
    <row r="133" spans="1:5">
      <c r="A133" t="s">
        <v>343</v>
      </c>
      <c r="B133" t="s">
        <v>344</v>
      </c>
      <c r="C133">
        <v>91980</v>
      </c>
      <c r="D133">
        <f>Table47[[#This Row],[Population 2022]]/$C$413</f>
        <v>1.1050357770650508E-3</v>
      </c>
      <c r="E133">
        <f>ROUND(Table47[[#This Row],[Normed]]*$B$6,0)</f>
        <v>2</v>
      </c>
    </row>
    <row r="134" spans="1:5">
      <c r="A134" t="s">
        <v>345</v>
      </c>
      <c r="B134" t="s">
        <v>346</v>
      </c>
      <c r="C134">
        <v>128782</v>
      </c>
      <c r="D134">
        <f>Table47[[#This Row],[Population 2022]]/$C$413</f>
        <v>1.547170226592644E-3</v>
      </c>
      <c r="E134">
        <f>ROUND(Table47[[#This Row],[Normed]]*$B$6,0)</f>
        <v>3</v>
      </c>
    </row>
    <row r="135" spans="1:5">
      <c r="A135" t="s">
        <v>347</v>
      </c>
      <c r="B135" t="s">
        <v>348</v>
      </c>
      <c r="C135">
        <v>126105</v>
      </c>
      <c r="D135">
        <f>Table47[[#This Row],[Population 2022]]/$C$413</f>
        <v>1.5150090961816509E-3</v>
      </c>
      <c r="E135">
        <f>ROUND(Table47[[#This Row],[Normed]]*$B$6,0)</f>
        <v>3</v>
      </c>
    </row>
    <row r="136" spans="1:5">
      <c r="A136" t="s">
        <v>349</v>
      </c>
      <c r="B136" t="s">
        <v>350</v>
      </c>
      <c r="C136">
        <v>116134</v>
      </c>
      <c r="D136">
        <f>Table47[[#This Row],[Population 2022]]/$C$413</f>
        <v>1.3952187968435815E-3</v>
      </c>
      <c r="E136">
        <f>ROUND(Table47[[#This Row],[Normed]]*$B$6,0)</f>
        <v>3</v>
      </c>
    </row>
    <row r="137" spans="1:5">
      <c r="A137" t="s">
        <v>351</v>
      </c>
      <c r="B137" t="s">
        <v>352</v>
      </c>
      <c r="C137">
        <v>163534</v>
      </c>
      <c r="D137">
        <f>Table47[[#This Row],[Population 2022]]/$C$413</f>
        <v>1.9646762422978479E-3</v>
      </c>
      <c r="E137">
        <f>ROUND(Table47[[#This Row],[Normed]]*$B$6,0)</f>
        <v>4</v>
      </c>
    </row>
    <row r="138" spans="1:5">
      <c r="A138" t="s">
        <v>353</v>
      </c>
      <c r="B138" t="s">
        <v>354</v>
      </c>
      <c r="C138">
        <v>296478</v>
      </c>
      <c r="D138">
        <f>Table47[[#This Row],[Population 2022]]/$C$413</f>
        <v>3.5618481964850204E-3</v>
      </c>
      <c r="E138">
        <f>ROUND(Table47[[#This Row],[Normed]]*$B$6,0)</f>
        <v>7</v>
      </c>
    </row>
    <row r="139" spans="1:5">
      <c r="A139" t="s">
        <v>355</v>
      </c>
      <c r="B139" t="s">
        <v>356</v>
      </c>
      <c r="C139">
        <v>45118</v>
      </c>
      <c r="D139">
        <f>Table47[[#This Row],[Population 2022]]/$C$413</f>
        <v>5.4204179375539209E-4</v>
      </c>
      <c r="E139">
        <f>ROUND(Table47[[#This Row],[Normed]]*$B$6,0)</f>
        <v>1</v>
      </c>
    </row>
    <row r="140" spans="1:5">
      <c r="A140" t="s">
        <v>357</v>
      </c>
      <c r="B140" t="s">
        <v>358</v>
      </c>
      <c r="C140">
        <v>69053</v>
      </c>
      <c r="D140">
        <f>Table47[[#This Row],[Population 2022]]/$C$413</f>
        <v>8.2959377596948203E-4</v>
      </c>
      <c r="E140">
        <f>ROUND(Table47[[#This Row],[Normed]]*$B$6,0)</f>
        <v>2</v>
      </c>
    </row>
    <row r="141" spans="1:5">
      <c r="A141" t="s">
        <v>359</v>
      </c>
      <c r="B141" t="s">
        <v>360</v>
      </c>
      <c r="C141">
        <v>44721</v>
      </c>
      <c r="D141">
        <f>Table47[[#This Row],[Population 2022]]/$C$413</f>
        <v>5.3727228730295876E-4</v>
      </c>
      <c r="E141">
        <f>ROUND(Table47[[#This Row],[Normed]]*$B$6,0)</f>
        <v>1</v>
      </c>
    </row>
    <row r="142" spans="1:5">
      <c r="A142" t="s">
        <v>361</v>
      </c>
      <c r="B142" t="s">
        <v>362</v>
      </c>
      <c r="C142">
        <v>135538</v>
      </c>
      <c r="D142">
        <f>Table47[[#This Row],[Population 2022]]/$C$413</f>
        <v>1.6283359333751127E-3</v>
      </c>
      <c r="E142">
        <f>ROUND(Table47[[#This Row],[Normed]]*$B$6,0)</f>
        <v>3</v>
      </c>
    </row>
    <row r="143" spans="1:5">
      <c r="A143" t="s">
        <v>363</v>
      </c>
      <c r="B143" t="s">
        <v>364</v>
      </c>
      <c r="C143">
        <v>257790</v>
      </c>
      <c r="D143">
        <f>Table47[[#This Row],[Population 2022]]/$C$413</f>
        <v>3.0970555878408294E-3</v>
      </c>
      <c r="E143">
        <f>ROUND(Table47[[#This Row],[Normed]]*$B$6,0)</f>
        <v>6</v>
      </c>
    </row>
    <row r="144" spans="1:5">
      <c r="A144" t="s">
        <v>365</v>
      </c>
      <c r="B144" t="s">
        <v>18960</v>
      </c>
      <c r="C144">
        <v>97985</v>
      </c>
      <c r="D144">
        <f>Table47[[#This Row],[Population 2022]]/$C$413</f>
        <v>1.1771790673594153E-3</v>
      </c>
      <c r="E144">
        <f>ROUND(Table47[[#This Row],[Normed]]*$B$6,0)</f>
        <v>2</v>
      </c>
    </row>
    <row r="145" spans="1:5">
      <c r="A145" t="s">
        <v>367</v>
      </c>
      <c r="B145" t="s">
        <v>368</v>
      </c>
      <c r="C145">
        <v>128436</v>
      </c>
      <c r="D145">
        <f>Table47[[#This Row],[Population 2022]]/$C$413</f>
        <v>1.5430134275182309E-3</v>
      </c>
      <c r="E145">
        <f>ROUND(Table47[[#This Row],[Normed]]*$B$6,0)</f>
        <v>3</v>
      </c>
    </row>
    <row r="146" spans="1:5">
      <c r="A146" t="s">
        <v>369</v>
      </c>
      <c r="B146" t="s">
        <v>370</v>
      </c>
      <c r="C146">
        <v>177330</v>
      </c>
      <c r="D146">
        <f>Table47[[#This Row],[Population 2022]]/$C$413</f>
        <v>2.1304195949874483E-3</v>
      </c>
      <c r="E146">
        <f>ROUND(Table47[[#This Row],[Normed]]*$B$6,0)</f>
        <v>4</v>
      </c>
    </row>
    <row r="147" spans="1:5">
      <c r="A147" t="s">
        <v>92</v>
      </c>
      <c r="B147" t="s">
        <v>371</v>
      </c>
      <c r="C147">
        <v>82330</v>
      </c>
      <c r="D147">
        <f>Table47[[#This Row],[Population 2022]]/$C$413</f>
        <v>9.8910193004746291E-4</v>
      </c>
      <c r="E147">
        <f>ROUND(Table47[[#This Row],[Normed]]*$B$6,0)</f>
        <v>2</v>
      </c>
    </row>
    <row r="148" spans="1:5">
      <c r="A148" t="s">
        <v>372</v>
      </c>
      <c r="B148" t="s">
        <v>373</v>
      </c>
      <c r="C148">
        <v>143236</v>
      </c>
      <c r="D148">
        <f>Table47[[#This Row],[Population 2022]]/$C$413</f>
        <v>1.7208187058457233E-3</v>
      </c>
      <c r="E148">
        <f>ROUND(Table47[[#This Row],[Normed]]*$B$6,0)</f>
        <v>4</v>
      </c>
    </row>
    <row r="149" spans="1:5">
      <c r="A149" t="s">
        <v>374</v>
      </c>
      <c r="B149" t="s">
        <v>375</v>
      </c>
      <c r="C149">
        <v>147776</v>
      </c>
      <c r="D149">
        <f>Table47[[#This Row],[Population 2022]]/$C$413</f>
        <v>1.7753616763596975E-3</v>
      </c>
      <c r="E149">
        <f>ROUND(Table47[[#This Row],[Normed]]*$B$6,0)</f>
        <v>4</v>
      </c>
    </row>
    <row r="150" spans="1:5">
      <c r="A150" t="s">
        <v>376</v>
      </c>
      <c r="B150" t="s">
        <v>377</v>
      </c>
      <c r="C150">
        <v>134986</v>
      </c>
      <c r="D150">
        <f>Table47[[#This Row],[Population 2022]]/$C$413</f>
        <v>1.6217042770483036E-3</v>
      </c>
      <c r="E150">
        <f>ROUND(Table47[[#This Row],[Normed]]*$B$6,0)</f>
        <v>3</v>
      </c>
    </row>
    <row r="151" spans="1:5">
      <c r="A151" t="s">
        <v>378</v>
      </c>
      <c r="B151" t="s">
        <v>379</v>
      </c>
      <c r="C151">
        <v>157202</v>
      </c>
      <c r="D151">
        <f>Table47[[#This Row],[Population 2022]]/$C$413</f>
        <v>1.8886044164620585E-3</v>
      </c>
      <c r="E151">
        <f>ROUND(Table47[[#This Row],[Normed]]*$B$6,0)</f>
        <v>4</v>
      </c>
    </row>
    <row r="152" spans="1:5">
      <c r="A152" t="s">
        <v>381</v>
      </c>
      <c r="B152" t="s">
        <v>380</v>
      </c>
      <c r="C152">
        <v>3677472</v>
      </c>
      <c r="D152">
        <f>Table47[[#This Row],[Population 2022]]/$C$413</f>
        <v>4.4180671114970288E-2</v>
      </c>
      <c r="E152">
        <f>ROUND(Table47[[#This Row],[Normed]]*$B$6,0)</f>
        <v>92</v>
      </c>
    </row>
    <row r="153" spans="1:5">
      <c r="A153" t="s">
        <v>382</v>
      </c>
      <c r="B153" t="s">
        <v>383</v>
      </c>
      <c r="C153">
        <v>72461</v>
      </c>
      <c r="D153">
        <f>Table47[[#This Row],[Population 2022]]/$C$413</f>
        <v>8.7053704546543437E-4</v>
      </c>
      <c r="E153">
        <f>ROUND(Table47[[#This Row],[Normed]]*$B$6,0)</f>
        <v>2</v>
      </c>
    </row>
    <row r="154" spans="1:5">
      <c r="A154" t="s">
        <v>384</v>
      </c>
      <c r="B154" t="s">
        <v>385</v>
      </c>
      <c r="C154">
        <v>98359</v>
      </c>
      <c r="D154">
        <f>Table47[[#This Row],[Population 2022]]/$C$413</f>
        <v>1.1816722547982317E-3</v>
      </c>
      <c r="E154">
        <f>ROUND(Table47[[#This Row],[Normed]]*$B$6,0)</f>
        <v>2</v>
      </c>
    </row>
    <row r="155" spans="1:5">
      <c r="A155" t="s">
        <v>386</v>
      </c>
      <c r="B155" t="s">
        <v>387</v>
      </c>
      <c r="C155">
        <v>56679</v>
      </c>
      <c r="D155">
        <f>Table47[[#This Row],[Population 2022]]/$C$413</f>
        <v>6.8093414664350974E-4</v>
      </c>
      <c r="E155">
        <f>ROUND(Table47[[#This Row],[Normed]]*$B$6,0)</f>
        <v>1</v>
      </c>
    </row>
    <row r="156" spans="1:5">
      <c r="A156" t="s">
        <v>388</v>
      </c>
      <c r="B156" t="s">
        <v>389</v>
      </c>
      <c r="C156">
        <v>183154</v>
      </c>
      <c r="D156">
        <f>Table47[[#This Row],[Population 2022]]/$C$413</f>
        <v>2.2003883747833478E-3</v>
      </c>
      <c r="E156">
        <f>ROUND(Table47[[#This Row],[Normed]]*$B$6,0)</f>
        <v>5</v>
      </c>
    </row>
    <row r="157" spans="1:5">
      <c r="A157" t="s">
        <v>390</v>
      </c>
      <c r="B157" t="s">
        <v>391</v>
      </c>
      <c r="C157">
        <v>188835</v>
      </c>
      <c r="D157">
        <f>Table47[[#This Row],[Population 2022]]/$C$413</f>
        <v>2.2686391711467589E-3</v>
      </c>
      <c r="E157">
        <f>ROUND(Table47[[#This Row],[Normed]]*$B$6,0)</f>
        <v>5</v>
      </c>
    </row>
    <row r="158" spans="1:5">
      <c r="A158" t="s">
        <v>392</v>
      </c>
      <c r="B158" t="s">
        <v>393</v>
      </c>
      <c r="C158">
        <v>175834</v>
      </c>
      <c r="D158">
        <f>Table47[[#This Row],[Population 2022]]/$C$413</f>
        <v>2.1124468452321829E-3</v>
      </c>
      <c r="E158">
        <f>ROUND(Table47[[#This Row],[Normed]]*$B$6,0)</f>
        <v>4</v>
      </c>
    </row>
    <row r="159" spans="1:5">
      <c r="A159" t="s">
        <v>394</v>
      </c>
      <c r="B159" t="s">
        <v>395</v>
      </c>
      <c r="C159">
        <v>100317</v>
      </c>
      <c r="D159">
        <f>Table47[[#This Row],[Population 2022]]/$C$413</f>
        <v>1.2051954125661525E-3</v>
      </c>
      <c r="E159">
        <f>ROUND(Table47[[#This Row],[Normed]]*$B$6,0)</f>
        <v>3</v>
      </c>
    </row>
    <row r="160" spans="1:5">
      <c r="A160" t="s">
        <v>396</v>
      </c>
      <c r="B160" t="s">
        <v>397</v>
      </c>
      <c r="C160">
        <v>165906</v>
      </c>
      <c r="D160">
        <f>Table47[[#This Row],[Population 2022]]/$C$413</f>
        <v>1.9931731423108758E-3</v>
      </c>
      <c r="E160">
        <f>ROUND(Table47[[#This Row],[Normed]]*$B$6,0)</f>
        <v>4</v>
      </c>
    </row>
    <row r="161" spans="1:5">
      <c r="A161" t="s">
        <v>89</v>
      </c>
      <c r="B161" t="s">
        <v>398</v>
      </c>
      <c r="C161">
        <v>197965</v>
      </c>
      <c r="D161">
        <f>Table47[[#This Row],[Population 2022]]/$C$413</f>
        <v>2.3783258056825703E-3</v>
      </c>
      <c r="E161">
        <f>ROUND(Table47[[#This Row],[Normed]]*$B$6,0)</f>
        <v>5</v>
      </c>
    </row>
    <row r="162" spans="1:5">
      <c r="A162" t="s">
        <v>399</v>
      </c>
      <c r="B162" t="s">
        <v>400</v>
      </c>
      <c r="C162">
        <v>215795</v>
      </c>
      <c r="D162">
        <f>Table47[[#This Row],[Population 2022]]/$C$413</f>
        <v>2.5925331105865696E-3</v>
      </c>
      <c r="E162">
        <f>ROUND(Table47[[#This Row],[Normed]]*$B$6,0)</f>
        <v>5</v>
      </c>
    </row>
    <row r="163" spans="1:5">
      <c r="A163" t="s">
        <v>401</v>
      </c>
      <c r="B163" t="s">
        <v>402</v>
      </c>
      <c r="C163">
        <v>107558</v>
      </c>
      <c r="D163">
        <f>Table47[[#This Row],[Population 2022]]/$C$413</f>
        <v>1.292187846374894E-3</v>
      </c>
      <c r="E163">
        <f>ROUND(Table47[[#This Row],[Normed]]*$B$6,0)</f>
        <v>3</v>
      </c>
    </row>
    <row r="164" spans="1:5">
      <c r="A164" t="s">
        <v>403</v>
      </c>
      <c r="B164" t="s">
        <v>404</v>
      </c>
      <c r="C164">
        <v>179245</v>
      </c>
      <c r="D164">
        <f>Table47[[#This Row],[Population 2022]]/$C$413</f>
        <v>2.1534261563386069E-3</v>
      </c>
      <c r="E164">
        <f>ROUND(Table47[[#This Row],[Normed]]*$B$6,0)</f>
        <v>4</v>
      </c>
    </row>
    <row r="165" spans="1:5">
      <c r="A165" t="s">
        <v>405</v>
      </c>
      <c r="B165" t="s">
        <v>406</v>
      </c>
      <c r="C165">
        <v>98829</v>
      </c>
      <c r="D165">
        <f>Table47[[#This Row],[Population 2022]]/$C$413</f>
        <v>1.1873187737721452E-3</v>
      </c>
      <c r="E165">
        <f>ROUND(Table47[[#This Row],[Normed]]*$B$6,0)</f>
        <v>2</v>
      </c>
    </row>
    <row r="166" spans="1:5">
      <c r="A166" t="s">
        <v>407</v>
      </c>
      <c r="B166" t="s">
        <v>408</v>
      </c>
      <c r="C166">
        <v>219521</v>
      </c>
      <c r="D166">
        <f>Table47[[#This Row],[Population 2022]]/$C$413</f>
        <v>2.6372967907925316E-3</v>
      </c>
      <c r="E166">
        <f>ROUND(Table47[[#This Row],[Normed]]*$B$6,0)</f>
        <v>5</v>
      </c>
    </row>
    <row r="167" spans="1:5">
      <c r="A167" t="s">
        <v>409</v>
      </c>
      <c r="B167" t="s">
        <v>410</v>
      </c>
      <c r="C167">
        <v>75574</v>
      </c>
      <c r="D167">
        <f>Table47[[#This Row],[Population 2022]]/$C$413</f>
        <v>9.0793622326499409E-4</v>
      </c>
      <c r="E167">
        <f>ROUND(Table47[[#This Row],[Normed]]*$B$6,0)</f>
        <v>2</v>
      </c>
    </row>
    <row r="168" spans="1:5">
      <c r="A168" t="s">
        <v>411</v>
      </c>
      <c r="B168" t="s">
        <v>412</v>
      </c>
      <c r="C168">
        <v>111955</v>
      </c>
      <c r="D168">
        <f>Table47[[#This Row],[Population 2022]]/$C$413</f>
        <v>1.3450128334563795E-3</v>
      </c>
      <c r="E168">
        <f>ROUND(Table47[[#This Row],[Normed]]*$B$6,0)</f>
        <v>3</v>
      </c>
    </row>
    <row r="169" spans="1:5">
      <c r="A169" t="s">
        <v>413</v>
      </c>
      <c r="B169" t="s">
        <v>414</v>
      </c>
      <c r="C169">
        <v>172545</v>
      </c>
      <c r="D169">
        <f>Table47[[#This Row],[Population 2022]]/$C$413</f>
        <v>2.0729332262849447E-3</v>
      </c>
      <c r="E169">
        <f>ROUND(Table47[[#This Row],[Normed]]*$B$6,0)</f>
        <v>4</v>
      </c>
    </row>
    <row r="170" spans="1:5">
      <c r="A170" t="s">
        <v>415</v>
      </c>
      <c r="B170" t="s">
        <v>416</v>
      </c>
      <c r="C170">
        <v>117336</v>
      </c>
      <c r="D170">
        <f>Table47[[#This Row],[Population 2022]]/$C$413</f>
        <v>1.4096594687726116E-3</v>
      </c>
      <c r="E170">
        <f>ROUND(Table47[[#This Row],[Normed]]*$B$6,0)</f>
        <v>3</v>
      </c>
    </row>
    <row r="171" spans="1:5">
      <c r="A171" t="s">
        <v>418</v>
      </c>
      <c r="B171" t="s">
        <v>419</v>
      </c>
      <c r="C171">
        <v>563290</v>
      </c>
      <c r="D171">
        <f>Table47[[#This Row],[Population 2022]]/$C$413</f>
        <v>6.7672929208846761E-3</v>
      </c>
      <c r="E171">
        <f>ROUND(Table47[[#This Row],[Normed]]*$B$6,0)</f>
        <v>14</v>
      </c>
    </row>
    <row r="172" spans="1:5">
      <c r="A172" t="s">
        <v>420</v>
      </c>
      <c r="B172" t="s">
        <v>421</v>
      </c>
      <c r="C172">
        <v>113173</v>
      </c>
      <c r="D172">
        <f>Table47[[#This Row],[Population 2022]]/$C$413</f>
        <v>1.3596457273079257E-3</v>
      </c>
      <c r="E172">
        <f>ROUND(Table47[[#This Row],[Normed]]*$B$6,0)</f>
        <v>3</v>
      </c>
    </row>
    <row r="173" spans="1:5">
      <c r="A173" t="s">
        <v>423</v>
      </c>
      <c r="B173" t="s">
        <v>422</v>
      </c>
      <c r="C173">
        <v>1853935</v>
      </c>
      <c r="D173">
        <f>Table47[[#This Row],[Population 2022]]/$C$413</f>
        <v>2.2272934370005385E-2</v>
      </c>
      <c r="E173">
        <f>ROUND(Table47[[#This Row],[Normed]]*$B$6,0)</f>
        <v>46</v>
      </c>
    </row>
    <row r="174" spans="1:5">
      <c r="A174" t="s">
        <v>424</v>
      </c>
      <c r="B174" t="s">
        <v>425</v>
      </c>
      <c r="C174">
        <v>159631</v>
      </c>
      <c r="D174">
        <f>Table47[[#This Row],[Population 2022]]/$C$413</f>
        <v>1.9177861070740502E-3</v>
      </c>
      <c r="E174">
        <f>ROUND(Table47[[#This Row],[Normed]]*$B$6,0)</f>
        <v>4</v>
      </c>
    </row>
    <row r="175" spans="1:5">
      <c r="A175" t="s">
        <v>426</v>
      </c>
      <c r="B175" t="s">
        <v>427</v>
      </c>
      <c r="C175">
        <v>759224</v>
      </c>
      <c r="D175">
        <f>Table47[[#This Row],[Population 2022]]/$C$413</f>
        <v>9.1212185562778453E-3</v>
      </c>
      <c r="E175">
        <f>ROUND(Table47[[#This Row],[Normed]]*$B$6,0)</f>
        <v>19</v>
      </c>
    </row>
    <row r="176" spans="1:5">
      <c r="A176" t="s">
        <v>428</v>
      </c>
      <c r="B176" t="s">
        <v>429</v>
      </c>
      <c r="C176">
        <v>131295</v>
      </c>
      <c r="D176">
        <f>Table47[[#This Row],[Population 2022]]/$C$413</f>
        <v>1.5773610822978458E-3</v>
      </c>
      <c r="E176">
        <f>ROUND(Table47[[#This Row],[Normed]]*$B$6,0)</f>
        <v>3</v>
      </c>
    </row>
    <row r="177" spans="1:5">
      <c r="A177" t="s">
        <v>430</v>
      </c>
      <c r="B177" t="s">
        <v>431</v>
      </c>
      <c r="C177">
        <v>278950</v>
      </c>
      <c r="D177">
        <f>Table47[[#This Row],[Population 2022]]/$C$413</f>
        <v>3.3512690803685144E-3</v>
      </c>
      <c r="E177">
        <f>ROUND(Table47[[#This Row],[Normed]]*$B$6,0)</f>
        <v>7</v>
      </c>
    </row>
    <row r="178" spans="1:5">
      <c r="A178" t="s">
        <v>432</v>
      </c>
      <c r="B178" t="s">
        <v>433</v>
      </c>
      <c r="C178">
        <v>271166</v>
      </c>
      <c r="D178">
        <f>Table47[[#This Row],[Population 2022]]/$C$413</f>
        <v>3.2577531150643794E-3</v>
      </c>
      <c r="E178">
        <f>ROUND(Table47[[#This Row],[Normed]]*$B$6,0)</f>
        <v>7</v>
      </c>
    </row>
    <row r="179" spans="1:5">
      <c r="A179" t="s">
        <v>434</v>
      </c>
      <c r="B179" t="s">
        <v>435</v>
      </c>
      <c r="C179">
        <v>296900</v>
      </c>
      <c r="D179">
        <f>Table47[[#This Row],[Population 2022]]/$C$413</f>
        <v>3.5669180496913852E-3</v>
      </c>
      <c r="E179">
        <f>ROUND(Table47[[#This Row],[Normed]]*$B$6,0)</f>
        <v>7</v>
      </c>
    </row>
    <row r="180" spans="1:5">
      <c r="A180" t="s">
        <v>436</v>
      </c>
      <c r="B180" t="s">
        <v>437</v>
      </c>
      <c r="C180">
        <v>276307</v>
      </c>
      <c r="D180">
        <f>Table47[[#This Row],[Population 2022]]/$C$413</f>
        <v>3.3195164215428681E-3</v>
      </c>
      <c r="E180">
        <f>ROUND(Table47[[#This Row],[Normed]]*$B$6,0)</f>
        <v>7</v>
      </c>
    </row>
    <row r="181" spans="1:5">
      <c r="A181" t="s">
        <v>438</v>
      </c>
      <c r="B181" t="s">
        <v>439</v>
      </c>
      <c r="C181">
        <v>237041</v>
      </c>
      <c r="D181">
        <f>Table47[[#This Row],[Population 2022]]/$C$413</f>
        <v>2.8477797959477794E-3</v>
      </c>
      <c r="E181">
        <f>ROUND(Table47[[#This Row],[Normed]]*$B$6,0)</f>
        <v>6</v>
      </c>
    </row>
    <row r="182" spans="1:5">
      <c r="A182" t="s">
        <v>440</v>
      </c>
      <c r="B182" t="s">
        <v>441</v>
      </c>
      <c r="C182">
        <v>423465</v>
      </c>
      <c r="D182">
        <f>Table47[[#This Row],[Population 2022]]/$C$413</f>
        <v>5.0874535261453769E-3</v>
      </c>
      <c r="E182">
        <f>ROUND(Table47[[#This Row],[Normed]]*$B$6,0)</f>
        <v>11</v>
      </c>
    </row>
    <row r="183" spans="1:5">
      <c r="A183" t="s">
        <v>442</v>
      </c>
      <c r="B183" t="s">
        <v>443</v>
      </c>
      <c r="C183">
        <v>239276</v>
      </c>
      <c r="D183">
        <f>Table47[[#This Row],[Population 2022]]/$C$413</f>
        <v>2.874630795749262E-3</v>
      </c>
      <c r="E183">
        <f>ROUND(Table47[[#This Row],[Normed]]*$B$6,0)</f>
        <v>6</v>
      </c>
    </row>
    <row r="184" spans="1:5">
      <c r="A184" t="s">
        <v>444</v>
      </c>
      <c r="B184" t="s">
        <v>445</v>
      </c>
      <c r="C184">
        <v>96953</v>
      </c>
      <c r="D184">
        <f>Table47[[#This Row],[Population 2022]]/$C$413</f>
        <v>1.1647807533571198E-3</v>
      </c>
      <c r="E184">
        <f>ROUND(Table47[[#This Row],[Normed]]*$B$6,0)</f>
        <v>2</v>
      </c>
    </row>
    <row r="185" spans="1:5">
      <c r="A185" t="s">
        <v>446</v>
      </c>
      <c r="B185" t="s">
        <v>447</v>
      </c>
      <c r="C185">
        <v>357466</v>
      </c>
      <c r="D185">
        <f>Table47[[#This Row],[Population 2022]]/$C$413</f>
        <v>4.2945501096361763E-3</v>
      </c>
      <c r="E185">
        <f>ROUND(Table47[[#This Row],[Normed]]*$B$6,0)</f>
        <v>9</v>
      </c>
    </row>
    <row r="186" spans="1:5">
      <c r="A186" t="s">
        <v>448</v>
      </c>
      <c r="B186" t="s">
        <v>449</v>
      </c>
      <c r="C186">
        <v>187229</v>
      </c>
      <c r="D186">
        <f>Table47[[#This Row],[Population 2022]]/$C$413</f>
        <v>2.2493448956741944E-3</v>
      </c>
      <c r="E186">
        <f>ROUND(Table47[[#This Row],[Normed]]*$B$6,0)</f>
        <v>5</v>
      </c>
    </row>
    <row r="187" spans="1:5">
      <c r="A187" t="s">
        <v>450</v>
      </c>
      <c r="B187" t="s">
        <v>451</v>
      </c>
      <c r="C187">
        <v>311661</v>
      </c>
      <c r="D187">
        <f>Table47[[#This Row],[Population 2022]]/$C$413</f>
        <v>3.7442547870827443E-3</v>
      </c>
      <c r="E187">
        <f>ROUND(Table47[[#This Row],[Normed]]*$B$6,0)</f>
        <v>8</v>
      </c>
    </row>
    <row r="188" spans="1:5">
      <c r="A188" t="s">
        <v>453</v>
      </c>
      <c r="B188" t="s">
        <v>18961</v>
      </c>
      <c r="C188">
        <v>272874</v>
      </c>
      <c r="D188">
        <f>Table47[[#This Row],[Population 2022]]/$C$413</f>
        <v>3.2782728052929842E-3</v>
      </c>
      <c r="E188">
        <f>ROUND(Table47[[#This Row],[Normed]]*$B$6,0)</f>
        <v>7</v>
      </c>
    </row>
    <row r="189" spans="1:5">
      <c r="A189" t="s">
        <v>454</v>
      </c>
      <c r="B189" t="s">
        <v>455</v>
      </c>
      <c r="C189">
        <v>253364</v>
      </c>
      <c r="D189">
        <f>Table47[[#This Row],[Population 2022]]/$C$413</f>
        <v>3.0438821985247833E-3</v>
      </c>
      <c r="E189">
        <f>ROUND(Table47[[#This Row],[Normed]]*$B$6,0)</f>
        <v>6</v>
      </c>
    </row>
    <row r="190" spans="1:5">
      <c r="A190" t="s">
        <v>456</v>
      </c>
      <c r="B190" t="s">
        <v>457</v>
      </c>
      <c r="C190">
        <v>172759</v>
      </c>
      <c r="D190">
        <f>Table47[[#This Row],[Population 2022]]/$C$413</f>
        <v>2.0755041944985988E-3</v>
      </c>
      <c r="E190">
        <f>ROUND(Table47[[#This Row],[Normed]]*$B$6,0)</f>
        <v>4</v>
      </c>
    </row>
    <row r="191" spans="1:5">
      <c r="A191" t="s">
        <v>458</v>
      </c>
      <c r="B191" t="s">
        <v>459</v>
      </c>
      <c r="C191">
        <v>246097</v>
      </c>
      <c r="D191">
        <f>Table47[[#This Row],[Population 2022]]/$C$413</f>
        <v>2.9565774040919532E-3</v>
      </c>
      <c r="E191">
        <f>ROUND(Table47[[#This Row],[Normed]]*$B$6,0)</f>
        <v>6</v>
      </c>
    </row>
    <row r="192" spans="1:5">
      <c r="A192" t="s">
        <v>460</v>
      </c>
      <c r="B192" t="s">
        <v>461</v>
      </c>
      <c r="C192">
        <v>105671</v>
      </c>
      <c r="D192">
        <f>Table47[[#This Row],[Population 2022]]/$C$413</f>
        <v>1.2695176733881386E-3</v>
      </c>
      <c r="E192">
        <f>ROUND(Table47[[#This Row],[Normed]]*$B$6,0)</f>
        <v>3</v>
      </c>
    </row>
    <row r="193" spans="1:5">
      <c r="A193" t="s">
        <v>462</v>
      </c>
      <c r="B193" t="s">
        <v>463</v>
      </c>
      <c r="C193">
        <v>200406</v>
      </c>
      <c r="D193">
        <f>Table47[[#This Row],[Population 2022]]/$C$413</f>
        <v>2.4076516627364493E-3</v>
      </c>
      <c r="E193">
        <f>ROUND(Table47[[#This Row],[Normed]]*$B$6,0)</f>
        <v>5</v>
      </c>
    </row>
    <row r="194" spans="1:5">
      <c r="A194" t="s">
        <v>464</v>
      </c>
      <c r="B194" t="s">
        <v>465</v>
      </c>
      <c r="C194">
        <v>223572</v>
      </c>
      <c r="D194">
        <f>Table47[[#This Row],[Population 2022]]/$C$413</f>
        <v>2.6859649787996038E-3</v>
      </c>
      <c r="E194">
        <f>ROUND(Table47[[#This Row],[Normed]]*$B$6,0)</f>
        <v>6</v>
      </c>
    </row>
    <row r="195" spans="1:5">
      <c r="A195" t="s">
        <v>466</v>
      </c>
      <c r="B195" t="s">
        <v>467</v>
      </c>
      <c r="C195">
        <v>120163</v>
      </c>
      <c r="D195">
        <f>Table47[[#This Row],[Population 2022]]/$C$413</f>
        <v>1.443622679707194E-3</v>
      </c>
      <c r="E195">
        <f>ROUND(Table47[[#This Row],[Normed]]*$B$6,0)</f>
        <v>3</v>
      </c>
    </row>
    <row r="196" spans="1:5">
      <c r="A196" t="s">
        <v>468</v>
      </c>
      <c r="B196" t="s">
        <v>469</v>
      </c>
      <c r="C196">
        <v>237268</v>
      </c>
      <c r="D196">
        <f>Table47[[#This Row],[Population 2022]]/$C$413</f>
        <v>2.8505069444734778E-3</v>
      </c>
      <c r="E196">
        <f>ROUND(Table47[[#This Row],[Normed]]*$B$6,0)</f>
        <v>6</v>
      </c>
    </row>
    <row r="197" spans="1:5">
      <c r="A197" t="s">
        <v>470</v>
      </c>
      <c r="B197" t="s">
        <v>471</v>
      </c>
      <c r="C197">
        <v>180052</v>
      </c>
      <c r="D197">
        <f>Table47[[#This Row],[Population 2022]]/$C$413</f>
        <v>2.1631213495555178E-3</v>
      </c>
      <c r="E197">
        <f>ROUND(Table47[[#This Row],[Normed]]*$B$6,0)</f>
        <v>4</v>
      </c>
    </row>
    <row r="198" spans="1:5">
      <c r="A198" t="s">
        <v>472</v>
      </c>
      <c r="B198" t="s">
        <v>473</v>
      </c>
      <c r="C198">
        <v>156513</v>
      </c>
      <c r="D198">
        <f>Table47[[#This Row],[Population 2022]]/$C$413</f>
        <v>1.8803268599237042E-3</v>
      </c>
      <c r="E198">
        <f>ROUND(Table47[[#This Row],[Normed]]*$B$6,0)</f>
        <v>4</v>
      </c>
    </row>
    <row r="199" spans="1:5">
      <c r="A199" t="s">
        <v>474</v>
      </c>
      <c r="B199" t="s">
        <v>475</v>
      </c>
      <c r="C199">
        <v>99714</v>
      </c>
      <c r="D199">
        <f>Table47[[#This Row],[Population 2022]]/$C$413</f>
        <v>1.197951048861323E-3</v>
      </c>
      <c r="E199">
        <f>ROUND(Table47[[#This Row],[Normed]]*$B$6,0)</f>
        <v>2</v>
      </c>
    </row>
    <row r="200" spans="1:5">
      <c r="A200" t="s">
        <v>476</v>
      </c>
      <c r="B200" t="s">
        <v>477</v>
      </c>
      <c r="C200">
        <v>208400</v>
      </c>
      <c r="D200">
        <f>Table47[[#This Row],[Population 2022]]/$C$413</f>
        <v>2.5036905407736097E-3</v>
      </c>
      <c r="E200">
        <f>ROUND(Table47[[#This Row],[Normed]]*$B$6,0)</f>
        <v>5</v>
      </c>
    </row>
    <row r="201" spans="1:5">
      <c r="A201" t="s">
        <v>478</v>
      </c>
      <c r="B201" t="s">
        <v>479</v>
      </c>
      <c r="C201">
        <v>95740</v>
      </c>
      <c r="D201">
        <f>Table47[[#This Row],[Population 2022]]/$C$413</f>
        <v>1.1502079288563598E-3</v>
      </c>
      <c r="E201">
        <f>ROUND(Table47[[#This Row],[Normed]]*$B$6,0)</f>
        <v>2</v>
      </c>
    </row>
    <row r="202" spans="1:5">
      <c r="A202" t="s">
        <v>480</v>
      </c>
      <c r="B202" t="s">
        <v>481</v>
      </c>
      <c r="C202">
        <v>257525</v>
      </c>
      <c r="D202">
        <f>Table47[[#This Row],[Population 2022]]/$C$413</f>
        <v>3.0938719122491545E-3</v>
      </c>
      <c r="E202">
        <f>ROUND(Table47[[#This Row],[Normed]]*$B$6,0)</f>
        <v>6</v>
      </c>
    </row>
    <row r="203" spans="1:5">
      <c r="A203" t="s">
        <v>482</v>
      </c>
      <c r="B203" t="s">
        <v>18962</v>
      </c>
      <c r="C203">
        <v>217796</v>
      </c>
      <c r="D203">
        <f>Table47[[#This Row],[Population 2022]]/$C$413</f>
        <v>2.6165728647712526E-3</v>
      </c>
      <c r="E203">
        <f>ROUND(Table47[[#This Row],[Normed]]*$B$6,0)</f>
        <v>5</v>
      </c>
    </row>
    <row r="204" spans="1:5">
      <c r="A204" t="s">
        <v>484</v>
      </c>
      <c r="B204" t="s">
        <v>485</v>
      </c>
      <c r="C204">
        <v>225900</v>
      </c>
      <c r="D204">
        <f>Table47[[#This Row],[Population 2022]]/$C$413</f>
        <v>2.7139332685257121E-3</v>
      </c>
      <c r="E204">
        <f>ROUND(Table47[[#This Row],[Normed]]*$B$6,0)</f>
        <v>6</v>
      </c>
    </row>
    <row r="205" spans="1:5">
      <c r="A205" t="s">
        <v>486</v>
      </c>
      <c r="B205" t="s">
        <v>487</v>
      </c>
      <c r="C205">
        <v>158449</v>
      </c>
      <c r="D205">
        <f>Table47[[#This Row],[Population 2022]]/$C$413</f>
        <v>1.9035857125481654E-3</v>
      </c>
      <c r="E205">
        <f>ROUND(Table47[[#This Row],[Normed]]*$B$6,0)</f>
        <v>4</v>
      </c>
    </row>
    <row r="206" spans="1:5">
      <c r="A206" t="s">
        <v>91</v>
      </c>
      <c r="B206" t="s">
        <v>488</v>
      </c>
      <c r="C206">
        <v>235451</v>
      </c>
      <c r="D206">
        <f>Table47[[#This Row],[Population 2022]]/$C$413</f>
        <v>2.8286777423977309E-3</v>
      </c>
      <c r="E206">
        <f>ROUND(Table47[[#This Row],[Normed]]*$B$6,0)</f>
        <v>6</v>
      </c>
    </row>
    <row r="207" spans="1:5">
      <c r="A207" t="s">
        <v>489</v>
      </c>
      <c r="B207" t="s">
        <v>490</v>
      </c>
      <c r="C207">
        <v>211899</v>
      </c>
      <c r="D207">
        <f>Table47[[#This Row],[Population 2022]]/$C$413</f>
        <v>2.545727072453873E-3</v>
      </c>
      <c r="E207">
        <f>ROUND(Table47[[#This Row],[Normed]]*$B$6,0)</f>
        <v>5</v>
      </c>
    </row>
    <row r="208" spans="1:5">
      <c r="A208" t="s">
        <v>492</v>
      </c>
      <c r="B208" t="s">
        <v>493</v>
      </c>
      <c r="C208">
        <v>248823</v>
      </c>
      <c r="D208">
        <f>Table47[[#This Row],[Population 2022]]/$C$413</f>
        <v>2.9893272141406518E-3</v>
      </c>
      <c r="E208">
        <f>ROUND(Table47[[#This Row],[Normed]]*$B$6,0)</f>
        <v>6</v>
      </c>
    </row>
    <row r="209" spans="1:5">
      <c r="A209" t="s">
        <v>494</v>
      </c>
      <c r="B209" t="s">
        <v>495</v>
      </c>
      <c r="C209">
        <v>103694</v>
      </c>
      <c r="D209">
        <f>Table47[[#This Row],[Population 2022]]/$C$413</f>
        <v>1.2457662520872297E-3</v>
      </c>
      <c r="E209">
        <f>ROUND(Table47[[#This Row],[Normed]]*$B$6,0)</f>
        <v>3</v>
      </c>
    </row>
    <row r="210" spans="1:5">
      <c r="A210" t="s">
        <v>496</v>
      </c>
      <c r="B210" t="s">
        <v>497</v>
      </c>
      <c r="C210">
        <v>123949</v>
      </c>
      <c r="D210">
        <f>Table47[[#This Row],[Population 2022]]/$C$413</f>
        <v>1.4891071921225919E-3</v>
      </c>
      <c r="E210">
        <f>ROUND(Table47[[#This Row],[Normed]]*$B$6,0)</f>
        <v>3</v>
      </c>
    </row>
    <row r="211" spans="1:5">
      <c r="A211" t="s">
        <v>498</v>
      </c>
      <c r="B211" t="s">
        <v>499</v>
      </c>
      <c r="C211">
        <v>177919</v>
      </c>
      <c r="D211">
        <f>Table47[[#This Row],[Population 2022]]/$C$413</f>
        <v>2.137495764510076E-3</v>
      </c>
      <c r="E211">
        <f>ROUND(Table47[[#This Row],[Normed]]*$B$6,0)</f>
        <v>4</v>
      </c>
    </row>
    <row r="212" spans="1:5">
      <c r="A212" t="s">
        <v>500</v>
      </c>
      <c r="B212" t="s">
        <v>501</v>
      </c>
      <c r="C212">
        <v>134050</v>
      </c>
      <c r="D212">
        <f>Table47[[#This Row],[Population 2022]]/$C$413</f>
        <v>1.6104592945811055E-3</v>
      </c>
      <c r="E212">
        <f>ROUND(Table47[[#This Row],[Normed]]*$B$6,0)</f>
        <v>3</v>
      </c>
    </row>
    <row r="213" spans="1:5">
      <c r="A213" t="s">
        <v>502</v>
      </c>
      <c r="B213" t="s">
        <v>503</v>
      </c>
      <c r="C213">
        <v>91379</v>
      </c>
      <c r="D213">
        <f>Table47[[#This Row],[Population 2022]]/$C$413</f>
        <v>1.0978154411005359E-3</v>
      </c>
      <c r="E213">
        <f>ROUND(Table47[[#This Row],[Normed]]*$B$6,0)</f>
        <v>2</v>
      </c>
    </row>
    <row r="214" spans="1:5">
      <c r="A214" t="s">
        <v>504</v>
      </c>
      <c r="B214" t="s">
        <v>505</v>
      </c>
      <c r="C214">
        <v>131765</v>
      </c>
      <c r="D214">
        <f>Table47[[#This Row],[Population 2022]]/$C$413</f>
        <v>1.5830076012717594E-3</v>
      </c>
      <c r="E214">
        <f>ROUND(Table47[[#This Row],[Normed]]*$B$6,0)</f>
        <v>3</v>
      </c>
    </row>
    <row r="215" spans="1:5">
      <c r="A215" t="s">
        <v>506</v>
      </c>
      <c r="B215" t="s">
        <v>507</v>
      </c>
      <c r="C215">
        <v>136960</v>
      </c>
      <c r="D215">
        <f>Table47[[#This Row],[Population 2022]]/$C$413</f>
        <v>1.6454196567387408E-3</v>
      </c>
      <c r="E215">
        <f>ROUND(Table47[[#This Row],[Normed]]*$B$6,0)</f>
        <v>3</v>
      </c>
    </row>
    <row r="216" spans="1:5">
      <c r="A216" t="s">
        <v>508</v>
      </c>
      <c r="B216" t="s">
        <v>509</v>
      </c>
      <c r="C216">
        <v>119224</v>
      </c>
      <c r="D216">
        <f>Table47[[#This Row],[Population 2022]]/$C$413</f>
        <v>1.4323416556295241E-3</v>
      </c>
      <c r="E216">
        <f>ROUND(Table47[[#This Row],[Normed]]*$B$6,0)</f>
        <v>3</v>
      </c>
    </row>
    <row r="217" spans="1:5">
      <c r="A217" t="s">
        <v>510</v>
      </c>
      <c r="B217" t="s">
        <v>511</v>
      </c>
      <c r="C217">
        <v>323661</v>
      </c>
      <c r="D217">
        <f>Table47[[#This Row],[Population 2022]]/$C$413</f>
        <v>3.8884212289699003E-3</v>
      </c>
      <c r="E217">
        <f>ROUND(Table47[[#This Row],[Normed]]*$B$6,0)</f>
        <v>8</v>
      </c>
    </row>
    <row r="218" spans="1:5">
      <c r="A218" t="s">
        <v>513</v>
      </c>
      <c r="B218" t="s">
        <v>514</v>
      </c>
      <c r="C218">
        <v>218839</v>
      </c>
      <c r="D218">
        <f>Table47[[#This Row],[Population 2022]]/$C$413</f>
        <v>2.6291033313452783E-3</v>
      </c>
      <c r="E218">
        <f>ROUND(Table47[[#This Row],[Normed]]*$B$6,0)</f>
        <v>5</v>
      </c>
    </row>
    <row r="219" spans="1:5">
      <c r="A219" t="s">
        <v>515</v>
      </c>
      <c r="B219" t="s">
        <v>516</v>
      </c>
      <c r="C219">
        <v>148963</v>
      </c>
      <c r="D219">
        <f>Table47[[#This Row],[Population 2022]]/$C$413</f>
        <v>1.7896221402363686E-3</v>
      </c>
      <c r="E219">
        <f>ROUND(Table47[[#This Row],[Normed]]*$B$6,0)</f>
        <v>4</v>
      </c>
    </row>
    <row r="220" spans="1:5">
      <c r="A220" t="s">
        <v>517</v>
      </c>
      <c r="B220" t="s">
        <v>518</v>
      </c>
      <c r="C220">
        <v>274773</v>
      </c>
      <c r="D220">
        <f>Table47[[#This Row],[Population 2022]]/$C$413</f>
        <v>3.3010871447216269E-3</v>
      </c>
      <c r="E220">
        <f>ROUND(Table47[[#This Row],[Normed]]*$B$6,0)</f>
        <v>7</v>
      </c>
    </row>
    <row r="221" spans="1:5">
      <c r="A221" t="s">
        <v>519</v>
      </c>
      <c r="B221" t="s">
        <v>520</v>
      </c>
      <c r="C221">
        <v>69862</v>
      </c>
      <c r="D221">
        <f>Table47[[#This Row],[Population 2022]]/$C$413</f>
        <v>8.393129969267079E-4</v>
      </c>
      <c r="E221">
        <f>ROUND(Table47[[#This Row],[Normed]]*$B$6,0)</f>
        <v>2</v>
      </c>
    </row>
    <row r="222" spans="1:5">
      <c r="A222" t="s">
        <v>521</v>
      </c>
      <c r="B222" t="s">
        <v>18963</v>
      </c>
      <c r="C222">
        <v>121773</v>
      </c>
      <c r="D222">
        <f>Table47[[#This Row],[Population 2022]]/$C$413</f>
        <v>1.4629650106603876E-3</v>
      </c>
      <c r="E222">
        <f>ROUND(Table47[[#This Row],[Normed]]*$B$6,0)</f>
        <v>3</v>
      </c>
    </row>
    <row r="223" spans="1:5">
      <c r="A223" t="s">
        <v>523</v>
      </c>
      <c r="B223" t="s">
        <v>524</v>
      </c>
      <c r="C223">
        <v>158108</v>
      </c>
      <c r="D223">
        <f>Table47[[#This Row],[Population 2022]]/$C$413</f>
        <v>1.8994889828245387E-3</v>
      </c>
      <c r="E223">
        <f>ROUND(Table47[[#This Row],[Normed]]*$B$6,0)</f>
        <v>4</v>
      </c>
    </row>
    <row r="224" spans="1:5">
      <c r="A224" t="s">
        <v>525</v>
      </c>
      <c r="B224" t="s">
        <v>526</v>
      </c>
      <c r="C224">
        <v>1157541</v>
      </c>
      <c r="D224">
        <f>Table47[[#This Row],[Population 2022]]/$C$413</f>
        <v>1.3906547275708373E-2</v>
      </c>
      <c r="E224">
        <f>ROUND(Table47[[#This Row],[Normed]]*$B$6,0)</f>
        <v>29</v>
      </c>
    </row>
    <row r="225" spans="1:5">
      <c r="A225" t="s">
        <v>528</v>
      </c>
      <c r="B225" t="s">
        <v>529</v>
      </c>
      <c r="C225">
        <v>179915</v>
      </c>
      <c r="D225">
        <f>Table47[[#This Row],[Population 2022]]/$C$413</f>
        <v>2.161475449343973E-3</v>
      </c>
      <c r="E225">
        <f>ROUND(Table47[[#This Row],[Normed]]*$B$6,0)</f>
        <v>4</v>
      </c>
    </row>
    <row r="226" spans="1:5">
      <c r="A226" t="s">
        <v>530</v>
      </c>
      <c r="B226" t="s">
        <v>531</v>
      </c>
      <c r="C226">
        <v>199603</v>
      </c>
      <c r="D226">
        <f>Table47[[#This Row],[Population 2022]]/$C$413</f>
        <v>2.3980045250001671E-3</v>
      </c>
      <c r="E226">
        <f>ROUND(Table47[[#This Row],[Normed]]*$B$6,0)</f>
        <v>5</v>
      </c>
    </row>
    <row r="227" spans="1:5">
      <c r="A227" t="s">
        <v>532</v>
      </c>
      <c r="B227" t="s">
        <v>533</v>
      </c>
      <c r="C227">
        <v>257548</v>
      </c>
      <c r="D227">
        <f>Table47[[#This Row],[Population 2022]]/$C$413</f>
        <v>3.0941482312627716E-3</v>
      </c>
      <c r="E227">
        <f>ROUND(Table47[[#This Row],[Normed]]*$B$6,0)</f>
        <v>6</v>
      </c>
    </row>
    <row r="228" spans="1:5">
      <c r="A228" t="s">
        <v>534</v>
      </c>
      <c r="B228" t="s">
        <v>535</v>
      </c>
      <c r="C228">
        <v>48472</v>
      </c>
      <c r="D228">
        <f>Table47[[#This Row],[Population 2022]]/$C$413</f>
        <v>5.8233631426285221E-4</v>
      </c>
      <c r="E228">
        <f>ROUND(Table47[[#This Row],[Normed]]*$B$6,0)</f>
        <v>1</v>
      </c>
    </row>
    <row r="229" spans="1:5">
      <c r="A229" t="s">
        <v>536</v>
      </c>
      <c r="B229" t="s">
        <v>18964</v>
      </c>
      <c r="C229">
        <v>185129</v>
      </c>
      <c r="D229">
        <f>Table47[[#This Row],[Population 2022]]/$C$413</f>
        <v>2.2241157683439423E-3</v>
      </c>
      <c r="E229">
        <f>ROUND(Table47[[#This Row],[Normed]]*$B$6,0)</f>
        <v>5</v>
      </c>
    </row>
    <row r="230" spans="1:5">
      <c r="A230" t="s">
        <v>537</v>
      </c>
      <c r="B230" t="s">
        <v>538</v>
      </c>
      <c r="C230">
        <v>115054</v>
      </c>
      <c r="D230">
        <f>Table47[[#This Row],[Population 2022]]/$C$413</f>
        <v>1.3822438170737375E-3</v>
      </c>
      <c r="E230">
        <f>ROUND(Table47[[#This Row],[Normed]]*$B$6,0)</f>
        <v>3</v>
      </c>
    </row>
    <row r="231" spans="1:5">
      <c r="A231" t="s">
        <v>539</v>
      </c>
      <c r="B231" t="s">
        <v>540</v>
      </c>
      <c r="C231">
        <v>165001</v>
      </c>
      <c r="D231">
        <f>Table47[[#This Row],[Population 2022]]/$C$413</f>
        <v>1.9823005898185527E-3</v>
      </c>
      <c r="E231">
        <f>ROUND(Table47[[#This Row],[Normed]]*$B$6,0)</f>
        <v>4</v>
      </c>
    </row>
    <row r="232" spans="1:5">
      <c r="A232" t="s">
        <v>541</v>
      </c>
      <c r="B232" t="s">
        <v>542</v>
      </c>
      <c r="C232">
        <v>142912</v>
      </c>
      <c r="D232">
        <f>Table47[[#This Row],[Population 2022]]/$C$413</f>
        <v>1.7169262119147701E-3</v>
      </c>
      <c r="E232">
        <f>ROUND(Table47[[#This Row],[Normed]]*$B$6,0)</f>
        <v>4</v>
      </c>
    </row>
    <row r="233" spans="1:5">
      <c r="A233" t="s">
        <v>543</v>
      </c>
      <c r="B233" t="s">
        <v>6</v>
      </c>
      <c r="C233">
        <v>206496</v>
      </c>
      <c r="D233">
        <f>Table47[[#This Row],[Population 2022]]/$C$413</f>
        <v>2.480816131994181E-3</v>
      </c>
      <c r="E233">
        <f>ROUND(Table47[[#This Row],[Normed]]*$B$6,0)</f>
        <v>5</v>
      </c>
    </row>
    <row r="234" spans="1:5">
      <c r="A234" t="s">
        <v>544</v>
      </c>
      <c r="B234" t="s">
        <v>545</v>
      </c>
      <c r="C234">
        <v>92894</v>
      </c>
      <c r="D234">
        <f>Table47[[#This Row],[Population 2022]]/$C$413</f>
        <v>1.1160164543887892E-3</v>
      </c>
      <c r="E234">
        <f>ROUND(Table47[[#This Row],[Normed]]*$B$6,0)</f>
        <v>2</v>
      </c>
    </row>
    <row r="235" spans="1:5">
      <c r="A235" t="s">
        <v>546</v>
      </c>
      <c r="B235" t="s">
        <v>547</v>
      </c>
      <c r="C235">
        <v>138507</v>
      </c>
      <c r="D235">
        <f>Table47[[#This Row],[Population 2022]]/$C$413</f>
        <v>1.6640051138720267E-3</v>
      </c>
      <c r="E235">
        <f>ROUND(Table47[[#This Row],[Normed]]*$B$6,0)</f>
        <v>3</v>
      </c>
    </row>
    <row r="236" spans="1:5">
      <c r="A236" t="s">
        <v>548</v>
      </c>
      <c r="B236" t="s">
        <v>549</v>
      </c>
      <c r="C236">
        <v>77522</v>
      </c>
      <c r="D236">
        <f>Table47[[#This Row],[Population 2022]]/$C$413</f>
        <v>9.3133924233134249E-4</v>
      </c>
      <c r="E236">
        <f>ROUND(Table47[[#This Row],[Normed]]*$B$6,0)</f>
        <v>2</v>
      </c>
    </row>
    <row r="237" spans="1:5">
      <c r="A237" t="s">
        <v>550</v>
      </c>
      <c r="B237" t="s">
        <v>551</v>
      </c>
      <c r="C237">
        <v>49523</v>
      </c>
      <c r="D237">
        <f>Table47[[#This Row],[Population 2022]]/$C$413</f>
        <v>5.9496289179813565E-4</v>
      </c>
      <c r="E237">
        <f>ROUND(Table47[[#This Row],[Normed]]*$B$6,0)</f>
        <v>1</v>
      </c>
    </row>
    <row r="238" spans="1:5">
      <c r="A238" t="s">
        <v>552</v>
      </c>
      <c r="B238" t="s">
        <v>18965</v>
      </c>
      <c r="C238">
        <v>170389</v>
      </c>
      <c r="D238">
        <f>Table47[[#This Row],[Population 2022]]/$C$413</f>
        <v>2.0470313222258857E-3</v>
      </c>
      <c r="E238">
        <f>ROUND(Table47[[#This Row],[Normed]]*$B$6,0)</f>
        <v>4</v>
      </c>
    </row>
    <row r="239" spans="1:5">
      <c r="A239" t="s">
        <v>554</v>
      </c>
      <c r="B239" t="s">
        <v>555</v>
      </c>
      <c r="C239">
        <v>165034</v>
      </c>
      <c r="D239">
        <f>Table47[[#This Row],[Population 2022]]/$C$413</f>
        <v>1.9826970475337424E-3</v>
      </c>
      <c r="E239">
        <f>ROUND(Table47[[#This Row],[Normed]]*$B$6,0)</f>
        <v>4</v>
      </c>
    </row>
    <row r="240" spans="1:5">
      <c r="A240" t="s">
        <v>556</v>
      </c>
      <c r="B240" t="s">
        <v>557</v>
      </c>
      <c r="C240">
        <v>75027</v>
      </c>
      <c r="D240">
        <f>Table47[[#This Row],[Population 2022]]/$C$413</f>
        <v>9.0136463628897126E-4</v>
      </c>
      <c r="E240">
        <f>ROUND(Table47[[#This Row],[Normed]]*$B$6,0)</f>
        <v>2</v>
      </c>
    </row>
    <row r="241" spans="1:5">
      <c r="A241" t="s">
        <v>558</v>
      </c>
      <c r="B241" t="s">
        <v>559</v>
      </c>
      <c r="C241">
        <v>126475</v>
      </c>
      <c r="D241">
        <f>Table47[[#This Row],[Population 2022]]/$C$413</f>
        <v>1.5194542281398381E-3</v>
      </c>
      <c r="E241">
        <f>ROUND(Table47[[#This Row],[Normed]]*$B$6,0)</f>
        <v>3</v>
      </c>
    </row>
    <row r="242" spans="1:5">
      <c r="A242" t="s">
        <v>84</v>
      </c>
      <c r="B242" t="s">
        <v>560</v>
      </c>
      <c r="C242">
        <v>190425</v>
      </c>
      <c r="D242">
        <f>Table47[[#This Row],[Population 2022]]/$C$413</f>
        <v>2.287741224696807E-3</v>
      </c>
      <c r="E242">
        <f>ROUND(Table47[[#This Row],[Normed]]*$B$6,0)</f>
        <v>5</v>
      </c>
    </row>
    <row r="243" spans="1:5">
      <c r="A243" t="s">
        <v>561</v>
      </c>
      <c r="B243" t="s">
        <v>562</v>
      </c>
      <c r="C243">
        <v>173980</v>
      </c>
      <c r="D243">
        <f>Table47[[#This Row],[Population 2022]]/$C$413</f>
        <v>2.0901731299606172E-3</v>
      </c>
      <c r="E243">
        <f>ROUND(Table47[[#This Row],[Normed]]*$B$6,0)</f>
        <v>4</v>
      </c>
    </row>
    <row r="244" spans="1:5">
      <c r="A244" t="s">
        <v>563</v>
      </c>
      <c r="B244" t="s">
        <v>564</v>
      </c>
      <c r="C244">
        <v>331397</v>
      </c>
      <c r="D244">
        <f>Table47[[#This Row],[Population 2022]]/$C$413</f>
        <v>3.9813605285064875E-3</v>
      </c>
      <c r="E244">
        <f>ROUND(Table47[[#This Row],[Normed]]*$B$6,0)</f>
        <v>8</v>
      </c>
    </row>
    <row r="245" spans="1:5">
      <c r="A245" t="s">
        <v>565</v>
      </c>
      <c r="B245" t="s">
        <v>566</v>
      </c>
      <c r="C245">
        <v>98971</v>
      </c>
      <c r="D245">
        <f>Table47[[#This Row],[Population 2022]]/$C$413</f>
        <v>1.1890247433344766E-3</v>
      </c>
      <c r="E245">
        <f>ROUND(Table47[[#This Row],[Normed]]*$B$6,0)</f>
        <v>2</v>
      </c>
    </row>
    <row r="246" spans="1:5">
      <c r="A246" t="s">
        <v>567</v>
      </c>
      <c r="B246" t="s">
        <v>568</v>
      </c>
      <c r="C246">
        <v>138722</v>
      </c>
      <c r="D246">
        <f>Table47[[#This Row],[Population 2022]]/$C$413</f>
        <v>1.6665880959558382E-3</v>
      </c>
      <c r="E246">
        <f>ROUND(Table47[[#This Row],[Normed]]*$B$6,0)</f>
        <v>3</v>
      </c>
    </row>
    <row r="247" spans="1:5">
      <c r="A247" t="s">
        <v>86</v>
      </c>
      <c r="B247" t="s">
        <v>569</v>
      </c>
      <c r="C247">
        <v>172421</v>
      </c>
      <c r="D247">
        <f>Table47[[#This Row],[Population 2022]]/$C$413</f>
        <v>2.0714435063854441E-3</v>
      </c>
      <c r="E247">
        <f>ROUND(Table47[[#This Row],[Normed]]*$B$6,0)</f>
        <v>4</v>
      </c>
    </row>
    <row r="248" spans="1:5">
      <c r="A248" t="s">
        <v>570</v>
      </c>
      <c r="B248" t="s">
        <v>571</v>
      </c>
      <c r="C248">
        <v>132091</v>
      </c>
      <c r="D248">
        <f>Table47[[#This Row],[Population 2022]]/$C$413</f>
        <v>1.5869241229430273E-3</v>
      </c>
      <c r="E248">
        <f>ROUND(Table47[[#This Row],[Normed]]*$B$6,0)</f>
        <v>3</v>
      </c>
    </row>
    <row r="249" spans="1:5">
      <c r="A249" t="s">
        <v>572</v>
      </c>
      <c r="B249" t="s">
        <v>573</v>
      </c>
      <c r="C249">
        <v>361550</v>
      </c>
      <c r="D249">
        <f>Table47[[#This Row],[Population 2022]]/$C$413</f>
        <v>4.3436147553584381E-3</v>
      </c>
      <c r="E249">
        <f>ROUND(Table47[[#This Row],[Normed]]*$B$6,0)</f>
        <v>9</v>
      </c>
    </row>
    <row r="250" spans="1:5">
      <c r="A250" t="s">
        <v>574</v>
      </c>
      <c r="B250" t="s">
        <v>575</v>
      </c>
      <c r="C250">
        <v>144805</v>
      </c>
      <c r="D250">
        <f>Table47[[#This Row],[Population 2022]]/$C$413</f>
        <v>1.7396684681224689E-3</v>
      </c>
      <c r="E250">
        <f>ROUND(Table47[[#This Row],[Normed]]*$B$6,0)</f>
        <v>4</v>
      </c>
    </row>
    <row r="251" spans="1:5">
      <c r="A251" t="s">
        <v>576</v>
      </c>
      <c r="B251" t="s">
        <v>577</v>
      </c>
      <c r="C251">
        <v>88430</v>
      </c>
      <c r="D251">
        <f>Table47[[#This Row],[Population 2022]]/$C$413</f>
        <v>1.0623865380067672E-3</v>
      </c>
      <c r="E251">
        <f>ROUND(Table47[[#This Row],[Normed]]*$B$6,0)</f>
        <v>2</v>
      </c>
    </row>
    <row r="252" spans="1:5">
      <c r="A252" t="s">
        <v>578</v>
      </c>
      <c r="B252" t="s">
        <v>579</v>
      </c>
      <c r="C252">
        <v>57455</v>
      </c>
      <c r="D252">
        <f>Table47[[#This Row],[Population 2022]]/$C$413</f>
        <v>6.902569098855458E-4</v>
      </c>
      <c r="E252">
        <f>ROUND(Table47[[#This Row],[Normed]]*$B$6,0)</f>
        <v>1</v>
      </c>
    </row>
    <row r="253" spans="1:5">
      <c r="A253" t="s">
        <v>581</v>
      </c>
      <c r="B253" t="s">
        <v>582</v>
      </c>
      <c r="C253">
        <v>619477</v>
      </c>
      <c r="D253">
        <f>Table47[[#This Row],[Population 2022]]/$C$413</f>
        <v>7.4423162434108124E-3</v>
      </c>
      <c r="E253">
        <f>ROUND(Table47[[#This Row],[Normed]]*$B$6,0)</f>
        <v>15</v>
      </c>
    </row>
    <row r="254" spans="1:5">
      <c r="A254" t="s">
        <v>583</v>
      </c>
      <c r="B254" t="s">
        <v>584</v>
      </c>
      <c r="C254">
        <v>495152</v>
      </c>
      <c r="D254">
        <f>Table47[[#This Row],[Population 2022]]/$C$413</f>
        <v>5.9486918361090898E-3</v>
      </c>
      <c r="E254">
        <f>ROUND(Table47[[#This Row],[Normed]]*$B$6,0)</f>
        <v>12</v>
      </c>
    </row>
    <row r="255" spans="1:5">
      <c r="A255" t="s">
        <v>585</v>
      </c>
      <c r="B255" t="s">
        <v>586</v>
      </c>
      <c r="C255">
        <v>579432</v>
      </c>
      <c r="D255">
        <f>Table47[[#This Row],[Population 2022]]/$C$413</f>
        <v>6.9612208129632156E-3</v>
      </c>
      <c r="E255">
        <f>ROUND(Table47[[#This Row],[Normed]]*$B$6,0)</f>
        <v>14</v>
      </c>
    </row>
    <row r="256" spans="1:5">
      <c r="A256" t="s">
        <v>587</v>
      </c>
      <c r="B256" t="s">
        <v>588</v>
      </c>
      <c r="C256">
        <v>227050</v>
      </c>
      <c r="D256">
        <f>Table47[[#This Row],[Population 2022]]/$C$413</f>
        <v>2.7277492192065646E-3</v>
      </c>
      <c r="E256">
        <f>ROUND(Table47[[#This Row],[Normed]]*$B$6,0)</f>
        <v>6</v>
      </c>
    </row>
    <row r="257" spans="1:5">
      <c r="A257" t="s">
        <v>589</v>
      </c>
      <c r="B257" t="s">
        <v>590</v>
      </c>
      <c r="C257">
        <v>261001</v>
      </c>
      <c r="D257">
        <f>Table47[[#This Row],[Population 2022]]/$C$413</f>
        <v>3.135632124915801E-3</v>
      </c>
      <c r="E257">
        <f>ROUND(Table47[[#This Row],[Normed]]*$B$6,0)</f>
        <v>7</v>
      </c>
    </row>
    <row r="258" spans="1:5">
      <c r="A258" t="s">
        <v>591</v>
      </c>
      <c r="B258" t="s">
        <v>592</v>
      </c>
      <c r="C258">
        <v>170739</v>
      </c>
      <c r="D258">
        <f>Table47[[#This Row],[Population 2022]]/$C$413</f>
        <v>2.0512361767809277E-3</v>
      </c>
      <c r="E258">
        <f>ROUND(Table47[[#This Row],[Normed]]*$B$6,0)</f>
        <v>4</v>
      </c>
    </row>
    <row r="259" spans="1:5">
      <c r="A259" t="s">
        <v>593</v>
      </c>
      <c r="B259" t="s">
        <v>594</v>
      </c>
      <c r="C259">
        <v>208752</v>
      </c>
      <c r="D259">
        <f>Table47[[#This Row],[Population 2022]]/$C$413</f>
        <v>2.5079194230689661E-3</v>
      </c>
      <c r="E259">
        <f>ROUND(Table47[[#This Row],[Normed]]*$B$6,0)</f>
        <v>5</v>
      </c>
    </row>
    <row r="260" spans="1:5">
      <c r="A260" t="s">
        <v>595</v>
      </c>
      <c r="B260" t="s">
        <v>596</v>
      </c>
      <c r="C260">
        <v>111770</v>
      </c>
      <c r="D260">
        <f>Table47[[#This Row],[Population 2022]]/$C$413</f>
        <v>1.3427902674772857E-3</v>
      </c>
      <c r="E260">
        <f>ROUND(Table47[[#This Row],[Normed]]*$B$6,0)</f>
        <v>3</v>
      </c>
    </row>
    <row r="261" spans="1:5">
      <c r="A261" t="s">
        <v>597</v>
      </c>
      <c r="B261" t="s">
        <v>598</v>
      </c>
      <c r="C261">
        <v>158957</v>
      </c>
      <c r="D261">
        <f>Table47[[#This Row],[Population 2022]]/$C$413</f>
        <v>1.9096887585880551E-3</v>
      </c>
      <c r="E261">
        <f>ROUND(Table47[[#This Row],[Normed]]*$B$6,0)</f>
        <v>4</v>
      </c>
    </row>
    <row r="262" spans="1:5">
      <c r="A262" t="s">
        <v>599</v>
      </c>
      <c r="B262" t="s">
        <v>600</v>
      </c>
      <c r="C262">
        <v>354572</v>
      </c>
      <c r="D262">
        <f>Table47[[#This Row],[Population 2022]]/$C$413</f>
        <v>4.2597819694010575E-3</v>
      </c>
      <c r="E262">
        <f>ROUND(Table47[[#This Row],[Normed]]*$B$6,0)</f>
        <v>9</v>
      </c>
    </row>
    <row r="263" spans="1:5">
      <c r="A263" t="s">
        <v>601</v>
      </c>
      <c r="B263" t="s">
        <v>602</v>
      </c>
      <c r="C263">
        <v>314676</v>
      </c>
      <c r="D263">
        <f>Table47[[#This Row],[Population 2022]]/$C$413</f>
        <v>3.7804766056068924E-3</v>
      </c>
      <c r="E263">
        <f>ROUND(Table47[[#This Row],[Normed]]*$B$6,0)</f>
        <v>8</v>
      </c>
    </row>
    <row r="264" spans="1:5">
      <c r="A264" t="s">
        <v>603</v>
      </c>
      <c r="B264" t="s">
        <v>604</v>
      </c>
      <c r="C264">
        <v>484411</v>
      </c>
      <c r="D264">
        <f>Table47[[#This Row],[Population 2022]]/$C$413</f>
        <v>5.8196508567499279E-3</v>
      </c>
      <c r="E264">
        <f>ROUND(Table47[[#This Row],[Normed]]*$B$6,0)</f>
        <v>12</v>
      </c>
    </row>
    <row r="265" spans="1:5">
      <c r="A265" t="s">
        <v>605</v>
      </c>
      <c r="B265" t="s">
        <v>606</v>
      </c>
      <c r="C265">
        <v>452496</v>
      </c>
      <c r="D265">
        <f>Table47[[#This Row],[Population 2022]]/$C$413</f>
        <v>5.4362281906808795E-3</v>
      </c>
      <c r="E265">
        <f>ROUND(Table47[[#This Row],[Normed]]*$B$6,0)</f>
        <v>11</v>
      </c>
    </row>
    <row r="266" spans="1:5">
      <c r="A266" t="s">
        <v>607</v>
      </c>
      <c r="B266" t="s">
        <v>608</v>
      </c>
      <c r="C266">
        <v>298761</v>
      </c>
      <c r="D266">
        <f>Table47[[#This Row],[Population 2022]]/$C$413</f>
        <v>3.5892758620540517E-3</v>
      </c>
      <c r="E266">
        <f>ROUND(Table47[[#This Row],[Normed]]*$B$6,0)</f>
        <v>7</v>
      </c>
    </row>
    <row r="267" spans="1:5">
      <c r="A267" t="s">
        <v>609</v>
      </c>
      <c r="B267" t="s">
        <v>610</v>
      </c>
      <c r="C267">
        <v>460433</v>
      </c>
      <c r="D267">
        <f>Table47[[#This Row],[Population 2022]]/$C$413</f>
        <v>5.5315822781190757E-3</v>
      </c>
      <c r="E267">
        <f>ROUND(Table47[[#This Row],[Normed]]*$B$6,0)</f>
        <v>11</v>
      </c>
    </row>
    <row r="268" spans="1:5">
      <c r="A268" t="s">
        <v>611</v>
      </c>
      <c r="B268" t="s">
        <v>612</v>
      </c>
      <c r="C268">
        <v>331885</v>
      </c>
      <c r="D268">
        <f>Table47[[#This Row],[Population 2022]]/$C$413</f>
        <v>3.9872232971432317E-3</v>
      </c>
      <c r="E268">
        <f>ROUND(Table47[[#This Row],[Normed]]*$B$6,0)</f>
        <v>8</v>
      </c>
    </row>
    <row r="269" spans="1:5">
      <c r="A269" t="s">
        <v>613</v>
      </c>
      <c r="B269" t="s">
        <v>614</v>
      </c>
      <c r="C269">
        <v>1073096</v>
      </c>
      <c r="D269">
        <f>Table47[[#This Row],[Population 2022]]/$C$413</f>
        <v>1.2892036010278298E-2</v>
      </c>
      <c r="E269">
        <f>ROUND(Table47[[#This Row],[Normed]]*$B$6,0)</f>
        <v>27</v>
      </c>
    </row>
    <row r="270" spans="1:5">
      <c r="A270" t="s">
        <v>615</v>
      </c>
      <c r="B270" t="s">
        <v>616</v>
      </c>
      <c r="C270">
        <v>163851</v>
      </c>
      <c r="D270">
        <f>Table47[[#This Row],[Population 2022]]/$C$413</f>
        <v>1.9684846391377002E-3</v>
      </c>
      <c r="E270">
        <f>ROUND(Table47[[#This Row],[Normed]]*$B$6,0)</f>
        <v>4</v>
      </c>
    </row>
    <row r="271" spans="1:5">
      <c r="A271" t="s">
        <v>617</v>
      </c>
      <c r="B271" t="s">
        <v>618</v>
      </c>
      <c r="C271">
        <v>266771</v>
      </c>
      <c r="D271">
        <f>Table47[[#This Row],[Population 2022]]/$C$413</f>
        <v>3.2049521557232083E-3</v>
      </c>
      <c r="E271">
        <f>ROUND(Table47[[#This Row],[Normed]]*$B$6,0)</f>
        <v>7</v>
      </c>
    </row>
    <row r="272" spans="1:5">
      <c r="A272" t="s">
        <v>619</v>
      </c>
      <c r="B272" t="s">
        <v>620</v>
      </c>
      <c r="C272">
        <v>471891</v>
      </c>
      <c r="D272">
        <f>Table47[[#This Row],[Population 2022]]/$C$413</f>
        <v>5.6692372023809954E-3</v>
      </c>
      <c r="E272">
        <f>ROUND(Table47[[#This Row],[Normed]]*$B$6,0)</f>
        <v>12</v>
      </c>
    </row>
    <row r="273" spans="1:5">
      <c r="A273" t="s">
        <v>621</v>
      </c>
      <c r="B273" t="s">
        <v>622</v>
      </c>
      <c r="C273">
        <v>194701</v>
      </c>
      <c r="D273">
        <f>Table47[[#This Row],[Population 2022]]/$C$413</f>
        <v>2.3391125334892636E-3</v>
      </c>
      <c r="E273">
        <f>ROUND(Table47[[#This Row],[Normed]]*$B$6,0)</f>
        <v>5</v>
      </c>
    </row>
    <row r="274" spans="1:5">
      <c r="A274" t="s">
        <v>623</v>
      </c>
      <c r="B274" t="s">
        <v>624</v>
      </c>
      <c r="C274">
        <v>258306</v>
      </c>
      <c r="D274">
        <f>Table47[[#This Row],[Population 2022]]/$C$413</f>
        <v>3.1032547448419769E-3</v>
      </c>
      <c r="E274">
        <f>ROUND(Table47[[#This Row],[Normed]]*$B$6,0)</f>
        <v>6</v>
      </c>
    </row>
    <row r="275" spans="1:5">
      <c r="A275" t="s">
        <v>625</v>
      </c>
      <c r="B275" t="s">
        <v>626</v>
      </c>
      <c r="C275">
        <v>271621</v>
      </c>
      <c r="D275">
        <f>Table47[[#This Row],[Population 2022]]/$C$413</f>
        <v>3.263219425985934E-3</v>
      </c>
      <c r="E275">
        <f>ROUND(Table47[[#This Row],[Normed]]*$B$6,0)</f>
        <v>7</v>
      </c>
    </row>
    <row r="276" spans="1:5">
      <c r="A276" t="s">
        <v>627</v>
      </c>
      <c r="B276" t="s">
        <v>628</v>
      </c>
      <c r="C276">
        <v>283429</v>
      </c>
      <c r="D276">
        <f>Table47[[#This Row],[Population 2022]]/$C$413</f>
        <v>3.4050792048028952E-3</v>
      </c>
      <c r="E276">
        <f>ROUND(Table47[[#This Row],[Normed]]*$B$6,0)</f>
        <v>7</v>
      </c>
    </row>
    <row r="277" spans="1:5">
      <c r="A277" t="s">
        <v>629</v>
      </c>
      <c r="B277" t="s">
        <v>630</v>
      </c>
      <c r="C277">
        <v>600732</v>
      </c>
      <c r="D277">
        <f>Table47[[#This Row],[Population 2022]]/$C$413</f>
        <v>7.2171162473129175E-3</v>
      </c>
      <c r="E277">
        <f>ROUND(Table47[[#This Row],[Normed]]*$B$6,0)</f>
        <v>15</v>
      </c>
    </row>
    <row r="278" spans="1:5">
      <c r="A278" t="s">
        <v>88</v>
      </c>
      <c r="B278" t="s">
        <v>631</v>
      </c>
      <c r="C278">
        <v>556673</v>
      </c>
      <c r="D278">
        <f>Table47[[#This Row],[Population 2022]]/$C$413</f>
        <v>6.687797142054067E-3</v>
      </c>
      <c r="E278">
        <f>ROUND(Table47[[#This Row],[Normed]]*$B$6,0)</f>
        <v>14</v>
      </c>
    </row>
    <row r="279" spans="1:5">
      <c r="A279" t="s">
        <v>633</v>
      </c>
      <c r="B279" t="s">
        <v>634</v>
      </c>
      <c r="C279">
        <v>117311</v>
      </c>
      <c r="D279">
        <f>Table47[[#This Row],[Population 2022]]/$C$413</f>
        <v>1.4093591220186801E-3</v>
      </c>
      <c r="E279">
        <f>ROUND(Table47[[#This Row],[Normed]]*$B$6,0)</f>
        <v>3</v>
      </c>
    </row>
    <row r="280" spans="1:5">
      <c r="A280" t="s">
        <v>635</v>
      </c>
      <c r="B280" t="s">
        <v>636</v>
      </c>
      <c r="C280">
        <v>260126</v>
      </c>
      <c r="D280">
        <f>Table47[[#This Row],[Population 2022]]/$C$413</f>
        <v>3.1251199885281955E-3</v>
      </c>
      <c r="E280">
        <f>ROUND(Table47[[#This Row],[Normed]]*$B$6,0)</f>
        <v>6</v>
      </c>
    </row>
    <row r="281" spans="1:5">
      <c r="A281" t="s">
        <v>637</v>
      </c>
      <c r="B281" t="s">
        <v>638</v>
      </c>
      <c r="C281">
        <v>317713</v>
      </c>
      <c r="D281">
        <f>Table47[[#This Row],[Population 2022]]/$C$413</f>
        <v>3.8169627292745003E-3</v>
      </c>
      <c r="E281">
        <f>ROUND(Table47[[#This Row],[Normed]]*$B$6,0)</f>
        <v>8</v>
      </c>
    </row>
    <row r="282" spans="1:5">
      <c r="A282" t="s">
        <v>87</v>
      </c>
      <c r="B282" t="s">
        <v>639</v>
      </c>
      <c r="C282">
        <v>373582</v>
      </c>
      <c r="D282">
        <f>Table47[[#This Row],[Population 2022]]/$C$413</f>
        <v>4.4881656410906265E-3</v>
      </c>
      <c r="E282">
        <f>ROUND(Table47[[#This Row],[Normed]]*$B$6,0)</f>
        <v>9</v>
      </c>
    </row>
    <row r="283" spans="1:5">
      <c r="A283" t="s">
        <v>640</v>
      </c>
      <c r="B283" t="s">
        <v>641</v>
      </c>
      <c r="C283">
        <v>221352</v>
      </c>
      <c r="D283">
        <f>Table47[[#This Row],[Population 2022]]/$C$413</f>
        <v>2.6592941870504801E-3</v>
      </c>
      <c r="E283">
        <f>ROUND(Table47[[#This Row],[Normed]]*$B$6,0)</f>
        <v>6</v>
      </c>
    </row>
    <row r="284" spans="1:5">
      <c r="A284" t="s">
        <v>642</v>
      </c>
      <c r="B284" t="s">
        <v>643</v>
      </c>
      <c r="C284">
        <v>612801</v>
      </c>
      <c r="D284">
        <f>Table47[[#This Row],[Population 2022]]/$C$413</f>
        <v>7.3621116462409247E-3</v>
      </c>
      <c r="E284">
        <f>ROUND(Table47[[#This Row],[Normed]]*$B$6,0)</f>
        <v>15</v>
      </c>
    </row>
    <row r="285" spans="1:5">
      <c r="A285" t="s">
        <v>644</v>
      </c>
      <c r="B285" t="s">
        <v>645</v>
      </c>
      <c r="C285">
        <v>450176</v>
      </c>
      <c r="D285">
        <f>Table47[[#This Row],[Population 2022]]/$C$413</f>
        <v>5.4083560119160294E-3</v>
      </c>
      <c r="E285">
        <f>ROUND(Table47[[#This Row],[Normed]]*$B$6,0)</f>
        <v>11</v>
      </c>
    </row>
    <row r="286" spans="1:5">
      <c r="A286" t="s">
        <v>646</v>
      </c>
      <c r="B286" t="s">
        <v>647</v>
      </c>
      <c r="C286">
        <v>278176</v>
      </c>
      <c r="D286">
        <f>Table47[[#This Row],[Population 2022]]/$C$413</f>
        <v>3.3419703448667928E-3</v>
      </c>
      <c r="E286">
        <f>ROUND(Table47[[#This Row],[Normed]]*$B$6,0)</f>
        <v>7</v>
      </c>
    </row>
    <row r="287" spans="1:5">
      <c r="A287" t="s">
        <v>648</v>
      </c>
      <c r="B287" t="s">
        <v>649</v>
      </c>
      <c r="C287">
        <v>334002</v>
      </c>
      <c r="D287">
        <f>Table47[[#This Row],[Population 2022]]/$C$413</f>
        <v>4.0126566602661576E-3</v>
      </c>
      <c r="E287">
        <f>ROUND(Table47[[#This Row],[Normed]]*$B$6,0)</f>
        <v>8</v>
      </c>
    </row>
    <row r="288" spans="1:5">
      <c r="A288" t="s">
        <v>650</v>
      </c>
      <c r="B288" t="s">
        <v>651</v>
      </c>
      <c r="C288">
        <v>366104</v>
      </c>
      <c r="D288">
        <f>Table47[[#This Row],[Population 2022]]/$C$413</f>
        <v>4.3983259200546139E-3</v>
      </c>
      <c r="E288">
        <f>ROUND(Table47[[#This Row],[Normed]]*$B$6,0)</f>
        <v>9</v>
      </c>
    </row>
    <row r="289" spans="1:5">
      <c r="A289" t="s">
        <v>652</v>
      </c>
      <c r="B289" t="s">
        <v>653</v>
      </c>
      <c r="C289">
        <v>250635</v>
      </c>
      <c r="D289">
        <f>Table47[[#This Row],[Population 2022]]/$C$413</f>
        <v>3.0110963468656126E-3</v>
      </c>
      <c r="E289">
        <f>ROUND(Table47[[#This Row],[Normed]]*$B$6,0)</f>
        <v>6</v>
      </c>
    </row>
    <row r="290" spans="1:5">
      <c r="A290" t="s">
        <v>654</v>
      </c>
      <c r="B290" t="s">
        <v>655</v>
      </c>
      <c r="C290">
        <v>139994</v>
      </c>
      <c r="D290">
        <f>Table47[[#This Row],[Population 2022]]/$C$413</f>
        <v>1.6818697387958768E-3</v>
      </c>
      <c r="E290">
        <f>ROUND(Table47[[#This Row],[Normed]]*$B$6,0)</f>
        <v>3</v>
      </c>
    </row>
    <row r="291" spans="1:5">
      <c r="A291" t="s">
        <v>656</v>
      </c>
      <c r="B291" t="s">
        <v>657</v>
      </c>
      <c r="C291">
        <v>346151</v>
      </c>
      <c r="D291">
        <f>Table47[[#This Row],[Population 2022]]/$C$413</f>
        <v>4.1586131688067457E-3</v>
      </c>
      <c r="E291">
        <f>ROUND(Table47[[#This Row],[Normed]]*$B$6,0)</f>
        <v>9</v>
      </c>
    </row>
    <row r="292" spans="1:5">
      <c r="A292" t="s">
        <v>658</v>
      </c>
      <c r="B292" t="s">
        <v>659</v>
      </c>
      <c r="C292">
        <v>311214</v>
      </c>
      <c r="D292">
        <f>Table47[[#This Row],[Population 2022]]/$C$413</f>
        <v>3.7388845871224479E-3</v>
      </c>
      <c r="E292">
        <f>ROUND(Table47[[#This Row],[Normed]]*$B$6,0)</f>
        <v>8</v>
      </c>
    </row>
    <row r="293" spans="1:5">
      <c r="A293" t="s">
        <v>660</v>
      </c>
      <c r="B293" t="s">
        <v>661</v>
      </c>
      <c r="C293">
        <v>309380</v>
      </c>
      <c r="D293">
        <f>Table47[[#This Row],[Population 2022]]/$C$413</f>
        <v>3.7168511492540277E-3</v>
      </c>
      <c r="E293">
        <f>ROUND(Table47[[#This Row],[Normed]]*$B$6,0)</f>
        <v>8</v>
      </c>
    </row>
    <row r="294" spans="1:5">
      <c r="A294" t="s">
        <v>662</v>
      </c>
      <c r="B294" t="s">
        <v>663</v>
      </c>
      <c r="C294">
        <v>363441</v>
      </c>
      <c r="D294">
        <f>Table47[[#This Row],[Population 2022]]/$C$413</f>
        <v>4.3663329838258226E-3</v>
      </c>
      <c r="E294">
        <f>ROUND(Table47[[#This Row],[Normed]]*$B$6,0)</f>
        <v>9</v>
      </c>
    </row>
    <row r="295" spans="1:5">
      <c r="A295" t="s">
        <v>664</v>
      </c>
      <c r="B295" t="s">
        <v>665</v>
      </c>
      <c r="C295">
        <v>586852</v>
      </c>
      <c r="D295">
        <f>Table47[[#This Row],[Population 2022]]/$C$413</f>
        <v>7.0503637295301069E-3</v>
      </c>
      <c r="E295">
        <f>ROUND(Table47[[#This Row],[Normed]]*$B$6,0)</f>
        <v>15</v>
      </c>
    </row>
    <row r="296" spans="1:5">
      <c r="A296" t="s">
        <v>666</v>
      </c>
      <c r="B296" t="s">
        <v>667</v>
      </c>
      <c r="C296">
        <v>188713</v>
      </c>
      <c r="D296">
        <f>Table47[[#This Row],[Population 2022]]/$C$413</f>
        <v>2.2671734789875731E-3</v>
      </c>
      <c r="E296">
        <f>ROUND(Table47[[#This Row],[Normed]]*$B$6,0)</f>
        <v>5</v>
      </c>
    </row>
    <row r="297" spans="1:5">
      <c r="A297" t="s">
        <v>668</v>
      </c>
      <c r="B297" t="s">
        <v>669</v>
      </c>
      <c r="C297">
        <v>179238</v>
      </c>
      <c r="D297">
        <f>Table47[[#This Row],[Population 2022]]/$C$413</f>
        <v>2.1533420592475061E-3</v>
      </c>
      <c r="E297">
        <f>ROUND(Table47[[#This Row],[Normed]]*$B$6,0)</f>
        <v>4</v>
      </c>
    </row>
    <row r="298" spans="1:5">
      <c r="A298" t="s">
        <v>670</v>
      </c>
      <c r="B298" t="s">
        <v>671</v>
      </c>
      <c r="C298">
        <v>156621</v>
      </c>
      <c r="D298">
        <f>Table47[[#This Row],[Population 2022]]/$C$413</f>
        <v>1.8816243579006886E-3</v>
      </c>
      <c r="E298">
        <f>ROUND(Table47[[#This Row],[Normed]]*$B$6,0)</f>
        <v>4</v>
      </c>
    </row>
    <row r="299" spans="1:5">
      <c r="A299" t="s">
        <v>672</v>
      </c>
      <c r="B299" t="s">
        <v>673</v>
      </c>
      <c r="C299">
        <v>322143</v>
      </c>
      <c r="D299">
        <f>Table47[[#This Row],[Population 2022]]/$C$413</f>
        <v>3.870184174071175E-3</v>
      </c>
      <c r="E299">
        <f>ROUND(Table47[[#This Row],[Normed]]*$B$6,0)</f>
        <v>8</v>
      </c>
    </row>
    <row r="300" spans="1:5">
      <c r="A300" t="s">
        <v>674</v>
      </c>
      <c r="B300" t="s">
        <v>675</v>
      </c>
      <c r="C300">
        <v>258615</v>
      </c>
      <c r="D300">
        <f>Table47[[#This Row],[Population 2022]]/$C$413</f>
        <v>3.1069670307205715E-3</v>
      </c>
      <c r="E300">
        <f>ROUND(Table47[[#This Row],[Normed]]*$B$6,0)</f>
        <v>6</v>
      </c>
    </row>
    <row r="301" spans="1:5">
      <c r="A301" t="s">
        <v>676</v>
      </c>
      <c r="B301" t="s">
        <v>677</v>
      </c>
      <c r="C301">
        <v>406793</v>
      </c>
      <c r="D301">
        <f>Table47[[#This Row],[Population 2022]]/$C$413</f>
        <v>4.8871582828834883E-3</v>
      </c>
      <c r="E301">
        <f>ROUND(Table47[[#This Row],[Normed]]*$B$6,0)</f>
        <v>10</v>
      </c>
    </row>
    <row r="302" spans="1:5">
      <c r="A302" t="s">
        <v>678</v>
      </c>
      <c r="B302" t="s">
        <v>679</v>
      </c>
      <c r="C302">
        <v>133120</v>
      </c>
      <c r="D302">
        <f>Table47[[#This Row],[Population 2022]]/$C$413</f>
        <v>1.5992863953348509E-3</v>
      </c>
      <c r="E302">
        <f>ROUND(Table47[[#This Row],[Normed]]*$B$6,0)</f>
        <v>3</v>
      </c>
    </row>
    <row r="303" spans="1:5">
      <c r="A303" t="s">
        <v>680</v>
      </c>
      <c r="B303" t="s">
        <v>681</v>
      </c>
      <c r="C303">
        <v>274342</v>
      </c>
      <c r="D303">
        <f>Table47[[#This Row],[Population 2022]]/$C$413</f>
        <v>3.2959091666838465E-3</v>
      </c>
      <c r="E303">
        <f>ROUND(Table47[[#This Row],[Normed]]*$B$6,0)</f>
        <v>7</v>
      </c>
    </row>
    <row r="304" spans="1:5">
      <c r="A304" t="s">
        <v>682</v>
      </c>
      <c r="B304" t="s">
        <v>683</v>
      </c>
      <c r="C304">
        <v>302298</v>
      </c>
      <c r="D304">
        <f>Table47[[#This Row],[Population 2022]]/$C$413</f>
        <v>3.6317689208002911E-3</v>
      </c>
      <c r="E304">
        <f>ROUND(Table47[[#This Row],[Normed]]*$B$6,0)</f>
        <v>8</v>
      </c>
    </row>
    <row r="305" spans="1:5">
      <c r="A305" t="s">
        <v>684</v>
      </c>
      <c r="B305" t="s">
        <v>685</v>
      </c>
      <c r="C305">
        <v>393063</v>
      </c>
      <c r="D305">
        <f>Table47[[#This Row],[Population 2022]]/$C$413</f>
        <v>4.7222078456242676E-3</v>
      </c>
      <c r="E305">
        <f>ROUND(Table47[[#This Row],[Normed]]*$B$6,0)</f>
        <v>10</v>
      </c>
    </row>
    <row r="306" spans="1:5">
      <c r="A306" t="s">
        <v>686</v>
      </c>
      <c r="B306" t="s">
        <v>687</v>
      </c>
      <c r="C306">
        <v>113638</v>
      </c>
      <c r="D306">
        <f>Table47[[#This Row],[Population 2022]]/$C$413</f>
        <v>1.365232176931053E-3</v>
      </c>
      <c r="E306">
        <f>ROUND(Table47[[#This Row],[Normed]]*$B$6,0)</f>
        <v>3</v>
      </c>
    </row>
    <row r="307" spans="1:5">
      <c r="A307" t="s">
        <v>688</v>
      </c>
      <c r="B307" t="s">
        <v>689</v>
      </c>
      <c r="C307">
        <v>128146</v>
      </c>
      <c r="D307">
        <f>Table47[[#This Row],[Population 2022]]/$C$413</f>
        <v>1.5395294051726246E-3</v>
      </c>
      <c r="E307">
        <f>ROUND(Table47[[#This Row],[Normed]]*$B$6,0)</f>
        <v>3</v>
      </c>
    </row>
    <row r="308" spans="1:5">
      <c r="A308" t="s">
        <v>690</v>
      </c>
      <c r="B308" t="s">
        <v>691</v>
      </c>
      <c r="C308">
        <v>129261</v>
      </c>
      <c r="D308">
        <f>Table47[[#This Row],[Population 2022]]/$C$413</f>
        <v>1.5529248703979729E-3</v>
      </c>
      <c r="E308">
        <f>ROUND(Table47[[#This Row],[Normed]]*$B$6,0)</f>
        <v>3</v>
      </c>
    </row>
    <row r="309" spans="1:5">
      <c r="A309" t="s">
        <v>692</v>
      </c>
      <c r="B309" t="s">
        <v>693</v>
      </c>
      <c r="C309">
        <v>159402</v>
      </c>
      <c r="D309">
        <f>Table47[[#This Row],[Population 2022]]/$C$413</f>
        <v>1.9150349308080371E-3</v>
      </c>
      <c r="E309">
        <f>ROUND(Table47[[#This Row],[Normed]]*$B$6,0)</f>
        <v>4</v>
      </c>
    </row>
    <row r="310" spans="1:5">
      <c r="A310" t="s">
        <v>694</v>
      </c>
      <c r="B310" t="s">
        <v>695</v>
      </c>
      <c r="C310">
        <v>80849</v>
      </c>
      <c r="D310">
        <f>Table47[[#This Row],[Population 2022]]/$C$413</f>
        <v>9.7130938834455644E-4</v>
      </c>
      <c r="E310">
        <f>ROUND(Table47[[#This Row],[Normed]]*$B$6,0)</f>
        <v>2</v>
      </c>
    </row>
    <row r="311" spans="1:5">
      <c r="A311" t="s">
        <v>696</v>
      </c>
      <c r="B311" t="s">
        <v>697</v>
      </c>
      <c r="C311">
        <v>215446</v>
      </c>
      <c r="D311">
        <f>Table47[[#This Row],[Population 2022]]/$C$413</f>
        <v>2.5883402699016849E-3</v>
      </c>
      <c r="E311">
        <f>ROUND(Table47[[#This Row],[Normed]]*$B$6,0)</f>
        <v>5</v>
      </c>
    </row>
    <row r="312" spans="1:5">
      <c r="A312" t="s">
        <v>698</v>
      </c>
      <c r="B312" t="s">
        <v>699</v>
      </c>
      <c r="C312">
        <v>184390</v>
      </c>
      <c r="D312">
        <f>Table47[[#This Row],[Population 2022]]/$C$413</f>
        <v>2.2152375182977252E-3</v>
      </c>
      <c r="E312">
        <f>ROUND(Table47[[#This Row],[Normed]]*$B$6,0)</f>
        <v>5</v>
      </c>
    </row>
    <row r="313" spans="1:5">
      <c r="A313" t="s">
        <v>700</v>
      </c>
      <c r="B313" t="s">
        <v>701</v>
      </c>
      <c r="C313">
        <v>122724</v>
      </c>
      <c r="D313">
        <f>Table47[[#This Row],[Population 2022]]/$C$413</f>
        <v>1.4743902011799446E-3</v>
      </c>
      <c r="E313">
        <f>ROUND(Table47[[#This Row],[Normed]]*$B$6,0)</f>
        <v>3</v>
      </c>
    </row>
    <row r="314" spans="1:5">
      <c r="A314" t="s">
        <v>702</v>
      </c>
      <c r="B314" t="s">
        <v>703</v>
      </c>
      <c r="C314">
        <v>203831</v>
      </c>
      <c r="D314">
        <f>Table47[[#This Row],[Population 2022]]/$C$413</f>
        <v>2.448799168025075E-3</v>
      </c>
      <c r="E314">
        <f>ROUND(Table47[[#This Row],[Normed]]*$B$6,0)</f>
        <v>5</v>
      </c>
    </row>
    <row r="315" spans="1:5">
      <c r="A315" t="s">
        <v>704</v>
      </c>
      <c r="B315" t="s">
        <v>705</v>
      </c>
      <c r="C315">
        <v>61735</v>
      </c>
      <c r="D315">
        <f>Table47[[#This Row],[Population 2022]]/$C$413</f>
        <v>7.4167627415863138E-4</v>
      </c>
      <c r="E315">
        <f>ROUND(Table47[[#This Row],[Normed]]*$B$6,0)</f>
        <v>2</v>
      </c>
    </row>
    <row r="316" spans="1:5">
      <c r="A316" t="s">
        <v>706</v>
      </c>
      <c r="B316" t="s">
        <v>707</v>
      </c>
      <c r="C316">
        <v>103767</v>
      </c>
      <c r="D316">
        <f>Table47[[#This Row],[Population 2022]]/$C$413</f>
        <v>1.2466432646087099E-3</v>
      </c>
      <c r="E316">
        <f>ROUND(Table47[[#This Row],[Normed]]*$B$6,0)</f>
        <v>3</v>
      </c>
    </row>
    <row r="317" spans="1:5">
      <c r="A317" t="s">
        <v>708</v>
      </c>
      <c r="B317" t="s">
        <v>709</v>
      </c>
      <c r="C317">
        <v>110570</v>
      </c>
      <c r="D317">
        <f>Table47[[#This Row],[Population 2022]]/$C$413</f>
        <v>1.3283736232885702E-3</v>
      </c>
      <c r="E317">
        <f>ROUND(Table47[[#This Row],[Normed]]*$B$6,0)</f>
        <v>3</v>
      </c>
    </row>
    <row r="318" spans="1:5">
      <c r="A318" t="s">
        <v>710</v>
      </c>
      <c r="B318" t="s">
        <v>711</v>
      </c>
      <c r="C318">
        <v>113194</v>
      </c>
      <c r="D318">
        <f>Table47[[#This Row],[Population 2022]]/$C$413</f>
        <v>1.3598980185812281E-3</v>
      </c>
      <c r="E318">
        <f>ROUND(Table47[[#This Row],[Normed]]*$B$6,0)</f>
        <v>3</v>
      </c>
    </row>
    <row r="319" spans="1:5">
      <c r="A319" t="s">
        <v>712</v>
      </c>
      <c r="B319" t="s">
        <v>713</v>
      </c>
      <c r="C319">
        <v>100959</v>
      </c>
      <c r="D319">
        <f>Table47[[#This Row],[Population 2022]]/$C$413</f>
        <v>1.2129083172071153E-3</v>
      </c>
      <c r="E319">
        <f>ROUND(Table47[[#This Row],[Normed]]*$B$6,0)</f>
        <v>3</v>
      </c>
    </row>
    <row r="320" spans="1:5">
      <c r="A320" t="s">
        <v>714</v>
      </c>
      <c r="B320" t="s">
        <v>715</v>
      </c>
      <c r="C320">
        <v>60882</v>
      </c>
      <c r="D320">
        <f>Table47[[#This Row],[Population 2022]]/$C$413</f>
        <v>7.3142844291448612E-4</v>
      </c>
      <c r="E320">
        <f>ROUND(Table47[[#This Row],[Normed]]*$B$6,0)</f>
        <v>2</v>
      </c>
    </row>
    <row r="321" spans="1:5">
      <c r="A321" t="s">
        <v>716</v>
      </c>
      <c r="B321" t="s">
        <v>717</v>
      </c>
      <c r="C321">
        <v>151167</v>
      </c>
      <c r="D321">
        <f>Table47[[#This Row],[Population 2022]]/$C$413</f>
        <v>1.8161007100629763E-3</v>
      </c>
      <c r="E321">
        <f>ROUND(Table47[[#This Row],[Normed]]*$B$6,0)</f>
        <v>4</v>
      </c>
    </row>
    <row r="322" spans="1:5">
      <c r="A322" t="s">
        <v>718</v>
      </c>
      <c r="B322" t="s">
        <v>719</v>
      </c>
      <c r="C322">
        <v>48773</v>
      </c>
      <c r="D322">
        <f>Table47[[#This Row],[Population 2022]]/$C$413</f>
        <v>5.8595248918018837E-4</v>
      </c>
      <c r="E322">
        <f>ROUND(Table47[[#This Row],[Normed]]*$B$6,0)</f>
        <v>1</v>
      </c>
    </row>
    <row r="323" spans="1:5">
      <c r="A323" t="s">
        <v>720</v>
      </c>
      <c r="B323" t="s">
        <v>721</v>
      </c>
      <c r="C323">
        <v>99292</v>
      </c>
      <c r="D323">
        <f>Table47[[#This Row],[Population 2022]]/$C$413</f>
        <v>1.192881195654958E-3</v>
      </c>
      <c r="E323">
        <f>ROUND(Table47[[#This Row],[Normed]]*$B$6,0)</f>
        <v>2</v>
      </c>
    </row>
    <row r="324" spans="1:5">
      <c r="A324" t="s">
        <v>722</v>
      </c>
      <c r="B324" t="s">
        <v>723</v>
      </c>
      <c r="C324">
        <v>46919</v>
      </c>
      <c r="D324">
        <f>Table47[[#This Row],[Population 2022]]/$C$413</f>
        <v>5.6367877390862281E-4</v>
      </c>
      <c r="E324">
        <f>ROUND(Table47[[#This Row],[Normed]]*$B$6,0)</f>
        <v>1</v>
      </c>
    </row>
    <row r="325" spans="1:5">
      <c r="A325" t="s">
        <v>724</v>
      </c>
      <c r="B325" t="s">
        <v>725</v>
      </c>
      <c r="C325">
        <v>172145</v>
      </c>
      <c r="D325">
        <f>Table47[[#This Row],[Population 2022]]/$C$413</f>
        <v>2.0681276782220396E-3</v>
      </c>
      <c r="E325">
        <f>ROUND(Table47[[#This Row],[Normed]]*$B$6,0)</f>
        <v>4</v>
      </c>
    </row>
    <row r="326" spans="1:5">
      <c r="A326" t="s">
        <v>726</v>
      </c>
      <c r="B326" t="s">
        <v>727</v>
      </c>
      <c r="C326">
        <v>217556</v>
      </c>
      <c r="D326">
        <f>Table47[[#This Row],[Population 2022]]/$C$413</f>
        <v>2.6136895359335096E-3</v>
      </c>
      <c r="E326">
        <f>ROUND(Table47[[#This Row],[Normed]]*$B$6,0)</f>
        <v>5</v>
      </c>
    </row>
    <row r="327" spans="1:5">
      <c r="A327" t="s">
        <v>728</v>
      </c>
      <c r="B327" t="s">
        <v>729</v>
      </c>
      <c r="C327">
        <v>53491</v>
      </c>
      <c r="D327">
        <f>Table47[[#This Row],[Population 2022]]/$C$413</f>
        <v>6.4263392858215527E-4</v>
      </c>
      <c r="E327">
        <f>ROUND(Table47[[#This Row],[Normed]]*$B$6,0)</f>
        <v>1</v>
      </c>
    </row>
    <row r="328" spans="1:5">
      <c r="A328" t="s">
        <v>730</v>
      </c>
      <c r="B328" t="s">
        <v>731</v>
      </c>
      <c r="C328">
        <v>40054</v>
      </c>
      <c r="D328">
        <f>Table47[[#This Row],[Population 2022]]/$C$413</f>
        <v>4.8120355527901226E-4</v>
      </c>
      <c r="E328">
        <f>ROUND(Table47[[#This Row],[Normed]]*$B$6,0)</f>
        <v>1</v>
      </c>
    </row>
    <row r="329" spans="1:5">
      <c r="A329" t="s">
        <v>732</v>
      </c>
      <c r="B329" t="s">
        <v>733</v>
      </c>
      <c r="C329">
        <v>50565</v>
      </c>
      <c r="D329">
        <f>Table47[[#This Row],[Population 2022]]/$C$413</f>
        <v>6.0748134450200374E-4</v>
      </c>
      <c r="E329">
        <f>ROUND(Table47[[#This Row],[Normed]]*$B$6,0)</f>
        <v>1</v>
      </c>
    </row>
    <row r="330" spans="1:5">
      <c r="A330" t="s">
        <v>734</v>
      </c>
      <c r="B330" t="s">
        <v>735</v>
      </c>
      <c r="C330">
        <v>83850</v>
      </c>
      <c r="D330">
        <f>Table47[[#This Row],[Population 2022]]/$C$413</f>
        <v>1.0073630126865027E-3</v>
      </c>
      <c r="E330">
        <f>ROUND(Table47[[#This Row],[Normed]]*$B$6,0)</f>
        <v>2</v>
      </c>
    </row>
    <row r="331" spans="1:5">
      <c r="A331" t="s">
        <v>736</v>
      </c>
      <c r="B331" t="s">
        <v>737</v>
      </c>
      <c r="C331">
        <v>34091</v>
      </c>
      <c r="D331">
        <f>Table47[[#This Row],[Population 2022]]/$C$413</f>
        <v>4.0956484753125298E-4</v>
      </c>
      <c r="E331">
        <f>ROUND(Table47[[#This Row],[Normed]]*$B$6,0)</f>
        <v>1</v>
      </c>
    </row>
    <row r="332" spans="1:5">
      <c r="A332" t="s">
        <v>738</v>
      </c>
      <c r="B332" t="s">
        <v>739</v>
      </c>
      <c r="C332">
        <v>131330</v>
      </c>
      <c r="D332">
        <f>Table47[[#This Row],[Population 2022]]/$C$413</f>
        <v>1.5777815677533501E-3</v>
      </c>
      <c r="E332">
        <f>ROUND(Table47[[#This Row],[Normed]]*$B$6,0)</f>
        <v>3</v>
      </c>
    </row>
    <row r="333" spans="1:5">
      <c r="A333" t="s">
        <v>740</v>
      </c>
      <c r="B333" t="s">
        <v>741</v>
      </c>
      <c r="C333">
        <v>133206</v>
      </c>
      <c r="D333">
        <f>Table47[[#This Row],[Population 2022]]/$C$413</f>
        <v>1.6003195881683756E-3</v>
      </c>
      <c r="E333">
        <f>ROUND(Table47[[#This Row],[Normed]]*$B$6,0)</f>
        <v>3</v>
      </c>
    </row>
    <row r="334" spans="1:5">
      <c r="A334" t="s">
        <v>742</v>
      </c>
      <c r="B334" t="s">
        <v>743</v>
      </c>
      <c r="C334">
        <v>75569</v>
      </c>
      <c r="D334">
        <f>Table47[[#This Row],[Population 2022]]/$C$413</f>
        <v>9.0787615391420783E-4</v>
      </c>
      <c r="E334">
        <f>ROUND(Table47[[#This Row],[Normed]]*$B$6,0)</f>
        <v>2</v>
      </c>
    </row>
    <row r="335" spans="1:5">
      <c r="A335" t="s">
        <v>744</v>
      </c>
      <c r="B335" t="s">
        <v>745</v>
      </c>
      <c r="C335">
        <v>129313</v>
      </c>
      <c r="D335">
        <f>Table47[[#This Row],[Population 2022]]/$C$413</f>
        <v>1.5535495916461507E-3</v>
      </c>
      <c r="E335">
        <f>ROUND(Table47[[#This Row],[Normed]]*$B$6,0)</f>
        <v>3</v>
      </c>
    </row>
    <row r="336" spans="1:5">
      <c r="A336" t="s">
        <v>746</v>
      </c>
      <c r="B336" t="s">
        <v>747</v>
      </c>
      <c r="C336">
        <v>106853</v>
      </c>
      <c r="D336">
        <f>Table47[[#This Row],[Population 2022]]/$C$413</f>
        <v>1.2837180679140235E-3</v>
      </c>
      <c r="E336">
        <f>ROUND(Table47[[#This Row],[Normed]]*$B$6,0)</f>
        <v>3</v>
      </c>
    </row>
    <row r="337" spans="1:5">
      <c r="A337" t="s">
        <v>748</v>
      </c>
      <c r="B337" t="s">
        <v>749</v>
      </c>
      <c r="C337">
        <v>69949</v>
      </c>
      <c r="D337">
        <f>Table47[[#This Row],[Population 2022]]/$C$413</f>
        <v>8.4035820363038971E-4</v>
      </c>
      <c r="E337">
        <f>ROUND(Table47[[#This Row],[Normed]]*$B$6,0)</f>
        <v>2</v>
      </c>
    </row>
    <row r="338" spans="1:5">
      <c r="A338" t="s">
        <v>750</v>
      </c>
      <c r="B338" t="s">
        <v>751</v>
      </c>
      <c r="C338">
        <v>111279</v>
      </c>
      <c r="D338">
        <f>Table47[[#This Row],[Population 2022]]/$C$413</f>
        <v>1.3368914572300696E-3</v>
      </c>
      <c r="E338">
        <f>ROUND(Table47[[#This Row],[Normed]]*$B$6,0)</f>
        <v>3</v>
      </c>
    </row>
    <row r="339" spans="1:5">
      <c r="A339" t="s">
        <v>752</v>
      </c>
      <c r="B339" t="s">
        <v>753</v>
      </c>
      <c r="C339">
        <v>155050</v>
      </c>
      <c r="D339">
        <f>Table47[[#This Row],[Population 2022]]/$C$413</f>
        <v>1.8627505678836284E-3</v>
      </c>
      <c r="E339">
        <f>ROUND(Table47[[#This Row],[Normed]]*$B$6,0)</f>
        <v>4</v>
      </c>
    </row>
    <row r="340" spans="1:5">
      <c r="A340" t="s">
        <v>754</v>
      </c>
      <c r="B340" t="s">
        <v>755</v>
      </c>
      <c r="C340">
        <v>212420</v>
      </c>
      <c r="D340">
        <f>Table47[[#This Row],[Population 2022]]/$C$413</f>
        <v>2.5519862988058069E-3</v>
      </c>
      <c r="E340">
        <f>ROUND(Table47[[#This Row],[Normed]]*$B$6,0)</f>
        <v>5</v>
      </c>
    </row>
    <row r="341" spans="1:5">
      <c r="A341" t="s">
        <v>756</v>
      </c>
      <c r="B341" t="s">
        <v>757</v>
      </c>
      <c r="C341">
        <v>94819</v>
      </c>
      <c r="D341">
        <f>Table47[[#This Row],[Population 2022]]/$C$413</f>
        <v>1.1391431544415206E-3</v>
      </c>
      <c r="E341">
        <f>ROUND(Table47[[#This Row],[Normed]]*$B$6,0)</f>
        <v>2</v>
      </c>
    </row>
    <row r="342" spans="1:5">
      <c r="A342" t="s">
        <v>758</v>
      </c>
      <c r="B342" t="s">
        <v>759</v>
      </c>
      <c r="C342">
        <v>327284</v>
      </c>
      <c r="D342">
        <f>Table47[[#This Row],[Population 2022]]/$C$413</f>
        <v>3.9319474805496642E-3</v>
      </c>
      <c r="E342">
        <f>ROUND(Table47[[#This Row],[Normed]]*$B$6,0)</f>
        <v>8</v>
      </c>
    </row>
    <row r="343" spans="1:5">
      <c r="A343" t="s">
        <v>95</v>
      </c>
      <c r="B343" t="s">
        <v>760</v>
      </c>
      <c r="C343">
        <v>103426</v>
      </c>
      <c r="D343">
        <f>Table47[[#This Row],[Population 2022]]/$C$413</f>
        <v>1.2425465348850832E-3</v>
      </c>
      <c r="E343">
        <f>ROUND(Table47[[#This Row],[Normed]]*$B$6,0)</f>
        <v>3</v>
      </c>
    </row>
    <row r="344" spans="1:5">
      <c r="A344" t="s">
        <v>761</v>
      </c>
      <c r="B344" t="s">
        <v>762</v>
      </c>
      <c r="C344">
        <v>130847</v>
      </c>
      <c r="D344">
        <f>Table47[[#This Row],[Population 2022]]/$C$413</f>
        <v>1.5719788684673921E-3</v>
      </c>
      <c r="E344">
        <f>ROUND(Table47[[#This Row],[Normed]]*$B$6,0)</f>
        <v>3</v>
      </c>
    </row>
    <row r="345" spans="1:5">
      <c r="A345" t="s">
        <v>763</v>
      </c>
      <c r="B345" t="s">
        <v>764</v>
      </c>
      <c r="C345">
        <v>193661</v>
      </c>
      <c r="D345">
        <f>Table47[[#This Row],[Population 2022]]/$C$413</f>
        <v>2.32661810852571E-3</v>
      </c>
      <c r="E345">
        <f>ROUND(Table47[[#This Row],[Normed]]*$B$6,0)</f>
        <v>5</v>
      </c>
    </row>
    <row r="346" spans="1:5">
      <c r="A346" t="s">
        <v>93</v>
      </c>
      <c r="B346" t="s">
        <v>765</v>
      </c>
      <c r="C346">
        <v>140960</v>
      </c>
      <c r="D346">
        <f>Table47[[#This Row],[Population 2022]]/$C$413</f>
        <v>1.6934751373677928E-3</v>
      </c>
      <c r="E346">
        <f>ROUND(Table47[[#This Row],[Normed]]*$B$6,0)</f>
        <v>4</v>
      </c>
    </row>
    <row r="347" spans="1:5">
      <c r="A347" t="s">
        <v>766</v>
      </c>
      <c r="B347" t="s">
        <v>767</v>
      </c>
      <c r="C347">
        <v>86170</v>
      </c>
      <c r="D347">
        <f>Table47[[#This Row],[Population 2022]]/$C$413</f>
        <v>1.0352351914513528E-3</v>
      </c>
      <c r="E347">
        <f>ROUND(Table47[[#This Row],[Normed]]*$B$6,0)</f>
        <v>2</v>
      </c>
    </row>
    <row r="348" spans="1:5">
      <c r="A348" t="s">
        <v>769</v>
      </c>
      <c r="B348" t="s">
        <v>770</v>
      </c>
      <c r="C348">
        <v>555351</v>
      </c>
      <c r="D348">
        <f>Table47[[#This Row],[Population 2022]]/$C$413</f>
        <v>6.6719148057061651E-3</v>
      </c>
      <c r="E348">
        <f>ROUND(Table47[[#This Row],[Normed]]*$B$6,0)</f>
        <v>14</v>
      </c>
    </row>
    <row r="349" spans="1:5">
      <c r="A349" t="s">
        <v>771</v>
      </c>
      <c r="B349" t="s">
        <v>772</v>
      </c>
      <c r="C349">
        <v>296290</v>
      </c>
      <c r="D349">
        <f>Table47[[#This Row],[Population 2022]]/$C$413</f>
        <v>3.5595895888954547E-3</v>
      </c>
      <c r="E349">
        <f>ROUND(Table47[[#This Row],[Normed]]*$B$6,0)</f>
        <v>7</v>
      </c>
    </row>
    <row r="350" spans="1:5">
      <c r="A350" t="s">
        <v>773</v>
      </c>
      <c r="B350" t="s">
        <v>774</v>
      </c>
      <c r="C350">
        <v>248273</v>
      </c>
      <c r="D350">
        <f>Table47[[#This Row],[Population 2022]]/$C$413</f>
        <v>2.9827195855541572E-3</v>
      </c>
      <c r="E350">
        <f>ROUND(Table47[[#This Row],[Normed]]*$B$6,0)</f>
        <v>6</v>
      </c>
    </row>
    <row r="351" spans="1:5">
      <c r="A351" t="s">
        <v>775</v>
      </c>
      <c r="B351" t="s">
        <v>776</v>
      </c>
      <c r="C351">
        <v>239344</v>
      </c>
      <c r="D351">
        <f>Table47[[#This Row],[Population 2022]]/$C$413</f>
        <v>2.8754477389199558E-3</v>
      </c>
      <c r="E351">
        <f>ROUND(Table47[[#This Row],[Normed]]*$B$6,0)</f>
        <v>6</v>
      </c>
    </row>
    <row r="352" spans="1:5">
      <c r="A352" t="s">
        <v>777</v>
      </c>
      <c r="B352" t="s">
        <v>778</v>
      </c>
      <c r="C352">
        <v>244009</v>
      </c>
      <c r="D352">
        <f>Table47[[#This Row],[Population 2022]]/$C$413</f>
        <v>2.9314924432035879E-3</v>
      </c>
      <c r="E352">
        <f>ROUND(Table47[[#This Row],[Normed]]*$B$6,0)</f>
        <v>6</v>
      </c>
    </row>
    <row r="353" spans="1:5">
      <c r="A353" t="s">
        <v>780</v>
      </c>
      <c r="B353" t="s">
        <v>781</v>
      </c>
      <c r="C353">
        <v>243105</v>
      </c>
      <c r="D353">
        <f>Table47[[#This Row],[Population 2022]]/$C$413</f>
        <v>2.9206319045814223E-3</v>
      </c>
      <c r="E353">
        <f>ROUND(Table47[[#This Row],[Normed]]*$B$6,0)</f>
        <v>6</v>
      </c>
    </row>
    <row r="354" spans="1:5">
      <c r="A354" t="s">
        <v>83</v>
      </c>
      <c r="B354" t="s">
        <v>782</v>
      </c>
      <c r="C354">
        <v>328695</v>
      </c>
      <c r="D354">
        <f>Table47[[#This Row],[Population 2022]]/$C$413</f>
        <v>3.9488990513415626E-3</v>
      </c>
      <c r="E354">
        <f>ROUND(Table47[[#This Row],[Normed]]*$B$6,0)</f>
        <v>8</v>
      </c>
    </row>
    <row r="355" spans="1:5">
      <c r="A355" t="s">
        <v>783</v>
      </c>
      <c r="B355" t="s">
        <v>784</v>
      </c>
      <c r="C355">
        <v>299329</v>
      </c>
      <c r="D355">
        <f>Table47[[#This Row],[Population 2022]]/$C$413</f>
        <v>3.5960997403033769E-3</v>
      </c>
      <c r="E355">
        <f>ROUND(Table47[[#This Row],[Normed]]*$B$6,0)</f>
        <v>7</v>
      </c>
    </row>
    <row r="356" spans="1:5">
      <c r="A356" t="s">
        <v>785</v>
      </c>
      <c r="B356" t="s">
        <v>786</v>
      </c>
      <c r="C356">
        <v>221376</v>
      </c>
      <c r="D356">
        <f>Table47[[#This Row],[Population 2022]]/$C$413</f>
        <v>2.6595825199342542E-3</v>
      </c>
      <c r="E356">
        <f>ROUND(Table47[[#This Row],[Normed]]*$B$6,0)</f>
        <v>6</v>
      </c>
    </row>
    <row r="357" spans="1:5">
      <c r="A357" t="s">
        <v>787</v>
      </c>
      <c r="B357" t="s">
        <v>788</v>
      </c>
      <c r="C357">
        <v>309621</v>
      </c>
      <c r="D357">
        <f>Table47[[#This Row],[Population 2022]]/$C$413</f>
        <v>3.7197464919619281E-3</v>
      </c>
      <c r="E357">
        <f>ROUND(Table47[[#This Row],[Normed]]*$B$6,0)</f>
        <v>8</v>
      </c>
    </row>
    <row r="358" spans="1:5">
      <c r="A358" t="s">
        <v>790</v>
      </c>
      <c r="B358" t="s">
        <v>791</v>
      </c>
      <c r="C358">
        <v>601866</v>
      </c>
      <c r="D358">
        <f>Table47[[#This Row],[Population 2022]]/$C$413</f>
        <v>7.2307399760712541E-3</v>
      </c>
      <c r="E358">
        <f>ROUND(Table47[[#This Row],[Normed]]*$B$6,0)</f>
        <v>15</v>
      </c>
    </row>
    <row r="359" spans="1:5">
      <c r="A359" t="s">
        <v>792</v>
      </c>
      <c r="B359" t="s">
        <v>789</v>
      </c>
      <c r="C359">
        <v>258214</v>
      </c>
      <c r="D359">
        <f>Table47[[#This Row],[Population 2022]]/$C$413</f>
        <v>3.1021494687875086E-3</v>
      </c>
      <c r="E359">
        <f>ROUND(Table47[[#This Row],[Normed]]*$B$6,0)</f>
        <v>6</v>
      </c>
    </row>
    <row r="360" spans="1:5">
      <c r="A360" t="s">
        <v>793</v>
      </c>
      <c r="B360" t="s">
        <v>794</v>
      </c>
      <c r="C360">
        <v>197529</v>
      </c>
      <c r="D360">
        <f>Table47[[#This Row],[Population 2022]]/$C$413</f>
        <v>2.3730877582940034E-3</v>
      </c>
      <c r="E360">
        <f>ROUND(Table47[[#This Row],[Normed]]*$B$6,0)</f>
        <v>5</v>
      </c>
    </row>
    <row r="361" spans="1:5">
      <c r="A361" t="s">
        <v>795</v>
      </c>
      <c r="B361" t="s">
        <v>796</v>
      </c>
      <c r="C361">
        <v>78731</v>
      </c>
      <c r="D361">
        <f>Table47[[#This Row],[Population 2022]]/$C$413</f>
        <v>9.458640113514734E-4</v>
      </c>
      <c r="E361">
        <f>ROUND(Table47[[#This Row],[Normed]]*$B$6,0)</f>
        <v>2</v>
      </c>
    </row>
    <row r="362" spans="1:5">
      <c r="A362" t="s">
        <v>797</v>
      </c>
      <c r="B362" t="s">
        <v>798</v>
      </c>
      <c r="C362">
        <v>238061</v>
      </c>
      <c r="D362">
        <f>Table47[[#This Row],[Population 2022]]/$C$413</f>
        <v>2.8600339435081875E-3</v>
      </c>
      <c r="E362">
        <f>ROUND(Table47[[#This Row],[Normed]]*$B$6,0)</f>
        <v>6</v>
      </c>
    </row>
    <row r="363" spans="1:5">
      <c r="A363" t="s">
        <v>799</v>
      </c>
      <c r="B363" t="s">
        <v>800</v>
      </c>
      <c r="C363">
        <v>236188</v>
      </c>
      <c r="D363">
        <f>Table47[[#This Row],[Population 2022]]/$C$413</f>
        <v>2.8375319647036337E-3</v>
      </c>
      <c r="E363">
        <f>ROUND(Table47[[#This Row],[Normed]]*$B$6,0)</f>
        <v>6</v>
      </c>
    </row>
    <row r="364" spans="1:5">
      <c r="A364" t="s">
        <v>801</v>
      </c>
      <c r="B364" t="s">
        <v>802</v>
      </c>
      <c r="C364">
        <v>81986</v>
      </c>
      <c r="D364">
        <f>Table47[[#This Row],[Population 2022]]/$C$413</f>
        <v>9.8496915871336453E-4</v>
      </c>
      <c r="E364">
        <f>ROUND(Table47[[#This Row],[Normed]]*$B$6,0)</f>
        <v>2</v>
      </c>
    </row>
    <row r="365" spans="1:5">
      <c r="A365" t="s">
        <v>803</v>
      </c>
      <c r="B365" t="s">
        <v>804</v>
      </c>
      <c r="C365">
        <v>155900</v>
      </c>
      <c r="D365">
        <f>Table47[[#This Row],[Population 2022]]/$C$413</f>
        <v>1.8729623575173019E-3</v>
      </c>
      <c r="E365">
        <f>ROUND(Table47[[#This Row],[Normed]]*$B$6,0)</f>
        <v>4</v>
      </c>
    </row>
    <row r="366" spans="1:5">
      <c r="A366" t="s">
        <v>805</v>
      </c>
      <c r="B366" t="s">
        <v>806</v>
      </c>
      <c r="C366">
        <v>89118</v>
      </c>
      <c r="D366">
        <f>Table47[[#This Row],[Population 2022]]/$C$413</f>
        <v>1.0706520806749642E-3</v>
      </c>
      <c r="E366">
        <f>ROUND(Table47[[#This Row],[Normed]]*$B$6,0)</f>
        <v>2</v>
      </c>
    </row>
    <row r="367" spans="1:5">
      <c r="A367" t="s">
        <v>807</v>
      </c>
      <c r="B367" t="s">
        <v>808</v>
      </c>
      <c r="C367">
        <v>170106</v>
      </c>
      <c r="D367">
        <f>Table47[[#This Row],[Population 2022]]/$C$413</f>
        <v>2.0436313969713804E-3</v>
      </c>
      <c r="E367">
        <f>ROUND(Table47[[#This Row],[Normed]]*$B$6,0)</f>
        <v>4</v>
      </c>
    </row>
    <row r="368" spans="1:5">
      <c r="A368" t="s">
        <v>809</v>
      </c>
      <c r="B368" t="s">
        <v>18966</v>
      </c>
      <c r="C368">
        <v>176333</v>
      </c>
      <c r="D368">
        <f>Table47[[#This Row],[Population 2022]]/$C$413</f>
        <v>2.118441766440657E-3</v>
      </c>
      <c r="E368">
        <f>ROUND(Table47[[#This Row],[Normed]]*$B$6,0)</f>
        <v>4</v>
      </c>
    </row>
    <row r="369" spans="1:5">
      <c r="A369" t="s">
        <v>811</v>
      </c>
      <c r="B369" t="s">
        <v>812</v>
      </c>
      <c r="C369">
        <v>209117</v>
      </c>
      <c r="D369">
        <f>Table47[[#This Row],[Population 2022]]/$C$413</f>
        <v>2.5123044856763671E-3</v>
      </c>
      <c r="E369">
        <f>ROUND(Table47[[#This Row],[Normed]]*$B$6,0)</f>
        <v>5</v>
      </c>
    </row>
    <row r="370" spans="1:5">
      <c r="A370" t="s">
        <v>813</v>
      </c>
      <c r="B370" t="s">
        <v>814</v>
      </c>
      <c r="C370">
        <v>132317</v>
      </c>
      <c r="D370">
        <f>Table47[[#This Row],[Population 2022]]/$C$413</f>
        <v>1.5896392575985687E-3</v>
      </c>
      <c r="E370">
        <f>ROUND(Table47[[#This Row],[Normed]]*$B$6,0)</f>
        <v>3</v>
      </c>
    </row>
    <row r="371" spans="1:5">
      <c r="A371" t="s">
        <v>815</v>
      </c>
      <c r="B371" t="s">
        <v>816</v>
      </c>
      <c r="C371">
        <v>182814</v>
      </c>
      <c r="D371">
        <f>Table47[[#This Row],[Population 2022]]/$C$413</f>
        <v>2.1963036589298783E-3</v>
      </c>
      <c r="E371">
        <f>ROUND(Table47[[#This Row],[Normed]]*$B$6,0)</f>
        <v>5</v>
      </c>
    </row>
    <row r="372" spans="1:5">
      <c r="A372" t="s">
        <v>817</v>
      </c>
      <c r="B372" t="s">
        <v>818</v>
      </c>
      <c r="C372">
        <v>185495</v>
      </c>
      <c r="D372">
        <f>Table47[[#This Row],[Population 2022]]/$C$413</f>
        <v>2.2285128448215007E-3</v>
      </c>
      <c r="E372">
        <f>ROUND(Table47[[#This Row],[Normed]]*$B$6,0)</f>
        <v>5</v>
      </c>
    </row>
    <row r="373" spans="1:5">
      <c r="A373" t="s">
        <v>819</v>
      </c>
      <c r="B373" t="s">
        <v>820</v>
      </c>
      <c r="C373">
        <v>109746</v>
      </c>
      <c r="D373">
        <f>Table47[[#This Row],[Population 2022]]/$C$413</f>
        <v>1.3184741942789855E-3</v>
      </c>
      <c r="E373">
        <f>ROUND(Table47[[#This Row],[Normed]]*$B$6,0)</f>
        <v>3</v>
      </c>
    </row>
    <row r="374" spans="1:5">
      <c r="A374" t="s">
        <v>821</v>
      </c>
      <c r="B374" t="s">
        <v>822</v>
      </c>
      <c r="C374">
        <v>123341</v>
      </c>
      <c r="D374">
        <f>Table47[[#This Row],[Population 2022]]/$C$413</f>
        <v>1.4818027590669759E-3</v>
      </c>
      <c r="E374">
        <f>ROUND(Table47[[#This Row],[Normed]]*$B$6,0)</f>
        <v>3</v>
      </c>
    </row>
    <row r="375" spans="1:5">
      <c r="A375" t="s">
        <v>823</v>
      </c>
      <c r="B375" t="s">
        <v>824</v>
      </c>
      <c r="C375">
        <v>91113</v>
      </c>
      <c r="D375">
        <f>Table47[[#This Row],[Population 2022]]/$C$413</f>
        <v>1.094619751638704E-3</v>
      </c>
      <c r="E375">
        <f>ROUND(Table47[[#This Row],[Normed]]*$B$6,0)</f>
        <v>2</v>
      </c>
    </row>
    <row r="376" spans="1:5">
      <c r="A376" t="s">
        <v>825</v>
      </c>
      <c r="B376" t="s">
        <v>826</v>
      </c>
      <c r="C376">
        <v>246243</v>
      </c>
      <c r="D376">
        <f>Table47[[#This Row],[Population 2022]]/$C$413</f>
        <v>2.9583314291349136E-3</v>
      </c>
      <c r="E376">
        <f>ROUND(Table47[[#This Row],[Normed]]*$B$6,0)</f>
        <v>6</v>
      </c>
    </row>
    <row r="377" spans="1:5">
      <c r="A377" t="s">
        <v>827</v>
      </c>
      <c r="B377" t="s">
        <v>828</v>
      </c>
      <c r="C377">
        <v>216277</v>
      </c>
      <c r="D377">
        <f>Table47[[#This Row],[Population 2022]]/$C$413</f>
        <v>2.5983237960023704E-3</v>
      </c>
      <c r="E377">
        <f>ROUND(Table47[[#This Row],[Normed]]*$B$6,0)</f>
        <v>5</v>
      </c>
    </row>
    <row r="378" spans="1:5">
      <c r="A378" t="s">
        <v>829</v>
      </c>
      <c r="B378" t="s">
        <v>830</v>
      </c>
      <c r="C378">
        <v>79496</v>
      </c>
      <c r="D378">
        <f>Table47[[#This Row],[Population 2022]]/$C$413</f>
        <v>9.5505462202177956E-4</v>
      </c>
      <c r="E378">
        <f>ROUND(Table47[[#This Row],[Normed]]*$B$6,0)</f>
        <v>2</v>
      </c>
    </row>
    <row r="379" spans="1:5">
      <c r="A379" t="s">
        <v>831</v>
      </c>
      <c r="B379" t="s">
        <v>832</v>
      </c>
      <c r="C379">
        <v>133969</v>
      </c>
      <c r="D379">
        <f>Table47[[#This Row],[Population 2022]]/$C$413</f>
        <v>1.6094861710983671E-3</v>
      </c>
      <c r="E379">
        <f>ROUND(Table47[[#This Row],[Normed]]*$B$6,0)</f>
        <v>3</v>
      </c>
    </row>
    <row r="380" spans="1:5">
      <c r="A380" t="s">
        <v>833</v>
      </c>
      <c r="B380" t="s">
        <v>834</v>
      </c>
      <c r="C380">
        <v>200819</v>
      </c>
      <c r="D380">
        <f>Table47[[#This Row],[Population 2022]]/$C$413</f>
        <v>2.412613391111399E-3</v>
      </c>
      <c r="E380">
        <f>ROUND(Table47[[#This Row],[Normed]]*$B$6,0)</f>
        <v>5</v>
      </c>
    </row>
    <row r="381" spans="1:5">
      <c r="A381" t="s">
        <v>835</v>
      </c>
      <c r="B381" t="s">
        <v>836</v>
      </c>
      <c r="C381">
        <v>167560</v>
      </c>
      <c r="D381">
        <f>Table47[[#This Row],[Population 2022]]/$C$413</f>
        <v>2.0130440835509885E-3</v>
      </c>
      <c r="E381">
        <f>ROUND(Table47[[#This Row],[Normed]]*$B$6,0)</f>
        <v>4</v>
      </c>
    </row>
    <row r="382" spans="1:5">
      <c r="A382" t="s">
        <v>837</v>
      </c>
      <c r="B382" t="s">
        <v>838</v>
      </c>
      <c r="C382">
        <v>202014</v>
      </c>
      <c r="D382">
        <f>Table47[[#This Row],[Population 2022]]/$C$413</f>
        <v>2.4269699659493281E-3</v>
      </c>
      <c r="E382">
        <f>ROUND(Table47[[#This Row],[Normed]]*$B$6,0)</f>
        <v>5</v>
      </c>
    </row>
    <row r="383" spans="1:5">
      <c r="A383" t="s">
        <v>839</v>
      </c>
      <c r="B383" t="s">
        <v>840</v>
      </c>
      <c r="C383">
        <v>318326</v>
      </c>
      <c r="D383">
        <f>Table47[[#This Row],[Population 2022]]/$C$413</f>
        <v>3.8243272316809025E-3</v>
      </c>
      <c r="E383">
        <f>ROUND(Table47[[#This Row],[Normed]]*$B$6,0)</f>
        <v>8</v>
      </c>
    </row>
    <row r="384" spans="1:5">
      <c r="A384" t="s">
        <v>841</v>
      </c>
      <c r="B384" t="s">
        <v>842</v>
      </c>
      <c r="C384">
        <v>129687</v>
      </c>
      <c r="D384">
        <f>Table47[[#This Row],[Population 2022]]/$C$413</f>
        <v>1.558042779084967E-3</v>
      </c>
      <c r="E384">
        <f>ROUND(Table47[[#This Row],[Normed]]*$B$6,0)</f>
        <v>3</v>
      </c>
    </row>
    <row r="385" spans="1:5">
      <c r="A385" t="s">
        <v>843</v>
      </c>
      <c r="B385" t="s">
        <v>844</v>
      </c>
      <c r="C385">
        <v>276053</v>
      </c>
      <c r="D385">
        <f>Table47[[#This Row],[Population 2022]]/$C$413</f>
        <v>3.3164648985229235E-3</v>
      </c>
      <c r="E385">
        <f>ROUND(Table47[[#This Row],[Normed]]*$B$6,0)</f>
        <v>7</v>
      </c>
    </row>
    <row r="386" spans="1:5">
      <c r="A386" t="s">
        <v>85</v>
      </c>
      <c r="B386" t="s">
        <v>845</v>
      </c>
      <c r="C386">
        <v>203799</v>
      </c>
      <c r="D386">
        <f>Table47[[#This Row],[Population 2022]]/$C$413</f>
        <v>2.4484147241800426E-3</v>
      </c>
      <c r="E386">
        <f>ROUND(Table47[[#This Row],[Normed]]*$B$6,0)</f>
        <v>5</v>
      </c>
    </row>
    <row r="387" spans="1:5">
      <c r="A387" t="s">
        <v>846</v>
      </c>
      <c r="B387" t="s">
        <v>847</v>
      </c>
      <c r="C387">
        <v>280400</v>
      </c>
      <c r="D387">
        <f>Table47[[#This Row],[Population 2022]]/$C$413</f>
        <v>3.3686891920965459E-3</v>
      </c>
      <c r="E387">
        <f>ROUND(Table47[[#This Row],[Normed]]*$B$6,0)</f>
        <v>7</v>
      </c>
    </row>
    <row r="388" spans="1:5">
      <c r="A388" t="s">
        <v>848</v>
      </c>
      <c r="B388" t="s">
        <v>849</v>
      </c>
      <c r="C388">
        <v>130843</v>
      </c>
      <c r="D388">
        <f>Table47[[#This Row],[Population 2022]]/$C$413</f>
        <v>1.571930812986763E-3</v>
      </c>
      <c r="E388">
        <f>ROUND(Table47[[#This Row],[Normed]]*$B$6,0)</f>
        <v>3</v>
      </c>
    </row>
    <row r="389" spans="1:5">
      <c r="A389" t="s">
        <v>850</v>
      </c>
      <c r="B389" t="s">
        <v>851</v>
      </c>
      <c r="C389">
        <v>245406</v>
      </c>
      <c r="D389">
        <f>Table47[[#This Row],[Population 2022]]/$C$413</f>
        <v>2.9482758198132843E-3</v>
      </c>
      <c r="E389">
        <f>ROUND(Table47[[#This Row],[Normed]]*$B$6,0)</f>
        <v>6</v>
      </c>
    </row>
    <row r="390" spans="1:5">
      <c r="A390" t="s">
        <v>852</v>
      </c>
      <c r="B390" t="s">
        <v>853</v>
      </c>
      <c r="C390">
        <v>213227</v>
      </c>
      <c r="D390">
        <f>Table47[[#This Row],[Population 2022]]/$C$413</f>
        <v>2.5616814920227183E-3</v>
      </c>
      <c r="E390">
        <f>ROUND(Table47[[#This Row],[Normed]]*$B$6,0)</f>
        <v>5</v>
      </c>
    </row>
    <row r="391" spans="1:5">
      <c r="A391" t="s">
        <v>854</v>
      </c>
      <c r="B391" t="s">
        <v>855</v>
      </c>
      <c r="C391">
        <v>91368</v>
      </c>
      <c r="D391">
        <f>Table47[[#This Row],[Population 2022]]/$C$413</f>
        <v>1.097683288528806E-3</v>
      </c>
      <c r="E391">
        <f>ROUND(Table47[[#This Row],[Normed]]*$B$6,0)</f>
        <v>2</v>
      </c>
    </row>
    <row r="392" spans="1:5">
      <c r="A392" t="s">
        <v>856</v>
      </c>
      <c r="B392" t="s">
        <v>857</v>
      </c>
      <c r="C392">
        <v>110502</v>
      </c>
      <c r="D392">
        <f>Table47[[#This Row],[Population 2022]]/$C$413</f>
        <v>1.3275566801178762E-3</v>
      </c>
      <c r="E392">
        <f>ROUND(Table47[[#This Row],[Normed]]*$B$6,0)</f>
        <v>3</v>
      </c>
    </row>
    <row r="393" spans="1:5">
      <c r="A393" t="s">
        <v>858</v>
      </c>
      <c r="B393" t="s">
        <v>859</v>
      </c>
      <c r="C393">
        <v>36054</v>
      </c>
      <c r="D393">
        <f>Table47[[#This Row],[Population 2022]]/$C$413</f>
        <v>4.3314807464996027E-4</v>
      </c>
      <c r="E393">
        <f>ROUND(Table47[[#This Row],[Normed]]*$B$6,0)</f>
        <v>1</v>
      </c>
    </row>
    <row r="394" spans="1:5">
      <c r="A394" t="s">
        <v>860</v>
      </c>
      <c r="B394" t="s">
        <v>861</v>
      </c>
      <c r="C394">
        <v>65138</v>
      </c>
      <c r="D394">
        <f>Table47[[#This Row],[Population 2022]]/$C$413</f>
        <v>7.8255947430379746E-4</v>
      </c>
      <c r="E394">
        <f>ROUND(Table47[[#This Row],[Normed]]*$B$6,0)</f>
        <v>2</v>
      </c>
    </row>
    <row r="395" spans="1:5">
      <c r="A395" t="s">
        <v>862</v>
      </c>
      <c r="B395" t="s">
        <v>863</v>
      </c>
      <c r="C395">
        <v>99324</v>
      </c>
      <c r="D395">
        <f>Table47[[#This Row],[Population 2022]]/$C$413</f>
        <v>1.1932656394999905E-3</v>
      </c>
      <c r="E395">
        <f>ROUND(Table47[[#This Row],[Normed]]*$B$6,0)</f>
        <v>2</v>
      </c>
    </row>
    <row r="396" spans="1:5">
      <c r="A396" t="s">
        <v>864</v>
      </c>
      <c r="B396" t="s">
        <v>865</v>
      </c>
      <c r="C396">
        <v>81687</v>
      </c>
      <c r="D396">
        <f>Table47[[#This Row],[Population 2022]]/$C$413</f>
        <v>9.8137701153634292E-4</v>
      </c>
      <c r="E396">
        <f>ROUND(Table47[[#This Row],[Normed]]*$B$6,0)</f>
        <v>2</v>
      </c>
    </row>
    <row r="397" spans="1:5">
      <c r="A397" t="s">
        <v>866</v>
      </c>
      <c r="B397" t="s">
        <v>867</v>
      </c>
      <c r="C397">
        <v>101269</v>
      </c>
      <c r="D397">
        <f>Table47[[#This Row],[Population 2022]]/$C$413</f>
        <v>1.2166326169558669E-3</v>
      </c>
      <c r="E397">
        <f>ROUND(Table47[[#This Row],[Normed]]*$B$6,0)</f>
        <v>3</v>
      </c>
    </row>
    <row r="398" spans="1:5">
      <c r="A398" t="s">
        <v>868</v>
      </c>
      <c r="B398" t="s">
        <v>869</v>
      </c>
      <c r="C398">
        <v>72964</v>
      </c>
      <c r="D398">
        <f>Table47[[#This Row],[Population 2022]]/$C$413</f>
        <v>8.7658002215453771E-4</v>
      </c>
      <c r="E398">
        <f>ROUND(Table47[[#This Row],[Normed]]*$B$6,0)</f>
        <v>2</v>
      </c>
    </row>
    <row r="399" spans="1:5">
      <c r="A399" t="s">
        <v>870</v>
      </c>
      <c r="B399" t="s">
        <v>871</v>
      </c>
      <c r="C399">
        <v>123404</v>
      </c>
      <c r="D399">
        <f>Table47[[#This Row],[Population 2022]]/$C$413</f>
        <v>1.4825596328868836E-3</v>
      </c>
      <c r="E399">
        <f>ROUND(Table47[[#This Row],[Normed]]*$B$6,0)</f>
        <v>3</v>
      </c>
    </row>
    <row r="400" spans="1:5">
      <c r="A400" t="s">
        <v>872</v>
      </c>
      <c r="B400" t="s">
        <v>873</v>
      </c>
      <c r="C400">
        <v>133825</v>
      </c>
      <c r="D400">
        <f>Table47[[#This Row],[Population 2022]]/$C$413</f>
        <v>1.6077561737957212E-3</v>
      </c>
      <c r="E400">
        <f>ROUND(Table47[[#This Row],[Normed]]*$B$6,0)</f>
        <v>3</v>
      </c>
    </row>
    <row r="401" spans="1:5">
      <c r="A401" t="s">
        <v>874</v>
      </c>
      <c r="B401" t="s">
        <v>875</v>
      </c>
      <c r="C401">
        <v>68717</v>
      </c>
      <c r="D401">
        <f>Table47[[#This Row],[Population 2022]]/$C$413</f>
        <v>8.2555711559664173E-4</v>
      </c>
      <c r="E401">
        <f>ROUND(Table47[[#This Row],[Normed]]*$B$6,0)</f>
        <v>2</v>
      </c>
    </row>
    <row r="402" spans="1:5">
      <c r="A402" t="s">
        <v>876</v>
      </c>
      <c r="B402" t="s">
        <v>877</v>
      </c>
      <c r="C402">
        <v>62089</v>
      </c>
      <c r="D402">
        <f>Table47[[#This Row],[Population 2022]]/$C$413</f>
        <v>7.4592918419430249E-4</v>
      </c>
      <c r="E402">
        <f>ROUND(Table47[[#This Row],[Normed]]*$B$6,0)</f>
        <v>2</v>
      </c>
    </row>
    <row r="403" spans="1:5">
      <c r="A403" t="s">
        <v>878</v>
      </c>
      <c r="B403" t="s">
        <v>879</v>
      </c>
      <c r="C403">
        <v>105367</v>
      </c>
      <c r="D403">
        <f>Table47[[#This Row],[Population 2022]]/$C$413</f>
        <v>1.2658654568603307E-3</v>
      </c>
      <c r="E403">
        <f>ROUND(Table47[[#This Row],[Normed]]*$B$6,0)</f>
        <v>3</v>
      </c>
    </row>
    <row r="404" spans="1:5">
      <c r="A404" t="s">
        <v>880</v>
      </c>
      <c r="B404" t="s">
        <v>881</v>
      </c>
      <c r="C404">
        <v>82103</v>
      </c>
      <c r="D404">
        <f>Table47[[#This Row],[Population 2022]]/$C$413</f>
        <v>9.8637478152176434E-4</v>
      </c>
      <c r="E404">
        <f>ROUND(Table47[[#This Row],[Normed]]*$B$6,0)</f>
        <v>2</v>
      </c>
    </row>
    <row r="405" spans="1:5">
      <c r="A405" t="s">
        <v>882</v>
      </c>
      <c r="B405" t="s">
        <v>883</v>
      </c>
      <c r="C405">
        <v>56504</v>
      </c>
      <c r="D405">
        <f>Table47[[#This Row],[Population 2022]]/$C$413</f>
        <v>6.7883171936598862E-4</v>
      </c>
      <c r="E405">
        <f>ROUND(Table47[[#This Row],[Normed]]*$B$6,0)</f>
        <v>1</v>
      </c>
    </row>
    <row r="406" spans="1:5">
      <c r="A406" t="s">
        <v>884</v>
      </c>
      <c r="B406" t="s">
        <v>885</v>
      </c>
      <c r="C406">
        <v>100969</v>
      </c>
      <c r="D406">
        <f>Table47[[#This Row],[Population 2022]]/$C$413</f>
        <v>1.2130284559086881E-3</v>
      </c>
      <c r="E406">
        <f>ROUND(Table47[[#This Row],[Normed]]*$B$6,0)</f>
        <v>3</v>
      </c>
    </row>
    <row r="407" spans="1:5">
      <c r="A407" t="s">
        <v>886</v>
      </c>
      <c r="B407" t="s">
        <v>887</v>
      </c>
      <c r="C407">
        <v>82513</v>
      </c>
      <c r="D407">
        <f>Table47[[#This Row],[Population 2022]]/$C$413</f>
        <v>9.9130046828624211E-4</v>
      </c>
      <c r="E407">
        <f>ROUND(Table47[[#This Row],[Normed]]*$B$6,0)</f>
        <v>2</v>
      </c>
    </row>
    <row r="408" spans="1:5">
      <c r="A408" t="s">
        <v>888</v>
      </c>
      <c r="B408" t="s">
        <v>889</v>
      </c>
      <c r="C408">
        <v>79030</v>
      </c>
      <c r="D408">
        <f>Table47[[#This Row],[Population 2022]]/$C$413</f>
        <v>9.4945615852849502E-4</v>
      </c>
      <c r="E408">
        <f>ROUND(Table47[[#This Row],[Normed]]*$B$6,0)</f>
        <v>2</v>
      </c>
    </row>
    <row r="409" spans="1:5">
      <c r="A409" t="s">
        <v>890</v>
      </c>
      <c r="B409" t="s">
        <v>891</v>
      </c>
      <c r="C409">
        <v>96102</v>
      </c>
      <c r="D409">
        <f>Table47[[#This Row],[Population 2022]]/$C$413</f>
        <v>1.1545569498532891E-3</v>
      </c>
      <c r="E409">
        <f>ROUND(Table47[[#This Row],[Normed]]*$B$6,0)</f>
        <v>2</v>
      </c>
    </row>
    <row r="410" spans="1:5">
      <c r="A410" t="s">
        <v>892</v>
      </c>
      <c r="B410" t="s">
        <v>893</v>
      </c>
      <c r="C410">
        <v>87807</v>
      </c>
      <c r="D410">
        <f>Table47[[#This Row],[Population 2022]]/$C$413</f>
        <v>1.0549018968987924E-3</v>
      </c>
      <c r="E410">
        <f>ROUND(Table47[[#This Row],[Normed]]*$B$6,0)</f>
        <v>2</v>
      </c>
    </row>
    <row r="411" spans="1:5">
      <c r="A411" t="s">
        <v>894</v>
      </c>
      <c r="B411" t="s">
        <v>895</v>
      </c>
      <c r="C411">
        <v>41806</v>
      </c>
      <c r="D411">
        <f>Table47[[#This Row],[Population 2022]]/$C$413</f>
        <v>5.0225185579453701E-4</v>
      </c>
      <c r="E411">
        <f>ROUND(Table47[[#This Row],[Normed]]*$B$6,0)</f>
        <v>1</v>
      </c>
    </row>
    <row r="412" spans="1:5">
      <c r="A412" t="s">
        <v>896</v>
      </c>
      <c r="B412" t="s">
        <v>897</v>
      </c>
      <c r="C412">
        <v>117094</v>
      </c>
      <c r="D412">
        <f>Table47[[#This Row],[Population 2022]]/$C$413</f>
        <v>1.406752112194554E-3</v>
      </c>
      <c r="E412">
        <f>ROUND(Table47[[#This Row],[Normed]]*$B$6,0)</f>
        <v>3</v>
      </c>
    </row>
    <row r="413" spans="1:5">
      <c r="C413" s="26">
        <f>SUM(C12:C412)</f>
        <v>83237124</v>
      </c>
      <c r="D413" s="63">
        <f>SUM(Table47[Normed])</f>
        <v>1.0000000000000007</v>
      </c>
      <c r="E413" s="64">
        <f>SUM(Table47[Peak Load '[MWh/h']])</f>
        <v>2062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C5EC2-FFD6-466C-9AB9-8657C47A0B9F}">
  <dimension ref="A1:B402"/>
  <sheetViews>
    <sheetView workbookViewId="0">
      <selection activeCell="F28" sqref="F28"/>
    </sheetView>
  </sheetViews>
  <sheetFormatPr defaultRowHeight="14.4"/>
  <sheetData>
    <row r="1" spans="1:2">
      <c r="A1" t="str" cm="1">
        <f t="array" ref="A1:A402">Table47[[#All],[NUTS3]]</f>
        <v>NUTS3</v>
      </c>
      <c r="B1" t="str" cm="1">
        <f t="array" ref="B1:B402">Table47[[#All],[Peak Load '[MWh/h']]]</f>
        <v>Peak Load [MWh/h]</v>
      </c>
    </row>
    <row r="2" spans="1:2">
      <c r="A2" t="str">
        <v>DE111</v>
      </c>
      <c r="B2">
        <v>16</v>
      </c>
    </row>
    <row r="3" spans="1:2">
      <c r="A3" t="str">
        <v>DE112</v>
      </c>
      <c r="B3">
        <v>10</v>
      </c>
    </row>
    <row r="4" spans="1:2">
      <c r="A4" t="str">
        <v>DE113</v>
      </c>
      <c r="B4">
        <v>13</v>
      </c>
    </row>
    <row r="5" spans="1:2">
      <c r="A5" t="str">
        <v>DE114</v>
      </c>
      <c r="B5">
        <v>6</v>
      </c>
    </row>
    <row r="6" spans="1:2">
      <c r="A6" t="str">
        <v>DE115</v>
      </c>
      <c r="B6">
        <v>14</v>
      </c>
    </row>
    <row r="7" spans="1:2">
      <c r="A7" t="str">
        <v>DE116</v>
      </c>
      <c r="B7">
        <v>11</v>
      </c>
    </row>
    <row r="8" spans="1:2">
      <c r="A8" t="str">
        <v>DE117</v>
      </c>
      <c r="B8">
        <v>3</v>
      </c>
    </row>
    <row r="9" spans="1:2">
      <c r="A9" t="str">
        <v>DE118</v>
      </c>
      <c r="B9">
        <v>9</v>
      </c>
    </row>
    <row r="10" spans="1:2">
      <c r="A10" t="str">
        <v>DE119</v>
      </c>
      <c r="B10">
        <v>3</v>
      </c>
    </row>
    <row r="11" spans="1:2">
      <c r="A11" t="str">
        <v>DE11A</v>
      </c>
      <c r="B11">
        <v>5</v>
      </c>
    </row>
    <row r="12" spans="1:2">
      <c r="A12" t="str">
        <v>DE11B</v>
      </c>
      <c r="B12">
        <v>3</v>
      </c>
    </row>
    <row r="13" spans="1:2">
      <c r="A13" t="str">
        <v>DE11C</v>
      </c>
      <c r="B13">
        <v>3</v>
      </c>
    </row>
    <row r="14" spans="1:2">
      <c r="A14" t="str">
        <v>DE11D</v>
      </c>
      <c r="B14">
        <v>8</v>
      </c>
    </row>
    <row r="15" spans="1:2">
      <c r="A15" t="str">
        <v>DE121</v>
      </c>
      <c r="B15">
        <v>1</v>
      </c>
    </row>
    <row r="16" spans="1:2">
      <c r="A16" t="str">
        <v>DE122</v>
      </c>
      <c r="B16">
        <v>8</v>
      </c>
    </row>
    <row r="17" spans="1:2">
      <c r="A17" t="str">
        <v>DE123</v>
      </c>
      <c r="B17">
        <v>11</v>
      </c>
    </row>
    <row r="18" spans="1:2">
      <c r="A18" t="str">
        <v>DE124</v>
      </c>
      <c r="B18">
        <v>6</v>
      </c>
    </row>
    <row r="19" spans="1:2">
      <c r="A19" t="str">
        <v>DE125</v>
      </c>
      <c r="B19">
        <v>4</v>
      </c>
    </row>
    <row r="20" spans="1:2">
      <c r="A20" t="str">
        <v>DE126</v>
      </c>
      <c r="B20">
        <v>8</v>
      </c>
    </row>
    <row r="21" spans="1:2">
      <c r="A21" t="str">
        <v>DE127</v>
      </c>
      <c r="B21">
        <v>4</v>
      </c>
    </row>
    <row r="22" spans="1:2">
      <c r="A22" t="str">
        <v>DE128</v>
      </c>
      <c r="B22">
        <v>14</v>
      </c>
    </row>
    <row r="23" spans="1:2">
      <c r="A23" t="str">
        <v>DE129</v>
      </c>
      <c r="B23">
        <v>3</v>
      </c>
    </row>
    <row r="24" spans="1:2">
      <c r="A24" t="str">
        <v>DE12A</v>
      </c>
      <c r="B24">
        <v>4</v>
      </c>
    </row>
    <row r="25" spans="1:2">
      <c r="A25" t="str">
        <v>DE12B</v>
      </c>
      <c r="B25">
        <v>5</v>
      </c>
    </row>
    <row r="26" spans="1:2">
      <c r="A26" t="str">
        <v>DE12C</v>
      </c>
      <c r="B26">
        <v>3</v>
      </c>
    </row>
    <row r="27" spans="1:2">
      <c r="A27" t="str">
        <v>DE131</v>
      </c>
      <c r="B27">
        <v>6</v>
      </c>
    </row>
    <row r="28" spans="1:2">
      <c r="A28" t="str">
        <v>DE132</v>
      </c>
      <c r="B28">
        <v>7</v>
      </c>
    </row>
    <row r="29" spans="1:2">
      <c r="A29" t="str">
        <v>DE133</v>
      </c>
      <c r="B29">
        <v>4</v>
      </c>
    </row>
    <row r="30" spans="1:2">
      <c r="A30" t="str">
        <v>DE134</v>
      </c>
      <c r="B30">
        <v>11</v>
      </c>
    </row>
    <row r="31" spans="1:2">
      <c r="A31" t="str">
        <v>DE135</v>
      </c>
      <c r="B31">
        <v>4</v>
      </c>
    </row>
    <row r="32" spans="1:2">
      <c r="A32" t="str">
        <v>DE136</v>
      </c>
      <c r="B32">
        <v>5</v>
      </c>
    </row>
    <row r="33" spans="1:2">
      <c r="A33" t="str">
        <v>DE137</v>
      </c>
      <c r="B33">
        <v>4</v>
      </c>
    </row>
    <row r="34" spans="1:2">
      <c r="A34" t="str">
        <v>DE138</v>
      </c>
      <c r="B34">
        <v>7</v>
      </c>
    </row>
    <row r="35" spans="1:2">
      <c r="A35" t="str">
        <v>DE139</v>
      </c>
      <c r="B35">
        <v>6</v>
      </c>
    </row>
    <row r="36" spans="1:2">
      <c r="A36" t="str">
        <v>DE13A</v>
      </c>
      <c r="B36">
        <v>4</v>
      </c>
    </row>
    <row r="37" spans="1:2">
      <c r="A37" t="str">
        <v>DE141</v>
      </c>
      <c r="B37">
        <v>7</v>
      </c>
    </row>
    <row r="38" spans="1:2">
      <c r="A38" t="str">
        <v>DE142</v>
      </c>
      <c r="B38">
        <v>6</v>
      </c>
    </row>
    <row r="39" spans="1:2">
      <c r="A39" t="str">
        <v>DE143</v>
      </c>
      <c r="B39">
        <v>5</v>
      </c>
    </row>
    <row r="40" spans="1:2">
      <c r="A40" t="str">
        <v>DE144</v>
      </c>
      <c r="B40">
        <v>3</v>
      </c>
    </row>
    <row r="41" spans="1:2">
      <c r="A41" t="str">
        <v>DE145</v>
      </c>
      <c r="B41">
        <v>5</v>
      </c>
    </row>
    <row r="42" spans="1:2">
      <c r="A42" t="str">
        <v>DE146</v>
      </c>
      <c r="B42">
        <v>5</v>
      </c>
    </row>
    <row r="43" spans="1:2">
      <c r="A43" t="str">
        <v>DE147</v>
      </c>
      <c r="B43">
        <v>5</v>
      </c>
    </row>
    <row r="44" spans="1:2">
      <c r="A44" t="str">
        <v>DE148</v>
      </c>
      <c r="B44">
        <v>7</v>
      </c>
    </row>
    <row r="45" spans="1:2">
      <c r="A45" t="str">
        <v>DE149</v>
      </c>
      <c r="B45">
        <v>3</v>
      </c>
    </row>
    <row r="46" spans="1:2">
      <c r="A46" t="str">
        <v>DE211</v>
      </c>
      <c r="B46">
        <v>3</v>
      </c>
    </row>
    <row r="47" spans="1:2">
      <c r="A47" t="str">
        <v>DE212</v>
      </c>
      <c r="B47">
        <v>37</v>
      </c>
    </row>
    <row r="48" spans="1:2">
      <c r="A48" t="str">
        <v>DE213</v>
      </c>
      <c r="B48">
        <v>2</v>
      </c>
    </row>
    <row r="49" spans="1:2">
      <c r="A49" t="str">
        <v>DE214</v>
      </c>
      <c r="B49">
        <v>3</v>
      </c>
    </row>
    <row r="50" spans="1:2">
      <c r="A50" t="str">
        <v>DE215</v>
      </c>
      <c r="B50">
        <v>3</v>
      </c>
    </row>
    <row r="51" spans="1:2">
      <c r="A51" t="str">
        <v>DE216</v>
      </c>
      <c r="B51">
        <v>3</v>
      </c>
    </row>
    <row r="52" spans="1:2">
      <c r="A52" t="str">
        <v>DE217</v>
      </c>
      <c r="B52">
        <v>4</v>
      </c>
    </row>
    <row r="53" spans="1:2">
      <c r="A53" t="str">
        <v>DE218</v>
      </c>
      <c r="B53">
        <v>4</v>
      </c>
    </row>
    <row r="54" spans="1:2">
      <c r="A54" t="str">
        <v>DE219</v>
      </c>
      <c r="B54">
        <v>3</v>
      </c>
    </row>
    <row r="55" spans="1:2">
      <c r="A55" t="str">
        <v>DE21A</v>
      </c>
      <c r="B55">
        <v>3</v>
      </c>
    </row>
    <row r="56" spans="1:2">
      <c r="A56" t="str">
        <v>DE21B</v>
      </c>
      <c r="B56">
        <v>5</v>
      </c>
    </row>
    <row r="57" spans="1:2">
      <c r="A57" t="str">
        <v>DE21C</v>
      </c>
      <c r="B57">
        <v>5</v>
      </c>
    </row>
    <row r="58" spans="1:2">
      <c r="A58" t="str">
        <v>DE21D</v>
      </c>
      <c r="B58">
        <v>2</v>
      </c>
    </row>
    <row r="59" spans="1:2">
      <c r="A59" t="str">
        <v>DE21E</v>
      </c>
      <c r="B59">
        <v>3</v>
      </c>
    </row>
    <row r="60" spans="1:2">
      <c r="A60" t="str">
        <v>DE21F</v>
      </c>
      <c r="B60">
        <v>2</v>
      </c>
    </row>
    <row r="61" spans="1:2">
      <c r="A61" t="str">
        <v>DE21G</v>
      </c>
      <c r="B61">
        <v>3</v>
      </c>
    </row>
    <row r="62" spans="1:2">
      <c r="A62" t="str">
        <v>DE21H</v>
      </c>
      <c r="B62">
        <v>9</v>
      </c>
    </row>
    <row r="63" spans="1:2">
      <c r="A63" t="str">
        <v>DE21I</v>
      </c>
      <c r="B63">
        <v>2</v>
      </c>
    </row>
    <row r="64" spans="1:2">
      <c r="A64" t="str">
        <v>DE21J</v>
      </c>
      <c r="B64">
        <v>3</v>
      </c>
    </row>
    <row r="65" spans="1:2">
      <c r="A65" t="str">
        <v>DE21K</v>
      </c>
      <c r="B65">
        <v>7</v>
      </c>
    </row>
    <row r="66" spans="1:2">
      <c r="A66" t="str">
        <v>DE21L</v>
      </c>
      <c r="B66">
        <v>3</v>
      </c>
    </row>
    <row r="67" spans="1:2">
      <c r="A67" t="str">
        <v>DE21M</v>
      </c>
      <c r="B67">
        <v>4</v>
      </c>
    </row>
    <row r="68" spans="1:2">
      <c r="A68" t="str">
        <v>DE21N</v>
      </c>
      <c r="B68">
        <v>3</v>
      </c>
    </row>
    <row r="69" spans="1:2">
      <c r="A69" t="str">
        <v>DE221</v>
      </c>
      <c r="B69">
        <v>2</v>
      </c>
    </row>
    <row r="70" spans="1:2">
      <c r="A70" t="str">
        <v>DE222</v>
      </c>
      <c r="B70">
        <v>1</v>
      </c>
    </row>
    <row r="71" spans="1:2">
      <c r="A71" t="str">
        <v>DE223</v>
      </c>
      <c r="B71">
        <v>1</v>
      </c>
    </row>
    <row r="72" spans="1:2">
      <c r="A72" t="str">
        <v>DE224</v>
      </c>
      <c r="B72">
        <v>3</v>
      </c>
    </row>
    <row r="73" spans="1:2">
      <c r="A73" t="str">
        <v>DE225</v>
      </c>
      <c r="B73">
        <v>2</v>
      </c>
    </row>
    <row r="74" spans="1:2">
      <c r="A74" t="str">
        <v>DE226</v>
      </c>
      <c r="B74">
        <v>3</v>
      </c>
    </row>
    <row r="75" spans="1:2">
      <c r="A75" t="str">
        <v>DE227</v>
      </c>
      <c r="B75">
        <v>4</v>
      </c>
    </row>
    <row r="76" spans="1:2">
      <c r="A76" t="str">
        <v>DE228</v>
      </c>
      <c r="B76">
        <v>5</v>
      </c>
    </row>
    <row r="77" spans="1:2">
      <c r="A77" t="str">
        <v>DE229</v>
      </c>
      <c r="B77">
        <v>2</v>
      </c>
    </row>
    <row r="78" spans="1:2">
      <c r="A78" t="str">
        <v>DE22A</v>
      </c>
      <c r="B78">
        <v>3</v>
      </c>
    </row>
    <row r="79" spans="1:2">
      <c r="A79" t="str">
        <v>DE22B</v>
      </c>
      <c r="B79">
        <v>3</v>
      </c>
    </row>
    <row r="80" spans="1:2">
      <c r="A80" t="str">
        <v>DE22C</v>
      </c>
      <c r="B80">
        <v>2</v>
      </c>
    </row>
    <row r="81" spans="1:2">
      <c r="A81" t="str">
        <v>DE231</v>
      </c>
      <c r="B81">
        <v>1</v>
      </c>
    </row>
    <row r="82" spans="1:2">
      <c r="A82" t="str">
        <v>DE232</v>
      </c>
      <c r="B82">
        <v>4</v>
      </c>
    </row>
    <row r="83" spans="1:2">
      <c r="A83" t="str">
        <v>DE233</v>
      </c>
      <c r="B83">
        <v>1</v>
      </c>
    </row>
    <row r="84" spans="1:2">
      <c r="A84" t="str">
        <v>DE235</v>
      </c>
      <c r="B84">
        <v>3</v>
      </c>
    </row>
    <row r="85" spans="1:2">
      <c r="A85" t="str">
        <v>DE234</v>
      </c>
      <c r="B85">
        <v>3</v>
      </c>
    </row>
    <row r="86" spans="1:2">
      <c r="A86" t="str">
        <v>DE236</v>
      </c>
      <c r="B86">
        <v>3</v>
      </c>
    </row>
    <row r="87" spans="1:2">
      <c r="A87" t="str">
        <v>DE237</v>
      </c>
      <c r="B87">
        <v>2</v>
      </c>
    </row>
    <row r="88" spans="1:2">
      <c r="A88" t="str">
        <v>DE238</v>
      </c>
      <c r="B88">
        <v>5</v>
      </c>
    </row>
    <row r="89" spans="1:2">
      <c r="A89" t="str">
        <v>DE239</v>
      </c>
      <c r="B89">
        <v>4</v>
      </c>
    </row>
    <row r="90" spans="1:2">
      <c r="A90" t="str">
        <v>DE23A</v>
      </c>
      <c r="B90">
        <v>2</v>
      </c>
    </row>
    <row r="91" spans="1:2">
      <c r="A91" t="str">
        <v>DE241</v>
      </c>
      <c r="B91">
        <v>2</v>
      </c>
    </row>
    <row r="92" spans="1:2">
      <c r="A92" t="str">
        <v>DE242</v>
      </c>
      <c r="B92">
        <v>2</v>
      </c>
    </row>
    <row r="93" spans="1:2">
      <c r="A93" t="str">
        <v>DE243</v>
      </c>
      <c r="B93">
        <v>1</v>
      </c>
    </row>
    <row r="94" spans="1:2">
      <c r="A94" t="str">
        <v>DE244</v>
      </c>
      <c r="B94">
        <v>1</v>
      </c>
    </row>
    <row r="95" spans="1:2">
      <c r="A95" t="str">
        <v>DE245</v>
      </c>
      <c r="B95">
        <v>4</v>
      </c>
    </row>
    <row r="96" spans="1:2">
      <c r="A96" t="str">
        <v>DE246</v>
      </c>
      <c r="B96">
        <v>3</v>
      </c>
    </row>
    <row r="97" spans="1:2">
      <c r="A97" t="str">
        <v>DE247</v>
      </c>
      <c r="B97">
        <v>2</v>
      </c>
    </row>
    <row r="98" spans="1:2">
      <c r="A98" t="str">
        <v>DE248</v>
      </c>
      <c r="B98">
        <v>3</v>
      </c>
    </row>
    <row r="99" spans="1:2">
      <c r="A99" t="str">
        <v>DE249</v>
      </c>
      <c r="B99">
        <v>2</v>
      </c>
    </row>
    <row r="100" spans="1:2">
      <c r="A100" t="str">
        <v>DE24B</v>
      </c>
      <c r="B100">
        <v>2</v>
      </c>
    </row>
    <row r="101" spans="1:2">
      <c r="A101" t="str">
        <v>DE24A</v>
      </c>
      <c r="B101">
        <v>2</v>
      </c>
    </row>
    <row r="102" spans="1:2">
      <c r="A102" t="str">
        <v>DE24C</v>
      </c>
      <c r="B102">
        <v>2</v>
      </c>
    </row>
    <row r="103" spans="1:2">
      <c r="A103" t="str">
        <v>DE24D</v>
      </c>
      <c r="B103">
        <v>2</v>
      </c>
    </row>
    <row r="104" spans="1:2">
      <c r="A104" t="str">
        <v>DE251</v>
      </c>
      <c r="B104">
        <v>1</v>
      </c>
    </row>
    <row r="105" spans="1:2">
      <c r="A105" t="str">
        <v>DE252</v>
      </c>
      <c r="B105">
        <v>3</v>
      </c>
    </row>
    <row r="106" spans="1:2">
      <c r="A106" t="str">
        <v>DE253</v>
      </c>
      <c r="B106">
        <v>3</v>
      </c>
    </row>
    <row r="107" spans="1:2">
      <c r="A107" t="str">
        <v>DE254</v>
      </c>
      <c r="B107">
        <v>13</v>
      </c>
    </row>
    <row r="108" spans="1:2">
      <c r="A108" t="str">
        <v>DE255</v>
      </c>
      <c r="B108">
        <v>1</v>
      </c>
    </row>
    <row r="109" spans="1:2">
      <c r="A109" t="str">
        <v>DE256</v>
      </c>
      <c r="B109">
        <v>5</v>
      </c>
    </row>
    <row r="110" spans="1:2">
      <c r="A110" t="str">
        <v>DE257</v>
      </c>
      <c r="B110">
        <v>3</v>
      </c>
    </row>
    <row r="111" spans="1:2">
      <c r="A111" t="str">
        <v>DE258</v>
      </c>
      <c r="B111">
        <v>3</v>
      </c>
    </row>
    <row r="112" spans="1:2">
      <c r="A112" t="str">
        <v>DE259</v>
      </c>
      <c r="B112">
        <v>4</v>
      </c>
    </row>
    <row r="113" spans="1:2">
      <c r="A113" t="str">
        <v>DE25A</v>
      </c>
      <c r="B113">
        <v>3</v>
      </c>
    </row>
    <row r="114" spans="1:2">
      <c r="A114" t="str">
        <v>DE25B</v>
      </c>
      <c r="B114">
        <v>3</v>
      </c>
    </row>
    <row r="115" spans="1:2">
      <c r="A115" t="str">
        <v>DE25C</v>
      </c>
      <c r="B115">
        <v>2</v>
      </c>
    </row>
    <row r="116" spans="1:2">
      <c r="A116" t="str">
        <v>DE261</v>
      </c>
      <c r="B116">
        <v>2</v>
      </c>
    </row>
    <row r="117" spans="1:2">
      <c r="A117" t="str">
        <v>DE262</v>
      </c>
      <c r="B117">
        <v>1</v>
      </c>
    </row>
    <row r="118" spans="1:2">
      <c r="A118" t="str">
        <v>DE263</v>
      </c>
      <c r="B118">
        <v>3</v>
      </c>
    </row>
    <row r="119" spans="1:2">
      <c r="A119" t="str">
        <v>DE264</v>
      </c>
      <c r="B119">
        <v>4</v>
      </c>
    </row>
    <row r="120" spans="1:2">
      <c r="A120" t="str">
        <v>DE265</v>
      </c>
      <c r="B120">
        <v>3</v>
      </c>
    </row>
    <row r="121" spans="1:2">
      <c r="A121" t="str">
        <v>DE266</v>
      </c>
      <c r="B121">
        <v>2</v>
      </c>
    </row>
    <row r="122" spans="1:2">
      <c r="A122" t="str">
        <v>DE267</v>
      </c>
      <c r="B122">
        <v>2</v>
      </c>
    </row>
    <row r="123" spans="1:2">
      <c r="A123" t="str">
        <v>DE268</v>
      </c>
      <c r="B123">
        <v>2</v>
      </c>
    </row>
    <row r="124" spans="1:2">
      <c r="A124" t="str">
        <v>DE269</v>
      </c>
      <c r="B124">
        <v>3</v>
      </c>
    </row>
    <row r="125" spans="1:2">
      <c r="A125" t="str">
        <v>DE26A</v>
      </c>
      <c r="B125">
        <v>3</v>
      </c>
    </row>
    <row r="126" spans="1:2">
      <c r="A126" t="str">
        <v>DE26B</v>
      </c>
      <c r="B126">
        <v>3</v>
      </c>
    </row>
    <row r="127" spans="1:2">
      <c r="A127" t="str">
        <v>DE26C</v>
      </c>
      <c r="B127">
        <v>4</v>
      </c>
    </row>
    <row r="128" spans="1:2">
      <c r="A128" t="str">
        <v>DE271</v>
      </c>
      <c r="B128">
        <v>7</v>
      </c>
    </row>
    <row r="129" spans="1:2">
      <c r="A129" t="str">
        <v>DE272</v>
      </c>
      <c r="B129">
        <v>1</v>
      </c>
    </row>
    <row r="130" spans="1:2">
      <c r="A130" t="str">
        <v>DE273</v>
      </c>
      <c r="B130">
        <v>2</v>
      </c>
    </row>
    <row r="131" spans="1:2">
      <c r="A131" t="str">
        <v>DE274</v>
      </c>
      <c r="B131">
        <v>1</v>
      </c>
    </row>
    <row r="132" spans="1:2">
      <c r="A132" t="str">
        <v>DE275</v>
      </c>
      <c r="B132">
        <v>3</v>
      </c>
    </row>
    <row r="133" spans="1:2">
      <c r="A133" t="str">
        <v>DE276</v>
      </c>
      <c r="B133">
        <v>6</v>
      </c>
    </row>
    <row r="134" spans="1:2">
      <c r="A134" t="str">
        <v>DE277</v>
      </c>
      <c r="B134">
        <v>2</v>
      </c>
    </row>
    <row r="135" spans="1:2">
      <c r="A135" t="str">
        <v>DE278</v>
      </c>
      <c r="B135">
        <v>3</v>
      </c>
    </row>
    <row r="136" spans="1:2">
      <c r="A136" t="str">
        <v>DE279</v>
      </c>
      <c r="B136">
        <v>4</v>
      </c>
    </row>
    <row r="137" spans="1:2">
      <c r="A137" t="str">
        <v>DE27A</v>
      </c>
      <c r="B137">
        <v>2</v>
      </c>
    </row>
    <row r="138" spans="1:2">
      <c r="A138" t="str">
        <v>DE27B</v>
      </c>
      <c r="B138">
        <v>4</v>
      </c>
    </row>
    <row r="139" spans="1:2">
      <c r="A139" t="str">
        <v>DE27C</v>
      </c>
      <c r="B139">
        <v>4</v>
      </c>
    </row>
    <row r="140" spans="1:2">
      <c r="A140" t="str">
        <v>DE27D</v>
      </c>
      <c r="B140">
        <v>3</v>
      </c>
    </row>
    <row r="141" spans="1:2">
      <c r="A141" t="str">
        <v>DE27E</v>
      </c>
      <c r="B141">
        <v>4</v>
      </c>
    </row>
    <row r="142" spans="1:2">
      <c r="A142" t="str">
        <v>DE300</v>
      </c>
      <c r="B142">
        <v>92</v>
      </c>
    </row>
    <row r="143" spans="1:2">
      <c r="A143" t="str">
        <v>DE401</v>
      </c>
      <c r="B143">
        <v>2</v>
      </c>
    </row>
    <row r="144" spans="1:2">
      <c r="A144" t="str">
        <v>DE402</v>
      </c>
      <c r="B144">
        <v>2</v>
      </c>
    </row>
    <row r="145" spans="1:2">
      <c r="A145" t="str">
        <v>DE403</v>
      </c>
      <c r="B145">
        <v>1</v>
      </c>
    </row>
    <row r="146" spans="1:2">
      <c r="A146" t="str">
        <v>DE404</v>
      </c>
      <c r="B146">
        <v>5</v>
      </c>
    </row>
    <row r="147" spans="1:2">
      <c r="A147" t="str">
        <v>DE405</v>
      </c>
      <c r="B147">
        <v>5</v>
      </c>
    </row>
    <row r="148" spans="1:2">
      <c r="A148" t="str">
        <v>DE406</v>
      </c>
      <c r="B148">
        <v>4</v>
      </c>
    </row>
    <row r="149" spans="1:2">
      <c r="A149" t="str">
        <v>DE407</v>
      </c>
      <c r="B149">
        <v>3</v>
      </c>
    </row>
    <row r="150" spans="1:2">
      <c r="A150" t="str">
        <v>DE408</v>
      </c>
      <c r="B150">
        <v>4</v>
      </c>
    </row>
    <row r="151" spans="1:2">
      <c r="A151" t="str">
        <v>DE409</v>
      </c>
      <c r="B151">
        <v>5</v>
      </c>
    </row>
    <row r="152" spans="1:2">
      <c r="A152" t="str">
        <v>DE40A</v>
      </c>
      <c r="B152">
        <v>5</v>
      </c>
    </row>
    <row r="153" spans="1:2">
      <c r="A153" t="str">
        <v>DE40B</v>
      </c>
      <c r="B153">
        <v>3</v>
      </c>
    </row>
    <row r="154" spans="1:2">
      <c r="A154" t="str">
        <v>DE40C</v>
      </c>
      <c r="B154">
        <v>4</v>
      </c>
    </row>
    <row r="155" spans="1:2">
      <c r="A155" t="str">
        <v>DE40D</v>
      </c>
      <c r="B155">
        <v>2</v>
      </c>
    </row>
    <row r="156" spans="1:2">
      <c r="A156" t="str">
        <v>DE40E</v>
      </c>
      <c r="B156">
        <v>5</v>
      </c>
    </row>
    <row r="157" spans="1:2">
      <c r="A157" t="str">
        <v>DE40F</v>
      </c>
      <c r="B157">
        <v>2</v>
      </c>
    </row>
    <row r="158" spans="1:2">
      <c r="A158" t="str">
        <v>DE40G</v>
      </c>
      <c r="B158">
        <v>3</v>
      </c>
    </row>
    <row r="159" spans="1:2">
      <c r="A159" t="str">
        <v>DE40H</v>
      </c>
      <c r="B159">
        <v>4</v>
      </c>
    </row>
    <row r="160" spans="1:2">
      <c r="A160" t="str">
        <v>DE40I</v>
      </c>
      <c r="B160">
        <v>3</v>
      </c>
    </row>
    <row r="161" spans="1:2">
      <c r="A161" t="str">
        <v>DE501</v>
      </c>
      <c r="B161">
        <v>14</v>
      </c>
    </row>
    <row r="162" spans="1:2">
      <c r="A162" t="str">
        <v>DE502</v>
      </c>
      <c r="B162">
        <v>3</v>
      </c>
    </row>
    <row r="163" spans="1:2">
      <c r="A163" t="str">
        <v>DE600</v>
      </c>
      <c r="B163">
        <v>46</v>
      </c>
    </row>
    <row r="164" spans="1:2">
      <c r="A164" t="str">
        <v>DE711</v>
      </c>
      <c r="B164">
        <v>4</v>
      </c>
    </row>
    <row r="165" spans="1:2">
      <c r="A165" t="str">
        <v>DE712</v>
      </c>
      <c r="B165">
        <v>19</v>
      </c>
    </row>
    <row r="166" spans="1:2">
      <c r="A166" t="str">
        <v>DE713</v>
      </c>
      <c r="B166">
        <v>3</v>
      </c>
    </row>
    <row r="167" spans="1:2">
      <c r="A167" t="str">
        <v>DE714</v>
      </c>
      <c r="B167">
        <v>7</v>
      </c>
    </row>
    <row r="168" spans="1:2">
      <c r="A168" t="str">
        <v>DE715</v>
      </c>
      <c r="B168">
        <v>7</v>
      </c>
    </row>
    <row r="169" spans="1:2">
      <c r="A169" t="str">
        <v>DE716</v>
      </c>
      <c r="B169">
        <v>7</v>
      </c>
    </row>
    <row r="170" spans="1:2">
      <c r="A170" t="str">
        <v>DE717</v>
      </c>
      <c r="B170">
        <v>7</v>
      </c>
    </row>
    <row r="171" spans="1:2">
      <c r="A171" t="str">
        <v>DE718</v>
      </c>
      <c r="B171">
        <v>6</v>
      </c>
    </row>
    <row r="172" spans="1:2">
      <c r="A172" t="str">
        <v>DE719</v>
      </c>
      <c r="B172">
        <v>11</v>
      </c>
    </row>
    <row r="173" spans="1:2">
      <c r="A173" t="str">
        <v>DE71A</v>
      </c>
      <c r="B173">
        <v>6</v>
      </c>
    </row>
    <row r="174" spans="1:2">
      <c r="A174" t="str">
        <v>DE71B</v>
      </c>
      <c r="B174">
        <v>2</v>
      </c>
    </row>
    <row r="175" spans="1:2">
      <c r="A175" t="str">
        <v>DE71C</v>
      </c>
      <c r="B175">
        <v>9</v>
      </c>
    </row>
    <row r="176" spans="1:2">
      <c r="A176" t="str">
        <v>DE71D</v>
      </c>
      <c r="B176">
        <v>5</v>
      </c>
    </row>
    <row r="177" spans="1:2">
      <c r="A177" t="str">
        <v>DE71E</v>
      </c>
      <c r="B177">
        <v>8</v>
      </c>
    </row>
    <row r="178" spans="1:2">
      <c r="A178" t="str">
        <v>DE721</v>
      </c>
      <c r="B178">
        <v>7</v>
      </c>
    </row>
    <row r="179" spans="1:2">
      <c r="A179" t="str">
        <v>DE722</v>
      </c>
      <c r="B179">
        <v>6</v>
      </c>
    </row>
    <row r="180" spans="1:2">
      <c r="A180" t="str">
        <v>DE723</v>
      </c>
      <c r="B180">
        <v>4</v>
      </c>
    </row>
    <row r="181" spans="1:2">
      <c r="A181" t="str">
        <v>DE724</v>
      </c>
      <c r="B181">
        <v>6</v>
      </c>
    </row>
    <row r="182" spans="1:2">
      <c r="A182" t="str">
        <v>DE725</v>
      </c>
      <c r="B182">
        <v>3</v>
      </c>
    </row>
    <row r="183" spans="1:2">
      <c r="A183" t="str">
        <v>DE731</v>
      </c>
      <c r="B183">
        <v>5</v>
      </c>
    </row>
    <row r="184" spans="1:2">
      <c r="A184" t="str">
        <v>DE732</v>
      </c>
      <c r="B184">
        <v>6</v>
      </c>
    </row>
    <row r="185" spans="1:2">
      <c r="A185" t="str">
        <v>DE733</v>
      </c>
      <c r="B185">
        <v>3</v>
      </c>
    </row>
    <row r="186" spans="1:2">
      <c r="A186" t="str">
        <v>DE734</v>
      </c>
      <c r="B186">
        <v>6</v>
      </c>
    </row>
    <row r="187" spans="1:2">
      <c r="A187" t="str">
        <v>DE735</v>
      </c>
      <c r="B187">
        <v>4</v>
      </c>
    </row>
    <row r="188" spans="1:2">
      <c r="A188" t="str">
        <v>DE736</v>
      </c>
      <c r="B188">
        <v>4</v>
      </c>
    </row>
    <row r="189" spans="1:2">
      <c r="A189" t="str">
        <v>DE737</v>
      </c>
      <c r="B189">
        <v>2</v>
      </c>
    </row>
    <row r="190" spans="1:2">
      <c r="A190" t="str">
        <v>DE803</v>
      </c>
      <c r="B190">
        <v>5</v>
      </c>
    </row>
    <row r="191" spans="1:2">
      <c r="A191" t="str">
        <v>DE804</v>
      </c>
      <c r="B191">
        <v>2</v>
      </c>
    </row>
    <row r="192" spans="1:2">
      <c r="A192" t="str">
        <v>DE80J</v>
      </c>
      <c r="B192">
        <v>6</v>
      </c>
    </row>
    <row r="193" spans="1:2">
      <c r="A193" t="str">
        <v>DE80K</v>
      </c>
      <c r="B193">
        <v>5</v>
      </c>
    </row>
    <row r="194" spans="1:2">
      <c r="A194" t="str">
        <v>DE80L</v>
      </c>
      <c r="B194">
        <v>6</v>
      </c>
    </row>
    <row r="195" spans="1:2">
      <c r="A195" t="str">
        <v>DE80M</v>
      </c>
      <c r="B195">
        <v>4</v>
      </c>
    </row>
    <row r="196" spans="1:2">
      <c r="A196" t="str">
        <v>DE80N</v>
      </c>
      <c r="B196">
        <v>6</v>
      </c>
    </row>
    <row r="197" spans="1:2">
      <c r="A197" t="str">
        <v>DE80O</v>
      </c>
      <c r="B197">
        <v>5</v>
      </c>
    </row>
    <row r="198" spans="1:2">
      <c r="A198" t="str">
        <v>DE911</v>
      </c>
      <c r="B198">
        <v>6</v>
      </c>
    </row>
    <row r="199" spans="1:2">
      <c r="A199" t="str">
        <v>DE912</v>
      </c>
      <c r="B199">
        <v>3</v>
      </c>
    </row>
    <row r="200" spans="1:2">
      <c r="A200" t="str">
        <v>DE913</v>
      </c>
      <c r="B200">
        <v>3</v>
      </c>
    </row>
    <row r="201" spans="1:2">
      <c r="A201" t="str">
        <v>DE914</v>
      </c>
      <c r="B201">
        <v>4</v>
      </c>
    </row>
    <row r="202" spans="1:2">
      <c r="A202" t="str">
        <v>DE916</v>
      </c>
      <c r="B202">
        <v>3</v>
      </c>
    </row>
    <row r="203" spans="1:2">
      <c r="A203" t="str">
        <v>DE917</v>
      </c>
      <c r="B203">
        <v>2</v>
      </c>
    </row>
    <row r="204" spans="1:2">
      <c r="A204" t="str">
        <v>DE918</v>
      </c>
      <c r="B204">
        <v>3</v>
      </c>
    </row>
    <row r="205" spans="1:2">
      <c r="A205" t="str">
        <v>DE91A</v>
      </c>
      <c r="B205">
        <v>3</v>
      </c>
    </row>
    <row r="206" spans="1:2">
      <c r="A206" t="str">
        <v>DE91B</v>
      </c>
      <c r="B206">
        <v>3</v>
      </c>
    </row>
    <row r="207" spans="1:2">
      <c r="A207" t="str">
        <v>DE91C</v>
      </c>
      <c r="B207">
        <v>8</v>
      </c>
    </row>
    <row r="208" spans="1:2">
      <c r="A208" t="str">
        <v>DE922</v>
      </c>
      <c r="B208">
        <v>5</v>
      </c>
    </row>
    <row r="209" spans="1:2">
      <c r="A209" t="str">
        <v>DE923</v>
      </c>
      <c r="B209">
        <v>4</v>
      </c>
    </row>
    <row r="210" spans="1:2">
      <c r="A210" t="str">
        <v>DE925</v>
      </c>
      <c r="B210">
        <v>7</v>
      </c>
    </row>
    <row r="211" spans="1:2">
      <c r="A211" t="str">
        <v>DE926</v>
      </c>
      <c r="B211">
        <v>2</v>
      </c>
    </row>
    <row r="212" spans="1:2">
      <c r="A212" t="str">
        <v>DE927</v>
      </c>
      <c r="B212">
        <v>3</v>
      </c>
    </row>
    <row r="213" spans="1:2">
      <c r="A213" t="str">
        <v>DE928</v>
      </c>
      <c r="B213">
        <v>4</v>
      </c>
    </row>
    <row r="214" spans="1:2">
      <c r="A214" t="str">
        <v>DE929</v>
      </c>
      <c r="B214">
        <v>29</v>
      </c>
    </row>
    <row r="215" spans="1:2">
      <c r="A215" t="str">
        <v>DE931</v>
      </c>
      <c r="B215">
        <v>4</v>
      </c>
    </row>
    <row r="216" spans="1:2">
      <c r="A216" t="str">
        <v>DE932</v>
      </c>
      <c r="B216">
        <v>5</v>
      </c>
    </row>
    <row r="217" spans="1:2">
      <c r="A217" t="str">
        <v>DE933</v>
      </c>
      <c r="B217">
        <v>6</v>
      </c>
    </row>
    <row r="218" spans="1:2">
      <c r="A218" t="str">
        <v>DE934</v>
      </c>
      <c r="B218">
        <v>1</v>
      </c>
    </row>
    <row r="219" spans="1:2">
      <c r="A219" t="str">
        <v>DE935</v>
      </c>
      <c r="B219">
        <v>5</v>
      </c>
    </row>
    <row r="220" spans="1:2">
      <c r="A220" t="str">
        <v>DE936</v>
      </c>
      <c r="B220">
        <v>3</v>
      </c>
    </row>
    <row r="221" spans="1:2">
      <c r="A221" t="str">
        <v>DE937</v>
      </c>
      <c r="B221">
        <v>4</v>
      </c>
    </row>
    <row r="222" spans="1:2">
      <c r="A222" t="str">
        <v>DE938</v>
      </c>
      <c r="B222">
        <v>4</v>
      </c>
    </row>
    <row r="223" spans="1:2">
      <c r="A223" t="str">
        <v>DE939</v>
      </c>
      <c r="B223">
        <v>5</v>
      </c>
    </row>
    <row r="224" spans="1:2">
      <c r="A224" t="str">
        <v>DE93A</v>
      </c>
      <c r="B224">
        <v>2</v>
      </c>
    </row>
    <row r="225" spans="1:2">
      <c r="A225" t="str">
        <v>DE93B</v>
      </c>
      <c r="B225">
        <v>3</v>
      </c>
    </row>
    <row r="226" spans="1:2">
      <c r="A226" t="str">
        <v>DE941</v>
      </c>
      <c r="B226">
        <v>2</v>
      </c>
    </row>
    <row r="227" spans="1:2">
      <c r="A227" t="str">
        <v>DE942</v>
      </c>
      <c r="B227">
        <v>1</v>
      </c>
    </row>
    <row r="228" spans="1:2">
      <c r="A228" t="str">
        <v>DE943</v>
      </c>
      <c r="B228">
        <v>4</v>
      </c>
    </row>
    <row r="229" spans="1:2">
      <c r="A229" t="str">
        <v>DE944</v>
      </c>
      <c r="B229">
        <v>4</v>
      </c>
    </row>
    <row r="230" spans="1:2">
      <c r="A230" t="str">
        <v>DE945</v>
      </c>
      <c r="B230">
        <v>2</v>
      </c>
    </row>
    <row r="231" spans="1:2">
      <c r="A231" t="str">
        <v>DE946</v>
      </c>
      <c r="B231">
        <v>3</v>
      </c>
    </row>
    <row r="232" spans="1:2">
      <c r="A232" t="str">
        <v>DE947</v>
      </c>
      <c r="B232">
        <v>5</v>
      </c>
    </row>
    <row r="233" spans="1:2">
      <c r="A233" t="str">
        <v>DE948</v>
      </c>
      <c r="B233">
        <v>4</v>
      </c>
    </row>
    <row r="234" spans="1:2">
      <c r="A234" t="str">
        <v>DE949</v>
      </c>
      <c r="B234">
        <v>8</v>
      </c>
    </row>
    <row r="235" spans="1:2">
      <c r="A235" t="str">
        <v>DE94A</v>
      </c>
      <c r="B235">
        <v>2</v>
      </c>
    </row>
    <row r="236" spans="1:2">
      <c r="A236" t="str">
        <v>DE94B</v>
      </c>
      <c r="B236">
        <v>3</v>
      </c>
    </row>
    <row r="237" spans="1:2">
      <c r="A237" t="str">
        <v>DE94C</v>
      </c>
      <c r="B237">
        <v>4</v>
      </c>
    </row>
    <row r="238" spans="1:2">
      <c r="A238" t="str">
        <v>DE94D</v>
      </c>
      <c r="B238">
        <v>3</v>
      </c>
    </row>
    <row r="239" spans="1:2">
      <c r="A239" t="str">
        <v>DE94E</v>
      </c>
      <c r="B239">
        <v>9</v>
      </c>
    </row>
    <row r="240" spans="1:2">
      <c r="A240" t="str">
        <v>DE94F</v>
      </c>
      <c r="B240">
        <v>4</v>
      </c>
    </row>
    <row r="241" spans="1:2">
      <c r="A241" t="str">
        <v>DE94G</v>
      </c>
      <c r="B241">
        <v>2</v>
      </c>
    </row>
    <row r="242" spans="1:2">
      <c r="A242" t="str">
        <v>DE94H</v>
      </c>
      <c r="B242">
        <v>1</v>
      </c>
    </row>
    <row r="243" spans="1:2">
      <c r="A243" t="str">
        <v>DEA11</v>
      </c>
      <c r="B243">
        <v>15</v>
      </c>
    </row>
    <row r="244" spans="1:2">
      <c r="A244" t="str">
        <v>DEA12</v>
      </c>
      <c r="B244">
        <v>12</v>
      </c>
    </row>
    <row r="245" spans="1:2">
      <c r="A245" t="str">
        <v>DEA13</v>
      </c>
      <c r="B245">
        <v>14</v>
      </c>
    </row>
    <row r="246" spans="1:2">
      <c r="A246" t="str">
        <v>DEA14</v>
      </c>
      <c r="B246">
        <v>6</v>
      </c>
    </row>
    <row r="247" spans="1:2">
      <c r="A247" t="str">
        <v>DEA15</v>
      </c>
      <c r="B247">
        <v>7</v>
      </c>
    </row>
    <row r="248" spans="1:2">
      <c r="A248" t="str">
        <v>DEA16</v>
      </c>
      <c r="B248">
        <v>4</v>
      </c>
    </row>
    <row r="249" spans="1:2">
      <c r="A249" t="str">
        <v>DEA17</v>
      </c>
      <c r="B249">
        <v>5</v>
      </c>
    </row>
    <row r="250" spans="1:2">
      <c r="A250" t="str">
        <v>DEA18</v>
      </c>
      <c r="B250">
        <v>3</v>
      </c>
    </row>
    <row r="251" spans="1:2">
      <c r="A251" t="str">
        <v>DEA19</v>
      </c>
      <c r="B251">
        <v>4</v>
      </c>
    </row>
    <row r="252" spans="1:2">
      <c r="A252" t="str">
        <v>DEA1A</v>
      </c>
      <c r="B252">
        <v>9</v>
      </c>
    </row>
    <row r="253" spans="1:2">
      <c r="A253" t="str">
        <v>DEA1B</v>
      </c>
      <c r="B253">
        <v>8</v>
      </c>
    </row>
    <row r="254" spans="1:2">
      <c r="A254" t="str">
        <v>DEA1C</v>
      </c>
      <c r="B254">
        <v>12</v>
      </c>
    </row>
    <row r="255" spans="1:2">
      <c r="A255" t="str">
        <v>DEA1D</v>
      </c>
      <c r="B255">
        <v>11</v>
      </c>
    </row>
    <row r="256" spans="1:2">
      <c r="A256" t="str">
        <v>DEA1E</v>
      </c>
      <c r="B256">
        <v>7</v>
      </c>
    </row>
    <row r="257" spans="1:2">
      <c r="A257" t="str">
        <v>DEA1F</v>
      </c>
      <c r="B257">
        <v>11</v>
      </c>
    </row>
    <row r="258" spans="1:2">
      <c r="A258" t="str">
        <v>DEA22</v>
      </c>
      <c r="B258">
        <v>8</v>
      </c>
    </row>
    <row r="259" spans="1:2">
      <c r="A259" t="str">
        <v>DEA23</v>
      </c>
      <c r="B259">
        <v>27</v>
      </c>
    </row>
    <row r="260" spans="1:2">
      <c r="A260" t="str">
        <v>DEA24</v>
      </c>
      <c r="B260">
        <v>4</v>
      </c>
    </row>
    <row r="261" spans="1:2">
      <c r="A261" t="str">
        <v>DEA26</v>
      </c>
      <c r="B261">
        <v>7</v>
      </c>
    </row>
    <row r="262" spans="1:2">
      <c r="A262" t="str">
        <v>DEA27</v>
      </c>
      <c r="B262">
        <v>12</v>
      </c>
    </row>
    <row r="263" spans="1:2">
      <c r="A263" t="str">
        <v>DEA28</v>
      </c>
      <c r="B263">
        <v>5</v>
      </c>
    </row>
    <row r="264" spans="1:2">
      <c r="A264" t="str">
        <v>DEA29</v>
      </c>
      <c r="B264">
        <v>6</v>
      </c>
    </row>
    <row r="265" spans="1:2">
      <c r="A265" t="str">
        <v>DEA2A</v>
      </c>
      <c r="B265">
        <v>7</v>
      </c>
    </row>
    <row r="266" spans="1:2">
      <c r="A266" t="str">
        <v>DEA2B</v>
      </c>
      <c r="B266">
        <v>7</v>
      </c>
    </row>
    <row r="267" spans="1:2">
      <c r="A267" t="str">
        <v>DEA2C</v>
      </c>
      <c r="B267">
        <v>15</v>
      </c>
    </row>
    <row r="268" spans="1:2">
      <c r="A268" t="str">
        <v>DEA2D</v>
      </c>
      <c r="B268">
        <v>14</v>
      </c>
    </row>
    <row r="269" spans="1:2">
      <c r="A269" t="str">
        <v>DEA31</v>
      </c>
      <c r="B269">
        <v>3</v>
      </c>
    </row>
    <row r="270" spans="1:2">
      <c r="A270" t="str">
        <v>DEA32</v>
      </c>
      <c r="B270">
        <v>6</v>
      </c>
    </row>
    <row r="271" spans="1:2">
      <c r="A271" t="str">
        <v>DEA33</v>
      </c>
      <c r="B271">
        <v>8</v>
      </c>
    </row>
    <row r="272" spans="1:2">
      <c r="A272" t="str">
        <v>DEA34</v>
      </c>
      <c r="B272">
        <v>9</v>
      </c>
    </row>
    <row r="273" spans="1:2">
      <c r="A273" t="str">
        <v>DEA35</v>
      </c>
      <c r="B273">
        <v>6</v>
      </c>
    </row>
    <row r="274" spans="1:2">
      <c r="A274" t="str">
        <v>DEA36</v>
      </c>
      <c r="B274">
        <v>15</v>
      </c>
    </row>
    <row r="275" spans="1:2">
      <c r="A275" t="str">
        <v>DEA37</v>
      </c>
      <c r="B275">
        <v>11</v>
      </c>
    </row>
    <row r="276" spans="1:2">
      <c r="A276" t="str">
        <v>DEA38</v>
      </c>
      <c r="B276">
        <v>7</v>
      </c>
    </row>
    <row r="277" spans="1:2">
      <c r="A277" t="str">
        <v>DEA41</v>
      </c>
      <c r="B277">
        <v>8</v>
      </c>
    </row>
    <row r="278" spans="1:2">
      <c r="A278" t="str">
        <v>DEA42</v>
      </c>
      <c r="B278">
        <v>9</v>
      </c>
    </row>
    <row r="279" spans="1:2">
      <c r="A279" t="str">
        <v>DEA43</v>
      </c>
      <c r="B279">
        <v>6</v>
      </c>
    </row>
    <row r="280" spans="1:2">
      <c r="A280" t="str">
        <v>DEA44</v>
      </c>
      <c r="B280">
        <v>3</v>
      </c>
    </row>
    <row r="281" spans="1:2">
      <c r="A281" t="str">
        <v>DEA45</v>
      </c>
      <c r="B281">
        <v>9</v>
      </c>
    </row>
    <row r="282" spans="1:2">
      <c r="A282" t="str">
        <v>DEA46</v>
      </c>
      <c r="B282">
        <v>8</v>
      </c>
    </row>
    <row r="283" spans="1:2">
      <c r="A283" t="str">
        <v>DEA47</v>
      </c>
      <c r="B283">
        <v>8</v>
      </c>
    </row>
    <row r="284" spans="1:2">
      <c r="A284" t="str">
        <v>DEA51</v>
      </c>
      <c r="B284">
        <v>9</v>
      </c>
    </row>
    <row r="285" spans="1:2">
      <c r="A285" t="str">
        <v>DEA52</v>
      </c>
      <c r="B285">
        <v>15</v>
      </c>
    </row>
    <row r="286" spans="1:2">
      <c r="A286" t="str">
        <v>DEA53</v>
      </c>
      <c r="B286">
        <v>5</v>
      </c>
    </row>
    <row r="287" spans="1:2">
      <c r="A287" t="str">
        <v>DEA54</v>
      </c>
      <c r="B287">
        <v>4</v>
      </c>
    </row>
    <row r="288" spans="1:2">
      <c r="A288" t="str">
        <v>DEA55</v>
      </c>
      <c r="B288">
        <v>4</v>
      </c>
    </row>
    <row r="289" spans="1:2">
      <c r="A289" t="str">
        <v>DEA56</v>
      </c>
      <c r="B289">
        <v>8</v>
      </c>
    </row>
    <row r="290" spans="1:2">
      <c r="A290" t="str">
        <v>DEA57</v>
      </c>
      <c r="B290">
        <v>6</v>
      </c>
    </row>
    <row r="291" spans="1:2">
      <c r="A291" t="str">
        <v>DEA58</v>
      </c>
      <c r="B291">
        <v>10</v>
      </c>
    </row>
    <row r="292" spans="1:2">
      <c r="A292" t="str">
        <v>DEA59</v>
      </c>
      <c r="B292">
        <v>3</v>
      </c>
    </row>
    <row r="293" spans="1:2">
      <c r="A293" t="str">
        <v>DEA5A</v>
      </c>
      <c r="B293">
        <v>7</v>
      </c>
    </row>
    <row r="294" spans="1:2">
      <c r="A294" t="str">
        <v>DEA5B</v>
      </c>
      <c r="B294">
        <v>8</v>
      </c>
    </row>
    <row r="295" spans="1:2">
      <c r="A295" t="str">
        <v>DEA5C</v>
      </c>
      <c r="B295">
        <v>10</v>
      </c>
    </row>
    <row r="296" spans="1:2">
      <c r="A296" t="str">
        <v>DEB11</v>
      </c>
      <c r="B296">
        <v>3</v>
      </c>
    </row>
    <row r="297" spans="1:2">
      <c r="A297" t="str">
        <v>DEB12</v>
      </c>
      <c r="B297">
        <v>3</v>
      </c>
    </row>
    <row r="298" spans="1:2">
      <c r="A298" t="str">
        <v>DEB13</v>
      </c>
      <c r="B298">
        <v>3</v>
      </c>
    </row>
    <row r="299" spans="1:2">
      <c r="A299" t="str">
        <v>DEB14</v>
      </c>
      <c r="B299">
        <v>4</v>
      </c>
    </row>
    <row r="300" spans="1:2">
      <c r="A300" t="str">
        <v>DEB15</v>
      </c>
      <c r="B300">
        <v>2</v>
      </c>
    </row>
    <row r="301" spans="1:2">
      <c r="A301" t="str">
        <v>DEB17</v>
      </c>
      <c r="B301">
        <v>5</v>
      </c>
    </row>
    <row r="302" spans="1:2">
      <c r="A302" t="str">
        <v>DEB18</v>
      </c>
      <c r="B302">
        <v>5</v>
      </c>
    </row>
    <row r="303" spans="1:2">
      <c r="A303" t="str">
        <v>DEB1A</v>
      </c>
      <c r="B303">
        <v>3</v>
      </c>
    </row>
    <row r="304" spans="1:2">
      <c r="A304" t="str">
        <v>DEB1B</v>
      </c>
      <c r="B304">
        <v>5</v>
      </c>
    </row>
    <row r="305" spans="1:2">
      <c r="A305" t="str">
        <v>DEB1C</v>
      </c>
      <c r="B305">
        <v>2</v>
      </c>
    </row>
    <row r="306" spans="1:2">
      <c r="A306" t="str">
        <v>DEB1D</v>
      </c>
      <c r="B306">
        <v>3</v>
      </c>
    </row>
    <row r="307" spans="1:2">
      <c r="A307" t="str">
        <v>DEB21</v>
      </c>
      <c r="B307">
        <v>3</v>
      </c>
    </row>
    <row r="308" spans="1:2">
      <c r="A308" t="str">
        <v>DEB22</v>
      </c>
      <c r="B308">
        <v>3</v>
      </c>
    </row>
    <row r="309" spans="1:2">
      <c r="A309" t="str">
        <v>DEB23</v>
      </c>
      <c r="B309">
        <v>3</v>
      </c>
    </row>
    <row r="310" spans="1:2">
      <c r="A310" t="str">
        <v>DEB24</v>
      </c>
      <c r="B310">
        <v>2</v>
      </c>
    </row>
    <row r="311" spans="1:2">
      <c r="A311" t="str">
        <v>DEB25</v>
      </c>
      <c r="B311">
        <v>4</v>
      </c>
    </row>
    <row r="312" spans="1:2">
      <c r="A312" t="str">
        <v>DEB31</v>
      </c>
      <c r="B312">
        <v>1</v>
      </c>
    </row>
    <row r="313" spans="1:2">
      <c r="A313" t="str">
        <v>DEB32</v>
      </c>
      <c r="B313">
        <v>2</v>
      </c>
    </row>
    <row r="314" spans="1:2">
      <c r="A314" t="str">
        <v>DEB33</v>
      </c>
      <c r="B314">
        <v>1</v>
      </c>
    </row>
    <row r="315" spans="1:2">
      <c r="A315" t="str">
        <v>DEB34</v>
      </c>
      <c r="B315">
        <v>4</v>
      </c>
    </row>
    <row r="316" spans="1:2">
      <c r="A316" t="str">
        <v>DEB35</v>
      </c>
      <c r="B316">
        <v>5</v>
      </c>
    </row>
    <row r="317" spans="1:2">
      <c r="A317" t="str">
        <v>DEB36</v>
      </c>
      <c r="B317">
        <v>1</v>
      </c>
    </row>
    <row r="318" spans="1:2">
      <c r="A318" t="str">
        <v>DEB37</v>
      </c>
      <c r="B318">
        <v>1</v>
      </c>
    </row>
    <row r="319" spans="1:2">
      <c r="A319" t="str">
        <v>DEB38</v>
      </c>
      <c r="B319">
        <v>1</v>
      </c>
    </row>
    <row r="320" spans="1:2">
      <c r="A320" t="str">
        <v>DEB39</v>
      </c>
      <c r="B320">
        <v>2</v>
      </c>
    </row>
    <row r="321" spans="1:2">
      <c r="A321" t="str">
        <v>DEB3A</v>
      </c>
      <c r="B321">
        <v>1</v>
      </c>
    </row>
    <row r="322" spans="1:2">
      <c r="A322" t="str">
        <v>DEB3B</v>
      </c>
      <c r="B322">
        <v>3</v>
      </c>
    </row>
    <row r="323" spans="1:2">
      <c r="A323" t="str">
        <v>DEB3C</v>
      </c>
      <c r="B323">
        <v>3</v>
      </c>
    </row>
    <row r="324" spans="1:2">
      <c r="A324" t="str">
        <v>DEB3D</v>
      </c>
      <c r="B324">
        <v>2</v>
      </c>
    </row>
    <row r="325" spans="1:2">
      <c r="A325" t="str">
        <v>DEB3E</v>
      </c>
      <c r="B325">
        <v>3</v>
      </c>
    </row>
    <row r="326" spans="1:2">
      <c r="A326" t="str">
        <v>DEB3F</v>
      </c>
      <c r="B326">
        <v>3</v>
      </c>
    </row>
    <row r="327" spans="1:2">
      <c r="A327" t="str">
        <v>DEB3G</v>
      </c>
      <c r="B327">
        <v>2</v>
      </c>
    </row>
    <row r="328" spans="1:2">
      <c r="A328" t="str">
        <v>DEB3H</v>
      </c>
      <c r="B328">
        <v>3</v>
      </c>
    </row>
    <row r="329" spans="1:2">
      <c r="A329" t="str">
        <v>DEB3I</v>
      </c>
      <c r="B329">
        <v>4</v>
      </c>
    </row>
    <row r="330" spans="1:2">
      <c r="A330" t="str">
        <v>DEB3J</v>
      </c>
      <c r="B330">
        <v>5</v>
      </c>
    </row>
    <row r="331" spans="1:2">
      <c r="A331" t="str">
        <v>DEB3K</v>
      </c>
      <c r="B331">
        <v>2</v>
      </c>
    </row>
    <row r="332" spans="1:2">
      <c r="A332" t="str">
        <v>DEC01</v>
      </c>
      <c r="B332">
        <v>8</v>
      </c>
    </row>
    <row r="333" spans="1:2">
      <c r="A333" t="str">
        <v>DEC02</v>
      </c>
      <c r="B333">
        <v>3</v>
      </c>
    </row>
    <row r="334" spans="1:2">
      <c r="A334" t="str">
        <v>DEC03</v>
      </c>
      <c r="B334">
        <v>3</v>
      </c>
    </row>
    <row r="335" spans="1:2">
      <c r="A335" t="str">
        <v>DEC04</v>
      </c>
      <c r="B335">
        <v>5</v>
      </c>
    </row>
    <row r="336" spans="1:2">
      <c r="A336" t="str">
        <v>DEC05</v>
      </c>
      <c r="B336">
        <v>4</v>
      </c>
    </row>
    <row r="337" spans="1:2">
      <c r="A337" t="str">
        <v>DEC06</v>
      </c>
      <c r="B337">
        <v>2</v>
      </c>
    </row>
    <row r="338" spans="1:2">
      <c r="A338" t="str">
        <v>DED21</v>
      </c>
      <c r="B338">
        <v>14</v>
      </c>
    </row>
    <row r="339" spans="1:2">
      <c r="A339" t="str">
        <v>DED2C</v>
      </c>
      <c r="B339">
        <v>7</v>
      </c>
    </row>
    <row r="340" spans="1:2">
      <c r="A340" t="str">
        <v>DED2D</v>
      </c>
      <c r="B340">
        <v>6</v>
      </c>
    </row>
    <row r="341" spans="1:2">
      <c r="A341" t="str">
        <v>DED2E</v>
      </c>
      <c r="B341">
        <v>6</v>
      </c>
    </row>
    <row r="342" spans="1:2">
      <c r="A342" t="str">
        <v>DED2F</v>
      </c>
      <c r="B342">
        <v>6</v>
      </c>
    </row>
    <row r="343" spans="1:2">
      <c r="A343" t="str">
        <v>DED41</v>
      </c>
      <c r="B343">
        <v>6</v>
      </c>
    </row>
    <row r="344" spans="1:2">
      <c r="A344" t="str">
        <v>DED42</v>
      </c>
      <c r="B344">
        <v>8</v>
      </c>
    </row>
    <row r="345" spans="1:2">
      <c r="A345" t="str">
        <v>DED43</v>
      </c>
      <c r="B345">
        <v>7</v>
      </c>
    </row>
    <row r="346" spans="1:2">
      <c r="A346" t="str">
        <v>DED44</v>
      </c>
      <c r="B346">
        <v>6</v>
      </c>
    </row>
    <row r="347" spans="1:2">
      <c r="A347" t="str">
        <v>DED45</v>
      </c>
      <c r="B347">
        <v>8</v>
      </c>
    </row>
    <row r="348" spans="1:2">
      <c r="A348" t="str">
        <v>DED51</v>
      </c>
      <c r="B348">
        <v>15</v>
      </c>
    </row>
    <row r="349" spans="1:2">
      <c r="A349" t="str">
        <v>DED52</v>
      </c>
      <c r="B349">
        <v>6</v>
      </c>
    </row>
    <row r="350" spans="1:2">
      <c r="A350" t="str">
        <v>DED53</v>
      </c>
      <c r="B350">
        <v>5</v>
      </c>
    </row>
    <row r="351" spans="1:2">
      <c r="A351" t="str">
        <v>DEE01</v>
      </c>
      <c r="B351">
        <v>2</v>
      </c>
    </row>
    <row r="352" spans="1:2">
      <c r="A352" t="str">
        <v>DEE02</v>
      </c>
      <c r="B352">
        <v>6</v>
      </c>
    </row>
    <row r="353" spans="1:2">
      <c r="A353" t="str">
        <v>DEE03</v>
      </c>
      <c r="B353">
        <v>6</v>
      </c>
    </row>
    <row r="354" spans="1:2">
      <c r="A354" t="str">
        <v>DEE04</v>
      </c>
      <c r="B354">
        <v>2</v>
      </c>
    </row>
    <row r="355" spans="1:2">
      <c r="A355" t="str">
        <v>DEE05</v>
      </c>
      <c r="B355">
        <v>4</v>
      </c>
    </row>
    <row r="356" spans="1:2">
      <c r="A356" t="str">
        <v>DEE06</v>
      </c>
      <c r="B356">
        <v>2</v>
      </c>
    </row>
    <row r="357" spans="1:2">
      <c r="A357" t="str">
        <v>DEE07</v>
      </c>
      <c r="B357">
        <v>4</v>
      </c>
    </row>
    <row r="358" spans="1:2">
      <c r="A358" t="str">
        <v>DEE08</v>
      </c>
      <c r="B358">
        <v>4</v>
      </c>
    </row>
    <row r="359" spans="1:2">
      <c r="A359" t="str">
        <v>DEE09</v>
      </c>
      <c r="B359">
        <v>5</v>
      </c>
    </row>
    <row r="360" spans="1:2">
      <c r="A360" t="str">
        <v>DEE0A</v>
      </c>
      <c r="B360">
        <v>3</v>
      </c>
    </row>
    <row r="361" spans="1:2">
      <c r="A361" t="str">
        <v>DEE0B</v>
      </c>
      <c r="B361">
        <v>5</v>
      </c>
    </row>
    <row r="362" spans="1:2">
      <c r="A362" t="str">
        <v>DEE0C</v>
      </c>
      <c r="B362">
        <v>5</v>
      </c>
    </row>
    <row r="363" spans="1:2">
      <c r="A363" t="str">
        <v>DEE0D</v>
      </c>
      <c r="B363">
        <v>3</v>
      </c>
    </row>
    <row r="364" spans="1:2">
      <c r="A364" t="str">
        <v>DEE0E</v>
      </c>
      <c r="B364">
        <v>3</v>
      </c>
    </row>
    <row r="365" spans="1:2">
      <c r="A365" t="str">
        <v>DEF01</v>
      </c>
      <c r="B365">
        <v>2</v>
      </c>
    </row>
    <row r="366" spans="1:2">
      <c r="A366" t="str">
        <v>DEF02</v>
      </c>
      <c r="B366">
        <v>6</v>
      </c>
    </row>
    <row r="367" spans="1:2">
      <c r="A367" t="str">
        <v>DEF03</v>
      </c>
      <c r="B367">
        <v>5</v>
      </c>
    </row>
    <row r="368" spans="1:2">
      <c r="A368" t="str">
        <v>DEF04</v>
      </c>
      <c r="B368">
        <v>2</v>
      </c>
    </row>
    <row r="369" spans="1:2">
      <c r="A369" t="str">
        <v>DEF05</v>
      </c>
      <c r="B369">
        <v>3</v>
      </c>
    </row>
    <row r="370" spans="1:2">
      <c r="A370" t="str">
        <v>DEF06</v>
      </c>
      <c r="B370">
        <v>5</v>
      </c>
    </row>
    <row r="371" spans="1:2">
      <c r="A371" t="str">
        <v>DEF07</v>
      </c>
      <c r="B371">
        <v>4</v>
      </c>
    </row>
    <row r="372" spans="1:2">
      <c r="A372" t="str">
        <v>DEF08</v>
      </c>
      <c r="B372">
        <v>5</v>
      </c>
    </row>
    <row r="373" spans="1:2">
      <c r="A373" t="str">
        <v>DEF09</v>
      </c>
      <c r="B373">
        <v>8</v>
      </c>
    </row>
    <row r="374" spans="1:2">
      <c r="A374" t="str">
        <v>DEF0A</v>
      </c>
      <c r="B374">
        <v>3</v>
      </c>
    </row>
    <row r="375" spans="1:2">
      <c r="A375" t="str">
        <v>DEF0B</v>
      </c>
      <c r="B375">
        <v>7</v>
      </c>
    </row>
    <row r="376" spans="1:2">
      <c r="A376" t="str">
        <v>DEF0C</v>
      </c>
      <c r="B376">
        <v>5</v>
      </c>
    </row>
    <row r="377" spans="1:2">
      <c r="A377" t="str">
        <v>DEF0D</v>
      </c>
      <c r="B377">
        <v>7</v>
      </c>
    </row>
    <row r="378" spans="1:2">
      <c r="A378" t="str">
        <v>DEF0E</v>
      </c>
      <c r="B378">
        <v>3</v>
      </c>
    </row>
    <row r="379" spans="1:2">
      <c r="A379" t="str">
        <v>DEF0F</v>
      </c>
      <c r="B379">
        <v>6</v>
      </c>
    </row>
    <row r="380" spans="1:2">
      <c r="A380" t="str">
        <v>DEG01</v>
      </c>
      <c r="B380">
        <v>5</v>
      </c>
    </row>
    <row r="381" spans="1:2">
      <c r="A381" t="str">
        <v>DEG02</v>
      </c>
      <c r="B381">
        <v>2</v>
      </c>
    </row>
    <row r="382" spans="1:2">
      <c r="A382" t="str">
        <v>DEG03</v>
      </c>
      <c r="B382">
        <v>3</v>
      </c>
    </row>
    <row r="383" spans="1:2">
      <c r="A383" t="str">
        <v>DEG04</v>
      </c>
      <c r="B383">
        <v>1</v>
      </c>
    </row>
    <row r="384" spans="1:2">
      <c r="A384" t="str">
        <v>DEG05</v>
      </c>
      <c r="B384">
        <v>2</v>
      </c>
    </row>
    <row r="385" spans="1:2">
      <c r="A385" t="str">
        <v>DEG06</v>
      </c>
      <c r="B385">
        <v>2</v>
      </c>
    </row>
    <row r="386" spans="1:2">
      <c r="A386" t="str">
        <v>DEG07</v>
      </c>
      <c r="B386">
        <v>2</v>
      </c>
    </row>
    <row r="387" spans="1:2">
      <c r="A387" t="str">
        <v>DEG09</v>
      </c>
      <c r="B387">
        <v>3</v>
      </c>
    </row>
    <row r="388" spans="1:2">
      <c r="A388" t="str">
        <v>DEG0A</v>
      </c>
      <c r="B388">
        <v>2</v>
      </c>
    </row>
    <row r="389" spans="1:2">
      <c r="A389" t="str">
        <v>DEG0B</v>
      </c>
      <c r="B389">
        <v>3</v>
      </c>
    </row>
    <row r="390" spans="1:2">
      <c r="A390" t="str">
        <v>DEG0C</v>
      </c>
      <c r="B390">
        <v>3</v>
      </c>
    </row>
    <row r="391" spans="1:2">
      <c r="A391" t="str">
        <v>DEG0D</v>
      </c>
      <c r="B391">
        <v>2</v>
      </c>
    </row>
    <row r="392" spans="1:2">
      <c r="A392" t="str">
        <v>DEG0E</v>
      </c>
      <c r="B392">
        <v>2</v>
      </c>
    </row>
    <row r="393" spans="1:2">
      <c r="A393" t="str">
        <v>DEG0F</v>
      </c>
      <c r="B393">
        <v>3</v>
      </c>
    </row>
    <row r="394" spans="1:2">
      <c r="A394" t="str">
        <v>DEG0G</v>
      </c>
      <c r="B394">
        <v>2</v>
      </c>
    </row>
    <row r="395" spans="1:2">
      <c r="A395" t="str">
        <v>DEG0H</v>
      </c>
      <c r="B395">
        <v>1</v>
      </c>
    </row>
    <row r="396" spans="1:2">
      <c r="A396" t="str">
        <v>DEG0I</v>
      </c>
      <c r="B396">
        <v>3</v>
      </c>
    </row>
    <row r="397" spans="1:2">
      <c r="A397" t="str">
        <v>DEG0J</v>
      </c>
      <c r="B397">
        <v>2</v>
      </c>
    </row>
    <row r="398" spans="1:2">
      <c r="A398" t="str">
        <v>DEG0K</v>
      </c>
      <c r="B398">
        <v>2</v>
      </c>
    </row>
    <row r="399" spans="1:2">
      <c r="A399" t="str">
        <v>DEG0L</v>
      </c>
      <c r="B399">
        <v>2</v>
      </c>
    </row>
    <row r="400" spans="1:2">
      <c r="A400" t="str">
        <v>DEG0M</v>
      </c>
      <c r="B400">
        <v>2</v>
      </c>
    </row>
    <row r="401" spans="1:2">
      <c r="A401" t="str">
        <v>DEG0N</v>
      </c>
      <c r="B401">
        <v>1</v>
      </c>
    </row>
    <row r="402" spans="1:2">
      <c r="A402" t="str">
        <v>DEG0P</v>
      </c>
      <c r="B402">
        <v>3</v>
      </c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1917-3670-409F-A7C8-B1AA5EA47EE8}">
  <dimension ref="A2:G24"/>
  <sheetViews>
    <sheetView workbookViewId="0">
      <selection activeCell="D18" sqref="D18"/>
    </sheetView>
  </sheetViews>
  <sheetFormatPr defaultRowHeight="14.4"/>
  <cols>
    <col min="1" max="1" width="18.6640625" bestFit="1" customWidth="1"/>
    <col min="2" max="2" width="21" bestFit="1" customWidth="1"/>
    <col min="3" max="3" width="12" bestFit="1" customWidth="1"/>
    <col min="4" max="4" width="21" customWidth="1"/>
    <col min="5" max="5" width="10.44140625" customWidth="1"/>
  </cols>
  <sheetData>
    <row r="2" spans="1:7">
      <c r="A2" s="1" t="s">
        <v>18800</v>
      </c>
      <c r="B2" s="21">
        <f>Overview!F48</f>
        <v>3</v>
      </c>
      <c r="C2" t="s">
        <v>18829</v>
      </c>
      <c r="F2" s="9" t="s">
        <v>1215</v>
      </c>
      <c r="G2" s="10" t="s">
        <v>1216</v>
      </c>
    </row>
    <row r="3" spans="1:7">
      <c r="A3" s="1" t="s">
        <v>19821</v>
      </c>
      <c r="B3" s="8">
        <f>B2/(365*24)</f>
        <v>3.4246575342465754E-4</v>
      </c>
      <c r="C3" t="s">
        <v>20394</v>
      </c>
      <c r="F3" s="8" t="s">
        <v>1215</v>
      </c>
      <c r="G3" s="10" t="s">
        <v>1217</v>
      </c>
    </row>
    <row r="4" spans="1:7">
      <c r="F4" s="11" t="s">
        <v>1215</v>
      </c>
      <c r="G4" s="10" t="s">
        <v>1218</v>
      </c>
    </row>
    <row r="5" spans="1:7">
      <c r="A5" s="1" t="s">
        <v>1220</v>
      </c>
      <c r="B5" s="68">
        <f>B3*1000000</f>
        <v>342.46575342465752</v>
      </c>
      <c r="C5" t="s">
        <v>18830</v>
      </c>
      <c r="F5" s="12" t="s">
        <v>1215</v>
      </c>
      <c r="G5" s="10" t="s">
        <v>1219</v>
      </c>
    </row>
    <row r="6" spans="1:7">
      <c r="A6" s="1" t="s">
        <v>19822</v>
      </c>
      <c r="B6" s="8">
        <f>SUM(Table23[Peak Load '[MWh/h']])</f>
        <v>342</v>
      </c>
      <c r="C6" t="s">
        <v>18830</v>
      </c>
    </row>
    <row r="10" spans="1:7" ht="15" thickBot="1">
      <c r="A10" t="s">
        <v>18995</v>
      </c>
      <c r="B10" t="s">
        <v>1</v>
      </c>
      <c r="C10" t="s">
        <v>1207</v>
      </c>
      <c r="D10" t="s">
        <v>18996</v>
      </c>
      <c r="E10" t="s">
        <v>18798</v>
      </c>
      <c r="F10" t="s">
        <v>18805</v>
      </c>
    </row>
    <row r="11" spans="1:7" ht="15" thickBot="1">
      <c r="A11" s="79" t="s">
        <v>18992</v>
      </c>
      <c r="B11" s="14">
        <v>50.039711659899297</v>
      </c>
      <c r="C11" s="3">
        <v>8.5611629504371898</v>
      </c>
      <c r="D11">
        <v>24776624</v>
      </c>
      <c r="E11">
        <f>Table23[[#This Row],[Passagieraufkommen]]/$D$21</f>
        <v>0.34344777450587721</v>
      </c>
      <c r="F11">
        <f>ROUND(Table23[[#This Row],[Normiert]]*$B$5,0)</f>
        <v>118</v>
      </c>
    </row>
    <row r="12" spans="1:7" ht="15" thickBot="1">
      <c r="A12" s="79" t="s">
        <v>1237</v>
      </c>
      <c r="B12" s="26">
        <v>48.351149903779898</v>
      </c>
      <c r="C12" s="26">
        <v>11.7765392273553</v>
      </c>
      <c r="D12">
        <v>12478757</v>
      </c>
      <c r="E12">
        <f>Table23[[#This Row],[Passagieraufkommen]]/$D$21</f>
        <v>0.17297761471658274</v>
      </c>
      <c r="F12">
        <f>ROUND(Table23[[#This Row],[Normiert]]*$B$5,0)</f>
        <v>59</v>
      </c>
    </row>
    <row r="13" spans="1:7" ht="15" thickBot="1">
      <c r="A13" s="79" t="s">
        <v>380</v>
      </c>
      <c r="B13" s="26">
        <v>52.3650236523033</v>
      </c>
      <c r="C13" s="26">
        <v>13.5092320200936</v>
      </c>
      <c r="D13">
        <v>9935360</v>
      </c>
      <c r="E13">
        <f>Table23[[#This Row],[Passagieraufkommen]]/$D$21</f>
        <v>0.13772163959523753</v>
      </c>
      <c r="F13">
        <f>ROUND(Table23[[#This Row],[Normiert]]*$B$5,0)</f>
        <v>47</v>
      </c>
    </row>
    <row r="14" spans="1:7" ht="15" thickBot="1">
      <c r="A14" s="79" t="s">
        <v>580</v>
      </c>
      <c r="B14" s="26">
        <v>51.287997427617398</v>
      </c>
      <c r="C14" s="26">
        <v>6.7666067936294896</v>
      </c>
      <c r="D14">
        <v>7944870</v>
      </c>
      <c r="E14">
        <f>Table23[[#This Row],[Passagieraufkommen]]/$D$21</f>
        <v>0.1101299321585745</v>
      </c>
      <c r="F14">
        <f>ROUND(Table23[[#This Row],[Normiert]]*$B$5,0)</f>
        <v>38</v>
      </c>
    </row>
    <row r="15" spans="1:7" ht="15" thickBot="1">
      <c r="A15" s="79" t="s">
        <v>422</v>
      </c>
      <c r="B15" s="26">
        <v>53.633745765257402</v>
      </c>
      <c r="C15" s="26">
        <v>9.9974586425712602</v>
      </c>
      <c r="D15">
        <v>5316090</v>
      </c>
      <c r="E15">
        <f>Table23[[#This Row],[Passagieraufkommen]]/$D$21</f>
        <v>7.369039783519131E-2</v>
      </c>
      <c r="F15">
        <f>ROUND(Table23[[#This Row],[Normiert]]*$B$5,0)</f>
        <v>25</v>
      </c>
    </row>
    <row r="16" spans="1:7" ht="15" thickBot="1">
      <c r="A16" s="79" t="s">
        <v>18993</v>
      </c>
      <c r="B16" s="26">
        <v>50.866929223481002</v>
      </c>
      <c r="C16" s="26">
        <v>7.1397197050735297</v>
      </c>
      <c r="D16">
        <v>4247718</v>
      </c>
      <c r="E16">
        <f>Table23[[#This Row],[Passagieraufkommen]]/$D$21</f>
        <v>5.888087472403649E-2</v>
      </c>
      <c r="F16">
        <f>ROUND(Table23[[#This Row],[Normiert]]*$B$5,0)</f>
        <v>20</v>
      </c>
    </row>
    <row r="17" spans="1:6" ht="15" thickBot="1">
      <c r="A17" s="79" t="s">
        <v>102</v>
      </c>
      <c r="B17" s="26">
        <v>48.664712332393997</v>
      </c>
      <c r="C17" s="26">
        <v>9.2324895024150102</v>
      </c>
      <c r="D17">
        <v>3588403</v>
      </c>
      <c r="E17">
        <f>Table23[[#This Row],[Passagieraufkommen]]/$D$21</f>
        <v>4.9741604198385275E-2</v>
      </c>
      <c r="F17">
        <f>ROUND(Table23[[#This Row],[Normiert]]*$B$5,0)</f>
        <v>17</v>
      </c>
    </row>
    <row r="18" spans="1:6" ht="15" thickBot="1">
      <c r="A18" s="79" t="s">
        <v>512</v>
      </c>
      <c r="B18" s="26">
        <v>52.462933465995199</v>
      </c>
      <c r="C18" s="26">
        <v>9.6842956316602304</v>
      </c>
      <c r="D18">
        <v>2054755</v>
      </c>
      <c r="E18">
        <f>Table23[[#This Row],[Passagieraufkommen]]/$D$21</f>
        <v>2.8482533855493136E-2</v>
      </c>
      <c r="F18">
        <f>ROUND(Table23[[#This Row],[Normiert]]*$B$5,0)</f>
        <v>10</v>
      </c>
    </row>
    <row r="19" spans="1:6" ht="15" thickBot="1">
      <c r="A19" s="79" t="s">
        <v>18994</v>
      </c>
      <c r="B19" s="26">
        <v>51.517332306081201</v>
      </c>
      <c r="C19" s="26">
        <v>7.6119811309761598</v>
      </c>
      <c r="D19">
        <v>1693050</v>
      </c>
      <c r="E19">
        <f>Table23[[#This Row],[Passagieraufkommen]]/$D$21</f>
        <v>2.3468663633397974E-2</v>
      </c>
      <c r="F19">
        <f>ROUND(Table23[[#This Row],[Normiert]]*$B$5,0)</f>
        <v>8</v>
      </c>
    </row>
    <row r="20" spans="1:6" ht="15" thickBot="1">
      <c r="A20" s="79" t="s">
        <v>1228</v>
      </c>
      <c r="B20" s="14">
        <v>49.497392463745904</v>
      </c>
      <c r="C20" s="26">
        <v>11.0778087895469</v>
      </c>
      <c r="D20" s="80">
        <v>105251</v>
      </c>
      <c r="E20">
        <f>Table23[[#This Row],[Passagieraufkommen]]/$D$21</f>
        <v>1.4589647772238093E-3</v>
      </c>
      <c r="F20">
        <f>ROUND(Table23[[#This Row],[Normiert]]*$B$5,0)</f>
        <v>0</v>
      </c>
    </row>
    <row r="21" spans="1:6">
      <c r="D21" s="26">
        <f>SUM(D11:D20)</f>
        <v>72140878</v>
      </c>
    </row>
    <row r="24" spans="1:6">
      <c r="A24" t="s">
        <v>18997</v>
      </c>
      <c r="B24" s="165" t="s">
        <v>18998</v>
      </c>
    </row>
  </sheetData>
  <hyperlinks>
    <hyperlink ref="B24" r:id="rId1" xr:uid="{D1BECF1F-C10E-48FE-9CEE-03F5BEE06021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2738-E96A-4A14-B9F3-98F324532D81}">
  <dimension ref="A1:C11"/>
  <sheetViews>
    <sheetView workbookViewId="0">
      <selection activeCell="G13" sqref="G13"/>
    </sheetView>
  </sheetViews>
  <sheetFormatPr defaultRowHeight="14.4"/>
  <sheetData>
    <row r="1" spans="1:3">
      <c r="A1" t="str" cm="1">
        <f t="array" ref="A1:B11">Table23[[#All],[Latitude]:[Longitude]]</f>
        <v>Latitude</v>
      </c>
      <c r="B1" t="str">
        <v>Longitude</v>
      </c>
      <c r="C1" t="str" cm="1">
        <f t="array" ref="C1:C11">Table23[[#All],[Peak Load '[MWh/h']]]</f>
        <v>Peak Load [MWh/h]</v>
      </c>
    </row>
    <row r="2" spans="1:3">
      <c r="A2">
        <v>50.039711659899297</v>
      </c>
      <c r="B2">
        <v>8.5611629504371898</v>
      </c>
      <c r="C2">
        <v>118</v>
      </c>
    </row>
    <row r="3" spans="1:3">
      <c r="A3">
        <v>48.351149903779898</v>
      </c>
      <c r="B3">
        <v>11.7765392273553</v>
      </c>
      <c r="C3">
        <v>59</v>
      </c>
    </row>
    <row r="4" spans="1:3">
      <c r="A4">
        <v>52.3650236523033</v>
      </c>
      <c r="B4">
        <v>13.5092320200936</v>
      </c>
      <c r="C4">
        <v>47</v>
      </c>
    </row>
    <row r="5" spans="1:3">
      <c r="A5">
        <v>51.287997427617398</v>
      </c>
      <c r="B5">
        <v>6.7666067936294896</v>
      </c>
      <c r="C5">
        <v>38</v>
      </c>
    </row>
    <row r="6" spans="1:3">
      <c r="A6">
        <v>53.633745765257402</v>
      </c>
      <c r="B6">
        <v>9.9974586425712602</v>
      </c>
      <c r="C6">
        <v>25</v>
      </c>
    </row>
    <row r="7" spans="1:3">
      <c r="A7">
        <v>50.866929223481002</v>
      </c>
      <c r="B7">
        <v>7.1397197050735297</v>
      </c>
      <c r="C7">
        <v>20</v>
      </c>
    </row>
    <row r="8" spans="1:3">
      <c r="A8">
        <v>48.664712332393997</v>
      </c>
      <c r="B8">
        <v>9.2324895024150102</v>
      </c>
      <c r="C8">
        <v>17</v>
      </c>
    </row>
    <row r="9" spans="1:3">
      <c r="A9">
        <v>52.462933465995199</v>
      </c>
      <c r="B9">
        <v>9.6842956316602304</v>
      </c>
      <c r="C9">
        <v>10</v>
      </c>
    </row>
    <row r="10" spans="1:3">
      <c r="A10">
        <v>51.517332306081201</v>
      </c>
      <c r="B10">
        <v>7.6119811309761598</v>
      </c>
      <c r="C10">
        <v>8</v>
      </c>
    </row>
    <row r="11" spans="1:3">
      <c r="A11">
        <v>49.497392463745904</v>
      </c>
      <c r="B11">
        <v>11.0778087895469</v>
      </c>
      <c r="C11">
        <v>0</v>
      </c>
    </row>
  </sheetData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434A-142E-45EE-8F9F-726050468E0B}">
  <dimension ref="A2:G150"/>
  <sheetViews>
    <sheetView workbookViewId="0">
      <selection activeCell="L10" sqref="L10"/>
    </sheetView>
  </sheetViews>
  <sheetFormatPr defaultRowHeight="14.4"/>
  <cols>
    <col min="1" max="1" width="9.6640625" customWidth="1"/>
    <col min="2" max="2" width="30.33203125" bestFit="1" customWidth="1"/>
    <col min="3" max="3" width="13.5546875" bestFit="1" customWidth="1"/>
    <col min="4" max="4" width="16.44140625" bestFit="1" customWidth="1"/>
    <col min="5" max="5" width="12.6640625" customWidth="1"/>
  </cols>
  <sheetData>
    <row r="2" spans="1:7">
      <c r="A2" s="1" t="s">
        <v>18800</v>
      </c>
      <c r="B2" s="21">
        <f>Overview!F52+Overview!F53+Overview!F54</f>
        <v>44</v>
      </c>
      <c r="C2" t="s">
        <v>18829</v>
      </c>
      <c r="F2" s="9" t="s">
        <v>1215</v>
      </c>
      <c r="G2" s="10" t="s">
        <v>1216</v>
      </c>
    </row>
    <row r="3" spans="1:7">
      <c r="A3" s="1" t="s">
        <v>19821</v>
      </c>
      <c r="B3" s="8">
        <f>B2/(365*24)</f>
        <v>5.0228310502283104E-3</v>
      </c>
      <c r="C3" t="s">
        <v>20394</v>
      </c>
      <c r="F3" s="8" t="s">
        <v>1215</v>
      </c>
      <c r="G3" s="10" t="s">
        <v>1217</v>
      </c>
    </row>
    <row r="4" spans="1:7">
      <c r="F4" s="11" t="s">
        <v>1215</v>
      </c>
      <c r="G4" s="10" t="s">
        <v>1218</v>
      </c>
    </row>
    <row r="5" spans="1:7">
      <c r="A5" s="1" t="s">
        <v>1220</v>
      </c>
      <c r="B5" s="68">
        <f>B3*1000000</f>
        <v>5022.8310502283102</v>
      </c>
      <c r="C5" t="s">
        <v>18830</v>
      </c>
      <c r="F5" s="12" t="s">
        <v>1215</v>
      </c>
      <c r="G5" s="10" t="s">
        <v>1219</v>
      </c>
    </row>
    <row r="6" spans="1:7">
      <c r="A6" s="1" t="s">
        <v>19822</v>
      </c>
      <c r="B6" s="8">
        <f>SUM(Table24[Peak Load '[MWh/h']])</f>
        <v>5040</v>
      </c>
      <c r="C6" t="s">
        <v>18830</v>
      </c>
    </row>
    <row r="7" spans="1:7">
      <c r="A7" s="1" t="s">
        <v>20408</v>
      </c>
      <c r="B7">
        <v>140</v>
      </c>
    </row>
    <row r="9" spans="1:7">
      <c r="A9" t="s">
        <v>18999</v>
      </c>
      <c r="B9" t="s">
        <v>1</v>
      </c>
      <c r="C9" t="s">
        <v>1207</v>
      </c>
      <c r="D9" t="s">
        <v>18798</v>
      </c>
      <c r="E9" t="s">
        <v>18805</v>
      </c>
    </row>
    <row r="10" spans="1:7">
      <c r="A10" t="s">
        <v>19000</v>
      </c>
      <c r="B10" s="4" t="s">
        <v>19001</v>
      </c>
      <c r="C10" s="4" t="s">
        <v>19002</v>
      </c>
      <c r="D10" s="3">
        <f>1/$B$7</f>
        <v>7.1428571428571426E-3</v>
      </c>
      <c r="E10">
        <f>ROUND(Table24[[#This Row],[Normiert]]*$B$5,0)</f>
        <v>36</v>
      </c>
    </row>
    <row r="11" spans="1:7">
      <c r="A11" t="s">
        <v>19003</v>
      </c>
      <c r="B11" s="4" t="s">
        <v>19004</v>
      </c>
      <c r="C11" s="4" t="s">
        <v>19005</v>
      </c>
      <c r="D11" s="3">
        <f t="shared" ref="D11:D41" si="0">1/$B$7</f>
        <v>7.1428571428571426E-3</v>
      </c>
      <c r="E11">
        <f>ROUND(Table24[[#This Row],[Normiert]]*$B$5,0)</f>
        <v>36</v>
      </c>
    </row>
    <row r="12" spans="1:7">
      <c r="A12" t="s">
        <v>19006</v>
      </c>
      <c r="B12" s="4" t="s">
        <v>19007</v>
      </c>
      <c r="C12" s="4" t="s">
        <v>19008</v>
      </c>
      <c r="D12" s="3">
        <f t="shared" si="0"/>
        <v>7.1428571428571426E-3</v>
      </c>
      <c r="E12">
        <f>ROUND(Table24[[#This Row],[Normiert]]*$B$5,0)</f>
        <v>36</v>
      </c>
    </row>
    <row r="13" spans="1:7">
      <c r="A13" t="s">
        <v>19009</v>
      </c>
      <c r="B13" s="4" t="s">
        <v>19010</v>
      </c>
      <c r="C13" s="4" t="s">
        <v>19011</v>
      </c>
      <c r="D13" s="3">
        <f t="shared" si="0"/>
        <v>7.1428571428571426E-3</v>
      </c>
      <c r="E13">
        <f>ROUND(Table24[[#This Row],[Normiert]]*$B$5,0)</f>
        <v>36</v>
      </c>
    </row>
    <row r="14" spans="1:7">
      <c r="A14" t="s">
        <v>19012</v>
      </c>
      <c r="B14" s="4" t="s">
        <v>19013</v>
      </c>
      <c r="C14" s="4" t="s">
        <v>19014</v>
      </c>
      <c r="D14" s="3">
        <f t="shared" si="0"/>
        <v>7.1428571428571426E-3</v>
      </c>
      <c r="E14">
        <f>ROUND(Table24[[#This Row],[Normiert]]*$B$5,0)</f>
        <v>36</v>
      </c>
    </row>
    <row r="15" spans="1:7">
      <c r="A15" t="s">
        <v>19015</v>
      </c>
      <c r="B15" s="4" t="s">
        <v>19016</v>
      </c>
      <c r="C15" s="4" t="s">
        <v>19017</v>
      </c>
      <c r="D15" s="3">
        <f t="shared" si="0"/>
        <v>7.1428571428571426E-3</v>
      </c>
      <c r="E15">
        <f>ROUND(Table24[[#This Row],[Normiert]]*$B$5,0)</f>
        <v>36</v>
      </c>
    </row>
    <row r="16" spans="1:7">
      <c r="A16" t="s">
        <v>19018</v>
      </c>
      <c r="B16" s="81" t="s">
        <v>19019</v>
      </c>
      <c r="C16" s="4" t="s">
        <v>19020</v>
      </c>
      <c r="D16" s="3">
        <f t="shared" si="0"/>
        <v>7.1428571428571426E-3</v>
      </c>
      <c r="E16">
        <f>ROUND(Table24[[#This Row],[Normiert]]*$B$5,0)</f>
        <v>36</v>
      </c>
    </row>
    <row r="17" spans="1:5">
      <c r="A17" t="s">
        <v>19021</v>
      </c>
      <c r="B17" s="4" t="s">
        <v>19022</v>
      </c>
      <c r="C17" s="4" t="s">
        <v>19023</v>
      </c>
      <c r="D17" s="3">
        <f t="shared" si="0"/>
        <v>7.1428571428571426E-3</v>
      </c>
      <c r="E17">
        <f>ROUND(Table24[[#This Row],[Normiert]]*$B$5,0)</f>
        <v>36</v>
      </c>
    </row>
    <row r="18" spans="1:5">
      <c r="A18" t="s">
        <v>19024</v>
      </c>
      <c r="B18" s="4" t="s">
        <v>19025</v>
      </c>
      <c r="C18" s="4" t="s">
        <v>19026</v>
      </c>
      <c r="D18" s="3">
        <f t="shared" si="0"/>
        <v>7.1428571428571426E-3</v>
      </c>
      <c r="E18">
        <f>ROUND(Table24[[#This Row],[Normiert]]*$B$5,0)</f>
        <v>36</v>
      </c>
    </row>
    <row r="19" spans="1:5">
      <c r="A19" t="s">
        <v>19027</v>
      </c>
      <c r="B19" s="4" t="s">
        <v>19028</v>
      </c>
      <c r="C19" s="4" t="s">
        <v>19029</v>
      </c>
      <c r="D19" s="3">
        <f t="shared" si="0"/>
        <v>7.1428571428571426E-3</v>
      </c>
      <c r="E19">
        <f>ROUND(Table24[[#This Row],[Normiert]]*$B$5,0)</f>
        <v>36</v>
      </c>
    </row>
    <row r="20" spans="1:5">
      <c r="A20" t="s">
        <v>19030</v>
      </c>
      <c r="B20" s="4" t="s">
        <v>19031</v>
      </c>
      <c r="C20" s="4" t="s">
        <v>19032</v>
      </c>
      <c r="D20" s="3">
        <f t="shared" si="0"/>
        <v>7.1428571428571426E-3</v>
      </c>
      <c r="E20">
        <f>ROUND(Table24[[#This Row],[Normiert]]*$B$5,0)</f>
        <v>36</v>
      </c>
    </row>
    <row r="21" spans="1:5">
      <c r="A21" t="s">
        <v>19033</v>
      </c>
      <c r="B21" s="4" t="s">
        <v>19034</v>
      </c>
      <c r="C21" s="4" t="s">
        <v>19035</v>
      </c>
      <c r="D21" s="3">
        <f t="shared" si="0"/>
        <v>7.1428571428571426E-3</v>
      </c>
      <c r="E21">
        <f>ROUND(Table24[[#This Row],[Normiert]]*$B$5,0)</f>
        <v>36</v>
      </c>
    </row>
    <row r="22" spans="1:5">
      <c r="A22" t="s">
        <v>19036</v>
      </c>
      <c r="B22" s="4" t="s">
        <v>19037</v>
      </c>
      <c r="C22" s="4" t="s">
        <v>19038</v>
      </c>
      <c r="D22" s="3">
        <f t="shared" si="0"/>
        <v>7.1428571428571426E-3</v>
      </c>
      <c r="E22">
        <f>ROUND(Table24[[#This Row],[Normiert]]*$B$5,0)</f>
        <v>36</v>
      </c>
    </row>
    <row r="23" spans="1:5">
      <c r="A23" t="s">
        <v>19039</v>
      </c>
      <c r="B23" s="4" t="s">
        <v>19040</v>
      </c>
      <c r="C23" s="4" t="s">
        <v>19041</v>
      </c>
      <c r="D23" s="3">
        <f t="shared" si="0"/>
        <v>7.1428571428571426E-3</v>
      </c>
      <c r="E23">
        <f>ROUND(Table24[[#This Row],[Normiert]]*$B$5,0)</f>
        <v>36</v>
      </c>
    </row>
    <row r="24" spans="1:5">
      <c r="A24" t="s">
        <v>19042</v>
      </c>
      <c r="B24" s="4" t="s">
        <v>19043</v>
      </c>
      <c r="C24" s="4" t="s">
        <v>19044</v>
      </c>
      <c r="D24" s="3">
        <f t="shared" si="0"/>
        <v>7.1428571428571426E-3</v>
      </c>
      <c r="E24">
        <f>ROUND(Table24[[#This Row],[Normiert]]*$B$5,0)</f>
        <v>36</v>
      </c>
    </row>
    <row r="25" spans="1:5">
      <c r="A25" t="s">
        <v>19045</v>
      </c>
      <c r="B25" s="4" t="s">
        <v>19046</v>
      </c>
      <c r="C25" s="4" t="s">
        <v>19047</v>
      </c>
      <c r="D25" s="3">
        <f t="shared" si="0"/>
        <v>7.1428571428571426E-3</v>
      </c>
      <c r="E25">
        <f>ROUND(Table24[[#This Row],[Normiert]]*$B$5,0)</f>
        <v>36</v>
      </c>
    </row>
    <row r="26" spans="1:5">
      <c r="A26" t="s">
        <v>19048</v>
      </c>
      <c r="B26" s="4" t="s">
        <v>19049</v>
      </c>
      <c r="C26" s="4" t="s">
        <v>19050</v>
      </c>
      <c r="D26" s="3">
        <f t="shared" si="0"/>
        <v>7.1428571428571426E-3</v>
      </c>
      <c r="E26">
        <f>ROUND(Table24[[#This Row],[Normiert]]*$B$5,0)</f>
        <v>36</v>
      </c>
    </row>
    <row r="27" spans="1:5">
      <c r="A27" t="s">
        <v>19051</v>
      </c>
      <c r="B27" s="4" t="s">
        <v>19052</v>
      </c>
      <c r="C27" s="4" t="s">
        <v>19053</v>
      </c>
      <c r="D27" s="3">
        <f t="shared" si="0"/>
        <v>7.1428571428571426E-3</v>
      </c>
      <c r="E27">
        <f>ROUND(Table24[[#This Row],[Normiert]]*$B$5,0)</f>
        <v>36</v>
      </c>
    </row>
    <row r="28" spans="1:5">
      <c r="A28" t="s">
        <v>19054</v>
      </c>
      <c r="B28" s="4" t="s">
        <v>19055</v>
      </c>
      <c r="C28" s="4" t="s">
        <v>19056</v>
      </c>
      <c r="D28" s="3">
        <f t="shared" si="0"/>
        <v>7.1428571428571426E-3</v>
      </c>
      <c r="E28">
        <f>ROUND(Table24[[#This Row],[Normiert]]*$B$5,0)</f>
        <v>36</v>
      </c>
    </row>
    <row r="29" spans="1:5">
      <c r="A29" t="s">
        <v>19057</v>
      </c>
      <c r="B29" s="4" t="s">
        <v>19058</v>
      </c>
      <c r="C29" s="4" t="s">
        <v>19059</v>
      </c>
      <c r="D29" s="3">
        <f t="shared" si="0"/>
        <v>7.1428571428571426E-3</v>
      </c>
      <c r="E29">
        <f>ROUND(Table24[[#This Row],[Normiert]]*$B$5,0)</f>
        <v>36</v>
      </c>
    </row>
    <row r="30" spans="1:5">
      <c r="A30" t="s">
        <v>19060</v>
      </c>
      <c r="B30" s="4" t="s">
        <v>19061</v>
      </c>
      <c r="C30" s="4" t="s">
        <v>19062</v>
      </c>
      <c r="D30" s="3">
        <f t="shared" si="0"/>
        <v>7.1428571428571426E-3</v>
      </c>
      <c r="E30">
        <f>ROUND(Table24[[#This Row],[Normiert]]*$B$5,0)</f>
        <v>36</v>
      </c>
    </row>
    <row r="31" spans="1:5">
      <c r="A31" t="s">
        <v>19063</v>
      </c>
      <c r="B31" s="4" t="s">
        <v>19064</v>
      </c>
      <c r="C31" s="4" t="s">
        <v>19065</v>
      </c>
      <c r="D31" s="3">
        <f t="shared" si="0"/>
        <v>7.1428571428571426E-3</v>
      </c>
      <c r="E31">
        <f>ROUND(Table24[[#This Row],[Normiert]]*$B$5,0)</f>
        <v>36</v>
      </c>
    </row>
    <row r="32" spans="1:5">
      <c r="A32" t="s">
        <v>19066</v>
      </c>
      <c r="B32" s="4" t="s">
        <v>19067</v>
      </c>
      <c r="C32" s="4" t="s">
        <v>19068</v>
      </c>
      <c r="D32" s="3">
        <f t="shared" si="0"/>
        <v>7.1428571428571426E-3</v>
      </c>
      <c r="E32">
        <f>ROUND(Table24[[#This Row],[Normiert]]*$B$5,0)</f>
        <v>36</v>
      </c>
    </row>
    <row r="33" spans="1:5">
      <c r="A33" t="s">
        <v>19069</v>
      </c>
      <c r="B33" s="4" t="s">
        <v>19070</v>
      </c>
      <c r="C33" s="4" t="s">
        <v>19071</v>
      </c>
      <c r="D33" s="3">
        <f t="shared" si="0"/>
        <v>7.1428571428571426E-3</v>
      </c>
      <c r="E33">
        <f>ROUND(Table24[[#This Row],[Normiert]]*$B$5,0)</f>
        <v>36</v>
      </c>
    </row>
    <row r="34" spans="1:5">
      <c r="A34" t="s">
        <v>19072</v>
      </c>
      <c r="B34" s="4" t="s">
        <v>19073</v>
      </c>
      <c r="C34" s="4" t="s">
        <v>19074</v>
      </c>
      <c r="D34" s="3">
        <f t="shared" si="0"/>
        <v>7.1428571428571426E-3</v>
      </c>
      <c r="E34">
        <f>ROUND(Table24[[#This Row],[Normiert]]*$B$5,0)</f>
        <v>36</v>
      </c>
    </row>
    <row r="35" spans="1:5">
      <c r="A35" t="s">
        <v>19075</v>
      </c>
      <c r="B35" s="4" t="s">
        <v>19076</v>
      </c>
      <c r="C35" s="4" t="s">
        <v>19077</v>
      </c>
      <c r="D35" s="3">
        <f t="shared" si="0"/>
        <v>7.1428571428571426E-3</v>
      </c>
      <c r="E35">
        <f>ROUND(Table24[[#This Row],[Normiert]]*$B$5,0)</f>
        <v>36</v>
      </c>
    </row>
    <row r="36" spans="1:5">
      <c r="A36" t="s">
        <v>19078</v>
      </c>
      <c r="B36" s="4" t="s">
        <v>19079</v>
      </c>
      <c r="C36" s="4" t="s">
        <v>19080</v>
      </c>
      <c r="D36" s="3">
        <f t="shared" si="0"/>
        <v>7.1428571428571426E-3</v>
      </c>
      <c r="E36">
        <f>ROUND(Table24[[#This Row],[Normiert]]*$B$5,0)</f>
        <v>36</v>
      </c>
    </row>
    <row r="37" spans="1:5">
      <c r="A37" t="s">
        <v>19081</v>
      </c>
      <c r="B37" s="4" t="s">
        <v>19082</v>
      </c>
      <c r="C37" s="4" t="s">
        <v>19083</v>
      </c>
      <c r="D37" s="3">
        <f t="shared" si="0"/>
        <v>7.1428571428571426E-3</v>
      </c>
      <c r="E37">
        <f>ROUND(Table24[[#This Row],[Normiert]]*$B$5,0)</f>
        <v>36</v>
      </c>
    </row>
    <row r="38" spans="1:5">
      <c r="A38" t="s">
        <v>19084</v>
      </c>
      <c r="B38" s="4" t="s">
        <v>19085</v>
      </c>
      <c r="C38" s="4" t="s">
        <v>19086</v>
      </c>
      <c r="D38" s="3">
        <f t="shared" si="0"/>
        <v>7.1428571428571426E-3</v>
      </c>
      <c r="E38">
        <f>ROUND(Table24[[#This Row],[Normiert]]*$B$5,0)</f>
        <v>36</v>
      </c>
    </row>
    <row r="39" spans="1:5">
      <c r="A39" t="s">
        <v>19087</v>
      </c>
      <c r="B39" s="4" t="s">
        <v>19088</v>
      </c>
      <c r="C39" s="4" t="s">
        <v>19089</v>
      </c>
      <c r="D39" s="3">
        <f t="shared" si="0"/>
        <v>7.1428571428571426E-3</v>
      </c>
      <c r="E39">
        <f>ROUND(Table24[[#This Row],[Normiert]]*$B$5,0)</f>
        <v>36</v>
      </c>
    </row>
    <row r="40" spans="1:5">
      <c r="A40" t="s">
        <v>19090</v>
      </c>
      <c r="B40" s="4" t="s">
        <v>19091</v>
      </c>
      <c r="C40" s="4" t="s">
        <v>19092</v>
      </c>
      <c r="D40" s="3">
        <f t="shared" si="0"/>
        <v>7.1428571428571426E-3</v>
      </c>
      <c r="E40">
        <f>ROUND(Table24[[#This Row],[Normiert]]*$B$5,0)</f>
        <v>36</v>
      </c>
    </row>
    <row r="41" spans="1:5">
      <c r="A41" t="s">
        <v>19093</v>
      </c>
      <c r="B41" s="4" t="s">
        <v>19094</v>
      </c>
      <c r="C41" s="4" t="s">
        <v>19095</v>
      </c>
      <c r="D41" s="3">
        <f t="shared" si="0"/>
        <v>7.1428571428571426E-3</v>
      </c>
      <c r="E41">
        <f>ROUND(Table24[[#This Row],[Normiert]]*$B$5,0)</f>
        <v>36</v>
      </c>
    </row>
    <row r="42" spans="1:5">
      <c r="A42" t="s">
        <v>19096</v>
      </c>
      <c r="B42" s="4" t="s">
        <v>19097</v>
      </c>
      <c r="C42" s="4" t="s">
        <v>19098</v>
      </c>
      <c r="D42" s="3">
        <f t="shared" ref="D42:D73" si="1">1/$B$7</f>
        <v>7.1428571428571426E-3</v>
      </c>
      <c r="E42">
        <f>ROUND(Table24[[#This Row],[Normiert]]*$B$5,0)</f>
        <v>36</v>
      </c>
    </row>
    <row r="43" spans="1:5">
      <c r="A43" t="s">
        <v>19099</v>
      </c>
      <c r="B43" s="4" t="s">
        <v>19100</v>
      </c>
      <c r="C43" s="4" t="s">
        <v>19101</v>
      </c>
      <c r="D43" s="3">
        <f t="shared" si="1"/>
        <v>7.1428571428571426E-3</v>
      </c>
      <c r="E43">
        <f>ROUND(Table24[[#This Row],[Normiert]]*$B$5,0)</f>
        <v>36</v>
      </c>
    </row>
    <row r="44" spans="1:5">
      <c r="A44" t="s">
        <v>19102</v>
      </c>
      <c r="B44" s="4" t="s">
        <v>19103</v>
      </c>
      <c r="C44" s="4" t="s">
        <v>19104</v>
      </c>
      <c r="D44" s="3">
        <f t="shared" si="1"/>
        <v>7.1428571428571426E-3</v>
      </c>
      <c r="E44">
        <f>ROUND(Table24[[#This Row],[Normiert]]*$B$5,0)</f>
        <v>36</v>
      </c>
    </row>
    <row r="45" spans="1:5">
      <c r="A45" t="s">
        <v>19105</v>
      </c>
      <c r="B45" s="4" t="s">
        <v>19106</v>
      </c>
      <c r="C45" s="4" t="s">
        <v>19107</v>
      </c>
      <c r="D45" s="3">
        <f t="shared" si="1"/>
        <v>7.1428571428571426E-3</v>
      </c>
      <c r="E45">
        <f>ROUND(Table24[[#This Row],[Normiert]]*$B$5,0)</f>
        <v>36</v>
      </c>
    </row>
    <row r="46" spans="1:5">
      <c r="A46" t="s">
        <v>19108</v>
      </c>
      <c r="B46" s="4" t="s">
        <v>19109</v>
      </c>
      <c r="C46" s="4" t="s">
        <v>19110</v>
      </c>
      <c r="D46" s="3">
        <f t="shared" si="1"/>
        <v>7.1428571428571426E-3</v>
      </c>
      <c r="E46">
        <f>ROUND(Table24[[#This Row],[Normiert]]*$B$5,0)</f>
        <v>36</v>
      </c>
    </row>
    <row r="47" spans="1:5">
      <c r="A47" t="s">
        <v>19111</v>
      </c>
      <c r="B47" s="4" t="s">
        <v>19112</v>
      </c>
      <c r="C47" s="4" t="s">
        <v>19113</v>
      </c>
      <c r="D47" s="3">
        <f t="shared" si="1"/>
        <v>7.1428571428571426E-3</v>
      </c>
      <c r="E47">
        <f>ROUND(Table24[[#This Row],[Normiert]]*$B$5,0)</f>
        <v>36</v>
      </c>
    </row>
    <row r="48" spans="1:5">
      <c r="A48" t="s">
        <v>19114</v>
      </c>
      <c r="B48" s="4" t="s">
        <v>19115</v>
      </c>
      <c r="C48" s="4" t="s">
        <v>19116</v>
      </c>
      <c r="D48" s="3">
        <f t="shared" si="1"/>
        <v>7.1428571428571426E-3</v>
      </c>
      <c r="E48">
        <f>ROUND(Table24[[#This Row],[Normiert]]*$B$5,0)</f>
        <v>36</v>
      </c>
    </row>
    <row r="49" spans="1:5">
      <c r="A49" t="s">
        <v>19117</v>
      </c>
      <c r="B49" s="4" t="s">
        <v>19118</v>
      </c>
      <c r="C49" s="4" t="s">
        <v>19119</v>
      </c>
      <c r="D49" s="3">
        <f t="shared" si="1"/>
        <v>7.1428571428571426E-3</v>
      </c>
      <c r="E49">
        <f>ROUND(Table24[[#This Row],[Normiert]]*$B$5,0)</f>
        <v>36</v>
      </c>
    </row>
    <row r="50" spans="1:5">
      <c r="A50" t="s">
        <v>19120</v>
      </c>
      <c r="B50" s="4" t="s">
        <v>19121</v>
      </c>
      <c r="C50" s="4" t="s">
        <v>19122</v>
      </c>
      <c r="D50" s="3">
        <f t="shared" si="1"/>
        <v>7.1428571428571426E-3</v>
      </c>
      <c r="E50">
        <f>ROUND(Table24[[#This Row],[Normiert]]*$B$5,0)</f>
        <v>36</v>
      </c>
    </row>
    <row r="51" spans="1:5">
      <c r="A51" t="s">
        <v>19123</v>
      </c>
      <c r="B51" s="4" t="s">
        <v>19124</v>
      </c>
      <c r="C51" s="4" t="s">
        <v>19125</v>
      </c>
      <c r="D51" s="3">
        <f t="shared" si="1"/>
        <v>7.1428571428571426E-3</v>
      </c>
      <c r="E51">
        <f>ROUND(Table24[[#This Row],[Normiert]]*$B$5,0)</f>
        <v>36</v>
      </c>
    </row>
    <row r="52" spans="1:5">
      <c r="A52" t="s">
        <v>19126</v>
      </c>
      <c r="B52" s="4" t="s">
        <v>19127</v>
      </c>
      <c r="C52" s="4" t="s">
        <v>19128</v>
      </c>
      <c r="D52" s="3">
        <f t="shared" si="1"/>
        <v>7.1428571428571426E-3</v>
      </c>
      <c r="E52">
        <f>ROUND(Table24[[#This Row],[Normiert]]*$B$5,0)</f>
        <v>36</v>
      </c>
    </row>
    <row r="53" spans="1:5">
      <c r="A53" t="s">
        <v>19129</v>
      </c>
      <c r="B53" s="4" t="s">
        <v>19130</v>
      </c>
      <c r="C53" s="4" t="s">
        <v>19131</v>
      </c>
      <c r="D53" s="3">
        <f t="shared" si="1"/>
        <v>7.1428571428571426E-3</v>
      </c>
      <c r="E53">
        <f>ROUND(Table24[[#This Row],[Normiert]]*$B$5,0)</f>
        <v>36</v>
      </c>
    </row>
    <row r="54" spans="1:5">
      <c r="A54" t="s">
        <v>19132</v>
      </c>
      <c r="B54" s="4" t="s">
        <v>19133</v>
      </c>
      <c r="C54" s="4" t="s">
        <v>19134</v>
      </c>
      <c r="D54" s="3">
        <f t="shared" si="1"/>
        <v>7.1428571428571426E-3</v>
      </c>
      <c r="E54">
        <f>ROUND(Table24[[#This Row],[Normiert]]*$B$5,0)</f>
        <v>36</v>
      </c>
    </row>
    <row r="55" spans="1:5">
      <c r="A55" t="s">
        <v>19135</v>
      </c>
      <c r="B55" s="4" t="s">
        <v>19136</v>
      </c>
      <c r="C55" s="4" t="s">
        <v>19137</v>
      </c>
      <c r="D55" s="3">
        <f t="shared" si="1"/>
        <v>7.1428571428571426E-3</v>
      </c>
      <c r="E55">
        <f>ROUND(Table24[[#This Row],[Normiert]]*$B$5,0)</f>
        <v>36</v>
      </c>
    </row>
    <row r="56" spans="1:5">
      <c r="A56" t="s">
        <v>19138</v>
      </c>
      <c r="B56" s="4" t="s">
        <v>19139</v>
      </c>
      <c r="C56" s="4" t="s">
        <v>19140</v>
      </c>
      <c r="D56" s="3">
        <f t="shared" si="1"/>
        <v>7.1428571428571426E-3</v>
      </c>
      <c r="E56">
        <f>ROUND(Table24[[#This Row],[Normiert]]*$B$5,0)</f>
        <v>36</v>
      </c>
    </row>
    <row r="57" spans="1:5">
      <c r="A57" t="s">
        <v>19141</v>
      </c>
      <c r="B57" s="4" t="s">
        <v>19142</v>
      </c>
      <c r="C57" s="4" t="s">
        <v>19143</v>
      </c>
      <c r="D57" s="3">
        <f t="shared" si="1"/>
        <v>7.1428571428571426E-3</v>
      </c>
      <c r="E57">
        <f>ROUND(Table24[[#This Row],[Normiert]]*$B$5,0)</f>
        <v>36</v>
      </c>
    </row>
    <row r="58" spans="1:5">
      <c r="A58" t="s">
        <v>19144</v>
      </c>
      <c r="B58" s="4" t="s">
        <v>19145</v>
      </c>
      <c r="C58" s="4" t="s">
        <v>19146</v>
      </c>
      <c r="D58" s="3">
        <f t="shared" si="1"/>
        <v>7.1428571428571426E-3</v>
      </c>
      <c r="E58">
        <f>ROUND(Table24[[#This Row],[Normiert]]*$B$5,0)</f>
        <v>36</v>
      </c>
    </row>
    <row r="59" spans="1:5">
      <c r="A59" t="s">
        <v>19147</v>
      </c>
      <c r="B59" s="4" t="s">
        <v>19148</v>
      </c>
      <c r="C59" s="4" t="s">
        <v>19149</v>
      </c>
      <c r="D59" s="3">
        <f t="shared" si="1"/>
        <v>7.1428571428571426E-3</v>
      </c>
      <c r="E59">
        <f>ROUND(Table24[[#This Row],[Normiert]]*$B$5,0)</f>
        <v>36</v>
      </c>
    </row>
    <row r="60" spans="1:5">
      <c r="A60" t="s">
        <v>19150</v>
      </c>
      <c r="B60" s="4" t="s">
        <v>19151</v>
      </c>
      <c r="C60" s="4" t="s">
        <v>19152</v>
      </c>
      <c r="D60" s="3">
        <f t="shared" si="1"/>
        <v>7.1428571428571426E-3</v>
      </c>
      <c r="E60">
        <f>ROUND(Table24[[#This Row],[Normiert]]*$B$5,0)</f>
        <v>36</v>
      </c>
    </row>
    <row r="61" spans="1:5">
      <c r="A61" t="s">
        <v>19153</v>
      </c>
      <c r="B61" s="4" t="s">
        <v>19154</v>
      </c>
      <c r="C61" s="4" t="s">
        <v>19155</v>
      </c>
      <c r="D61" s="3">
        <f t="shared" si="1"/>
        <v>7.1428571428571426E-3</v>
      </c>
      <c r="E61">
        <f>ROUND(Table24[[#This Row],[Normiert]]*$B$5,0)</f>
        <v>36</v>
      </c>
    </row>
    <row r="62" spans="1:5">
      <c r="A62" t="s">
        <v>19156</v>
      </c>
      <c r="B62" s="4" t="s">
        <v>19157</v>
      </c>
      <c r="C62" s="4" t="s">
        <v>19158</v>
      </c>
      <c r="D62" s="3">
        <f t="shared" si="1"/>
        <v>7.1428571428571426E-3</v>
      </c>
      <c r="E62">
        <f>ROUND(Table24[[#This Row],[Normiert]]*$B$5,0)</f>
        <v>36</v>
      </c>
    </row>
    <row r="63" spans="1:5">
      <c r="A63" t="s">
        <v>19159</v>
      </c>
      <c r="B63" s="4" t="s">
        <v>19160</v>
      </c>
      <c r="C63" s="4" t="s">
        <v>19161</v>
      </c>
      <c r="D63" s="3">
        <f t="shared" si="1"/>
        <v>7.1428571428571426E-3</v>
      </c>
      <c r="E63">
        <f>ROUND(Table24[[#This Row],[Normiert]]*$B$5,0)</f>
        <v>36</v>
      </c>
    </row>
    <row r="64" spans="1:5">
      <c r="A64" t="s">
        <v>19162</v>
      </c>
      <c r="B64" s="4" t="s">
        <v>19163</v>
      </c>
      <c r="C64" s="4" t="s">
        <v>19164</v>
      </c>
      <c r="D64" s="3">
        <f t="shared" si="1"/>
        <v>7.1428571428571426E-3</v>
      </c>
      <c r="E64">
        <f>ROUND(Table24[[#This Row],[Normiert]]*$B$5,0)</f>
        <v>36</v>
      </c>
    </row>
    <row r="65" spans="1:5">
      <c r="A65" t="s">
        <v>19165</v>
      </c>
      <c r="B65" s="4" t="s">
        <v>19166</v>
      </c>
      <c r="C65" s="4" t="s">
        <v>19167</v>
      </c>
      <c r="D65" s="3">
        <f t="shared" si="1"/>
        <v>7.1428571428571426E-3</v>
      </c>
      <c r="E65">
        <f>ROUND(Table24[[#This Row],[Normiert]]*$B$5,0)</f>
        <v>36</v>
      </c>
    </row>
    <row r="66" spans="1:5">
      <c r="A66" t="s">
        <v>19168</v>
      </c>
      <c r="B66" s="4" t="s">
        <v>19169</v>
      </c>
      <c r="C66" s="4" t="s">
        <v>19170</v>
      </c>
      <c r="D66" s="3">
        <f t="shared" si="1"/>
        <v>7.1428571428571426E-3</v>
      </c>
      <c r="E66">
        <f>ROUND(Table24[[#This Row],[Normiert]]*$B$5,0)</f>
        <v>36</v>
      </c>
    </row>
    <row r="67" spans="1:5">
      <c r="A67" t="s">
        <v>19171</v>
      </c>
      <c r="B67" s="4" t="s">
        <v>19172</v>
      </c>
      <c r="C67" s="4" t="s">
        <v>19173</v>
      </c>
      <c r="D67" s="3">
        <f t="shared" si="1"/>
        <v>7.1428571428571426E-3</v>
      </c>
      <c r="E67">
        <f>ROUND(Table24[[#This Row],[Normiert]]*$B$5,0)</f>
        <v>36</v>
      </c>
    </row>
    <row r="68" spans="1:5">
      <c r="A68" t="s">
        <v>19174</v>
      </c>
      <c r="B68" s="4" t="s">
        <v>19175</v>
      </c>
      <c r="C68" s="4" t="s">
        <v>19176</v>
      </c>
      <c r="D68" s="3">
        <f t="shared" si="1"/>
        <v>7.1428571428571426E-3</v>
      </c>
      <c r="E68">
        <f>ROUND(Table24[[#This Row],[Normiert]]*$B$5,0)</f>
        <v>36</v>
      </c>
    </row>
    <row r="69" spans="1:5">
      <c r="A69" t="s">
        <v>19177</v>
      </c>
      <c r="B69" s="81" t="s">
        <v>19178</v>
      </c>
      <c r="C69" s="4" t="s">
        <v>19179</v>
      </c>
      <c r="D69" s="3">
        <f t="shared" si="1"/>
        <v>7.1428571428571426E-3</v>
      </c>
      <c r="E69">
        <f>ROUND(Table24[[#This Row],[Normiert]]*$B$5,0)</f>
        <v>36</v>
      </c>
    </row>
    <row r="70" spans="1:5">
      <c r="A70" t="s">
        <v>19180</v>
      </c>
      <c r="B70" s="4" t="s">
        <v>19181</v>
      </c>
      <c r="C70" s="4" t="s">
        <v>19182</v>
      </c>
      <c r="D70" s="3">
        <f t="shared" si="1"/>
        <v>7.1428571428571426E-3</v>
      </c>
      <c r="E70">
        <f>ROUND(Table24[[#This Row],[Normiert]]*$B$5,0)</f>
        <v>36</v>
      </c>
    </row>
    <row r="71" spans="1:5">
      <c r="A71" t="s">
        <v>19183</v>
      </c>
      <c r="B71" s="4" t="s">
        <v>19184</v>
      </c>
      <c r="C71" s="4" t="s">
        <v>19185</v>
      </c>
      <c r="D71" s="3">
        <f t="shared" si="1"/>
        <v>7.1428571428571426E-3</v>
      </c>
      <c r="E71">
        <f>ROUND(Table24[[#This Row],[Normiert]]*$B$5,0)</f>
        <v>36</v>
      </c>
    </row>
    <row r="72" spans="1:5">
      <c r="A72" t="s">
        <v>19186</v>
      </c>
      <c r="B72" s="4" t="s">
        <v>19187</v>
      </c>
      <c r="C72" s="4" t="s">
        <v>19188</v>
      </c>
      <c r="D72" s="3">
        <f t="shared" si="1"/>
        <v>7.1428571428571426E-3</v>
      </c>
      <c r="E72">
        <f>ROUND(Table24[[#This Row],[Normiert]]*$B$5,0)</f>
        <v>36</v>
      </c>
    </row>
    <row r="73" spans="1:5">
      <c r="A73" t="s">
        <v>19189</v>
      </c>
      <c r="B73" s="4" t="s">
        <v>19190</v>
      </c>
      <c r="C73" s="4" t="s">
        <v>19191</v>
      </c>
      <c r="D73" s="3">
        <f t="shared" si="1"/>
        <v>7.1428571428571426E-3</v>
      </c>
      <c r="E73">
        <f>ROUND(Table24[[#This Row],[Normiert]]*$B$5,0)</f>
        <v>36</v>
      </c>
    </row>
    <row r="74" spans="1:5">
      <c r="A74" t="s">
        <v>19192</v>
      </c>
      <c r="B74" s="4" t="s">
        <v>19193</v>
      </c>
      <c r="C74" s="4" t="s">
        <v>19194</v>
      </c>
      <c r="D74" s="3">
        <f t="shared" ref="D74:D105" si="2">1/$B$7</f>
        <v>7.1428571428571426E-3</v>
      </c>
      <c r="E74">
        <f>ROUND(Table24[[#This Row],[Normiert]]*$B$5,0)</f>
        <v>36</v>
      </c>
    </row>
    <row r="75" spans="1:5">
      <c r="A75" t="s">
        <v>19195</v>
      </c>
      <c r="B75" s="4" t="s">
        <v>19196</v>
      </c>
      <c r="C75" s="4" t="s">
        <v>19197</v>
      </c>
      <c r="D75" s="3">
        <f t="shared" si="2"/>
        <v>7.1428571428571426E-3</v>
      </c>
      <c r="E75">
        <f>ROUND(Table24[[#This Row],[Normiert]]*$B$5,0)</f>
        <v>36</v>
      </c>
    </row>
    <row r="76" spans="1:5">
      <c r="A76" t="s">
        <v>19198</v>
      </c>
      <c r="B76" s="4" t="s">
        <v>19199</v>
      </c>
      <c r="C76" s="4" t="s">
        <v>19200</v>
      </c>
      <c r="D76" s="3">
        <f t="shared" si="2"/>
        <v>7.1428571428571426E-3</v>
      </c>
      <c r="E76">
        <f>ROUND(Table24[[#This Row],[Normiert]]*$B$5,0)</f>
        <v>36</v>
      </c>
    </row>
    <row r="77" spans="1:5">
      <c r="A77" t="s">
        <v>19201</v>
      </c>
      <c r="B77" s="4" t="s">
        <v>19202</v>
      </c>
      <c r="C77" s="4" t="s">
        <v>19203</v>
      </c>
      <c r="D77" s="3">
        <f t="shared" si="2"/>
        <v>7.1428571428571426E-3</v>
      </c>
      <c r="E77">
        <f>ROUND(Table24[[#This Row],[Normiert]]*$B$5,0)</f>
        <v>36</v>
      </c>
    </row>
    <row r="78" spans="1:5">
      <c r="A78" t="s">
        <v>19204</v>
      </c>
      <c r="B78" s="4" t="s">
        <v>19205</v>
      </c>
      <c r="C78" s="4" t="s">
        <v>19206</v>
      </c>
      <c r="D78" s="3">
        <f t="shared" si="2"/>
        <v>7.1428571428571426E-3</v>
      </c>
      <c r="E78">
        <f>ROUND(Table24[[#This Row],[Normiert]]*$B$5,0)</f>
        <v>36</v>
      </c>
    </row>
    <row r="79" spans="1:5">
      <c r="A79" t="s">
        <v>19207</v>
      </c>
      <c r="B79" s="4" t="s">
        <v>19208</v>
      </c>
      <c r="C79" s="4" t="s">
        <v>19209</v>
      </c>
      <c r="D79" s="3">
        <f t="shared" si="2"/>
        <v>7.1428571428571426E-3</v>
      </c>
      <c r="E79">
        <f>ROUND(Table24[[#This Row],[Normiert]]*$B$5,0)</f>
        <v>36</v>
      </c>
    </row>
    <row r="80" spans="1:5">
      <c r="A80" t="s">
        <v>19210</v>
      </c>
      <c r="B80" s="4" t="s">
        <v>19211</v>
      </c>
      <c r="C80" s="4" t="s">
        <v>19212</v>
      </c>
      <c r="D80" s="3">
        <f t="shared" si="2"/>
        <v>7.1428571428571426E-3</v>
      </c>
      <c r="E80">
        <f>ROUND(Table24[[#This Row],[Normiert]]*$B$5,0)</f>
        <v>36</v>
      </c>
    </row>
    <row r="81" spans="1:5">
      <c r="A81" t="s">
        <v>19213</v>
      </c>
      <c r="B81" s="4" t="s">
        <v>19214</v>
      </c>
      <c r="C81" s="4" t="s">
        <v>19215</v>
      </c>
      <c r="D81" s="3">
        <f t="shared" si="2"/>
        <v>7.1428571428571426E-3</v>
      </c>
      <c r="E81">
        <f>ROUND(Table24[[#This Row],[Normiert]]*$B$5,0)</f>
        <v>36</v>
      </c>
    </row>
    <row r="82" spans="1:5">
      <c r="A82" t="s">
        <v>19216</v>
      </c>
      <c r="B82" s="4" t="s">
        <v>19217</v>
      </c>
      <c r="C82" s="4" t="s">
        <v>19218</v>
      </c>
      <c r="D82" s="3">
        <f t="shared" si="2"/>
        <v>7.1428571428571426E-3</v>
      </c>
      <c r="E82">
        <f>ROUND(Table24[[#This Row],[Normiert]]*$B$5,0)</f>
        <v>36</v>
      </c>
    </row>
    <row r="83" spans="1:5">
      <c r="A83" t="s">
        <v>19219</v>
      </c>
      <c r="B83" s="4" t="s">
        <v>19220</v>
      </c>
      <c r="C83" s="4" t="s">
        <v>19221</v>
      </c>
      <c r="D83" s="3">
        <f t="shared" si="2"/>
        <v>7.1428571428571426E-3</v>
      </c>
      <c r="E83">
        <f>ROUND(Table24[[#This Row],[Normiert]]*$B$5,0)</f>
        <v>36</v>
      </c>
    </row>
    <row r="84" spans="1:5">
      <c r="A84" t="s">
        <v>19222</v>
      </c>
      <c r="B84" s="4" t="s">
        <v>19223</v>
      </c>
      <c r="C84" s="4" t="s">
        <v>19224</v>
      </c>
      <c r="D84" s="3">
        <f t="shared" si="2"/>
        <v>7.1428571428571426E-3</v>
      </c>
      <c r="E84">
        <f>ROUND(Table24[[#This Row],[Normiert]]*$B$5,0)</f>
        <v>36</v>
      </c>
    </row>
    <row r="85" spans="1:5">
      <c r="A85" t="s">
        <v>19225</v>
      </c>
      <c r="B85" s="4" t="s">
        <v>19226</v>
      </c>
      <c r="C85" s="4" t="s">
        <v>19227</v>
      </c>
      <c r="D85" s="3">
        <f t="shared" si="2"/>
        <v>7.1428571428571426E-3</v>
      </c>
      <c r="E85">
        <f>ROUND(Table24[[#This Row],[Normiert]]*$B$5,0)</f>
        <v>36</v>
      </c>
    </row>
    <row r="86" spans="1:5">
      <c r="A86" t="s">
        <v>19228</v>
      </c>
      <c r="B86" s="4" t="s">
        <v>19229</v>
      </c>
      <c r="C86" s="4" t="s">
        <v>19230</v>
      </c>
      <c r="D86" s="3">
        <f t="shared" si="2"/>
        <v>7.1428571428571426E-3</v>
      </c>
      <c r="E86">
        <f>ROUND(Table24[[#This Row],[Normiert]]*$B$5,0)</f>
        <v>36</v>
      </c>
    </row>
    <row r="87" spans="1:5">
      <c r="A87" t="s">
        <v>19231</v>
      </c>
      <c r="B87" s="4" t="s">
        <v>19232</v>
      </c>
      <c r="C87" s="4" t="s">
        <v>19233</v>
      </c>
      <c r="D87" s="3">
        <f t="shared" si="2"/>
        <v>7.1428571428571426E-3</v>
      </c>
      <c r="E87">
        <f>ROUND(Table24[[#This Row],[Normiert]]*$B$5,0)</f>
        <v>36</v>
      </c>
    </row>
    <row r="88" spans="1:5">
      <c r="A88" t="s">
        <v>19234</v>
      </c>
      <c r="B88" s="4" t="s">
        <v>19235</v>
      </c>
      <c r="C88" s="4" t="s">
        <v>19236</v>
      </c>
      <c r="D88" s="3">
        <f t="shared" si="2"/>
        <v>7.1428571428571426E-3</v>
      </c>
      <c r="E88">
        <f>ROUND(Table24[[#This Row],[Normiert]]*$B$5,0)</f>
        <v>36</v>
      </c>
    </row>
    <row r="89" spans="1:5">
      <c r="A89" t="s">
        <v>19237</v>
      </c>
      <c r="B89" s="4" t="s">
        <v>19238</v>
      </c>
      <c r="C89" s="4" t="s">
        <v>19239</v>
      </c>
      <c r="D89" s="3">
        <f t="shared" si="2"/>
        <v>7.1428571428571426E-3</v>
      </c>
      <c r="E89">
        <f>ROUND(Table24[[#This Row],[Normiert]]*$B$5,0)</f>
        <v>36</v>
      </c>
    </row>
    <row r="90" spans="1:5">
      <c r="A90" t="s">
        <v>19240</v>
      </c>
      <c r="B90" s="4" t="s">
        <v>19241</v>
      </c>
      <c r="C90" s="4" t="s">
        <v>19242</v>
      </c>
      <c r="D90" s="3">
        <f t="shared" si="2"/>
        <v>7.1428571428571426E-3</v>
      </c>
      <c r="E90">
        <f>ROUND(Table24[[#This Row],[Normiert]]*$B$5,0)</f>
        <v>36</v>
      </c>
    </row>
    <row r="91" spans="1:5">
      <c r="A91" t="s">
        <v>19243</v>
      </c>
      <c r="B91" s="4" t="s">
        <v>19244</v>
      </c>
      <c r="C91" s="4" t="s">
        <v>19245</v>
      </c>
      <c r="D91" s="3">
        <f t="shared" si="2"/>
        <v>7.1428571428571426E-3</v>
      </c>
      <c r="E91">
        <f>ROUND(Table24[[#This Row],[Normiert]]*$B$5,0)</f>
        <v>36</v>
      </c>
    </row>
    <row r="92" spans="1:5">
      <c r="A92" t="s">
        <v>19246</v>
      </c>
      <c r="B92" s="4" t="s">
        <v>19247</v>
      </c>
      <c r="C92" s="4" t="s">
        <v>19248</v>
      </c>
      <c r="D92" s="3">
        <f t="shared" si="2"/>
        <v>7.1428571428571426E-3</v>
      </c>
      <c r="E92">
        <f>ROUND(Table24[[#This Row],[Normiert]]*$B$5,0)</f>
        <v>36</v>
      </c>
    </row>
    <row r="93" spans="1:5">
      <c r="A93" t="s">
        <v>19249</v>
      </c>
      <c r="B93" s="4" t="s">
        <v>19250</v>
      </c>
      <c r="C93" s="4" t="s">
        <v>19251</v>
      </c>
      <c r="D93" s="3">
        <f t="shared" si="2"/>
        <v>7.1428571428571426E-3</v>
      </c>
      <c r="E93">
        <f>ROUND(Table24[[#This Row],[Normiert]]*$B$5,0)</f>
        <v>36</v>
      </c>
    </row>
    <row r="94" spans="1:5">
      <c r="A94" t="s">
        <v>19252</v>
      </c>
      <c r="B94" s="4" t="s">
        <v>19253</v>
      </c>
      <c r="C94" s="4" t="s">
        <v>19254</v>
      </c>
      <c r="D94" s="3">
        <f t="shared" si="2"/>
        <v>7.1428571428571426E-3</v>
      </c>
      <c r="E94">
        <f>ROUND(Table24[[#This Row],[Normiert]]*$B$5,0)</f>
        <v>36</v>
      </c>
    </row>
    <row r="95" spans="1:5">
      <c r="A95" t="s">
        <v>19255</v>
      </c>
      <c r="B95" s="4" t="s">
        <v>19256</v>
      </c>
      <c r="C95" s="4" t="s">
        <v>19257</v>
      </c>
      <c r="D95" s="3">
        <f t="shared" si="2"/>
        <v>7.1428571428571426E-3</v>
      </c>
      <c r="E95">
        <f>ROUND(Table24[[#This Row],[Normiert]]*$B$5,0)</f>
        <v>36</v>
      </c>
    </row>
    <row r="96" spans="1:5">
      <c r="A96" t="s">
        <v>19258</v>
      </c>
      <c r="B96" s="4" t="s">
        <v>19259</v>
      </c>
      <c r="C96" s="4" t="s">
        <v>19260</v>
      </c>
      <c r="D96" s="3">
        <f t="shared" si="2"/>
        <v>7.1428571428571426E-3</v>
      </c>
      <c r="E96">
        <f>ROUND(Table24[[#This Row],[Normiert]]*$B$5,0)</f>
        <v>36</v>
      </c>
    </row>
    <row r="97" spans="1:5">
      <c r="A97" t="s">
        <v>19261</v>
      </c>
      <c r="B97" s="4" t="s">
        <v>19262</v>
      </c>
      <c r="C97" s="4" t="s">
        <v>19263</v>
      </c>
      <c r="D97" s="3">
        <f t="shared" si="2"/>
        <v>7.1428571428571426E-3</v>
      </c>
      <c r="E97">
        <f>ROUND(Table24[[#This Row],[Normiert]]*$B$5,0)</f>
        <v>36</v>
      </c>
    </row>
    <row r="98" spans="1:5">
      <c r="A98" t="s">
        <v>19264</v>
      </c>
      <c r="B98" s="4" t="s">
        <v>19265</v>
      </c>
      <c r="C98" s="4" t="s">
        <v>19266</v>
      </c>
      <c r="D98" s="3">
        <f t="shared" si="2"/>
        <v>7.1428571428571426E-3</v>
      </c>
      <c r="E98">
        <f>ROUND(Table24[[#This Row],[Normiert]]*$B$5,0)</f>
        <v>36</v>
      </c>
    </row>
    <row r="99" spans="1:5">
      <c r="A99" t="s">
        <v>19267</v>
      </c>
      <c r="B99" s="4" t="s">
        <v>19268</v>
      </c>
      <c r="C99" s="4" t="s">
        <v>19269</v>
      </c>
      <c r="D99" s="3">
        <f t="shared" si="2"/>
        <v>7.1428571428571426E-3</v>
      </c>
      <c r="E99">
        <f>ROUND(Table24[[#This Row],[Normiert]]*$B$5,0)</f>
        <v>36</v>
      </c>
    </row>
    <row r="100" spans="1:5">
      <c r="A100" t="s">
        <v>19270</v>
      </c>
      <c r="B100" s="4" t="s">
        <v>19271</v>
      </c>
      <c r="C100" s="4" t="s">
        <v>19272</v>
      </c>
      <c r="D100" s="3">
        <f t="shared" si="2"/>
        <v>7.1428571428571426E-3</v>
      </c>
      <c r="E100">
        <f>ROUND(Table24[[#This Row],[Normiert]]*$B$5,0)</f>
        <v>36</v>
      </c>
    </row>
    <row r="101" spans="1:5">
      <c r="A101" t="s">
        <v>19273</v>
      </c>
      <c r="B101" s="4" t="s">
        <v>19274</v>
      </c>
      <c r="C101" s="4" t="s">
        <v>19275</v>
      </c>
      <c r="D101" s="3">
        <f t="shared" si="2"/>
        <v>7.1428571428571426E-3</v>
      </c>
      <c r="E101">
        <f>ROUND(Table24[[#This Row],[Normiert]]*$B$5,0)</f>
        <v>36</v>
      </c>
    </row>
    <row r="102" spans="1:5">
      <c r="A102" t="s">
        <v>19276</v>
      </c>
      <c r="B102" s="4" t="s">
        <v>19277</v>
      </c>
      <c r="C102" s="4" t="s">
        <v>19278</v>
      </c>
      <c r="D102" s="3">
        <f t="shared" si="2"/>
        <v>7.1428571428571426E-3</v>
      </c>
      <c r="E102">
        <f>ROUND(Table24[[#This Row],[Normiert]]*$B$5,0)</f>
        <v>36</v>
      </c>
    </row>
    <row r="103" spans="1:5">
      <c r="A103" t="s">
        <v>19279</v>
      </c>
      <c r="B103" s="4" t="s">
        <v>19280</v>
      </c>
      <c r="C103" s="4" t="s">
        <v>19281</v>
      </c>
      <c r="D103" s="3">
        <f t="shared" si="2"/>
        <v>7.1428571428571426E-3</v>
      </c>
      <c r="E103">
        <f>ROUND(Table24[[#This Row],[Normiert]]*$B$5,0)</f>
        <v>36</v>
      </c>
    </row>
    <row r="104" spans="1:5">
      <c r="A104" t="s">
        <v>19282</v>
      </c>
      <c r="B104" s="4" t="s">
        <v>19283</v>
      </c>
      <c r="C104" s="4" t="s">
        <v>19284</v>
      </c>
      <c r="D104" s="3">
        <f t="shared" si="2"/>
        <v>7.1428571428571426E-3</v>
      </c>
      <c r="E104">
        <f>ROUND(Table24[[#This Row],[Normiert]]*$B$5,0)</f>
        <v>36</v>
      </c>
    </row>
    <row r="105" spans="1:5">
      <c r="A105" t="s">
        <v>19285</v>
      </c>
      <c r="B105" s="4" t="s">
        <v>19286</v>
      </c>
      <c r="C105" s="4" t="s">
        <v>19287</v>
      </c>
      <c r="D105" s="3">
        <f t="shared" si="2"/>
        <v>7.1428571428571426E-3</v>
      </c>
      <c r="E105">
        <f>ROUND(Table24[[#This Row],[Normiert]]*$B$5,0)</f>
        <v>36</v>
      </c>
    </row>
    <row r="106" spans="1:5">
      <c r="A106" t="s">
        <v>19288</v>
      </c>
      <c r="B106" s="4" t="s">
        <v>19289</v>
      </c>
      <c r="C106" s="4" t="s">
        <v>19290</v>
      </c>
      <c r="D106" s="3">
        <f t="shared" ref="D106:D137" si="3">1/$B$7</f>
        <v>7.1428571428571426E-3</v>
      </c>
      <c r="E106">
        <f>ROUND(Table24[[#This Row],[Normiert]]*$B$5,0)</f>
        <v>36</v>
      </c>
    </row>
    <row r="107" spans="1:5">
      <c r="A107" t="s">
        <v>19291</v>
      </c>
      <c r="B107" s="4" t="s">
        <v>19292</v>
      </c>
      <c r="C107" s="4" t="s">
        <v>19293</v>
      </c>
      <c r="D107" s="3">
        <f t="shared" si="3"/>
        <v>7.1428571428571426E-3</v>
      </c>
      <c r="E107">
        <f>ROUND(Table24[[#This Row],[Normiert]]*$B$5,0)</f>
        <v>36</v>
      </c>
    </row>
    <row r="108" spans="1:5">
      <c r="A108" t="s">
        <v>19294</v>
      </c>
      <c r="B108" s="4" t="s">
        <v>19295</v>
      </c>
      <c r="C108" s="4" t="s">
        <v>19296</v>
      </c>
      <c r="D108" s="3">
        <f t="shared" si="3"/>
        <v>7.1428571428571426E-3</v>
      </c>
      <c r="E108">
        <f>ROUND(Table24[[#This Row],[Normiert]]*$B$5,0)</f>
        <v>36</v>
      </c>
    </row>
    <row r="109" spans="1:5">
      <c r="A109" t="s">
        <v>19297</v>
      </c>
      <c r="B109" s="4" t="s">
        <v>19298</v>
      </c>
      <c r="C109" s="4" t="s">
        <v>19299</v>
      </c>
      <c r="D109" s="3">
        <f t="shared" si="3"/>
        <v>7.1428571428571426E-3</v>
      </c>
      <c r="E109">
        <f>ROUND(Table24[[#This Row],[Normiert]]*$B$5,0)</f>
        <v>36</v>
      </c>
    </row>
    <row r="110" spans="1:5">
      <c r="A110" t="s">
        <v>19300</v>
      </c>
      <c r="B110" s="4" t="s">
        <v>19301</v>
      </c>
      <c r="C110" s="4" t="s">
        <v>19302</v>
      </c>
      <c r="D110" s="3">
        <f t="shared" si="3"/>
        <v>7.1428571428571426E-3</v>
      </c>
      <c r="E110">
        <f>ROUND(Table24[[#This Row],[Normiert]]*$B$5,0)</f>
        <v>36</v>
      </c>
    </row>
    <row r="111" spans="1:5">
      <c r="A111" t="s">
        <v>19303</v>
      </c>
      <c r="B111" s="4" t="s">
        <v>19304</v>
      </c>
      <c r="C111" s="4" t="s">
        <v>19305</v>
      </c>
      <c r="D111" s="3">
        <f t="shared" si="3"/>
        <v>7.1428571428571426E-3</v>
      </c>
      <c r="E111">
        <f>ROUND(Table24[[#This Row],[Normiert]]*$B$5,0)</f>
        <v>36</v>
      </c>
    </row>
    <row r="112" spans="1:5">
      <c r="A112" t="s">
        <v>19306</v>
      </c>
      <c r="B112" s="4" t="s">
        <v>19307</v>
      </c>
      <c r="C112" s="4" t="s">
        <v>19308</v>
      </c>
      <c r="D112" s="3">
        <f t="shared" si="3"/>
        <v>7.1428571428571426E-3</v>
      </c>
      <c r="E112">
        <f>ROUND(Table24[[#This Row],[Normiert]]*$B$5,0)</f>
        <v>36</v>
      </c>
    </row>
    <row r="113" spans="1:5">
      <c r="A113" t="s">
        <v>19309</v>
      </c>
      <c r="B113" s="4" t="s">
        <v>19310</v>
      </c>
      <c r="C113" s="4" t="s">
        <v>19311</v>
      </c>
      <c r="D113" s="3">
        <f t="shared" si="3"/>
        <v>7.1428571428571426E-3</v>
      </c>
      <c r="E113">
        <f>ROUND(Table24[[#This Row],[Normiert]]*$B$5,0)</f>
        <v>36</v>
      </c>
    </row>
    <row r="114" spans="1:5">
      <c r="A114" t="s">
        <v>19312</v>
      </c>
      <c r="B114" s="4" t="s">
        <v>19313</v>
      </c>
      <c r="C114" s="4" t="s">
        <v>19314</v>
      </c>
      <c r="D114" s="3">
        <f t="shared" si="3"/>
        <v>7.1428571428571426E-3</v>
      </c>
      <c r="E114">
        <f>ROUND(Table24[[#This Row],[Normiert]]*$B$5,0)</f>
        <v>36</v>
      </c>
    </row>
    <row r="115" spans="1:5">
      <c r="A115" t="s">
        <v>19315</v>
      </c>
      <c r="B115" s="4" t="s">
        <v>19316</v>
      </c>
      <c r="C115" s="4" t="s">
        <v>19317</v>
      </c>
      <c r="D115" s="3">
        <f t="shared" si="3"/>
        <v>7.1428571428571426E-3</v>
      </c>
      <c r="E115">
        <f>ROUND(Table24[[#This Row],[Normiert]]*$B$5,0)</f>
        <v>36</v>
      </c>
    </row>
    <row r="116" spans="1:5">
      <c r="A116" t="s">
        <v>19318</v>
      </c>
      <c r="B116" s="4" t="s">
        <v>19319</v>
      </c>
      <c r="C116" s="4" t="s">
        <v>19320</v>
      </c>
      <c r="D116" s="3">
        <f t="shared" si="3"/>
        <v>7.1428571428571426E-3</v>
      </c>
      <c r="E116">
        <f>ROUND(Table24[[#This Row],[Normiert]]*$B$5,0)</f>
        <v>36</v>
      </c>
    </row>
    <row r="117" spans="1:5">
      <c r="A117" t="s">
        <v>19321</v>
      </c>
      <c r="B117" s="4" t="s">
        <v>19322</v>
      </c>
      <c r="C117" s="4" t="s">
        <v>19323</v>
      </c>
      <c r="D117" s="3">
        <f t="shared" si="3"/>
        <v>7.1428571428571426E-3</v>
      </c>
      <c r="E117">
        <f>ROUND(Table24[[#This Row],[Normiert]]*$B$5,0)</f>
        <v>36</v>
      </c>
    </row>
    <row r="118" spans="1:5">
      <c r="A118" t="s">
        <v>19324</v>
      </c>
      <c r="B118" s="4" t="s">
        <v>19325</v>
      </c>
      <c r="C118" s="4" t="s">
        <v>19326</v>
      </c>
      <c r="D118" s="3">
        <f t="shared" si="3"/>
        <v>7.1428571428571426E-3</v>
      </c>
      <c r="E118">
        <f>ROUND(Table24[[#This Row],[Normiert]]*$B$5,0)</f>
        <v>36</v>
      </c>
    </row>
    <row r="119" spans="1:5">
      <c r="A119" t="s">
        <v>19327</v>
      </c>
      <c r="B119" s="4" t="s">
        <v>19328</v>
      </c>
      <c r="C119" s="4" t="s">
        <v>19329</v>
      </c>
      <c r="D119" s="3">
        <f t="shared" si="3"/>
        <v>7.1428571428571426E-3</v>
      </c>
      <c r="E119">
        <f>ROUND(Table24[[#This Row],[Normiert]]*$B$5,0)</f>
        <v>36</v>
      </c>
    </row>
    <row r="120" spans="1:5">
      <c r="A120" t="s">
        <v>19330</v>
      </c>
      <c r="B120" s="4" t="s">
        <v>19331</v>
      </c>
      <c r="C120" s="4" t="s">
        <v>19332</v>
      </c>
      <c r="D120" s="3">
        <f t="shared" si="3"/>
        <v>7.1428571428571426E-3</v>
      </c>
      <c r="E120">
        <f>ROUND(Table24[[#This Row],[Normiert]]*$B$5,0)</f>
        <v>36</v>
      </c>
    </row>
    <row r="121" spans="1:5">
      <c r="A121" t="s">
        <v>19333</v>
      </c>
      <c r="B121" s="4" t="s">
        <v>19334</v>
      </c>
      <c r="C121" s="4" t="s">
        <v>19335</v>
      </c>
      <c r="D121" s="3">
        <f t="shared" si="3"/>
        <v>7.1428571428571426E-3</v>
      </c>
      <c r="E121">
        <f>ROUND(Table24[[#This Row],[Normiert]]*$B$5,0)</f>
        <v>36</v>
      </c>
    </row>
    <row r="122" spans="1:5">
      <c r="A122" t="s">
        <v>19336</v>
      </c>
      <c r="B122" s="4" t="s">
        <v>19337</v>
      </c>
      <c r="C122" s="4" t="s">
        <v>19338</v>
      </c>
      <c r="D122" s="3">
        <f t="shared" si="3"/>
        <v>7.1428571428571426E-3</v>
      </c>
      <c r="E122">
        <f>ROUND(Table24[[#This Row],[Normiert]]*$B$5,0)</f>
        <v>36</v>
      </c>
    </row>
    <row r="123" spans="1:5">
      <c r="A123" t="s">
        <v>19339</v>
      </c>
      <c r="B123" s="4" t="s">
        <v>19340</v>
      </c>
      <c r="C123" s="4" t="s">
        <v>19341</v>
      </c>
      <c r="D123" s="3">
        <f t="shared" si="3"/>
        <v>7.1428571428571426E-3</v>
      </c>
      <c r="E123">
        <f>ROUND(Table24[[#This Row],[Normiert]]*$B$5,0)</f>
        <v>36</v>
      </c>
    </row>
    <row r="124" spans="1:5">
      <c r="A124" t="s">
        <v>19342</v>
      </c>
      <c r="B124" s="4" t="s">
        <v>19343</v>
      </c>
      <c r="C124" s="4" t="s">
        <v>19344</v>
      </c>
      <c r="D124" s="3">
        <f t="shared" si="3"/>
        <v>7.1428571428571426E-3</v>
      </c>
      <c r="E124">
        <f>ROUND(Table24[[#This Row],[Normiert]]*$B$5,0)</f>
        <v>36</v>
      </c>
    </row>
    <row r="125" spans="1:5">
      <c r="A125" t="s">
        <v>19345</v>
      </c>
      <c r="B125" s="4" t="s">
        <v>19346</v>
      </c>
      <c r="C125" s="4" t="s">
        <v>19347</v>
      </c>
      <c r="D125" s="3">
        <f t="shared" si="3"/>
        <v>7.1428571428571426E-3</v>
      </c>
      <c r="E125">
        <f>ROUND(Table24[[#This Row],[Normiert]]*$B$5,0)</f>
        <v>36</v>
      </c>
    </row>
    <row r="126" spans="1:5">
      <c r="A126" t="s">
        <v>19348</v>
      </c>
      <c r="B126" s="4" t="s">
        <v>19349</v>
      </c>
      <c r="C126" s="4" t="s">
        <v>19350</v>
      </c>
      <c r="D126" s="3">
        <f t="shared" si="3"/>
        <v>7.1428571428571426E-3</v>
      </c>
      <c r="E126">
        <f>ROUND(Table24[[#This Row],[Normiert]]*$B$5,0)</f>
        <v>36</v>
      </c>
    </row>
    <row r="127" spans="1:5">
      <c r="A127" t="s">
        <v>19351</v>
      </c>
      <c r="B127" s="4" t="s">
        <v>19352</v>
      </c>
      <c r="C127" s="4" t="s">
        <v>19353</v>
      </c>
      <c r="D127" s="3">
        <f t="shared" si="3"/>
        <v>7.1428571428571426E-3</v>
      </c>
      <c r="E127">
        <f>ROUND(Table24[[#This Row],[Normiert]]*$B$5,0)</f>
        <v>36</v>
      </c>
    </row>
    <row r="128" spans="1:5">
      <c r="A128" t="s">
        <v>19354</v>
      </c>
      <c r="B128" s="4" t="s">
        <v>19355</v>
      </c>
      <c r="C128" s="4" t="s">
        <v>19356</v>
      </c>
      <c r="D128" s="3">
        <f t="shared" si="3"/>
        <v>7.1428571428571426E-3</v>
      </c>
      <c r="E128">
        <f>ROUND(Table24[[#This Row],[Normiert]]*$B$5,0)</f>
        <v>36</v>
      </c>
    </row>
    <row r="129" spans="1:5">
      <c r="A129" t="s">
        <v>19357</v>
      </c>
      <c r="B129" s="4" t="s">
        <v>19358</v>
      </c>
      <c r="C129" s="4" t="s">
        <v>19359</v>
      </c>
      <c r="D129" s="3">
        <f t="shared" si="3"/>
        <v>7.1428571428571426E-3</v>
      </c>
      <c r="E129">
        <f>ROUND(Table24[[#This Row],[Normiert]]*$B$5,0)</f>
        <v>36</v>
      </c>
    </row>
    <row r="130" spans="1:5">
      <c r="A130" t="s">
        <v>19360</v>
      </c>
      <c r="B130" s="4" t="s">
        <v>19361</v>
      </c>
      <c r="C130" s="4" t="s">
        <v>19362</v>
      </c>
      <c r="D130" s="3">
        <f t="shared" si="3"/>
        <v>7.1428571428571426E-3</v>
      </c>
      <c r="E130">
        <f>ROUND(Table24[[#This Row],[Normiert]]*$B$5,0)</f>
        <v>36</v>
      </c>
    </row>
    <row r="131" spans="1:5">
      <c r="A131" t="s">
        <v>19363</v>
      </c>
      <c r="B131" s="4" t="s">
        <v>19364</v>
      </c>
      <c r="C131" s="4" t="s">
        <v>19365</v>
      </c>
      <c r="D131" s="3">
        <f t="shared" si="3"/>
        <v>7.1428571428571426E-3</v>
      </c>
      <c r="E131">
        <f>ROUND(Table24[[#This Row],[Normiert]]*$B$5,0)</f>
        <v>36</v>
      </c>
    </row>
    <row r="132" spans="1:5">
      <c r="A132" t="s">
        <v>19366</v>
      </c>
      <c r="B132" s="4" t="s">
        <v>19367</v>
      </c>
      <c r="C132" s="4" t="s">
        <v>19368</v>
      </c>
      <c r="D132" s="3">
        <f t="shared" si="3"/>
        <v>7.1428571428571426E-3</v>
      </c>
      <c r="E132">
        <f>ROUND(Table24[[#This Row],[Normiert]]*$B$5,0)</f>
        <v>36</v>
      </c>
    </row>
    <row r="133" spans="1:5">
      <c r="A133" t="s">
        <v>19369</v>
      </c>
      <c r="B133" s="4" t="s">
        <v>19370</v>
      </c>
      <c r="C133" s="4" t="s">
        <v>19371</v>
      </c>
      <c r="D133" s="3">
        <f t="shared" si="3"/>
        <v>7.1428571428571426E-3</v>
      </c>
      <c r="E133">
        <f>ROUND(Table24[[#This Row],[Normiert]]*$B$5,0)</f>
        <v>36</v>
      </c>
    </row>
    <row r="134" spans="1:5">
      <c r="A134" t="s">
        <v>19372</v>
      </c>
      <c r="B134" s="4" t="s">
        <v>19373</v>
      </c>
      <c r="C134" s="4" t="s">
        <v>19374</v>
      </c>
      <c r="D134" s="3">
        <f t="shared" si="3"/>
        <v>7.1428571428571426E-3</v>
      </c>
      <c r="E134">
        <f>ROUND(Table24[[#This Row],[Normiert]]*$B$5,0)</f>
        <v>36</v>
      </c>
    </row>
    <row r="135" spans="1:5">
      <c r="A135" t="s">
        <v>19375</v>
      </c>
      <c r="B135" s="4" t="s">
        <v>19376</v>
      </c>
      <c r="C135" s="4" t="s">
        <v>19377</v>
      </c>
      <c r="D135" s="3">
        <f t="shared" si="3"/>
        <v>7.1428571428571426E-3</v>
      </c>
      <c r="E135">
        <f>ROUND(Table24[[#This Row],[Normiert]]*$B$5,0)</f>
        <v>36</v>
      </c>
    </row>
    <row r="136" spans="1:5">
      <c r="A136" t="s">
        <v>19378</v>
      </c>
      <c r="B136" s="4" t="s">
        <v>19379</v>
      </c>
      <c r="C136" s="4" t="s">
        <v>19380</v>
      </c>
      <c r="D136" s="3">
        <f t="shared" si="3"/>
        <v>7.1428571428571426E-3</v>
      </c>
      <c r="E136">
        <f>ROUND(Table24[[#This Row],[Normiert]]*$B$5,0)</f>
        <v>36</v>
      </c>
    </row>
    <row r="137" spans="1:5">
      <c r="A137" t="s">
        <v>19381</v>
      </c>
      <c r="B137" s="4" t="s">
        <v>19382</v>
      </c>
      <c r="C137" s="4" t="s">
        <v>19383</v>
      </c>
      <c r="D137" s="3">
        <f t="shared" si="3"/>
        <v>7.1428571428571426E-3</v>
      </c>
      <c r="E137">
        <f>ROUND(Table24[[#This Row],[Normiert]]*$B$5,0)</f>
        <v>36</v>
      </c>
    </row>
    <row r="138" spans="1:5">
      <c r="A138" t="s">
        <v>19384</v>
      </c>
      <c r="B138" s="4" t="s">
        <v>19385</v>
      </c>
      <c r="C138" s="4" t="s">
        <v>19386</v>
      </c>
      <c r="D138" s="3">
        <f t="shared" ref="D138:D149" si="4">1/$B$7</f>
        <v>7.1428571428571426E-3</v>
      </c>
      <c r="E138">
        <f>ROUND(Table24[[#This Row],[Normiert]]*$B$5,0)</f>
        <v>36</v>
      </c>
    </row>
    <row r="139" spans="1:5">
      <c r="A139" t="s">
        <v>19387</v>
      </c>
      <c r="B139" s="4" t="s">
        <v>19388</v>
      </c>
      <c r="C139" s="4" t="s">
        <v>19389</v>
      </c>
      <c r="D139" s="3">
        <f t="shared" si="4"/>
        <v>7.1428571428571426E-3</v>
      </c>
      <c r="E139">
        <f>ROUND(Table24[[#This Row],[Normiert]]*$B$5,0)</f>
        <v>36</v>
      </c>
    </row>
    <row r="140" spans="1:5">
      <c r="A140" t="s">
        <v>19390</v>
      </c>
      <c r="B140" s="4" t="s">
        <v>19391</v>
      </c>
      <c r="C140" s="4" t="s">
        <v>19392</v>
      </c>
      <c r="D140" s="3">
        <f t="shared" si="4"/>
        <v>7.1428571428571426E-3</v>
      </c>
      <c r="E140">
        <f>ROUND(Table24[[#This Row],[Normiert]]*$B$5,0)</f>
        <v>36</v>
      </c>
    </row>
    <row r="141" spans="1:5">
      <c r="A141" t="s">
        <v>19393</v>
      </c>
      <c r="B141" s="4" t="s">
        <v>19394</v>
      </c>
      <c r="C141" s="4" t="s">
        <v>19395</v>
      </c>
      <c r="D141" s="3">
        <f t="shared" si="4"/>
        <v>7.1428571428571426E-3</v>
      </c>
      <c r="E141">
        <f>ROUND(Table24[[#This Row],[Normiert]]*$B$5,0)</f>
        <v>36</v>
      </c>
    </row>
    <row r="142" spans="1:5">
      <c r="A142" t="s">
        <v>19396</v>
      </c>
      <c r="B142" s="4" t="s">
        <v>19397</v>
      </c>
      <c r="C142" s="4" t="s">
        <v>19398</v>
      </c>
      <c r="D142" s="3">
        <f t="shared" si="4"/>
        <v>7.1428571428571426E-3</v>
      </c>
      <c r="E142">
        <f>ROUND(Table24[[#This Row],[Normiert]]*$B$5,0)</f>
        <v>36</v>
      </c>
    </row>
    <row r="143" spans="1:5">
      <c r="A143" t="s">
        <v>19399</v>
      </c>
      <c r="B143" s="4" t="s">
        <v>19400</v>
      </c>
      <c r="C143" s="4" t="s">
        <v>19401</v>
      </c>
      <c r="D143" s="3">
        <f t="shared" si="4"/>
        <v>7.1428571428571426E-3</v>
      </c>
      <c r="E143">
        <f>ROUND(Table24[[#This Row],[Normiert]]*$B$5,0)</f>
        <v>36</v>
      </c>
    </row>
    <row r="144" spans="1:5">
      <c r="A144" t="s">
        <v>19402</v>
      </c>
      <c r="B144" s="4" t="s">
        <v>19403</v>
      </c>
      <c r="C144" s="4" t="s">
        <v>19404</v>
      </c>
      <c r="D144" s="3">
        <f t="shared" si="4"/>
        <v>7.1428571428571426E-3</v>
      </c>
      <c r="E144">
        <f>ROUND(Table24[[#This Row],[Normiert]]*$B$5,0)</f>
        <v>36</v>
      </c>
    </row>
    <row r="145" spans="1:5">
      <c r="A145" t="s">
        <v>19405</v>
      </c>
      <c r="B145" s="4" t="s">
        <v>19406</v>
      </c>
      <c r="C145" s="4" t="s">
        <v>19407</v>
      </c>
      <c r="D145" s="3">
        <f t="shared" si="4"/>
        <v>7.1428571428571426E-3</v>
      </c>
      <c r="E145">
        <f>ROUND(Table24[[#This Row],[Normiert]]*$B$5,0)</f>
        <v>36</v>
      </c>
    </row>
    <row r="146" spans="1:5">
      <c r="A146" t="s">
        <v>19408</v>
      </c>
      <c r="B146" s="4" t="s">
        <v>19409</v>
      </c>
      <c r="C146" s="4" t="s">
        <v>19410</v>
      </c>
      <c r="D146" s="3">
        <f t="shared" si="4"/>
        <v>7.1428571428571426E-3</v>
      </c>
      <c r="E146">
        <f>ROUND(Table24[[#This Row],[Normiert]]*$B$5,0)</f>
        <v>36</v>
      </c>
    </row>
    <row r="147" spans="1:5">
      <c r="A147" t="s">
        <v>19411</v>
      </c>
      <c r="B147" s="4" t="s">
        <v>19412</v>
      </c>
      <c r="C147" s="4" t="s">
        <v>19413</v>
      </c>
      <c r="D147" s="3">
        <f t="shared" si="4"/>
        <v>7.1428571428571426E-3</v>
      </c>
      <c r="E147">
        <f>ROUND(Table24[[#This Row],[Normiert]]*$B$5,0)</f>
        <v>36</v>
      </c>
    </row>
    <row r="148" spans="1:5">
      <c r="A148" t="s">
        <v>19414</v>
      </c>
      <c r="B148" s="4" t="s">
        <v>19415</v>
      </c>
      <c r="C148" s="4" t="s">
        <v>19416</v>
      </c>
      <c r="D148" s="3">
        <f t="shared" si="4"/>
        <v>7.1428571428571426E-3</v>
      </c>
      <c r="E148">
        <f>ROUND(Table24[[#This Row],[Normiert]]*$B$5,0)</f>
        <v>36</v>
      </c>
    </row>
    <row r="149" spans="1:5">
      <c r="A149" t="s">
        <v>19417</v>
      </c>
      <c r="B149" s="4" t="s">
        <v>19418</v>
      </c>
      <c r="C149" s="4" t="s">
        <v>19419</v>
      </c>
      <c r="D149" s="3">
        <f t="shared" si="4"/>
        <v>7.1428571428571426E-3</v>
      </c>
      <c r="E149">
        <f>ROUND(Table24[[#This Row],[Normiert]]*$B$5,0)</f>
        <v>36</v>
      </c>
    </row>
    <row r="150" spans="1:5">
      <c r="B150" s="4"/>
      <c r="E150">
        <f>SUM(Table24[Peak Load '[MWh/h']])</f>
        <v>5040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FF6A-3D0A-4C51-9901-69A48A6AC369}">
  <dimension ref="A1:C141"/>
  <sheetViews>
    <sheetView workbookViewId="0">
      <selection activeCell="C2" sqref="C2"/>
    </sheetView>
  </sheetViews>
  <sheetFormatPr defaultRowHeight="14.4"/>
  <sheetData>
    <row r="1" spans="1:3">
      <c r="A1" t="str" cm="1">
        <f t="array" ref="A1:B141">Table24[[#Headers],[#Data],[Latitude]:[Longitude]]</f>
        <v>Latitude</v>
      </c>
      <c r="B1" t="str">
        <v>Longitude</v>
      </c>
      <c r="C1" t="str" cm="1">
        <f t="array" ref="C1:C141">Table24[[#Headers],[#Data],[Peak Load '[MWh/h']]]</f>
        <v>Peak Load [MWh/h]</v>
      </c>
    </row>
    <row r="2" spans="1:3">
      <c r="A2" t="str">
        <v>53.110289</v>
      </c>
      <c r="B2" t="str">
        <v>8.867153</v>
      </c>
      <c r="C2">
        <v>36</v>
      </c>
    </row>
    <row r="3" spans="1:3">
      <c r="A3" t="str">
        <v>49.928758</v>
      </c>
      <c r="B3" t="str">
        <v>10.917124</v>
      </c>
      <c r="C3">
        <v>36</v>
      </c>
    </row>
    <row r="4" spans="1:3">
      <c r="A4" t="str">
        <v>52.215530</v>
      </c>
      <c r="B4" t="str">
        <v>8.274383</v>
      </c>
      <c r="C4">
        <v>36</v>
      </c>
    </row>
    <row r="5" spans="1:3">
      <c r="A5" t="str">
        <v>51.497768</v>
      </c>
      <c r="B5" t="str">
        <v>7.385559</v>
      </c>
      <c r="C5">
        <v>36</v>
      </c>
    </row>
    <row r="6" spans="1:3">
      <c r="A6" t="str">
        <v>51.200575</v>
      </c>
      <c r="B6" t="str">
        <v>7.245865</v>
      </c>
      <c r="C6">
        <v>36</v>
      </c>
    </row>
    <row r="7" spans="1:3">
      <c r="A7" t="str">
        <v>50.379038</v>
      </c>
      <c r="B7" t="str">
        <v>8.089696</v>
      </c>
      <c r="C7">
        <v>36</v>
      </c>
    </row>
    <row r="8" spans="1:3">
      <c r="A8" t="str">
        <v>52.177896</v>
      </c>
      <c r="B8" t="str">
        <v>11.585754</v>
      </c>
      <c r="C8">
        <v>36</v>
      </c>
    </row>
    <row r="9" spans="1:3">
      <c r="A9" t="str">
        <v>51.635226</v>
      </c>
      <c r="B9" t="str">
        <v>12.196664</v>
      </c>
      <c r="C9">
        <v>36</v>
      </c>
    </row>
    <row r="10" spans="1:3">
      <c r="A10" t="str">
        <v>52.787662</v>
      </c>
      <c r="B10" t="str">
        <v>9.671132</v>
      </c>
      <c r="C10">
        <v>36</v>
      </c>
    </row>
    <row r="11" spans="1:3">
      <c r="A11" t="str">
        <v>49.753203</v>
      </c>
      <c r="B11" t="str">
        <v>9.926265</v>
      </c>
      <c r="C11">
        <v>36</v>
      </c>
    </row>
    <row r="12" spans="1:3">
      <c r="A12" t="str">
        <v>48.209068</v>
      </c>
      <c r="B12" t="str">
        <v>11.389252</v>
      </c>
      <c r="C12">
        <v>36</v>
      </c>
    </row>
    <row r="13" spans="1:3">
      <c r="A13" t="str">
        <v>49.254359</v>
      </c>
      <c r="B13" t="str">
        <v>10.439147</v>
      </c>
      <c r="C13">
        <v>36</v>
      </c>
    </row>
    <row r="14" spans="1:3">
      <c r="A14" t="str">
        <v>49.253130</v>
      </c>
      <c r="B14" t="str">
        <v>6.833502</v>
      </c>
      <c r="C14">
        <v>36</v>
      </c>
    </row>
    <row r="15" spans="1:3">
      <c r="A15" t="str">
        <v>50.577462</v>
      </c>
      <c r="B15" t="str">
        <v>10.481938</v>
      </c>
      <c r="C15">
        <v>36</v>
      </c>
    </row>
    <row r="16" spans="1:3">
      <c r="A16" t="str">
        <v>51.456713</v>
      </c>
      <c r="B16" t="str">
        <v>7.559689</v>
      </c>
      <c r="C16">
        <v>36</v>
      </c>
    </row>
    <row r="17" spans="1:3">
      <c r="A17" t="str">
        <v>51.365141</v>
      </c>
      <c r="B17" t="str">
        <v>8.291763</v>
      </c>
      <c r="C17">
        <v>36</v>
      </c>
    </row>
    <row r="18" spans="1:3">
      <c r="A18" t="str">
        <v>51.855971</v>
      </c>
      <c r="B18" t="str">
        <v>8.667975</v>
      </c>
      <c r="C18">
        <v>36</v>
      </c>
    </row>
    <row r="19" spans="1:3">
      <c r="A19" t="str">
        <v>51.961226</v>
      </c>
      <c r="B19" t="str">
        <v>12.464209</v>
      </c>
      <c r="C19">
        <v>36</v>
      </c>
    </row>
    <row r="20" spans="1:3">
      <c r="A20" t="str">
        <v>47.630168</v>
      </c>
      <c r="B20" t="str">
        <v>9.740396</v>
      </c>
      <c r="C20">
        <v>36</v>
      </c>
    </row>
    <row r="21" spans="1:3">
      <c r="A21" t="str">
        <v>53.784717</v>
      </c>
      <c r="B21" t="str">
        <v>10.418169</v>
      </c>
      <c r="C21">
        <v>36</v>
      </c>
    </row>
    <row r="22" spans="1:3">
      <c r="A22" t="str">
        <v>49.749143</v>
      </c>
      <c r="B22" t="str">
        <v>9.842476</v>
      </c>
      <c r="C22">
        <v>36</v>
      </c>
    </row>
    <row r="23" spans="1:3">
      <c r="A23" t="str">
        <v>51.308982</v>
      </c>
      <c r="B23" t="str">
        <v>9.560043</v>
      </c>
      <c r="C23">
        <v>36</v>
      </c>
    </row>
    <row r="24" spans="1:3">
      <c r="A24" t="str">
        <v>53.482010</v>
      </c>
      <c r="B24" t="str">
        <v>9.914354</v>
      </c>
      <c r="C24">
        <v>36</v>
      </c>
    </row>
    <row r="25" spans="1:3">
      <c r="A25" t="str">
        <v>48.123602</v>
      </c>
      <c r="B25" t="str">
        <v>11.479348</v>
      </c>
      <c r="C25">
        <v>36</v>
      </c>
    </row>
    <row r="26" spans="1:3">
      <c r="A26" t="str">
        <v>49.538419</v>
      </c>
      <c r="B26" t="str">
        <v xml:space="preserve"> 11.030706</v>
      </c>
      <c r="C26">
        <v>36</v>
      </c>
    </row>
    <row r="27" spans="1:3">
      <c r="A27" t="str">
        <v>52.304187</v>
      </c>
      <c r="B27" t="str">
        <v>7.489935</v>
      </c>
      <c r="C27">
        <v>36</v>
      </c>
    </row>
    <row r="28" spans="1:3">
      <c r="A28" t="str">
        <v>50.970663</v>
      </c>
      <c r="B28" t="str">
        <v>11.862132</v>
      </c>
      <c r="C28">
        <v>36</v>
      </c>
    </row>
    <row r="29" spans="1:3">
      <c r="A29" t="str">
        <v>48.503205</v>
      </c>
      <c r="B29" t="str">
        <v>8.842733</v>
      </c>
      <c r="C29">
        <v>36</v>
      </c>
    </row>
    <row r="30" spans="1:3">
      <c r="A30" t="str">
        <v>51.032108</v>
      </c>
      <c r="B30" t="str">
        <v>10.998546</v>
      </c>
      <c r="C30">
        <v>36</v>
      </c>
    </row>
    <row r="31" spans="1:3">
      <c r="A31" t="str">
        <v>48.825255</v>
      </c>
      <c r="B31" t="str">
        <v>8.209281</v>
      </c>
      <c r="C31">
        <v>36</v>
      </c>
    </row>
    <row r="32" spans="1:3">
      <c r="A32" t="str">
        <v>48.193065</v>
      </c>
      <c r="B32" t="str">
        <v>11.693602</v>
      </c>
      <c r="C32">
        <v>36</v>
      </c>
    </row>
    <row r="33" spans="1:3">
      <c r="A33" t="str">
        <v>50.945290</v>
      </c>
      <c r="B33" t="str">
        <v>7.303746</v>
      </c>
      <c r="C33">
        <v>36</v>
      </c>
    </row>
    <row r="34" spans="1:3">
      <c r="A34" t="str">
        <v>52.420269</v>
      </c>
      <c r="B34" t="str">
        <v>9.835139</v>
      </c>
      <c r="C34">
        <v>36</v>
      </c>
    </row>
    <row r="35" spans="1:3">
      <c r="A35" t="str">
        <v>48.994959</v>
      </c>
      <c r="B35" t="str">
        <v>12.409142</v>
      </c>
      <c r="C35">
        <v>36</v>
      </c>
    </row>
    <row r="36" spans="1:3">
      <c r="A36" t="str">
        <v>48.710198</v>
      </c>
      <c r="B36" t="str">
        <v>11.484977</v>
      </c>
      <c r="C36">
        <v>36</v>
      </c>
    </row>
    <row r="37" spans="1:3">
      <c r="A37" t="str">
        <v>51.088951</v>
      </c>
      <c r="B37" t="str">
        <v>9.484126</v>
      </c>
      <c r="C37">
        <v>36</v>
      </c>
    </row>
    <row r="38" spans="1:3">
      <c r="A38" t="str">
        <v>50.039250</v>
      </c>
      <c r="B38" t="str">
        <v>11.493278</v>
      </c>
      <c r="C38">
        <v>36</v>
      </c>
    </row>
    <row r="39" spans="1:3">
      <c r="A39" t="str">
        <v>50.067149</v>
      </c>
      <c r="B39" t="str">
        <v>8.827410</v>
      </c>
      <c r="C39">
        <v>36</v>
      </c>
    </row>
    <row r="40" spans="1:3">
      <c r="A40" t="str">
        <v>50.823651</v>
      </c>
      <c r="B40" t="str">
        <v>11.004732</v>
      </c>
      <c r="C40">
        <v>36</v>
      </c>
    </row>
    <row r="41" spans="1:3">
      <c r="A41" t="str">
        <v>49.817942</v>
      </c>
      <c r="B41" t="str">
        <v>9.558658</v>
      </c>
      <c r="C41">
        <v>36</v>
      </c>
    </row>
    <row r="42" spans="1:3">
      <c r="A42" t="str">
        <v>52.367240</v>
      </c>
      <c r="B42" t="str">
        <v>10.723093</v>
      </c>
      <c r="C42">
        <v>36</v>
      </c>
    </row>
    <row r="43" spans="1:3">
      <c r="A43" t="str">
        <v>50.046699</v>
      </c>
      <c r="B43" t="str">
        <v>8.543938</v>
      </c>
      <c r="C43">
        <v>36</v>
      </c>
    </row>
    <row r="44" spans="1:3">
      <c r="A44" t="str">
        <v>51.419021</v>
      </c>
      <c r="B44" t="str">
        <v>11.649001</v>
      </c>
      <c r="C44">
        <v>36</v>
      </c>
    </row>
    <row r="45" spans="1:3">
      <c r="A45" t="str">
        <v>52.140039</v>
      </c>
      <c r="B45" t="str">
        <v>10.330610</v>
      </c>
      <c r="C45">
        <v>36</v>
      </c>
    </row>
    <row r="46" spans="1:3">
      <c r="A46" t="str">
        <v>49.042480</v>
      </c>
      <c r="B46" t="str">
        <v>11.347520</v>
      </c>
      <c r="C46">
        <v>36</v>
      </c>
    </row>
    <row r="47" spans="1:3">
      <c r="A47" t="str">
        <v>49.453745</v>
      </c>
      <c r="B47" t="str">
        <v>12.193517</v>
      </c>
      <c r="C47">
        <v>36</v>
      </c>
    </row>
    <row r="48" spans="1:3">
      <c r="A48" t="str">
        <v>48.023719</v>
      </c>
      <c r="B48" t="str">
        <v>7.784030</v>
      </c>
      <c r="C48">
        <v>36</v>
      </c>
    </row>
    <row r="49" spans="1:3">
      <c r="A49" t="str">
        <v>48.169907</v>
      </c>
      <c r="B49" t="str">
        <v>11.890666</v>
      </c>
      <c r="C49">
        <v>36</v>
      </c>
    </row>
    <row r="50" spans="1:3">
      <c r="A50" t="str">
        <v>52.973322</v>
      </c>
      <c r="B50" t="str">
        <v>8.617646</v>
      </c>
      <c r="C50">
        <v>36</v>
      </c>
    </row>
    <row r="51" spans="1:3">
      <c r="A51" t="str">
        <v>49.647793</v>
      </c>
      <c r="B51" t="str">
        <v>8.609683</v>
      </c>
      <c r="C51">
        <v>36</v>
      </c>
    </row>
    <row r="52" spans="1:3">
      <c r="A52" t="str">
        <v>48.326115</v>
      </c>
      <c r="B52" t="str">
        <v>10.088333</v>
      </c>
      <c r="C52">
        <v>36</v>
      </c>
    </row>
    <row r="53" spans="1:3">
      <c r="A53" t="str">
        <v>49.236074</v>
      </c>
      <c r="B53" t="str">
        <v>11.637434</v>
      </c>
      <c r="C53">
        <v>36</v>
      </c>
    </row>
    <row r="54" spans="1:3">
      <c r="A54" t="str">
        <v>53.562490</v>
      </c>
      <c r="B54" t="str">
        <v>10.166558</v>
      </c>
      <c r="C54">
        <v>36</v>
      </c>
    </row>
    <row r="55" spans="1:3">
      <c r="A55" t="str">
        <v>48.732096</v>
      </c>
      <c r="B55" t="str">
        <v>9.090310</v>
      </c>
      <c r="C55">
        <v>36</v>
      </c>
    </row>
    <row r="56" spans="1:3">
      <c r="A56" t="str">
        <v>51.485389</v>
      </c>
      <c r="B56" t="str">
        <v>6.791185</v>
      </c>
      <c r="C56">
        <v>36</v>
      </c>
    </row>
    <row r="57" spans="1:3">
      <c r="A57" t="str">
        <v>47.828149</v>
      </c>
      <c r="B57" t="str">
        <v>12.598403</v>
      </c>
      <c r="C57">
        <v>36</v>
      </c>
    </row>
    <row r="58" spans="1:3">
      <c r="A58" t="str">
        <v>49.147942</v>
      </c>
      <c r="B58" t="str">
        <v>8.559955</v>
      </c>
      <c r="C58">
        <v>36</v>
      </c>
    </row>
    <row r="59" spans="1:3">
      <c r="A59" t="str">
        <v>50.749319</v>
      </c>
      <c r="B59" t="str">
        <v>9.299107</v>
      </c>
      <c r="C59">
        <v>36</v>
      </c>
    </row>
    <row r="60" spans="1:3">
      <c r="A60" t="str">
        <v>53.023969</v>
      </c>
      <c r="B60" t="str">
        <v>9.031660</v>
      </c>
      <c r="C60">
        <v>36</v>
      </c>
    </row>
    <row r="61" spans="1:3">
      <c r="A61" t="str">
        <v>50.787557</v>
      </c>
      <c r="B61" t="str">
        <v xml:space="preserve"> 7.198913</v>
      </c>
      <c r="C61">
        <v>36</v>
      </c>
    </row>
    <row r="62" spans="1:3">
      <c r="A62" t="str">
        <v>48.107468</v>
      </c>
      <c r="B62" t="str">
        <v>10.126337</v>
      </c>
      <c r="C62">
        <v>36</v>
      </c>
    </row>
    <row r="63" spans="1:3">
      <c r="A63" t="str">
        <v>50.096420</v>
      </c>
      <c r="B63" t="str">
        <v>11.695466</v>
      </c>
      <c r="C63">
        <v>36</v>
      </c>
    </row>
    <row r="64" spans="1:3">
      <c r="A64" t="str">
        <v>49.499314</v>
      </c>
      <c r="B64" t="str">
        <v>11.284992</v>
      </c>
      <c r="C64">
        <v>36</v>
      </c>
    </row>
    <row r="65" spans="1:3">
      <c r="A65" t="str">
        <v>47.894543</v>
      </c>
      <c r="B65" t="str">
        <v>11.725714</v>
      </c>
      <c r="C65">
        <v>36</v>
      </c>
    </row>
    <row r="66" spans="1:3">
      <c r="A66" t="str">
        <v>49.918139</v>
      </c>
      <c r="B66" t="str">
        <v>10.862007</v>
      </c>
      <c r="C66">
        <v>36</v>
      </c>
    </row>
    <row r="67" spans="1:3">
      <c r="A67" t="str">
        <v>48.544721</v>
      </c>
      <c r="B67" t="str">
        <v>9.646996</v>
      </c>
      <c r="C67">
        <v>36</v>
      </c>
    </row>
    <row r="68" spans="1:3">
      <c r="A68" t="str">
        <v>50.026845</v>
      </c>
      <c r="B68" t="str">
        <v>8.491832</v>
      </c>
      <c r="C68">
        <v>36</v>
      </c>
    </row>
    <row r="69" spans="1:3">
      <c r="A69" t="str">
        <v>48.041118</v>
      </c>
      <c r="B69" t="str">
        <v>10.620052</v>
      </c>
      <c r="C69">
        <v>36</v>
      </c>
    </row>
    <row r="70" spans="1:3">
      <c r="A70" t="str">
        <v>52.461982</v>
      </c>
      <c r="B70" t="str">
        <v>13.431247</v>
      </c>
      <c r="C70">
        <v>36</v>
      </c>
    </row>
    <row r="71" spans="1:3">
      <c r="A71" t="str">
        <v>51.478539</v>
      </c>
      <c r="B71" t="str">
        <v>12.077337</v>
      </c>
      <c r="C71">
        <v>36</v>
      </c>
    </row>
    <row r="72" spans="1:3">
      <c r="A72" t="str">
        <v>52.266046</v>
      </c>
      <c r="B72" t="str">
        <v>7.892384</v>
      </c>
      <c r="C72">
        <v>36</v>
      </c>
    </row>
    <row r="73" spans="1:3">
      <c r="A73" t="str">
        <v>50.246516</v>
      </c>
      <c r="B73" t="str">
        <v>12.060124</v>
      </c>
      <c r="C73">
        <v>36</v>
      </c>
    </row>
    <row r="74" spans="1:3">
      <c r="A74" t="str">
        <v>50.052838</v>
      </c>
      <c r="B74" t="str">
        <v>8.212732</v>
      </c>
      <c r="C74">
        <v>36</v>
      </c>
    </row>
    <row r="75" spans="1:3">
      <c r="A75" t="str">
        <v>49.441450</v>
      </c>
      <c r="B75" t="str">
        <v>7.653633</v>
      </c>
      <c r="C75">
        <v>36</v>
      </c>
    </row>
    <row r="76" spans="1:3">
      <c r="A76" t="str">
        <v>53.916245</v>
      </c>
      <c r="B76" t="str">
        <v>10.737916</v>
      </c>
      <c r="C76">
        <v>36</v>
      </c>
    </row>
    <row r="77" spans="1:3">
      <c r="A77" t="str">
        <v>52.356721</v>
      </c>
      <c r="B77" t="str">
        <v>7.257873</v>
      </c>
      <c r="C77">
        <v>36</v>
      </c>
    </row>
    <row r="78" spans="1:3">
      <c r="A78" t="str">
        <v>51.199023</v>
      </c>
      <c r="B78" t="str">
        <v>6.972534</v>
      </c>
      <c r="C78">
        <v>36</v>
      </c>
    </row>
    <row r="79" spans="1:3">
      <c r="A79" t="str">
        <v>51.495102</v>
      </c>
      <c r="B79" t="str">
        <v>7.232245</v>
      </c>
      <c r="C79">
        <v>36</v>
      </c>
    </row>
    <row r="80" spans="1:3">
      <c r="A80" t="str">
        <v>50.192120</v>
      </c>
      <c r="B80" t="str">
        <v>9.180383</v>
      </c>
      <c r="C80">
        <v>36</v>
      </c>
    </row>
    <row r="81" spans="1:3">
      <c r="A81" t="str">
        <v>50.894526</v>
      </c>
      <c r="B81" t="str">
        <v>6.695449</v>
      </c>
      <c r="C81">
        <v>36</v>
      </c>
    </row>
    <row r="82" spans="1:3">
      <c r="A82" t="str">
        <v>49.331390</v>
      </c>
      <c r="B82" t="str">
        <v>8.503073</v>
      </c>
      <c r="C82">
        <v>36</v>
      </c>
    </row>
    <row r="83" spans="1:3">
      <c r="A83" t="str">
        <v>50.661459</v>
      </c>
      <c r="B83" t="str">
        <v>9.676956</v>
      </c>
      <c r="C83">
        <v>36</v>
      </c>
    </row>
    <row r="84" spans="1:3">
      <c r="A84" t="str">
        <v>48.371796</v>
      </c>
      <c r="B84" t="str">
        <v>11.745437</v>
      </c>
      <c r="C84">
        <v>36</v>
      </c>
    </row>
    <row r="85" spans="1:3">
      <c r="A85" t="str">
        <v>48.941745</v>
      </c>
      <c r="B85" t="str">
        <v>12.620493</v>
      </c>
      <c r="C85">
        <v>36</v>
      </c>
    </row>
    <row r="86" spans="1:3">
      <c r="A86" t="str">
        <v>49.760317</v>
      </c>
      <c r="B86" t="str">
        <v>10.105316</v>
      </c>
      <c r="C86">
        <v>36</v>
      </c>
    </row>
    <row r="87" spans="1:3">
      <c r="A87" t="str">
        <v>52.130731</v>
      </c>
      <c r="B87" t="str">
        <v>8.737122</v>
      </c>
      <c r="C87">
        <v>36</v>
      </c>
    </row>
    <row r="88" spans="1:3">
      <c r="A88" t="str">
        <v>48.818864</v>
      </c>
      <c r="B88" t="str">
        <v>12.93970</v>
      </c>
      <c r="C88">
        <v>36</v>
      </c>
    </row>
    <row r="89" spans="1:3">
      <c r="A89" t="str">
        <v>47.807164</v>
      </c>
      <c r="B89" t="str">
        <v>8.857174</v>
      </c>
      <c r="C89">
        <v>36</v>
      </c>
    </row>
    <row r="90" spans="1:3">
      <c r="A90" t="str">
        <v>50.394353</v>
      </c>
      <c r="B90" t="str">
        <v>7.340032</v>
      </c>
      <c r="C90">
        <v>36</v>
      </c>
    </row>
    <row r="91" spans="1:3">
      <c r="A91" t="str">
        <v>50.858996</v>
      </c>
      <c r="B91" t="str">
        <v>6.717588</v>
      </c>
      <c r="C91">
        <v>36</v>
      </c>
    </row>
    <row r="92" spans="1:3">
      <c r="A92" t="str">
        <v>52.268262</v>
      </c>
      <c r="B92" t="str">
        <v>7.926900</v>
      </c>
      <c r="C92">
        <v>36</v>
      </c>
    </row>
    <row r="93" spans="1:3">
      <c r="A93" t="str">
        <v>50.115177</v>
      </c>
      <c r="B93" t="str">
        <v>8.613138</v>
      </c>
      <c r="C93">
        <v>36</v>
      </c>
    </row>
    <row r="94" spans="1:3">
      <c r="A94" t="str">
        <v>47.991584</v>
      </c>
      <c r="B94" t="str">
        <v>8.526785</v>
      </c>
      <c r="C94">
        <v>36</v>
      </c>
    </row>
    <row r="95" spans="1:3">
      <c r="A95" t="str">
        <v>52.676451</v>
      </c>
      <c r="B95" t="str">
        <v>9.692369</v>
      </c>
      <c r="C95">
        <v>36</v>
      </c>
    </row>
    <row r="96" spans="1:3">
      <c r="A96" t="str">
        <v>51.325437</v>
      </c>
      <c r="B96" t="str">
        <v>6.630305</v>
      </c>
      <c r="C96">
        <v>36</v>
      </c>
    </row>
    <row r="97" spans="1:3">
      <c r="A97" t="str">
        <v>49.674553</v>
      </c>
      <c r="B97" t="str">
        <v>6.917454</v>
      </c>
      <c r="C97">
        <v>36</v>
      </c>
    </row>
    <row r="98" spans="1:3">
      <c r="A98" t="str">
        <v>52.211225</v>
      </c>
      <c r="B98" t="str">
        <v>8.875667</v>
      </c>
      <c r="C98">
        <v>36</v>
      </c>
    </row>
    <row r="99" spans="1:3">
      <c r="A99" t="str">
        <v>50.992166</v>
      </c>
      <c r="B99" t="str">
        <v>6.897376</v>
      </c>
      <c r="C99">
        <v>36</v>
      </c>
    </row>
    <row r="100" spans="1:3">
      <c r="A100" t="str">
        <v>53.189373</v>
      </c>
      <c r="B100" t="str">
        <v>8.103153</v>
      </c>
      <c r="C100">
        <v>36</v>
      </c>
    </row>
    <row r="101" spans="1:3">
      <c r="A101" t="str">
        <v>51.401374</v>
      </c>
      <c r="B101" t="str">
        <v>9.184641</v>
      </c>
      <c r="C101">
        <v>36</v>
      </c>
    </row>
    <row r="102" spans="1:3">
      <c r="A102" t="str">
        <v>49.753118</v>
      </c>
      <c r="B102" t="str">
        <v>8.127442</v>
      </c>
      <c r="C102">
        <v>36</v>
      </c>
    </row>
    <row r="103" spans="1:3">
      <c r="A103" t="str">
        <v>49.935743</v>
      </c>
      <c r="B103" t="str">
        <v>12.225050</v>
      </c>
      <c r="C103">
        <v>36</v>
      </c>
    </row>
    <row r="104" spans="1:3">
      <c r="A104" t="str">
        <v>50.570561</v>
      </c>
      <c r="B104" t="str">
        <v>8.5469968</v>
      </c>
      <c r="C104">
        <v>36</v>
      </c>
    </row>
    <row r="105" spans="1:3">
      <c r="A105" t="str">
        <v>48.752684</v>
      </c>
      <c r="B105" t="str">
        <v>11.457370</v>
      </c>
      <c r="C105">
        <v>36</v>
      </c>
    </row>
    <row r="106" spans="1:3">
      <c r="A106" t="str">
        <v>52.427597</v>
      </c>
      <c r="B106" t="str">
        <v>9.732304</v>
      </c>
      <c r="C106">
        <v>36</v>
      </c>
    </row>
    <row r="107" spans="1:3">
      <c r="A107" t="str">
        <v>50.880350</v>
      </c>
      <c r="B107" t="str">
        <v>11.846674</v>
      </c>
      <c r="C107">
        <v>36</v>
      </c>
    </row>
    <row r="108" spans="1:3">
      <c r="A108" t="str">
        <v>48.412920</v>
      </c>
      <c r="B108" t="str">
        <v>10.436599</v>
      </c>
      <c r="C108">
        <v>36</v>
      </c>
    </row>
    <row r="109" spans="1:3">
      <c r="A109" t="str">
        <v>50.993775</v>
      </c>
      <c r="B109" t="str">
        <v>7.842771</v>
      </c>
      <c r="C109">
        <v>36</v>
      </c>
    </row>
    <row r="110" spans="1:3">
      <c r="A110" t="str">
        <v>49.972908</v>
      </c>
      <c r="B110" t="str">
        <v>10.87723</v>
      </c>
      <c r="C110">
        <v>36</v>
      </c>
    </row>
    <row r="111" spans="1:3">
      <c r="A111" t="str">
        <v>51.806992</v>
      </c>
      <c r="B111" t="str">
        <v>8.131533</v>
      </c>
      <c r="C111">
        <v>36</v>
      </c>
    </row>
    <row r="112" spans="1:3">
      <c r="A112" t="str">
        <v>53.621697</v>
      </c>
      <c r="B112" t="str">
        <v>8.664827</v>
      </c>
      <c r="C112">
        <v>36</v>
      </c>
    </row>
    <row r="113" spans="1:3">
      <c r="A113" t="str">
        <v>50.286728</v>
      </c>
      <c r="B113" t="str">
        <v>11.011754</v>
      </c>
      <c r="C113">
        <v>36</v>
      </c>
    </row>
    <row r="114" spans="1:3">
      <c r="A114" t="str">
        <v>49.186757</v>
      </c>
      <c r="B114" t="str">
        <v>9.196605</v>
      </c>
      <c r="C114">
        <v>36</v>
      </c>
    </row>
    <row r="115" spans="1:3">
      <c r="A115" t="str">
        <v>51.539059</v>
      </c>
      <c r="B115" t="str">
        <v>6.872724</v>
      </c>
      <c r="C115">
        <v>36</v>
      </c>
    </row>
    <row r="116" spans="1:3">
      <c r="A116" t="str">
        <v>49.139665</v>
      </c>
      <c r="B116" t="str">
        <v>8.165599</v>
      </c>
      <c r="C116">
        <v>36</v>
      </c>
    </row>
    <row r="117" spans="1:3">
      <c r="A117" t="str">
        <v>51.585908</v>
      </c>
      <c r="B117" t="str">
        <v>7.367144</v>
      </c>
      <c r="C117">
        <v>36</v>
      </c>
    </row>
    <row r="118" spans="1:3">
      <c r="A118" t="str">
        <v>54.733927</v>
      </c>
      <c r="B118" t="str">
        <v>9.388957</v>
      </c>
      <c r="C118">
        <v>36</v>
      </c>
    </row>
    <row r="119" spans="1:3">
      <c r="A119" t="str">
        <v>49.359692</v>
      </c>
      <c r="B119" t="str">
        <v>8.548095</v>
      </c>
      <c r="C119">
        <v>36</v>
      </c>
    </row>
    <row r="120" spans="1:3">
      <c r="A120" t="str">
        <v>49.391981</v>
      </c>
      <c r="B120" t="str">
        <v>11.116384</v>
      </c>
      <c r="C120">
        <v>36</v>
      </c>
    </row>
    <row r="121" spans="1:3">
      <c r="A121" t="str">
        <v>48.706022</v>
      </c>
      <c r="B121" t="str">
        <v>9.166771</v>
      </c>
      <c r="C121">
        <v>36</v>
      </c>
    </row>
    <row r="122" spans="1:3">
      <c r="A122" t="str">
        <v>48.102554</v>
      </c>
      <c r="B122" t="str">
        <v>11.501789</v>
      </c>
      <c r="C122">
        <v>36</v>
      </c>
    </row>
    <row r="123" spans="1:3">
      <c r="A123" t="str">
        <v>52.185130</v>
      </c>
      <c r="B123" t="str">
        <v>9.967517</v>
      </c>
      <c r="C123">
        <v>36</v>
      </c>
    </row>
    <row r="124" spans="1:3">
      <c r="A124" t="str">
        <v>50.816143</v>
      </c>
      <c r="B124" t="str">
        <v>8.093860</v>
      </c>
      <c r="C124">
        <v>36</v>
      </c>
    </row>
    <row r="125" spans="1:3">
      <c r="A125" t="str">
        <v>49.666338</v>
      </c>
      <c r="B125" t="str">
        <v>11.468472</v>
      </c>
      <c r="C125">
        <v>36</v>
      </c>
    </row>
    <row r="126" spans="1:3">
      <c r="A126" t="str">
        <v>50.001337</v>
      </c>
      <c r="B126" t="str">
        <v>10.078603</v>
      </c>
      <c r="C126">
        <v>36</v>
      </c>
    </row>
    <row r="127" spans="1:3">
      <c r="A127" t="str">
        <v>49.333440</v>
      </c>
      <c r="B127" t="str">
        <v>11.060521</v>
      </c>
      <c r="C127">
        <v>36</v>
      </c>
    </row>
    <row r="128" spans="1:3">
      <c r="A128" t="str">
        <v>48.536276</v>
      </c>
      <c r="B128" t="str">
        <v>13.399976</v>
      </c>
      <c r="C128">
        <v>36</v>
      </c>
    </row>
    <row r="129" spans="1:3">
      <c r="A129" t="str">
        <v>50.853560</v>
      </c>
      <c r="B129" t="str">
        <v>9.721533</v>
      </c>
      <c r="C129">
        <v>36</v>
      </c>
    </row>
    <row r="130" spans="1:3">
      <c r="A130" t="str">
        <v>47.831226</v>
      </c>
      <c r="B130" t="str">
        <v>12.739340</v>
      </c>
      <c r="C130">
        <v>36</v>
      </c>
    </row>
    <row r="131" spans="1:3">
      <c r="A131" t="str">
        <v>49.202784</v>
      </c>
      <c r="B131" t="str">
        <v>10.232970</v>
      </c>
      <c r="C131">
        <v>36</v>
      </c>
    </row>
    <row r="132" spans="1:3">
      <c r="A132" t="str">
        <v>50.075912</v>
      </c>
      <c r="B132" t="str">
        <v>7.622664</v>
      </c>
      <c r="C132">
        <v>36</v>
      </c>
    </row>
    <row r="133" spans="1:3">
      <c r="A133" t="str">
        <v>51.286147</v>
      </c>
      <c r="B133" t="str">
        <v>6.870730</v>
      </c>
      <c r="C133">
        <v>36</v>
      </c>
    </row>
    <row r="134" spans="1:3">
      <c r="A134" t="str">
        <v>47.772588</v>
      </c>
      <c r="B134" t="str">
        <v>11.340891</v>
      </c>
      <c r="C134">
        <v>36</v>
      </c>
    </row>
    <row r="135" spans="1:3">
      <c r="A135" t="str">
        <v>52.172999</v>
      </c>
      <c r="B135" t="str">
        <v>11.488689</v>
      </c>
      <c r="C135">
        <v>36</v>
      </c>
    </row>
    <row r="136" spans="1:3">
      <c r="A136" t="str">
        <v>48.233330</v>
      </c>
      <c r="B136" t="str">
        <v>11.348624</v>
      </c>
      <c r="C136">
        <v>36</v>
      </c>
    </row>
    <row r="137" spans="1:3">
      <c r="A137" t="str">
        <v>54.002298</v>
      </c>
      <c r="B137" t="str">
        <v>9.933873</v>
      </c>
      <c r="C137">
        <v>36</v>
      </c>
    </row>
    <row r="138" spans="1:3">
      <c r="A138" t="str">
        <v>50.207583</v>
      </c>
      <c r="B138" t="str">
        <v>6.880951</v>
      </c>
      <c r="C138">
        <v>36</v>
      </c>
    </row>
    <row r="139" spans="1:3">
      <c r="A139" t="str">
        <v>52.435218</v>
      </c>
      <c r="B139" t="str">
        <v>9.878977</v>
      </c>
      <c r="C139">
        <v>36</v>
      </c>
    </row>
    <row r="140" spans="1:3">
      <c r="A140" t="str">
        <v>49.577583</v>
      </c>
      <c r="B140" t="str">
        <v>6.982014</v>
      </c>
      <c r="C140">
        <v>36</v>
      </c>
    </row>
    <row r="141" spans="1:3">
      <c r="A141" t="str">
        <v>51.177572</v>
      </c>
      <c r="B141" t="str">
        <v>6.685617</v>
      </c>
      <c r="C141">
        <v>36</v>
      </c>
    </row>
  </sheetData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3718-B6A9-41C0-BF4C-34A63EECAD6F}">
  <dimension ref="A2:I415"/>
  <sheetViews>
    <sheetView workbookViewId="0">
      <selection activeCell="C16" sqref="C16"/>
    </sheetView>
  </sheetViews>
  <sheetFormatPr defaultRowHeight="14.4"/>
  <cols>
    <col min="3" max="3" width="42.109375" bestFit="1" customWidth="1"/>
    <col min="4" max="4" width="13.6640625" customWidth="1"/>
    <col min="5" max="5" width="15.88671875" customWidth="1"/>
    <col min="6" max="6" width="13.33203125" customWidth="1"/>
    <col min="9" max="9" width="10.44140625" bestFit="1" customWidth="1"/>
  </cols>
  <sheetData>
    <row r="2" spans="1:9">
      <c r="A2" s="1" t="s">
        <v>18800</v>
      </c>
      <c r="B2" s="21">
        <f>Overview!F51</f>
        <v>2</v>
      </c>
      <c r="C2" t="s">
        <v>18829</v>
      </c>
      <c r="F2" s="9" t="s">
        <v>1215</v>
      </c>
      <c r="G2" s="10" t="s">
        <v>1216</v>
      </c>
    </row>
    <row r="3" spans="1:9">
      <c r="A3" s="1" t="s">
        <v>19821</v>
      </c>
      <c r="B3" s="8">
        <f>B2/(365*24)</f>
        <v>2.2831050228310502E-4</v>
      </c>
      <c r="C3" t="s">
        <v>20394</v>
      </c>
      <c r="F3" s="8" t="s">
        <v>1215</v>
      </c>
      <c r="G3" s="10" t="s">
        <v>1217</v>
      </c>
    </row>
    <row r="4" spans="1:9">
      <c r="F4" s="11" t="s">
        <v>1215</v>
      </c>
      <c r="G4" s="10" t="s">
        <v>1218</v>
      </c>
    </row>
    <row r="5" spans="1:9">
      <c r="A5" s="1" t="s">
        <v>1220</v>
      </c>
      <c r="B5" s="68">
        <f>B3*1000000</f>
        <v>228.31050228310502</v>
      </c>
      <c r="C5" t="s">
        <v>18830</v>
      </c>
      <c r="F5" s="12" t="s">
        <v>1215</v>
      </c>
      <c r="G5" s="10" t="s">
        <v>1219</v>
      </c>
    </row>
    <row r="6" spans="1:9">
      <c r="A6" s="1" t="s">
        <v>19822</v>
      </c>
      <c r="B6" s="76">
        <f>SUM(I15:I415)</f>
        <v>199</v>
      </c>
      <c r="C6" t="s">
        <v>18830</v>
      </c>
    </row>
    <row r="8" spans="1:9">
      <c r="A8" t="s">
        <v>19420</v>
      </c>
    </row>
    <row r="9" spans="1:9">
      <c r="A9" t="s">
        <v>19819</v>
      </c>
    </row>
    <row r="11" spans="1:9">
      <c r="D11" s="175" t="s">
        <v>19424</v>
      </c>
      <c r="E11" s="175"/>
      <c r="F11" s="175"/>
    </row>
    <row r="12" spans="1:9">
      <c r="A12" t="s">
        <v>19421</v>
      </c>
      <c r="B12" t="s">
        <v>19823</v>
      </c>
      <c r="C12" t="s">
        <v>19422</v>
      </c>
      <c r="D12" t="s">
        <v>19423</v>
      </c>
      <c r="E12" t="s">
        <v>19427</v>
      </c>
      <c r="F12" t="s">
        <v>19428</v>
      </c>
      <c r="G12" t="s">
        <v>19429</v>
      </c>
      <c r="H12" t="s">
        <v>19820</v>
      </c>
      <c r="I12" t="s">
        <v>20304</v>
      </c>
    </row>
    <row r="13" spans="1:9">
      <c r="A13" t="s">
        <v>19425</v>
      </c>
      <c r="C13" t="s">
        <v>19426</v>
      </c>
      <c r="D13" t="s">
        <v>19430</v>
      </c>
      <c r="E13" t="s">
        <v>19431</v>
      </c>
      <c r="F13" t="s">
        <v>19431</v>
      </c>
      <c r="G13" t="s">
        <v>19432</v>
      </c>
      <c r="I13" s="14">
        <f>ROUND($B$5*Table25[[#This Row],[Insgesamt Normiert]],0)</f>
        <v>0</v>
      </c>
    </row>
    <row r="14" spans="1:9">
      <c r="B14" t="s">
        <v>2</v>
      </c>
      <c r="C14" t="s">
        <v>19433</v>
      </c>
      <c r="D14" s="3">
        <f>SUM(D15:D415)</f>
        <v>3312.699999999998</v>
      </c>
      <c r="E14">
        <f>SUM(E15:E415)</f>
        <v>659.39999999999941</v>
      </c>
      <c r="F14">
        <f>SUM(F15:F415)</f>
        <v>308.8</v>
      </c>
      <c r="G14">
        <f>SUM(G15:G415)</f>
        <v>2343.3000000000006</v>
      </c>
      <c r="I14" s="14" t="s">
        <v>18805</v>
      </c>
    </row>
    <row r="15" spans="1:9">
      <c r="A15">
        <v>1</v>
      </c>
      <c r="B15" t="s">
        <v>823</v>
      </c>
      <c r="C15" t="s">
        <v>19434</v>
      </c>
      <c r="D15" s="2">
        <v>2.2999999999999998</v>
      </c>
      <c r="E15">
        <v>0.1</v>
      </c>
      <c r="F15" t="s">
        <v>19435</v>
      </c>
      <c r="G15">
        <v>2.2999999999999998</v>
      </c>
      <c r="H15">
        <f>Table25[[#This Row],[insgesamt]]/$D$14</f>
        <v>6.9429770278020986E-4</v>
      </c>
      <c r="I15" s="14">
        <f>ROUND($B$5*Table25[[#This Row],[Insgesamt Normiert]],0)</f>
        <v>0</v>
      </c>
    </row>
    <row r="16" spans="1:9">
      <c r="A16">
        <v>2</v>
      </c>
      <c r="B16" t="s">
        <v>825</v>
      </c>
      <c r="C16" t="s">
        <v>19436</v>
      </c>
      <c r="D16" s="2">
        <v>11.1</v>
      </c>
      <c r="E16">
        <v>0.9</v>
      </c>
      <c r="F16" t="s">
        <v>19435</v>
      </c>
      <c r="G16">
        <v>10.199999999999999</v>
      </c>
      <c r="H16">
        <f>Table25[[#This Row],[insgesamt]]/$D$14</f>
        <v>3.3507410873305781E-3</v>
      </c>
      <c r="I16" s="14">
        <f>ROUND($B$5*Table25[[#This Row],[Insgesamt Normiert]],0)</f>
        <v>1</v>
      </c>
    </row>
    <row r="17" spans="1:9">
      <c r="A17">
        <v>3</v>
      </c>
      <c r="B17" t="s">
        <v>827</v>
      </c>
      <c r="C17" t="s">
        <v>19437</v>
      </c>
      <c r="D17" s="2">
        <v>10.7</v>
      </c>
      <c r="E17">
        <v>0.8</v>
      </c>
      <c r="F17" t="s">
        <v>19435</v>
      </c>
      <c r="G17">
        <v>9.9</v>
      </c>
      <c r="H17">
        <f>Table25[[#This Row],[insgesamt]]/$D$14</f>
        <v>3.2299936607601068E-3</v>
      </c>
      <c r="I17" s="14">
        <f>ROUND($B$5*Table25[[#This Row],[Insgesamt Normiert]],0)</f>
        <v>1</v>
      </c>
    </row>
    <row r="18" spans="1:9">
      <c r="A18">
        <v>4</v>
      </c>
      <c r="B18" t="s">
        <v>829</v>
      </c>
      <c r="C18" t="s">
        <v>19438</v>
      </c>
      <c r="D18" s="2">
        <v>2.5</v>
      </c>
      <c r="E18">
        <v>0.6</v>
      </c>
      <c r="F18" t="s">
        <v>19435</v>
      </c>
      <c r="G18">
        <v>1.8</v>
      </c>
      <c r="H18">
        <f>Table25[[#This Row],[insgesamt]]/$D$14</f>
        <v>7.546714160654456E-4</v>
      </c>
      <c r="I18" s="14">
        <f>ROUND($B$5*Table25[[#This Row],[Insgesamt Normiert]],0)</f>
        <v>0</v>
      </c>
    </row>
    <row r="19" spans="1:9">
      <c r="A19">
        <v>5</v>
      </c>
      <c r="B19" t="s">
        <v>831</v>
      </c>
      <c r="C19" t="s">
        <v>19439</v>
      </c>
      <c r="D19" s="2">
        <v>6.4</v>
      </c>
      <c r="E19">
        <v>1.7</v>
      </c>
      <c r="F19" t="s">
        <v>19435</v>
      </c>
      <c r="G19">
        <v>4.7</v>
      </c>
      <c r="H19">
        <f>Table25[[#This Row],[insgesamt]]/$D$14</f>
        <v>1.9319588251275408E-3</v>
      </c>
      <c r="I19" s="14">
        <f>ROUND($B$5*Table25[[#This Row],[Insgesamt Normiert]],0)</f>
        <v>0</v>
      </c>
    </row>
    <row r="20" spans="1:9">
      <c r="A20">
        <v>6</v>
      </c>
      <c r="B20" t="s">
        <v>833</v>
      </c>
      <c r="C20" t="s">
        <v>19440</v>
      </c>
      <c r="D20" s="2">
        <v>8</v>
      </c>
      <c r="E20">
        <v>1</v>
      </c>
      <c r="F20" t="s">
        <v>19435</v>
      </c>
      <c r="G20">
        <v>6.9</v>
      </c>
      <c r="H20">
        <f>Table25[[#This Row],[insgesamt]]/$D$14</f>
        <v>2.4149485314094257E-3</v>
      </c>
      <c r="I20" s="14">
        <f>ROUND($B$5*Table25[[#This Row],[Insgesamt Normiert]],0)</f>
        <v>1</v>
      </c>
    </row>
    <row r="21" spans="1:9">
      <c r="A21">
        <v>7</v>
      </c>
      <c r="B21" t="s">
        <v>835</v>
      </c>
      <c r="C21" t="s">
        <v>19441</v>
      </c>
      <c r="D21" s="2">
        <v>8.6</v>
      </c>
      <c r="E21">
        <v>2.7</v>
      </c>
      <c r="F21" t="s">
        <v>19435</v>
      </c>
      <c r="G21">
        <v>6</v>
      </c>
      <c r="H21">
        <f>Table25[[#This Row],[insgesamt]]/$D$14</f>
        <v>2.5960696712651328E-3</v>
      </c>
      <c r="I21" s="14">
        <f>ROUND($B$5*Table25[[#This Row],[Insgesamt Normiert]],0)</f>
        <v>1</v>
      </c>
    </row>
    <row r="22" spans="1:9">
      <c r="A22">
        <v>8</v>
      </c>
      <c r="B22" t="s">
        <v>837</v>
      </c>
      <c r="C22" t="s">
        <v>19442</v>
      </c>
      <c r="D22" s="2">
        <v>8.5</v>
      </c>
      <c r="E22">
        <v>1.9</v>
      </c>
      <c r="F22" t="s">
        <v>19435</v>
      </c>
      <c r="G22">
        <v>6.6</v>
      </c>
      <c r="H22">
        <f>Table25[[#This Row],[insgesamt]]/$D$14</f>
        <v>2.5658828146225151E-3</v>
      </c>
      <c r="I22" s="14">
        <f>ROUND($B$5*Table25[[#This Row],[Insgesamt Normiert]],0)</f>
        <v>1</v>
      </c>
    </row>
    <row r="23" spans="1:9">
      <c r="A23">
        <v>9</v>
      </c>
      <c r="B23" t="s">
        <v>839</v>
      </c>
      <c r="C23" t="s">
        <v>19443</v>
      </c>
      <c r="D23" s="2">
        <v>11.1</v>
      </c>
      <c r="E23">
        <v>3.8</v>
      </c>
      <c r="F23" t="s">
        <v>19435</v>
      </c>
      <c r="G23">
        <v>7.3</v>
      </c>
      <c r="H23">
        <f>Table25[[#This Row],[insgesamt]]/$D$14</f>
        <v>3.3507410873305781E-3</v>
      </c>
      <c r="I23" s="14">
        <f>ROUND($B$5*Table25[[#This Row],[Insgesamt Normiert]],0)</f>
        <v>1</v>
      </c>
    </row>
    <row r="24" spans="1:9">
      <c r="A24">
        <v>10</v>
      </c>
      <c r="B24" t="s">
        <v>841</v>
      </c>
      <c r="C24" t="s">
        <v>19444</v>
      </c>
      <c r="D24" s="2">
        <v>6.4</v>
      </c>
      <c r="E24">
        <v>0.9</v>
      </c>
      <c r="F24" t="s">
        <v>19435</v>
      </c>
      <c r="G24">
        <v>5.5</v>
      </c>
      <c r="H24">
        <f>Table25[[#This Row],[insgesamt]]/$D$14</f>
        <v>1.9319588251275408E-3</v>
      </c>
      <c r="I24" s="14">
        <f>ROUND($B$5*Table25[[#This Row],[Insgesamt Normiert]],0)</f>
        <v>0</v>
      </c>
    </row>
    <row r="25" spans="1:9">
      <c r="A25">
        <v>11</v>
      </c>
      <c r="B25" t="s">
        <v>843</v>
      </c>
      <c r="C25" t="s">
        <v>19445</v>
      </c>
      <c r="D25" s="2">
        <v>9.5</v>
      </c>
      <c r="E25">
        <v>3.8</v>
      </c>
      <c r="F25" t="s">
        <v>19435</v>
      </c>
      <c r="G25">
        <v>5.7</v>
      </c>
      <c r="H25">
        <f>Table25[[#This Row],[insgesamt]]/$D$14</f>
        <v>2.867751381048693E-3</v>
      </c>
      <c r="I25" s="14">
        <f>ROUND($B$5*Table25[[#This Row],[Insgesamt Normiert]],0)</f>
        <v>1</v>
      </c>
    </row>
    <row r="26" spans="1:9">
      <c r="A26">
        <v>12</v>
      </c>
      <c r="B26" t="s">
        <v>85</v>
      </c>
      <c r="C26" t="s">
        <v>19446</v>
      </c>
      <c r="D26" s="2">
        <v>8.1999999999999993</v>
      </c>
      <c r="E26">
        <v>1.4</v>
      </c>
      <c r="F26" t="s">
        <v>19435</v>
      </c>
      <c r="G26">
        <v>6.8</v>
      </c>
      <c r="H26">
        <f>Table25[[#This Row],[insgesamt]]/$D$14</f>
        <v>2.4753222446946611E-3</v>
      </c>
      <c r="I26" s="14">
        <f>ROUND($B$5*Table25[[#This Row],[Insgesamt Normiert]],0)</f>
        <v>1</v>
      </c>
    </row>
    <row r="27" spans="1:9">
      <c r="A27">
        <v>13</v>
      </c>
      <c r="B27" t="s">
        <v>846</v>
      </c>
      <c r="C27" t="s">
        <v>19447</v>
      </c>
      <c r="D27" s="2">
        <v>8.4</v>
      </c>
      <c r="E27">
        <v>1.9</v>
      </c>
      <c r="F27">
        <v>0.1</v>
      </c>
      <c r="G27">
        <v>6.4</v>
      </c>
      <c r="H27">
        <f>Table25[[#This Row],[insgesamt]]/$D$14</f>
        <v>2.5356959579798974E-3</v>
      </c>
      <c r="I27" s="14">
        <f>ROUND($B$5*Table25[[#This Row],[Insgesamt Normiert]],0)</f>
        <v>1</v>
      </c>
    </row>
    <row r="28" spans="1:9">
      <c r="A28">
        <v>14</v>
      </c>
      <c r="B28" t="s">
        <v>848</v>
      </c>
      <c r="C28" t="s">
        <v>19448</v>
      </c>
      <c r="D28" s="2">
        <v>5.0999999999999996</v>
      </c>
      <c r="E28">
        <v>2.2999999999999998</v>
      </c>
      <c r="F28" t="s">
        <v>19435</v>
      </c>
      <c r="G28">
        <v>2.8</v>
      </c>
      <c r="H28">
        <f>Table25[[#This Row],[insgesamt]]/$D$14</f>
        <v>1.5395296887735089E-3</v>
      </c>
      <c r="I28" s="14">
        <f>ROUND($B$5*Table25[[#This Row],[Insgesamt Normiert]],0)</f>
        <v>0</v>
      </c>
    </row>
    <row r="29" spans="1:9">
      <c r="A29">
        <v>15</v>
      </c>
      <c r="B29" t="s">
        <v>850</v>
      </c>
      <c r="C29" t="s">
        <v>19449</v>
      </c>
      <c r="D29" s="2">
        <v>9.1</v>
      </c>
      <c r="E29">
        <v>1.5</v>
      </c>
      <c r="F29">
        <v>0.4</v>
      </c>
      <c r="G29">
        <v>7.1</v>
      </c>
      <c r="H29">
        <f>Table25[[#This Row],[insgesamt]]/$D$14</f>
        <v>2.7470039544782218E-3</v>
      </c>
      <c r="I29" s="14">
        <f>ROUND($B$5*Table25[[#This Row],[Insgesamt Normiert]],0)</f>
        <v>1</v>
      </c>
    </row>
    <row r="30" spans="1:9">
      <c r="A30">
        <v>16</v>
      </c>
      <c r="B30" t="s">
        <v>423</v>
      </c>
      <c r="C30" t="s">
        <v>19450</v>
      </c>
      <c r="D30">
        <v>96.9</v>
      </c>
      <c r="E30">
        <v>13.8</v>
      </c>
      <c r="F30">
        <v>12.1</v>
      </c>
      <c r="G30">
        <v>71</v>
      </c>
      <c r="H30">
        <f>Table25[[#This Row],[insgesamt]]/$D$14</f>
        <v>2.9251064086696671E-2</v>
      </c>
      <c r="I30" s="14">
        <f>ROUND($B$5*Table25[[#This Row],[Insgesamt Normiert]],0)</f>
        <v>7</v>
      </c>
    </row>
    <row r="31" spans="1:9">
      <c r="A31">
        <v>17</v>
      </c>
      <c r="B31" t="s">
        <v>492</v>
      </c>
      <c r="C31" t="s">
        <v>19451</v>
      </c>
      <c r="D31">
        <v>10.6</v>
      </c>
      <c r="E31">
        <v>1</v>
      </c>
      <c r="F31">
        <v>2.7</v>
      </c>
      <c r="G31">
        <v>6.8</v>
      </c>
      <c r="H31">
        <f>Table25[[#This Row],[insgesamt]]/$D$14</f>
        <v>3.1998068041174891E-3</v>
      </c>
      <c r="I31" s="14">
        <f>ROUND($B$5*Table25[[#This Row],[Insgesamt Normiert]],0)</f>
        <v>1</v>
      </c>
    </row>
    <row r="32" spans="1:9">
      <c r="A32">
        <v>18</v>
      </c>
      <c r="B32" t="s">
        <v>494</v>
      </c>
      <c r="C32" t="s">
        <v>19452</v>
      </c>
      <c r="D32">
        <v>4.5999999999999996</v>
      </c>
      <c r="E32">
        <v>0.7</v>
      </c>
      <c r="F32" t="s">
        <v>19435</v>
      </c>
      <c r="G32">
        <v>3.9</v>
      </c>
      <c r="H32">
        <f>Table25[[#This Row],[insgesamt]]/$D$14</f>
        <v>1.3885954055604197E-3</v>
      </c>
      <c r="I32" s="14">
        <f>ROUND($B$5*Table25[[#This Row],[Insgesamt Normiert]],0)</f>
        <v>0</v>
      </c>
    </row>
    <row r="33" spans="1:9">
      <c r="A33">
        <v>19</v>
      </c>
      <c r="B33" t="s">
        <v>496</v>
      </c>
      <c r="C33" t="s">
        <v>19453</v>
      </c>
      <c r="D33">
        <v>5.7</v>
      </c>
      <c r="E33">
        <v>0.5</v>
      </c>
      <c r="F33" t="s">
        <v>19435</v>
      </c>
      <c r="G33">
        <v>5.2</v>
      </c>
      <c r="H33">
        <f>Table25[[#This Row],[insgesamt]]/$D$14</f>
        <v>1.720650828629216E-3</v>
      </c>
      <c r="I33" s="14">
        <f>ROUND($B$5*Table25[[#This Row],[Insgesamt Normiert]],0)</f>
        <v>0</v>
      </c>
    </row>
    <row r="34" spans="1:9">
      <c r="A34">
        <v>20</v>
      </c>
      <c r="B34" t="s">
        <v>498</v>
      </c>
      <c r="C34" t="s">
        <v>19454</v>
      </c>
      <c r="D34">
        <v>9.1999999999999993</v>
      </c>
      <c r="E34">
        <v>0.4</v>
      </c>
      <c r="F34" t="s">
        <v>19435</v>
      </c>
      <c r="G34">
        <v>8.8000000000000007</v>
      </c>
      <c r="H34">
        <f>Table25[[#This Row],[insgesamt]]/$D$14</f>
        <v>2.7771908111208395E-3</v>
      </c>
      <c r="I34" s="14">
        <f>ROUND($B$5*Table25[[#This Row],[Insgesamt Normiert]],0)</f>
        <v>1</v>
      </c>
    </row>
    <row r="35" spans="1:9">
      <c r="A35">
        <v>21</v>
      </c>
      <c r="B35" t="s">
        <v>500</v>
      </c>
      <c r="C35" t="s">
        <v>19455</v>
      </c>
      <c r="D35">
        <v>2.6</v>
      </c>
      <c r="E35">
        <v>0.7</v>
      </c>
      <c r="F35" t="s">
        <v>19435</v>
      </c>
      <c r="G35">
        <v>1.9</v>
      </c>
      <c r="H35">
        <f>Table25[[#This Row],[insgesamt]]/$D$14</f>
        <v>7.8485827270806342E-4</v>
      </c>
      <c r="I35" s="14">
        <f>ROUND($B$5*Table25[[#This Row],[Insgesamt Normiert]],0)</f>
        <v>0</v>
      </c>
    </row>
    <row r="36" spans="1:9">
      <c r="A36">
        <v>22</v>
      </c>
      <c r="B36" t="s">
        <v>502</v>
      </c>
      <c r="C36" t="s">
        <v>19456</v>
      </c>
      <c r="D36">
        <v>5.0999999999999996</v>
      </c>
      <c r="E36">
        <v>0.6</v>
      </c>
      <c r="F36" t="s">
        <v>19435</v>
      </c>
      <c r="G36">
        <v>4.4000000000000004</v>
      </c>
      <c r="H36">
        <f>Table25[[#This Row],[insgesamt]]/$D$14</f>
        <v>1.5395296887735089E-3</v>
      </c>
      <c r="I36" s="14">
        <f>ROUND($B$5*Table25[[#This Row],[Insgesamt Normiert]],0)</f>
        <v>0</v>
      </c>
    </row>
    <row r="37" spans="1:9">
      <c r="A37">
        <v>23</v>
      </c>
      <c r="B37" t="s">
        <v>504</v>
      </c>
      <c r="C37" t="s">
        <v>19457</v>
      </c>
      <c r="D37">
        <v>2.8</v>
      </c>
      <c r="E37">
        <v>1.4</v>
      </c>
      <c r="F37" t="s">
        <v>19435</v>
      </c>
      <c r="G37">
        <v>1.4</v>
      </c>
      <c r="H37">
        <f>Table25[[#This Row],[insgesamt]]/$D$14</f>
        <v>8.4523198599329894E-4</v>
      </c>
      <c r="I37" s="14">
        <f>ROUND($B$5*Table25[[#This Row],[Insgesamt Normiert]],0)</f>
        <v>0</v>
      </c>
    </row>
    <row r="38" spans="1:9">
      <c r="A38">
        <v>24</v>
      </c>
      <c r="B38" t="s">
        <v>506</v>
      </c>
      <c r="C38" t="s">
        <v>19458</v>
      </c>
      <c r="D38">
        <v>2.4</v>
      </c>
      <c r="E38">
        <v>0.5</v>
      </c>
      <c r="F38" t="s">
        <v>19435</v>
      </c>
      <c r="G38">
        <v>1.9</v>
      </c>
      <c r="H38">
        <f>Table25[[#This Row],[insgesamt]]/$D$14</f>
        <v>7.2448455942282768E-4</v>
      </c>
      <c r="I38" s="14">
        <f>ROUND($B$5*Table25[[#This Row],[Insgesamt Normiert]],0)</f>
        <v>0</v>
      </c>
    </row>
    <row r="39" spans="1:9">
      <c r="A39">
        <v>25</v>
      </c>
      <c r="B39" t="s">
        <v>508</v>
      </c>
      <c r="C39" t="s">
        <v>19459</v>
      </c>
      <c r="D39">
        <v>5.3</v>
      </c>
      <c r="E39">
        <v>0.6</v>
      </c>
      <c r="F39" t="s">
        <v>19435</v>
      </c>
      <c r="G39">
        <v>4.7</v>
      </c>
      <c r="H39">
        <f>Table25[[#This Row],[insgesamt]]/$D$14</f>
        <v>1.5999034020587445E-3</v>
      </c>
      <c r="I39" s="14">
        <f>ROUND($B$5*Table25[[#This Row],[Insgesamt Normiert]],0)</f>
        <v>0</v>
      </c>
    </row>
    <row r="40" spans="1:9">
      <c r="A40">
        <v>26</v>
      </c>
      <c r="B40" t="s">
        <v>510</v>
      </c>
      <c r="C40" t="s">
        <v>19460</v>
      </c>
      <c r="D40">
        <v>6.1</v>
      </c>
      <c r="E40">
        <v>1.2</v>
      </c>
      <c r="F40" t="s">
        <v>19435</v>
      </c>
      <c r="G40">
        <v>4.8</v>
      </c>
      <c r="H40">
        <f>Table25[[#This Row],[insgesamt]]/$D$14</f>
        <v>1.8413982551996871E-3</v>
      </c>
      <c r="I40" s="14">
        <f>ROUND($B$5*Table25[[#This Row],[Insgesamt Normiert]],0)</f>
        <v>0</v>
      </c>
    </row>
    <row r="41" spans="1:9">
      <c r="A41">
        <v>27</v>
      </c>
      <c r="B41" t="s">
        <v>513</v>
      </c>
      <c r="C41" t="s">
        <v>19462</v>
      </c>
      <c r="D41">
        <v>8.1</v>
      </c>
      <c r="E41">
        <v>1.3</v>
      </c>
      <c r="F41" t="s">
        <v>19435</v>
      </c>
      <c r="G41">
        <v>7</v>
      </c>
      <c r="H41">
        <f>Table25[[#This Row],[insgesamt]]/$D$14</f>
        <v>2.4451353880520434E-3</v>
      </c>
      <c r="I41" s="14">
        <f>ROUND($B$5*Table25[[#This Row],[Insgesamt Normiert]],0)</f>
        <v>1</v>
      </c>
    </row>
    <row r="42" spans="1:9">
      <c r="A42">
        <v>28</v>
      </c>
      <c r="B42" t="s">
        <v>515</v>
      </c>
      <c r="C42" t="s">
        <v>19463</v>
      </c>
      <c r="D42">
        <v>5.9</v>
      </c>
      <c r="E42">
        <v>0.9</v>
      </c>
      <c r="F42" t="s">
        <v>19435</v>
      </c>
      <c r="G42">
        <v>5</v>
      </c>
      <c r="H42">
        <f>Table25[[#This Row],[insgesamt]]/$D$14</f>
        <v>1.7810245419144517E-3</v>
      </c>
      <c r="I42" s="14">
        <f>ROUND($B$5*Table25[[#This Row],[Insgesamt Normiert]],0)</f>
        <v>0</v>
      </c>
    </row>
    <row r="43" spans="1:9">
      <c r="A43">
        <v>29</v>
      </c>
      <c r="B43" t="s">
        <v>517</v>
      </c>
      <c r="C43" t="s">
        <v>19464</v>
      </c>
      <c r="D43">
        <v>11.4</v>
      </c>
      <c r="E43">
        <v>1.3</v>
      </c>
      <c r="F43" t="s">
        <v>19435</v>
      </c>
      <c r="G43">
        <v>10.1</v>
      </c>
      <c r="H43">
        <f>Table25[[#This Row],[insgesamt]]/$D$14</f>
        <v>3.4413016572584321E-3</v>
      </c>
      <c r="I43" s="14">
        <f>ROUND($B$5*Table25[[#This Row],[Insgesamt Normiert]],0)</f>
        <v>1</v>
      </c>
    </row>
    <row r="44" spans="1:9">
      <c r="A44">
        <v>30</v>
      </c>
      <c r="B44" t="s">
        <v>519</v>
      </c>
      <c r="C44" t="s">
        <v>19465</v>
      </c>
      <c r="D44">
        <v>0</v>
      </c>
      <c r="E44" t="s">
        <v>19435</v>
      </c>
      <c r="F44" t="s">
        <v>19435</v>
      </c>
      <c r="G44">
        <v>0</v>
      </c>
      <c r="H44">
        <f>Table25[[#This Row],[insgesamt]]/$D$14</f>
        <v>0</v>
      </c>
      <c r="I44" s="14">
        <f>ROUND($B$5*Table25[[#This Row],[Insgesamt Normiert]],0)</f>
        <v>0</v>
      </c>
    </row>
    <row r="45" spans="1:9">
      <c r="A45">
        <v>31</v>
      </c>
      <c r="B45" t="s">
        <v>521</v>
      </c>
      <c r="C45" t="s">
        <v>19466</v>
      </c>
      <c r="D45">
        <v>1.2</v>
      </c>
      <c r="E45">
        <v>0.7</v>
      </c>
      <c r="F45" t="s">
        <v>19435</v>
      </c>
      <c r="G45">
        <v>0.5</v>
      </c>
      <c r="H45">
        <f>Table25[[#This Row],[insgesamt]]/$D$14</f>
        <v>3.6224227971141384E-4</v>
      </c>
      <c r="I45" s="14">
        <f>ROUND($B$5*Table25[[#This Row],[Insgesamt Normiert]],0)</f>
        <v>0</v>
      </c>
    </row>
    <row r="46" spans="1:9">
      <c r="A46">
        <v>32</v>
      </c>
      <c r="B46" t="s">
        <v>523</v>
      </c>
      <c r="C46" t="s">
        <v>19467</v>
      </c>
      <c r="D46">
        <v>4.9000000000000004</v>
      </c>
      <c r="E46">
        <v>1.3</v>
      </c>
      <c r="F46" t="s">
        <v>19435</v>
      </c>
      <c r="G46">
        <v>3.6</v>
      </c>
      <c r="H46">
        <f>Table25[[#This Row],[insgesamt]]/$D$14</f>
        <v>1.4791559754882735E-3</v>
      </c>
      <c r="I46" s="14">
        <f>ROUND($B$5*Table25[[#This Row],[Insgesamt Normiert]],0)</f>
        <v>0</v>
      </c>
    </row>
    <row r="47" spans="1:9">
      <c r="A47">
        <v>33</v>
      </c>
      <c r="B47" t="s">
        <v>525</v>
      </c>
      <c r="C47" t="s">
        <v>19461</v>
      </c>
      <c r="D47">
        <v>56.3</v>
      </c>
      <c r="E47">
        <v>8.9</v>
      </c>
      <c r="F47">
        <v>12.9</v>
      </c>
      <c r="G47">
        <v>34.5</v>
      </c>
      <c r="H47">
        <f>Table25[[#This Row],[insgesamt]]/$D$14</f>
        <v>1.6995200289793833E-2</v>
      </c>
      <c r="I47" s="14">
        <f>ROUND($B$5*Table25[[#This Row],[Insgesamt Normiert]],0)</f>
        <v>4</v>
      </c>
    </row>
    <row r="48" spans="1:9">
      <c r="A48">
        <v>34</v>
      </c>
      <c r="B48" t="s">
        <v>528</v>
      </c>
      <c r="C48" t="s">
        <v>19468</v>
      </c>
      <c r="D48">
        <v>13</v>
      </c>
      <c r="E48">
        <v>1</v>
      </c>
      <c r="F48" t="s">
        <v>19435</v>
      </c>
      <c r="G48">
        <v>12</v>
      </c>
      <c r="H48">
        <f>Table25[[#This Row],[insgesamt]]/$D$14</f>
        <v>3.9242913635403167E-3</v>
      </c>
      <c r="I48" s="14">
        <f>ROUND($B$5*Table25[[#This Row],[Insgesamt Normiert]],0)</f>
        <v>1</v>
      </c>
    </row>
    <row r="49" spans="1:9">
      <c r="A49">
        <v>35</v>
      </c>
      <c r="B49" t="s">
        <v>530</v>
      </c>
      <c r="C49" t="s">
        <v>19469</v>
      </c>
      <c r="D49">
        <v>6</v>
      </c>
      <c r="E49">
        <v>1.4</v>
      </c>
      <c r="F49" t="s">
        <v>19435</v>
      </c>
      <c r="G49">
        <v>4.5999999999999996</v>
      </c>
      <c r="H49">
        <f>Table25[[#This Row],[insgesamt]]/$D$14</f>
        <v>1.8112113985570694E-3</v>
      </c>
      <c r="I49" s="14">
        <f>ROUND($B$5*Table25[[#This Row],[Insgesamt Normiert]],0)</f>
        <v>0</v>
      </c>
    </row>
    <row r="50" spans="1:9">
      <c r="A50">
        <v>36</v>
      </c>
      <c r="B50" t="s">
        <v>532</v>
      </c>
      <c r="C50" t="s">
        <v>19470</v>
      </c>
      <c r="D50">
        <v>10.6</v>
      </c>
      <c r="E50">
        <v>1.5</v>
      </c>
      <c r="F50" t="s">
        <v>19435</v>
      </c>
      <c r="G50">
        <v>9.1</v>
      </c>
      <c r="H50">
        <f>Table25[[#This Row],[insgesamt]]/$D$14</f>
        <v>3.1998068041174891E-3</v>
      </c>
      <c r="I50" s="14">
        <f>ROUND($B$5*Table25[[#This Row],[Insgesamt Normiert]],0)</f>
        <v>1</v>
      </c>
    </row>
    <row r="51" spans="1:9">
      <c r="A51">
        <v>37</v>
      </c>
      <c r="B51" t="s">
        <v>534</v>
      </c>
      <c r="C51" t="s">
        <v>19471</v>
      </c>
      <c r="D51">
        <v>1.1000000000000001</v>
      </c>
      <c r="E51">
        <v>0.1</v>
      </c>
      <c r="F51" t="s">
        <v>19435</v>
      </c>
      <c r="G51">
        <v>1</v>
      </c>
      <c r="H51">
        <f>Table25[[#This Row],[insgesamt]]/$D$14</f>
        <v>3.3205542306879608E-4</v>
      </c>
      <c r="I51" s="14">
        <f>ROUND($B$5*Table25[[#This Row],[Insgesamt Normiert]],0)</f>
        <v>0</v>
      </c>
    </row>
    <row r="52" spans="1:9">
      <c r="A52">
        <v>38</v>
      </c>
      <c r="B52" t="s">
        <v>536</v>
      </c>
      <c r="C52" t="s">
        <v>19472</v>
      </c>
      <c r="D52">
        <v>9.5</v>
      </c>
      <c r="E52">
        <v>1.1000000000000001</v>
      </c>
      <c r="F52" t="s">
        <v>19435</v>
      </c>
      <c r="G52">
        <v>8.4</v>
      </c>
      <c r="H52">
        <f>Table25[[#This Row],[insgesamt]]/$D$14</f>
        <v>2.867751381048693E-3</v>
      </c>
      <c r="I52" s="14">
        <f>ROUND($B$5*Table25[[#This Row],[Insgesamt Normiert]],0)</f>
        <v>1</v>
      </c>
    </row>
    <row r="53" spans="1:9">
      <c r="A53">
        <v>39</v>
      </c>
      <c r="B53" t="s">
        <v>537</v>
      </c>
      <c r="C53" t="s">
        <v>19473</v>
      </c>
      <c r="D53">
        <v>6.6</v>
      </c>
      <c r="E53">
        <v>0.3</v>
      </c>
      <c r="F53">
        <v>0.2</v>
      </c>
      <c r="G53">
        <v>6.1</v>
      </c>
      <c r="H53">
        <f>Table25[[#This Row],[insgesamt]]/$D$14</f>
        <v>1.992332538412776E-3</v>
      </c>
      <c r="I53" s="14">
        <f>ROUND($B$5*Table25[[#This Row],[Insgesamt Normiert]],0)</f>
        <v>0</v>
      </c>
    </row>
    <row r="54" spans="1:9">
      <c r="A54">
        <v>40</v>
      </c>
      <c r="B54" t="s">
        <v>539</v>
      </c>
      <c r="C54" t="s">
        <v>19474</v>
      </c>
      <c r="D54">
        <v>3.4</v>
      </c>
      <c r="E54">
        <v>1.2</v>
      </c>
      <c r="F54" t="s">
        <v>19435</v>
      </c>
      <c r="G54">
        <v>2.2000000000000002</v>
      </c>
      <c r="H54">
        <f>Table25[[#This Row],[insgesamt]]/$D$14</f>
        <v>1.0263531258490059E-3</v>
      </c>
      <c r="I54" s="14">
        <f>ROUND($B$5*Table25[[#This Row],[Insgesamt Normiert]],0)</f>
        <v>0</v>
      </c>
    </row>
    <row r="55" spans="1:9">
      <c r="A55">
        <v>41</v>
      </c>
      <c r="B55" t="s">
        <v>541</v>
      </c>
      <c r="C55" t="s">
        <v>19475</v>
      </c>
      <c r="D55">
        <v>1.4</v>
      </c>
      <c r="E55" t="s">
        <v>19435</v>
      </c>
      <c r="F55" t="s">
        <v>19435</v>
      </c>
      <c r="G55">
        <v>1.4</v>
      </c>
      <c r="H55">
        <f>Table25[[#This Row],[insgesamt]]/$D$14</f>
        <v>4.2261599299664947E-4</v>
      </c>
      <c r="I55" s="14">
        <f>ROUND($B$5*Table25[[#This Row],[Insgesamt Normiert]],0)</f>
        <v>0</v>
      </c>
    </row>
    <row r="56" spans="1:9">
      <c r="A56">
        <v>42</v>
      </c>
      <c r="B56" t="s">
        <v>543</v>
      </c>
      <c r="C56" t="s">
        <v>19476</v>
      </c>
      <c r="D56">
        <v>8.6</v>
      </c>
      <c r="E56">
        <v>2.4</v>
      </c>
      <c r="F56" t="s">
        <v>19435</v>
      </c>
      <c r="G56">
        <v>6.1</v>
      </c>
      <c r="H56">
        <f>Table25[[#This Row],[insgesamt]]/$D$14</f>
        <v>2.5960696712651328E-3</v>
      </c>
      <c r="I56" s="14">
        <f>ROUND($B$5*Table25[[#This Row],[Insgesamt Normiert]],0)</f>
        <v>1</v>
      </c>
    </row>
    <row r="57" spans="1:9">
      <c r="A57">
        <v>43</v>
      </c>
      <c r="B57" t="s">
        <v>544</v>
      </c>
      <c r="C57" t="s">
        <v>19477</v>
      </c>
      <c r="D57">
        <v>0.8</v>
      </c>
      <c r="E57">
        <v>0.8</v>
      </c>
      <c r="F57" t="s">
        <v>19435</v>
      </c>
      <c r="G57">
        <v>0</v>
      </c>
      <c r="H57">
        <f>Table25[[#This Row],[insgesamt]]/$D$14</f>
        <v>2.4149485314094261E-4</v>
      </c>
      <c r="I57" s="14">
        <f>ROUND($B$5*Table25[[#This Row],[Insgesamt Normiert]],0)</f>
        <v>0</v>
      </c>
    </row>
    <row r="58" spans="1:9">
      <c r="A58">
        <v>44</v>
      </c>
      <c r="B58" t="s">
        <v>546</v>
      </c>
      <c r="C58" t="s">
        <v>19478</v>
      </c>
      <c r="D58">
        <v>2.4</v>
      </c>
      <c r="E58">
        <v>1.1000000000000001</v>
      </c>
      <c r="F58" t="s">
        <v>19435</v>
      </c>
      <c r="G58">
        <v>1.2</v>
      </c>
      <c r="H58">
        <f>Table25[[#This Row],[insgesamt]]/$D$14</f>
        <v>7.2448455942282768E-4</v>
      </c>
      <c r="I58" s="14">
        <f>ROUND($B$5*Table25[[#This Row],[Insgesamt Normiert]],0)</f>
        <v>0</v>
      </c>
    </row>
    <row r="59" spans="1:9">
      <c r="A59">
        <v>45</v>
      </c>
      <c r="B59" t="s">
        <v>548</v>
      </c>
      <c r="C59" t="s">
        <v>19479</v>
      </c>
      <c r="D59">
        <v>1.6</v>
      </c>
      <c r="E59">
        <v>0.1</v>
      </c>
      <c r="F59" t="s">
        <v>19435</v>
      </c>
      <c r="G59">
        <v>1.6</v>
      </c>
      <c r="H59">
        <f>Table25[[#This Row],[insgesamt]]/$D$14</f>
        <v>4.8298970628188521E-4</v>
      </c>
      <c r="I59" s="14">
        <f>ROUND($B$5*Table25[[#This Row],[Insgesamt Normiert]],0)</f>
        <v>0</v>
      </c>
    </row>
    <row r="60" spans="1:9">
      <c r="A60">
        <v>46</v>
      </c>
      <c r="B60" t="s">
        <v>550</v>
      </c>
      <c r="C60" t="s">
        <v>19480</v>
      </c>
      <c r="D60">
        <v>0.9</v>
      </c>
      <c r="E60">
        <v>0.3</v>
      </c>
      <c r="F60" t="s">
        <v>19435</v>
      </c>
      <c r="G60">
        <v>0.6</v>
      </c>
      <c r="H60">
        <f>Table25[[#This Row],[insgesamt]]/$D$14</f>
        <v>2.7168170978356039E-4</v>
      </c>
      <c r="I60" s="14">
        <f>ROUND($B$5*Table25[[#This Row],[Insgesamt Normiert]],0)</f>
        <v>0</v>
      </c>
    </row>
    <row r="61" spans="1:9">
      <c r="A61">
        <v>47</v>
      </c>
      <c r="B61" t="s">
        <v>552</v>
      </c>
      <c r="C61" t="s">
        <v>19481</v>
      </c>
      <c r="D61">
        <v>8.3000000000000007</v>
      </c>
      <c r="E61">
        <v>0.1</v>
      </c>
      <c r="F61" t="s">
        <v>19435</v>
      </c>
      <c r="G61">
        <v>8.3000000000000007</v>
      </c>
      <c r="H61">
        <f>Table25[[#This Row],[insgesamt]]/$D$14</f>
        <v>2.5055091013372797E-3</v>
      </c>
      <c r="I61" s="14">
        <f>ROUND($B$5*Table25[[#This Row],[Insgesamt Normiert]],0)</f>
        <v>1</v>
      </c>
    </row>
    <row r="62" spans="1:9">
      <c r="A62">
        <v>48</v>
      </c>
      <c r="B62" t="s">
        <v>554</v>
      </c>
      <c r="C62" t="s">
        <v>19482</v>
      </c>
      <c r="D62">
        <v>7.4</v>
      </c>
      <c r="E62">
        <v>0.1</v>
      </c>
      <c r="F62" t="s">
        <v>19435</v>
      </c>
      <c r="G62">
        <v>7.4</v>
      </c>
      <c r="H62">
        <f>Table25[[#This Row],[insgesamt]]/$D$14</f>
        <v>2.233827391553719E-3</v>
      </c>
      <c r="I62" s="14">
        <f>ROUND($B$5*Table25[[#This Row],[Insgesamt Normiert]],0)</f>
        <v>1</v>
      </c>
    </row>
    <row r="63" spans="1:9">
      <c r="A63">
        <v>49</v>
      </c>
      <c r="B63" t="s">
        <v>556</v>
      </c>
      <c r="C63" t="s">
        <v>19483</v>
      </c>
      <c r="D63">
        <v>1.6</v>
      </c>
      <c r="E63" t="s">
        <v>19435</v>
      </c>
      <c r="F63" t="s">
        <v>19435</v>
      </c>
      <c r="G63">
        <v>1.6</v>
      </c>
      <c r="H63">
        <f>Table25[[#This Row],[insgesamt]]/$D$14</f>
        <v>4.8298970628188521E-4</v>
      </c>
      <c r="I63" s="14">
        <f>ROUND($B$5*Table25[[#This Row],[Insgesamt Normiert]],0)</f>
        <v>0</v>
      </c>
    </row>
    <row r="64" spans="1:9">
      <c r="A64">
        <v>50</v>
      </c>
      <c r="B64" t="s">
        <v>558</v>
      </c>
      <c r="C64" t="s">
        <v>19484</v>
      </c>
      <c r="D64">
        <v>8.1</v>
      </c>
      <c r="E64">
        <v>0.2</v>
      </c>
      <c r="F64" t="s">
        <v>19435</v>
      </c>
      <c r="G64">
        <v>7.9</v>
      </c>
      <c r="H64">
        <f>Table25[[#This Row],[insgesamt]]/$D$14</f>
        <v>2.4451353880520434E-3</v>
      </c>
      <c r="I64" s="14">
        <f>ROUND($B$5*Table25[[#This Row],[Insgesamt Normiert]],0)</f>
        <v>1</v>
      </c>
    </row>
    <row r="65" spans="1:9">
      <c r="A65">
        <v>51</v>
      </c>
      <c r="B65" t="s">
        <v>84</v>
      </c>
      <c r="C65" t="s">
        <v>19485</v>
      </c>
      <c r="D65">
        <v>6.4</v>
      </c>
      <c r="E65">
        <v>0.2</v>
      </c>
      <c r="F65" t="s">
        <v>19435</v>
      </c>
      <c r="G65">
        <v>6.2</v>
      </c>
      <c r="H65">
        <f>Table25[[#This Row],[insgesamt]]/$D$14</f>
        <v>1.9319588251275408E-3</v>
      </c>
      <c r="I65" s="14">
        <f>ROUND($B$5*Table25[[#This Row],[Insgesamt Normiert]],0)</f>
        <v>0</v>
      </c>
    </row>
    <row r="66" spans="1:9">
      <c r="A66">
        <v>52</v>
      </c>
      <c r="B66" t="s">
        <v>561</v>
      </c>
      <c r="C66" t="s">
        <v>19486</v>
      </c>
      <c r="D66">
        <v>0.3</v>
      </c>
      <c r="E66" t="s">
        <v>19435</v>
      </c>
      <c r="F66" t="s">
        <v>19435</v>
      </c>
      <c r="G66">
        <v>0.3</v>
      </c>
      <c r="H66">
        <f>Table25[[#This Row],[insgesamt]]/$D$14</f>
        <v>9.056056992785346E-5</v>
      </c>
      <c r="I66" s="14">
        <f>ROUND($B$5*Table25[[#This Row],[Insgesamt Normiert]],0)</f>
        <v>0</v>
      </c>
    </row>
    <row r="67" spans="1:9">
      <c r="A67">
        <v>53</v>
      </c>
      <c r="B67" t="s">
        <v>563</v>
      </c>
      <c r="C67" t="s">
        <v>19487</v>
      </c>
      <c r="D67">
        <v>5.3</v>
      </c>
      <c r="E67">
        <v>1.2</v>
      </c>
      <c r="F67" t="s">
        <v>19435</v>
      </c>
      <c r="G67">
        <v>4.0999999999999996</v>
      </c>
      <c r="H67">
        <f>Table25[[#This Row],[insgesamt]]/$D$14</f>
        <v>1.5999034020587445E-3</v>
      </c>
      <c r="I67" s="14">
        <f>ROUND($B$5*Table25[[#This Row],[Insgesamt Normiert]],0)</f>
        <v>0</v>
      </c>
    </row>
    <row r="68" spans="1:9">
      <c r="A68">
        <v>54</v>
      </c>
      <c r="B68" t="s">
        <v>565</v>
      </c>
      <c r="C68" t="s">
        <v>19488</v>
      </c>
      <c r="D68">
        <v>3.2</v>
      </c>
      <c r="E68" t="s">
        <v>19435</v>
      </c>
      <c r="F68" t="s">
        <v>19435</v>
      </c>
      <c r="G68">
        <v>3.2</v>
      </c>
      <c r="H68">
        <f>Table25[[#This Row],[insgesamt]]/$D$14</f>
        <v>9.6597941256377042E-4</v>
      </c>
      <c r="I68" s="14">
        <f>ROUND($B$5*Table25[[#This Row],[Insgesamt Normiert]],0)</f>
        <v>0</v>
      </c>
    </row>
    <row r="69" spans="1:9">
      <c r="A69">
        <v>55</v>
      </c>
      <c r="B69" t="s">
        <v>567</v>
      </c>
      <c r="C69" t="s">
        <v>19489</v>
      </c>
      <c r="D69">
        <v>3.1</v>
      </c>
      <c r="E69" t="s">
        <v>19435</v>
      </c>
      <c r="F69" t="s">
        <v>19435</v>
      </c>
      <c r="G69">
        <v>3.1</v>
      </c>
      <c r="H69">
        <f>Table25[[#This Row],[insgesamt]]/$D$14</f>
        <v>9.357925559211525E-4</v>
      </c>
      <c r="I69" s="14">
        <f>ROUND($B$5*Table25[[#This Row],[Insgesamt Normiert]],0)</f>
        <v>0</v>
      </c>
    </row>
    <row r="70" spans="1:9">
      <c r="A70">
        <v>56</v>
      </c>
      <c r="B70" t="s">
        <v>86</v>
      </c>
      <c r="C70" t="s">
        <v>19490</v>
      </c>
      <c r="D70">
        <v>5</v>
      </c>
      <c r="E70">
        <v>0.7</v>
      </c>
      <c r="F70" t="s">
        <v>19435</v>
      </c>
      <c r="G70">
        <v>4.2</v>
      </c>
      <c r="H70">
        <f>Table25[[#This Row],[insgesamt]]/$D$14</f>
        <v>1.5093428321308912E-3</v>
      </c>
      <c r="I70" s="14">
        <f>ROUND($B$5*Table25[[#This Row],[Insgesamt Normiert]],0)</f>
        <v>0</v>
      </c>
    </row>
    <row r="71" spans="1:9">
      <c r="A71">
        <v>57</v>
      </c>
      <c r="B71" t="s">
        <v>570</v>
      </c>
      <c r="C71" t="s">
        <v>19491</v>
      </c>
      <c r="D71">
        <v>9.6999999999999993</v>
      </c>
      <c r="E71">
        <v>0.2</v>
      </c>
      <c r="F71" t="s">
        <v>19435</v>
      </c>
      <c r="G71">
        <v>9.5</v>
      </c>
      <c r="H71">
        <f>Table25[[#This Row],[insgesamt]]/$D$14</f>
        <v>2.9281250943339284E-3</v>
      </c>
      <c r="I71" s="14">
        <f>ROUND($B$5*Table25[[#This Row],[Insgesamt Normiert]],0)</f>
        <v>1</v>
      </c>
    </row>
    <row r="72" spans="1:9">
      <c r="A72">
        <v>58</v>
      </c>
      <c r="B72" t="s">
        <v>572</v>
      </c>
      <c r="C72" t="s">
        <v>19492</v>
      </c>
      <c r="D72">
        <v>31.6</v>
      </c>
      <c r="E72">
        <v>19.600000000000001</v>
      </c>
      <c r="F72" t="s">
        <v>19435</v>
      </c>
      <c r="G72">
        <v>12</v>
      </c>
      <c r="H72">
        <f>Table25[[#This Row],[insgesamt]]/$D$14</f>
        <v>9.5390466990672319E-3</v>
      </c>
      <c r="I72" s="14">
        <f>ROUND($B$5*Table25[[#This Row],[Insgesamt Normiert]],0)</f>
        <v>2</v>
      </c>
    </row>
    <row r="73" spans="1:9">
      <c r="A73">
        <v>59</v>
      </c>
      <c r="B73" t="s">
        <v>574</v>
      </c>
      <c r="C73" t="s">
        <v>19493</v>
      </c>
      <c r="D73">
        <v>1.5</v>
      </c>
      <c r="E73" t="s">
        <v>19435</v>
      </c>
      <c r="F73" t="s">
        <v>19435</v>
      </c>
      <c r="G73">
        <v>1.5</v>
      </c>
      <c r="H73">
        <f>Table25[[#This Row],[insgesamt]]/$D$14</f>
        <v>4.5280284963926734E-4</v>
      </c>
      <c r="I73" s="14">
        <f>ROUND($B$5*Table25[[#This Row],[Insgesamt Normiert]],0)</f>
        <v>0</v>
      </c>
    </row>
    <row r="74" spans="1:9">
      <c r="A74">
        <v>60</v>
      </c>
      <c r="B74" t="s">
        <v>576</v>
      </c>
      <c r="C74" t="s">
        <v>19494</v>
      </c>
      <c r="D74">
        <v>1.4</v>
      </c>
      <c r="E74" t="s">
        <v>19435</v>
      </c>
      <c r="F74" t="s">
        <v>19435</v>
      </c>
      <c r="G74">
        <v>1.4</v>
      </c>
      <c r="H74">
        <f>Table25[[#This Row],[insgesamt]]/$D$14</f>
        <v>4.2261599299664947E-4</v>
      </c>
      <c r="I74" s="14">
        <f>ROUND($B$5*Table25[[#This Row],[Insgesamt Normiert]],0)</f>
        <v>0</v>
      </c>
    </row>
    <row r="75" spans="1:9">
      <c r="A75">
        <v>61</v>
      </c>
      <c r="B75" t="s">
        <v>578</v>
      </c>
      <c r="C75" t="s">
        <v>19495</v>
      </c>
      <c r="D75">
        <v>1.6</v>
      </c>
      <c r="E75">
        <v>0</v>
      </c>
      <c r="F75" t="s">
        <v>19435</v>
      </c>
      <c r="G75">
        <v>1.5</v>
      </c>
      <c r="H75">
        <f>Table25[[#This Row],[insgesamt]]/$D$14</f>
        <v>4.8298970628188521E-4</v>
      </c>
      <c r="I75" s="14">
        <f>ROUND($B$5*Table25[[#This Row],[Insgesamt Normiert]],0)</f>
        <v>0</v>
      </c>
    </row>
    <row r="76" spans="1:9">
      <c r="A76">
        <v>62</v>
      </c>
      <c r="B76" t="s">
        <v>418</v>
      </c>
      <c r="C76" t="s">
        <v>19496</v>
      </c>
      <c r="D76">
        <v>23</v>
      </c>
      <c r="E76">
        <v>0.4</v>
      </c>
      <c r="F76">
        <v>7.7</v>
      </c>
      <c r="G76">
        <v>14.9</v>
      </c>
      <c r="H76">
        <f>Table25[[#This Row],[insgesamt]]/$D$14</f>
        <v>6.9429770278020995E-3</v>
      </c>
      <c r="I76" s="14">
        <f>ROUND($B$5*Table25[[#This Row],[Insgesamt Normiert]],0)</f>
        <v>2</v>
      </c>
    </row>
    <row r="77" spans="1:9">
      <c r="A77">
        <v>63</v>
      </c>
      <c r="B77" t="s">
        <v>420</v>
      </c>
      <c r="C77" t="s">
        <v>19497</v>
      </c>
      <c r="D77">
        <v>3.9</v>
      </c>
      <c r="E77">
        <v>0.3</v>
      </c>
      <c r="F77" t="s">
        <v>19435</v>
      </c>
      <c r="G77">
        <v>3.6</v>
      </c>
      <c r="H77">
        <f>Table25[[#This Row],[insgesamt]]/$D$14</f>
        <v>1.1772874090620951E-3</v>
      </c>
      <c r="I77" s="14">
        <f>ROUND($B$5*Table25[[#This Row],[Insgesamt Normiert]],0)</f>
        <v>0</v>
      </c>
    </row>
    <row r="78" spans="1:9">
      <c r="A78">
        <v>64</v>
      </c>
      <c r="B78" t="s">
        <v>581</v>
      </c>
      <c r="C78" t="s">
        <v>19498</v>
      </c>
      <c r="D78">
        <v>53.2</v>
      </c>
      <c r="E78">
        <v>22.5</v>
      </c>
      <c r="F78">
        <v>12.4</v>
      </c>
      <c r="G78">
        <v>18.3</v>
      </c>
      <c r="H78">
        <f>Table25[[#This Row],[insgesamt]]/$D$14</f>
        <v>1.6059407733872683E-2</v>
      </c>
      <c r="I78" s="14">
        <f>ROUND($B$5*Table25[[#This Row],[Insgesamt Normiert]],0)</f>
        <v>4</v>
      </c>
    </row>
    <row r="79" spans="1:9">
      <c r="A79">
        <v>65</v>
      </c>
      <c r="B79" t="s">
        <v>583</v>
      </c>
      <c r="C79" t="s">
        <v>19499</v>
      </c>
      <c r="D79">
        <v>15.4</v>
      </c>
      <c r="E79">
        <v>2.1</v>
      </c>
      <c r="F79">
        <v>2.9</v>
      </c>
      <c r="G79">
        <v>10.4</v>
      </c>
      <c r="H79">
        <f>Table25[[#This Row],[insgesamt]]/$D$14</f>
        <v>4.6487759229631451E-3</v>
      </c>
      <c r="I79" s="14">
        <f>ROUND($B$5*Table25[[#This Row],[Insgesamt Normiert]],0)</f>
        <v>1</v>
      </c>
    </row>
    <row r="80" spans="1:9">
      <c r="A80">
        <v>66</v>
      </c>
      <c r="B80" t="s">
        <v>585</v>
      </c>
      <c r="C80" t="s">
        <v>19500</v>
      </c>
      <c r="D80">
        <v>23.1</v>
      </c>
      <c r="E80">
        <v>3.9</v>
      </c>
      <c r="F80">
        <v>6.2</v>
      </c>
      <c r="G80">
        <v>13</v>
      </c>
      <c r="H80">
        <f>Table25[[#This Row],[insgesamt]]/$D$14</f>
        <v>6.9731638844447172E-3</v>
      </c>
      <c r="I80" s="14">
        <f>ROUND($B$5*Table25[[#This Row],[Insgesamt Normiert]],0)</f>
        <v>2</v>
      </c>
    </row>
    <row r="81" spans="1:9">
      <c r="A81">
        <v>67</v>
      </c>
      <c r="B81" t="s">
        <v>587</v>
      </c>
      <c r="C81" t="s">
        <v>19501</v>
      </c>
      <c r="D81">
        <v>7.2</v>
      </c>
      <c r="E81">
        <v>0.8</v>
      </c>
      <c r="F81">
        <v>2.2999999999999998</v>
      </c>
      <c r="G81">
        <v>4.0999999999999996</v>
      </c>
      <c r="H81">
        <f>Table25[[#This Row],[insgesamt]]/$D$14</f>
        <v>2.1734536782684831E-3</v>
      </c>
      <c r="I81" s="14">
        <f>ROUND($B$5*Table25[[#This Row],[Insgesamt Normiert]],0)</f>
        <v>0</v>
      </c>
    </row>
    <row r="82" spans="1:9">
      <c r="A82">
        <v>68</v>
      </c>
      <c r="B82" t="s">
        <v>589</v>
      </c>
      <c r="C82" t="s">
        <v>19502</v>
      </c>
      <c r="D82">
        <v>10.3</v>
      </c>
      <c r="E82">
        <v>0.8</v>
      </c>
      <c r="F82" t="s">
        <v>19435</v>
      </c>
      <c r="G82">
        <v>9.5</v>
      </c>
      <c r="H82">
        <f>Table25[[#This Row],[insgesamt]]/$D$14</f>
        <v>3.109246234189636E-3</v>
      </c>
      <c r="I82" s="14">
        <f>ROUND($B$5*Table25[[#This Row],[Insgesamt Normiert]],0)</f>
        <v>1</v>
      </c>
    </row>
    <row r="83" spans="1:9">
      <c r="A83">
        <v>69</v>
      </c>
      <c r="B83" t="s">
        <v>591</v>
      </c>
      <c r="C83" t="s">
        <v>19503</v>
      </c>
      <c r="D83">
        <v>6.3</v>
      </c>
      <c r="E83">
        <v>1.6</v>
      </c>
      <c r="F83">
        <v>1.7</v>
      </c>
      <c r="G83">
        <v>3.1</v>
      </c>
      <c r="H83">
        <f>Table25[[#This Row],[insgesamt]]/$D$14</f>
        <v>1.9017719684849227E-3</v>
      </c>
      <c r="I83" s="14">
        <f>ROUND($B$5*Table25[[#This Row],[Insgesamt Normiert]],0)</f>
        <v>0</v>
      </c>
    </row>
    <row r="84" spans="1:9">
      <c r="A84">
        <v>70</v>
      </c>
      <c r="B84" t="s">
        <v>593</v>
      </c>
      <c r="C84" t="s">
        <v>19504</v>
      </c>
      <c r="D84">
        <v>10.5</v>
      </c>
      <c r="E84">
        <v>0.7</v>
      </c>
      <c r="F84">
        <v>0.5</v>
      </c>
      <c r="G84">
        <v>9.3000000000000007</v>
      </c>
      <c r="H84">
        <f>Table25[[#This Row],[insgesamt]]/$D$14</f>
        <v>3.1696199474748714E-3</v>
      </c>
      <c r="I84" s="14">
        <f>ROUND($B$5*Table25[[#This Row],[Insgesamt Normiert]],0)</f>
        <v>1</v>
      </c>
    </row>
    <row r="85" spans="1:9">
      <c r="A85">
        <v>71</v>
      </c>
      <c r="B85" t="s">
        <v>595</v>
      </c>
      <c r="C85" t="s">
        <v>19505</v>
      </c>
      <c r="D85">
        <v>4.4000000000000004</v>
      </c>
      <c r="E85">
        <v>0.6</v>
      </c>
      <c r="F85" t="s">
        <v>19435</v>
      </c>
      <c r="G85">
        <v>3.8</v>
      </c>
      <c r="H85">
        <f>Table25[[#This Row],[insgesamt]]/$D$14</f>
        <v>1.3282216922751843E-3</v>
      </c>
      <c r="I85" s="14">
        <f>ROUND($B$5*Table25[[#This Row],[Insgesamt Normiert]],0)</f>
        <v>0</v>
      </c>
    </row>
    <row r="86" spans="1:9">
      <c r="A86">
        <v>72</v>
      </c>
      <c r="B86" t="s">
        <v>597</v>
      </c>
      <c r="C86" t="s">
        <v>19506</v>
      </c>
      <c r="D86">
        <v>5.5</v>
      </c>
      <c r="E86">
        <v>0.6</v>
      </c>
      <c r="F86" t="s">
        <v>19435</v>
      </c>
      <c r="G86">
        <v>4.9000000000000004</v>
      </c>
      <c r="H86">
        <f>Table25[[#This Row],[insgesamt]]/$D$14</f>
        <v>1.6602771153439802E-3</v>
      </c>
      <c r="I86" s="14">
        <f>ROUND($B$5*Table25[[#This Row],[Insgesamt Normiert]],0)</f>
        <v>0</v>
      </c>
    </row>
    <row r="87" spans="1:9">
      <c r="A87">
        <v>73</v>
      </c>
      <c r="B87" t="s">
        <v>599</v>
      </c>
      <c r="C87" t="s">
        <v>19507</v>
      </c>
      <c r="D87">
        <v>17.399999999999999</v>
      </c>
      <c r="E87">
        <v>1.3</v>
      </c>
      <c r="F87">
        <v>1.6</v>
      </c>
      <c r="G87">
        <v>14.5</v>
      </c>
      <c r="H87">
        <f>Table25[[#This Row],[insgesamt]]/$D$14</f>
        <v>5.252513055815501E-3</v>
      </c>
      <c r="I87" s="14">
        <f>ROUND($B$5*Table25[[#This Row],[Insgesamt Normiert]],0)</f>
        <v>1</v>
      </c>
    </row>
    <row r="88" spans="1:9">
      <c r="A88">
        <v>74</v>
      </c>
      <c r="B88" t="s">
        <v>601</v>
      </c>
      <c r="C88" t="s">
        <v>19508</v>
      </c>
      <c r="D88">
        <v>6.3</v>
      </c>
      <c r="E88">
        <v>0.5</v>
      </c>
      <c r="F88" t="s">
        <v>19435</v>
      </c>
      <c r="G88">
        <v>5.8</v>
      </c>
      <c r="H88">
        <f>Table25[[#This Row],[insgesamt]]/$D$14</f>
        <v>1.9017719684849227E-3</v>
      </c>
      <c r="I88" s="14">
        <f>ROUND($B$5*Table25[[#This Row],[Insgesamt Normiert]],0)</f>
        <v>0</v>
      </c>
    </row>
    <row r="89" spans="1:9">
      <c r="A89">
        <v>75</v>
      </c>
      <c r="B89" t="s">
        <v>603</v>
      </c>
      <c r="C89" t="s">
        <v>19509</v>
      </c>
      <c r="D89">
        <v>19.5</v>
      </c>
      <c r="E89">
        <v>2.2000000000000002</v>
      </c>
      <c r="F89">
        <v>0.2</v>
      </c>
      <c r="G89">
        <v>17.100000000000001</v>
      </c>
      <c r="H89">
        <f>Table25[[#This Row],[insgesamt]]/$D$14</f>
        <v>5.8864370453104754E-3</v>
      </c>
      <c r="I89" s="14">
        <f>ROUND($B$5*Table25[[#This Row],[Insgesamt Normiert]],0)</f>
        <v>1</v>
      </c>
    </row>
    <row r="90" spans="1:9">
      <c r="A90">
        <v>76</v>
      </c>
      <c r="B90" t="s">
        <v>605</v>
      </c>
      <c r="C90" t="s">
        <v>19510</v>
      </c>
      <c r="D90">
        <v>15.2</v>
      </c>
      <c r="E90">
        <v>3</v>
      </c>
      <c r="F90">
        <v>0.9</v>
      </c>
      <c r="G90">
        <v>11.3</v>
      </c>
      <c r="H90">
        <f>Table25[[#This Row],[insgesamt]]/$D$14</f>
        <v>4.5884022096779088E-3</v>
      </c>
      <c r="I90" s="14">
        <f>ROUND($B$5*Table25[[#This Row],[Insgesamt Normiert]],0)</f>
        <v>1</v>
      </c>
    </row>
    <row r="91" spans="1:9">
      <c r="A91">
        <v>77</v>
      </c>
      <c r="B91" t="s">
        <v>607</v>
      </c>
      <c r="C91" t="s">
        <v>19511</v>
      </c>
      <c r="D91">
        <v>7.7</v>
      </c>
      <c r="E91">
        <v>0.6</v>
      </c>
      <c r="F91">
        <v>0.1</v>
      </c>
      <c r="G91">
        <v>7</v>
      </c>
      <c r="H91">
        <f>Table25[[#This Row],[insgesamt]]/$D$14</f>
        <v>2.3243879614815726E-3</v>
      </c>
      <c r="I91" s="14">
        <f>ROUND($B$5*Table25[[#This Row],[Insgesamt Normiert]],0)</f>
        <v>1</v>
      </c>
    </row>
    <row r="92" spans="1:9">
      <c r="A92">
        <v>78</v>
      </c>
      <c r="B92" t="s">
        <v>609</v>
      </c>
      <c r="C92" t="s">
        <v>19512</v>
      </c>
      <c r="D92">
        <v>10</v>
      </c>
      <c r="E92">
        <v>1</v>
      </c>
      <c r="F92">
        <v>0.1</v>
      </c>
      <c r="G92">
        <v>8.9</v>
      </c>
      <c r="H92">
        <f>Table25[[#This Row],[insgesamt]]/$D$14</f>
        <v>3.0186856642617824E-3</v>
      </c>
      <c r="I92" s="14">
        <f>ROUND($B$5*Table25[[#This Row],[Insgesamt Normiert]],0)</f>
        <v>1</v>
      </c>
    </row>
    <row r="93" spans="1:9">
      <c r="A93">
        <v>79</v>
      </c>
      <c r="B93" t="s">
        <v>611</v>
      </c>
      <c r="C93" t="s">
        <v>19513</v>
      </c>
      <c r="D93">
        <v>17.8</v>
      </c>
      <c r="E93">
        <v>0.9</v>
      </c>
      <c r="F93">
        <v>3.6</v>
      </c>
      <c r="G93">
        <v>13.3</v>
      </c>
      <c r="H93">
        <f>Table25[[#This Row],[insgesamt]]/$D$14</f>
        <v>5.3732604823859727E-3</v>
      </c>
      <c r="I93" s="14">
        <f>ROUND($B$5*Table25[[#This Row],[Insgesamt Normiert]],0)</f>
        <v>1</v>
      </c>
    </row>
    <row r="94" spans="1:9">
      <c r="A94">
        <v>80</v>
      </c>
      <c r="B94" t="s">
        <v>613</v>
      </c>
      <c r="C94" t="s">
        <v>19514</v>
      </c>
      <c r="D94">
        <v>43.7</v>
      </c>
      <c r="E94">
        <v>7</v>
      </c>
      <c r="F94">
        <v>15.3</v>
      </c>
      <c r="G94">
        <v>21.4</v>
      </c>
      <c r="H94">
        <f>Table25[[#This Row],[insgesamt]]/$D$14</f>
        <v>1.319165635282399E-2</v>
      </c>
      <c r="I94" s="14">
        <f>ROUND($B$5*Table25[[#This Row],[Insgesamt Normiert]],0)</f>
        <v>3</v>
      </c>
    </row>
    <row r="95" spans="1:9" ht="14.4" customHeight="1">
      <c r="A95">
        <v>81</v>
      </c>
      <c r="B95" t="s">
        <v>615</v>
      </c>
      <c r="C95" t="s">
        <v>19515</v>
      </c>
      <c r="D95">
        <v>7</v>
      </c>
      <c r="E95">
        <v>0.5</v>
      </c>
      <c r="F95" t="s">
        <v>19435</v>
      </c>
      <c r="G95">
        <v>6.5</v>
      </c>
      <c r="H95">
        <f>Table25[[#This Row],[insgesamt]]/$D$14</f>
        <v>2.1130799649832477E-3</v>
      </c>
      <c r="I95" s="14">
        <f>ROUND($B$5*Table25[[#This Row],[Insgesamt Normiert]],0)</f>
        <v>0</v>
      </c>
    </row>
    <row r="96" spans="1:9" ht="14.4" customHeight="1">
      <c r="A96">
        <v>82</v>
      </c>
      <c r="B96" t="s">
        <v>617</v>
      </c>
      <c r="C96" t="s">
        <v>19517</v>
      </c>
      <c r="D96">
        <v>8.8000000000000007</v>
      </c>
      <c r="E96">
        <v>1.1000000000000001</v>
      </c>
      <c r="F96" t="s">
        <v>19435</v>
      </c>
      <c r="G96">
        <v>7.8</v>
      </c>
      <c r="H96">
        <f>Table25[[#This Row],[insgesamt]]/$D$14</f>
        <v>2.6564433845503686E-3</v>
      </c>
      <c r="I96" s="14">
        <f>ROUND($B$5*Table25[[#This Row],[Insgesamt Normiert]],0)</f>
        <v>1</v>
      </c>
    </row>
    <row r="97" spans="1:9" ht="14.4" customHeight="1">
      <c r="A97">
        <v>83</v>
      </c>
      <c r="B97" t="s">
        <v>619</v>
      </c>
      <c r="C97" t="s">
        <v>19518</v>
      </c>
      <c r="D97">
        <v>12.7</v>
      </c>
      <c r="E97">
        <v>2.8</v>
      </c>
      <c r="F97">
        <v>1.2</v>
      </c>
      <c r="G97">
        <v>8.6999999999999993</v>
      </c>
      <c r="H97">
        <f>Table25[[#This Row],[insgesamt]]/$D$14</f>
        <v>3.8337307936124631E-3</v>
      </c>
      <c r="I97" s="14">
        <f>ROUND($B$5*Table25[[#This Row],[Insgesamt Normiert]],0)</f>
        <v>1</v>
      </c>
    </row>
    <row r="98" spans="1:9" ht="14.4" customHeight="1">
      <c r="A98">
        <v>84</v>
      </c>
      <c r="B98" t="s">
        <v>621</v>
      </c>
      <c r="C98" t="s">
        <v>19519</v>
      </c>
      <c r="D98">
        <v>7</v>
      </c>
      <c r="E98">
        <v>1.9</v>
      </c>
      <c r="F98" t="s">
        <v>19435</v>
      </c>
      <c r="G98">
        <v>5.0999999999999996</v>
      </c>
      <c r="H98">
        <f>Table25[[#This Row],[insgesamt]]/$D$14</f>
        <v>2.1130799649832477E-3</v>
      </c>
      <c r="I98" s="14">
        <f>ROUND($B$5*Table25[[#This Row],[Insgesamt Normiert]],0)</f>
        <v>0</v>
      </c>
    </row>
    <row r="99" spans="1:9" ht="14.4" customHeight="1">
      <c r="A99">
        <v>85</v>
      </c>
      <c r="B99" t="s">
        <v>623</v>
      </c>
      <c r="C99" t="s">
        <v>19520</v>
      </c>
      <c r="D99">
        <v>8.3000000000000007</v>
      </c>
      <c r="E99">
        <v>0.8</v>
      </c>
      <c r="F99" t="s">
        <v>19435</v>
      </c>
      <c r="G99">
        <v>7.6</v>
      </c>
      <c r="H99">
        <f>Table25[[#This Row],[insgesamt]]/$D$14</f>
        <v>2.5055091013372797E-3</v>
      </c>
      <c r="I99" s="14">
        <f>ROUND($B$5*Table25[[#This Row],[Insgesamt Normiert]],0)</f>
        <v>1</v>
      </c>
    </row>
    <row r="100" spans="1:9" ht="14.4" customHeight="1">
      <c r="A100">
        <v>86</v>
      </c>
      <c r="B100" t="s">
        <v>625</v>
      </c>
      <c r="C100" t="s">
        <v>19521</v>
      </c>
      <c r="D100">
        <v>8.5</v>
      </c>
      <c r="E100">
        <v>0.7</v>
      </c>
      <c r="F100" t="s">
        <v>19435</v>
      </c>
      <c r="G100">
        <v>7.9</v>
      </c>
      <c r="H100">
        <f>Table25[[#This Row],[insgesamt]]/$D$14</f>
        <v>2.5658828146225151E-3</v>
      </c>
      <c r="I100" s="14">
        <f>ROUND($B$5*Table25[[#This Row],[Insgesamt Normiert]],0)</f>
        <v>1</v>
      </c>
    </row>
    <row r="101" spans="1:9" ht="14.4" customHeight="1">
      <c r="A101">
        <v>87</v>
      </c>
      <c r="B101" t="s">
        <v>627</v>
      </c>
      <c r="C101" t="s">
        <v>19522</v>
      </c>
      <c r="D101">
        <v>9.4</v>
      </c>
      <c r="E101">
        <v>0.9</v>
      </c>
      <c r="F101">
        <v>0.4</v>
      </c>
      <c r="G101">
        <v>8.1999999999999993</v>
      </c>
      <c r="H101">
        <f>Table25[[#This Row],[insgesamt]]/$D$14</f>
        <v>2.8375645244060753E-3</v>
      </c>
      <c r="I101" s="14">
        <f>ROUND($B$5*Table25[[#This Row],[Insgesamt Normiert]],0)</f>
        <v>1</v>
      </c>
    </row>
    <row r="102" spans="1:9" ht="14.4" customHeight="1">
      <c r="A102">
        <v>88</v>
      </c>
      <c r="B102" t="s">
        <v>629</v>
      </c>
      <c r="C102" t="s">
        <v>19523</v>
      </c>
      <c r="D102">
        <v>21.9</v>
      </c>
      <c r="E102">
        <v>4.5999999999999996</v>
      </c>
      <c r="F102">
        <v>1.3</v>
      </c>
      <c r="G102">
        <v>15.9</v>
      </c>
      <c r="H102">
        <f>Table25[[#This Row],[insgesamt]]/$D$14</f>
        <v>6.610921604733303E-3</v>
      </c>
      <c r="I102" s="14">
        <f>ROUND($B$5*Table25[[#This Row],[Insgesamt Normiert]],0)</f>
        <v>2</v>
      </c>
    </row>
    <row r="103" spans="1:9" ht="14.4" customHeight="1">
      <c r="A103">
        <v>89</v>
      </c>
      <c r="B103" t="s">
        <v>88</v>
      </c>
      <c r="C103" t="s">
        <v>19516</v>
      </c>
      <c r="D103">
        <v>20.2</v>
      </c>
      <c r="E103">
        <v>1.4</v>
      </c>
      <c r="F103" t="s">
        <v>19435</v>
      </c>
      <c r="G103">
        <v>18.7</v>
      </c>
      <c r="H103">
        <f>Table25[[#This Row],[insgesamt]]/$D$14</f>
        <v>6.0977450418088002E-3</v>
      </c>
      <c r="I103" s="14">
        <f>ROUND($B$5*Table25[[#This Row],[Insgesamt Normiert]],0)</f>
        <v>1</v>
      </c>
    </row>
    <row r="104" spans="1:9" ht="14.4" customHeight="1">
      <c r="A104">
        <v>90</v>
      </c>
      <c r="B104" t="s">
        <v>633</v>
      </c>
      <c r="C104" t="s">
        <v>19524</v>
      </c>
      <c r="D104">
        <v>4.3</v>
      </c>
      <c r="E104">
        <v>0.1</v>
      </c>
      <c r="F104" t="s">
        <v>19435</v>
      </c>
      <c r="G104">
        <v>4.2</v>
      </c>
      <c r="H104">
        <f>Table25[[#This Row],[insgesamt]]/$D$14</f>
        <v>1.2980348356325664E-3</v>
      </c>
      <c r="I104" s="14">
        <f>ROUND($B$5*Table25[[#This Row],[Insgesamt Normiert]],0)</f>
        <v>0</v>
      </c>
    </row>
    <row r="105" spans="1:9" ht="14.4" customHeight="1">
      <c r="A105">
        <v>91</v>
      </c>
      <c r="B105" t="s">
        <v>635</v>
      </c>
      <c r="C105" t="s">
        <v>19525</v>
      </c>
      <c r="D105">
        <v>9.3000000000000007</v>
      </c>
      <c r="E105">
        <v>0.6</v>
      </c>
      <c r="F105">
        <v>2.2999999999999998</v>
      </c>
      <c r="G105">
        <v>6.4</v>
      </c>
      <c r="H105">
        <f>Table25[[#This Row],[insgesamt]]/$D$14</f>
        <v>2.8073776677634576E-3</v>
      </c>
      <c r="I105" s="14">
        <f>ROUND($B$5*Table25[[#This Row],[Insgesamt Normiert]],0)</f>
        <v>1</v>
      </c>
    </row>
    <row r="106" spans="1:9" ht="14.4" customHeight="1">
      <c r="A106">
        <v>92</v>
      </c>
      <c r="B106" t="s">
        <v>637</v>
      </c>
      <c r="C106" t="s">
        <v>19526</v>
      </c>
      <c r="D106">
        <v>12.8</v>
      </c>
      <c r="E106">
        <v>0.9</v>
      </c>
      <c r="F106" t="s">
        <v>19435</v>
      </c>
      <c r="G106">
        <v>11.9</v>
      </c>
      <c r="H106">
        <f>Table25[[#This Row],[insgesamt]]/$D$14</f>
        <v>3.8639176502550817E-3</v>
      </c>
      <c r="I106" s="14">
        <f>ROUND($B$5*Table25[[#This Row],[Insgesamt Normiert]],0)</f>
        <v>1</v>
      </c>
    </row>
    <row r="107" spans="1:9" ht="14.4" customHeight="1">
      <c r="A107">
        <v>93</v>
      </c>
      <c r="B107" t="s">
        <v>87</v>
      </c>
      <c r="C107" t="s">
        <v>19527</v>
      </c>
      <c r="D107">
        <v>6.3</v>
      </c>
      <c r="E107">
        <v>0.6</v>
      </c>
      <c r="F107" t="s">
        <v>19435</v>
      </c>
      <c r="G107">
        <v>5.7</v>
      </c>
      <c r="H107">
        <f>Table25[[#This Row],[insgesamt]]/$D$14</f>
        <v>1.9017719684849227E-3</v>
      </c>
      <c r="I107" s="14">
        <f>ROUND($B$5*Table25[[#This Row],[Insgesamt Normiert]],0)</f>
        <v>0</v>
      </c>
    </row>
    <row r="108" spans="1:9" ht="14.4" customHeight="1">
      <c r="A108">
        <v>94</v>
      </c>
      <c r="B108" t="s">
        <v>640</v>
      </c>
      <c r="C108" t="s">
        <v>19528</v>
      </c>
      <c r="D108">
        <v>3.4</v>
      </c>
      <c r="E108" t="s">
        <v>19435</v>
      </c>
      <c r="F108" t="s">
        <v>19435</v>
      </c>
      <c r="G108">
        <v>3.4</v>
      </c>
      <c r="H108">
        <f>Table25[[#This Row],[insgesamt]]/$D$14</f>
        <v>1.0263531258490059E-3</v>
      </c>
      <c r="I108" s="14">
        <f>ROUND($B$5*Table25[[#This Row],[Insgesamt Normiert]],0)</f>
        <v>0</v>
      </c>
    </row>
    <row r="109" spans="1:9" ht="14.4" customHeight="1">
      <c r="A109">
        <v>95</v>
      </c>
      <c r="B109" t="s">
        <v>642</v>
      </c>
      <c r="C109" t="s">
        <v>19529</v>
      </c>
      <c r="D109">
        <v>17.600000000000001</v>
      </c>
      <c r="E109">
        <v>1.6</v>
      </c>
      <c r="F109" t="s">
        <v>19435</v>
      </c>
      <c r="G109">
        <v>16.100000000000001</v>
      </c>
      <c r="H109">
        <f>Table25[[#This Row],[insgesamt]]/$D$14</f>
        <v>5.3128867691007373E-3</v>
      </c>
      <c r="I109" s="14">
        <f>ROUND($B$5*Table25[[#This Row],[Insgesamt Normiert]],0)</f>
        <v>1</v>
      </c>
    </row>
    <row r="110" spans="1:9" ht="14.4" customHeight="1">
      <c r="A110">
        <v>96</v>
      </c>
      <c r="B110" t="s">
        <v>644</v>
      </c>
      <c r="C110" t="s">
        <v>19530</v>
      </c>
      <c r="D110">
        <v>11.7</v>
      </c>
      <c r="E110">
        <v>1.5</v>
      </c>
      <c r="F110" t="s">
        <v>19435</v>
      </c>
      <c r="G110">
        <v>10.199999999999999</v>
      </c>
      <c r="H110">
        <f>Table25[[#This Row],[insgesamt]]/$D$14</f>
        <v>3.5318622271862852E-3</v>
      </c>
      <c r="I110" s="14">
        <f>ROUND($B$5*Table25[[#This Row],[Insgesamt Normiert]],0)</f>
        <v>1</v>
      </c>
    </row>
    <row r="111" spans="1:9" ht="14.4" customHeight="1">
      <c r="A111">
        <v>97</v>
      </c>
      <c r="B111" t="s">
        <v>646</v>
      </c>
      <c r="C111" t="s">
        <v>19531</v>
      </c>
      <c r="D111">
        <v>5.5</v>
      </c>
      <c r="E111">
        <v>0.5</v>
      </c>
      <c r="F111" t="s">
        <v>19435</v>
      </c>
      <c r="G111">
        <v>5</v>
      </c>
      <c r="H111">
        <f>Table25[[#This Row],[insgesamt]]/$D$14</f>
        <v>1.6602771153439802E-3</v>
      </c>
      <c r="I111" s="14">
        <f>ROUND($B$5*Table25[[#This Row],[Insgesamt Normiert]],0)</f>
        <v>0</v>
      </c>
    </row>
    <row r="112" spans="1:9" ht="14.4" customHeight="1">
      <c r="A112">
        <v>98</v>
      </c>
      <c r="B112" t="s">
        <v>648</v>
      </c>
      <c r="C112" t="s">
        <v>19532</v>
      </c>
      <c r="D112">
        <v>12.8</v>
      </c>
      <c r="E112">
        <v>0.3</v>
      </c>
      <c r="F112">
        <v>2.8</v>
      </c>
      <c r="G112">
        <v>9.6999999999999993</v>
      </c>
      <c r="H112">
        <f>Table25[[#This Row],[insgesamt]]/$D$14</f>
        <v>3.8639176502550817E-3</v>
      </c>
      <c r="I112" s="14">
        <f>ROUND($B$5*Table25[[#This Row],[Insgesamt Normiert]],0)</f>
        <v>1</v>
      </c>
    </row>
    <row r="113" spans="1:9" ht="14.4" customHeight="1">
      <c r="A113">
        <v>99</v>
      </c>
      <c r="B113" t="s">
        <v>650</v>
      </c>
      <c r="C113" t="s">
        <v>19533</v>
      </c>
      <c r="D113">
        <v>4.4000000000000004</v>
      </c>
      <c r="E113">
        <v>0.3</v>
      </c>
      <c r="F113" t="s">
        <v>19435</v>
      </c>
      <c r="G113">
        <v>4.0999999999999996</v>
      </c>
      <c r="H113">
        <f>Table25[[#This Row],[insgesamt]]/$D$14</f>
        <v>1.3282216922751843E-3</v>
      </c>
      <c r="I113" s="14">
        <f>ROUND($B$5*Table25[[#This Row],[Insgesamt Normiert]],0)</f>
        <v>0</v>
      </c>
    </row>
    <row r="114" spans="1:9" ht="14.4" customHeight="1">
      <c r="A114">
        <v>100</v>
      </c>
      <c r="B114" t="s">
        <v>652</v>
      </c>
      <c r="C114" t="s">
        <v>19534</v>
      </c>
      <c r="D114">
        <v>6.4</v>
      </c>
      <c r="E114">
        <v>0.6</v>
      </c>
      <c r="F114" t="s">
        <v>19435</v>
      </c>
      <c r="G114">
        <v>5.8</v>
      </c>
      <c r="H114">
        <f>Table25[[#This Row],[insgesamt]]/$D$14</f>
        <v>1.9319588251275408E-3</v>
      </c>
      <c r="I114" s="14">
        <f>ROUND($B$5*Table25[[#This Row],[Insgesamt Normiert]],0)</f>
        <v>0</v>
      </c>
    </row>
    <row r="115" spans="1:9" ht="14.4" customHeight="1">
      <c r="A115">
        <v>101</v>
      </c>
      <c r="B115" t="s">
        <v>654</v>
      </c>
      <c r="C115" t="s">
        <v>19535</v>
      </c>
      <c r="D115">
        <v>1.8</v>
      </c>
      <c r="E115">
        <v>0.6</v>
      </c>
      <c r="F115" t="s">
        <v>19435</v>
      </c>
      <c r="G115">
        <v>1.1000000000000001</v>
      </c>
      <c r="H115">
        <f>Table25[[#This Row],[insgesamt]]/$D$14</f>
        <v>5.4336341956712079E-4</v>
      </c>
      <c r="I115" s="14">
        <f>ROUND($B$5*Table25[[#This Row],[Insgesamt Normiert]],0)</f>
        <v>0</v>
      </c>
    </row>
    <row r="116" spans="1:9" ht="14.4" customHeight="1">
      <c r="A116">
        <v>102</v>
      </c>
      <c r="B116" t="s">
        <v>656</v>
      </c>
      <c r="C116" t="s">
        <v>19536</v>
      </c>
      <c r="D116">
        <v>11.1</v>
      </c>
      <c r="E116">
        <v>0.2</v>
      </c>
      <c r="F116" t="s">
        <v>19435</v>
      </c>
      <c r="G116">
        <v>10.9</v>
      </c>
      <c r="H116">
        <f>Table25[[#This Row],[insgesamt]]/$D$14</f>
        <v>3.3507410873305781E-3</v>
      </c>
      <c r="I116" s="14">
        <f>ROUND($B$5*Table25[[#This Row],[Insgesamt Normiert]],0)</f>
        <v>1</v>
      </c>
    </row>
    <row r="117" spans="1:9" ht="14.4" customHeight="1">
      <c r="A117">
        <v>103</v>
      </c>
      <c r="B117" t="s">
        <v>658</v>
      </c>
      <c r="C117" t="s">
        <v>19537</v>
      </c>
      <c r="D117">
        <v>8.9</v>
      </c>
      <c r="E117">
        <v>0.7</v>
      </c>
      <c r="F117" t="s">
        <v>19435</v>
      </c>
      <c r="G117">
        <v>8.1999999999999993</v>
      </c>
      <c r="H117">
        <f>Table25[[#This Row],[insgesamt]]/$D$14</f>
        <v>2.6866302411929863E-3</v>
      </c>
      <c r="I117" s="14">
        <f>ROUND($B$5*Table25[[#This Row],[Insgesamt Normiert]],0)</f>
        <v>1</v>
      </c>
    </row>
    <row r="118" spans="1:9" ht="14.4" customHeight="1">
      <c r="A118">
        <v>104</v>
      </c>
      <c r="B118" t="s">
        <v>660</v>
      </c>
      <c r="C118" t="s">
        <v>19538</v>
      </c>
      <c r="D118">
        <v>12.7</v>
      </c>
      <c r="E118">
        <v>0.5</v>
      </c>
      <c r="F118" t="s">
        <v>19435</v>
      </c>
      <c r="G118">
        <v>12.1</v>
      </c>
      <c r="H118">
        <f>Table25[[#This Row],[insgesamt]]/$D$14</f>
        <v>3.8337307936124631E-3</v>
      </c>
      <c r="I118" s="14">
        <f>ROUND($B$5*Table25[[#This Row],[Insgesamt Normiert]],0)</f>
        <v>1</v>
      </c>
    </row>
    <row r="119" spans="1:9" ht="14.4" customHeight="1">
      <c r="A119">
        <v>105</v>
      </c>
      <c r="B119" t="s">
        <v>662</v>
      </c>
      <c r="C119" t="s">
        <v>19539</v>
      </c>
      <c r="D119">
        <v>15.2</v>
      </c>
      <c r="E119">
        <v>1.9</v>
      </c>
      <c r="F119">
        <v>4.7</v>
      </c>
      <c r="G119">
        <v>8.6</v>
      </c>
      <c r="H119">
        <f>Table25[[#This Row],[insgesamt]]/$D$14</f>
        <v>4.5884022096779088E-3</v>
      </c>
      <c r="I119" s="14">
        <f>ROUND($B$5*Table25[[#This Row],[Insgesamt Normiert]],0)</f>
        <v>1</v>
      </c>
    </row>
    <row r="120" spans="1:9" ht="14.4" customHeight="1">
      <c r="A120">
        <v>106</v>
      </c>
      <c r="B120" t="s">
        <v>664</v>
      </c>
      <c r="C120" t="s">
        <v>19540</v>
      </c>
      <c r="D120">
        <v>23.9</v>
      </c>
      <c r="E120">
        <v>3.5</v>
      </c>
      <c r="F120">
        <v>6.5</v>
      </c>
      <c r="G120">
        <v>13.8</v>
      </c>
      <c r="H120">
        <f>Table25[[#This Row],[insgesamt]]/$D$14</f>
        <v>7.2146587375856589E-3</v>
      </c>
      <c r="I120" s="14">
        <f>ROUND($B$5*Table25[[#This Row],[Insgesamt Normiert]],0)</f>
        <v>2</v>
      </c>
    </row>
    <row r="121" spans="1:9" ht="14.4" customHeight="1">
      <c r="A121">
        <v>107</v>
      </c>
      <c r="B121" t="s">
        <v>666</v>
      </c>
      <c r="C121" t="s">
        <v>19541</v>
      </c>
      <c r="D121">
        <v>9.1999999999999993</v>
      </c>
      <c r="E121">
        <v>1.3</v>
      </c>
      <c r="F121" t="s">
        <v>19435</v>
      </c>
      <c r="G121">
        <v>7.9</v>
      </c>
      <c r="H121">
        <f>Table25[[#This Row],[insgesamt]]/$D$14</f>
        <v>2.7771908111208395E-3</v>
      </c>
      <c r="I121" s="14">
        <f>ROUND($B$5*Table25[[#This Row],[Insgesamt Normiert]],0)</f>
        <v>1</v>
      </c>
    </row>
    <row r="122" spans="1:9" ht="14.4" customHeight="1">
      <c r="A122">
        <v>108</v>
      </c>
      <c r="B122" t="s">
        <v>668</v>
      </c>
      <c r="C122" t="s">
        <v>19542</v>
      </c>
      <c r="D122">
        <v>4.5999999999999996</v>
      </c>
      <c r="E122">
        <v>0.4</v>
      </c>
      <c r="F122" t="s">
        <v>19435</v>
      </c>
      <c r="G122">
        <v>4.2</v>
      </c>
      <c r="H122">
        <f>Table25[[#This Row],[insgesamt]]/$D$14</f>
        <v>1.3885954055604197E-3</v>
      </c>
      <c r="I122" s="14">
        <f>ROUND($B$5*Table25[[#This Row],[Insgesamt Normiert]],0)</f>
        <v>0</v>
      </c>
    </row>
    <row r="123" spans="1:9" ht="14.4" customHeight="1">
      <c r="A123">
        <v>109</v>
      </c>
      <c r="B123" t="s">
        <v>670</v>
      </c>
      <c r="C123" t="s">
        <v>19543</v>
      </c>
      <c r="D123">
        <v>6</v>
      </c>
      <c r="E123">
        <v>0.8</v>
      </c>
      <c r="F123">
        <v>0.6</v>
      </c>
      <c r="G123">
        <v>4.5999999999999996</v>
      </c>
      <c r="H123">
        <f>Table25[[#This Row],[insgesamt]]/$D$14</f>
        <v>1.8112113985570694E-3</v>
      </c>
      <c r="I123" s="14">
        <f>ROUND($B$5*Table25[[#This Row],[Insgesamt Normiert]],0)</f>
        <v>0</v>
      </c>
    </row>
    <row r="124" spans="1:9" ht="14.4" customHeight="1">
      <c r="A124">
        <v>110</v>
      </c>
      <c r="B124" t="s">
        <v>672</v>
      </c>
      <c r="C124" t="s">
        <v>19544</v>
      </c>
      <c r="D124">
        <v>10.6</v>
      </c>
      <c r="E124">
        <v>0.7</v>
      </c>
      <c r="F124">
        <v>0.4</v>
      </c>
      <c r="G124">
        <v>9.5</v>
      </c>
      <c r="H124">
        <f>Table25[[#This Row],[insgesamt]]/$D$14</f>
        <v>3.1998068041174891E-3</v>
      </c>
      <c r="I124" s="14">
        <f>ROUND($B$5*Table25[[#This Row],[Insgesamt Normiert]],0)</f>
        <v>1</v>
      </c>
    </row>
    <row r="125" spans="1:9" ht="14.4" customHeight="1">
      <c r="A125">
        <v>111</v>
      </c>
      <c r="B125" t="s">
        <v>674</v>
      </c>
      <c r="C125" t="s">
        <v>19545</v>
      </c>
      <c r="D125">
        <v>11.7</v>
      </c>
      <c r="E125">
        <v>2</v>
      </c>
      <c r="F125" t="s">
        <v>19435</v>
      </c>
      <c r="G125">
        <v>9.6999999999999993</v>
      </c>
      <c r="H125">
        <f>Table25[[#This Row],[insgesamt]]/$D$14</f>
        <v>3.5318622271862852E-3</v>
      </c>
      <c r="I125" s="14">
        <f>ROUND($B$5*Table25[[#This Row],[Insgesamt Normiert]],0)</f>
        <v>1</v>
      </c>
    </row>
    <row r="126" spans="1:9" ht="14.4" customHeight="1">
      <c r="A126">
        <v>112</v>
      </c>
      <c r="B126" t="s">
        <v>676</v>
      </c>
      <c r="C126" t="s">
        <v>19546</v>
      </c>
      <c r="D126">
        <v>16.899999999999999</v>
      </c>
      <c r="E126">
        <v>1.7</v>
      </c>
      <c r="F126" t="s">
        <v>19435</v>
      </c>
      <c r="G126">
        <v>15.2</v>
      </c>
      <c r="H126">
        <f>Table25[[#This Row],[insgesamt]]/$D$14</f>
        <v>5.1015787726024116E-3</v>
      </c>
      <c r="I126" s="14">
        <f>ROUND($B$5*Table25[[#This Row],[Insgesamt Normiert]],0)</f>
        <v>1</v>
      </c>
    </row>
    <row r="127" spans="1:9" ht="14.4" customHeight="1">
      <c r="A127">
        <v>113</v>
      </c>
      <c r="B127" t="s">
        <v>678</v>
      </c>
      <c r="C127" t="s">
        <v>19547</v>
      </c>
      <c r="D127">
        <v>4.5</v>
      </c>
      <c r="E127">
        <v>1.1000000000000001</v>
      </c>
      <c r="F127" t="s">
        <v>19435</v>
      </c>
      <c r="G127">
        <v>3.4</v>
      </c>
      <c r="H127">
        <f>Table25[[#This Row],[insgesamt]]/$D$14</f>
        <v>1.358408548917802E-3</v>
      </c>
      <c r="I127" s="14">
        <f>ROUND($B$5*Table25[[#This Row],[Insgesamt Normiert]],0)</f>
        <v>0</v>
      </c>
    </row>
    <row r="128" spans="1:9" ht="14.4" customHeight="1">
      <c r="A128">
        <v>114</v>
      </c>
      <c r="B128" t="s">
        <v>680</v>
      </c>
      <c r="C128" t="s">
        <v>19548</v>
      </c>
      <c r="D128">
        <v>11.3</v>
      </c>
      <c r="E128">
        <v>1.9</v>
      </c>
      <c r="F128" t="s">
        <v>19435</v>
      </c>
      <c r="G128">
        <v>9.4</v>
      </c>
      <c r="H128">
        <f>Table25[[#This Row],[insgesamt]]/$D$14</f>
        <v>3.4111148006158143E-3</v>
      </c>
      <c r="I128" s="14">
        <f>ROUND($B$5*Table25[[#This Row],[Insgesamt Normiert]],0)</f>
        <v>1</v>
      </c>
    </row>
    <row r="129" spans="1:9" ht="14.4" customHeight="1">
      <c r="A129">
        <v>115</v>
      </c>
      <c r="B129" t="s">
        <v>682</v>
      </c>
      <c r="C129" t="s">
        <v>19549</v>
      </c>
      <c r="D129">
        <v>6.9</v>
      </c>
      <c r="E129">
        <v>0.5</v>
      </c>
      <c r="F129" t="s">
        <v>19435</v>
      </c>
      <c r="G129">
        <v>6.4</v>
      </c>
      <c r="H129">
        <f>Table25[[#This Row],[insgesamt]]/$D$14</f>
        <v>2.08289310834063E-3</v>
      </c>
      <c r="I129" s="14">
        <f>ROUND($B$5*Table25[[#This Row],[Insgesamt Normiert]],0)</f>
        <v>0</v>
      </c>
    </row>
    <row r="130" spans="1:9" ht="14.4" customHeight="1">
      <c r="A130">
        <v>116</v>
      </c>
      <c r="B130" t="s">
        <v>684</v>
      </c>
      <c r="C130" t="s">
        <v>19550</v>
      </c>
      <c r="D130">
        <v>9.6</v>
      </c>
      <c r="E130">
        <v>2.2000000000000002</v>
      </c>
      <c r="F130">
        <v>0.1</v>
      </c>
      <c r="G130">
        <v>7.3</v>
      </c>
      <c r="H130">
        <f>Table25[[#This Row],[insgesamt]]/$D$14</f>
        <v>2.8979382376913107E-3</v>
      </c>
      <c r="I130" s="14">
        <f>ROUND($B$5*Table25[[#This Row],[Insgesamt Normiert]],0)</f>
        <v>1</v>
      </c>
    </row>
    <row r="131" spans="1:9" ht="14.4" customHeight="1">
      <c r="A131">
        <v>117</v>
      </c>
      <c r="B131" t="s">
        <v>424</v>
      </c>
      <c r="C131" t="s">
        <v>19551</v>
      </c>
      <c r="D131">
        <v>7.4</v>
      </c>
      <c r="E131">
        <v>0.9</v>
      </c>
      <c r="F131">
        <v>2.5</v>
      </c>
      <c r="G131">
        <v>4</v>
      </c>
      <c r="H131">
        <f>Table25[[#This Row],[insgesamt]]/$D$14</f>
        <v>2.233827391553719E-3</v>
      </c>
      <c r="I131" s="14">
        <f>ROUND($B$5*Table25[[#This Row],[Insgesamt Normiert]],0)</f>
        <v>1</v>
      </c>
    </row>
    <row r="132" spans="1:9" ht="14.4" customHeight="1">
      <c r="A132">
        <v>118</v>
      </c>
      <c r="B132" t="s">
        <v>426</v>
      </c>
      <c r="C132" t="s">
        <v>19552</v>
      </c>
      <c r="D132">
        <v>42.4</v>
      </c>
      <c r="E132">
        <v>8.1</v>
      </c>
      <c r="F132">
        <v>14.2</v>
      </c>
      <c r="G132">
        <v>20.100000000000001</v>
      </c>
      <c r="H132">
        <f>Table25[[#This Row],[insgesamt]]/$D$14</f>
        <v>1.2799227216469956E-2</v>
      </c>
      <c r="I132" s="14">
        <f>ROUND($B$5*Table25[[#This Row],[Insgesamt Normiert]],0)</f>
        <v>3</v>
      </c>
    </row>
    <row r="133" spans="1:9" ht="14.4" customHeight="1">
      <c r="A133">
        <v>119</v>
      </c>
      <c r="B133" t="s">
        <v>428</v>
      </c>
      <c r="C133" t="s">
        <v>19553</v>
      </c>
      <c r="D133">
        <v>5.0999999999999996</v>
      </c>
      <c r="E133">
        <v>1.2</v>
      </c>
      <c r="F133" t="s">
        <v>19435</v>
      </c>
      <c r="G133">
        <v>3.9</v>
      </c>
      <c r="H133">
        <f>Table25[[#This Row],[insgesamt]]/$D$14</f>
        <v>1.5395296887735089E-3</v>
      </c>
      <c r="I133" s="14">
        <f>ROUND($B$5*Table25[[#This Row],[Insgesamt Normiert]],0)</f>
        <v>0</v>
      </c>
    </row>
    <row r="134" spans="1:9" ht="14.4" customHeight="1">
      <c r="A134">
        <v>120</v>
      </c>
      <c r="B134" t="s">
        <v>430</v>
      </c>
      <c r="C134" t="s">
        <v>19554</v>
      </c>
      <c r="D134">
        <v>15.7</v>
      </c>
      <c r="E134">
        <v>1.2</v>
      </c>
      <c r="F134" t="s">
        <v>19435</v>
      </c>
      <c r="G134">
        <v>14.6</v>
      </c>
      <c r="H134">
        <f>Table25[[#This Row],[insgesamt]]/$D$14</f>
        <v>4.7393364928909982E-3</v>
      </c>
      <c r="I134" s="14">
        <f>ROUND($B$5*Table25[[#This Row],[Insgesamt Normiert]],0)</f>
        <v>1</v>
      </c>
    </row>
    <row r="135" spans="1:9" ht="14.4" customHeight="1">
      <c r="A135">
        <v>121</v>
      </c>
      <c r="B135" t="s">
        <v>432</v>
      </c>
      <c r="C135" t="s">
        <v>19555</v>
      </c>
      <c r="D135">
        <v>9.9</v>
      </c>
      <c r="E135">
        <v>2.4</v>
      </c>
      <c r="F135" t="s">
        <v>19435</v>
      </c>
      <c r="G135">
        <v>7.5</v>
      </c>
      <c r="H135">
        <f>Table25[[#This Row],[insgesamt]]/$D$14</f>
        <v>2.9884988076191647E-3</v>
      </c>
      <c r="I135" s="14">
        <f>ROUND($B$5*Table25[[#This Row],[Insgesamt Normiert]],0)</f>
        <v>1</v>
      </c>
    </row>
    <row r="136" spans="1:9" ht="14.4" customHeight="1">
      <c r="A136">
        <v>122</v>
      </c>
      <c r="B136" t="s">
        <v>434</v>
      </c>
      <c r="C136" t="s">
        <v>19556</v>
      </c>
      <c r="D136">
        <v>7.8</v>
      </c>
      <c r="E136">
        <v>0.8</v>
      </c>
      <c r="F136">
        <v>0.5</v>
      </c>
      <c r="G136">
        <v>6.5</v>
      </c>
      <c r="H136">
        <f>Table25[[#This Row],[insgesamt]]/$D$14</f>
        <v>2.3545748181241903E-3</v>
      </c>
      <c r="I136" s="14">
        <f>ROUND($B$5*Table25[[#This Row],[Insgesamt Normiert]],0)</f>
        <v>1</v>
      </c>
    </row>
    <row r="137" spans="1:9" ht="14.4" customHeight="1">
      <c r="A137">
        <v>123</v>
      </c>
      <c r="B137" t="s">
        <v>436</v>
      </c>
      <c r="C137" t="s">
        <v>19557</v>
      </c>
      <c r="D137">
        <v>9.5</v>
      </c>
      <c r="E137">
        <v>2.8</v>
      </c>
      <c r="F137" t="s">
        <v>19435</v>
      </c>
      <c r="G137">
        <v>6.7</v>
      </c>
      <c r="H137">
        <f>Table25[[#This Row],[insgesamt]]/$D$14</f>
        <v>2.867751381048693E-3</v>
      </c>
      <c r="I137" s="14">
        <f>ROUND($B$5*Table25[[#This Row],[Insgesamt Normiert]],0)</f>
        <v>1</v>
      </c>
    </row>
    <row r="138" spans="1:9" ht="14.4" customHeight="1">
      <c r="A138">
        <v>124</v>
      </c>
      <c r="B138" t="s">
        <v>438</v>
      </c>
      <c r="C138" t="s">
        <v>19558</v>
      </c>
      <c r="D138">
        <v>4.5</v>
      </c>
      <c r="E138">
        <v>0.6</v>
      </c>
      <c r="F138">
        <v>0.6</v>
      </c>
      <c r="G138">
        <v>3.2</v>
      </c>
      <c r="H138">
        <f>Table25[[#This Row],[insgesamt]]/$D$14</f>
        <v>1.358408548917802E-3</v>
      </c>
      <c r="I138" s="14">
        <f>ROUND($B$5*Table25[[#This Row],[Insgesamt Normiert]],0)</f>
        <v>0</v>
      </c>
    </row>
    <row r="139" spans="1:9" ht="14.4" customHeight="1">
      <c r="A139">
        <v>125</v>
      </c>
      <c r="B139" t="s">
        <v>440</v>
      </c>
      <c r="C139" t="s">
        <v>19559</v>
      </c>
      <c r="D139">
        <v>13.2</v>
      </c>
      <c r="E139">
        <v>3.3</v>
      </c>
      <c r="F139" t="s">
        <v>19435</v>
      </c>
      <c r="G139">
        <v>9.9</v>
      </c>
      <c r="H139">
        <f>Table25[[#This Row],[insgesamt]]/$D$14</f>
        <v>3.9846650768255521E-3</v>
      </c>
      <c r="I139" s="14">
        <f>ROUND($B$5*Table25[[#This Row],[Insgesamt Normiert]],0)</f>
        <v>1</v>
      </c>
    </row>
    <row r="140" spans="1:9" ht="14.4" customHeight="1">
      <c r="A140">
        <v>126</v>
      </c>
      <c r="B140" t="s">
        <v>442</v>
      </c>
      <c r="C140" t="s">
        <v>19560</v>
      </c>
      <c r="D140">
        <v>8.3000000000000007</v>
      </c>
      <c r="E140">
        <v>2.1</v>
      </c>
      <c r="F140" t="s">
        <v>19435</v>
      </c>
      <c r="G140">
        <v>6.1</v>
      </c>
      <c r="H140">
        <f>Table25[[#This Row],[insgesamt]]/$D$14</f>
        <v>2.5055091013372797E-3</v>
      </c>
      <c r="I140" s="14">
        <f>ROUND($B$5*Table25[[#This Row],[Insgesamt Normiert]],0)</f>
        <v>1</v>
      </c>
    </row>
    <row r="141" spans="1:9" ht="14.4" customHeight="1">
      <c r="A141">
        <v>127</v>
      </c>
      <c r="B141" t="s">
        <v>444</v>
      </c>
      <c r="C141" t="s">
        <v>19561</v>
      </c>
      <c r="D141">
        <v>4.0999999999999996</v>
      </c>
      <c r="E141" t="s">
        <v>19435</v>
      </c>
      <c r="F141" t="s">
        <v>19435</v>
      </c>
      <c r="G141">
        <v>4.0999999999999996</v>
      </c>
      <c r="H141">
        <f>Table25[[#This Row],[insgesamt]]/$D$14</f>
        <v>1.2376611223473305E-3</v>
      </c>
      <c r="I141" s="14">
        <f>ROUND($B$5*Table25[[#This Row],[Insgesamt Normiert]],0)</f>
        <v>0</v>
      </c>
    </row>
    <row r="142" spans="1:9" ht="14.4" customHeight="1">
      <c r="A142">
        <v>128</v>
      </c>
      <c r="B142" t="s">
        <v>446</v>
      </c>
      <c r="C142" t="s">
        <v>19562</v>
      </c>
      <c r="D142">
        <v>7.7</v>
      </c>
      <c r="E142">
        <v>2.4</v>
      </c>
      <c r="F142" t="s">
        <v>19435</v>
      </c>
      <c r="G142">
        <v>5.4</v>
      </c>
      <c r="H142">
        <f>Table25[[#This Row],[insgesamt]]/$D$14</f>
        <v>2.3243879614815726E-3</v>
      </c>
      <c r="I142" s="14">
        <f>ROUND($B$5*Table25[[#This Row],[Insgesamt Normiert]],0)</f>
        <v>1</v>
      </c>
    </row>
    <row r="143" spans="1:9" ht="14.4" customHeight="1">
      <c r="A143">
        <v>129</v>
      </c>
      <c r="B143" t="s">
        <v>448</v>
      </c>
      <c r="C143" t="s">
        <v>19563</v>
      </c>
      <c r="D143">
        <v>5.2</v>
      </c>
      <c r="E143">
        <v>1.3</v>
      </c>
      <c r="F143" t="s">
        <v>19435</v>
      </c>
      <c r="G143">
        <v>3.9</v>
      </c>
      <c r="H143">
        <f>Table25[[#This Row],[insgesamt]]/$D$14</f>
        <v>1.5697165454161268E-3</v>
      </c>
      <c r="I143" s="14">
        <f>ROUND($B$5*Table25[[#This Row],[Insgesamt Normiert]],0)</f>
        <v>0</v>
      </c>
    </row>
    <row r="144" spans="1:9" ht="14.4" customHeight="1">
      <c r="A144">
        <v>130</v>
      </c>
      <c r="B144" t="s">
        <v>450</v>
      </c>
      <c r="C144" t="s">
        <v>19564</v>
      </c>
      <c r="D144">
        <v>14.1</v>
      </c>
      <c r="E144">
        <v>3.2</v>
      </c>
      <c r="F144" t="s">
        <v>19435</v>
      </c>
      <c r="G144">
        <v>10.9</v>
      </c>
      <c r="H144">
        <f>Table25[[#This Row],[insgesamt]]/$D$14</f>
        <v>4.2563467866091132E-3</v>
      </c>
      <c r="I144" s="14">
        <f>ROUND($B$5*Table25[[#This Row],[Insgesamt Normiert]],0)</f>
        <v>1</v>
      </c>
    </row>
    <row r="145" spans="1:9" ht="14.4" customHeight="1">
      <c r="A145">
        <v>131</v>
      </c>
      <c r="B145" t="s">
        <v>453</v>
      </c>
      <c r="C145" t="s">
        <v>19565</v>
      </c>
      <c r="D145">
        <v>6.8</v>
      </c>
      <c r="E145">
        <v>1.4</v>
      </c>
      <c r="F145" t="s">
        <v>19435</v>
      </c>
      <c r="G145">
        <v>5.3</v>
      </c>
      <c r="H145">
        <f>Table25[[#This Row],[insgesamt]]/$D$14</f>
        <v>2.0527062516980119E-3</v>
      </c>
      <c r="I145" s="14">
        <f>ROUND($B$5*Table25[[#This Row],[Insgesamt Normiert]],0)</f>
        <v>0</v>
      </c>
    </row>
    <row r="146" spans="1:9" ht="14.4" customHeight="1">
      <c r="A146">
        <v>132</v>
      </c>
      <c r="B146" t="s">
        <v>454</v>
      </c>
      <c r="C146" t="s">
        <v>19566</v>
      </c>
      <c r="D146">
        <v>4.8</v>
      </c>
      <c r="E146">
        <v>1.8</v>
      </c>
      <c r="F146" t="s">
        <v>19435</v>
      </c>
      <c r="G146">
        <v>3.1</v>
      </c>
      <c r="H146">
        <f>Table25[[#This Row],[insgesamt]]/$D$14</f>
        <v>1.4489691188456554E-3</v>
      </c>
      <c r="I146" s="14">
        <f>ROUND($B$5*Table25[[#This Row],[Insgesamt Normiert]],0)</f>
        <v>0</v>
      </c>
    </row>
    <row r="147" spans="1:9" ht="14.4" customHeight="1">
      <c r="A147">
        <v>133</v>
      </c>
      <c r="B147" t="s">
        <v>456</v>
      </c>
      <c r="C147" t="s">
        <v>19567</v>
      </c>
      <c r="D147">
        <v>5.8</v>
      </c>
      <c r="E147">
        <v>1.6</v>
      </c>
      <c r="F147" t="s">
        <v>19435</v>
      </c>
      <c r="G147">
        <v>4.2</v>
      </c>
      <c r="H147">
        <f>Table25[[#This Row],[insgesamt]]/$D$14</f>
        <v>1.7508376852718337E-3</v>
      </c>
      <c r="I147" s="14">
        <f>ROUND($B$5*Table25[[#This Row],[Insgesamt Normiert]],0)</f>
        <v>0</v>
      </c>
    </row>
    <row r="148" spans="1:9" ht="14.4" customHeight="1">
      <c r="A148">
        <v>134</v>
      </c>
      <c r="B148" t="s">
        <v>458</v>
      </c>
      <c r="C148" t="s">
        <v>19568</v>
      </c>
      <c r="D148">
        <v>12.2</v>
      </c>
      <c r="E148">
        <v>2</v>
      </c>
      <c r="F148" t="s">
        <v>19435</v>
      </c>
      <c r="G148">
        <v>10.199999999999999</v>
      </c>
      <c r="H148">
        <f>Table25[[#This Row],[insgesamt]]/$D$14</f>
        <v>3.6827965103993741E-3</v>
      </c>
      <c r="I148" s="14">
        <f>ROUND($B$5*Table25[[#This Row],[Insgesamt Normiert]],0)</f>
        <v>1</v>
      </c>
    </row>
    <row r="149" spans="1:9" ht="14.4" customHeight="1">
      <c r="A149">
        <v>135</v>
      </c>
      <c r="B149" t="s">
        <v>460</v>
      </c>
      <c r="C149" t="s">
        <v>19569</v>
      </c>
      <c r="D149">
        <v>3.4</v>
      </c>
      <c r="E149">
        <v>0.7</v>
      </c>
      <c r="F149" t="s">
        <v>19435</v>
      </c>
      <c r="G149">
        <v>2.7</v>
      </c>
      <c r="H149">
        <f>Table25[[#This Row],[insgesamt]]/$D$14</f>
        <v>1.0263531258490059E-3</v>
      </c>
      <c r="I149" s="14">
        <f>ROUND($B$5*Table25[[#This Row],[Insgesamt Normiert]],0)</f>
        <v>0</v>
      </c>
    </row>
    <row r="150" spans="1:9" ht="14.4" customHeight="1">
      <c r="A150">
        <v>136</v>
      </c>
      <c r="B150" t="s">
        <v>462</v>
      </c>
      <c r="C150" t="s">
        <v>19570</v>
      </c>
      <c r="D150">
        <v>8.6</v>
      </c>
      <c r="E150">
        <v>1.2</v>
      </c>
      <c r="F150">
        <v>3.5</v>
      </c>
      <c r="G150">
        <v>3.9</v>
      </c>
      <c r="H150">
        <f>Table25[[#This Row],[insgesamt]]/$D$14</f>
        <v>2.5960696712651328E-3</v>
      </c>
      <c r="I150" s="14">
        <f>ROUND($B$5*Table25[[#This Row],[Insgesamt Normiert]],0)</f>
        <v>1</v>
      </c>
    </row>
    <row r="151" spans="1:9" ht="14.4" customHeight="1">
      <c r="A151">
        <v>137</v>
      </c>
      <c r="B151" t="s">
        <v>464</v>
      </c>
      <c r="C151" t="s">
        <v>19571</v>
      </c>
      <c r="D151">
        <v>7.5</v>
      </c>
      <c r="E151">
        <v>0.8</v>
      </c>
      <c r="F151" t="s">
        <v>19435</v>
      </c>
      <c r="G151">
        <v>6.7</v>
      </c>
      <c r="H151">
        <f>Table25[[#This Row],[insgesamt]]/$D$14</f>
        <v>2.2640142481963367E-3</v>
      </c>
      <c r="I151" s="14">
        <f>ROUND($B$5*Table25[[#This Row],[Insgesamt Normiert]],0)</f>
        <v>1</v>
      </c>
    </row>
    <row r="152" spans="1:9" ht="14.4" customHeight="1">
      <c r="A152">
        <v>138</v>
      </c>
      <c r="B152" t="s">
        <v>466</v>
      </c>
      <c r="C152" t="s">
        <v>19572</v>
      </c>
      <c r="D152">
        <v>2</v>
      </c>
      <c r="E152">
        <v>0</v>
      </c>
      <c r="F152" t="s">
        <v>19435</v>
      </c>
      <c r="G152">
        <v>2</v>
      </c>
      <c r="H152">
        <f>Table25[[#This Row],[insgesamt]]/$D$14</f>
        <v>6.0373713285235642E-4</v>
      </c>
      <c r="I152" s="14">
        <f>ROUND($B$5*Table25[[#This Row],[Insgesamt Normiert]],0)</f>
        <v>0</v>
      </c>
    </row>
    <row r="153" spans="1:9" ht="14.4" customHeight="1">
      <c r="A153">
        <v>139</v>
      </c>
      <c r="B153" t="s">
        <v>468</v>
      </c>
      <c r="C153" t="s">
        <v>19573</v>
      </c>
      <c r="D153">
        <v>16.899999999999999</v>
      </c>
      <c r="E153">
        <v>6.2</v>
      </c>
      <c r="F153">
        <v>0.8</v>
      </c>
      <c r="G153">
        <v>9.8000000000000007</v>
      </c>
      <c r="H153">
        <f>Table25[[#This Row],[insgesamt]]/$D$14</f>
        <v>5.1015787726024116E-3</v>
      </c>
      <c r="I153" s="14">
        <f>ROUND($B$5*Table25[[#This Row],[Insgesamt Normiert]],0)</f>
        <v>1</v>
      </c>
    </row>
    <row r="154" spans="1:9" ht="14.4" customHeight="1">
      <c r="A154">
        <v>140</v>
      </c>
      <c r="B154" t="s">
        <v>470</v>
      </c>
      <c r="C154" t="s">
        <v>19574</v>
      </c>
      <c r="D154">
        <v>6.2</v>
      </c>
      <c r="E154">
        <v>1.4</v>
      </c>
      <c r="F154" t="s">
        <v>19435</v>
      </c>
      <c r="G154">
        <v>4.7</v>
      </c>
      <c r="H154">
        <f>Table25[[#This Row],[insgesamt]]/$D$14</f>
        <v>1.871585111842305E-3</v>
      </c>
      <c r="I154" s="14">
        <f>ROUND($B$5*Table25[[#This Row],[Insgesamt Normiert]],0)</f>
        <v>0</v>
      </c>
    </row>
    <row r="155" spans="1:9" ht="14.4" customHeight="1">
      <c r="A155">
        <v>141</v>
      </c>
      <c r="B155" t="s">
        <v>472</v>
      </c>
      <c r="C155" t="s">
        <v>19575</v>
      </c>
      <c r="D155">
        <v>6.7</v>
      </c>
      <c r="E155">
        <v>1.2</v>
      </c>
      <c r="F155" t="s">
        <v>19435</v>
      </c>
      <c r="G155">
        <v>5.5</v>
      </c>
      <c r="H155">
        <f>Table25[[#This Row],[insgesamt]]/$D$14</f>
        <v>2.0225193950553942E-3</v>
      </c>
      <c r="I155" s="14">
        <f>ROUND($B$5*Table25[[#This Row],[Insgesamt Normiert]],0)</f>
        <v>0</v>
      </c>
    </row>
    <row r="156" spans="1:9" ht="14.4" customHeight="1">
      <c r="A156">
        <v>142</v>
      </c>
      <c r="B156" t="s">
        <v>474</v>
      </c>
      <c r="C156" t="s">
        <v>19576</v>
      </c>
      <c r="D156">
        <v>21.3</v>
      </c>
      <c r="E156">
        <v>0.2</v>
      </c>
      <c r="F156">
        <v>0.1</v>
      </c>
      <c r="G156">
        <v>21</v>
      </c>
      <c r="H156">
        <f>Table25[[#This Row],[insgesamt]]/$D$14</f>
        <v>6.4298004648775968E-3</v>
      </c>
      <c r="I156" s="14">
        <f>ROUND($B$5*Table25[[#This Row],[Insgesamt Normiert]],0)</f>
        <v>1</v>
      </c>
    </row>
    <row r="157" spans="1:9" ht="14.4" customHeight="1">
      <c r="A157">
        <v>143</v>
      </c>
      <c r="B157" t="s">
        <v>686</v>
      </c>
      <c r="C157" t="s">
        <v>19577</v>
      </c>
      <c r="D157">
        <v>1.3</v>
      </c>
      <c r="E157">
        <v>1</v>
      </c>
      <c r="F157" t="s">
        <v>19435</v>
      </c>
      <c r="G157">
        <v>0.3</v>
      </c>
      <c r="H157">
        <f>Table25[[#This Row],[insgesamt]]/$D$14</f>
        <v>3.9242913635403171E-4</v>
      </c>
      <c r="I157" s="14">
        <f>ROUND($B$5*Table25[[#This Row],[Insgesamt Normiert]],0)</f>
        <v>0</v>
      </c>
    </row>
    <row r="158" spans="1:9" ht="14.4" customHeight="1">
      <c r="A158">
        <v>144</v>
      </c>
      <c r="B158" t="s">
        <v>688</v>
      </c>
      <c r="C158" t="s">
        <v>19578</v>
      </c>
      <c r="D158">
        <v>2.9</v>
      </c>
      <c r="E158">
        <v>1.3</v>
      </c>
      <c r="F158" t="s">
        <v>19435</v>
      </c>
      <c r="G158">
        <v>1.6</v>
      </c>
      <c r="H158">
        <f>Table25[[#This Row],[insgesamt]]/$D$14</f>
        <v>8.7541884263591687E-4</v>
      </c>
      <c r="I158" s="14">
        <f>ROUND($B$5*Table25[[#This Row],[Insgesamt Normiert]],0)</f>
        <v>0</v>
      </c>
    </row>
    <row r="159" spans="1:9" ht="14.4" customHeight="1">
      <c r="A159">
        <v>145</v>
      </c>
      <c r="B159" t="s">
        <v>690</v>
      </c>
      <c r="C159" t="s">
        <v>19579</v>
      </c>
      <c r="D159">
        <v>5.3</v>
      </c>
      <c r="E159">
        <v>1.5</v>
      </c>
      <c r="F159" t="s">
        <v>19435</v>
      </c>
      <c r="G159">
        <v>3.8</v>
      </c>
      <c r="H159">
        <f>Table25[[#This Row],[insgesamt]]/$D$14</f>
        <v>1.5999034020587445E-3</v>
      </c>
      <c r="I159" s="14">
        <f>ROUND($B$5*Table25[[#This Row],[Insgesamt Normiert]],0)</f>
        <v>0</v>
      </c>
    </row>
    <row r="160" spans="1:9" ht="14.4" customHeight="1">
      <c r="A160">
        <v>146</v>
      </c>
      <c r="B160" t="s">
        <v>692</v>
      </c>
      <c r="C160" t="s">
        <v>19580</v>
      </c>
      <c r="D160">
        <v>8.8000000000000007</v>
      </c>
      <c r="E160">
        <v>0.4</v>
      </c>
      <c r="F160" t="s">
        <v>19435</v>
      </c>
      <c r="G160">
        <v>8.4</v>
      </c>
      <c r="H160">
        <f>Table25[[#This Row],[insgesamt]]/$D$14</f>
        <v>2.6564433845503686E-3</v>
      </c>
      <c r="I160" s="14">
        <f>ROUND($B$5*Table25[[#This Row],[Insgesamt Normiert]],0)</f>
        <v>1</v>
      </c>
    </row>
    <row r="161" spans="1:9" ht="14.4" customHeight="1">
      <c r="A161">
        <v>147</v>
      </c>
      <c r="B161" t="s">
        <v>694</v>
      </c>
      <c r="C161" t="s">
        <v>19581</v>
      </c>
      <c r="D161">
        <v>5</v>
      </c>
      <c r="E161">
        <v>0</v>
      </c>
      <c r="F161" t="s">
        <v>19435</v>
      </c>
      <c r="G161">
        <v>5</v>
      </c>
      <c r="H161">
        <f>Table25[[#This Row],[insgesamt]]/$D$14</f>
        <v>1.5093428321308912E-3</v>
      </c>
      <c r="I161" s="14">
        <f>ROUND($B$5*Table25[[#This Row],[Insgesamt Normiert]],0)</f>
        <v>0</v>
      </c>
    </row>
    <row r="162" spans="1:9" ht="14.4" customHeight="1">
      <c r="A162">
        <v>148</v>
      </c>
      <c r="B162" t="s">
        <v>696</v>
      </c>
      <c r="C162" t="s">
        <v>19583</v>
      </c>
      <c r="D162">
        <v>10.4</v>
      </c>
      <c r="E162">
        <v>2.4</v>
      </c>
      <c r="F162" t="s">
        <v>19435</v>
      </c>
      <c r="G162">
        <v>8</v>
      </c>
      <c r="H162">
        <f>Table25[[#This Row],[insgesamt]]/$D$14</f>
        <v>3.1394330908322537E-3</v>
      </c>
      <c r="I162" s="14">
        <f>ROUND($B$5*Table25[[#This Row],[Insgesamt Normiert]],0)</f>
        <v>1</v>
      </c>
    </row>
    <row r="163" spans="1:9" ht="14.4" customHeight="1">
      <c r="A163">
        <v>149</v>
      </c>
      <c r="B163" t="s">
        <v>698</v>
      </c>
      <c r="C163" t="s">
        <v>19584</v>
      </c>
      <c r="D163">
        <v>5.4</v>
      </c>
      <c r="E163">
        <v>1</v>
      </c>
      <c r="F163" t="s">
        <v>19435</v>
      </c>
      <c r="G163">
        <v>4.4000000000000004</v>
      </c>
      <c r="H163">
        <f>Table25[[#This Row],[insgesamt]]/$D$14</f>
        <v>1.6300902587013625E-3</v>
      </c>
      <c r="I163" s="14">
        <f>ROUND($B$5*Table25[[#This Row],[Insgesamt Normiert]],0)</f>
        <v>0</v>
      </c>
    </row>
    <row r="164" spans="1:9" ht="14.4" customHeight="1">
      <c r="A164">
        <v>150</v>
      </c>
      <c r="B164" t="s">
        <v>700</v>
      </c>
      <c r="C164" t="s">
        <v>19586</v>
      </c>
      <c r="D164">
        <v>4.3</v>
      </c>
      <c r="E164">
        <v>2.2999999999999998</v>
      </c>
      <c r="F164" t="s">
        <v>19435</v>
      </c>
      <c r="G164">
        <v>2</v>
      </c>
      <c r="H164">
        <f>Table25[[#This Row],[insgesamt]]/$D$14</f>
        <v>1.2980348356325664E-3</v>
      </c>
      <c r="I164" s="14">
        <f>ROUND($B$5*Table25[[#This Row],[Insgesamt Normiert]],0)</f>
        <v>0</v>
      </c>
    </row>
    <row r="165" spans="1:9" ht="14.4" customHeight="1">
      <c r="A165">
        <v>151</v>
      </c>
      <c r="B165" t="s">
        <v>702</v>
      </c>
      <c r="C165" t="s">
        <v>19587</v>
      </c>
      <c r="D165">
        <v>5.8</v>
      </c>
      <c r="E165">
        <v>0.6</v>
      </c>
      <c r="F165" t="s">
        <v>19435</v>
      </c>
      <c r="G165">
        <v>5.2</v>
      </c>
      <c r="H165">
        <f>Table25[[#This Row],[insgesamt]]/$D$14</f>
        <v>1.7508376852718337E-3</v>
      </c>
      <c r="I165" s="14">
        <f>ROUND($B$5*Table25[[#This Row],[Insgesamt Normiert]],0)</f>
        <v>0</v>
      </c>
    </row>
    <row r="166" spans="1:9" ht="14.4" customHeight="1">
      <c r="A166">
        <v>152</v>
      </c>
      <c r="B166" t="s">
        <v>704</v>
      </c>
      <c r="C166" t="s">
        <v>19582</v>
      </c>
      <c r="D166">
        <v>3.5</v>
      </c>
      <c r="E166">
        <v>1.6</v>
      </c>
      <c r="F166" t="s">
        <v>19435</v>
      </c>
      <c r="G166">
        <v>2</v>
      </c>
      <c r="H166">
        <f>Table25[[#This Row],[insgesamt]]/$D$14</f>
        <v>1.0565399824916239E-3</v>
      </c>
      <c r="I166" s="14">
        <f>ROUND($B$5*Table25[[#This Row],[Insgesamt Normiert]],0)</f>
        <v>0</v>
      </c>
    </row>
    <row r="167" spans="1:9" ht="14.4" customHeight="1">
      <c r="A167">
        <v>153</v>
      </c>
      <c r="B167" t="s">
        <v>706</v>
      </c>
      <c r="C167" t="s">
        <v>19585</v>
      </c>
      <c r="D167">
        <v>4.4000000000000004</v>
      </c>
      <c r="E167">
        <v>0.8</v>
      </c>
      <c r="F167" t="s">
        <v>19435</v>
      </c>
      <c r="G167">
        <v>3.5</v>
      </c>
      <c r="H167">
        <f>Table25[[#This Row],[insgesamt]]/$D$14</f>
        <v>1.3282216922751843E-3</v>
      </c>
      <c r="I167" s="14">
        <f>ROUND($B$5*Table25[[#This Row],[Insgesamt Normiert]],0)</f>
        <v>0</v>
      </c>
    </row>
    <row r="168" spans="1:9" ht="14.4" customHeight="1">
      <c r="A168">
        <v>154</v>
      </c>
      <c r="B168" t="s">
        <v>708</v>
      </c>
      <c r="C168" t="s">
        <v>19588</v>
      </c>
      <c r="D168">
        <v>0.8</v>
      </c>
      <c r="E168">
        <v>0.6</v>
      </c>
      <c r="F168" t="s">
        <v>19435</v>
      </c>
      <c r="G168">
        <v>0.1</v>
      </c>
      <c r="H168">
        <f>Table25[[#This Row],[insgesamt]]/$D$14</f>
        <v>2.4149485314094261E-4</v>
      </c>
      <c r="I168" s="14">
        <f>ROUND($B$5*Table25[[#This Row],[Insgesamt Normiert]],0)</f>
        <v>0</v>
      </c>
    </row>
    <row r="169" spans="1:9" ht="14.4" customHeight="1">
      <c r="A169">
        <v>155</v>
      </c>
      <c r="B169" t="s">
        <v>710</v>
      </c>
      <c r="C169" t="s">
        <v>19589</v>
      </c>
      <c r="D169">
        <v>3.5</v>
      </c>
      <c r="E169">
        <v>1.1000000000000001</v>
      </c>
      <c r="F169" t="s">
        <v>19435</v>
      </c>
      <c r="G169">
        <v>2.5</v>
      </c>
      <c r="H169">
        <f>Table25[[#This Row],[insgesamt]]/$D$14</f>
        <v>1.0565399824916239E-3</v>
      </c>
      <c r="I169" s="14">
        <f>ROUND($B$5*Table25[[#This Row],[Insgesamt Normiert]],0)</f>
        <v>0</v>
      </c>
    </row>
    <row r="170" spans="1:9" ht="14.4" customHeight="1">
      <c r="A170">
        <v>156</v>
      </c>
      <c r="B170" t="s">
        <v>712</v>
      </c>
      <c r="C170" t="s">
        <v>19590</v>
      </c>
      <c r="D170">
        <v>4.8</v>
      </c>
      <c r="E170">
        <v>0.6</v>
      </c>
      <c r="F170" t="s">
        <v>19435</v>
      </c>
      <c r="G170">
        <v>4.2</v>
      </c>
      <c r="H170">
        <f>Table25[[#This Row],[insgesamt]]/$D$14</f>
        <v>1.4489691188456554E-3</v>
      </c>
      <c r="I170" s="14">
        <f>ROUND($B$5*Table25[[#This Row],[Insgesamt Normiert]],0)</f>
        <v>0</v>
      </c>
    </row>
    <row r="171" spans="1:9" ht="14.4" customHeight="1">
      <c r="A171">
        <v>157</v>
      </c>
      <c r="B171" t="s">
        <v>714</v>
      </c>
      <c r="C171" t="s">
        <v>19591</v>
      </c>
      <c r="D171">
        <v>1.8</v>
      </c>
      <c r="E171">
        <v>0.7</v>
      </c>
      <c r="F171" t="s">
        <v>19435</v>
      </c>
      <c r="G171">
        <v>1.1000000000000001</v>
      </c>
      <c r="H171">
        <f>Table25[[#This Row],[insgesamt]]/$D$14</f>
        <v>5.4336341956712079E-4</v>
      </c>
      <c r="I171" s="14">
        <f>ROUND($B$5*Table25[[#This Row],[Insgesamt Normiert]],0)</f>
        <v>0</v>
      </c>
    </row>
    <row r="172" spans="1:9" ht="14.4" customHeight="1">
      <c r="A172">
        <v>158</v>
      </c>
      <c r="B172" t="s">
        <v>716</v>
      </c>
      <c r="C172" t="s">
        <v>19592</v>
      </c>
      <c r="D172">
        <v>9.4</v>
      </c>
      <c r="E172">
        <v>2</v>
      </c>
      <c r="F172" t="s">
        <v>19435</v>
      </c>
      <c r="G172">
        <v>7.4</v>
      </c>
      <c r="H172">
        <f>Table25[[#This Row],[insgesamt]]/$D$14</f>
        <v>2.8375645244060753E-3</v>
      </c>
      <c r="I172" s="14">
        <f>ROUND($B$5*Table25[[#This Row],[Insgesamt Normiert]],0)</f>
        <v>1</v>
      </c>
    </row>
    <row r="173" spans="1:9" ht="14.4" customHeight="1">
      <c r="A173">
        <v>159</v>
      </c>
      <c r="B173" t="s">
        <v>718</v>
      </c>
      <c r="C173" t="s">
        <v>19593</v>
      </c>
      <c r="D173">
        <v>1.2</v>
      </c>
      <c r="E173">
        <v>0.4</v>
      </c>
      <c r="F173" t="s">
        <v>19435</v>
      </c>
      <c r="G173">
        <v>0.7</v>
      </c>
      <c r="H173">
        <f>Table25[[#This Row],[insgesamt]]/$D$14</f>
        <v>3.6224227971141384E-4</v>
      </c>
      <c r="I173" s="14">
        <f>ROUND($B$5*Table25[[#This Row],[Insgesamt Normiert]],0)</f>
        <v>0</v>
      </c>
    </row>
    <row r="174" spans="1:9" ht="14.4" customHeight="1">
      <c r="A174">
        <v>160</v>
      </c>
      <c r="B174" t="s">
        <v>720</v>
      </c>
      <c r="C174" t="s">
        <v>19594</v>
      </c>
      <c r="D174">
        <v>4</v>
      </c>
      <c r="E174">
        <v>0.9</v>
      </c>
      <c r="F174" t="s">
        <v>19435</v>
      </c>
      <c r="G174">
        <v>3.1</v>
      </c>
      <c r="H174">
        <f>Table25[[#This Row],[insgesamt]]/$D$14</f>
        <v>1.2074742657047128E-3</v>
      </c>
      <c r="I174" s="14">
        <f>ROUND($B$5*Table25[[#This Row],[Insgesamt Normiert]],0)</f>
        <v>0</v>
      </c>
    </row>
    <row r="175" spans="1:9" ht="14.4" customHeight="1">
      <c r="A175">
        <v>161</v>
      </c>
      <c r="B175" t="s">
        <v>722</v>
      </c>
      <c r="C175" t="s">
        <v>19595</v>
      </c>
      <c r="D175">
        <v>1.1000000000000001</v>
      </c>
      <c r="E175">
        <v>0.4</v>
      </c>
      <c r="F175" t="s">
        <v>19435</v>
      </c>
      <c r="G175">
        <v>0.7</v>
      </c>
      <c r="H175">
        <f>Table25[[#This Row],[insgesamt]]/$D$14</f>
        <v>3.3205542306879608E-4</v>
      </c>
      <c r="I175" s="14">
        <f>ROUND($B$5*Table25[[#This Row],[Insgesamt Normiert]],0)</f>
        <v>0</v>
      </c>
    </row>
    <row r="176" spans="1:9" ht="14.4" customHeight="1">
      <c r="A176">
        <v>162</v>
      </c>
      <c r="B176" t="s">
        <v>724</v>
      </c>
      <c r="C176" t="s">
        <v>19596</v>
      </c>
      <c r="D176">
        <v>7.3</v>
      </c>
      <c r="E176">
        <v>1</v>
      </c>
      <c r="F176">
        <v>1.7</v>
      </c>
      <c r="G176">
        <v>4.5999999999999996</v>
      </c>
      <c r="H176">
        <f>Table25[[#This Row],[insgesamt]]/$D$14</f>
        <v>2.2036405349111009E-3</v>
      </c>
      <c r="I176" s="14">
        <f>ROUND($B$5*Table25[[#This Row],[Insgesamt Normiert]],0)</f>
        <v>1</v>
      </c>
    </row>
    <row r="177" spans="1:9" ht="14.4" customHeight="1">
      <c r="A177">
        <v>163</v>
      </c>
      <c r="B177" t="s">
        <v>726</v>
      </c>
      <c r="C177" t="s">
        <v>19597</v>
      </c>
      <c r="D177">
        <v>9</v>
      </c>
      <c r="E177">
        <v>0.8</v>
      </c>
      <c r="F177">
        <v>2.4</v>
      </c>
      <c r="G177">
        <v>5.8</v>
      </c>
      <c r="H177">
        <f>Table25[[#This Row],[insgesamt]]/$D$14</f>
        <v>2.716817097835604E-3</v>
      </c>
      <c r="I177" s="14">
        <f>ROUND($B$5*Table25[[#This Row],[Insgesamt Normiert]],0)</f>
        <v>1</v>
      </c>
    </row>
    <row r="178" spans="1:9" ht="14.4" customHeight="1">
      <c r="A178">
        <v>164</v>
      </c>
      <c r="B178" t="s">
        <v>728</v>
      </c>
      <c r="C178" t="s">
        <v>19598</v>
      </c>
      <c r="D178">
        <v>0.6</v>
      </c>
      <c r="E178">
        <v>0.6</v>
      </c>
      <c r="F178" t="s">
        <v>19435</v>
      </c>
      <c r="G178" t="s">
        <v>19435</v>
      </c>
      <c r="H178">
        <f>Table25[[#This Row],[insgesamt]]/$D$14</f>
        <v>1.8112113985570692E-4</v>
      </c>
      <c r="I178" s="14">
        <f>ROUND($B$5*Table25[[#This Row],[Insgesamt Normiert]],0)</f>
        <v>0</v>
      </c>
    </row>
    <row r="179" spans="1:9" ht="14.4" customHeight="1">
      <c r="A179">
        <v>165</v>
      </c>
      <c r="B179" t="s">
        <v>730</v>
      </c>
      <c r="C179" t="s">
        <v>19599</v>
      </c>
      <c r="D179">
        <v>0.7</v>
      </c>
      <c r="E179">
        <v>0.1</v>
      </c>
      <c r="F179" t="s">
        <v>19435</v>
      </c>
      <c r="G179">
        <v>0.6</v>
      </c>
      <c r="H179">
        <f>Table25[[#This Row],[insgesamt]]/$D$14</f>
        <v>2.1130799649832474E-4</v>
      </c>
      <c r="I179" s="14">
        <f>ROUND($B$5*Table25[[#This Row],[Insgesamt Normiert]],0)</f>
        <v>0</v>
      </c>
    </row>
    <row r="180" spans="1:9" ht="14.4" customHeight="1">
      <c r="A180">
        <v>166</v>
      </c>
      <c r="B180" t="s">
        <v>732</v>
      </c>
      <c r="C180" t="s">
        <v>19600</v>
      </c>
      <c r="D180">
        <v>1.3</v>
      </c>
      <c r="E180">
        <v>0.3</v>
      </c>
      <c r="F180" t="s">
        <v>19435</v>
      </c>
      <c r="G180">
        <v>1.1000000000000001</v>
      </c>
      <c r="H180">
        <f>Table25[[#This Row],[insgesamt]]/$D$14</f>
        <v>3.9242913635403171E-4</v>
      </c>
      <c r="I180" s="14">
        <f>ROUND($B$5*Table25[[#This Row],[Insgesamt Normiert]],0)</f>
        <v>0</v>
      </c>
    </row>
    <row r="181" spans="1:9" ht="14.4" customHeight="1">
      <c r="A181">
        <v>167</v>
      </c>
      <c r="B181" t="s">
        <v>734</v>
      </c>
      <c r="C181" t="s">
        <v>19601</v>
      </c>
      <c r="D181">
        <v>2</v>
      </c>
      <c r="E181">
        <v>0.5</v>
      </c>
      <c r="F181" t="s">
        <v>19435</v>
      </c>
      <c r="G181">
        <v>1.5</v>
      </c>
      <c r="H181">
        <f>Table25[[#This Row],[insgesamt]]/$D$14</f>
        <v>6.0373713285235642E-4</v>
      </c>
      <c r="I181" s="14">
        <f>ROUND($B$5*Table25[[#This Row],[Insgesamt Normiert]],0)</f>
        <v>0</v>
      </c>
    </row>
    <row r="182" spans="1:9" ht="14.4" customHeight="1">
      <c r="A182">
        <v>168</v>
      </c>
      <c r="B182" t="s">
        <v>736</v>
      </c>
      <c r="C182" t="s">
        <v>19602</v>
      </c>
      <c r="D182">
        <v>1.8</v>
      </c>
      <c r="E182">
        <v>0</v>
      </c>
      <c r="F182" t="s">
        <v>19435</v>
      </c>
      <c r="G182">
        <v>1.8</v>
      </c>
      <c r="H182">
        <f>Table25[[#This Row],[insgesamt]]/$D$14</f>
        <v>5.4336341956712079E-4</v>
      </c>
      <c r="I182" s="14">
        <f>ROUND($B$5*Table25[[#This Row],[Insgesamt Normiert]],0)</f>
        <v>0</v>
      </c>
    </row>
    <row r="183" spans="1:9" ht="14.4" customHeight="1">
      <c r="A183">
        <v>169</v>
      </c>
      <c r="B183" t="s">
        <v>738</v>
      </c>
      <c r="C183" t="s">
        <v>19603</v>
      </c>
      <c r="D183">
        <v>4.7</v>
      </c>
      <c r="E183">
        <v>0.9</v>
      </c>
      <c r="F183" t="s">
        <v>19435</v>
      </c>
      <c r="G183">
        <v>3.8</v>
      </c>
      <c r="H183">
        <f>Table25[[#This Row],[insgesamt]]/$D$14</f>
        <v>1.4187822622030377E-3</v>
      </c>
      <c r="I183" s="14">
        <f>ROUND($B$5*Table25[[#This Row],[Insgesamt Normiert]],0)</f>
        <v>0</v>
      </c>
    </row>
    <row r="184" spans="1:9" ht="14.4" customHeight="1">
      <c r="A184">
        <v>170</v>
      </c>
      <c r="B184" t="s">
        <v>740</v>
      </c>
      <c r="C184" t="s">
        <v>19604</v>
      </c>
      <c r="D184">
        <v>1.8</v>
      </c>
      <c r="E184">
        <v>1.8</v>
      </c>
      <c r="F184" t="s">
        <v>19435</v>
      </c>
      <c r="G184">
        <v>0</v>
      </c>
      <c r="H184">
        <f>Table25[[#This Row],[insgesamt]]/$D$14</f>
        <v>5.4336341956712079E-4</v>
      </c>
      <c r="I184" s="14">
        <f>ROUND($B$5*Table25[[#This Row],[Insgesamt Normiert]],0)</f>
        <v>0</v>
      </c>
    </row>
    <row r="185" spans="1:9" ht="14.4" customHeight="1">
      <c r="A185">
        <v>171</v>
      </c>
      <c r="B185" t="s">
        <v>742</v>
      </c>
      <c r="C185" t="s">
        <v>19605</v>
      </c>
      <c r="D185">
        <v>0.6</v>
      </c>
      <c r="E185">
        <v>0.6</v>
      </c>
      <c r="F185" t="s">
        <v>19435</v>
      </c>
      <c r="G185">
        <v>0.1</v>
      </c>
      <c r="H185">
        <f>Table25[[#This Row],[insgesamt]]/$D$14</f>
        <v>1.8112113985570692E-4</v>
      </c>
      <c r="I185" s="14">
        <f>ROUND($B$5*Table25[[#This Row],[Insgesamt Normiert]],0)</f>
        <v>0</v>
      </c>
    </row>
    <row r="186" spans="1:9" ht="14.4" customHeight="1">
      <c r="A186">
        <v>172</v>
      </c>
      <c r="B186" t="s">
        <v>744</v>
      </c>
      <c r="C186" t="s">
        <v>19606</v>
      </c>
      <c r="D186">
        <v>4.0999999999999996</v>
      </c>
      <c r="E186">
        <v>1.9</v>
      </c>
      <c r="F186">
        <v>0.1</v>
      </c>
      <c r="G186">
        <v>2.1</v>
      </c>
      <c r="H186">
        <f>Table25[[#This Row],[insgesamt]]/$D$14</f>
        <v>1.2376611223473305E-3</v>
      </c>
      <c r="I186" s="14">
        <f>ROUND($B$5*Table25[[#This Row],[Insgesamt Normiert]],0)</f>
        <v>0</v>
      </c>
    </row>
    <row r="187" spans="1:9" ht="14.4" customHeight="1">
      <c r="A187">
        <v>173</v>
      </c>
      <c r="B187" t="s">
        <v>746</v>
      </c>
      <c r="C187" t="s">
        <v>19607</v>
      </c>
      <c r="D187">
        <v>4.5</v>
      </c>
      <c r="E187">
        <v>1.5</v>
      </c>
      <c r="F187" t="s">
        <v>19435</v>
      </c>
      <c r="G187">
        <v>3</v>
      </c>
      <c r="H187">
        <f>Table25[[#This Row],[insgesamt]]/$D$14</f>
        <v>1.358408548917802E-3</v>
      </c>
      <c r="I187" s="14">
        <f>ROUND($B$5*Table25[[#This Row],[Insgesamt Normiert]],0)</f>
        <v>0</v>
      </c>
    </row>
    <row r="188" spans="1:9" ht="14.4" customHeight="1">
      <c r="A188">
        <v>174</v>
      </c>
      <c r="B188" t="s">
        <v>748</v>
      </c>
      <c r="C188" t="s">
        <v>19608</v>
      </c>
      <c r="D188">
        <v>3.5</v>
      </c>
      <c r="E188">
        <v>0.4</v>
      </c>
      <c r="F188" t="s">
        <v>19435</v>
      </c>
      <c r="G188">
        <v>3.1</v>
      </c>
      <c r="H188">
        <f>Table25[[#This Row],[insgesamt]]/$D$14</f>
        <v>1.0565399824916239E-3</v>
      </c>
      <c r="I188" s="14">
        <f>ROUND($B$5*Table25[[#This Row],[Insgesamt Normiert]],0)</f>
        <v>0</v>
      </c>
    </row>
    <row r="189" spans="1:9" ht="14.4" customHeight="1">
      <c r="A189">
        <v>175</v>
      </c>
      <c r="B189" t="s">
        <v>750</v>
      </c>
      <c r="C189" t="s">
        <v>19609</v>
      </c>
      <c r="D189">
        <v>19.399999999999999</v>
      </c>
      <c r="E189">
        <v>0.9</v>
      </c>
      <c r="F189" t="s">
        <v>19435</v>
      </c>
      <c r="G189">
        <v>18.5</v>
      </c>
      <c r="H189">
        <f>Table25[[#This Row],[insgesamt]]/$D$14</f>
        <v>5.8562501886678569E-3</v>
      </c>
      <c r="I189" s="14">
        <f>ROUND($B$5*Table25[[#This Row],[Insgesamt Normiert]],0)</f>
        <v>1</v>
      </c>
    </row>
    <row r="190" spans="1:9" ht="14.4" customHeight="1">
      <c r="A190">
        <v>176</v>
      </c>
      <c r="B190" t="s">
        <v>752</v>
      </c>
      <c r="C190" t="s">
        <v>19610</v>
      </c>
      <c r="D190">
        <v>1.3</v>
      </c>
      <c r="E190">
        <v>1.3</v>
      </c>
      <c r="F190" t="s">
        <v>19435</v>
      </c>
      <c r="G190" t="s">
        <v>19435</v>
      </c>
      <c r="H190">
        <f>Table25[[#This Row],[insgesamt]]/$D$14</f>
        <v>3.9242913635403171E-4</v>
      </c>
      <c r="I190" s="14">
        <f>ROUND($B$5*Table25[[#This Row],[Insgesamt Normiert]],0)</f>
        <v>0</v>
      </c>
    </row>
    <row r="191" spans="1:9" ht="14.4" customHeight="1">
      <c r="A191">
        <v>177</v>
      </c>
      <c r="B191" t="s">
        <v>754</v>
      </c>
      <c r="C191" t="s">
        <v>19611</v>
      </c>
      <c r="D191">
        <v>14.6</v>
      </c>
      <c r="E191">
        <v>7.1</v>
      </c>
      <c r="F191" t="s">
        <v>19435</v>
      </c>
      <c r="G191">
        <v>7.5</v>
      </c>
      <c r="H191">
        <f>Table25[[#This Row],[insgesamt]]/$D$14</f>
        <v>4.4072810698222017E-3</v>
      </c>
      <c r="I191" s="14">
        <f>ROUND($B$5*Table25[[#This Row],[Insgesamt Normiert]],0)</f>
        <v>1</v>
      </c>
    </row>
    <row r="192" spans="1:9" ht="14.4" customHeight="1">
      <c r="A192">
        <v>178</v>
      </c>
      <c r="B192" t="s">
        <v>756</v>
      </c>
      <c r="C192" t="s">
        <v>19612</v>
      </c>
      <c r="D192">
        <v>4.8</v>
      </c>
      <c r="E192">
        <v>0.9</v>
      </c>
      <c r="F192" t="s">
        <v>19435</v>
      </c>
      <c r="G192">
        <v>3.9</v>
      </c>
      <c r="H192">
        <f>Table25[[#This Row],[insgesamt]]/$D$14</f>
        <v>1.4489691188456554E-3</v>
      </c>
      <c r="I192" s="14">
        <f>ROUND($B$5*Table25[[#This Row],[Insgesamt Normiert]],0)</f>
        <v>0</v>
      </c>
    </row>
    <row r="193" spans="1:9" ht="14.4" customHeight="1">
      <c r="A193">
        <v>179</v>
      </c>
      <c r="B193" t="s">
        <v>103</v>
      </c>
      <c r="C193" t="s">
        <v>19613</v>
      </c>
      <c r="D193">
        <v>33</v>
      </c>
      <c r="E193">
        <v>6.3</v>
      </c>
      <c r="F193">
        <v>14.5</v>
      </c>
      <c r="G193">
        <v>12.1</v>
      </c>
      <c r="H193">
        <f>Table25[[#This Row],[insgesamt]]/$D$14</f>
        <v>9.9616626920638815E-3</v>
      </c>
      <c r="I193" s="14">
        <f>ROUND($B$5*Table25[[#This Row],[Insgesamt Normiert]],0)</f>
        <v>2</v>
      </c>
    </row>
    <row r="194" spans="1:9" ht="14.4" customHeight="1">
      <c r="A194">
        <v>180</v>
      </c>
      <c r="B194" t="s">
        <v>106</v>
      </c>
      <c r="C194" t="s">
        <v>19614</v>
      </c>
      <c r="D194">
        <v>13.5</v>
      </c>
      <c r="E194">
        <v>2.7</v>
      </c>
      <c r="F194" t="s">
        <v>19435</v>
      </c>
      <c r="G194">
        <v>10.8</v>
      </c>
      <c r="H194">
        <f>Table25[[#This Row],[insgesamt]]/$D$14</f>
        <v>4.0752256467534061E-3</v>
      </c>
      <c r="I194" s="14">
        <f>ROUND($B$5*Table25[[#This Row],[Insgesamt Normiert]],0)</f>
        <v>1</v>
      </c>
    </row>
    <row r="195" spans="1:9" ht="14.4" customHeight="1">
      <c r="A195">
        <v>181</v>
      </c>
      <c r="B195" t="s">
        <v>108</v>
      </c>
      <c r="C195" t="s">
        <v>19615</v>
      </c>
      <c r="D195">
        <v>14</v>
      </c>
      <c r="E195">
        <v>3.3</v>
      </c>
      <c r="F195">
        <v>0.9</v>
      </c>
      <c r="G195">
        <v>9.8000000000000007</v>
      </c>
      <c r="H195">
        <f>Table25[[#This Row],[insgesamt]]/$D$14</f>
        <v>4.2261599299664955E-3</v>
      </c>
      <c r="I195" s="14">
        <f>ROUND($B$5*Table25[[#This Row],[Insgesamt Normiert]],0)</f>
        <v>1</v>
      </c>
    </row>
    <row r="196" spans="1:9" ht="14.4" customHeight="1">
      <c r="A196">
        <v>182</v>
      </c>
      <c r="B196" t="s">
        <v>110</v>
      </c>
      <c r="C196" t="s">
        <v>19616</v>
      </c>
      <c r="D196">
        <v>8.5</v>
      </c>
      <c r="E196">
        <v>1.3</v>
      </c>
      <c r="F196" t="s">
        <v>19435</v>
      </c>
      <c r="G196">
        <v>7.2</v>
      </c>
      <c r="H196">
        <f>Table25[[#This Row],[insgesamt]]/$D$14</f>
        <v>2.5658828146225151E-3</v>
      </c>
      <c r="I196" s="14">
        <f>ROUND($B$5*Table25[[#This Row],[Insgesamt Normiert]],0)</f>
        <v>1</v>
      </c>
    </row>
    <row r="197" spans="1:9" ht="14.4" customHeight="1">
      <c r="A197">
        <v>183</v>
      </c>
      <c r="B197" t="s">
        <v>112</v>
      </c>
      <c r="C197" t="s">
        <v>19617</v>
      </c>
      <c r="D197">
        <v>18.7</v>
      </c>
      <c r="E197">
        <v>3.5</v>
      </c>
      <c r="F197">
        <v>0.7</v>
      </c>
      <c r="G197">
        <v>14.5</v>
      </c>
      <c r="H197">
        <f>Table25[[#This Row],[insgesamt]]/$D$14</f>
        <v>5.6449421921695329E-3</v>
      </c>
      <c r="I197" s="14">
        <f>ROUND($B$5*Table25[[#This Row],[Insgesamt Normiert]],0)</f>
        <v>1</v>
      </c>
    </row>
    <row r="198" spans="1:9" ht="14.4" customHeight="1">
      <c r="A198">
        <v>184</v>
      </c>
      <c r="B198" t="s">
        <v>114</v>
      </c>
      <c r="C198" t="s">
        <v>19618</v>
      </c>
      <c r="D198">
        <v>14.8</v>
      </c>
      <c r="E198">
        <v>4</v>
      </c>
      <c r="F198">
        <v>0.3</v>
      </c>
      <c r="G198">
        <v>10.5</v>
      </c>
      <c r="H198">
        <f>Table25[[#This Row],[insgesamt]]/$D$14</f>
        <v>4.467654783107438E-3</v>
      </c>
      <c r="I198" s="14">
        <f>ROUND($B$5*Table25[[#This Row],[Insgesamt Normiert]],0)</f>
        <v>1</v>
      </c>
    </row>
    <row r="199" spans="1:9" ht="14.4" customHeight="1">
      <c r="A199">
        <v>185</v>
      </c>
      <c r="B199" t="s">
        <v>116</v>
      </c>
      <c r="C199" t="s">
        <v>19619</v>
      </c>
      <c r="D199">
        <v>5.5</v>
      </c>
      <c r="E199">
        <v>1.6</v>
      </c>
      <c r="F199" t="s">
        <v>19435</v>
      </c>
      <c r="G199">
        <v>3.8</v>
      </c>
      <c r="H199">
        <f>Table25[[#This Row],[insgesamt]]/$D$14</f>
        <v>1.6602771153439802E-3</v>
      </c>
      <c r="I199" s="14">
        <f>ROUND($B$5*Table25[[#This Row],[Insgesamt Normiert]],0)</f>
        <v>0</v>
      </c>
    </row>
    <row r="200" spans="1:9" ht="14.4" customHeight="1">
      <c r="A200">
        <v>186</v>
      </c>
      <c r="B200" t="s">
        <v>118</v>
      </c>
      <c r="C200" t="s">
        <v>19619</v>
      </c>
      <c r="D200">
        <v>12.3</v>
      </c>
      <c r="E200">
        <v>2.4</v>
      </c>
      <c r="F200" t="s">
        <v>19435</v>
      </c>
      <c r="G200">
        <v>9.8000000000000007</v>
      </c>
      <c r="H200">
        <f>Table25[[#This Row],[insgesamt]]/$D$14</f>
        <v>3.7129833670419923E-3</v>
      </c>
      <c r="I200" s="14">
        <f>ROUND($B$5*Table25[[#This Row],[Insgesamt Normiert]],0)</f>
        <v>1</v>
      </c>
    </row>
    <row r="201" spans="1:9" ht="14.4" customHeight="1">
      <c r="A201">
        <v>187</v>
      </c>
      <c r="B201" t="s">
        <v>120</v>
      </c>
      <c r="C201" t="s">
        <v>19620</v>
      </c>
      <c r="D201">
        <v>8.6999999999999993</v>
      </c>
      <c r="E201">
        <v>0.3</v>
      </c>
      <c r="F201" t="s">
        <v>19435</v>
      </c>
      <c r="G201">
        <v>8.4</v>
      </c>
      <c r="H201">
        <f>Table25[[#This Row],[insgesamt]]/$D$14</f>
        <v>2.6262565279077505E-3</v>
      </c>
      <c r="I201" s="14">
        <f>ROUND($B$5*Table25[[#This Row],[Insgesamt Normiert]],0)</f>
        <v>1</v>
      </c>
    </row>
    <row r="202" spans="1:9" ht="14.4" customHeight="1">
      <c r="A202">
        <v>188</v>
      </c>
      <c r="B202" t="s">
        <v>122</v>
      </c>
      <c r="C202" t="s">
        <v>19621</v>
      </c>
      <c r="D202">
        <v>10.7</v>
      </c>
      <c r="E202">
        <v>1.6</v>
      </c>
      <c r="F202" t="s">
        <v>19435</v>
      </c>
      <c r="G202">
        <v>9.1</v>
      </c>
      <c r="H202">
        <f>Table25[[#This Row],[insgesamt]]/$D$14</f>
        <v>3.2299936607601068E-3</v>
      </c>
      <c r="I202" s="14">
        <f>ROUND($B$5*Table25[[#This Row],[Insgesamt Normiert]],0)</f>
        <v>1</v>
      </c>
    </row>
    <row r="203" spans="1:9" ht="14.4" customHeight="1">
      <c r="A203">
        <v>189</v>
      </c>
      <c r="B203" t="s">
        <v>124</v>
      </c>
      <c r="C203" t="s">
        <v>19622</v>
      </c>
      <c r="D203">
        <v>3</v>
      </c>
      <c r="E203">
        <v>1.4</v>
      </c>
      <c r="F203" t="s">
        <v>19435</v>
      </c>
      <c r="G203">
        <v>1.6</v>
      </c>
      <c r="H203">
        <f>Table25[[#This Row],[insgesamt]]/$D$14</f>
        <v>9.0560569927853468E-4</v>
      </c>
      <c r="I203" s="14">
        <f>ROUND($B$5*Table25[[#This Row],[Insgesamt Normiert]],0)</f>
        <v>0</v>
      </c>
    </row>
    <row r="204" spans="1:9" ht="14.4" customHeight="1">
      <c r="A204">
        <v>190</v>
      </c>
      <c r="B204" t="s">
        <v>126</v>
      </c>
      <c r="C204" t="s">
        <v>19623</v>
      </c>
      <c r="D204">
        <v>4.0999999999999996</v>
      </c>
      <c r="E204">
        <v>0.8</v>
      </c>
      <c r="F204" t="s">
        <v>19435</v>
      </c>
      <c r="G204">
        <v>3.3</v>
      </c>
      <c r="H204">
        <f>Table25[[#This Row],[insgesamt]]/$D$14</f>
        <v>1.2376611223473305E-3</v>
      </c>
      <c r="I204" s="14">
        <f>ROUND($B$5*Table25[[#This Row],[Insgesamt Normiert]],0)</f>
        <v>0</v>
      </c>
    </row>
    <row r="205" spans="1:9" ht="14.4" customHeight="1">
      <c r="A205">
        <v>191</v>
      </c>
      <c r="B205" t="s">
        <v>128</v>
      </c>
      <c r="C205" t="s">
        <v>19624</v>
      </c>
      <c r="D205">
        <v>12.9</v>
      </c>
      <c r="E205">
        <v>1.6</v>
      </c>
      <c r="F205" t="s">
        <v>19435</v>
      </c>
      <c r="G205">
        <v>11.3</v>
      </c>
      <c r="H205">
        <f>Table25[[#This Row],[insgesamt]]/$D$14</f>
        <v>3.8941045068976994E-3</v>
      </c>
      <c r="I205" s="14">
        <f>ROUND($B$5*Table25[[#This Row],[Insgesamt Normiert]],0)</f>
        <v>1</v>
      </c>
    </row>
    <row r="206" spans="1:9" ht="14.4" customHeight="1">
      <c r="A206">
        <v>192</v>
      </c>
      <c r="B206" t="s">
        <v>131</v>
      </c>
      <c r="C206" t="s">
        <v>19625</v>
      </c>
      <c r="D206">
        <v>2.6</v>
      </c>
      <c r="E206">
        <v>0.3</v>
      </c>
      <c r="F206" t="s">
        <v>19435</v>
      </c>
      <c r="G206">
        <v>2.4</v>
      </c>
      <c r="H206">
        <f>Table25[[#This Row],[insgesamt]]/$D$14</f>
        <v>7.8485827270806342E-4</v>
      </c>
      <c r="I206" s="14">
        <f>ROUND($B$5*Table25[[#This Row],[Insgesamt Normiert]],0)</f>
        <v>0</v>
      </c>
    </row>
    <row r="207" spans="1:9" ht="14.4" customHeight="1">
      <c r="A207">
        <v>193</v>
      </c>
      <c r="B207" t="s">
        <v>133</v>
      </c>
      <c r="C207" t="s">
        <v>19626</v>
      </c>
      <c r="D207">
        <v>15.3</v>
      </c>
      <c r="E207">
        <v>2.2999999999999998</v>
      </c>
      <c r="F207">
        <v>7.6</v>
      </c>
      <c r="G207">
        <v>5.4</v>
      </c>
      <c r="H207">
        <f>Table25[[#This Row],[insgesamt]]/$D$14</f>
        <v>4.6185890663205274E-3</v>
      </c>
      <c r="I207" s="14">
        <f>ROUND($B$5*Table25[[#This Row],[Insgesamt Normiert]],0)</f>
        <v>1</v>
      </c>
    </row>
    <row r="208" spans="1:9" ht="14.4" customHeight="1">
      <c r="A208">
        <v>194</v>
      </c>
      <c r="B208" t="s">
        <v>135</v>
      </c>
      <c r="C208" t="s">
        <v>19626</v>
      </c>
      <c r="D208">
        <v>18.5</v>
      </c>
      <c r="E208">
        <v>7.9</v>
      </c>
      <c r="F208" t="s">
        <v>19435</v>
      </c>
      <c r="G208">
        <v>10.6</v>
      </c>
      <c r="H208">
        <f>Table25[[#This Row],[insgesamt]]/$D$14</f>
        <v>5.5845684788842975E-3</v>
      </c>
      <c r="I208" s="14">
        <f>ROUND($B$5*Table25[[#This Row],[Insgesamt Normiert]],0)</f>
        <v>1</v>
      </c>
    </row>
    <row r="209" spans="1:9" ht="14.4" customHeight="1">
      <c r="A209">
        <v>195</v>
      </c>
      <c r="B209" t="s">
        <v>137</v>
      </c>
      <c r="C209" t="s">
        <v>19627</v>
      </c>
      <c r="D209">
        <v>6.7</v>
      </c>
      <c r="E209">
        <v>1.9</v>
      </c>
      <c r="F209" t="s">
        <v>19435</v>
      </c>
      <c r="G209">
        <v>4.8</v>
      </c>
      <c r="H209">
        <f>Table25[[#This Row],[insgesamt]]/$D$14</f>
        <v>2.0225193950553942E-3</v>
      </c>
      <c r="I209" s="14">
        <f>ROUND($B$5*Table25[[#This Row],[Insgesamt Normiert]],0)</f>
        <v>0</v>
      </c>
    </row>
    <row r="210" spans="1:9" ht="14.4" customHeight="1">
      <c r="A210">
        <v>196</v>
      </c>
      <c r="B210" t="s">
        <v>139</v>
      </c>
      <c r="C210" t="s">
        <v>19628</v>
      </c>
      <c r="D210">
        <v>7.7</v>
      </c>
      <c r="E210">
        <v>2.1</v>
      </c>
      <c r="F210">
        <v>1.9</v>
      </c>
      <c r="G210">
        <v>3.7</v>
      </c>
      <c r="H210">
        <f>Table25[[#This Row],[insgesamt]]/$D$14</f>
        <v>2.3243879614815726E-3</v>
      </c>
      <c r="I210" s="14">
        <f>ROUND($B$5*Table25[[#This Row],[Insgesamt Normiert]],0)</f>
        <v>1</v>
      </c>
    </row>
    <row r="211" spans="1:9" ht="14.4" customHeight="1">
      <c r="A211">
        <v>197</v>
      </c>
      <c r="B211" t="s">
        <v>141</v>
      </c>
      <c r="C211" t="s">
        <v>19629</v>
      </c>
      <c r="D211">
        <v>11.4</v>
      </c>
      <c r="E211">
        <v>2.9</v>
      </c>
      <c r="F211">
        <v>5.0999999999999996</v>
      </c>
      <c r="G211">
        <v>3.4</v>
      </c>
      <c r="H211">
        <f>Table25[[#This Row],[insgesamt]]/$D$14</f>
        <v>3.4413016572584321E-3</v>
      </c>
      <c r="I211" s="14">
        <f>ROUND($B$5*Table25[[#This Row],[Insgesamt Normiert]],0)</f>
        <v>1</v>
      </c>
    </row>
    <row r="212" spans="1:9" ht="14.4" customHeight="1">
      <c r="A212">
        <v>198</v>
      </c>
      <c r="B212" t="s">
        <v>143</v>
      </c>
      <c r="C212" t="s">
        <v>19630</v>
      </c>
      <c r="D212">
        <v>2</v>
      </c>
      <c r="E212">
        <v>1.8</v>
      </c>
      <c r="F212" t="s">
        <v>19435</v>
      </c>
      <c r="G212">
        <v>0.2</v>
      </c>
      <c r="H212">
        <f>Table25[[#This Row],[insgesamt]]/$D$14</f>
        <v>6.0373713285235642E-4</v>
      </c>
      <c r="I212" s="14">
        <f>ROUND($B$5*Table25[[#This Row],[Insgesamt Normiert]],0)</f>
        <v>0</v>
      </c>
    </row>
    <row r="213" spans="1:9" ht="14.4" customHeight="1">
      <c r="A213">
        <v>199</v>
      </c>
      <c r="B213" t="s">
        <v>145</v>
      </c>
      <c r="C213" t="s">
        <v>19631</v>
      </c>
      <c r="D213">
        <v>8</v>
      </c>
      <c r="E213">
        <v>4.2</v>
      </c>
      <c r="F213">
        <v>0.2</v>
      </c>
      <c r="G213">
        <v>3.6</v>
      </c>
      <c r="H213">
        <f>Table25[[#This Row],[insgesamt]]/$D$14</f>
        <v>2.4149485314094257E-3</v>
      </c>
      <c r="I213" s="14">
        <f>ROUND($B$5*Table25[[#This Row],[Insgesamt Normiert]],0)</f>
        <v>1</v>
      </c>
    </row>
    <row r="214" spans="1:9" ht="14.4" customHeight="1">
      <c r="A214">
        <v>200</v>
      </c>
      <c r="B214" t="s">
        <v>147</v>
      </c>
      <c r="C214" t="s">
        <v>19632</v>
      </c>
      <c r="D214">
        <v>1.5</v>
      </c>
      <c r="E214">
        <v>0.4</v>
      </c>
      <c r="F214" t="s">
        <v>19435</v>
      </c>
      <c r="G214">
        <v>1</v>
      </c>
      <c r="H214">
        <f>Table25[[#This Row],[insgesamt]]/$D$14</f>
        <v>4.5280284963926734E-4</v>
      </c>
      <c r="I214" s="14">
        <f>ROUND($B$5*Table25[[#This Row],[Insgesamt Normiert]],0)</f>
        <v>0</v>
      </c>
    </row>
    <row r="215" spans="1:9" ht="14.4" customHeight="1">
      <c r="A215">
        <v>201</v>
      </c>
      <c r="B215" t="s">
        <v>149</v>
      </c>
      <c r="C215" t="s">
        <v>19633</v>
      </c>
      <c r="D215">
        <v>4.5999999999999996</v>
      </c>
      <c r="E215">
        <v>1</v>
      </c>
      <c r="F215">
        <v>0</v>
      </c>
      <c r="G215">
        <v>3.7</v>
      </c>
      <c r="H215">
        <f>Table25[[#This Row],[insgesamt]]/$D$14</f>
        <v>1.3885954055604197E-3</v>
      </c>
      <c r="I215" s="14">
        <f>ROUND($B$5*Table25[[#This Row],[Insgesamt Normiert]],0)</f>
        <v>0</v>
      </c>
    </row>
    <row r="216" spans="1:9" ht="14.4" customHeight="1">
      <c r="A216">
        <v>202</v>
      </c>
      <c r="B216" t="s">
        <v>151</v>
      </c>
      <c r="C216" t="s">
        <v>19634</v>
      </c>
      <c r="D216">
        <v>6.8</v>
      </c>
      <c r="E216">
        <v>1.2</v>
      </c>
      <c r="F216" t="s">
        <v>19435</v>
      </c>
      <c r="G216">
        <v>5.5</v>
      </c>
      <c r="H216">
        <f>Table25[[#This Row],[insgesamt]]/$D$14</f>
        <v>2.0527062516980119E-3</v>
      </c>
      <c r="I216" s="14">
        <f>ROUND($B$5*Table25[[#This Row],[Insgesamt Normiert]],0)</f>
        <v>0</v>
      </c>
    </row>
    <row r="217" spans="1:9" ht="14.4" customHeight="1">
      <c r="A217">
        <v>203</v>
      </c>
      <c r="B217" t="s">
        <v>153</v>
      </c>
      <c r="C217" t="s">
        <v>19635</v>
      </c>
      <c r="D217">
        <v>6.8</v>
      </c>
      <c r="E217">
        <v>1.4</v>
      </c>
      <c r="F217" t="s">
        <v>19435</v>
      </c>
      <c r="G217">
        <v>5.4</v>
      </c>
      <c r="H217">
        <f>Table25[[#This Row],[insgesamt]]/$D$14</f>
        <v>2.0527062516980119E-3</v>
      </c>
      <c r="I217" s="14">
        <f>ROUND($B$5*Table25[[#This Row],[Insgesamt Normiert]],0)</f>
        <v>0</v>
      </c>
    </row>
    <row r="218" spans="1:9" ht="14.4" customHeight="1">
      <c r="A218">
        <v>204</v>
      </c>
      <c r="B218" t="s">
        <v>155</v>
      </c>
      <c r="C218" t="s">
        <v>19636</v>
      </c>
      <c r="D218">
        <v>8.3000000000000007</v>
      </c>
      <c r="E218">
        <v>0.5</v>
      </c>
      <c r="F218">
        <v>3.9</v>
      </c>
      <c r="G218">
        <v>3.9</v>
      </c>
      <c r="H218">
        <f>Table25[[#This Row],[insgesamt]]/$D$14</f>
        <v>2.5055091013372797E-3</v>
      </c>
      <c r="I218" s="14">
        <f>ROUND($B$5*Table25[[#This Row],[Insgesamt Normiert]],0)</f>
        <v>1</v>
      </c>
    </row>
    <row r="219" spans="1:9" ht="14.4" customHeight="1">
      <c r="A219">
        <v>205</v>
      </c>
      <c r="B219" t="s">
        <v>157</v>
      </c>
      <c r="C219" t="s">
        <v>19637</v>
      </c>
      <c r="D219">
        <v>10</v>
      </c>
      <c r="E219">
        <v>2.2000000000000002</v>
      </c>
      <c r="F219" t="s">
        <v>19435</v>
      </c>
      <c r="G219">
        <v>7.8</v>
      </c>
      <c r="H219">
        <f>Table25[[#This Row],[insgesamt]]/$D$14</f>
        <v>3.0186856642617824E-3</v>
      </c>
      <c r="I219" s="14">
        <f>ROUND($B$5*Table25[[#This Row],[Insgesamt Normiert]],0)</f>
        <v>1</v>
      </c>
    </row>
    <row r="220" spans="1:9" ht="14.4" customHeight="1">
      <c r="A220">
        <v>206</v>
      </c>
      <c r="B220" t="s">
        <v>159</v>
      </c>
      <c r="C220" t="s">
        <v>19638</v>
      </c>
      <c r="D220">
        <v>5.7</v>
      </c>
      <c r="E220">
        <v>0.9</v>
      </c>
      <c r="F220" t="s">
        <v>19435</v>
      </c>
      <c r="G220">
        <v>4.7</v>
      </c>
      <c r="H220">
        <f>Table25[[#This Row],[insgesamt]]/$D$14</f>
        <v>1.720650828629216E-3</v>
      </c>
      <c r="I220" s="14">
        <f>ROUND($B$5*Table25[[#This Row],[Insgesamt Normiert]],0)</f>
        <v>0</v>
      </c>
    </row>
    <row r="221" spans="1:9" ht="14.4" customHeight="1">
      <c r="A221">
        <v>207</v>
      </c>
      <c r="B221" t="s">
        <v>161</v>
      </c>
      <c r="C221" t="s">
        <v>19639</v>
      </c>
      <c r="D221">
        <v>13.9</v>
      </c>
      <c r="E221">
        <v>4.0999999999999996</v>
      </c>
      <c r="F221" t="s">
        <v>19435</v>
      </c>
      <c r="G221">
        <v>9.9</v>
      </c>
      <c r="H221">
        <f>Table25[[#This Row],[insgesamt]]/$D$14</f>
        <v>4.1959730733238778E-3</v>
      </c>
      <c r="I221" s="14">
        <f>ROUND($B$5*Table25[[#This Row],[Insgesamt Normiert]],0)</f>
        <v>1</v>
      </c>
    </row>
    <row r="222" spans="1:9" ht="14.4" customHeight="1">
      <c r="A222">
        <v>208</v>
      </c>
      <c r="B222" t="s">
        <v>163</v>
      </c>
      <c r="C222" t="s">
        <v>19640</v>
      </c>
      <c r="D222">
        <v>4.2</v>
      </c>
      <c r="E222">
        <v>0.5</v>
      </c>
      <c r="F222" t="s">
        <v>19435</v>
      </c>
      <c r="G222">
        <v>3.7</v>
      </c>
      <c r="H222">
        <f>Table25[[#This Row],[insgesamt]]/$D$14</f>
        <v>1.2678479789899487E-3</v>
      </c>
      <c r="I222" s="14">
        <f>ROUND($B$5*Table25[[#This Row],[Insgesamt Normiert]],0)</f>
        <v>0</v>
      </c>
    </row>
    <row r="223" spans="1:9" ht="14.4" customHeight="1">
      <c r="A223">
        <v>209</v>
      </c>
      <c r="B223" t="s">
        <v>165</v>
      </c>
      <c r="C223" t="s">
        <v>19641</v>
      </c>
      <c r="D223">
        <v>7.2</v>
      </c>
      <c r="E223">
        <v>1.6</v>
      </c>
      <c r="F223" t="s">
        <v>19435</v>
      </c>
      <c r="G223">
        <v>5.6</v>
      </c>
      <c r="H223">
        <f>Table25[[#This Row],[insgesamt]]/$D$14</f>
        <v>2.1734536782684831E-3</v>
      </c>
      <c r="I223" s="14">
        <f>ROUND($B$5*Table25[[#This Row],[Insgesamt Normiert]],0)</f>
        <v>0</v>
      </c>
    </row>
    <row r="224" spans="1:9" ht="14.4" customHeight="1">
      <c r="A224">
        <v>210</v>
      </c>
      <c r="B224" t="s">
        <v>167</v>
      </c>
      <c r="C224" t="s">
        <v>19642</v>
      </c>
      <c r="D224">
        <v>6.6</v>
      </c>
      <c r="E224">
        <v>1</v>
      </c>
      <c r="F224" t="s">
        <v>19435</v>
      </c>
      <c r="G224">
        <v>5.6</v>
      </c>
      <c r="H224">
        <f>Table25[[#This Row],[insgesamt]]/$D$14</f>
        <v>1.992332538412776E-3</v>
      </c>
      <c r="I224" s="14">
        <f>ROUND($B$5*Table25[[#This Row],[Insgesamt Normiert]],0)</f>
        <v>0</v>
      </c>
    </row>
    <row r="225" spans="1:9" ht="14.4" customHeight="1">
      <c r="A225">
        <v>211</v>
      </c>
      <c r="B225" t="s">
        <v>169</v>
      </c>
      <c r="C225" t="s">
        <v>19643</v>
      </c>
      <c r="D225">
        <v>12.7</v>
      </c>
      <c r="E225">
        <v>2.9</v>
      </c>
      <c r="F225" t="s">
        <v>19435</v>
      </c>
      <c r="G225">
        <v>9.8000000000000007</v>
      </c>
      <c r="H225">
        <f>Table25[[#This Row],[insgesamt]]/$D$14</f>
        <v>3.8337307936124631E-3</v>
      </c>
      <c r="I225" s="14">
        <f>ROUND($B$5*Table25[[#This Row],[Insgesamt Normiert]],0)</f>
        <v>1</v>
      </c>
    </row>
    <row r="226" spans="1:9" ht="14.4" customHeight="1">
      <c r="A226">
        <v>212</v>
      </c>
      <c r="B226" t="s">
        <v>82</v>
      </c>
      <c r="C226" t="s">
        <v>19644</v>
      </c>
      <c r="D226">
        <v>7.8</v>
      </c>
      <c r="E226">
        <v>2.2000000000000002</v>
      </c>
      <c r="F226" t="s">
        <v>19435</v>
      </c>
      <c r="G226">
        <v>5.6</v>
      </c>
      <c r="H226">
        <f>Table25[[#This Row],[insgesamt]]/$D$14</f>
        <v>2.3545748181241903E-3</v>
      </c>
      <c r="I226" s="14">
        <f>ROUND($B$5*Table25[[#This Row],[Insgesamt Normiert]],0)</f>
        <v>1</v>
      </c>
    </row>
    <row r="227" spans="1:9" ht="14.4" customHeight="1">
      <c r="A227">
        <v>213</v>
      </c>
      <c r="B227" t="s">
        <v>172</v>
      </c>
      <c r="C227" t="s">
        <v>19645</v>
      </c>
      <c r="D227">
        <v>7.8</v>
      </c>
      <c r="E227">
        <v>1.4</v>
      </c>
      <c r="F227" t="s">
        <v>19435</v>
      </c>
      <c r="G227">
        <v>6.4</v>
      </c>
      <c r="H227">
        <f>Table25[[#This Row],[insgesamt]]/$D$14</f>
        <v>2.3545748181241903E-3</v>
      </c>
      <c r="I227" s="14">
        <f>ROUND($B$5*Table25[[#This Row],[Insgesamt Normiert]],0)</f>
        <v>1</v>
      </c>
    </row>
    <row r="228" spans="1:9" ht="14.4" customHeight="1">
      <c r="A228">
        <v>214</v>
      </c>
      <c r="B228" t="s">
        <v>175</v>
      </c>
      <c r="C228" t="s">
        <v>19646</v>
      </c>
      <c r="D228">
        <v>9.5</v>
      </c>
      <c r="E228">
        <v>0.9</v>
      </c>
      <c r="F228" t="s">
        <v>19435</v>
      </c>
      <c r="G228">
        <v>8.6</v>
      </c>
      <c r="H228">
        <f>Table25[[#This Row],[insgesamt]]/$D$14</f>
        <v>2.867751381048693E-3</v>
      </c>
      <c r="I228" s="14">
        <f>ROUND($B$5*Table25[[#This Row],[Insgesamt Normiert]],0)</f>
        <v>1</v>
      </c>
    </row>
    <row r="229" spans="1:9" ht="14.4" customHeight="1">
      <c r="A229">
        <v>215</v>
      </c>
      <c r="B229" t="s">
        <v>177</v>
      </c>
      <c r="C229" t="s">
        <v>19647</v>
      </c>
      <c r="D229">
        <v>9.8000000000000007</v>
      </c>
      <c r="E229">
        <v>1.7</v>
      </c>
      <c r="F229" t="s">
        <v>19435</v>
      </c>
      <c r="G229">
        <v>8.1</v>
      </c>
      <c r="H229">
        <f>Table25[[#This Row],[insgesamt]]/$D$14</f>
        <v>2.958311950976547E-3</v>
      </c>
      <c r="I229" s="14">
        <f>ROUND($B$5*Table25[[#This Row],[Insgesamt Normiert]],0)</f>
        <v>1</v>
      </c>
    </row>
    <row r="230" spans="1:9" ht="14.4" customHeight="1">
      <c r="A230">
        <v>216</v>
      </c>
      <c r="B230" t="s">
        <v>178</v>
      </c>
      <c r="C230" t="s">
        <v>19648</v>
      </c>
      <c r="D230">
        <v>6.5</v>
      </c>
      <c r="E230">
        <v>1</v>
      </c>
      <c r="F230" t="s">
        <v>19435</v>
      </c>
      <c r="G230">
        <v>5.5</v>
      </c>
      <c r="H230">
        <f>Table25[[#This Row],[insgesamt]]/$D$14</f>
        <v>1.9621456817701583E-3</v>
      </c>
      <c r="I230" s="14">
        <f>ROUND($B$5*Table25[[#This Row],[Insgesamt Normiert]],0)</f>
        <v>0</v>
      </c>
    </row>
    <row r="231" spans="1:9" ht="14.4" customHeight="1">
      <c r="A231">
        <v>217</v>
      </c>
      <c r="B231" t="s">
        <v>180</v>
      </c>
      <c r="C231" t="s">
        <v>19649</v>
      </c>
      <c r="D231">
        <v>8.1999999999999993</v>
      </c>
      <c r="E231">
        <v>0.8</v>
      </c>
      <c r="F231">
        <v>0.7</v>
      </c>
      <c r="G231">
        <v>6.7</v>
      </c>
      <c r="H231">
        <f>Table25[[#This Row],[insgesamt]]/$D$14</f>
        <v>2.4753222446946611E-3</v>
      </c>
      <c r="I231" s="14">
        <f>ROUND($B$5*Table25[[#This Row],[Insgesamt Normiert]],0)</f>
        <v>1</v>
      </c>
    </row>
    <row r="232" spans="1:9" ht="14.4" customHeight="1">
      <c r="A232">
        <v>218</v>
      </c>
      <c r="B232" t="s">
        <v>182</v>
      </c>
      <c r="C232" t="s">
        <v>19650</v>
      </c>
      <c r="D232">
        <v>8.9</v>
      </c>
      <c r="E232">
        <v>2</v>
      </c>
      <c r="F232" t="s">
        <v>19435</v>
      </c>
      <c r="G232">
        <v>6.8</v>
      </c>
      <c r="H232">
        <f>Table25[[#This Row],[insgesamt]]/$D$14</f>
        <v>2.6866302411929863E-3</v>
      </c>
      <c r="I232" s="14">
        <f>ROUND($B$5*Table25[[#This Row],[Insgesamt Normiert]],0)</f>
        <v>1</v>
      </c>
    </row>
    <row r="233" spans="1:9" ht="14.4" customHeight="1">
      <c r="A233">
        <v>219</v>
      </c>
      <c r="B233" t="s">
        <v>184</v>
      </c>
      <c r="C233" t="s">
        <v>19651</v>
      </c>
      <c r="D233">
        <v>6.6</v>
      </c>
      <c r="E233">
        <v>1.5</v>
      </c>
      <c r="F233" t="s">
        <v>19435</v>
      </c>
      <c r="G233">
        <v>5.0999999999999996</v>
      </c>
      <c r="H233">
        <f>Table25[[#This Row],[insgesamt]]/$D$14</f>
        <v>1.992332538412776E-3</v>
      </c>
      <c r="I233" s="14">
        <f>ROUND($B$5*Table25[[#This Row],[Insgesamt Normiert]],0)</f>
        <v>0</v>
      </c>
    </row>
    <row r="234" spans="1:9" ht="14.4" customHeight="1">
      <c r="A234">
        <v>220</v>
      </c>
      <c r="B234" t="s">
        <v>186</v>
      </c>
      <c r="C234" t="s">
        <v>19652</v>
      </c>
      <c r="D234">
        <v>12.3</v>
      </c>
      <c r="E234">
        <v>1.7</v>
      </c>
      <c r="F234" t="s">
        <v>19435</v>
      </c>
      <c r="G234">
        <v>10.6</v>
      </c>
      <c r="H234">
        <f>Table25[[#This Row],[insgesamt]]/$D$14</f>
        <v>3.7129833670419923E-3</v>
      </c>
      <c r="I234" s="14">
        <f>ROUND($B$5*Table25[[#This Row],[Insgesamt Normiert]],0)</f>
        <v>1</v>
      </c>
    </row>
    <row r="235" spans="1:9" ht="14.4" customHeight="1">
      <c r="A235">
        <v>221</v>
      </c>
      <c r="B235" t="s">
        <v>188</v>
      </c>
      <c r="C235" t="s">
        <v>19653</v>
      </c>
      <c r="D235">
        <v>11.1</v>
      </c>
      <c r="E235">
        <v>1.9</v>
      </c>
      <c r="F235" t="s">
        <v>19435</v>
      </c>
      <c r="G235">
        <v>9.1999999999999993</v>
      </c>
      <c r="H235">
        <f>Table25[[#This Row],[insgesamt]]/$D$14</f>
        <v>3.3507410873305781E-3</v>
      </c>
      <c r="I235" s="14">
        <f>ROUND($B$5*Table25[[#This Row],[Insgesamt Normiert]],0)</f>
        <v>1</v>
      </c>
    </row>
    <row r="236" spans="1:9" ht="14.4" customHeight="1">
      <c r="A236">
        <v>222</v>
      </c>
      <c r="B236" t="s">
        <v>190</v>
      </c>
      <c r="C236" t="s">
        <v>19654</v>
      </c>
      <c r="D236">
        <v>5.6</v>
      </c>
      <c r="E236">
        <v>1.5</v>
      </c>
      <c r="F236" t="s">
        <v>19435</v>
      </c>
      <c r="G236">
        <v>4</v>
      </c>
      <c r="H236">
        <f>Table25[[#This Row],[insgesamt]]/$D$14</f>
        <v>1.6904639719865979E-3</v>
      </c>
      <c r="I236" s="14">
        <f>ROUND($B$5*Table25[[#This Row],[Insgesamt Normiert]],0)</f>
        <v>0</v>
      </c>
    </row>
    <row r="237" spans="1:9" ht="14.4" customHeight="1">
      <c r="A237">
        <v>223</v>
      </c>
      <c r="B237" t="s">
        <v>192</v>
      </c>
      <c r="C237" t="s">
        <v>19655</v>
      </c>
      <c r="D237">
        <v>7.4</v>
      </c>
      <c r="E237">
        <v>0.8</v>
      </c>
      <c r="F237" t="s">
        <v>19435</v>
      </c>
      <c r="G237">
        <v>6.7</v>
      </c>
      <c r="H237">
        <f>Table25[[#This Row],[insgesamt]]/$D$14</f>
        <v>2.233827391553719E-3</v>
      </c>
      <c r="I237" s="14">
        <f>ROUND($B$5*Table25[[#This Row],[Insgesamt Normiert]],0)</f>
        <v>1</v>
      </c>
    </row>
    <row r="238" spans="1:9" ht="14.4" customHeight="1">
      <c r="A238">
        <v>224</v>
      </c>
      <c r="B238" t="s">
        <v>194</v>
      </c>
      <c r="C238" t="s">
        <v>19656</v>
      </c>
      <c r="D238">
        <v>73.7</v>
      </c>
      <c r="E238">
        <v>15.2</v>
      </c>
      <c r="F238">
        <v>19.399999999999999</v>
      </c>
      <c r="G238">
        <v>39</v>
      </c>
      <c r="H238">
        <f>Table25[[#This Row],[insgesamt]]/$D$14</f>
        <v>2.2247713345609335E-2</v>
      </c>
      <c r="I238" s="14">
        <f>ROUND($B$5*Table25[[#This Row],[Insgesamt Normiert]],0)</f>
        <v>5</v>
      </c>
    </row>
    <row r="239" spans="1:9" ht="14.4" customHeight="1">
      <c r="A239">
        <v>225</v>
      </c>
      <c r="B239" t="s">
        <v>196</v>
      </c>
      <c r="C239" t="s">
        <v>19657</v>
      </c>
      <c r="D239">
        <v>1.7</v>
      </c>
      <c r="E239">
        <v>0.2</v>
      </c>
      <c r="F239" t="s">
        <v>19435</v>
      </c>
      <c r="G239">
        <v>1.4</v>
      </c>
      <c r="H239">
        <f>Table25[[#This Row],[insgesamt]]/$D$14</f>
        <v>5.1317656292450297E-4</v>
      </c>
      <c r="I239" s="14">
        <f>ROUND($B$5*Table25[[#This Row],[Insgesamt Normiert]],0)</f>
        <v>0</v>
      </c>
    </row>
    <row r="240" spans="1:9" ht="14.4" customHeight="1">
      <c r="A240">
        <v>226</v>
      </c>
      <c r="B240" t="s">
        <v>94</v>
      </c>
      <c r="C240" t="s">
        <v>19658</v>
      </c>
      <c r="D240">
        <v>4.8</v>
      </c>
      <c r="E240">
        <v>1</v>
      </c>
      <c r="F240" t="s">
        <v>19435</v>
      </c>
      <c r="G240">
        <v>3.8</v>
      </c>
      <c r="H240">
        <f>Table25[[#This Row],[insgesamt]]/$D$14</f>
        <v>1.4489691188456554E-3</v>
      </c>
      <c r="I240" s="14">
        <f>ROUND($B$5*Table25[[#This Row],[Insgesamt Normiert]],0)</f>
        <v>0</v>
      </c>
    </row>
    <row r="241" spans="1:9" ht="14.4" customHeight="1">
      <c r="A241">
        <v>227</v>
      </c>
      <c r="B241" t="s">
        <v>199</v>
      </c>
      <c r="C241" t="s">
        <v>19659</v>
      </c>
      <c r="D241">
        <v>3.9</v>
      </c>
      <c r="E241">
        <v>1.1000000000000001</v>
      </c>
      <c r="F241" t="s">
        <v>19435</v>
      </c>
      <c r="G241">
        <v>2.8</v>
      </c>
      <c r="H241">
        <f>Table25[[#This Row],[insgesamt]]/$D$14</f>
        <v>1.1772874090620951E-3</v>
      </c>
      <c r="I241" s="14">
        <f>ROUND($B$5*Table25[[#This Row],[Insgesamt Normiert]],0)</f>
        <v>0</v>
      </c>
    </row>
    <row r="242" spans="1:9" ht="14.4" customHeight="1">
      <c r="A242">
        <v>228</v>
      </c>
      <c r="B242" t="s">
        <v>201</v>
      </c>
      <c r="C242" t="s">
        <v>19660</v>
      </c>
      <c r="D242">
        <v>6.1</v>
      </c>
      <c r="E242">
        <v>0.7</v>
      </c>
      <c r="F242" t="s">
        <v>19435</v>
      </c>
      <c r="G242">
        <v>5.4</v>
      </c>
      <c r="H242">
        <f>Table25[[#This Row],[insgesamt]]/$D$14</f>
        <v>1.8413982551996871E-3</v>
      </c>
      <c r="I242" s="14">
        <f>ROUND($B$5*Table25[[#This Row],[Insgesamt Normiert]],0)</f>
        <v>0</v>
      </c>
    </row>
    <row r="243" spans="1:9" ht="14.4" customHeight="1">
      <c r="A243">
        <v>229</v>
      </c>
      <c r="B243" t="s">
        <v>203</v>
      </c>
      <c r="C243" t="s">
        <v>19661</v>
      </c>
      <c r="D243">
        <v>5.6</v>
      </c>
      <c r="E243">
        <v>2.4</v>
      </c>
      <c r="F243" t="s">
        <v>19435</v>
      </c>
      <c r="G243">
        <v>3.2</v>
      </c>
      <c r="H243">
        <f>Table25[[#This Row],[insgesamt]]/$D$14</f>
        <v>1.6904639719865979E-3</v>
      </c>
      <c r="I243" s="14">
        <f>ROUND($B$5*Table25[[#This Row],[Insgesamt Normiert]],0)</f>
        <v>0</v>
      </c>
    </row>
    <row r="244" spans="1:9" ht="14.4" customHeight="1">
      <c r="A244">
        <v>230</v>
      </c>
      <c r="B244" t="s">
        <v>205</v>
      </c>
      <c r="C244" t="s">
        <v>19662</v>
      </c>
      <c r="D244">
        <v>4.7</v>
      </c>
      <c r="E244">
        <v>2.4</v>
      </c>
      <c r="F244" t="s">
        <v>19435</v>
      </c>
      <c r="G244">
        <v>2.2000000000000002</v>
      </c>
      <c r="H244">
        <f>Table25[[#This Row],[insgesamt]]/$D$14</f>
        <v>1.4187822622030377E-3</v>
      </c>
      <c r="I244" s="14">
        <f>ROUND($B$5*Table25[[#This Row],[Insgesamt Normiert]],0)</f>
        <v>0</v>
      </c>
    </row>
    <row r="245" spans="1:9" ht="14.4" customHeight="1">
      <c r="A245">
        <v>231</v>
      </c>
      <c r="B245" t="s">
        <v>207</v>
      </c>
      <c r="C245" t="s">
        <v>19663</v>
      </c>
      <c r="D245">
        <v>4.7</v>
      </c>
      <c r="E245">
        <v>0.9</v>
      </c>
      <c r="F245" t="s">
        <v>19435</v>
      </c>
      <c r="G245">
        <v>3.8</v>
      </c>
      <c r="H245">
        <f>Table25[[#This Row],[insgesamt]]/$D$14</f>
        <v>1.4187822622030377E-3</v>
      </c>
      <c r="I245" s="14">
        <f>ROUND($B$5*Table25[[#This Row],[Insgesamt Normiert]],0)</f>
        <v>0</v>
      </c>
    </row>
    <row r="246" spans="1:9" ht="14.4" customHeight="1">
      <c r="A246">
        <v>232</v>
      </c>
      <c r="B246" t="s">
        <v>209</v>
      </c>
      <c r="C246" t="s">
        <v>19664</v>
      </c>
      <c r="D246">
        <v>4</v>
      </c>
      <c r="E246">
        <v>1.1000000000000001</v>
      </c>
      <c r="F246" t="s">
        <v>19435</v>
      </c>
      <c r="G246">
        <v>2.9</v>
      </c>
      <c r="H246">
        <f>Table25[[#This Row],[insgesamt]]/$D$14</f>
        <v>1.2074742657047128E-3</v>
      </c>
      <c r="I246" s="14">
        <f>ROUND($B$5*Table25[[#This Row],[Insgesamt Normiert]],0)</f>
        <v>0</v>
      </c>
    </row>
    <row r="247" spans="1:9" ht="14.4" customHeight="1">
      <c r="A247">
        <v>233</v>
      </c>
      <c r="B247" t="s">
        <v>211</v>
      </c>
      <c r="C247" t="s">
        <v>19665</v>
      </c>
      <c r="D247">
        <v>5.7</v>
      </c>
      <c r="E247">
        <v>3.2</v>
      </c>
      <c r="F247" t="s">
        <v>19435</v>
      </c>
      <c r="G247">
        <v>2.5</v>
      </c>
      <c r="H247">
        <f>Table25[[#This Row],[insgesamt]]/$D$14</f>
        <v>1.720650828629216E-3</v>
      </c>
      <c r="I247" s="14">
        <f>ROUND($B$5*Table25[[#This Row],[Insgesamt Normiert]],0)</f>
        <v>0</v>
      </c>
    </row>
    <row r="248" spans="1:9" ht="14.4" customHeight="1">
      <c r="A248">
        <v>234</v>
      </c>
      <c r="B248" t="s">
        <v>213</v>
      </c>
      <c r="C248" t="s">
        <v>19666</v>
      </c>
      <c r="D248">
        <v>9.1</v>
      </c>
      <c r="E248">
        <v>3.8</v>
      </c>
      <c r="F248" t="s">
        <v>19435</v>
      </c>
      <c r="G248">
        <v>5.3</v>
      </c>
      <c r="H248">
        <f>Table25[[#This Row],[insgesamt]]/$D$14</f>
        <v>2.7470039544782218E-3</v>
      </c>
      <c r="I248" s="14">
        <f>ROUND($B$5*Table25[[#This Row],[Insgesamt Normiert]],0)</f>
        <v>1</v>
      </c>
    </row>
    <row r="249" spans="1:9" ht="14.4" customHeight="1">
      <c r="A249">
        <v>235</v>
      </c>
      <c r="B249" t="s">
        <v>215</v>
      </c>
      <c r="C249" t="s">
        <v>19667</v>
      </c>
      <c r="D249">
        <v>3.5</v>
      </c>
      <c r="E249">
        <v>1.5</v>
      </c>
      <c r="F249" t="s">
        <v>19435</v>
      </c>
      <c r="G249">
        <v>1.9</v>
      </c>
      <c r="H249">
        <f>Table25[[#This Row],[insgesamt]]/$D$14</f>
        <v>1.0565399824916239E-3</v>
      </c>
      <c r="I249" s="14">
        <f>ROUND($B$5*Table25[[#This Row],[Insgesamt Normiert]],0)</f>
        <v>0</v>
      </c>
    </row>
    <row r="250" spans="1:9" ht="14.4" customHeight="1">
      <c r="A250">
        <v>236</v>
      </c>
      <c r="B250" t="s">
        <v>217</v>
      </c>
      <c r="C250" t="s">
        <v>19668</v>
      </c>
      <c r="D250">
        <v>3.2</v>
      </c>
      <c r="E250">
        <v>1.6</v>
      </c>
      <c r="F250" t="s">
        <v>19435</v>
      </c>
      <c r="G250">
        <v>1.7</v>
      </c>
      <c r="H250">
        <f>Table25[[#This Row],[insgesamt]]/$D$14</f>
        <v>9.6597941256377042E-4</v>
      </c>
      <c r="I250" s="14">
        <f>ROUND($B$5*Table25[[#This Row],[Insgesamt Normiert]],0)</f>
        <v>0</v>
      </c>
    </row>
    <row r="251" spans="1:9" ht="14.4" customHeight="1">
      <c r="A251">
        <v>237</v>
      </c>
      <c r="B251" t="s">
        <v>219</v>
      </c>
      <c r="C251" t="s">
        <v>19669</v>
      </c>
      <c r="D251">
        <v>4.5</v>
      </c>
      <c r="E251">
        <v>1.9</v>
      </c>
      <c r="F251" t="s">
        <v>19435</v>
      </c>
      <c r="G251">
        <v>2.6</v>
      </c>
      <c r="H251">
        <f>Table25[[#This Row],[insgesamt]]/$D$14</f>
        <v>1.358408548917802E-3</v>
      </c>
      <c r="I251" s="14">
        <f>ROUND($B$5*Table25[[#This Row],[Insgesamt Normiert]],0)</f>
        <v>0</v>
      </c>
    </row>
    <row r="252" spans="1:9" ht="14.4" customHeight="1">
      <c r="A252">
        <v>238</v>
      </c>
      <c r="B252" t="s">
        <v>221</v>
      </c>
      <c r="C252" t="s">
        <v>19670</v>
      </c>
      <c r="D252">
        <v>4.2</v>
      </c>
      <c r="E252">
        <v>1.5</v>
      </c>
      <c r="F252" t="s">
        <v>19435</v>
      </c>
      <c r="G252">
        <v>2.7</v>
      </c>
      <c r="H252">
        <f>Table25[[#This Row],[insgesamt]]/$D$14</f>
        <v>1.2678479789899487E-3</v>
      </c>
      <c r="I252" s="14">
        <f>ROUND($B$5*Table25[[#This Row],[Insgesamt Normiert]],0)</f>
        <v>0</v>
      </c>
    </row>
    <row r="253" spans="1:9" ht="14.4" customHeight="1">
      <c r="A253">
        <v>239</v>
      </c>
      <c r="B253" t="s">
        <v>223</v>
      </c>
      <c r="C253" t="s">
        <v>19656</v>
      </c>
      <c r="D253">
        <v>18.399999999999999</v>
      </c>
      <c r="E253">
        <v>6.1</v>
      </c>
      <c r="F253">
        <v>0.9</v>
      </c>
      <c r="G253">
        <v>11.3</v>
      </c>
      <c r="H253">
        <f>Table25[[#This Row],[insgesamt]]/$D$14</f>
        <v>5.5543816222416789E-3</v>
      </c>
      <c r="I253" s="14">
        <f>ROUND($B$5*Table25[[#This Row],[Insgesamt Normiert]],0)</f>
        <v>1</v>
      </c>
    </row>
    <row r="254" spans="1:9" ht="14.4" customHeight="1">
      <c r="A254">
        <v>240</v>
      </c>
      <c r="B254" t="s">
        <v>225</v>
      </c>
      <c r="C254" t="s">
        <v>19671</v>
      </c>
      <c r="D254">
        <v>3.5</v>
      </c>
      <c r="E254">
        <v>0.8</v>
      </c>
      <c r="F254" t="s">
        <v>19435</v>
      </c>
      <c r="G254">
        <v>2.7</v>
      </c>
      <c r="H254">
        <f>Table25[[#This Row],[insgesamt]]/$D$14</f>
        <v>1.0565399824916239E-3</v>
      </c>
      <c r="I254" s="14">
        <f>ROUND($B$5*Table25[[#This Row],[Insgesamt Normiert]],0)</f>
        <v>0</v>
      </c>
    </row>
    <row r="255" spans="1:9" ht="14.4" customHeight="1">
      <c r="A255">
        <v>241</v>
      </c>
      <c r="B255" t="s">
        <v>227</v>
      </c>
      <c r="C255" t="s">
        <v>19672</v>
      </c>
      <c r="D255">
        <v>3</v>
      </c>
      <c r="E255">
        <v>1</v>
      </c>
      <c r="F255" t="s">
        <v>19435</v>
      </c>
      <c r="G255">
        <v>2</v>
      </c>
      <c r="H255">
        <f>Table25[[#This Row],[insgesamt]]/$D$14</f>
        <v>9.0560569927853468E-4</v>
      </c>
      <c r="I255" s="14">
        <f>ROUND($B$5*Table25[[#This Row],[Insgesamt Normiert]],0)</f>
        <v>0</v>
      </c>
    </row>
    <row r="256" spans="1:9" ht="14.4" customHeight="1">
      <c r="A256">
        <v>242</v>
      </c>
      <c r="B256" t="s">
        <v>229</v>
      </c>
      <c r="C256" t="s">
        <v>19657</v>
      </c>
      <c r="D256">
        <v>6.1</v>
      </c>
      <c r="E256">
        <v>2.6</v>
      </c>
      <c r="F256" t="s">
        <v>19435</v>
      </c>
      <c r="G256">
        <v>3.5</v>
      </c>
      <c r="H256">
        <f>Table25[[#This Row],[insgesamt]]/$D$14</f>
        <v>1.8413982551996871E-3</v>
      </c>
      <c r="I256" s="14">
        <f>ROUND($B$5*Table25[[#This Row],[Insgesamt Normiert]],0)</f>
        <v>0</v>
      </c>
    </row>
    <row r="257" spans="1:9" ht="14.4" customHeight="1">
      <c r="A257">
        <v>243</v>
      </c>
      <c r="B257" t="s">
        <v>231</v>
      </c>
      <c r="C257" t="s">
        <v>19673</v>
      </c>
      <c r="D257">
        <v>4.8</v>
      </c>
      <c r="E257">
        <v>2.2999999999999998</v>
      </c>
      <c r="F257" t="s">
        <v>19435</v>
      </c>
      <c r="G257">
        <v>2.5</v>
      </c>
      <c r="H257">
        <f>Table25[[#This Row],[insgesamt]]/$D$14</f>
        <v>1.4489691188456554E-3</v>
      </c>
      <c r="I257" s="14">
        <f>ROUND($B$5*Table25[[#This Row],[Insgesamt Normiert]],0)</f>
        <v>0</v>
      </c>
    </row>
    <row r="258" spans="1:9" ht="14.4" customHeight="1">
      <c r="A258">
        <v>244</v>
      </c>
      <c r="B258" t="s">
        <v>233</v>
      </c>
      <c r="C258" t="s">
        <v>19674</v>
      </c>
      <c r="D258">
        <v>6.7</v>
      </c>
      <c r="E258">
        <v>1.2</v>
      </c>
      <c r="F258" t="s">
        <v>19435</v>
      </c>
      <c r="G258">
        <v>5.5</v>
      </c>
      <c r="H258">
        <f>Table25[[#This Row],[insgesamt]]/$D$14</f>
        <v>2.0225193950553942E-3</v>
      </c>
      <c r="I258" s="14">
        <f>ROUND($B$5*Table25[[#This Row],[Insgesamt Normiert]],0)</f>
        <v>0</v>
      </c>
    </row>
    <row r="259" spans="1:9" ht="14.4" customHeight="1">
      <c r="A259">
        <v>245</v>
      </c>
      <c r="B259" t="s">
        <v>235</v>
      </c>
      <c r="C259" t="s">
        <v>19675</v>
      </c>
      <c r="D259">
        <v>4.9000000000000004</v>
      </c>
      <c r="E259">
        <v>1.5</v>
      </c>
      <c r="F259" t="s">
        <v>19435</v>
      </c>
      <c r="G259">
        <v>3.5</v>
      </c>
      <c r="H259">
        <f>Table25[[#This Row],[insgesamt]]/$D$14</f>
        <v>1.4791559754882735E-3</v>
      </c>
      <c r="I259" s="14">
        <f>ROUND($B$5*Table25[[#This Row],[Insgesamt Normiert]],0)</f>
        <v>0</v>
      </c>
    </row>
    <row r="260" spans="1:9" ht="14.4" customHeight="1">
      <c r="A260">
        <v>246</v>
      </c>
      <c r="B260" t="s">
        <v>237</v>
      </c>
      <c r="C260" t="s">
        <v>19676</v>
      </c>
      <c r="D260">
        <v>2.7</v>
      </c>
      <c r="E260">
        <v>0.5</v>
      </c>
      <c r="F260" t="s">
        <v>19435</v>
      </c>
      <c r="G260">
        <v>2.2000000000000002</v>
      </c>
      <c r="H260">
        <f>Table25[[#This Row],[insgesamt]]/$D$14</f>
        <v>8.1504512935068124E-4</v>
      </c>
      <c r="I260" s="14">
        <f>ROUND($B$5*Table25[[#This Row],[Insgesamt Normiert]],0)</f>
        <v>0</v>
      </c>
    </row>
    <row r="261" spans="1:9" ht="14.4" customHeight="1">
      <c r="A261">
        <v>247</v>
      </c>
      <c r="B261" t="s">
        <v>239</v>
      </c>
      <c r="C261" t="s">
        <v>19677</v>
      </c>
      <c r="D261">
        <v>2.8</v>
      </c>
      <c r="E261">
        <v>0.2</v>
      </c>
      <c r="F261" t="s">
        <v>19435</v>
      </c>
      <c r="G261">
        <v>2.5</v>
      </c>
      <c r="H261">
        <f>Table25[[#This Row],[insgesamt]]/$D$14</f>
        <v>8.4523198599329894E-4</v>
      </c>
      <c r="I261" s="14">
        <f>ROUND($B$5*Table25[[#This Row],[Insgesamt Normiert]],0)</f>
        <v>0</v>
      </c>
    </row>
    <row r="262" spans="1:9" ht="14.4" customHeight="1">
      <c r="A262">
        <v>248</v>
      </c>
      <c r="B262" t="s">
        <v>241</v>
      </c>
      <c r="C262" t="s">
        <v>19678</v>
      </c>
      <c r="D262">
        <v>1.1000000000000001</v>
      </c>
      <c r="E262">
        <v>0.5</v>
      </c>
      <c r="F262" t="s">
        <v>19435</v>
      </c>
      <c r="G262">
        <v>0.6</v>
      </c>
      <c r="H262">
        <f>Table25[[#This Row],[insgesamt]]/$D$14</f>
        <v>3.3205542306879608E-4</v>
      </c>
      <c r="I262" s="14">
        <f>ROUND($B$5*Table25[[#This Row],[Insgesamt Normiert]],0)</f>
        <v>0</v>
      </c>
    </row>
    <row r="263" spans="1:9" ht="14.4" customHeight="1">
      <c r="A263">
        <v>249</v>
      </c>
      <c r="B263" t="s">
        <v>243</v>
      </c>
      <c r="C263" t="s">
        <v>19679</v>
      </c>
      <c r="D263">
        <v>4.9000000000000004</v>
      </c>
      <c r="E263">
        <v>0.8</v>
      </c>
      <c r="F263" t="s">
        <v>19435</v>
      </c>
      <c r="G263">
        <v>4.0999999999999996</v>
      </c>
      <c r="H263">
        <f>Table25[[#This Row],[insgesamt]]/$D$14</f>
        <v>1.4791559754882735E-3</v>
      </c>
      <c r="I263" s="14">
        <f>ROUND($B$5*Table25[[#This Row],[Insgesamt Normiert]],0)</f>
        <v>0</v>
      </c>
    </row>
    <row r="264" spans="1:9" ht="14.4" customHeight="1">
      <c r="A264">
        <v>250</v>
      </c>
      <c r="B264" t="s">
        <v>245</v>
      </c>
      <c r="C264" t="s">
        <v>19680</v>
      </c>
      <c r="D264">
        <v>1.8</v>
      </c>
      <c r="E264">
        <v>0.2</v>
      </c>
      <c r="F264" t="s">
        <v>19435</v>
      </c>
      <c r="G264">
        <v>1.6</v>
      </c>
      <c r="H264">
        <f>Table25[[#This Row],[insgesamt]]/$D$14</f>
        <v>5.4336341956712079E-4</v>
      </c>
      <c r="I264" s="14">
        <f>ROUND($B$5*Table25[[#This Row],[Insgesamt Normiert]],0)</f>
        <v>0</v>
      </c>
    </row>
    <row r="265" spans="1:9" ht="14.4" customHeight="1">
      <c r="A265">
        <v>251</v>
      </c>
      <c r="B265" t="s">
        <v>247</v>
      </c>
      <c r="C265" t="s">
        <v>19681</v>
      </c>
      <c r="D265">
        <v>4</v>
      </c>
      <c r="E265">
        <v>0.6</v>
      </c>
      <c r="F265" t="s">
        <v>19435</v>
      </c>
      <c r="G265">
        <v>3.4</v>
      </c>
      <c r="H265">
        <f>Table25[[#This Row],[insgesamt]]/$D$14</f>
        <v>1.2074742657047128E-3</v>
      </c>
      <c r="I265" s="14">
        <f>ROUND($B$5*Table25[[#This Row],[Insgesamt Normiert]],0)</f>
        <v>0</v>
      </c>
    </row>
    <row r="266" spans="1:9" ht="14.4" customHeight="1">
      <c r="A266">
        <v>252</v>
      </c>
      <c r="B266" t="s">
        <v>249</v>
      </c>
      <c r="C266" t="s">
        <v>19676</v>
      </c>
      <c r="D266">
        <v>6.6</v>
      </c>
      <c r="E266">
        <v>1.9</v>
      </c>
      <c r="F266" t="s">
        <v>19435</v>
      </c>
      <c r="G266">
        <v>4.7</v>
      </c>
      <c r="H266">
        <f>Table25[[#This Row],[insgesamt]]/$D$14</f>
        <v>1.992332538412776E-3</v>
      </c>
      <c r="I266" s="14">
        <f>ROUND($B$5*Table25[[#This Row],[Insgesamt Normiert]],0)</f>
        <v>0</v>
      </c>
    </row>
    <row r="267" spans="1:9" ht="14.4" customHeight="1">
      <c r="A267">
        <v>253</v>
      </c>
      <c r="B267" t="s">
        <v>90</v>
      </c>
      <c r="C267" t="s">
        <v>19677</v>
      </c>
      <c r="D267">
        <v>5.4</v>
      </c>
      <c r="E267">
        <v>0.7</v>
      </c>
      <c r="F267" t="s">
        <v>19435</v>
      </c>
      <c r="G267">
        <v>4.5999999999999996</v>
      </c>
      <c r="H267">
        <f>Table25[[#This Row],[insgesamt]]/$D$14</f>
        <v>1.6300902587013625E-3</v>
      </c>
      <c r="I267" s="14">
        <f>ROUND($B$5*Table25[[#This Row],[Insgesamt Normiert]],0)</f>
        <v>0</v>
      </c>
    </row>
    <row r="268" spans="1:9" ht="14.4" customHeight="1">
      <c r="A268">
        <v>254</v>
      </c>
      <c r="B268" t="s">
        <v>252</v>
      </c>
      <c r="C268" t="s">
        <v>19682</v>
      </c>
      <c r="D268">
        <v>1.4</v>
      </c>
      <c r="E268">
        <v>0.2</v>
      </c>
      <c r="F268" t="s">
        <v>19435</v>
      </c>
      <c r="G268">
        <v>1.2</v>
      </c>
      <c r="H268">
        <f>Table25[[#This Row],[insgesamt]]/$D$14</f>
        <v>4.2261599299664947E-4</v>
      </c>
      <c r="I268" s="14">
        <f>ROUND($B$5*Table25[[#This Row],[Insgesamt Normiert]],0)</f>
        <v>0</v>
      </c>
    </row>
    <row r="269" spans="1:9" ht="14.4" customHeight="1">
      <c r="A269">
        <v>255</v>
      </c>
      <c r="B269" t="s">
        <v>254</v>
      </c>
      <c r="C269" t="s">
        <v>19683</v>
      </c>
      <c r="D269">
        <v>5</v>
      </c>
      <c r="E269">
        <v>0.6</v>
      </c>
      <c r="F269" t="s">
        <v>19435</v>
      </c>
      <c r="G269">
        <v>4.3</v>
      </c>
      <c r="H269">
        <f>Table25[[#This Row],[insgesamt]]/$D$14</f>
        <v>1.5093428321308912E-3</v>
      </c>
      <c r="I269" s="14">
        <f>ROUND($B$5*Table25[[#This Row],[Insgesamt Normiert]],0)</f>
        <v>0</v>
      </c>
    </row>
    <row r="270" spans="1:9" ht="14.4" customHeight="1">
      <c r="A270">
        <v>256</v>
      </c>
      <c r="B270" t="s">
        <v>256</v>
      </c>
      <c r="C270" t="s">
        <v>19684</v>
      </c>
      <c r="D270">
        <v>4.5999999999999996</v>
      </c>
      <c r="E270">
        <v>0.7</v>
      </c>
      <c r="F270" t="s">
        <v>19435</v>
      </c>
      <c r="G270">
        <v>3.9</v>
      </c>
      <c r="H270">
        <f>Table25[[#This Row],[insgesamt]]/$D$14</f>
        <v>1.3885954055604197E-3</v>
      </c>
      <c r="I270" s="14">
        <f>ROUND($B$5*Table25[[#This Row],[Insgesamt Normiert]],0)</f>
        <v>0</v>
      </c>
    </row>
    <row r="271" spans="1:9" ht="14.4" customHeight="1">
      <c r="A271">
        <v>257</v>
      </c>
      <c r="B271" t="s">
        <v>258</v>
      </c>
      <c r="C271" t="s">
        <v>19685</v>
      </c>
      <c r="D271">
        <v>8.5</v>
      </c>
      <c r="E271">
        <v>0.5</v>
      </c>
      <c r="F271" t="s">
        <v>19435</v>
      </c>
      <c r="G271">
        <v>8</v>
      </c>
      <c r="H271">
        <f>Table25[[#This Row],[insgesamt]]/$D$14</f>
        <v>2.5658828146225151E-3</v>
      </c>
      <c r="I271" s="14">
        <f>ROUND($B$5*Table25[[#This Row],[Insgesamt Normiert]],0)</f>
        <v>1</v>
      </c>
    </row>
    <row r="272" spans="1:9" ht="14.4" customHeight="1">
      <c r="A272">
        <v>258</v>
      </c>
      <c r="B272" t="s">
        <v>260</v>
      </c>
      <c r="C272" t="s">
        <v>19686</v>
      </c>
      <c r="D272">
        <v>1</v>
      </c>
      <c r="E272">
        <v>0.1</v>
      </c>
      <c r="F272" t="s">
        <v>19435</v>
      </c>
      <c r="G272">
        <v>0.9</v>
      </c>
      <c r="H272">
        <f>Table25[[#This Row],[insgesamt]]/$D$14</f>
        <v>3.0186856642617821E-4</v>
      </c>
      <c r="I272" s="14">
        <f>ROUND($B$5*Table25[[#This Row],[Insgesamt Normiert]],0)</f>
        <v>0</v>
      </c>
    </row>
    <row r="273" spans="1:9" ht="14.4" customHeight="1">
      <c r="A273">
        <v>259</v>
      </c>
      <c r="B273" t="s">
        <v>262</v>
      </c>
      <c r="C273" t="s">
        <v>19687</v>
      </c>
      <c r="D273">
        <v>9</v>
      </c>
      <c r="E273">
        <v>0.8</v>
      </c>
      <c r="F273" t="s">
        <v>19435</v>
      </c>
      <c r="G273">
        <v>8.1999999999999993</v>
      </c>
      <c r="H273">
        <f>Table25[[#This Row],[insgesamt]]/$D$14</f>
        <v>2.716817097835604E-3</v>
      </c>
      <c r="I273" s="14">
        <f>ROUND($B$5*Table25[[#This Row],[Insgesamt Normiert]],0)</f>
        <v>1</v>
      </c>
    </row>
    <row r="274" spans="1:9" ht="14.4" customHeight="1">
      <c r="A274">
        <v>260</v>
      </c>
      <c r="B274" t="s">
        <v>264</v>
      </c>
      <c r="C274" t="s">
        <v>19688</v>
      </c>
      <c r="D274">
        <v>1.6</v>
      </c>
      <c r="E274">
        <v>0.4</v>
      </c>
      <c r="F274" t="s">
        <v>19435</v>
      </c>
      <c r="G274">
        <v>1.2</v>
      </c>
      <c r="H274">
        <f>Table25[[#This Row],[insgesamt]]/$D$14</f>
        <v>4.8298970628188521E-4</v>
      </c>
      <c r="I274" s="14">
        <f>ROUND($B$5*Table25[[#This Row],[Insgesamt Normiert]],0)</f>
        <v>0</v>
      </c>
    </row>
    <row r="275" spans="1:9" ht="14.4" customHeight="1">
      <c r="A275">
        <v>261</v>
      </c>
      <c r="B275" t="s">
        <v>266</v>
      </c>
      <c r="C275" t="s">
        <v>19689</v>
      </c>
      <c r="D275">
        <v>4.0999999999999996</v>
      </c>
      <c r="E275">
        <v>1.2</v>
      </c>
      <c r="F275" t="s">
        <v>19435</v>
      </c>
      <c r="G275">
        <v>2.9</v>
      </c>
      <c r="H275">
        <f>Table25[[#This Row],[insgesamt]]/$D$14</f>
        <v>1.2376611223473305E-3</v>
      </c>
      <c r="I275" s="14">
        <f>ROUND($B$5*Table25[[#This Row],[Insgesamt Normiert]],0)</f>
        <v>0</v>
      </c>
    </row>
    <row r="276" spans="1:9" ht="14.4" customHeight="1">
      <c r="A276">
        <v>262</v>
      </c>
      <c r="B276" t="s">
        <v>268</v>
      </c>
      <c r="C276" t="s">
        <v>19690</v>
      </c>
      <c r="D276">
        <v>2.9</v>
      </c>
      <c r="E276">
        <v>0.4</v>
      </c>
      <c r="F276" t="s">
        <v>19435</v>
      </c>
      <c r="G276">
        <v>2.6</v>
      </c>
      <c r="H276">
        <f>Table25[[#This Row],[insgesamt]]/$D$14</f>
        <v>8.7541884263591687E-4</v>
      </c>
      <c r="I276" s="14">
        <f>ROUND($B$5*Table25[[#This Row],[Insgesamt Normiert]],0)</f>
        <v>0</v>
      </c>
    </row>
    <row r="277" spans="1:9" ht="14.4" customHeight="1">
      <c r="A277">
        <v>263</v>
      </c>
      <c r="B277" t="s">
        <v>270</v>
      </c>
      <c r="C277" t="s">
        <v>19691</v>
      </c>
      <c r="D277">
        <v>5.2</v>
      </c>
      <c r="E277">
        <v>1.2</v>
      </c>
      <c r="F277" t="s">
        <v>19435</v>
      </c>
      <c r="G277">
        <v>4</v>
      </c>
      <c r="H277">
        <f>Table25[[#This Row],[insgesamt]]/$D$14</f>
        <v>1.5697165454161268E-3</v>
      </c>
      <c r="I277" s="14">
        <f>ROUND($B$5*Table25[[#This Row],[Insgesamt Normiert]],0)</f>
        <v>0</v>
      </c>
    </row>
    <row r="278" spans="1:9" ht="14.4" customHeight="1">
      <c r="A278">
        <v>264</v>
      </c>
      <c r="B278" t="s">
        <v>96</v>
      </c>
      <c r="C278" t="s">
        <v>19692</v>
      </c>
      <c r="D278">
        <v>2.8</v>
      </c>
      <c r="E278">
        <v>0.6</v>
      </c>
      <c r="F278" t="s">
        <v>19435</v>
      </c>
      <c r="G278">
        <v>2.1</v>
      </c>
      <c r="H278">
        <f>Table25[[#This Row],[insgesamt]]/$D$14</f>
        <v>8.4523198599329894E-4</v>
      </c>
      <c r="I278" s="14">
        <f>ROUND($B$5*Table25[[#This Row],[Insgesamt Normiert]],0)</f>
        <v>0</v>
      </c>
    </row>
    <row r="279" spans="1:9" ht="14.4" customHeight="1">
      <c r="A279">
        <v>265</v>
      </c>
      <c r="B279" t="s">
        <v>273</v>
      </c>
      <c r="C279" t="s">
        <v>19687</v>
      </c>
      <c r="D279">
        <v>11.3</v>
      </c>
      <c r="E279">
        <v>2.4</v>
      </c>
      <c r="F279" t="s">
        <v>19435</v>
      </c>
      <c r="G279">
        <v>9</v>
      </c>
      <c r="H279">
        <f>Table25[[#This Row],[insgesamt]]/$D$14</f>
        <v>3.4111148006158143E-3</v>
      </c>
      <c r="I279" s="14">
        <f>ROUND($B$5*Table25[[#This Row],[Insgesamt Normiert]],0)</f>
        <v>1</v>
      </c>
    </row>
    <row r="280" spans="1:9" ht="14.4" customHeight="1">
      <c r="A280">
        <v>266</v>
      </c>
      <c r="B280" t="s">
        <v>275</v>
      </c>
      <c r="C280" t="s">
        <v>19693</v>
      </c>
      <c r="D280">
        <v>4.7</v>
      </c>
      <c r="E280">
        <v>0.8</v>
      </c>
      <c r="F280" t="s">
        <v>19435</v>
      </c>
      <c r="G280">
        <v>3.9</v>
      </c>
      <c r="H280">
        <f>Table25[[#This Row],[insgesamt]]/$D$14</f>
        <v>1.4187822622030377E-3</v>
      </c>
      <c r="I280" s="14">
        <f>ROUND($B$5*Table25[[#This Row],[Insgesamt Normiert]],0)</f>
        <v>0</v>
      </c>
    </row>
    <row r="281" spans="1:9" ht="14.4" customHeight="1">
      <c r="A281">
        <v>267</v>
      </c>
      <c r="B281" t="s">
        <v>277</v>
      </c>
      <c r="C281" t="s">
        <v>19694</v>
      </c>
      <c r="D281">
        <v>2.5</v>
      </c>
      <c r="E281">
        <v>0.9</v>
      </c>
      <c r="F281" t="s">
        <v>19435</v>
      </c>
      <c r="G281">
        <v>1.6</v>
      </c>
      <c r="H281">
        <f>Table25[[#This Row],[insgesamt]]/$D$14</f>
        <v>7.546714160654456E-4</v>
      </c>
      <c r="I281" s="14">
        <f>ROUND($B$5*Table25[[#This Row],[Insgesamt Normiert]],0)</f>
        <v>0</v>
      </c>
    </row>
    <row r="282" spans="1:9" ht="14.4" customHeight="1">
      <c r="A282">
        <v>268</v>
      </c>
      <c r="B282" t="s">
        <v>279</v>
      </c>
      <c r="C282" t="s">
        <v>19695</v>
      </c>
      <c r="D282">
        <v>2.8</v>
      </c>
      <c r="E282">
        <v>0.5</v>
      </c>
      <c r="F282" t="s">
        <v>19435</v>
      </c>
      <c r="G282">
        <v>2.4</v>
      </c>
      <c r="H282">
        <f>Table25[[#This Row],[insgesamt]]/$D$14</f>
        <v>8.4523198599329894E-4</v>
      </c>
      <c r="I282" s="14">
        <f>ROUND($B$5*Table25[[#This Row],[Insgesamt Normiert]],0)</f>
        <v>0</v>
      </c>
    </row>
    <row r="283" spans="1:9" ht="14.4" customHeight="1">
      <c r="A283">
        <v>269</v>
      </c>
      <c r="B283" t="s">
        <v>281</v>
      </c>
      <c r="C283" t="s">
        <v>19696</v>
      </c>
      <c r="D283">
        <v>2.8</v>
      </c>
      <c r="E283">
        <v>0.5</v>
      </c>
      <c r="F283" t="s">
        <v>19435</v>
      </c>
      <c r="G283">
        <v>2.2000000000000002</v>
      </c>
      <c r="H283">
        <f>Table25[[#This Row],[insgesamt]]/$D$14</f>
        <v>8.4523198599329894E-4</v>
      </c>
      <c r="I283" s="14">
        <f>ROUND($B$5*Table25[[#This Row],[Insgesamt Normiert]],0)</f>
        <v>0</v>
      </c>
    </row>
    <row r="284" spans="1:9" ht="14.4" customHeight="1">
      <c r="A284">
        <v>270</v>
      </c>
      <c r="B284" t="s">
        <v>283</v>
      </c>
      <c r="C284" t="s">
        <v>19697</v>
      </c>
      <c r="D284">
        <v>1.7</v>
      </c>
      <c r="E284">
        <v>0.3</v>
      </c>
      <c r="F284" t="s">
        <v>19435</v>
      </c>
      <c r="G284">
        <v>1.4</v>
      </c>
      <c r="H284">
        <f>Table25[[#This Row],[insgesamt]]/$D$14</f>
        <v>5.1317656292450297E-4</v>
      </c>
      <c r="I284" s="14">
        <f>ROUND($B$5*Table25[[#This Row],[Insgesamt Normiert]],0)</f>
        <v>0</v>
      </c>
    </row>
    <row r="285" spans="1:9" ht="14.4" customHeight="1">
      <c r="A285">
        <v>271</v>
      </c>
      <c r="B285" t="s">
        <v>285</v>
      </c>
      <c r="C285" t="s">
        <v>19698</v>
      </c>
      <c r="D285">
        <v>1.5</v>
      </c>
      <c r="E285">
        <v>0.2</v>
      </c>
      <c r="F285" t="s">
        <v>19435</v>
      </c>
      <c r="G285">
        <v>1.2</v>
      </c>
      <c r="H285">
        <f>Table25[[#This Row],[insgesamt]]/$D$14</f>
        <v>4.5280284963926734E-4</v>
      </c>
      <c r="I285" s="14">
        <f>ROUND($B$5*Table25[[#This Row],[Insgesamt Normiert]],0)</f>
        <v>0</v>
      </c>
    </row>
    <row r="286" spans="1:9" ht="14.4" customHeight="1">
      <c r="A286">
        <v>272</v>
      </c>
      <c r="B286" t="s">
        <v>287</v>
      </c>
      <c r="C286" t="s">
        <v>19695</v>
      </c>
      <c r="D286">
        <v>4.7</v>
      </c>
      <c r="E286">
        <v>1.6</v>
      </c>
      <c r="F286" t="s">
        <v>19435</v>
      </c>
      <c r="G286">
        <v>3.1</v>
      </c>
      <c r="H286">
        <f>Table25[[#This Row],[insgesamt]]/$D$14</f>
        <v>1.4187822622030377E-3</v>
      </c>
      <c r="I286" s="14">
        <f>ROUND($B$5*Table25[[#This Row],[Insgesamt Normiert]],0)</f>
        <v>0</v>
      </c>
    </row>
    <row r="287" spans="1:9" ht="14.4" customHeight="1">
      <c r="A287">
        <v>273</v>
      </c>
      <c r="B287" t="s">
        <v>289</v>
      </c>
      <c r="C287" t="s">
        <v>19696</v>
      </c>
      <c r="D287">
        <v>4.7</v>
      </c>
      <c r="E287">
        <v>1.7</v>
      </c>
      <c r="F287" t="s">
        <v>19435</v>
      </c>
      <c r="G287">
        <v>3</v>
      </c>
      <c r="H287">
        <f>Table25[[#This Row],[insgesamt]]/$D$14</f>
        <v>1.4187822622030377E-3</v>
      </c>
      <c r="I287" s="14">
        <f>ROUND($B$5*Table25[[#This Row],[Insgesamt Normiert]],0)</f>
        <v>0</v>
      </c>
    </row>
    <row r="288" spans="1:9" ht="14.4" customHeight="1">
      <c r="A288">
        <v>274</v>
      </c>
      <c r="B288" t="s">
        <v>291</v>
      </c>
      <c r="C288" t="s">
        <v>19697</v>
      </c>
      <c r="D288">
        <v>2.5</v>
      </c>
      <c r="E288">
        <v>0.4</v>
      </c>
      <c r="F288" t="s">
        <v>19435</v>
      </c>
      <c r="G288">
        <v>2.1</v>
      </c>
      <c r="H288">
        <f>Table25[[#This Row],[insgesamt]]/$D$14</f>
        <v>7.546714160654456E-4</v>
      </c>
      <c r="I288" s="14">
        <f>ROUND($B$5*Table25[[#This Row],[Insgesamt Normiert]],0)</f>
        <v>0</v>
      </c>
    </row>
    <row r="289" spans="1:9" ht="14.4" customHeight="1">
      <c r="A289">
        <v>275</v>
      </c>
      <c r="B289" t="s">
        <v>293</v>
      </c>
      <c r="C289" t="s">
        <v>19699</v>
      </c>
      <c r="D289">
        <v>5.6</v>
      </c>
      <c r="E289">
        <v>0.7</v>
      </c>
      <c r="F289" t="s">
        <v>19435</v>
      </c>
      <c r="G289">
        <v>4.9000000000000004</v>
      </c>
      <c r="H289">
        <f>Table25[[#This Row],[insgesamt]]/$D$14</f>
        <v>1.6904639719865979E-3</v>
      </c>
      <c r="I289" s="14">
        <f>ROUND($B$5*Table25[[#This Row],[Insgesamt Normiert]],0)</f>
        <v>0</v>
      </c>
    </row>
    <row r="290" spans="1:9" ht="14.4" customHeight="1">
      <c r="A290">
        <v>276</v>
      </c>
      <c r="B290" t="s">
        <v>295</v>
      </c>
      <c r="C290" t="s">
        <v>19698</v>
      </c>
      <c r="D290">
        <v>3.9</v>
      </c>
      <c r="E290">
        <v>1.5</v>
      </c>
      <c r="F290" t="s">
        <v>19435</v>
      </c>
      <c r="G290">
        <v>2.4</v>
      </c>
      <c r="H290">
        <f>Table25[[#This Row],[insgesamt]]/$D$14</f>
        <v>1.1772874090620951E-3</v>
      </c>
      <c r="I290" s="14">
        <f>ROUND($B$5*Table25[[#This Row],[Insgesamt Normiert]],0)</f>
        <v>0</v>
      </c>
    </row>
    <row r="291" spans="1:9" ht="14.4" customHeight="1">
      <c r="A291">
        <v>277</v>
      </c>
      <c r="B291" t="s">
        <v>297</v>
      </c>
      <c r="C291" t="s">
        <v>19700</v>
      </c>
      <c r="D291">
        <v>2.2000000000000002</v>
      </c>
      <c r="E291">
        <v>0.7</v>
      </c>
      <c r="F291" t="s">
        <v>19435</v>
      </c>
      <c r="G291">
        <v>1.5</v>
      </c>
      <c r="H291">
        <f>Table25[[#This Row],[insgesamt]]/$D$14</f>
        <v>6.6411084613759216E-4</v>
      </c>
      <c r="I291" s="14">
        <f>ROUND($B$5*Table25[[#This Row],[Insgesamt Normiert]],0)</f>
        <v>0</v>
      </c>
    </row>
    <row r="292" spans="1:9" ht="14.4" customHeight="1">
      <c r="A292">
        <v>278</v>
      </c>
      <c r="B292" t="s">
        <v>299</v>
      </c>
      <c r="C292" t="s">
        <v>19701</v>
      </c>
      <c r="D292">
        <v>2.7</v>
      </c>
      <c r="E292">
        <v>1.1000000000000001</v>
      </c>
      <c r="F292" t="s">
        <v>19435</v>
      </c>
      <c r="G292">
        <v>1.6</v>
      </c>
      <c r="H292">
        <f>Table25[[#This Row],[insgesamt]]/$D$14</f>
        <v>8.1504512935068124E-4</v>
      </c>
      <c r="I292" s="14">
        <f>ROUND($B$5*Table25[[#This Row],[Insgesamt Normiert]],0)</f>
        <v>0</v>
      </c>
    </row>
    <row r="293" spans="1:9" ht="14.4" customHeight="1">
      <c r="A293">
        <v>279</v>
      </c>
      <c r="B293" t="s">
        <v>301</v>
      </c>
      <c r="C293" t="s">
        <v>19702</v>
      </c>
      <c r="D293">
        <v>3.1</v>
      </c>
      <c r="E293">
        <v>1.5</v>
      </c>
      <c r="F293" t="s">
        <v>19435</v>
      </c>
      <c r="G293">
        <v>1.6</v>
      </c>
      <c r="H293">
        <f>Table25[[#This Row],[insgesamt]]/$D$14</f>
        <v>9.357925559211525E-4</v>
      </c>
      <c r="I293" s="14">
        <f>ROUND($B$5*Table25[[#This Row],[Insgesamt Normiert]],0)</f>
        <v>0</v>
      </c>
    </row>
    <row r="294" spans="1:9" ht="14.4" customHeight="1">
      <c r="A294">
        <v>280</v>
      </c>
      <c r="B294" t="s">
        <v>303</v>
      </c>
      <c r="C294" t="s">
        <v>19703</v>
      </c>
      <c r="D294">
        <v>2.2999999999999998</v>
      </c>
      <c r="E294">
        <v>1</v>
      </c>
      <c r="F294" t="s">
        <v>19435</v>
      </c>
      <c r="G294">
        <v>1.2</v>
      </c>
      <c r="H294">
        <f>Table25[[#This Row],[insgesamt]]/$D$14</f>
        <v>6.9429770278020986E-4</v>
      </c>
      <c r="I294" s="14">
        <f>ROUND($B$5*Table25[[#This Row],[Insgesamt Normiert]],0)</f>
        <v>0</v>
      </c>
    </row>
    <row r="295" spans="1:9" ht="14.4" customHeight="1">
      <c r="A295">
        <v>281</v>
      </c>
      <c r="B295" t="s">
        <v>305</v>
      </c>
      <c r="C295" t="s">
        <v>19704</v>
      </c>
      <c r="D295">
        <v>1.2</v>
      </c>
      <c r="E295">
        <v>0.5</v>
      </c>
      <c r="F295" t="s">
        <v>19435</v>
      </c>
      <c r="G295">
        <v>0.7</v>
      </c>
      <c r="H295">
        <f>Table25[[#This Row],[insgesamt]]/$D$14</f>
        <v>3.6224227971141384E-4</v>
      </c>
      <c r="I295" s="14">
        <f>ROUND($B$5*Table25[[#This Row],[Insgesamt Normiert]],0)</f>
        <v>0</v>
      </c>
    </row>
    <row r="296" spans="1:9" ht="14.4" customHeight="1">
      <c r="A296">
        <v>282</v>
      </c>
      <c r="B296" t="s">
        <v>307</v>
      </c>
      <c r="C296" t="s">
        <v>19705</v>
      </c>
      <c r="D296">
        <v>6</v>
      </c>
      <c r="E296">
        <v>0.2</v>
      </c>
      <c r="F296" t="s">
        <v>19435</v>
      </c>
      <c r="G296">
        <v>5.8</v>
      </c>
      <c r="H296">
        <f>Table25[[#This Row],[insgesamt]]/$D$14</f>
        <v>1.8112113985570694E-3</v>
      </c>
      <c r="I296" s="14">
        <f>ROUND($B$5*Table25[[#This Row],[Insgesamt Normiert]],0)</f>
        <v>0</v>
      </c>
    </row>
    <row r="297" spans="1:9" ht="14.4" customHeight="1">
      <c r="A297">
        <v>283</v>
      </c>
      <c r="B297" t="s">
        <v>309</v>
      </c>
      <c r="C297" t="s">
        <v>19706</v>
      </c>
      <c r="D297">
        <v>11</v>
      </c>
      <c r="E297">
        <v>0.8</v>
      </c>
      <c r="F297">
        <v>1.9</v>
      </c>
      <c r="G297">
        <v>8.3000000000000007</v>
      </c>
      <c r="H297">
        <f>Table25[[#This Row],[insgesamt]]/$D$14</f>
        <v>3.3205542306879604E-3</v>
      </c>
      <c r="I297" s="14">
        <f>ROUND($B$5*Table25[[#This Row],[Insgesamt Normiert]],0)</f>
        <v>1</v>
      </c>
    </row>
    <row r="298" spans="1:9" ht="14.4" customHeight="1">
      <c r="A298">
        <v>284</v>
      </c>
      <c r="B298" t="s">
        <v>311</v>
      </c>
      <c r="C298" t="s">
        <v>19707</v>
      </c>
      <c r="D298">
        <v>25.3</v>
      </c>
      <c r="E298">
        <v>3.5</v>
      </c>
      <c r="F298">
        <v>8.3000000000000007</v>
      </c>
      <c r="G298">
        <v>13.5</v>
      </c>
      <c r="H298">
        <f>Table25[[#This Row],[insgesamt]]/$D$14</f>
        <v>7.6372747305823094E-3</v>
      </c>
      <c r="I298" s="14">
        <f>ROUND($B$5*Table25[[#This Row],[Insgesamt Normiert]],0)</f>
        <v>2</v>
      </c>
    </row>
    <row r="299" spans="1:9" ht="14.4" customHeight="1">
      <c r="A299">
        <v>285</v>
      </c>
      <c r="B299" t="s">
        <v>313</v>
      </c>
      <c r="C299" t="s">
        <v>19708</v>
      </c>
      <c r="D299">
        <v>1.1000000000000001</v>
      </c>
      <c r="E299">
        <v>0.4</v>
      </c>
      <c r="F299" t="s">
        <v>19435</v>
      </c>
      <c r="G299">
        <v>0.7</v>
      </c>
      <c r="H299">
        <f>Table25[[#This Row],[insgesamt]]/$D$14</f>
        <v>3.3205542306879608E-4</v>
      </c>
      <c r="I299" s="14">
        <f>ROUND($B$5*Table25[[#This Row],[Insgesamt Normiert]],0)</f>
        <v>0</v>
      </c>
    </row>
    <row r="300" spans="1:9" ht="14.4" customHeight="1">
      <c r="A300">
        <v>286</v>
      </c>
      <c r="B300" t="s">
        <v>315</v>
      </c>
      <c r="C300" t="s">
        <v>19704</v>
      </c>
      <c r="D300">
        <v>5.8</v>
      </c>
      <c r="E300">
        <v>1.9</v>
      </c>
      <c r="F300" t="s">
        <v>19435</v>
      </c>
      <c r="G300">
        <v>3.9</v>
      </c>
      <c r="H300">
        <f>Table25[[#This Row],[insgesamt]]/$D$14</f>
        <v>1.7508376852718337E-3</v>
      </c>
      <c r="I300" s="14">
        <f>ROUND($B$5*Table25[[#This Row],[Insgesamt Normiert]],0)</f>
        <v>0</v>
      </c>
    </row>
    <row r="301" spans="1:9" ht="14.4" customHeight="1">
      <c r="A301">
        <v>287</v>
      </c>
      <c r="B301" t="s">
        <v>317</v>
      </c>
      <c r="C301" t="s">
        <v>19709</v>
      </c>
      <c r="D301">
        <v>4.4000000000000004</v>
      </c>
      <c r="E301">
        <v>0.7</v>
      </c>
      <c r="F301" t="s">
        <v>19435</v>
      </c>
      <c r="G301">
        <v>3.7</v>
      </c>
      <c r="H301">
        <f>Table25[[#This Row],[insgesamt]]/$D$14</f>
        <v>1.3282216922751843E-3</v>
      </c>
      <c r="I301" s="14">
        <f>ROUND($B$5*Table25[[#This Row],[Insgesamt Normiert]],0)</f>
        <v>0</v>
      </c>
    </row>
    <row r="302" spans="1:9" ht="14.4" customHeight="1">
      <c r="A302">
        <v>288</v>
      </c>
      <c r="B302" t="s">
        <v>319</v>
      </c>
      <c r="C302" t="s">
        <v>19706</v>
      </c>
      <c r="D302">
        <v>3.6</v>
      </c>
      <c r="E302">
        <v>1.4</v>
      </c>
      <c r="F302" t="s">
        <v>19435</v>
      </c>
      <c r="G302">
        <v>2.2000000000000002</v>
      </c>
      <c r="H302">
        <f>Table25[[#This Row],[insgesamt]]/$D$14</f>
        <v>1.0867268391342416E-3</v>
      </c>
      <c r="I302" s="14">
        <f>ROUND($B$5*Table25[[#This Row],[Insgesamt Normiert]],0)</f>
        <v>0</v>
      </c>
    </row>
    <row r="303" spans="1:9" ht="14.4" customHeight="1">
      <c r="A303">
        <v>289</v>
      </c>
      <c r="B303" t="s">
        <v>321</v>
      </c>
      <c r="C303" t="s">
        <v>19710</v>
      </c>
      <c r="D303">
        <v>5.6</v>
      </c>
      <c r="E303">
        <v>4.7</v>
      </c>
      <c r="F303" t="s">
        <v>19435</v>
      </c>
      <c r="G303">
        <v>0.9</v>
      </c>
      <c r="H303">
        <f>Table25[[#This Row],[insgesamt]]/$D$14</f>
        <v>1.6904639719865979E-3</v>
      </c>
      <c r="I303" s="14">
        <f>ROUND($B$5*Table25[[#This Row],[Insgesamt Normiert]],0)</f>
        <v>0</v>
      </c>
    </row>
    <row r="304" spans="1:9" ht="14.4" customHeight="1">
      <c r="A304">
        <v>290</v>
      </c>
      <c r="B304" t="s">
        <v>323</v>
      </c>
      <c r="C304" t="s">
        <v>19711</v>
      </c>
      <c r="D304">
        <v>2.5</v>
      </c>
      <c r="E304">
        <v>1.7</v>
      </c>
      <c r="F304" t="s">
        <v>19435</v>
      </c>
      <c r="G304">
        <v>0.8</v>
      </c>
      <c r="H304">
        <f>Table25[[#This Row],[insgesamt]]/$D$14</f>
        <v>7.546714160654456E-4</v>
      </c>
      <c r="I304" s="14">
        <f>ROUND($B$5*Table25[[#This Row],[Insgesamt Normiert]],0)</f>
        <v>0</v>
      </c>
    </row>
    <row r="305" spans="1:9" ht="14.4" customHeight="1">
      <c r="A305">
        <v>291</v>
      </c>
      <c r="B305" t="s">
        <v>325</v>
      </c>
      <c r="C305" t="s">
        <v>19712</v>
      </c>
      <c r="D305">
        <v>5.5</v>
      </c>
      <c r="E305">
        <v>1.2</v>
      </c>
      <c r="F305" t="s">
        <v>19435</v>
      </c>
      <c r="G305">
        <v>4.3</v>
      </c>
      <c r="H305">
        <f>Table25[[#This Row],[insgesamt]]/$D$14</f>
        <v>1.6602771153439802E-3</v>
      </c>
      <c r="I305" s="14">
        <f>ROUND($B$5*Table25[[#This Row],[Insgesamt Normiert]],0)</f>
        <v>0</v>
      </c>
    </row>
    <row r="306" spans="1:9" ht="14.4" customHeight="1">
      <c r="A306">
        <v>292</v>
      </c>
      <c r="B306" t="s">
        <v>327</v>
      </c>
      <c r="C306" t="s">
        <v>19713</v>
      </c>
      <c r="D306">
        <v>3.7</v>
      </c>
      <c r="E306">
        <v>1.2</v>
      </c>
      <c r="F306" t="s">
        <v>19435</v>
      </c>
      <c r="G306">
        <v>2.5</v>
      </c>
      <c r="H306">
        <f>Table25[[#This Row],[insgesamt]]/$D$14</f>
        <v>1.1169136957768595E-3</v>
      </c>
      <c r="I306" s="14">
        <f>ROUND($B$5*Table25[[#This Row],[Insgesamt Normiert]],0)</f>
        <v>0</v>
      </c>
    </row>
    <row r="307" spans="1:9" ht="14.4" customHeight="1">
      <c r="A307">
        <v>293</v>
      </c>
      <c r="B307" t="s">
        <v>329</v>
      </c>
      <c r="C307" t="s">
        <v>19714</v>
      </c>
      <c r="D307">
        <v>2.2000000000000002</v>
      </c>
      <c r="E307">
        <v>0.3</v>
      </c>
      <c r="F307" t="s">
        <v>19435</v>
      </c>
      <c r="G307">
        <v>1.8</v>
      </c>
      <c r="H307">
        <f>Table25[[#This Row],[insgesamt]]/$D$14</f>
        <v>6.6411084613759216E-4</v>
      </c>
      <c r="I307" s="14">
        <f>ROUND($B$5*Table25[[#This Row],[Insgesamt Normiert]],0)</f>
        <v>0</v>
      </c>
    </row>
    <row r="308" spans="1:9" ht="14.4" customHeight="1">
      <c r="A308">
        <v>294</v>
      </c>
      <c r="B308" t="s">
        <v>331</v>
      </c>
      <c r="C308" t="s">
        <v>19715</v>
      </c>
      <c r="D308">
        <v>2.2999999999999998</v>
      </c>
      <c r="E308">
        <v>0.3</v>
      </c>
      <c r="F308" t="s">
        <v>19435</v>
      </c>
      <c r="G308">
        <v>2</v>
      </c>
      <c r="H308">
        <f>Table25[[#This Row],[insgesamt]]/$D$14</f>
        <v>6.9429770278020986E-4</v>
      </c>
      <c r="I308" s="14">
        <f>ROUND($B$5*Table25[[#This Row],[Insgesamt Normiert]],0)</f>
        <v>0</v>
      </c>
    </row>
    <row r="309" spans="1:9" ht="14.4" customHeight="1">
      <c r="A309">
        <v>295</v>
      </c>
      <c r="B309" t="s">
        <v>333</v>
      </c>
      <c r="C309" t="s">
        <v>19716</v>
      </c>
      <c r="D309">
        <v>7.2</v>
      </c>
      <c r="E309">
        <v>0.8</v>
      </c>
      <c r="F309">
        <v>1.6</v>
      </c>
      <c r="G309">
        <v>4.8</v>
      </c>
      <c r="H309">
        <f>Table25[[#This Row],[insgesamt]]/$D$14</f>
        <v>2.1734536782684831E-3</v>
      </c>
      <c r="I309" s="14">
        <f>ROUND($B$5*Table25[[#This Row],[Insgesamt Normiert]],0)</f>
        <v>0</v>
      </c>
    </row>
    <row r="310" spans="1:9" ht="14.4" customHeight="1">
      <c r="A310">
        <v>296</v>
      </c>
      <c r="B310" t="s">
        <v>335</v>
      </c>
      <c r="C310" t="s">
        <v>19714</v>
      </c>
      <c r="D310">
        <v>6.2</v>
      </c>
      <c r="E310">
        <v>0.9</v>
      </c>
      <c r="F310" t="s">
        <v>19435</v>
      </c>
      <c r="G310">
        <v>5.4</v>
      </c>
      <c r="H310">
        <f>Table25[[#This Row],[insgesamt]]/$D$14</f>
        <v>1.871585111842305E-3</v>
      </c>
      <c r="I310" s="14">
        <f>ROUND($B$5*Table25[[#This Row],[Insgesamt Normiert]],0)</f>
        <v>0</v>
      </c>
    </row>
    <row r="311" spans="1:9" ht="14.4" customHeight="1">
      <c r="A311">
        <v>297</v>
      </c>
      <c r="B311" t="s">
        <v>337</v>
      </c>
      <c r="C311" t="s">
        <v>19717</v>
      </c>
      <c r="D311">
        <v>1.4</v>
      </c>
      <c r="E311">
        <v>0.6</v>
      </c>
      <c r="F311" t="s">
        <v>19435</v>
      </c>
      <c r="G311">
        <v>0.8</v>
      </c>
      <c r="H311">
        <f>Table25[[#This Row],[insgesamt]]/$D$14</f>
        <v>4.2261599299664947E-4</v>
      </c>
      <c r="I311" s="14">
        <f>ROUND($B$5*Table25[[#This Row],[Insgesamt Normiert]],0)</f>
        <v>0</v>
      </c>
    </row>
    <row r="312" spans="1:9" ht="14.4" customHeight="1">
      <c r="A312">
        <v>298</v>
      </c>
      <c r="B312" t="s">
        <v>339</v>
      </c>
      <c r="C312" t="s">
        <v>19718</v>
      </c>
      <c r="D312">
        <v>2.2000000000000002</v>
      </c>
      <c r="E312">
        <v>0.3</v>
      </c>
      <c r="F312" t="s">
        <v>19435</v>
      </c>
      <c r="G312">
        <v>1.9</v>
      </c>
      <c r="H312">
        <f>Table25[[#This Row],[insgesamt]]/$D$14</f>
        <v>6.6411084613759216E-4</v>
      </c>
      <c r="I312" s="14">
        <f>ROUND($B$5*Table25[[#This Row],[Insgesamt Normiert]],0)</f>
        <v>0</v>
      </c>
    </row>
    <row r="313" spans="1:9" ht="14.4" customHeight="1">
      <c r="A313">
        <v>299</v>
      </c>
      <c r="B313" t="s">
        <v>341</v>
      </c>
      <c r="C313" t="s">
        <v>19719</v>
      </c>
      <c r="D313">
        <v>2</v>
      </c>
      <c r="E313">
        <v>0.9</v>
      </c>
      <c r="F313" t="s">
        <v>19435</v>
      </c>
      <c r="G313">
        <v>1.1000000000000001</v>
      </c>
      <c r="H313">
        <f>Table25[[#This Row],[insgesamt]]/$D$14</f>
        <v>6.0373713285235642E-4</v>
      </c>
      <c r="I313" s="14">
        <f>ROUND($B$5*Table25[[#This Row],[Insgesamt Normiert]],0)</f>
        <v>0</v>
      </c>
    </row>
    <row r="314" spans="1:9" ht="14.4" customHeight="1">
      <c r="A314">
        <v>300</v>
      </c>
      <c r="B314" t="s">
        <v>343</v>
      </c>
      <c r="C314" t="s">
        <v>19720</v>
      </c>
      <c r="D314">
        <v>2.8</v>
      </c>
      <c r="E314">
        <v>0.8</v>
      </c>
      <c r="F314" t="s">
        <v>19435</v>
      </c>
      <c r="G314">
        <v>2</v>
      </c>
      <c r="H314">
        <f>Table25[[#This Row],[insgesamt]]/$D$14</f>
        <v>8.4523198599329894E-4</v>
      </c>
      <c r="I314" s="14">
        <f>ROUND($B$5*Table25[[#This Row],[Insgesamt Normiert]],0)</f>
        <v>0</v>
      </c>
    </row>
    <row r="315" spans="1:9" ht="14.4" customHeight="1">
      <c r="A315">
        <v>301</v>
      </c>
      <c r="B315" t="s">
        <v>345</v>
      </c>
      <c r="C315" t="s">
        <v>19721</v>
      </c>
      <c r="D315">
        <v>4.8</v>
      </c>
      <c r="E315">
        <v>0.9</v>
      </c>
      <c r="F315" t="s">
        <v>19435</v>
      </c>
      <c r="G315">
        <v>3.9</v>
      </c>
      <c r="H315">
        <f>Table25[[#This Row],[insgesamt]]/$D$14</f>
        <v>1.4489691188456554E-3</v>
      </c>
      <c r="I315" s="14">
        <f>ROUND($B$5*Table25[[#This Row],[Insgesamt Normiert]],0)</f>
        <v>0</v>
      </c>
    </row>
    <row r="316" spans="1:9" ht="14.4" customHeight="1">
      <c r="A316">
        <v>302</v>
      </c>
      <c r="B316" t="s">
        <v>347</v>
      </c>
      <c r="C316" t="s">
        <v>19722</v>
      </c>
      <c r="D316">
        <v>6</v>
      </c>
      <c r="E316">
        <v>1.9</v>
      </c>
      <c r="F316" t="s">
        <v>19435</v>
      </c>
      <c r="G316">
        <v>4.0999999999999996</v>
      </c>
      <c r="H316">
        <f>Table25[[#This Row],[insgesamt]]/$D$14</f>
        <v>1.8112113985570694E-3</v>
      </c>
      <c r="I316" s="14">
        <f>ROUND($B$5*Table25[[#This Row],[Insgesamt Normiert]],0)</f>
        <v>0</v>
      </c>
    </row>
    <row r="317" spans="1:9" ht="14.4" customHeight="1">
      <c r="A317">
        <v>303</v>
      </c>
      <c r="B317" t="s">
        <v>349</v>
      </c>
      <c r="C317" t="s">
        <v>19715</v>
      </c>
      <c r="D317">
        <v>3.5</v>
      </c>
      <c r="E317">
        <v>0.8</v>
      </c>
      <c r="F317" t="s">
        <v>19435</v>
      </c>
      <c r="G317">
        <v>2.7</v>
      </c>
      <c r="H317">
        <f>Table25[[#This Row],[insgesamt]]/$D$14</f>
        <v>1.0565399824916239E-3</v>
      </c>
      <c r="I317" s="14">
        <f>ROUND($B$5*Table25[[#This Row],[Insgesamt Normiert]],0)</f>
        <v>0</v>
      </c>
    </row>
    <row r="318" spans="1:9" ht="14.4" customHeight="1">
      <c r="A318">
        <v>304</v>
      </c>
      <c r="B318" t="s">
        <v>351</v>
      </c>
      <c r="C318" t="s">
        <v>19716</v>
      </c>
      <c r="D318">
        <v>8</v>
      </c>
      <c r="E318">
        <v>1.6</v>
      </c>
      <c r="F318" t="s">
        <v>19435</v>
      </c>
      <c r="G318">
        <v>6.4</v>
      </c>
      <c r="H318">
        <f>Table25[[#This Row],[insgesamt]]/$D$14</f>
        <v>2.4149485314094257E-3</v>
      </c>
      <c r="I318" s="14">
        <f>ROUND($B$5*Table25[[#This Row],[Insgesamt Normiert]],0)</f>
        <v>1</v>
      </c>
    </row>
    <row r="319" spans="1:9" ht="14.4" customHeight="1">
      <c r="A319">
        <v>305</v>
      </c>
      <c r="B319" t="s">
        <v>353</v>
      </c>
      <c r="C319" t="s">
        <v>19723</v>
      </c>
      <c r="D319">
        <v>11.3</v>
      </c>
      <c r="E319">
        <v>1.4</v>
      </c>
      <c r="F319">
        <v>4.3</v>
      </c>
      <c r="G319">
        <v>5.5</v>
      </c>
      <c r="H319">
        <f>Table25[[#This Row],[insgesamt]]/$D$14</f>
        <v>3.4111148006158143E-3</v>
      </c>
      <c r="I319" s="14">
        <f>ROUND($B$5*Table25[[#This Row],[Insgesamt Normiert]],0)</f>
        <v>1</v>
      </c>
    </row>
    <row r="320" spans="1:9" ht="14.4" customHeight="1">
      <c r="A320">
        <v>306</v>
      </c>
      <c r="B320" t="s">
        <v>355</v>
      </c>
      <c r="C320" t="s">
        <v>19724</v>
      </c>
      <c r="D320">
        <v>1</v>
      </c>
      <c r="E320">
        <v>0.3</v>
      </c>
      <c r="F320" t="s">
        <v>19435</v>
      </c>
      <c r="G320">
        <v>0.7</v>
      </c>
      <c r="H320">
        <f>Table25[[#This Row],[insgesamt]]/$D$14</f>
        <v>3.0186856642617821E-4</v>
      </c>
      <c r="I320" s="14">
        <f>ROUND($B$5*Table25[[#This Row],[Insgesamt Normiert]],0)</f>
        <v>0</v>
      </c>
    </row>
    <row r="321" spans="1:9" ht="14.4" customHeight="1">
      <c r="A321">
        <v>307</v>
      </c>
      <c r="B321" t="s">
        <v>357</v>
      </c>
      <c r="C321" t="s">
        <v>19725</v>
      </c>
      <c r="D321">
        <v>2.2999999999999998</v>
      </c>
      <c r="E321">
        <v>0.4</v>
      </c>
      <c r="F321" t="s">
        <v>19435</v>
      </c>
      <c r="G321">
        <v>1.9</v>
      </c>
      <c r="H321">
        <f>Table25[[#This Row],[insgesamt]]/$D$14</f>
        <v>6.9429770278020986E-4</v>
      </c>
      <c r="I321" s="14">
        <f>ROUND($B$5*Table25[[#This Row],[Insgesamt Normiert]],0)</f>
        <v>0</v>
      </c>
    </row>
    <row r="322" spans="1:9" ht="14.4" customHeight="1">
      <c r="A322">
        <v>308</v>
      </c>
      <c r="B322" t="s">
        <v>359</v>
      </c>
      <c r="C322" t="s">
        <v>19726</v>
      </c>
      <c r="D322">
        <v>0.6</v>
      </c>
      <c r="E322">
        <v>0.2</v>
      </c>
      <c r="F322" t="s">
        <v>19435</v>
      </c>
      <c r="G322">
        <v>0.4</v>
      </c>
      <c r="H322">
        <f>Table25[[#This Row],[insgesamt]]/$D$14</f>
        <v>1.8112113985570692E-4</v>
      </c>
      <c r="I322" s="14">
        <f>ROUND($B$5*Table25[[#This Row],[Insgesamt Normiert]],0)</f>
        <v>0</v>
      </c>
    </row>
    <row r="323" spans="1:9" ht="14.4" customHeight="1">
      <c r="A323">
        <v>309</v>
      </c>
      <c r="B323" t="s">
        <v>361</v>
      </c>
      <c r="C323" t="s">
        <v>19727</v>
      </c>
      <c r="D323">
        <v>4.0999999999999996</v>
      </c>
      <c r="E323">
        <v>1.4</v>
      </c>
      <c r="F323">
        <v>0.1</v>
      </c>
      <c r="G323">
        <v>2.7</v>
      </c>
      <c r="H323">
        <f>Table25[[#This Row],[insgesamt]]/$D$14</f>
        <v>1.2376611223473305E-3</v>
      </c>
      <c r="I323" s="14">
        <f>ROUND($B$5*Table25[[#This Row],[Insgesamt Normiert]],0)</f>
        <v>0</v>
      </c>
    </row>
    <row r="324" spans="1:9" ht="14.4" customHeight="1">
      <c r="A324">
        <v>310</v>
      </c>
      <c r="B324" t="s">
        <v>363</v>
      </c>
      <c r="C324" t="s">
        <v>19723</v>
      </c>
      <c r="D324">
        <v>9.4</v>
      </c>
      <c r="E324">
        <v>2.8</v>
      </c>
      <c r="F324">
        <v>0.1</v>
      </c>
      <c r="G324">
        <v>6.5</v>
      </c>
      <c r="H324">
        <f>Table25[[#This Row],[insgesamt]]/$D$14</f>
        <v>2.8375645244060753E-3</v>
      </c>
      <c r="I324" s="14">
        <f>ROUND($B$5*Table25[[#This Row],[Insgesamt Normiert]],0)</f>
        <v>1</v>
      </c>
    </row>
    <row r="325" spans="1:9" ht="14.4" customHeight="1">
      <c r="A325">
        <v>311</v>
      </c>
      <c r="B325" t="s">
        <v>365</v>
      </c>
      <c r="C325" t="s">
        <v>19728</v>
      </c>
      <c r="D325">
        <v>1.8</v>
      </c>
      <c r="E325">
        <v>0.3</v>
      </c>
      <c r="F325" t="s">
        <v>19435</v>
      </c>
      <c r="G325">
        <v>1.5</v>
      </c>
      <c r="H325">
        <f>Table25[[#This Row],[insgesamt]]/$D$14</f>
        <v>5.4336341956712079E-4</v>
      </c>
      <c r="I325" s="14">
        <f>ROUND($B$5*Table25[[#This Row],[Insgesamt Normiert]],0)</f>
        <v>0</v>
      </c>
    </row>
    <row r="326" spans="1:9" ht="14.4" customHeight="1">
      <c r="A326">
        <v>312</v>
      </c>
      <c r="B326" t="s">
        <v>367</v>
      </c>
      <c r="C326" t="s">
        <v>19729</v>
      </c>
      <c r="D326">
        <v>3.6</v>
      </c>
      <c r="E326">
        <v>1.4</v>
      </c>
      <c r="F326" t="s">
        <v>19435</v>
      </c>
      <c r="G326">
        <v>2.2999999999999998</v>
      </c>
      <c r="H326">
        <f>Table25[[#This Row],[insgesamt]]/$D$14</f>
        <v>1.0867268391342416E-3</v>
      </c>
      <c r="I326" s="14">
        <f>ROUND($B$5*Table25[[#This Row],[Insgesamt Normiert]],0)</f>
        <v>0</v>
      </c>
    </row>
    <row r="327" spans="1:9" ht="14.4" customHeight="1">
      <c r="A327">
        <v>313</v>
      </c>
      <c r="B327" t="s">
        <v>369</v>
      </c>
      <c r="C327" t="s">
        <v>19730</v>
      </c>
      <c r="D327">
        <v>6.9</v>
      </c>
      <c r="E327">
        <v>2</v>
      </c>
      <c r="F327" t="s">
        <v>19435</v>
      </c>
      <c r="G327">
        <v>4.9000000000000004</v>
      </c>
      <c r="H327">
        <f>Table25[[#This Row],[insgesamt]]/$D$14</f>
        <v>2.08289310834063E-3</v>
      </c>
      <c r="I327" s="14">
        <f>ROUND($B$5*Table25[[#This Row],[Insgesamt Normiert]],0)</f>
        <v>0</v>
      </c>
    </row>
    <row r="328" spans="1:9" ht="14.4" customHeight="1">
      <c r="A328">
        <v>314</v>
      </c>
      <c r="B328" t="s">
        <v>92</v>
      </c>
      <c r="C328" t="s">
        <v>19731</v>
      </c>
      <c r="D328">
        <v>3.7</v>
      </c>
      <c r="E328">
        <v>1.1000000000000001</v>
      </c>
      <c r="F328" t="s">
        <v>19435</v>
      </c>
      <c r="G328">
        <v>2.6</v>
      </c>
      <c r="H328">
        <f>Table25[[#This Row],[insgesamt]]/$D$14</f>
        <v>1.1169136957768595E-3</v>
      </c>
      <c r="I328" s="14">
        <f>ROUND($B$5*Table25[[#This Row],[Insgesamt Normiert]],0)</f>
        <v>0</v>
      </c>
    </row>
    <row r="329" spans="1:9" ht="14.4" customHeight="1">
      <c r="A329">
        <v>315</v>
      </c>
      <c r="B329" t="s">
        <v>372</v>
      </c>
      <c r="C329" t="s">
        <v>19732</v>
      </c>
      <c r="D329">
        <v>6</v>
      </c>
      <c r="E329">
        <v>2.4</v>
      </c>
      <c r="F329" t="s">
        <v>19435</v>
      </c>
      <c r="G329">
        <v>3.6</v>
      </c>
      <c r="H329">
        <f>Table25[[#This Row],[insgesamt]]/$D$14</f>
        <v>1.8112113985570694E-3</v>
      </c>
      <c r="I329" s="14">
        <f>ROUND($B$5*Table25[[#This Row],[Insgesamt Normiert]],0)</f>
        <v>0</v>
      </c>
    </row>
    <row r="330" spans="1:9" ht="14.4" customHeight="1">
      <c r="A330">
        <v>316</v>
      </c>
      <c r="B330" t="s">
        <v>374</v>
      </c>
      <c r="C330" t="s">
        <v>19733</v>
      </c>
      <c r="D330">
        <v>3.6</v>
      </c>
      <c r="E330">
        <v>1.1000000000000001</v>
      </c>
      <c r="F330" t="s">
        <v>19435</v>
      </c>
      <c r="G330">
        <v>2.6</v>
      </c>
      <c r="H330">
        <f>Table25[[#This Row],[insgesamt]]/$D$14</f>
        <v>1.0867268391342416E-3</v>
      </c>
      <c r="I330" s="14">
        <f>ROUND($B$5*Table25[[#This Row],[Insgesamt Normiert]],0)</f>
        <v>0</v>
      </c>
    </row>
    <row r="331" spans="1:9" ht="14.4" customHeight="1">
      <c r="A331">
        <v>317</v>
      </c>
      <c r="B331" t="s">
        <v>376</v>
      </c>
      <c r="C331" t="s">
        <v>19734</v>
      </c>
      <c r="D331">
        <v>4.0999999999999996</v>
      </c>
      <c r="E331">
        <v>1.4</v>
      </c>
      <c r="F331" t="s">
        <v>19435</v>
      </c>
      <c r="G331">
        <v>2.7</v>
      </c>
      <c r="H331">
        <f>Table25[[#This Row],[insgesamt]]/$D$14</f>
        <v>1.2376611223473305E-3</v>
      </c>
      <c r="I331" s="14">
        <f>ROUND($B$5*Table25[[#This Row],[Insgesamt Normiert]],0)</f>
        <v>0</v>
      </c>
    </row>
    <row r="332" spans="1:9" ht="14.4" customHeight="1">
      <c r="A332">
        <v>318</v>
      </c>
      <c r="B332" t="s">
        <v>378</v>
      </c>
      <c r="C332" t="s">
        <v>19735</v>
      </c>
      <c r="D332">
        <v>7.3</v>
      </c>
      <c r="E332">
        <v>2</v>
      </c>
      <c r="F332" t="s">
        <v>19435</v>
      </c>
      <c r="G332">
        <v>5.3</v>
      </c>
      <c r="H332">
        <f>Table25[[#This Row],[insgesamt]]/$D$14</f>
        <v>2.2036405349111009E-3</v>
      </c>
      <c r="I332" s="14">
        <f>ROUND($B$5*Table25[[#This Row],[Insgesamt Normiert]],0)</f>
        <v>1</v>
      </c>
    </row>
    <row r="333" spans="1:9" ht="14.4" customHeight="1">
      <c r="A333">
        <v>319</v>
      </c>
      <c r="B333" t="s">
        <v>758</v>
      </c>
      <c r="C333" t="s">
        <v>19736</v>
      </c>
      <c r="D333">
        <v>15.4</v>
      </c>
      <c r="E333">
        <v>2.7</v>
      </c>
      <c r="F333">
        <v>2</v>
      </c>
      <c r="G333">
        <v>10.7</v>
      </c>
      <c r="H333">
        <f>Table25[[#This Row],[insgesamt]]/$D$14</f>
        <v>4.6487759229631451E-3</v>
      </c>
      <c r="I333" s="14">
        <f>ROUND($B$5*Table25[[#This Row],[Insgesamt Normiert]],0)</f>
        <v>1</v>
      </c>
    </row>
    <row r="334" spans="1:9" ht="14.4" customHeight="1">
      <c r="A334">
        <v>320</v>
      </c>
      <c r="B334" t="s">
        <v>95</v>
      </c>
      <c r="C334" t="s">
        <v>19737</v>
      </c>
      <c r="D334">
        <v>5.5</v>
      </c>
      <c r="E334">
        <v>0.8</v>
      </c>
      <c r="F334" t="s">
        <v>19435</v>
      </c>
      <c r="G334">
        <v>4.7</v>
      </c>
      <c r="H334">
        <f>Table25[[#This Row],[insgesamt]]/$D$14</f>
        <v>1.6602771153439802E-3</v>
      </c>
      <c r="I334" s="14">
        <f>ROUND($B$5*Table25[[#This Row],[Insgesamt Normiert]],0)</f>
        <v>0</v>
      </c>
    </row>
    <row r="335" spans="1:9" ht="14.4" customHeight="1">
      <c r="A335">
        <v>321</v>
      </c>
      <c r="B335" t="s">
        <v>761</v>
      </c>
      <c r="C335" t="s">
        <v>19738</v>
      </c>
      <c r="D335">
        <v>4.7</v>
      </c>
      <c r="E335">
        <v>1.1000000000000001</v>
      </c>
      <c r="F335" t="s">
        <v>19435</v>
      </c>
      <c r="G335">
        <v>3.6</v>
      </c>
      <c r="H335">
        <f>Table25[[#This Row],[insgesamt]]/$D$14</f>
        <v>1.4187822622030377E-3</v>
      </c>
      <c r="I335" s="14">
        <f>ROUND($B$5*Table25[[#This Row],[Insgesamt Normiert]],0)</f>
        <v>0</v>
      </c>
    </row>
    <row r="336" spans="1:9" ht="14.4" customHeight="1">
      <c r="A336">
        <v>322</v>
      </c>
      <c r="B336" t="s">
        <v>763</v>
      </c>
      <c r="C336" t="s">
        <v>19739</v>
      </c>
      <c r="D336">
        <v>6.8</v>
      </c>
      <c r="E336">
        <v>0.9</v>
      </c>
      <c r="F336" t="s">
        <v>19435</v>
      </c>
      <c r="G336">
        <v>5.9</v>
      </c>
      <c r="H336">
        <f>Table25[[#This Row],[insgesamt]]/$D$14</f>
        <v>2.0527062516980119E-3</v>
      </c>
      <c r="I336" s="14">
        <f>ROUND($B$5*Table25[[#This Row],[Insgesamt Normiert]],0)</f>
        <v>0</v>
      </c>
    </row>
    <row r="337" spans="1:9" ht="14.4" customHeight="1">
      <c r="A337">
        <v>323</v>
      </c>
      <c r="B337" t="s">
        <v>93</v>
      </c>
      <c r="C337" t="s">
        <v>19740</v>
      </c>
      <c r="D337">
        <v>3.4</v>
      </c>
      <c r="E337">
        <v>1.6</v>
      </c>
      <c r="F337" t="s">
        <v>19435</v>
      </c>
      <c r="G337">
        <v>1.8</v>
      </c>
      <c r="H337">
        <f>Table25[[#This Row],[insgesamt]]/$D$14</f>
        <v>1.0263531258490059E-3</v>
      </c>
      <c r="I337" s="14">
        <f>ROUND($B$5*Table25[[#This Row],[Insgesamt Normiert]],0)</f>
        <v>0</v>
      </c>
    </row>
    <row r="338" spans="1:9" ht="14.4" customHeight="1">
      <c r="A338">
        <v>324</v>
      </c>
      <c r="B338" t="s">
        <v>766</v>
      </c>
      <c r="C338" t="s">
        <v>19741</v>
      </c>
      <c r="D338">
        <v>1.2</v>
      </c>
      <c r="E338">
        <v>0.5</v>
      </c>
      <c r="F338" t="s">
        <v>19435</v>
      </c>
      <c r="G338">
        <v>0.7</v>
      </c>
      <c r="H338">
        <f>Table25[[#This Row],[insgesamt]]/$D$14</f>
        <v>3.6224227971141384E-4</v>
      </c>
      <c r="I338" s="14">
        <f>ROUND($B$5*Table25[[#This Row],[Insgesamt Normiert]],0)</f>
        <v>0</v>
      </c>
    </row>
    <row r="339" spans="1:9" ht="14.4" customHeight="1">
      <c r="A339">
        <v>325</v>
      </c>
      <c r="B339" t="s">
        <v>381</v>
      </c>
      <c r="C339" t="s">
        <v>19742</v>
      </c>
      <c r="D339">
        <v>169.4</v>
      </c>
      <c r="E339">
        <v>34.5</v>
      </c>
      <c r="F339">
        <v>41.9</v>
      </c>
      <c r="G339">
        <v>93</v>
      </c>
      <c r="H339">
        <f>Table25[[#This Row],[insgesamt]]/$D$14</f>
        <v>5.1136535152594594E-2</v>
      </c>
      <c r="I339" s="14">
        <f>ROUND($B$5*Table25[[#This Row],[Insgesamt Normiert]],0)</f>
        <v>12</v>
      </c>
    </row>
    <row r="340" spans="1:9" ht="14.4" customHeight="1">
      <c r="A340">
        <v>326</v>
      </c>
      <c r="B340" t="s">
        <v>382</v>
      </c>
      <c r="C340" t="s">
        <v>19743</v>
      </c>
      <c r="D340">
        <v>2.9</v>
      </c>
      <c r="E340">
        <v>0.7</v>
      </c>
      <c r="F340">
        <v>0.7</v>
      </c>
      <c r="G340">
        <v>1.5</v>
      </c>
      <c r="H340">
        <f>Table25[[#This Row],[insgesamt]]/$D$14</f>
        <v>8.7541884263591687E-4</v>
      </c>
      <c r="I340" s="14">
        <f>ROUND($B$5*Table25[[#This Row],[Insgesamt Normiert]],0)</f>
        <v>0</v>
      </c>
    </row>
    <row r="341" spans="1:9" ht="14.4" customHeight="1">
      <c r="A341">
        <v>327</v>
      </c>
      <c r="B341" t="s">
        <v>384</v>
      </c>
      <c r="C341" t="s">
        <v>19744</v>
      </c>
      <c r="D341">
        <v>3.4</v>
      </c>
      <c r="E341">
        <v>0.8</v>
      </c>
      <c r="F341">
        <v>1</v>
      </c>
      <c r="G341">
        <v>1.6</v>
      </c>
      <c r="H341">
        <f>Table25[[#This Row],[insgesamt]]/$D$14</f>
        <v>1.0263531258490059E-3</v>
      </c>
      <c r="I341" s="14">
        <f>ROUND($B$5*Table25[[#This Row],[Insgesamt Normiert]],0)</f>
        <v>0</v>
      </c>
    </row>
    <row r="342" spans="1:9" ht="14.4" customHeight="1">
      <c r="A342">
        <v>328</v>
      </c>
      <c r="B342" t="s">
        <v>386</v>
      </c>
      <c r="C342" t="s">
        <v>19745</v>
      </c>
      <c r="D342">
        <v>3</v>
      </c>
      <c r="E342">
        <v>0.5</v>
      </c>
      <c r="F342">
        <v>0.8</v>
      </c>
      <c r="G342">
        <v>1.8</v>
      </c>
      <c r="H342">
        <f>Table25[[#This Row],[insgesamt]]/$D$14</f>
        <v>9.0560569927853468E-4</v>
      </c>
      <c r="I342" s="14">
        <f>ROUND($B$5*Table25[[#This Row],[Insgesamt Normiert]],0)</f>
        <v>0</v>
      </c>
    </row>
    <row r="343" spans="1:9" ht="14.4" customHeight="1">
      <c r="A343">
        <v>329</v>
      </c>
      <c r="B343" t="s">
        <v>388</v>
      </c>
      <c r="C343" t="s">
        <v>19746</v>
      </c>
      <c r="D343">
        <v>9.9</v>
      </c>
      <c r="E343">
        <v>1.8</v>
      </c>
      <c r="F343">
        <v>2.6</v>
      </c>
      <c r="G343">
        <v>5.5</v>
      </c>
      <c r="H343">
        <f>Table25[[#This Row],[insgesamt]]/$D$14</f>
        <v>2.9884988076191647E-3</v>
      </c>
      <c r="I343" s="14">
        <f>ROUND($B$5*Table25[[#This Row],[Insgesamt Normiert]],0)</f>
        <v>1</v>
      </c>
    </row>
    <row r="344" spans="1:9" ht="14.4" customHeight="1">
      <c r="A344">
        <v>330</v>
      </c>
      <c r="B344" t="s">
        <v>390</v>
      </c>
      <c r="C344" t="s">
        <v>19747</v>
      </c>
      <c r="D344">
        <v>9.3000000000000007</v>
      </c>
      <c r="E344">
        <v>2.2000000000000002</v>
      </c>
      <c r="F344" t="s">
        <v>19435</v>
      </c>
      <c r="G344">
        <v>7.1</v>
      </c>
      <c r="H344">
        <f>Table25[[#This Row],[insgesamt]]/$D$14</f>
        <v>2.8073776677634576E-3</v>
      </c>
      <c r="I344" s="14">
        <f>ROUND($B$5*Table25[[#This Row],[Insgesamt Normiert]],0)</f>
        <v>1</v>
      </c>
    </row>
    <row r="345" spans="1:9" ht="14.4" customHeight="1">
      <c r="A345">
        <v>331</v>
      </c>
      <c r="B345" t="s">
        <v>392</v>
      </c>
      <c r="C345" t="s">
        <v>19748</v>
      </c>
      <c r="D345">
        <v>9.6</v>
      </c>
      <c r="E345">
        <v>3.1</v>
      </c>
      <c r="F345" t="s">
        <v>19435</v>
      </c>
      <c r="G345">
        <v>6.5</v>
      </c>
      <c r="H345">
        <f>Table25[[#This Row],[insgesamt]]/$D$14</f>
        <v>2.8979382376913107E-3</v>
      </c>
      <c r="I345" s="14">
        <f>ROUND($B$5*Table25[[#This Row],[Insgesamt Normiert]],0)</f>
        <v>1</v>
      </c>
    </row>
    <row r="346" spans="1:9" ht="14.4" customHeight="1">
      <c r="A346">
        <v>332</v>
      </c>
      <c r="B346" t="s">
        <v>394</v>
      </c>
      <c r="C346" t="s">
        <v>19749</v>
      </c>
      <c r="D346">
        <v>5.5</v>
      </c>
      <c r="E346">
        <v>1.3</v>
      </c>
      <c r="F346" t="s">
        <v>19435</v>
      </c>
      <c r="G346">
        <v>4.2</v>
      </c>
      <c r="H346">
        <f>Table25[[#This Row],[insgesamt]]/$D$14</f>
        <v>1.6602771153439802E-3</v>
      </c>
      <c r="I346" s="14">
        <f>ROUND($B$5*Table25[[#This Row],[Insgesamt Normiert]],0)</f>
        <v>0</v>
      </c>
    </row>
    <row r="347" spans="1:9" ht="14.4" customHeight="1">
      <c r="A347">
        <v>333</v>
      </c>
      <c r="B347" t="s">
        <v>396</v>
      </c>
      <c r="C347" t="s">
        <v>19750</v>
      </c>
      <c r="D347">
        <v>8.6</v>
      </c>
      <c r="E347">
        <v>2.5</v>
      </c>
      <c r="F347" t="s">
        <v>19435</v>
      </c>
      <c r="G347">
        <v>6.1</v>
      </c>
      <c r="H347">
        <f>Table25[[#This Row],[insgesamt]]/$D$14</f>
        <v>2.5960696712651328E-3</v>
      </c>
      <c r="I347" s="14">
        <f>ROUND($B$5*Table25[[#This Row],[Insgesamt Normiert]],0)</f>
        <v>1</v>
      </c>
    </row>
    <row r="348" spans="1:9" ht="14.4" customHeight="1">
      <c r="A348">
        <v>334</v>
      </c>
      <c r="B348" t="s">
        <v>89</v>
      </c>
      <c r="C348" t="s">
        <v>19751</v>
      </c>
      <c r="D348">
        <v>2.6</v>
      </c>
      <c r="E348">
        <v>2.2000000000000002</v>
      </c>
      <c r="F348">
        <v>0.4</v>
      </c>
      <c r="G348">
        <v>0.1</v>
      </c>
      <c r="H348">
        <f>Table25[[#This Row],[insgesamt]]/$D$14</f>
        <v>7.8485827270806342E-4</v>
      </c>
      <c r="I348" s="14">
        <f>ROUND($B$5*Table25[[#This Row],[Insgesamt Normiert]],0)</f>
        <v>0</v>
      </c>
    </row>
    <row r="349" spans="1:9" ht="14.4" customHeight="1">
      <c r="A349">
        <v>335</v>
      </c>
      <c r="B349" t="s">
        <v>399</v>
      </c>
      <c r="C349" t="s">
        <v>19752</v>
      </c>
      <c r="D349">
        <v>8.6999999999999993</v>
      </c>
      <c r="E349">
        <v>3.8</v>
      </c>
      <c r="F349" t="s">
        <v>19435</v>
      </c>
      <c r="G349">
        <v>4.9000000000000004</v>
      </c>
      <c r="H349">
        <f>Table25[[#This Row],[insgesamt]]/$D$14</f>
        <v>2.6262565279077505E-3</v>
      </c>
      <c r="I349" s="14">
        <f>ROUND($B$5*Table25[[#This Row],[Insgesamt Normiert]],0)</f>
        <v>1</v>
      </c>
    </row>
    <row r="350" spans="1:9" ht="14.4" customHeight="1">
      <c r="A350">
        <v>336</v>
      </c>
      <c r="B350" t="s">
        <v>401</v>
      </c>
      <c r="C350" t="s">
        <v>19753</v>
      </c>
      <c r="D350">
        <v>4.7</v>
      </c>
      <c r="E350">
        <v>2.2000000000000002</v>
      </c>
      <c r="F350" t="s">
        <v>19435</v>
      </c>
      <c r="G350">
        <v>2.5</v>
      </c>
      <c r="H350">
        <f>Table25[[#This Row],[insgesamt]]/$D$14</f>
        <v>1.4187822622030377E-3</v>
      </c>
      <c r="I350" s="14">
        <f>ROUND($B$5*Table25[[#This Row],[Insgesamt Normiert]],0)</f>
        <v>0</v>
      </c>
    </row>
    <row r="351" spans="1:9">
      <c r="A351">
        <v>337</v>
      </c>
      <c r="B351" t="s">
        <v>403</v>
      </c>
      <c r="C351" t="s">
        <v>19754</v>
      </c>
      <c r="D351">
        <v>7.5</v>
      </c>
      <c r="E351">
        <v>3.1</v>
      </c>
      <c r="F351">
        <v>0.2</v>
      </c>
      <c r="G351">
        <v>4.2</v>
      </c>
      <c r="H351">
        <f>Table25[[#This Row],[insgesamt]]/$D$14</f>
        <v>2.2640142481963367E-3</v>
      </c>
      <c r="I351" s="14">
        <f>ROUND($B$5*Table25[[#This Row],[Insgesamt Normiert]],0)</f>
        <v>1</v>
      </c>
    </row>
    <row r="352" spans="1:9">
      <c r="A352">
        <v>338</v>
      </c>
      <c r="B352" t="s">
        <v>405</v>
      </c>
      <c r="C352" t="s">
        <v>19755</v>
      </c>
      <c r="D352">
        <v>5.8</v>
      </c>
      <c r="E352">
        <v>1.3</v>
      </c>
      <c r="F352" t="s">
        <v>19435</v>
      </c>
      <c r="G352">
        <v>4.5</v>
      </c>
      <c r="H352">
        <f>Table25[[#This Row],[insgesamt]]/$D$14</f>
        <v>1.7508376852718337E-3</v>
      </c>
      <c r="I352" s="14">
        <f>ROUND($B$5*Table25[[#This Row],[Insgesamt Normiert]],0)</f>
        <v>0</v>
      </c>
    </row>
    <row r="353" spans="1:9">
      <c r="A353">
        <v>339</v>
      </c>
      <c r="B353" t="s">
        <v>407</v>
      </c>
      <c r="C353" t="s">
        <v>19756</v>
      </c>
      <c r="D353">
        <v>3.6</v>
      </c>
      <c r="E353">
        <v>2.6</v>
      </c>
      <c r="F353" t="s">
        <v>19435</v>
      </c>
      <c r="G353">
        <v>1</v>
      </c>
      <c r="H353">
        <f>Table25[[#This Row],[insgesamt]]/$D$14</f>
        <v>1.0867268391342416E-3</v>
      </c>
      <c r="I353" s="14">
        <f>ROUND($B$5*Table25[[#This Row],[Insgesamt Normiert]],0)</f>
        <v>0</v>
      </c>
    </row>
    <row r="354" spans="1:9">
      <c r="A354">
        <v>340</v>
      </c>
      <c r="B354" t="s">
        <v>409</v>
      </c>
      <c r="C354" t="s">
        <v>19757</v>
      </c>
      <c r="D354">
        <v>1</v>
      </c>
      <c r="E354">
        <v>1</v>
      </c>
      <c r="F354" t="s">
        <v>19435</v>
      </c>
      <c r="G354" t="s">
        <v>19435</v>
      </c>
      <c r="H354">
        <f>Table25[[#This Row],[insgesamt]]/$D$14</f>
        <v>3.0186856642617821E-4</v>
      </c>
      <c r="I354" s="14">
        <f>ROUND($B$5*Table25[[#This Row],[Insgesamt Normiert]],0)</f>
        <v>0</v>
      </c>
    </row>
    <row r="355" spans="1:9">
      <c r="A355">
        <v>341</v>
      </c>
      <c r="B355" t="s">
        <v>411</v>
      </c>
      <c r="C355" t="s">
        <v>19758</v>
      </c>
      <c r="D355">
        <v>2.5</v>
      </c>
      <c r="E355">
        <v>1.1000000000000001</v>
      </c>
      <c r="F355" t="s">
        <v>19435</v>
      </c>
      <c r="G355">
        <v>1.3</v>
      </c>
      <c r="H355">
        <f>Table25[[#This Row],[insgesamt]]/$D$14</f>
        <v>7.546714160654456E-4</v>
      </c>
      <c r="I355" s="14">
        <f>ROUND($B$5*Table25[[#This Row],[Insgesamt Normiert]],0)</f>
        <v>0</v>
      </c>
    </row>
    <row r="356" spans="1:9">
      <c r="A356">
        <v>342</v>
      </c>
      <c r="B356" t="s">
        <v>413</v>
      </c>
      <c r="C356" t="s">
        <v>19759</v>
      </c>
      <c r="D356">
        <v>8.1999999999999993</v>
      </c>
      <c r="E356">
        <v>3.1</v>
      </c>
      <c r="F356" t="s">
        <v>19435</v>
      </c>
      <c r="G356">
        <v>5.0999999999999996</v>
      </c>
      <c r="H356">
        <f>Table25[[#This Row],[insgesamt]]/$D$14</f>
        <v>2.4753222446946611E-3</v>
      </c>
      <c r="I356" s="14">
        <f>ROUND($B$5*Table25[[#This Row],[Insgesamt Normiert]],0)</f>
        <v>1</v>
      </c>
    </row>
    <row r="357" spans="1:9">
      <c r="A357">
        <v>343</v>
      </c>
      <c r="B357" t="s">
        <v>415</v>
      </c>
      <c r="C357" t="s">
        <v>19760</v>
      </c>
      <c r="D357">
        <v>7.5</v>
      </c>
      <c r="E357">
        <v>1.2</v>
      </c>
      <c r="F357" t="s">
        <v>19435</v>
      </c>
      <c r="G357">
        <v>6.2</v>
      </c>
      <c r="H357">
        <f>Table25[[#This Row],[insgesamt]]/$D$14</f>
        <v>2.2640142481963367E-3</v>
      </c>
      <c r="I357" s="14">
        <f>ROUND($B$5*Table25[[#This Row],[Insgesamt Normiert]],0)</f>
        <v>1</v>
      </c>
    </row>
    <row r="358" spans="1:9">
      <c r="A358">
        <v>344</v>
      </c>
      <c r="B358" t="s">
        <v>476</v>
      </c>
      <c r="C358" t="s">
        <v>19761</v>
      </c>
      <c r="D358">
        <v>9.4</v>
      </c>
      <c r="E358">
        <v>0.4</v>
      </c>
      <c r="F358">
        <v>3.3</v>
      </c>
      <c r="G358">
        <v>5.6</v>
      </c>
      <c r="H358">
        <f>Table25[[#This Row],[insgesamt]]/$D$14</f>
        <v>2.8375645244060753E-3</v>
      </c>
      <c r="I358" s="14">
        <f>ROUND($B$5*Table25[[#This Row],[Insgesamt Normiert]],0)</f>
        <v>1</v>
      </c>
    </row>
    <row r="359" spans="1:9">
      <c r="A359">
        <v>345</v>
      </c>
      <c r="B359" t="s">
        <v>478</v>
      </c>
      <c r="C359" t="s">
        <v>19762</v>
      </c>
      <c r="D359">
        <v>4.0999999999999996</v>
      </c>
      <c r="E359">
        <v>0.5</v>
      </c>
      <c r="F359">
        <v>1.7</v>
      </c>
      <c r="G359">
        <v>1.9</v>
      </c>
      <c r="H359">
        <f>Table25[[#This Row],[insgesamt]]/$D$14</f>
        <v>1.2376611223473305E-3</v>
      </c>
      <c r="I359" s="14">
        <f>ROUND($B$5*Table25[[#This Row],[Insgesamt Normiert]],0)</f>
        <v>0</v>
      </c>
    </row>
    <row r="360" spans="1:9">
      <c r="A360">
        <v>346</v>
      </c>
      <c r="B360" t="s">
        <v>480</v>
      </c>
      <c r="C360" t="s">
        <v>19763</v>
      </c>
      <c r="D360">
        <v>11.9</v>
      </c>
      <c r="E360">
        <v>2.1</v>
      </c>
      <c r="F360" t="s">
        <v>19435</v>
      </c>
      <c r="G360">
        <v>9.8000000000000007</v>
      </c>
      <c r="H360">
        <f>Table25[[#This Row],[insgesamt]]/$D$14</f>
        <v>3.592235940471521E-3</v>
      </c>
      <c r="I360" s="14">
        <f>ROUND($B$5*Table25[[#This Row],[Insgesamt Normiert]],0)</f>
        <v>1</v>
      </c>
    </row>
    <row r="361" spans="1:9">
      <c r="A361">
        <v>347</v>
      </c>
      <c r="B361" t="s">
        <v>482</v>
      </c>
      <c r="C361" t="s">
        <v>19764</v>
      </c>
      <c r="D361">
        <v>11</v>
      </c>
      <c r="E361">
        <v>4.0999999999999996</v>
      </c>
      <c r="F361" t="s">
        <v>19435</v>
      </c>
      <c r="G361">
        <v>6.8</v>
      </c>
      <c r="H361">
        <f>Table25[[#This Row],[insgesamt]]/$D$14</f>
        <v>3.3205542306879604E-3</v>
      </c>
      <c r="I361" s="14">
        <f>ROUND($B$5*Table25[[#This Row],[Insgesamt Normiert]],0)</f>
        <v>1</v>
      </c>
    </row>
    <row r="362" spans="1:9">
      <c r="A362">
        <v>348</v>
      </c>
      <c r="B362" t="s">
        <v>484</v>
      </c>
      <c r="C362" t="s">
        <v>19765</v>
      </c>
      <c r="D362">
        <v>11.9</v>
      </c>
      <c r="E362">
        <v>2</v>
      </c>
      <c r="F362" t="s">
        <v>19435</v>
      </c>
      <c r="G362">
        <v>9.8000000000000007</v>
      </c>
      <c r="H362">
        <f>Table25[[#This Row],[insgesamt]]/$D$14</f>
        <v>3.592235940471521E-3</v>
      </c>
      <c r="I362" s="14">
        <f>ROUND($B$5*Table25[[#This Row],[Insgesamt Normiert]],0)</f>
        <v>1</v>
      </c>
    </row>
    <row r="363" spans="1:9">
      <c r="A363">
        <v>349</v>
      </c>
      <c r="B363" t="s">
        <v>486</v>
      </c>
      <c r="C363" t="s">
        <v>19766</v>
      </c>
      <c r="D363">
        <v>8.6999999999999993</v>
      </c>
      <c r="E363">
        <v>1.8</v>
      </c>
      <c r="F363" t="s">
        <v>19435</v>
      </c>
      <c r="G363">
        <v>6.9</v>
      </c>
      <c r="H363">
        <f>Table25[[#This Row],[insgesamt]]/$D$14</f>
        <v>2.6262565279077505E-3</v>
      </c>
      <c r="I363" s="14">
        <f>ROUND($B$5*Table25[[#This Row],[Insgesamt Normiert]],0)</f>
        <v>1</v>
      </c>
    </row>
    <row r="364" spans="1:9">
      <c r="A364">
        <v>350</v>
      </c>
      <c r="B364" t="s">
        <v>91</v>
      </c>
      <c r="C364" t="s">
        <v>19767</v>
      </c>
      <c r="D364">
        <v>8.8000000000000007</v>
      </c>
      <c r="E364">
        <v>1.4</v>
      </c>
      <c r="F364" t="s">
        <v>19435</v>
      </c>
      <c r="G364">
        <v>7.4</v>
      </c>
      <c r="H364">
        <f>Table25[[#This Row],[insgesamt]]/$D$14</f>
        <v>2.6564433845503686E-3</v>
      </c>
      <c r="I364" s="14">
        <f>ROUND($B$5*Table25[[#This Row],[Insgesamt Normiert]],0)</f>
        <v>1</v>
      </c>
    </row>
    <row r="365" spans="1:9">
      <c r="A365">
        <v>351</v>
      </c>
      <c r="B365" t="s">
        <v>489</v>
      </c>
      <c r="C365" t="s">
        <v>19768</v>
      </c>
      <c r="D365">
        <v>9.6</v>
      </c>
      <c r="E365">
        <v>1.4</v>
      </c>
      <c r="F365" t="s">
        <v>19435</v>
      </c>
      <c r="G365">
        <v>8.1999999999999993</v>
      </c>
      <c r="H365">
        <f>Table25[[#This Row],[insgesamt]]/$D$14</f>
        <v>2.8979382376913107E-3</v>
      </c>
      <c r="I365" s="14">
        <f>ROUND($B$5*Table25[[#This Row],[Insgesamt Normiert]],0)</f>
        <v>1</v>
      </c>
    </row>
    <row r="366" spans="1:9">
      <c r="A366">
        <v>352</v>
      </c>
      <c r="B366" t="s">
        <v>780</v>
      </c>
      <c r="C366" t="s">
        <v>19769</v>
      </c>
      <c r="D366">
        <v>11.8</v>
      </c>
      <c r="E366">
        <v>0.8</v>
      </c>
      <c r="F366">
        <v>1.8</v>
      </c>
      <c r="G366">
        <v>9.1</v>
      </c>
      <c r="H366">
        <f>Table25[[#This Row],[insgesamt]]/$D$14</f>
        <v>3.5620490838289033E-3</v>
      </c>
      <c r="I366" s="14">
        <f>ROUND($B$5*Table25[[#This Row],[Insgesamt Normiert]],0)</f>
        <v>1</v>
      </c>
    </row>
    <row r="367" spans="1:9">
      <c r="A367">
        <v>353</v>
      </c>
      <c r="B367" t="s">
        <v>83</v>
      </c>
      <c r="C367" t="s">
        <v>19770</v>
      </c>
      <c r="D367">
        <v>13.3</v>
      </c>
      <c r="E367">
        <v>1.8</v>
      </c>
      <c r="F367" t="s">
        <v>19435</v>
      </c>
      <c r="G367">
        <v>11.5</v>
      </c>
      <c r="H367">
        <f>Table25[[#This Row],[insgesamt]]/$D$14</f>
        <v>4.0148519334681707E-3</v>
      </c>
      <c r="I367" s="14">
        <f>ROUND($B$5*Table25[[#This Row],[Insgesamt Normiert]],0)</f>
        <v>1</v>
      </c>
    </row>
    <row r="368" spans="1:9">
      <c r="A368">
        <v>354</v>
      </c>
      <c r="B368" t="s">
        <v>783</v>
      </c>
      <c r="C368" t="s">
        <v>19771</v>
      </c>
      <c r="D368">
        <v>13.2</v>
      </c>
      <c r="E368">
        <v>1.5</v>
      </c>
      <c r="F368" t="s">
        <v>19435</v>
      </c>
      <c r="G368">
        <v>11.7</v>
      </c>
      <c r="H368">
        <f>Table25[[#This Row],[insgesamt]]/$D$14</f>
        <v>3.9846650768255521E-3</v>
      </c>
      <c r="I368" s="14">
        <f>ROUND($B$5*Table25[[#This Row],[Insgesamt Normiert]],0)</f>
        <v>1</v>
      </c>
    </row>
    <row r="369" spans="1:9">
      <c r="A369">
        <v>355</v>
      </c>
      <c r="B369" t="s">
        <v>785</v>
      </c>
      <c r="C369" t="s">
        <v>19772</v>
      </c>
      <c r="D369">
        <v>6.9</v>
      </c>
      <c r="E369">
        <v>0.6</v>
      </c>
      <c r="F369">
        <v>0.9</v>
      </c>
      <c r="G369">
        <v>5.5</v>
      </c>
      <c r="H369">
        <f>Table25[[#This Row],[insgesamt]]/$D$14</f>
        <v>2.08289310834063E-3</v>
      </c>
      <c r="I369" s="14">
        <f>ROUND($B$5*Table25[[#This Row],[Insgesamt Normiert]],0)</f>
        <v>0</v>
      </c>
    </row>
    <row r="370" spans="1:9">
      <c r="A370">
        <v>356</v>
      </c>
      <c r="B370" t="s">
        <v>787</v>
      </c>
      <c r="C370" t="s">
        <v>19773</v>
      </c>
      <c r="D370">
        <v>10.4</v>
      </c>
      <c r="E370">
        <v>1.9</v>
      </c>
      <c r="F370">
        <v>1.1000000000000001</v>
      </c>
      <c r="G370">
        <v>7.4</v>
      </c>
      <c r="H370">
        <f>Table25[[#This Row],[insgesamt]]/$D$14</f>
        <v>3.1394330908322537E-3</v>
      </c>
      <c r="I370" s="14">
        <f>ROUND($B$5*Table25[[#This Row],[Insgesamt Normiert]],0)</f>
        <v>1</v>
      </c>
    </row>
    <row r="371" spans="1:9">
      <c r="A371">
        <v>357</v>
      </c>
      <c r="B371" t="s">
        <v>769</v>
      </c>
      <c r="C371" t="s">
        <v>19774</v>
      </c>
      <c r="D371">
        <v>32</v>
      </c>
      <c r="E371">
        <v>4.5999999999999996</v>
      </c>
      <c r="F371">
        <v>13</v>
      </c>
      <c r="G371">
        <v>14.4</v>
      </c>
      <c r="H371">
        <f>Table25[[#This Row],[insgesamt]]/$D$14</f>
        <v>9.6597941256377027E-3</v>
      </c>
      <c r="I371" s="14">
        <f>ROUND($B$5*Table25[[#This Row],[Insgesamt Normiert]],0)</f>
        <v>2</v>
      </c>
    </row>
    <row r="372" spans="1:9">
      <c r="A372">
        <v>358</v>
      </c>
      <c r="B372" t="s">
        <v>771</v>
      </c>
      <c r="C372" t="s">
        <v>19775</v>
      </c>
      <c r="D372">
        <v>13.5</v>
      </c>
      <c r="E372">
        <v>1.4</v>
      </c>
      <c r="F372" t="s">
        <v>19435</v>
      </c>
      <c r="G372">
        <v>12.1</v>
      </c>
      <c r="H372">
        <f>Table25[[#This Row],[insgesamt]]/$D$14</f>
        <v>4.0752256467534061E-3</v>
      </c>
      <c r="I372" s="14">
        <f>ROUND($B$5*Table25[[#This Row],[Insgesamt Normiert]],0)</f>
        <v>1</v>
      </c>
    </row>
    <row r="373" spans="1:9">
      <c r="A373">
        <v>359</v>
      </c>
      <c r="B373" t="s">
        <v>773</v>
      </c>
      <c r="C373" t="s">
        <v>19776</v>
      </c>
      <c r="D373">
        <v>10.1</v>
      </c>
      <c r="E373">
        <v>2.1</v>
      </c>
      <c r="F373">
        <v>0.6</v>
      </c>
      <c r="G373">
        <v>7.4</v>
      </c>
      <c r="H373">
        <f>Table25[[#This Row],[insgesamt]]/$D$14</f>
        <v>3.0488725209044001E-3</v>
      </c>
      <c r="I373" s="14">
        <f>ROUND($B$5*Table25[[#This Row],[Insgesamt Normiert]],0)</f>
        <v>1</v>
      </c>
    </row>
    <row r="374" spans="1:9">
      <c r="A374">
        <v>360</v>
      </c>
      <c r="B374" t="s">
        <v>775</v>
      </c>
      <c r="C374" t="s">
        <v>19777</v>
      </c>
      <c r="D374">
        <v>13.1</v>
      </c>
      <c r="E374">
        <v>2.5</v>
      </c>
      <c r="F374">
        <v>0.6</v>
      </c>
      <c r="G374">
        <v>10</v>
      </c>
      <c r="H374">
        <f>Table25[[#This Row],[insgesamt]]/$D$14</f>
        <v>3.9544782201829344E-3</v>
      </c>
      <c r="I374" s="14">
        <f>ROUND($B$5*Table25[[#This Row],[Insgesamt Normiert]],0)</f>
        <v>1</v>
      </c>
    </row>
    <row r="375" spans="1:9">
      <c r="A375">
        <v>361</v>
      </c>
      <c r="B375" t="s">
        <v>777</v>
      </c>
      <c r="C375" t="s">
        <v>19778</v>
      </c>
      <c r="D375">
        <v>13.1</v>
      </c>
      <c r="E375">
        <v>1.5</v>
      </c>
      <c r="F375">
        <v>0.1</v>
      </c>
      <c r="G375">
        <v>11.5</v>
      </c>
      <c r="H375">
        <f>Table25[[#This Row],[insgesamt]]/$D$14</f>
        <v>3.9544782201829344E-3</v>
      </c>
      <c r="I375" s="14">
        <f>ROUND($B$5*Table25[[#This Row],[Insgesamt Normiert]],0)</f>
        <v>1</v>
      </c>
    </row>
    <row r="376" spans="1:9">
      <c r="A376">
        <v>362</v>
      </c>
      <c r="B376" t="s">
        <v>790</v>
      </c>
      <c r="C376" t="s">
        <v>19779</v>
      </c>
      <c r="D376">
        <v>25.9</v>
      </c>
      <c r="E376">
        <v>3.9</v>
      </c>
      <c r="F376">
        <v>12.2</v>
      </c>
      <c r="G376">
        <v>9.8000000000000007</v>
      </c>
      <c r="H376">
        <f>Table25[[#This Row],[insgesamt]]/$D$14</f>
        <v>7.8183958704380156E-3</v>
      </c>
      <c r="I376" s="14">
        <f>ROUND($B$5*Table25[[#This Row],[Insgesamt Normiert]],0)</f>
        <v>2</v>
      </c>
    </row>
    <row r="377" spans="1:9">
      <c r="A377">
        <v>363</v>
      </c>
      <c r="B377" t="s">
        <v>792</v>
      </c>
      <c r="C377" t="s">
        <v>19780</v>
      </c>
      <c r="D377">
        <v>15.8</v>
      </c>
      <c r="E377">
        <v>4</v>
      </c>
      <c r="F377">
        <v>0</v>
      </c>
      <c r="G377">
        <v>11.7</v>
      </c>
      <c r="H377">
        <f>Table25[[#This Row],[insgesamt]]/$D$14</f>
        <v>4.7695233495336159E-3</v>
      </c>
      <c r="I377" s="14">
        <f>ROUND($B$5*Table25[[#This Row],[Insgesamt Normiert]],0)</f>
        <v>1</v>
      </c>
    </row>
    <row r="378" spans="1:9">
      <c r="A378">
        <v>364</v>
      </c>
      <c r="B378" t="s">
        <v>793</v>
      </c>
      <c r="C378" t="s">
        <v>19781</v>
      </c>
      <c r="D378">
        <v>10.7</v>
      </c>
      <c r="E378">
        <v>3</v>
      </c>
      <c r="F378">
        <v>0.2</v>
      </c>
      <c r="G378">
        <v>7.5</v>
      </c>
      <c r="H378">
        <f>Table25[[#This Row],[insgesamt]]/$D$14</f>
        <v>3.2299936607601068E-3</v>
      </c>
      <c r="I378" s="14">
        <f>ROUND($B$5*Table25[[#This Row],[Insgesamt Normiert]],0)</f>
        <v>1</v>
      </c>
    </row>
    <row r="379" spans="1:9">
      <c r="A379">
        <v>365</v>
      </c>
      <c r="B379" t="s">
        <v>795</v>
      </c>
      <c r="C379" t="s">
        <v>19782</v>
      </c>
      <c r="D379">
        <v>2.8</v>
      </c>
      <c r="E379">
        <v>0.9</v>
      </c>
      <c r="F379">
        <v>0.4</v>
      </c>
      <c r="G379">
        <v>1.5</v>
      </c>
      <c r="H379">
        <f>Table25[[#This Row],[insgesamt]]/$D$14</f>
        <v>8.4523198599329894E-4</v>
      </c>
      <c r="I379" s="14">
        <f>ROUND($B$5*Table25[[#This Row],[Insgesamt Normiert]],0)</f>
        <v>0</v>
      </c>
    </row>
    <row r="380" spans="1:9">
      <c r="A380">
        <v>366</v>
      </c>
      <c r="B380" t="s">
        <v>797</v>
      </c>
      <c r="C380" t="s">
        <v>19783</v>
      </c>
      <c r="D380">
        <v>10.6</v>
      </c>
      <c r="E380">
        <v>1.2</v>
      </c>
      <c r="F380">
        <v>5</v>
      </c>
      <c r="G380">
        <v>4.4000000000000004</v>
      </c>
      <c r="H380">
        <f>Table25[[#This Row],[insgesamt]]/$D$14</f>
        <v>3.1998068041174891E-3</v>
      </c>
      <c r="I380" s="14">
        <f>ROUND($B$5*Table25[[#This Row],[Insgesamt Normiert]],0)</f>
        <v>1</v>
      </c>
    </row>
    <row r="381" spans="1:9">
      <c r="A381">
        <v>367</v>
      </c>
      <c r="B381" t="s">
        <v>799</v>
      </c>
      <c r="C381" t="s">
        <v>19784</v>
      </c>
      <c r="D381">
        <v>11.2</v>
      </c>
      <c r="E381">
        <v>1.9</v>
      </c>
      <c r="F381">
        <v>5.6</v>
      </c>
      <c r="G381">
        <v>3.8</v>
      </c>
      <c r="H381">
        <f>Table25[[#This Row],[insgesamt]]/$D$14</f>
        <v>3.3809279439731958E-3</v>
      </c>
      <c r="I381" s="14">
        <f>ROUND($B$5*Table25[[#This Row],[Insgesamt Normiert]],0)</f>
        <v>1</v>
      </c>
    </row>
    <row r="382" spans="1:9">
      <c r="A382">
        <v>368</v>
      </c>
      <c r="B382" t="s">
        <v>801</v>
      </c>
      <c r="C382" t="s">
        <v>19785</v>
      </c>
      <c r="D382">
        <v>3.9</v>
      </c>
      <c r="E382">
        <v>1.3</v>
      </c>
      <c r="F382" t="s">
        <v>19435</v>
      </c>
      <c r="G382">
        <v>2.6</v>
      </c>
      <c r="H382">
        <f>Table25[[#This Row],[insgesamt]]/$D$14</f>
        <v>1.1772874090620951E-3</v>
      </c>
      <c r="I382" s="14">
        <f>ROUND($B$5*Table25[[#This Row],[Insgesamt Normiert]],0)</f>
        <v>0</v>
      </c>
    </row>
    <row r="383" spans="1:9">
      <c r="A383">
        <v>369</v>
      </c>
      <c r="B383" t="s">
        <v>803</v>
      </c>
      <c r="C383" t="s">
        <v>19786</v>
      </c>
      <c r="D383">
        <v>7.2</v>
      </c>
      <c r="E383">
        <v>2.4</v>
      </c>
      <c r="F383" t="s">
        <v>19435</v>
      </c>
      <c r="G383">
        <v>4.8</v>
      </c>
      <c r="H383">
        <f>Table25[[#This Row],[insgesamt]]/$D$14</f>
        <v>2.1734536782684831E-3</v>
      </c>
      <c r="I383" s="14">
        <f>ROUND($B$5*Table25[[#This Row],[Insgesamt Normiert]],0)</f>
        <v>0</v>
      </c>
    </row>
    <row r="384" spans="1:9">
      <c r="A384">
        <v>370</v>
      </c>
      <c r="B384" t="s">
        <v>805</v>
      </c>
      <c r="C384" t="s">
        <v>19790</v>
      </c>
      <c r="D384">
        <v>7.1</v>
      </c>
      <c r="E384">
        <v>1.5</v>
      </c>
      <c r="F384" t="s">
        <v>19435</v>
      </c>
      <c r="G384">
        <v>5.5</v>
      </c>
      <c r="H384">
        <f>Table25[[#This Row],[insgesamt]]/$D$14</f>
        <v>2.1432668216258654E-3</v>
      </c>
      <c r="I384" s="14">
        <f>ROUND($B$5*Table25[[#This Row],[Insgesamt Normiert]],0)</f>
        <v>0</v>
      </c>
    </row>
    <row r="385" spans="1:9">
      <c r="A385">
        <v>371</v>
      </c>
      <c r="B385" t="s">
        <v>807</v>
      </c>
      <c r="C385" t="s">
        <v>19787</v>
      </c>
      <c r="D385">
        <v>11.2</v>
      </c>
      <c r="E385">
        <v>2.5</v>
      </c>
      <c r="F385" t="s">
        <v>19435</v>
      </c>
      <c r="G385">
        <v>8.8000000000000007</v>
      </c>
      <c r="H385">
        <f>Table25[[#This Row],[insgesamt]]/$D$14</f>
        <v>3.3809279439731958E-3</v>
      </c>
      <c r="I385" s="14">
        <f>ROUND($B$5*Table25[[#This Row],[Insgesamt Normiert]],0)</f>
        <v>1</v>
      </c>
    </row>
    <row r="386" spans="1:9">
      <c r="A386">
        <v>372</v>
      </c>
      <c r="B386" t="s">
        <v>809</v>
      </c>
      <c r="C386" t="s">
        <v>19788</v>
      </c>
      <c r="D386">
        <v>7.4</v>
      </c>
      <c r="E386">
        <v>1</v>
      </c>
      <c r="F386" t="s">
        <v>19435</v>
      </c>
      <c r="G386">
        <v>6.4</v>
      </c>
      <c r="H386">
        <f>Table25[[#This Row],[insgesamt]]/$D$14</f>
        <v>2.233827391553719E-3</v>
      </c>
      <c r="I386" s="14">
        <f>ROUND($B$5*Table25[[#This Row],[Insgesamt Normiert]],0)</f>
        <v>1</v>
      </c>
    </row>
    <row r="387" spans="1:9">
      <c r="A387">
        <v>373</v>
      </c>
      <c r="B387" t="s">
        <v>811</v>
      </c>
      <c r="C387" t="s">
        <v>19789</v>
      </c>
      <c r="D387">
        <v>10</v>
      </c>
      <c r="E387">
        <v>0.8</v>
      </c>
      <c r="F387">
        <v>0.3</v>
      </c>
      <c r="G387">
        <v>8.9</v>
      </c>
      <c r="H387">
        <f>Table25[[#This Row],[insgesamt]]/$D$14</f>
        <v>3.0186856642617824E-3</v>
      </c>
      <c r="I387" s="14">
        <f>ROUND($B$5*Table25[[#This Row],[Insgesamt Normiert]],0)</f>
        <v>1</v>
      </c>
    </row>
    <row r="388" spans="1:9">
      <c r="A388">
        <v>374</v>
      </c>
      <c r="B388" t="s">
        <v>813</v>
      </c>
      <c r="C388" t="s">
        <v>19791</v>
      </c>
      <c r="D388">
        <v>6.3</v>
      </c>
      <c r="E388">
        <v>0.5</v>
      </c>
      <c r="F388" t="s">
        <v>19435</v>
      </c>
      <c r="G388">
        <v>5.8</v>
      </c>
      <c r="H388">
        <f>Table25[[#This Row],[insgesamt]]/$D$14</f>
        <v>1.9017719684849227E-3</v>
      </c>
      <c r="I388" s="14">
        <f>ROUND($B$5*Table25[[#This Row],[Insgesamt Normiert]],0)</f>
        <v>0</v>
      </c>
    </row>
    <row r="389" spans="1:9">
      <c r="A389">
        <v>375</v>
      </c>
      <c r="B389" t="s">
        <v>815</v>
      </c>
      <c r="C389" t="s">
        <v>19792</v>
      </c>
      <c r="D389">
        <v>10.1</v>
      </c>
      <c r="E389">
        <v>1.8</v>
      </c>
      <c r="F389">
        <v>0.3</v>
      </c>
      <c r="G389">
        <v>7.9</v>
      </c>
      <c r="H389">
        <f>Table25[[#This Row],[insgesamt]]/$D$14</f>
        <v>3.0488725209044001E-3</v>
      </c>
      <c r="I389" s="14">
        <f>ROUND($B$5*Table25[[#This Row],[Insgesamt Normiert]],0)</f>
        <v>1</v>
      </c>
    </row>
    <row r="390" spans="1:9">
      <c r="A390">
        <v>376</v>
      </c>
      <c r="B390" t="s">
        <v>817</v>
      </c>
      <c r="C390" t="s">
        <v>19793</v>
      </c>
      <c r="D390">
        <v>6.3</v>
      </c>
      <c r="E390">
        <v>2.1</v>
      </c>
      <c r="F390" t="s">
        <v>19435</v>
      </c>
      <c r="G390">
        <v>4.2</v>
      </c>
      <c r="H390">
        <f>Table25[[#This Row],[insgesamt]]/$D$14</f>
        <v>1.9017719684849227E-3</v>
      </c>
      <c r="I390" s="14">
        <f>ROUND($B$5*Table25[[#This Row],[Insgesamt Normiert]],0)</f>
        <v>0</v>
      </c>
    </row>
    <row r="391" spans="1:9">
      <c r="A391">
        <v>377</v>
      </c>
      <c r="B391" t="s">
        <v>819</v>
      </c>
      <c r="C391" t="s">
        <v>19794</v>
      </c>
      <c r="D391">
        <v>2.5</v>
      </c>
      <c r="E391">
        <v>2.4</v>
      </c>
      <c r="F391" t="s">
        <v>19435</v>
      </c>
      <c r="G391">
        <v>0.1</v>
      </c>
      <c r="H391">
        <f>Table25[[#This Row],[insgesamt]]/$D$14</f>
        <v>7.546714160654456E-4</v>
      </c>
      <c r="I391" s="14">
        <f>ROUND($B$5*Table25[[#This Row],[Insgesamt Normiert]],0)</f>
        <v>0</v>
      </c>
    </row>
    <row r="392" spans="1:9">
      <c r="A392">
        <v>378</v>
      </c>
      <c r="B392" t="s">
        <v>821</v>
      </c>
      <c r="C392" t="s">
        <v>19795</v>
      </c>
      <c r="D392">
        <v>6.2</v>
      </c>
      <c r="E392">
        <v>1.6</v>
      </c>
      <c r="F392" t="s">
        <v>19435</v>
      </c>
      <c r="G392">
        <v>4.5999999999999996</v>
      </c>
      <c r="H392">
        <f>Table25[[#This Row],[insgesamt]]/$D$14</f>
        <v>1.871585111842305E-3</v>
      </c>
      <c r="I392" s="14">
        <f>ROUND($B$5*Table25[[#This Row],[Insgesamt Normiert]],0)</f>
        <v>0</v>
      </c>
    </row>
    <row r="393" spans="1:9">
      <c r="A393">
        <v>379</v>
      </c>
      <c r="B393" t="s">
        <v>852</v>
      </c>
      <c r="C393" t="s">
        <v>19796</v>
      </c>
      <c r="D393">
        <v>8.4</v>
      </c>
      <c r="E393">
        <v>1.5</v>
      </c>
      <c r="F393">
        <v>3.7</v>
      </c>
      <c r="G393">
        <v>3.2</v>
      </c>
      <c r="H393">
        <f>Table25[[#This Row],[insgesamt]]/$D$14</f>
        <v>2.5356959579798974E-3</v>
      </c>
      <c r="I393" s="14">
        <f>ROUND($B$5*Table25[[#This Row],[Insgesamt Normiert]],0)</f>
        <v>1</v>
      </c>
    </row>
    <row r="394" spans="1:9">
      <c r="A394">
        <v>380</v>
      </c>
      <c r="B394" t="s">
        <v>854</v>
      </c>
      <c r="C394" t="s">
        <v>19797</v>
      </c>
      <c r="D394">
        <v>4.8</v>
      </c>
      <c r="E394">
        <v>0.6</v>
      </c>
      <c r="F394">
        <v>2</v>
      </c>
      <c r="G394">
        <v>2.2000000000000002</v>
      </c>
      <c r="H394">
        <f>Table25[[#This Row],[insgesamt]]/$D$14</f>
        <v>1.4489691188456554E-3</v>
      </c>
      <c r="I394" s="14">
        <f>ROUND($B$5*Table25[[#This Row],[Insgesamt Normiert]],0)</f>
        <v>0</v>
      </c>
    </row>
    <row r="395" spans="1:9">
      <c r="A395">
        <v>381</v>
      </c>
      <c r="B395" t="s">
        <v>856</v>
      </c>
      <c r="C395" t="s">
        <v>19798</v>
      </c>
      <c r="D395">
        <v>5.4</v>
      </c>
      <c r="E395">
        <v>0.9</v>
      </c>
      <c r="F395">
        <v>2.2000000000000002</v>
      </c>
      <c r="G395">
        <v>2.4</v>
      </c>
      <c r="H395">
        <f>Table25[[#This Row],[insgesamt]]/$D$14</f>
        <v>1.6300902587013625E-3</v>
      </c>
      <c r="I395" s="14">
        <f>ROUND($B$5*Table25[[#This Row],[Insgesamt Normiert]],0)</f>
        <v>0</v>
      </c>
    </row>
    <row r="396" spans="1:9">
      <c r="A396">
        <v>382</v>
      </c>
      <c r="B396" t="s">
        <v>858</v>
      </c>
      <c r="C396" t="s">
        <v>19799</v>
      </c>
      <c r="D396">
        <v>1.7</v>
      </c>
      <c r="E396">
        <v>0.3</v>
      </c>
      <c r="F396" t="s">
        <v>19435</v>
      </c>
      <c r="G396">
        <v>1.5</v>
      </c>
      <c r="H396">
        <f>Table25[[#This Row],[insgesamt]]/$D$14</f>
        <v>5.1317656292450297E-4</v>
      </c>
      <c r="I396" s="14">
        <f>ROUND($B$5*Table25[[#This Row],[Insgesamt Normiert]],0)</f>
        <v>0</v>
      </c>
    </row>
    <row r="397" spans="1:9">
      <c r="A397">
        <v>383</v>
      </c>
      <c r="B397" t="s">
        <v>860</v>
      </c>
      <c r="C397" t="s">
        <v>19800</v>
      </c>
      <c r="D397">
        <v>2.8</v>
      </c>
      <c r="E397">
        <v>0.8</v>
      </c>
      <c r="F397" t="s">
        <v>19435</v>
      </c>
      <c r="G397">
        <v>2</v>
      </c>
      <c r="H397">
        <f>Table25[[#This Row],[insgesamt]]/$D$14</f>
        <v>8.4523198599329894E-4</v>
      </c>
      <c r="I397" s="14">
        <f>ROUND($B$5*Table25[[#This Row],[Insgesamt Normiert]],0)</f>
        <v>0</v>
      </c>
    </row>
    <row r="398" spans="1:9">
      <c r="A398">
        <v>384</v>
      </c>
      <c r="B398" t="s">
        <v>862</v>
      </c>
      <c r="C398" t="s">
        <v>19802</v>
      </c>
      <c r="D398">
        <v>4.9000000000000004</v>
      </c>
      <c r="E398">
        <v>1.4</v>
      </c>
      <c r="F398" t="s">
        <v>19435</v>
      </c>
      <c r="G398">
        <v>3.5</v>
      </c>
      <c r="H398">
        <f>Table25[[#This Row],[insgesamt]]/$D$14</f>
        <v>1.4791559754882735E-3</v>
      </c>
      <c r="I398" s="14">
        <f>ROUND($B$5*Table25[[#This Row],[Insgesamt Normiert]],0)</f>
        <v>0</v>
      </c>
    </row>
    <row r="399" spans="1:9">
      <c r="A399">
        <v>385</v>
      </c>
      <c r="B399" t="s">
        <v>864</v>
      </c>
      <c r="C399" t="s">
        <v>19803</v>
      </c>
      <c r="D399">
        <v>3.1</v>
      </c>
      <c r="E399">
        <v>1</v>
      </c>
      <c r="F399">
        <v>0.4</v>
      </c>
      <c r="G399">
        <v>1.8</v>
      </c>
      <c r="H399">
        <f>Table25[[#This Row],[insgesamt]]/$D$14</f>
        <v>9.357925559211525E-4</v>
      </c>
      <c r="I399" s="14">
        <f>ROUND($B$5*Table25[[#This Row],[Insgesamt Normiert]],0)</f>
        <v>0</v>
      </c>
    </row>
    <row r="400" spans="1:9">
      <c r="A400">
        <v>386</v>
      </c>
      <c r="B400" t="s">
        <v>866</v>
      </c>
      <c r="C400" t="s">
        <v>19805</v>
      </c>
      <c r="D400">
        <v>4.2</v>
      </c>
      <c r="E400">
        <v>0.9</v>
      </c>
      <c r="F400" t="s">
        <v>19435</v>
      </c>
      <c r="G400">
        <v>3.3</v>
      </c>
      <c r="H400">
        <f>Table25[[#This Row],[insgesamt]]/$D$14</f>
        <v>1.2678479789899487E-3</v>
      </c>
      <c r="I400" s="14">
        <f>ROUND($B$5*Table25[[#This Row],[Insgesamt Normiert]],0)</f>
        <v>0</v>
      </c>
    </row>
    <row r="401" spans="1:9">
      <c r="A401">
        <v>387</v>
      </c>
      <c r="B401" t="s">
        <v>868</v>
      </c>
      <c r="C401" t="s">
        <v>19806</v>
      </c>
      <c r="D401">
        <v>4.0999999999999996</v>
      </c>
      <c r="E401">
        <v>1</v>
      </c>
      <c r="F401" t="s">
        <v>19435</v>
      </c>
      <c r="G401">
        <v>3.1</v>
      </c>
      <c r="H401">
        <f>Table25[[#This Row],[insgesamt]]/$D$14</f>
        <v>1.2376611223473305E-3</v>
      </c>
      <c r="I401" s="14">
        <f>ROUND($B$5*Table25[[#This Row],[Insgesamt Normiert]],0)</f>
        <v>0</v>
      </c>
    </row>
    <row r="402" spans="1:9">
      <c r="A402">
        <v>388</v>
      </c>
      <c r="B402" t="s">
        <v>870</v>
      </c>
      <c r="C402" t="s">
        <v>19807</v>
      </c>
      <c r="D402">
        <v>6.7</v>
      </c>
      <c r="E402">
        <v>2</v>
      </c>
      <c r="F402" t="s">
        <v>19435</v>
      </c>
      <c r="G402">
        <v>4.7</v>
      </c>
      <c r="H402">
        <f>Table25[[#This Row],[insgesamt]]/$D$14</f>
        <v>2.0225193950553942E-3</v>
      </c>
      <c r="I402" s="14">
        <f>ROUND($B$5*Table25[[#This Row],[Insgesamt Normiert]],0)</f>
        <v>0</v>
      </c>
    </row>
    <row r="403" spans="1:9">
      <c r="A403">
        <v>389</v>
      </c>
      <c r="B403" t="s">
        <v>872</v>
      </c>
      <c r="C403" t="s">
        <v>19808</v>
      </c>
      <c r="D403">
        <v>6.9</v>
      </c>
      <c r="E403">
        <v>1.9</v>
      </c>
      <c r="F403">
        <v>0.8</v>
      </c>
      <c r="G403">
        <v>4.2</v>
      </c>
      <c r="H403">
        <f>Table25[[#This Row],[insgesamt]]/$D$14</f>
        <v>2.08289310834063E-3</v>
      </c>
      <c r="I403" s="14">
        <f>ROUND($B$5*Table25[[#This Row],[Insgesamt Normiert]],0)</f>
        <v>0</v>
      </c>
    </row>
    <row r="404" spans="1:9">
      <c r="A404">
        <v>390</v>
      </c>
      <c r="B404" t="s">
        <v>874</v>
      </c>
      <c r="C404" t="s">
        <v>19809</v>
      </c>
      <c r="D404">
        <v>3.4</v>
      </c>
      <c r="E404">
        <v>0.9</v>
      </c>
      <c r="F404" t="s">
        <v>19435</v>
      </c>
      <c r="G404">
        <v>2.5</v>
      </c>
      <c r="H404">
        <f>Table25[[#This Row],[insgesamt]]/$D$14</f>
        <v>1.0263531258490059E-3</v>
      </c>
      <c r="I404" s="14">
        <f>ROUND($B$5*Table25[[#This Row],[Insgesamt Normiert]],0)</f>
        <v>0</v>
      </c>
    </row>
    <row r="405" spans="1:9">
      <c r="A405">
        <v>391</v>
      </c>
      <c r="B405" t="s">
        <v>876</v>
      </c>
      <c r="C405" t="s">
        <v>19810</v>
      </c>
      <c r="D405">
        <v>0.7</v>
      </c>
      <c r="E405">
        <v>0.1</v>
      </c>
      <c r="F405" t="s">
        <v>19435</v>
      </c>
      <c r="G405">
        <v>0.5</v>
      </c>
      <c r="H405">
        <f>Table25[[#This Row],[insgesamt]]/$D$14</f>
        <v>2.1130799649832474E-4</v>
      </c>
      <c r="I405" s="14">
        <f>ROUND($B$5*Table25[[#This Row],[Insgesamt Normiert]],0)</f>
        <v>0</v>
      </c>
    </row>
    <row r="406" spans="1:9">
      <c r="A406">
        <v>392</v>
      </c>
      <c r="B406" t="s">
        <v>878</v>
      </c>
      <c r="C406" t="s">
        <v>19811</v>
      </c>
      <c r="D406">
        <v>5</v>
      </c>
      <c r="E406">
        <v>1.4</v>
      </c>
      <c r="F406" t="s">
        <v>19435</v>
      </c>
      <c r="G406">
        <v>3.6</v>
      </c>
      <c r="H406">
        <f>Table25[[#This Row],[insgesamt]]/$D$14</f>
        <v>1.5093428321308912E-3</v>
      </c>
      <c r="I406" s="14">
        <f>ROUND($B$5*Table25[[#This Row],[Insgesamt Normiert]],0)</f>
        <v>0</v>
      </c>
    </row>
    <row r="407" spans="1:9">
      <c r="A407">
        <v>393</v>
      </c>
      <c r="B407" t="s">
        <v>880</v>
      </c>
      <c r="C407" t="s">
        <v>19812</v>
      </c>
      <c r="D407">
        <v>4.4000000000000004</v>
      </c>
      <c r="E407">
        <v>1.5</v>
      </c>
      <c r="F407" t="s">
        <v>19435</v>
      </c>
      <c r="G407">
        <v>3</v>
      </c>
      <c r="H407">
        <f>Table25[[#This Row],[insgesamt]]/$D$14</f>
        <v>1.3282216922751843E-3</v>
      </c>
      <c r="I407" s="14">
        <f>ROUND($B$5*Table25[[#This Row],[Insgesamt Normiert]],0)</f>
        <v>0</v>
      </c>
    </row>
    <row r="408" spans="1:9">
      <c r="A408">
        <v>394</v>
      </c>
      <c r="B408" t="s">
        <v>882</v>
      </c>
      <c r="C408" t="s">
        <v>19813</v>
      </c>
      <c r="D408">
        <v>2.5</v>
      </c>
      <c r="E408">
        <v>0.7</v>
      </c>
      <c r="F408" t="s">
        <v>19435</v>
      </c>
      <c r="G408">
        <v>1.8</v>
      </c>
      <c r="H408">
        <f>Table25[[#This Row],[insgesamt]]/$D$14</f>
        <v>7.546714160654456E-4</v>
      </c>
      <c r="I408" s="14">
        <f>ROUND($B$5*Table25[[#This Row],[Insgesamt Normiert]],0)</f>
        <v>0</v>
      </c>
    </row>
    <row r="409" spans="1:9">
      <c r="A409">
        <v>395</v>
      </c>
      <c r="B409" t="s">
        <v>884</v>
      </c>
      <c r="C409" t="s">
        <v>19814</v>
      </c>
      <c r="D409">
        <v>6.3</v>
      </c>
      <c r="E409">
        <v>1.5</v>
      </c>
      <c r="F409" t="s">
        <v>19435</v>
      </c>
      <c r="G409">
        <v>4.8</v>
      </c>
      <c r="H409">
        <f>Table25[[#This Row],[insgesamt]]/$D$14</f>
        <v>1.9017719684849227E-3</v>
      </c>
      <c r="I409" s="14">
        <f>ROUND($B$5*Table25[[#This Row],[Insgesamt Normiert]],0)</f>
        <v>0</v>
      </c>
    </row>
    <row r="410" spans="1:9">
      <c r="A410">
        <v>396</v>
      </c>
      <c r="B410" t="s">
        <v>886</v>
      </c>
      <c r="C410" t="s">
        <v>19815</v>
      </c>
      <c r="D410">
        <v>5.0999999999999996</v>
      </c>
      <c r="E410">
        <v>1.6</v>
      </c>
      <c r="F410" t="s">
        <v>19435</v>
      </c>
      <c r="G410">
        <v>3.6</v>
      </c>
      <c r="H410">
        <f>Table25[[#This Row],[insgesamt]]/$D$14</f>
        <v>1.5395296887735089E-3</v>
      </c>
      <c r="I410" s="14">
        <f>ROUND($B$5*Table25[[#This Row],[Insgesamt Normiert]],0)</f>
        <v>0</v>
      </c>
    </row>
    <row r="411" spans="1:9">
      <c r="A411">
        <v>397</v>
      </c>
      <c r="B411" t="s">
        <v>888</v>
      </c>
      <c r="C411" t="s">
        <v>19816</v>
      </c>
      <c r="D411">
        <v>4.0999999999999996</v>
      </c>
      <c r="E411">
        <v>0.7</v>
      </c>
      <c r="F411" t="s">
        <v>19435</v>
      </c>
      <c r="G411">
        <v>3.3</v>
      </c>
      <c r="H411">
        <f>Table25[[#This Row],[insgesamt]]/$D$14</f>
        <v>1.2376611223473305E-3</v>
      </c>
      <c r="I411" s="14">
        <f>ROUND($B$5*Table25[[#This Row],[Insgesamt Normiert]],0)</f>
        <v>0</v>
      </c>
    </row>
    <row r="412" spans="1:9">
      <c r="A412">
        <v>398</v>
      </c>
      <c r="B412" t="s">
        <v>890</v>
      </c>
      <c r="C412" t="s">
        <v>19817</v>
      </c>
      <c r="D412">
        <v>3.4</v>
      </c>
      <c r="E412">
        <v>0.7</v>
      </c>
      <c r="F412" t="s">
        <v>19435</v>
      </c>
      <c r="G412">
        <v>2.8</v>
      </c>
      <c r="H412">
        <f>Table25[[#This Row],[insgesamt]]/$D$14</f>
        <v>1.0263531258490059E-3</v>
      </c>
      <c r="I412" s="14">
        <f>ROUND($B$5*Table25[[#This Row],[Insgesamt Normiert]],0)</f>
        <v>0</v>
      </c>
    </row>
    <row r="413" spans="1:9">
      <c r="A413">
        <v>399</v>
      </c>
      <c r="B413" t="s">
        <v>892</v>
      </c>
      <c r="C413" t="s">
        <v>19818</v>
      </c>
      <c r="D413">
        <v>4.2</v>
      </c>
      <c r="E413">
        <v>0.8</v>
      </c>
      <c r="F413" t="s">
        <v>19435</v>
      </c>
      <c r="G413">
        <v>3.4</v>
      </c>
      <c r="H413">
        <f>Table25[[#This Row],[insgesamt]]/$D$14</f>
        <v>1.2678479789899487E-3</v>
      </c>
      <c r="I413" s="14">
        <f>ROUND($B$5*Table25[[#This Row],[Insgesamt Normiert]],0)</f>
        <v>0</v>
      </c>
    </row>
    <row r="414" spans="1:9">
      <c r="A414">
        <v>400</v>
      </c>
      <c r="B414" t="s">
        <v>894</v>
      </c>
      <c r="C414" t="s">
        <v>19801</v>
      </c>
      <c r="D414">
        <v>0.4</v>
      </c>
      <c r="E414">
        <v>0.4</v>
      </c>
      <c r="F414" t="s">
        <v>19435</v>
      </c>
      <c r="G414" t="s">
        <v>19435</v>
      </c>
      <c r="H414">
        <f>Table25[[#This Row],[insgesamt]]/$D$14</f>
        <v>1.207474265704713E-4</v>
      </c>
      <c r="I414" s="14">
        <f>ROUND($B$5*Table25[[#This Row],[Insgesamt Normiert]],0)</f>
        <v>0</v>
      </c>
    </row>
    <row r="415" spans="1:9">
      <c r="A415">
        <v>401</v>
      </c>
      <c r="B415" t="s">
        <v>896</v>
      </c>
      <c r="C415" t="s">
        <v>19804</v>
      </c>
      <c r="D415">
        <v>6.8</v>
      </c>
      <c r="E415">
        <v>1.1000000000000001</v>
      </c>
      <c r="F415" t="s">
        <v>19435</v>
      </c>
      <c r="G415">
        <v>5.7</v>
      </c>
      <c r="H415">
        <f>Table25[[#This Row],[insgesamt]]/$D$14</f>
        <v>2.0527062516980119E-3</v>
      </c>
      <c r="I415" s="14">
        <f>ROUND($B$5*Table25[[#This Row],[Insgesamt Normiert]],0)</f>
        <v>0</v>
      </c>
    </row>
  </sheetData>
  <mergeCells count="1">
    <mergeCell ref="D11:F11"/>
  </mergeCells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8524A-3D4E-4A06-B557-DC4D01A335B5}">
  <dimension ref="A1:B402"/>
  <sheetViews>
    <sheetView workbookViewId="0">
      <selection activeCell="X41" sqref="X41"/>
    </sheetView>
  </sheetViews>
  <sheetFormatPr defaultRowHeight="14.4"/>
  <sheetData>
    <row r="1" spans="1:2">
      <c r="A1" t="str" cm="1">
        <f t="array" ref="A1:A402">Public!B14:B415</f>
        <v>NUTS3</v>
      </c>
      <c r="B1" s="14" t="str" cm="1">
        <f t="array" ref="B1:B402">Public!I14:I415</f>
        <v>Peak Load [MWh/h]</v>
      </c>
    </row>
    <row r="2" spans="1:2">
      <c r="A2" t="str">
        <v>DEF01</v>
      </c>
      <c r="B2">
        <v>0</v>
      </c>
    </row>
    <row r="3" spans="1:2">
      <c r="A3" t="str">
        <v>DEF02</v>
      </c>
      <c r="B3">
        <v>1</v>
      </c>
    </row>
    <row r="4" spans="1:2">
      <c r="A4" t="str">
        <v>DEF03</v>
      </c>
      <c r="B4">
        <v>1</v>
      </c>
    </row>
    <row r="5" spans="1:2">
      <c r="A5" t="str">
        <v>DEF04</v>
      </c>
      <c r="B5">
        <v>0</v>
      </c>
    </row>
    <row r="6" spans="1:2">
      <c r="A6" t="str">
        <v>DEF05</v>
      </c>
      <c r="B6">
        <v>0</v>
      </c>
    </row>
    <row r="7" spans="1:2">
      <c r="A7" t="str">
        <v>DEF06</v>
      </c>
      <c r="B7">
        <v>1</v>
      </c>
    </row>
    <row r="8" spans="1:2">
      <c r="A8" t="str">
        <v>DEF07</v>
      </c>
      <c r="B8">
        <v>1</v>
      </c>
    </row>
    <row r="9" spans="1:2">
      <c r="A9" t="str">
        <v>DEF08</v>
      </c>
      <c r="B9">
        <v>1</v>
      </c>
    </row>
    <row r="10" spans="1:2">
      <c r="A10" t="str">
        <v>DEF09</v>
      </c>
      <c r="B10">
        <v>1</v>
      </c>
    </row>
    <row r="11" spans="1:2">
      <c r="A11" t="str">
        <v>DEF0A</v>
      </c>
      <c r="B11">
        <v>0</v>
      </c>
    </row>
    <row r="12" spans="1:2">
      <c r="A12" t="str">
        <v>DEF0B</v>
      </c>
      <c r="B12">
        <v>1</v>
      </c>
    </row>
    <row r="13" spans="1:2">
      <c r="A13" t="str">
        <v>DEF0C</v>
      </c>
      <c r="B13">
        <v>1</v>
      </c>
    </row>
    <row r="14" spans="1:2">
      <c r="A14" t="str">
        <v>DEF0D</v>
      </c>
      <c r="B14">
        <v>1</v>
      </c>
    </row>
    <row r="15" spans="1:2">
      <c r="A15" t="str">
        <v>DEF0E</v>
      </c>
      <c r="B15">
        <v>0</v>
      </c>
    </row>
    <row r="16" spans="1:2">
      <c r="A16" t="str">
        <v>DEF0F</v>
      </c>
      <c r="B16">
        <v>1</v>
      </c>
    </row>
    <row r="17" spans="1:2">
      <c r="A17" t="str">
        <v>DE600</v>
      </c>
      <c r="B17">
        <v>7</v>
      </c>
    </row>
    <row r="18" spans="1:2">
      <c r="A18" t="str">
        <v>DE911</v>
      </c>
      <c r="B18">
        <v>1</v>
      </c>
    </row>
    <row r="19" spans="1:2">
      <c r="A19" t="str">
        <v>DE912</v>
      </c>
      <c r="B19">
        <v>0</v>
      </c>
    </row>
    <row r="20" spans="1:2">
      <c r="A20" t="str">
        <v>DE913</v>
      </c>
      <c r="B20">
        <v>0</v>
      </c>
    </row>
    <row r="21" spans="1:2">
      <c r="A21" t="str">
        <v>DE914</v>
      </c>
      <c r="B21">
        <v>1</v>
      </c>
    </row>
    <row r="22" spans="1:2">
      <c r="A22" t="str">
        <v>DE916</v>
      </c>
      <c r="B22">
        <v>0</v>
      </c>
    </row>
    <row r="23" spans="1:2">
      <c r="A23" t="str">
        <v>DE917</v>
      </c>
      <c r="B23">
        <v>0</v>
      </c>
    </row>
    <row r="24" spans="1:2">
      <c r="A24" t="str">
        <v>DE918</v>
      </c>
      <c r="B24">
        <v>0</v>
      </c>
    </row>
    <row r="25" spans="1:2">
      <c r="A25" t="str">
        <v>DE91A</v>
      </c>
      <c r="B25">
        <v>0</v>
      </c>
    </row>
    <row r="26" spans="1:2">
      <c r="A26" t="str">
        <v>DE91B</v>
      </c>
      <c r="B26">
        <v>0</v>
      </c>
    </row>
    <row r="27" spans="1:2">
      <c r="A27" t="str">
        <v>DE91C</v>
      </c>
      <c r="B27">
        <v>0</v>
      </c>
    </row>
    <row r="28" spans="1:2">
      <c r="A28" t="str">
        <v>DE922</v>
      </c>
      <c r="B28">
        <v>1</v>
      </c>
    </row>
    <row r="29" spans="1:2">
      <c r="A29" t="str">
        <v>DE923</v>
      </c>
      <c r="B29">
        <v>0</v>
      </c>
    </row>
    <row r="30" spans="1:2">
      <c r="A30" t="str">
        <v>DE925</v>
      </c>
      <c r="B30">
        <v>1</v>
      </c>
    </row>
    <row r="31" spans="1:2">
      <c r="A31" t="str">
        <v>DE926</v>
      </c>
      <c r="B31">
        <v>0</v>
      </c>
    </row>
    <row r="32" spans="1:2">
      <c r="A32" t="str">
        <v>DE927</v>
      </c>
      <c r="B32">
        <v>0</v>
      </c>
    </row>
    <row r="33" spans="1:2">
      <c r="A33" t="str">
        <v>DE928</v>
      </c>
      <c r="B33">
        <v>0</v>
      </c>
    </row>
    <row r="34" spans="1:2">
      <c r="A34" t="str">
        <v>DE929</v>
      </c>
      <c r="B34">
        <v>4</v>
      </c>
    </row>
    <row r="35" spans="1:2">
      <c r="A35" t="str">
        <v>DE931</v>
      </c>
      <c r="B35">
        <v>1</v>
      </c>
    </row>
    <row r="36" spans="1:2">
      <c r="A36" t="str">
        <v>DE932</v>
      </c>
      <c r="B36">
        <v>0</v>
      </c>
    </row>
    <row r="37" spans="1:2">
      <c r="A37" t="str">
        <v>DE933</v>
      </c>
      <c r="B37">
        <v>1</v>
      </c>
    </row>
    <row r="38" spans="1:2">
      <c r="A38" t="str">
        <v>DE934</v>
      </c>
      <c r="B38">
        <v>0</v>
      </c>
    </row>
    <row r="39" spans="1:2">
      <c r="A39" t="str">
        <v>DE935</v>
      </c>
      <c r="B39">
        <v>1</v>
      </c>
    </row>
    <row r="40" spans="1:2">
      <c r="A40" t="str">
        <v>DE936</v>
      </c>
      <c r="B40">
        <v>0</v>
      </c>
    </row>
    <row r="41" spans="1:2">
      <c r="A41" t="str">
        <v>DE937</v>
      </c>
      <c r="B41">
        <v>0</v>
      </c>
    </row>
    <row r="42" spans="1:2">
      <c r="A42" t="str">
        <v>DE938</v>
      </c>
      <c r="B42">
        <v>0</v>
      </c>
    </row>
    <row r="43" spans="1:2">
      <c r="A43" t="str">
        <v>DE939</v>
      </c>
      <c r="B43">
        <v>1</v>
      </c>
    </row>
    <row r="44" spans="1:2">
      <c r="A44" t="str">
        <v>DE93A</v>
      </c>
      <c r="B44">
        <v>0</v>
      </c>
    </row>
    <row r="45" spans="1:2">
      <c r="A45" t="str">
        <v>DE93B</v>
      </c>
      <c r="B45">
        <v>0</v>
      </c>
    </row>
    <row r="46" spans="1:2">
      <c r="A46" t="str">
        <v>DE941</v>
      </c>
      <c r="B46">
        <v>0</v>
      </c>
    </row>
    <row r="47" spans="1:2">
      <c r="A47" t="str">
        <v>DE942</v>
      </c>
      <c r="B47">
        <v>0</v>
      </c>
    </row>
    <row r="48" spans="1:2">
      <c r="A48" t="str">
        <v>DE943</v>
      </c>
      <c r="B48">
        <v>1</v>
      </c>
    </row>
    <row r="49" spans="1:2">
      <c r="A49" t="str">
        <v>DE944</v>
      </c>
      <c r="B49">
        <v>1</v>
      </c>
    </row>
    <row r="50" spans="1:2">
      <c r="A50" t="str">
        <v>DE945</v>
      </c>
      <c r="B50">
        <v>0</v>
      </c>
    </row>
    <row r="51" spans="1:2">
      <c r="A51" t="str">
        <v>DE946</v>
      </c>
      <c r="B51">
        <v>1</v>
      </c>
    </row>
    <row r="52" spans="1:2">
      <c r="A52" t="str">
        <v>DE947</v>
      </c>
      <c r="B52">
        <v>0</v>
      </c>
    </row>
    <row r="53" spans="1:2">
      <c r="A53" t="str">
        <v>DE948</v>
      </c>
      <c r="B53">
        <v>0</v>
      </c>
    </row>
    <row r="54" spans="1:2">
      <c r="A54" t="str">
        <v>DE949</v>
      </c>
      <c r="B54">
        <v>0</v>
      </c>
    </row>
    <row r="55" spans="1:2">
      <c r="A55" t="str">
        <v>DE94A</v>
      </c>
      <c r="B55">
        <v>0</v>
      </c>
    </row>
    <row r="56" spans="1:2">
      <c r="A56" t="str">
        <v>DE94B</v>
      </c>
      <c r="B56">
        <v>0</v>
      </c>
    </row>
    <row r="57" spans="1:2">
      <c r="A57" t="str">
        <v>DE94C</v>
      </c>
      <c r="B57">
        <v>0</v>
      </c>
    </row>
    <row r="58" spans="1:2">
      <c r="A58" t="str">
        <v>DE94D</v>
      </c>
      <c r="B58">
        <v>1</v>
      </c>
    </row>
    <row r="59" spans="1:2">
      <c r="A59" t="str">
        <v>DE94E</v>
      </c>
      <c r="B59">
        <v>2</v>
      </c>
    </row>
    <row r="60" spans="1:2">
      <c r="A60" t="str">
        <v>DE94F</v>
      </c>
      <c r="B60">
        <v>0</v>
      </c>
    </row>
    <row r="61" spans="1:2">
      <c r="A61" t="str">
        <v>DE94G</v>
      </c>
      <c r="B61">
        <v>0</v>
      </c>
    </row>
    <row r="62" spans="1:2">
      <c r="A62" t="str">
        <v>DE94H</v>
      </c>
      <c r="B62">
        <v>0</v>
      </c>
    </row>
    <row r="63" spans="1:2">
      <c r="A63" t="str">
        <v>DE501</v>
      </c>
      <c r="B63">
        <v>2</v>
      </c>
    </row>
    <row r="64" spans="1:2">
      <c r="A64" t="str">
        <v>DE502</v>
      </c>
      <c r="B64">
        <v>0</v>
      </c>
    </row>
    <row r="65" spans="1:2">
      <c r="A65" t="str">
        <v>DEA11</v>
      </c>
      <c r="B65">
        <v>4</v>
      </c>
    </row>
    <row r="66" spans="1:2">
      <c r="A66" t="str">
        <v>DEA12</v>
      </c>
      <c r="B66">
        <v>1</v>
      </c>
    </row>
    <row r="67" spans="1:2">
      <c r="A67" t="str">
        <v>DEA13</v>
      </c>
      <c r="B67">
        <v>2</v>
      </c>
    </row>
    <row r="68" spans="1:2">
      <c r="A68" t="str">
        <v>DEA14</v>
      </c>
      <c r="B68">
        <v>0</v>
      </c>
    </row>
    <row r="69" spans="1:2">
      <c r="A69" t="str">
        <v>DEA15</v>
      </c>
      <c r="B69">
        <v>1</v>
      </c>
    </row>
    <row r="70" spans="1:2">
      <c r="A70" t="str">
        <v>DEA16</v>
      </c>
      <c r="B70">
        <v>0</v>
      </c>
    </row>
    <row r="71" spans="1:2">
      <c r="A71" t="str">
        <v>DEA17</v>
      </c>
      <c r="B71">
        <v>1</v>
      </c>
    </row>
    <row r="72" spans="1:2">
      <c r="A72" t="str">
        <v>DEA18</v>
      </c>
      <c r="B72">
        <v>0</v>
      </c>
    </row>
    <row r="73" spans="1:2">
      <c r="A73" t="str">
        <v>DEA19</v>
      </c>
      <c r="B73">
        <v>0</v>
      </c>
    </row>
    <row r="74" spans="1:2">
      <c r="A74" t="str">
        <v>DEA1A</v>
      </c>
      <c r="B74">
        <v>1</v>
      </c>
    </row>
    <row r="75" spans="1:2">
      <c r="A75" t="str">
        <v>DEA1B</v>
      </c>
      <c r="B75">
        <v>0</v>
      </c>
    </row>
    <row r="76" spans="1:2">
      <c r="A76" t="str">
        <v>DEA1C</v>
      </c>
      <c r="B76">
        <v>1</v>
      </c>
    </row>
    <row r="77" spans="1:2">
      <c r="A77" t="str">
        <v>DEA1D</v>
      </c>
      <c r="B77">
        <v>1</v>
      </c>
    </row>
    <row r="78" spans="1:2">
      <c r="A78" t="str">
        <v>DEA1E</v>
      </c>
      <c r="B78">
        <v>1</v>
      </c>
    </row>
    <row r="79" spans="1:2">
      <c r="A79" t="str">
        <v>DEA1F</v>
      </c>
      <c r="B79">
        <v>1</v>
      </c>
    </row>
    <row r="80" spans="1:2">
      <c r="A80" t="str">
        <v>DEA22</v>
      </c>
      <c r="B80">
        <v>1</v>
      </c>
    </row>
    <row r="81" spans="1:2">
      <c r="A81" t="str">
        <v>DEA23</v>
      </c>
      <c r="B81">
        <v>3</v>
      </c>
    </row>
    <row r="82" spans="1:2">
      <c r="A82" t="str">
        <v>DEA24</v>
      </c>
      <c r="B82">
        <v>0</v>
      </c>
    </row>
    <row r="83" spans="1:2">
      <c r="A83" t="str">
        <v>DEA26</v>
      </c>
      <c r="B83">
        <v>1</v>
      </c>
    </row>
    <row r="84" spans="1:2">
      <c r="A84" t="str">
        <v>DEA27</v>
      </c>
      <c r="B84">
        <v>1</v>
      </c>
    </row>
    <row r="85" spans="1:2">
      <c r="A85" t="str">
        <v>DEA28</v>
      </c>
      <c r="B85">
        <v>0</v>
      </c>
    </row>
    <row r="86" spans="1:2">
      <c r="A86" t="str">
        <v>DEA29</v>
      </c>
      <c r="B86">
        <v>1</v>
      </c>
    </row>
    <row r="87" spans="1:2">
      <c r="A87" t="str">
        <v>DEA2A</v>
      </c>
      <c r="B87">
        <v>1</v>
      </c>
    </row>
    <row r="88" spans="1:2">
      <c r="A88" t="str">
        <v>DEA2B</v>
      </c>
      <c r="B88">
        <v>1</v>
      </c>
    </row>
    <row r="89" spans="1:2">
      <c r="A89" t="str">
        <v>DEA2C</v>
      </c>
      <c r="B89">
        <v>2</v>
      </c>
    </row>
    <row r="90" spans="1:2">
      <c r="A90" t="str">
        <v>DEA2D</v>
      </c>
      <c r="B90">
        <v>1</v>
      </c>
    </row>
    <row r="91" spans="1:2">
      <c r="A91" t="str">
        <v>DEA31</v>
      </c>
      <c r="B91">
        <v>0</v>
      </c>
    </row>
    <row r="92" spans="1:2">
      <c r="A92" t="str">
        <v>DEA32</v>
      </c>
      <c r="B92">
        <v>1</v>
      </c>
    </row>
    <row r="93" spans="1:2">
      <c r="A93" t="str">
        <v>DEA33</v>
      </c>
      <c r="B93">
        <v>1</v>
      </c>
    </row>
    <row r="94" spans="1:2">
      <c r="A94" t="str">
        <v>DEA34</v>
      </c>
      <c r="B94">
        <v>0</v>
      </c>
    </row>
    <row r="95" spans="1:2">
      <c r="A95" t="str">
        <v>DEA35</v>
      </c>
      <c r="B95">
        <v>0</v>
      </c>
    </row>
    <row r="96" spans="1:2">
      <c r="A96" t="str">
        <v>DEA36</v>
      </c>
      <c r="B96">
        <v>1</v>
      </c>
    </row>
    <row r="97" spans="1:2">
      <c r="A97" t="str">
        <v>DEA37</v>
      </c>
      <c r="B97">
        <v>1</v>
      </c>
    </row>
    <row r="98" spans="1:2">
      <c r="A98" t="str">
        <v>DEA38</v>
      </c>
      <c r="B98">
        <v>0</v>
      </c>
    </row>
    <row r="99" spans="1:2">
      <c r="A99" t="str">
        <v>DEA41</v>
      </c>
      <c r="B99">
        <v>1</v>
      </c>
    </row>
    <row r="100" spans="1:2">
      <c r="A100" t="str">
        <v>DEA42</v>
      </c>
      <c r="B100">
        <v>0</v>
      </c>
    </row>
    <row r="101" spans="1:2">
      <c r="A101" t="str">
        <v>DEA43</v>
      </c>
      <c r="B101">
        <v>0</v>
      </c>
    </row>
    <row r="102" spans="1:2">
      <c r="A102" t="str">
        <v>DEA44</v>
      </c>
      <c r="B102">
        <v>0</v>
      </c>
    </row>
    <row r="103" spans="1:2">
      <c r="A103" t="str">
        <v>DEA45</v>
      </c>
      <c r="B103">
        <v>1</v>
      </c>
    </row>
    <row r="104" spans="1:2">
      <c r="A104" t="str">
        <v>DEA46</v>
      </c>
      <c r="B104">
        <v>1</v>
      </c>
    </row>
    <row r="105" spans="1:2">
      <c r="A105" t="str">
        <v>DEA47</v>
      </c>
      <c r="B105">
        <v>1</v>
      </c>
    </row>
    <row r="106" spans="1:2">
      <c r="A106" t="str">
        <v>DEA51</v>
      </c>
      <c r="B106">
        <v>1</v>
      </c>
    </row>
    <row r="107" spans="1:2">
      <c r="A107" t="str">
        <v>DEA52</v>
      </c>
      <c r="B107">
        <v>2</v>
      </c>
    </row>
    <row r="108" spans="1:2">
      <c r="A108" t="str">
        <v>DEA53</v>
      </c>
      <c r="B108">
        <v>1</v>
      </c>
    </row>
    <row r="109" spans="1:2">
      <c r="A109" t="str">
        <v>DEA54</v>
      </c>
      <c r="B109">
        <v>0</v>
      </c>
    </row>
    <row r="110" spans="1:2">
      <c r="A110" t="str">
        <v>DEA55</v>
      </c>
      <c r="B110">
        <v>0</v>
      </c>
    </row>
    <row r="111" spans="1:2">
      <c r="A111" t="str">
        <v>DEA56</v>
      </c>
      <c r="B111">
        <v>1</v>
      </c>
    </row>
    <row r="112" spans="1:2">
      <c r="A112" t="str">
        <v>DEA57</v>
      </c>
      <c r="B112">
        <v>1</v>
      </c>
    </row>
    <row r="113" spans="1:2">
      <c r="A113" t="str">
        <v>DEA58</v>
      </c>
      <c r="B113">
        <v>1</v>
      </c>
    </row>
    <row r="114" spans="1:2">
      <c r="A114" t="str">
        <v>DEA59</v>
      </c>
      <c r="B114">
        <v>0</v>
      </c>
    </row>
    <row r="115" spans="1:2">
      <c r="A115" t="str">
        <v>DEA5A</v>
      </c>
      <c r="B115">
        <v>1</v>
      </c>
    </row>
    <row r="116" spans="1:2">
      <c r="A116" t="str">
        <v>DEA5B</v>
      </c>
      <c r="B116">
        <v>0</v>
      </c>
    </row>
    <row r="117" spans="1:2">
      <c r="A117" t="str">
        <v>DEA5C</v>
      </c>
      <c r="B117">
        <v>1</v>
      </c>
    </row>
    <row r="118" spans="1:2">
      <c r="A118" t="str">
        <v>DE711</v>
      </c>
      <c r="B118">
        <v>1</v>
      </c>
    </row>
    <row r="119" spans="1:2">
      <c r="A119" t="str">
        <v>DE712</v>
      </c>
      <c r="B119">
        <v>3</v>
      </c>
    </row>
    <row r="120" spans="1:2">
      <c r="A120" t="str">
        <v>DE713</v>
      </c>
      <c r="B120">
        <v>0</v>
      </c>
    </row>
    <row r="121" spans="1:2">
      <c r="A121" t="str">
        <v>DE714</v>
      </c>
      <c r="B121">
        <v>1</v>
      </c>
    </row>
    <row r="122" spans="1:2">
      <c r="A122" t="str">
        <v>DE715</v>
      </c>
      <c r="B122">
        <v>1</v>
      </c>
    </row>
    <row r="123" spans="1:2">
      <c r="A123" t="str">
        <v>DE716</v>
      </c>
      <c r="B123">
        <v>1</v>
      </c>
    </row>
    <row r="124" spans="1:2">
      <c r="A124" t="str">
        <v>DE717</v>
      </c>
      <c r="B124">
        <v>1</v>
      </c>
    </row>
    <row r="125" spans="1:2">
      <c r="A125" t="str">
        <v>DE718</v>
      </c>
      <c r="B125">
        <v>0</v>
      </c>
    </row>
    <row r="126" spans="1:2">
      <c r="A126" t="str">
        <v>DE719</v>
      </c>
      <c r="B126">
        <v>1</v>
      </c>
    </row>
    <row r="127" spans="1:2">
      <c r="A127" t="str">
        <v>DE71A</v>
      </c>
      <c r="B127">
        <v>1</v>
      </c>
    </row>
    <row r="128" spans="1:2">
      <c r="A128" t="str">
        <v>DE71B</v>
      </c>
      <c r="B128">
        <v>0</v>
      </c>
    </row>
    <row r="129" spans="1:2">
      <c r="A129" t="str">
        <v>DE71C</v>
      </c>
      <c r="B129">
        <v>1</v>
      </c>
    </row>
    <row r="130" spans="1:2">
      <c r="A130" t="str">
        <v>DE71D</v>
      </c>
      <c r="B130">
        <v>0</v>
      </c>
    </row>
    <row r="131" spans="1:2">
      <c r="A131" t="str">
        <v>DE71E</v>
      </c>
      <c r="B131">
        <v>1</v>
      </c>
    </row>
    <row r="132" spans="1:2">
      <c r="A132" t="str">
        <v>DE721</v>
      </c>
      <c r="B132">
        <v>0</v>
      </c>
    </row>
    <row r="133" spans="1:2">
      <c r="A133" t="str">
        <v>DE722</v>
      </c>
      <c r="B133">
        <v>0</v>
      </c>
    </row>
    <row r="134" spans="1:2">
      <c r="A134" t="str">
        <v>DE723</v>
      </c>
      <c r="B134">
        <v>0</v>
      </c>
    </row>
    <row r="135" spans="1:2">
      <c r="A135" t="str">
        <v>DE724</v>
      </c>
      <c r="B135">
        <v>1</v>
      </c>
    </row>
    <row r="136" spans="1:2">
      <c r="A136" t="str">
        <v>DE725</v>
      </c>
      <c r="B136">
        <v>0</v>
      </c>
    </row>
    <row r="137" spans="1:2">
      <c r="A137" t="str">
        <v>DE731</v>
      </c>
      <c r="B137">
        <v>1</v>
      </c>
    </row>
    <row r="138" spans="1:2">
      <c r="A138" t="str">
        <v>DE732</v>
      </c>
      <c r="B138">
        <v>1</v>
      </c>
    </row>
    <row r="139" spans="1:2">
      <c r="A139" t="str">
        <v>DE733</v>
      </c>
      <c r="B139">
        <v>0</v>
      </c>
    </row>
    <row r="140" spans="1:2">
      <c r="A140" t="str">
        <v>DE734</v>
      </c>
      <c r="B140">
        <v>1</v>
      </c>
    </row>
    <row r="141" spans="1:2">
      <c r="A141" t="str">
        <v>DE735</v>
      </c>
      <c r="B141">
        <v>0</v>
      </c>
    </row>
    <row r="142" spans="1:2">
      <c r="A142" t="str">
        <v>DE736</v>
      </c>
      <c r="B142">
        <v>0</v>
      </c>
    </row>
    <row r="143" spans="1:2">
      <c r="A143" t="str">
        <v>DE737</v>
      </c>
      <c r="B143">
        <v>1</v>
      </c>
    </row>
    <row r="144" spans="1:2">
      <c r="A144" t="str">
        <v>DEB11</v>
      </c>
      <c r="B144">
        <v>0</v>
      </c>
    </row>
    <row r="145" spans="1:2">
      <c r="A145" t="str">
        <v>DEB12</v>
      </c>
      <c r="B145">
        <v>0</v>
      </c>
    </row>
    <row r="146" spans="1:2">
      <c r="A146" t="str">
        <v>DEB13</v>
      </c>
      <c r="B146">
        <v>0</v>
      </c>
    </row>
    <row r="147" spans="1:2">
      <c r="A147" t="str">
        <v>DEB14</v>
      </c>
      <c r="B147">
        <v>1</v>
      </c>
    </row>
    <row r="148" spans="1:2">
      <c r="A148" t="str">
        <v>DEB15</v>
      </c>
      <c r="B148">
        <v>0</v>
      </c>
    </row>
    <row r="149" spans="1:2">
      <c r="A149" t="str">
        <v>DEB17</v>
      </c>
      <c r="B149">
        <v>1</v>
      </c>
    </row>
    <row r="150" spans="1:2">
      <c r="A150" t="str">
        <v>DEB18</v>
      </c>
      <c r="B150">
        <v>0</v>
      </c>
    </row>
    <row r="151" spans="1:2">
      <c r="A151" t="str">
        <v>DEB1A</v>
      </c>
      <c r="B151">
        <v>0</v>
      </c>
    </row>
    <row r="152" spans="1:2">
      <c r="A152" t="str">
        <v>DEB1B</v>
      </c>
      <c r="B152">
        <v>0</v>
      </c>
    </row>
    <row r="153" spans="1:2">
      <c r="A153" t="str">
        <v>DEB1C</v>
      </c>
      <c r="B153">
        <v>0</v>
      </c>
    </row>
    <row r="154" spans="1:2">
      <c r="A154" t="str">
        <v>DEB1D</v>
      </c>
      <c r="B154">
        <v>0</v>
      </c>
    </row>
    <row r="155" spans="1:2">
      <c r="A155" t="str">
        <v>DEB21</v>
      </c>
      <c r="B155">
        <v>0</v>
      </c>
    </row>
    <row r="156" spans="1:2">
      <c r="A156" t="str">
        <v>DEB22</v>
      </c>
      <c r="B156">
        <v>0</v>
      </c>
    </row>
    <row r="157" spans="1:2">
      <c r="A157" t="str">
        <v>DEB23</v>
      </c>
      <c r="B157">
        <v>0</v>
      </c>
    </row>
    <row r="158" spans="1:2">
      <c r="A158" t="str">
        <v>DEB24</v>
      </c>
      <c r="B158">
        <v>0</v>
      </c>
    </row>
    <row r="159" spans="1:2">
      <c r="A159" t="str">
        <v>DEB25</v>
      </c>
      <c r="B159">
        <v>1</v>
      </c>
    </row>
    <row r="160" spans="1:2">
      <c r="A160" t="str">
        <v>DEB31</v>
      </c>
      <c r="B160">
        <v>0</v>
      </c>
    </row>
    <row r="161" spans="1:2">
      <c r="A161" t="str">
        <v>DEB32</v>
      </c>
      <c r="B161">
        <v>0</v>
      </c>
    </row>
    <row r="162" spans="1:2">
      <c r="A162" t="str">
        <v>DEB33</v>
      </c>
      <c r="B162">
        <v>0</v>
      </c>
    </row>
    <row r="163" spans="1:2">
      <c r="A163" t="str">
        <v>DEB34</v>
      </c>
      <c r="B163">
        <v>1</v>
      </c>
    </row>
    <row r="164" spans="1:2">
      <c r="A164" t="str">
        <v>DEB35</v>
      </c>
      <c r="B164">
        <v>1</v>
      </c>
    </row>
    <row r="165" spans="1:2">
      <c r="A165" t="str">
        <v>DEB36</v>
      </c>
      <c r="B165">
        <v>0</v>
      </c>
    </row>
    <row r="166" spans="1:2">
      <c r="A166" t="str">
        <v>DEB37</v>
      </c>
      <c r="B166">
        <v>0</v>
      </c>
    </row>
    <row r="167" spans="1:2">
      <c r="A167" t="str">
        <v>DEB38</v>
      </c>
      <c r="B167">
        <v>0</v>
      </c>
    </row>
    <row r="168" spans="1:2">
      <c r="A168" t="str">
        <v>DEB39</v>
      </c>
      <c r="B168">
        <v>0</v>
      </c>
    </row>
    <row r="169" spans="1:2">
      <c r="A169" t="str">
        <v>DEB3A</v>
      </c>
      <c r="B169">
        <v>0</v>
      </c>
    </row>
    <row r="170" spans="1:2">
      <c r="A170" t="str">
        <v>DEB3B</v>
      </c>
      <c r="B170">
        <v>0</v>
      </c>
    </row>
    <row r="171" spans="1:2">
      <c r="A171" t="str">
        <v>DEB3C</v>
      </c>
      <c r="B171">
        <v>0</v>
      </c>
    </row>
    <row r="172" spans="1:2">
      <c r="A172" t="str">
        <v>DEB3D</v>
      </c>
      <c r="B172">
        <v>0</v>
      </c>
    </row>
    <row r="173" spans="1:2">
      <c r="A173" t="str">
        <v>DEB3E</v>
      </c>
      <c r="B173">
        <v>0</v>
      </c>
    </row>
    <row r="174" spans="1:2">
      <c r="A174" t="str">
        <v>DEB3F</v>
      </c>
      <c r="B174">
        <v>0</v>
      </c>
    </row>
    <row r="175" spans="1:2">
      <c r="A175" t="str">
        <v>DEB3G</v>
      </c>
      <c r="B175">
        <v>0</v>
      </c>
    </row>
    <row r="176" spans="1:2">
      <c r="A176" t="str">
        <v>DEB3H</v>
      </c>
      <c r="B176">
        <v>1</v>
      </c>
    </row>
    <row r="177" spans="1:2">
      <c r="A177" t="str">
        <v>DEB3I</v>
      </c>
      <c r="B177">
        <v>0</v>
      </c>
    </row>
    <row r="178" spans="1:2">
      <c r="A178" t="str">
        <v>DEB3J</v>
      </c>
      <c r="B178">
        <v>1</v>
      </c>
    </row>
    <row r="179" spans="1:2">
      <c r="A179" t="str">
        <v>DEB3K</v>
      </c>
      <c r="B179">
        <v>0</v>
      </c>
    </row>
    <row r="180" spans="1:2">
      <c r="A180" t="str">
        <v>DE111</v>
      </c>
      <c r="B180">
        <v>2</v>
      </c>
    </row>
    <row r="181" spans="1:2">
      <c r="A181" t="str">
        <v>DE112</v>
      </c>
      <c r="B181">
        <v>1</v>
      </c>
    </row>
    <row r="182" spans="1:2">
      <c r="A182" t="str">
        <v>DE113</v>
      </c>
      <c r="B182">
        <v>1</v>
      </c>
    </row>
    <row r="183" spans="1:2">
      <c r="A183" t="str">
        <v>DE114</v>
      </c>
      <c r="B183">
        <v>1</v>
      </c>
    </row>
    <row r="184" spans="1:2">
      <c r="A184" t="str">
        <v>DE115</v>
      </c>
      <c r="B184">
        <v>1</v>
      </c>
    </row>
    <row r="185" spans="1:2">
      <c r="A185" t="str">
        <v>DE116</v>
      </c>
      <c r="B185">
        <v>1</v>
      </c>
    </row>
    <row r="186" spans="1:2">
      <c r="A186" t="str">
        <v>DE117</v>
      </c>
      <c r="B186">
        <v>0</v>
      </c>
    </row>
    <row r="187" spans="1:2">
      <c r="A187" t="str">
        <v>DE118</v>
      </c>
      <c r="B187">
        <v>1</v>
      </c>
    </row>
    <row r="188" spans="1:2">
      <c r="A188" t="str">
        <v>DE119</v>
      </c>
      <c r="B188">
        <v>1</v>
      </c>
    </row>
    <row r="189" spans="1:2">
      <c r="A189" t="str">
        <v>DE11A</v>
      </c>
      <c r="B189">
        <v>1</v>
      </c>
    </row>
    <row r="190" spans="1:2">
      <c r="A190" t="str">
        <v>DE11B</v>
      </c>
      <c r="B190">
        <v>0</v>
      </c>
    </row>
    <row r="191" spans="1:2">
      <c r="A191" t="str">
        <v>DE11C</v>
      </c>
      <c r="B191">
        <v>0</v>
      </c>
    </row>
    <row r="192" spans="1:2">
      <c r="A192" t="str">
        <v>DE11D</v>
      </c>
      <c r="B192">
        <v>1</v>
      </c>
    </row>
    <row r="193" spans="1:2">
      <c r="A193" t="str">
        <v>DE121</v>
      </c>
      <c r="B193">
        <v>0</v>
      </c>
    </row>
    <row r="194" spans="1:2">
      <c r="A194" t="str">
        <v>DE122</v>
      </c>
      <c r="B194">
        <v>1</v>
      </c>
    </row>
    <row r="195" spans="1:2">
      <c r="A195" t="str">
        <v>DE123</v>
      </c>
      <c r="B195">
        <v>1</v>
      </c>
    </row>
    <row r="196" spans="1:2">
      <c r="A196" t="str">
        <v>DE124</v>
      </c>
      <c r="B196">
        <v>0</v>
      </c>
    </row>
    <row r="197" spans="1:2">
      <c r="A197" t="str">
        <v>DE125</v>
      </c>
      <c r="B197">
        <v>1</v>
      </c>
    </row>
    <row r="198" spans="1:2">
      <c r="A198" t="str">
        <v>DE126</v>
      </c>
      <c r="B198">
        <v>1</v>
      </c>
    </row>
    <row r="199" spans="1:2">
      <c r="A199" t="str">
        <v>DE127</v>
      </c>
      <c r="B199">
        <v>0</v>
      </c>
    </row>
    <row r="200" spans="1:2">
      <c r="A200" t="str">
        <v>DE128</v>
      </c>
      <c r="B200">
        <v>1</v>
      </c>
    </row>
    <row r="201" spans="1:2">
      <c r="A201" t="str">
        <v>DE129</v>
      </c>
      <c r="B201">
        <v>0</v>
      </c>
    </row>
    <row r="202" spans="1:2">
      <c r="A202" t="str">
        <v>DE12A</v>
      </c>
      <c r="B202">
        <v>0</v>
      </c>
    </row>
    <row r="203" spans="1:2">
      <c r="A203" t="str">
        <v>DE12B</v>
      </c>
      <c r="B203">
        <v>0</v>
      </c>
    </row>
    <row r="204" spans="1:2">
      <c r="A204" t="str">
        <v>DE12C</v>
      </c>
      <c r="B204">
        <v>0</v>
      </c>
    </row>
    <row r="205" spans="1:2">
      <c r="A205" t="str">
        <v>DE131</v>
      </c>
      <c r="B205">
        <v>1</v>
      </c>
    </row>
    <row r="206" spans="1:2">
      <c r="A206" t="str">
        <v>DE132</v>
      </c>
      <c r="B206">
        <v>1</v>
      </c>
    </row>
    <row r="207" spans="1:2">
      <c r="A207" t="str">
        <v>DE133</v>
      </c>
      <c r="B207">
        <v>0</v>
      </c>
    </row>
    <row r="208" spans="1:2">
      <c r="A208" t="str">
        <v>DE134</v>
      </c>
      <c r="B208">
        <v>1</v>
      </c>
    </row>
    <row r="209" spans="1:2">
      <c r="A209" t="str">
        <v>DE135</v>
      </c>
      <c r="B209">
        <v>0</v>
      </c>
    </row>
    <row r="210" spans="1:2">
      <c r="A210" t="str">
        <v>DE136</v>
      </c>
      <c r="B210">
        <v>0</v>
      </c>
    </row>
    <row r="211" spans="1:2">
      <c r="A211" t="str">
        <v>DE137</v>
      </c>
      <c r="B211">
        <v>0</v>
      </c>
    </row>
    <row r="212" spans="1:2">
      <c r="A212" t="str">
        <v>DE138</v>
      </c>
      <c r="B212">
        <v>1</v>
      </c>
    </row>
    <row r="213" spans="1:2">
      <c r="A213" t="str">
        <v>DE139</v>
      </c>
      <c r="B213">
        <v>1</v>
      </c>
    </row>
    <row r="214" spans="1:2">
      <c r="A214" t="str">
        <v>DE13A</v>
      </c>
      <c r="B214">
        <v>1</v>
      </c>
    </row>
    <row r="215" spans="1:2">
      <c r="A215" t="str">
        <v>DE141</v>
      </c>
      <c r="B215">
        <v>1</v>
      </c>
    </row>
    <row r="216" spans="1:2">
      <c r="A216" t="str">
        <v>DE142</v>
      </c>
      <c r="B216">
        <v>1</v>
      </c>
    </row>
    <row r="217" spans="1:2">
      <c r="A217" t="str">
        <v>DE143</v>
      </c>
      <c r="B217">
        <v>0</v>
      </c>
    </row>
    <row r="218" spans="1:2">
      <c r="A218" t="str">
        <v>DE144</v>
      </c>
      <c r="B218">
        <v>1</v>
      </c>
    </row>
    <row r="219" spans="1:2">
      <c r="A219" t="str">
        <v>DE145</v>
      </c>
      <c r="B219">
        <v>1</v>
      </c>
    </row>
    <row r="220" spans="1:2">
      <c r="A220" t="str">
        <v>DE146</v>
      </c>
      <c r="B220">
        <v>0</v>
      </c>
    </row>
    <row r="221" spans="1:2">
      <c r="A221" t="str">
        <v>DE147</v>
      </c>
      <c r="B221">
        <v>1</v>
      </c>
    </row>
    <row r="222" spans="1:2">
      <c r="A222" t="str">
        <v>DE148</v>
      </c>
      <c r="B222">
        <v>1</v>
      </c>
    </row>
    <row r="223" spans="1:2">
      <c r="A223" t="str">
        <v>DE149</v>
      </c>
      <c r="B223">
        <v>0</v>
      </c>
    </row>
    <row r="224" spans="1:2">
      <c r="A224" t="str">
        <v>DE211</v>
      </c>
      <c r="B224">
        <v>1</v>
      </c>
    </row>
    <row r="225" spans="1:2">
      <c r="A225" t="str">
        <v>DE212</v>
      </c>
      <c r="B225">
        <v>5</v>
      </c>
    </row>
    <row r="226" spans="1:2">
      <c r="A226" t="str">
        <v>DE213</v>
      </c>
      <c r="B226">
        <v>0</v>
      </c>
    </row>
    <row r="227" spans="1:2">
      <c r="A227" t="str">
        <v>DE214</v>
      </c>
      <c r="B227">
        <v>0</v>
      </c>
    </row>
    <row r="228" spans="1:2">
      <c r="A228" t="str">
        <v>DE215</v>
      </c>
      <c r="B228">
        <v>0</v>
      </c>
    </row>
    <row r="229" spans="1:2">
      <c r="A229" t="str">
        <v>DE216</v>
      </c>
      <c r="B229">
        <v>0</v>
      </c>
    </row>
    <row r="230" spans="1:2">
      <c r="A230" t="str">
        <v>DE217</v>
      </c>
      <c r="B230">
        <v>0</v>
      </c>
    </row>
    <row r="231" spans="1:2">
      <c r="A231" t="str">
        <v>DE218</v>
      </c>
      <c r="B231">
        <v>0</v>
      </c>
    </row>
    <row r="232" spans="1:2">
      <c r="A232" t="str">
        <v>DE219</v>
      </c>
      <c r="B232">
        <v>0</v>
      </c>
    </row>
    <row r="233" spans="1:2">
      <c r="A233" t="str">
        <v>DE21A</v>
      </c>
      <c r="B233">
        <v>0</v>
      </c>
    </row>
    <row r="234" spans="1:2">
      <c r="A234" t="str">
        <v>DE21B</v>
      </c>
      <c r="B234">
        <v>0</v>
      </c>
    </row>
    <row r="235" spans="1:2">
      <c r="A235" t="str">
        <v>DE21C</v>
      </c>
      <c r="B235">
        <v>1</v>
      </c>
    </row>
    <row r="236" spans="1:2">
      <c r="A236" t="str">
        <v>DE21D</v>
      </c>
      <c r="B236">
        <v>0</v>
      </c>
    </row>
    <row r="237" spans="1:2">
      <c r="A237" t="str">
        <v>DE21E</v>
      </c>
      <c r="B237">
        <v>0</v>
      </c>
    </row>
    <row r="238" spans="1:2">
      <c r="A238" t="str">
        <v>DE21F</v>
      </c>
      <c r="B238">
        <v>0</v>
      </c>
    </row>
    <row r="239" spans="1:2">
      <c r="A239" t="str">
        <v>DE21G</v>
      </c>
      <c r="B239">
        <v>0</v>
      </c>
    </row>
    <row r="240" spans="1:2">
      <c r="A240" t="str">
        <v>DE21H</v>
      </c>
      <c r="B240">
        <v>1</v>
      </c>
    </row>
    <row r="241" spans="1:2">
      <c r="A241" t="str">
        <v>DE21I</v>
      </c>
      <c r="B241">
        <v>0</v>
      </c>
    </row>
    <row r="242" spans="1:2">
      <c r="A242" t="str">
        <v>DE21J</v>
      </c>
      <c r="B242">
        <v>0</v>
      </c>
    </row>
    <row r="243" spans="1:2">
      <c r="A243" t="str">
        <v>DE21K</v>
      </c>
      <c r="B243">
        <v>0</v>
      </c>
    </row>
    <row r="244" spans="1:2">
      <c r="A244" t="str">
        <v>DE21L</v>
      </c>
      <c r="B244">
        <v>0</v>
      </c>
    </row>
    <row r="245" spans="1:2">
      <c r="A245" t="str">
        <v>DE21M</v>
      </c>
      <c r="B245">
        <v>0</v>
      </c>
    </row>
    <row r="246" spans="1:2">
      <c r="A246" t="str">
        <v>DE21N</v>
      </c>
      <c r="B246">
        <v>0</v>
      </c>
    </row>
    <row r="247" spans="1:2">
      <c r="A247" t="str">
        <v>DE221</v>
      </c>
      <c r="B247">
        <v>0</v>
      </c>
    </row>
    <row r="248" spans="1:2">
      <c r="A248" t="str">
        <v>DE222</v>
      </c>
      <c r="B248">
        <v>0</v>
      </c>
    </row>
    <row r="249" spans="1:2">
      <c r="A249" t="str">
        <v>DE223</v>
      </c>
      <c r="B249">
        <v>0</v>
      </c>
    </row>
    <row r="250" spans="1:2">
      <c r="A250" t="str">
        <v>DE224</v>
      </c>
      <c r="B250">
        <v>0</v>
      </c>
    </row>
    <row r="251" spans="1:2">
      <c r="A251" t="str">
        <v>DE225</v>
      </c>
      <c r="B251">
        <v>0</v>
      </c>
    </row>
    <row r="252" spans="1:2">
      <c r="A252" t="str">
        <v>DE226</v>
      </c>
      <c r="B252">
        <v>0</v>
      </c>
    </row>
    <row r="253" spans="1:2">
      <c r="A253" t="str">
        <v>DE227</v>
      </c>
      <c r="B253">
        <v>0</v>
      </c>
    </row>
    <row r="254" spans="1:2">
      <c r="A254" t="str">
        <v>DE228</v>
      </c>
      <c r="B254">
        <v>0</v>
      </c>
    </row>
    <row r="255" spans="1:2">
      <c r="A255" t="str">
        <v>DE229</v>
      </c>
      <c r="B255">
        <v>0</v>
      </c>
    </row>
    <row r="256" spans="1:2">
      <c r="A256" t="str">
        <v>DE22A</v>
      </c>
      <c r="B256">
        <v>0</v>
      </c>
    </row>
    <row r="257" spans="1:2">
      <c r="A257" t="str">
        <v>DE22B</v>
      </c>
      <c r="B257">
        <v>0</v>
      </c>
    </row>
    <row r="258" spans="1:2">
      <c r="A258" t="str">
        <v>DE22C</v>
      </c>
      <c r="B258">
        <v>1</v>
      </c>
    </row>
    <row r="259" spans="1:2">
      <c r="A259" t="str">
        <v>DE231</v>
      </c>
      <c r="B259">
        <v>0</v>
      </c>
    </row>
    <row r="260" spans="1:2">
      <c r="A260" t="str">
        <v>DE232</v>
      </c>
      <c r="B260">
        <v>1</v>
      </c>
    </row>
    <row r="261" spans="1:2">
      <c r="A261" t="str">
        <v>DE233</v>
      </c>
      <c r="B261">
        <v>0</v>
      </c>
    </row>
    <row r="262" spans="1:2">
      <c r="A262" t="str">
        <v>DE234</v>
      </c>
      <c r="B262">
        <v>0</v>
      </c>
    </row>
    <row r="263" spans="1:2">
      <c r="A263" t="str">
        <v>DE235</v>
      </c>
      <c r="B263">
        <v>0</v>
      </c>
    </row>
    <row r="264" spans="1:2">
      <c r="A264" t="str">
        <v>DE236</v>
      </c>
      <c r="B264">
        <v>0</v>
      </c>
    </row>
    <row r="265" spans="1:2">
      <c r="A265" t="str">
        <v>DE237</v>
      </c>
      <c r="B265">
        <v>0</v>
      </c>
    </row>
    <row r="266" spans="1:2">
      <c r="A266" t="str">
        <v>DE238</v>
      </c>
      <c r="B266">
        <v>1</v>
      </c>
    </row>
    <row r="267" spans="1:2">
      <c r="A267" t="str">
        <v>DE239</v>
      </c>
      <c r="B267">
        <v>0</v>
      </c>
    </row>
    <row r="268" spans="1:2">
      <c r="A268" t="str">
        <v>DE23A</v>
      </c>
      <c r="B268">
        <v>0</v>
      </c>
    </row>
    <row r="269" spans="1:2">
      <c r="A269" t="str">
        <v>DE241</v>
      </c>
      <c r="B269">
        <v>0</v>
      </c>
    </row>
    <row r="270" spans="1:2">
      <c r="A270" t="str">
        <v>DE242</v>
      </c>
      <c r="B270">
        <v>0</v>
      </c>
    </row>
    <row r="271" spans="1:2">
      <c r="A271" t="str">
        <v>DE243</v>
      </c>
      <c r="B271">
        <v>0</v>
      </c>
    </row>
    <row r="272" spans="1:2">
      <c r="A272" t="str">
        <v>DE244</v>
      </c>
      <c r="B272">
        <v>0</v>
      </c>
    </row>
    <row r="273" spans="1:2">
      <c r="A273" t="str">
        <v>DE245</v>
      </c>
      <c r="B273">
        <v>0</v>
      </c>
    </row>
    <row r="274" spans="1:2">
      <c r="A274" t="str">
        <v>DE246</v>
      </c>
      <c r="B274">
        <v>0</v>
      </c>
    </row>
    <row r="275" spans="1:2">
      <c r="A275" t="str">
        <v>DE247</v>
      </c>
      <c r="B275">
        <v>0</v>
      </c>
    </row>
    <row r="276" spans="1:2">
      <c r="A276" t="str">
        <v>DE248</v>
      </c>
      <c r="B276">
        <v>0</v>
      </c>
    </row>
    <row r="277" spans="1:2">
      <c r="A277" t="str">
        <v>DE249</v>
      </c>
      <c r="B277">
        <v>0</v>
      </c>
    </row>
    <row r="278" spans="1:2">
      <c r="A278" t="str">
        <v>DE24A</v>
      </c>
      <c r="B278">
        <v>0</v>
      </c>
    </row>
    <row r="279" spans="1:2">
      <c r="A279" t="str">
        <v>DE24B</v>
      </c>
      <c r="B279">
        <v>0</v>
      </c>
    </row>
    <row r="280" spans="1:2">
      <c r="A280" t="str">
        <v>DE24C</v>
      </c>
      <c r="B280">
        <v>0</v>
      </c>
    </row>
    <row r="281" spans="1:2">
      <c r="A281" t="str">
        <v>DE24D</v>
      </c>
      <c r="B281">
        <v>0</v>
      </c>
    </row>
    <row r="282" spans="1:2">
      <c r="A282" t="str">
        <v>DE251</v>
      </c>
      <c r="B282">
        <v>0</v>
      </c>
    </row>
    <row r="283" spans="1:2">
      <c r="A283" t="str">
        <v>DE252</v>
      </c>
      <c r="B283">
        <v>0</v>
      </c>
    </row>
    <row r="284" spans="1:2">
      <c r="A284" t="str">
        <v>DE253</v>
      </c>
      <c r="B284">
        <v>1</v>
      </c>
    </row>
    <row r="285" spans="1:2">
      <c r="A285" t="str">
        <v>DE254</v>
      </c>
      <c r="B285">
        <v>2</v>
      </c>
    </row>
    <row r="286" spans="1:2">
      <c r="A286" t="str">
        <v>DE255</v>
      </c>
      <c r="B286">
        <v>0</v>
      </c>
    </row>
    <row r="287" spans="1:2">
      <c r="A287" t="str">
        <v>DE256</v>
      </c>
      <c r="B287">
        <v>0</v>
      </c>
    </row>
    <row r="288" spans="1:2">
      <c r="A288" t="str">
        <v>DE257</v>
      </c>
      <c r="B288">
        <v>0</v>
      </c>
    </row>
    <row r="289" spans="1:2">
      <c r="A289" t="str">
        <v>DE258</v>
      </c>
      <c r="B289">
        <v>0</v>
      </c>
    </row>
    <row r="290" spans="1:2">
      <c r="A290" t="str">
        <v>DE259</v>
      </c>
      <c r="B290">
        <v>0</v>
      </c>
    </row>
    <row r="291" spans="1:2">
      <c r="A291" t="str">
        <v>DE25A</v>
      </c>
      <c r="B291">
        <v>0</v>
      </c>
    </row>
    <row r="292" spans="1:2">
      <c r="A292" t="str">
        <v>DE25B</v>
      </c>
      <c r="B292">
        <v>0</v>
      </c>
    </row>
    <row r="293" spans="1:2">
      <c r="A293" t="str">
        <v>DE25C</v>
      </c>
      <c r="B293">
        <v>0</v>
      </c>
    </row>
    <row r="294" spans="1:2">
      <c r="A294" t="str">
        <v>DE261</v>
      </c>
      <c r="B294">
        <v>0</v>
      </c>
    </row>
    <row r="295" spans="1:2">
      <c r="A295" t="str">
        <v>DE262</v>
      </c>
      <c r="B295">
        <v>0</v>
      </c>
    </row>
    <row r="296" spans="1:2">
      <c r="A296" t="str">
        <v>DE263</v>
      </c>
      <c r="B296">
        <v>0</v>
      </c>
    </row>
    <row r="297" spans="1:2">
      <c r="A297" t="str">
        <v>DE264</v>
      </c>
      <c r="B297">
        <v>0</v>
      </c>
    </row>
    <row r="298" spans="1:2">
      <c r="A298" t="str">
        <v>DE265</v>
      </c>
      <c r="B298">
        <v>0</v>
      </c>
    </row>
    <row r="299" spans="1:2">
      <c r="A299" t="str">
        <v>DE266</v>
      </c>
      <c r="B299">
        <v>0</v>
      </c>
    </row>
    <row r="300" spans="1:2">
      <c r="A300" t="str">
        <v>DE267</v>
      </c>
      <c r="B300">
        <v>0</v>
      </c>
    </row>
    <row r="301" spans="1:2">
      <c r="A301" t="str">
        <v>DE268</v>
      </c>
      <c r="B301">
        <v>0</v>
      </c>
    </row>
    <row r="302" spans="1:2">
      <c r="A302" t="str">
        <v>DE269</v>
      </c>
      <c r="B302">
        <v>0</v>
      </c>
    </row>
    <row r="303" spans="1:2">
      <c r="A303" t="str">
        <v>DE26A</v>
      </c>
      <c r="B303">
        <v>0</v>
      </c>
    </row>
    <row r="304" spans="1:2">
      <c r="A304" t="str">
        <v>DE26B</v>
      </c>
      <c r="B304">
        <v>0</v>
      </c>
    </row>
    <row r="305" spans="1:2">
      <c r="A305" t="str">
        <v>DE26C</v>
      </c>
      <c r="B305">
        <v>1</v>
      </c>
    </row>
    <row r="306" spans="1:2">
      <c r="A306" t="str">
        <v>DE271</v>
      </c>
      <c r="B306">
        <v>1</v>
      </c>
    </row>
    <row r="307" spans="1:2">
      <c r="A307" t="str">
        <v>DE272</v>
      </c>
      <c r="B307">
        <v>0</v>
      </c>
    </row>
    <row r="308" spans="1:2">
      <c r="A308" t="str">
        <v>DE273</v>
      </c>
      <c r="B308">
        <v>0</v>
      </c>
    </row>
    <row r="309" spans="1:2">
      <c r="A309" t="str">
        <v>DE274</v>
      </c>
      <c r="B309">
        <v>0</v>
      </c>
    </row>
    <row r="310" spans="1:2">
      <c r="A310" t="str">
        <v>DE275</v>
      </c>
      <c r="B310">
        <v>0</v>
      </c>
    </row>
    <row r="311" spans="1:2">
      <c r="A311" t="str">
        <v>DE276</v>
      </c>
      <c r="B311">
        <v>1</v>
      </c>
    </row>
    <row r="312" spans="1:2">
      <c r="A312" t="str">
        <v>DE277</v>
      </c>
      <c r="B312">
        <v>0</v>
      </c>
    </row>
    <row r="313" spans="1:2">
      <c r="A313" t="str">
        <v>DE278</v>
      </c>
      <c r="B313">
        <v>0</v>
      </c>
    </row>
    <row r="314" spans="1:2">
      <c r="A314" t="str">
        <v>DE279</v>
      </c>
      <c r="B314">
        <v>0</v>
      </c>
    </row>
    <row r="315" spans="1:2">
      <c r="A315" t="str">
        <v>DE27A</v>
      </c>
      <c r="B315">
        <v>0</v>
      </c>
    </row>
    <row r="316" spans="1:2">
      <c r="A316" t="str">
        <v>DE27B</v>
      </c>
      <c r="B316">
        <v>0</v>
      </c>
    </row>
    <row r="317" spans="1:2">
      <c r="A317" t="str">
        <v>DE27C</v>
      </c>
      <c r="B317">
        <v>0</v>
      </c>
    </row>
    <row r="318" spans="1:2">
      <c r="A318" t="str">
        <v>DE27D</v>
      </c>
      <c r="B318">
        <v>0</v>
      </c>
    </row>
    <row r="319" spans="1:2">
      <c r="A319" t="str">
        <v>DE27E</v>
      </c>
      <c r="B319">
        <v>1</v>
      </c>
    </row>
    <row r="320" spans="1:2">
      <c r="A320" t="str">
        <v>DEC01</v>
      </c>
      <c r="B320">
        <v>1</v>
      </c>
    </row>
    <row r="321" spans="1:2">
      <c r="A321" t="str">
        <v>DEC02</v>
      </c>
      <c r="B321">
        <v>0</v>
      </c>
    </row>
    <row r="322" spans="1:2">
      <c r="A322" t="str">
        <v>DEC03</v>
      </c>
      <c r="B322">
        <v>0</v>
      </c>
    </row>
    <row r="323" spans="1:2">
      <c r="A323" t="str">
        <v>DEC04</v>
      </c>
      <c r="B323">
        <v>0</v>
      </c>
    </row>
    <row r="324" spans="1:2">
      <c r="A324" t="str">
        <v>DEC05</v>
      </c>
      <c r="B324">
        <v>0</v>
      </c>
    </row>
    <row r="325" spans="1:2">
      <c r="A325" t="str">
        <v>DEC06</v>
      </c>
      <c r="B325">
        <v>0</v>
      </c>
    </row>
    <row r="326" spans="1:2">
      <c r="A326" t="str">
        <v>DE300</v>
      </c>
      <c r="B326">
        <v>12</v>
      </c>
    </row>
    <row r="327" spans="1:2">
      <c r="A327" t="str">
        <v>DE401</v>
      </c>
      <c r="B327">
        <v>0</v>
      </c>
    </row>
    <row r="328" spans="1:2">
      <c r="A328" t="str">
        <v>DE402</v>
      </c>
      <c r="B328">
        <v>0</v>
      </c>
    </row>
    <row r="329" spans="1:2">
      <c r="A329" t="str">
        <v>DE403</v>
      </c>
      <c r="B329">
        <v>0</v>
      </c>
    </row>
    <row r="330" spans="1:2">
      <c r="A330" t="str">
        <v>DE404</v>
      </c>
      <c r="B330">
        <v>1</v>
      </c>
    </row>
    <row r="331" spans="1:2">
      <c r="A331" t="str">
        <v>DE405</v>
      </c>
      <c r="B331">
        <v>1</v>
      </c>
    </row>
    <row r="332" spans="1:2">
      <c r="A332" t="str">
        <v>DE406</v>
      </c>
      <c r="B332">
        <v>1</v>
      </c>
    </row>
    <row r="333" spans="1:2">
      <c r="A333" t="str">
        <v>DE407</v>
      </c>
      <c r="B333">
        <v>0</v>
      </c>
    </row>
    <row r="334" spans="1:2">
      <c r="A334" t="str">
        <v>DE408</v>
      </c>
      <c r="B334">
        <v>1</v>
      </c>
    </row>
    <row r="335" spans="1:2">
      <c r="A335" t="str">
        <v>DE409</v>
      </c>
      <c r="B335">
        <v>0</v>
      </c>
    </row>
    <row r="336" spans="1:2">
      <c r="A336" t="str">
        <v>DE40A</v>
      </c>
      <c r="B336">
        <v>1</v>
      </c>
    </row>
    <row r="337" spans="1:2">
      <c r="A337" t="str">
        <v>DE40B</v>
      </c>
      <c r="B337">
        <v>0</v>
      </c>
    </row>
    <row r="338" spans="1:2">
      <c r="A338" t="str">
        <v>DE40C</v>
      </c>
      <c r="B338">
        <v>1</v>
      </c>
    </row>
    <row r="339" spans="1:2">
      <c r="A339" t="str">
        <v>DE40D</v>
      </c>
      <c r="B339">
        <v>0</v>
      </c>
    </row>
    <row r="340" spans="1:2">
      <c r="A340" t="str">
        <v>DE40E</v>
      </c>
      <c r="B340">
        <v>0</v>
      </c>
    </row>
    <row r="341" spans="1:2">
      <c r="A341" t="str">
        <v>DE40F</v>
      </c>
      <c r="B341">
        <v>0</v>
      </c>
    </row>
    <row r="342" spans="1:2">
      <c r="A342" t="str">
        <v>DE40G</v>
      </c>
      <c r="B342">
        <v>0</v>
      </c>
    </row>
    <row r="343" spans="1:2">
      <c r="A343" t="str">
        <v>DE40H</v>
      </c>
      <c r="B343">
        <v>1</v>
      </c>
    </row>
    <row r="344" spans="1:2">
      <c r="A344" t="str">
        <v>DE40I</v>
      </c>
      <c r="B344">
        <v>1</v>
      </c>
    </row>
    <row r="345" spans="1:2">
      <c r="A345" t="str">
        <v>DE803</v>
      </c>
      <c r="B345">
        <v>1</v>
      </c>
    </row>
    <row r="346" spans="1:2">
      <c r="A346" t="str">
        <v>DE804</v>
      </c>
      <c r="B346">
        <v>0</v>
      </c>
    </row>
    <row r="347" spans="1:2">
      <c r="A347" t="str">
        <v>DE80J</v>
      </c>
      <c r="B347">
        <v>1</v>
      </c>
    </row>
    <row r="348" spans="1:2">
      <c r="A348" t="str">
        <v>DE80K</v>
      </c>
      <c r="B348">
        <v>1</v>
      </c>
    </row>
    <row r="349" spans="1:2">
      <c r="A349" t="str">
        <v>DE80L</v>
      </c>
      <c r="B349">
        <v>1</v>
      </c>
    </row>
    <row r="350" spans="1:2">
      <c r="A350" t="str">
        <v>DE80M</v>
      </c>
      <c r="B350">
        <v>1</v>
      </c>
    </row>
    <row r="351" spans="1:2">
      <c r="A351" t="str">
        <v>DE80N</v>
      </c>
      <c r="B351">
        <v>1</v>
      </c>
    </row>
    <row r="352" spans="1:2">
      <c r="A352" t="str">
        <v>DE80O</v>
      </c>
      <c r="B352">
        <v>1</v>
      </c>
    </row>
    <row r="353" spans="1:2">
      <c r="A353" t="str">
        <v>DED41</v>
      </c>
      <c r="B353">
        <v>1</v>
      </c>
    </row>
    <row r="354" spans="1:2">
      <c r="A354" t="str">
        <v>DED42</v>
      </c>
      <c r="B354">
        <v>1</v>
      </c>
    </row>
    <row r="355" spans="1:2">
      <c r="A355" t="str">
        <v>DED43</v>
      </c>
      <c r="B355">
        <v>1</v>
      </c>
    </row>
    <row r="356" spans="1:2">
      <c r="A356" t="str">
        <v>DED44</v>
      </c>
      <c r="B356">
        <v>0</v>
      </c>
    </row>
    <row r="357" spans="1:2">
      <c r="A357" t="str">
        <v>DED45</v>
      </c>
      <c r="B357">
        <v>1</v>
      </c>
    </row>
    <row r="358" spans="1:2">
      <c r="A358" t="str">
        <v>DED21</v>
      </c>
      <c r="B358">
        <v>2</v>
      </c>
    </row>
    <row r="359" spans="1:2">
      <c r="A359" t="str">
        <v>DED2C</v>
      </c>
      <c r="B359">
        <v>1</v>
      </c>
    </row>
    <row r="360" spans="1:2">
      <c r="A360" t="str">
        <v>DED2D</v>
      </c>
      <c r="B360">
        <v>1</v>
      </c>
    </row>
    <row r="361" spans="1:2">
      <c r="A361" t="str">
        <v>DED2E</v>
      </c>
      <c r="B361">
        <v>1</v>
      </c>
    </row>
    <row r="362" spans="1:2">
      <c r="A362" t="str">
        <v>DED2F</v>
      </c>
      <c r="B362">
        <v>1</v>
      </c>
    </row>
    <row r="363" spans="1:2">
      <c r="A363" t="str">
        <v>DED51</v>
      </c>
      <c r="B363">
        <v>2</v>
      </c>
    </row>
    <row r="364" spans="1:2">
      <c r="A364" t="str">
        <v>DED52</v>
      </c>
      <c r="B364">
        <v>1</v>
      </c>
    </row>
    <row r="365" spans="1:2">
      <c r="A365" t="str">
        <v>DED53</v>
      </c>
      <c r="B365">
        <v>1</v>
      </c>
    </row>
    <row r="366" spans="1:2">
      <c r="A366" t="str">
        <v>DEE01</v>
      </c>
      <c r="B366">
        <v>0</v>
      </c>
    </row>
    <row r="367" spans="1:2">
      <c r="A367" t="str">
        <v>DEE02</v>
      </c>
      <c r="B367">
        <v>1</v>
      </c>
    </row>
    <row r="368" spans="1:2">
      <c r="A368" t="str">
        <v>DEE03</v>
      </c>
      <c r="B368">
        <v>1</v>
      </c>
    </row>
    <row r="369" spans="1:2">
      <c r="A369" t="str">
        <v>DEE04</v>
      </c>
      <c r="B369">
        <v>0</v>
      </c>
    </row>
    <row r="370" spans="1:2">
      <c r="A370" t="str">
        <v>DEE05</v>
      </c>
      <c r="B370">
        <v>0</v>
      </c>
    </row>
    <row r="371" spans="1:2">
      <c r="A371" t="str">
        <v>DEE06</v>
      </c>
      <c r="B371">
        <v>0</v>
      </c>
    </row>
    <row r="372" spans="1:2">
      <c r="A372" t="str">
        <v>DEE07</v>
      </c>
      <c r="B372">
        <v>1</v>
      </c>
    </row>
    <row r="373" spans="1:2">
      <c r="A373" t="str">
        <v>DEE08</v>
      </c>
      <c r="B373">
        <v>1</v>
      </c>
    </row>
    <row r="374" spans="1:2">
      <c r="A374" t="str">
        <v>DEE09</v>
      </c>
      <c r="B374">
        <v>1</v>
      </c>
    </row>
    <row r="375" spans="1:2">
      <c r="A375" t="str">
        <v>DEE0A</v>
      </c>
      <c r="B375">
        <v>0</v>
      </c>
    </row>
    <row r="376" spans="1:2">
      <c r="A376" t="str">
        <v>DEE0B</v>
      </c>
      <c r="B376">
        <v>1</v>
      </c>
    </row>
    <row r="377" spans="1:2">
      <c r="A377" t="str">
        <v>DEE0C</v>
      </c>
      <c r="B377">
        <v>0</v>
      </c>
    </row>
    <row r="378" spans="1:2">
      <c r="A378" t="str">
        <v>DEE0D</v>
      </c>
      <c r="B378">
        <v>0</v>
      </c>
    </row>
    <row r="379" spans="1:2">
      <c r="A379" t="str">
        <v>DEE0E</v>
      </c>
      <c r="B379">
        <v>0</v>
      </c>
    </row>
    <row r="380" spans="1:2">
      <c r="A380" t="str">
        <v>DEG01</v>
      </c>
      <c r="B380">
        <v>1</v>
      </c>
    </row>
    <row r="381" spans="1:2">
      <c r="A381" t="str">
        <v>DEG02</v>
      </c>
      <c r="B381">
        <v>0</v>
      </c>
    </row>
    <row r="382" spans="1:2">
      <c r="A382" t="str">
        <v>DEG03</v>
      </c>
      <c r="B382">
        <v>0</v>
      </c>
    </row>
    <row r="383" spans="1:2">
      <c r="A383" t="str">
        <v>DEG04</v>
      </c>
      <c r="B383">
        <v>0</v>
      </c>
    </row>
    <row r="384" spans="1:2">
      <c r="A384" t="str">
        <v>DEG05</v>
      </c>
      <c r="B384">
        <v>0</v>
      </c>
    </row>
    <row r="385" spans="1:2">
      <c r="A385" t="str">
        <v>DEG06</v>
      </c>
      <c r="B385">
        <v>0</v>
      </c>
    </row>
    <row r="386" spans="1:2">
      <c r="A386" t="str">
        <v>DEG07</v>
      </c>
      <c r="B386">
        <v>0</v>
      </c>
    </row>
    <row r="387" spans="1:2">
      <c r="A387" t="str">
        <v>DEG09</v>
      </c>
      <c r="B387">
        <v>0</v>
      </c>
    </row>
    <row r="388" spans="1:2">
      <c r="A388" t="str">
        <v>DEG0A</v>
      </c>
      <c r="B388">
        <v>0</v>
      </c>
    </row>
    <row r="389" spans="1:2">
      <c r="A389" t="str">
        <v>DEG0B</v>
      </c>
      <c r="B389">
        <v>0</v>
      </c>
    </row>
    <row r="390" spans="1:2">
      <c r="A390" t="str">
        <v>DEG0C</v>
      </c>
      <c r="B390">
        <v>0</v>
      </c>
    </row>
    <row r="391" spans="1:2">
      <c r="A391" t="str">
        <v>DEG0D</v>
      </c>
      <c r="B391">
        <v>0</v>
      </c>
    </row>
    <row r="392" spans="1:2">
      <c r="A392" t="str">
        <v>DEG0E</v>
      </c>
      <c r="B392">
        <v>0</v>
      </c>
    </row>
    <row r="393" spans="1:2">
      <c r="A393" t="str">
        <v>DEG0F</v>
      </c>
      <c r="B393">
        <v>0</v>
      </c>
    </row>
    <row r="394" spans="1:2">
      <c r="A394" t="str">
        <v>DEG0G</v>
      </c>
      <c r="B394">
        <v>0</v>
      </c>
    </row>
    <row r="395" spans="1:2">
      <c r="A395" t="str">
        <v>DEG0H</v>
      </c>
      <c r="B395">
        <v>0</v>
      </c>
    </row>
    <row r="396" spans="1:2">
      <c r="A396" t="str">
        <v>DEG0I</v>
      </c>
      <c r="B396">
        <v>0</v>
      </c>
    </row>
    <row r="397" spans="1:2">
      <c r="A397" t="str">
        <v>DEG0J</v>
      </c>
      <c r="B397">
        <v>0</v>
      </c>
    </row>
    <row r="398" spans="1:2">
      <c r="A398" t="str">
        <v>DEG0K</v>
      </c>
      <c r="B398">
        <v>0</v>
      </c>
    </row>
    <row r="399" spans="1:2">
      <c r="A399" t="str">
        <v>DEG0L</v>
      </c>
      <c r="B399">
        <v>0</v>
      </c>
    </row>
    <row r="400" spans="1:2">
      <c r="A400" t="str">
        <v>DEG0M</v>
      </c>
      <c r="B400">
        <v>0</v>
      </c>
    </row>
    <row r="401" spans="1:2">
      <c r="A401" t="str">
        <v>DEG0N</v>
      </c>
      <c r="B401">
        <v>0</v>
      </c>
    </row>
    <row r="402" spans="1:2">
      <c r="A402" t="str">
        <v>DEG0P</v>
      </c>
      <c r="B402">
        <v>0</v>
      </c>
    </row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7ECEB-0055-4060-A139-1B529E8580AE}">
  <sheetPr>
    <pageSetUpPr fitToPage="1"/>
  </sheetPr>
  <dimension ref="A1:AF184"/>
  <sheetViews>
    <sheetView showGridLines="0" zoomScale="70" zoomScaleNormal="70" zoomScaleSheetLayoutView="55" workbookViewId="0">
      <pane ySplit="10" topLeftCell="A87" activePane="bottomLeft" state="frozen"/>
      <selection pane="bottomLeft" activeCell="A186" sqref="A186"/>
    </sheetView>
  </sheetViews>
  <sheetFormatPr defaultColWidth="11.5546875" defaultRowHeight="13.2"/>
  <cols>
    <col min="1" max="1" width="25.33203125" style="83" customWidth="1"/>
    <col min="2" max="2" width="12.44140625" style="83" customWidth="1"/>
    <col min="3" max="3" width="36.5546875" style="88" bestFit="1" customWidth="1"/>
    <col min="4" max="4" width="9.33203125" style="87" bestFit="1" customWidth="1"/>
    <col min="5" max="5" width="21" style="83" bestFit="1" customWidth="1"/>
    <col min="6" max="6" width="23" style="83" bestFit="1" customWidth="1"/>
    <col min="7" max="12" width="7" style="86" customWidth="1"/>
    <col min="13" max="14" width="11.33203125" style="86" bestFit="1" customWidth="1"/>
    <col min="15" max="15" width="11.33203125" style="86" customWidth="1"/>
    <col min="16" max="16" width="49.44140625" style="85" customWidth="1"/>
    <col min="17" max="17" width="18.5546875" style="84" bestFit="1" customWidth="1"/>
    <col min="18" max="18" width="12.33203125" style="83" customWidth="1"/>
    <col min="19" max="16384" width="11.5546875" style="83"/>
  </cols>
  <sheetData>
    <row r="1" spans="1:32" ht="14.4">
      <c r="A1" s="1" t="s">
        <v>18800</v>
      </c>
      <c r="B1" s="21">
        <f>Overview!F49</f>
        <v>3</v>
      </c>
      <c r="C1" t="s">
        <v>18829</v>
      </c>
      <c r="D1"/>
      <c r="E1"/>
      <c r="F1" s="9" t="s">
        <v>1215</v>
      </c>
      <c r="G1" s="10" t="s">
        <v>1216</v>
      </c>
    </row>
    <row r="2" spans="1:32" ht="14.4">
      <c r="A2" s="1" t="s">
        <v>19821</v>
      </c>
      <c r="B2" s="8">
        <f>B1/(365*24)</f>
        <v>3.4246575342465754E-4</v>
      </c>
      <c r="C2" t="s">
        <v>20394</v>
      </c>
      <c r="D2"/>
      <c r="E2"/>
      <c r="F2" s="8" t="s">
        <v>1215</v>
      </c>
      <c r="G2" s="10" t="s">
        <v>1217</v>
      </c>
    </row>
    <row r="3" spans="1:32" ht="14.4">
      <c r="A3"/>
      <c r="B3"/>
      <c r="C3"/>
      <c r="D3"/>
      <c r="E3"/>
      <c r="F3" s="11" t="s">
        <v>1215</v>
      </c>
      <c r="G3" s="10" t="s">
        <v>1218</v>
      </c>
    </row>
    <row r="4" spans="1:32" ht="14.4">
      <c r="A4" s="1" t="s">
        <v>1220</v>
      </c>
      <c r="B4" s="68">
        <f>B2*1000000</f>
        <v>342.46575342465752</v>
      </c>
      <c r="C4" t="s">
        <v>18830</v>
      </c>
      <c r="D4"/>
      <c r="E4"/>
      <c r="F4" s="12" t="s">
        <v>1215</v>
      </c>
      <c r="G4" s="10" t="s">
        <v>1219</v>
      </c>
    </row>
    <row r="5" spans="1:32" ht="14.4">
      <c r="A5" s="1" t="s">
        <v>19822</v>
      </c>
      <c r="B5" s="76">
        <f>SUM(R11:R184)</f>
        <v>348</v>
      </c>
      <c r="C5" t="s">
        <v>18830</v>
      </c>
      <c r="D5"/>
      <c r="E5"/>
      <c r="F5"/>
      <c r="G5"/>
    </row>
    <row r="6" spans="1:32" ht="14.4">
      <c r="A6"/>
      <c r="B6"/>
      <c r="C6"/>
      <c r="D6"/>
      <c r="E6"/>
      <c r="F6"/>
      <c r="G6"/>
    </row>
    <row r="7" spans="1:32" ht="12.6" customHeight="1">
      <c r="A7" s="83" t="s">
        <v>20303</v>
      </c>
      <c r="B7" s="83">
        <v>174</v>
      </c>
    </row>
    <row r="9" spans="1:32" s="90" customFormat="1" ht="13.95" customHeight="1">
      <c r="A9" s="92" t="s">
        <v>20302</v>
      </c>
      <c r="B9" s="93" t="s">
        <v>20301</v>
      </c>
      <c r="C9" s="93" t="s">
        <v>20300</v>
      </c>
      <c r="D9" s="93"/>
      <c r="E9" s="93" t="s">
        <v>20299</v>
      </c>
      <c r="F9" s="94" t="s">
        <v>1221</v>
      </c>
      <c r="G9" s="92" t="s">
        <v>20298</v>
      </c>
      <c r="H9" s="93"/>
      <c r="I9" s="93"/>
      <c r="J9" s="93"/>
      <c r="K9" s="93"/>
      <c r="L9" s="94"/>
      <c r="M9" s="92" t="s">
        <v>20297</v>
      </c>
      <c r="N9" s="93" t="s">
        <v>20296</v>
      </c>
      <c r="O9" s="93" t="s">
        <v>20295</v>
      </c>
      <c r="P9" s="93" t="s">
        <v>20294</v>
      </c>
      <c r="Q9" s="93" t="s">
        <v>20293</v>
      </c>
      <c r="R9" s="94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</row>
    <row r="10" spans="1:32" s="90" customFormat="1" ht="108.6" customHeight="1">
      <c r="A10" s="95"/>
      <c r="B10" s="96"/>
      <c r="C10" s="148"/>
      <c r="D10" s="148" t="s">
        <v>1222</v>
      </c>
      <c r="E10" s="149"/>
      <c r="F10" s="150"/>
      <c r="G10" s="95" t="s">
        <v>20292</v>
      </c>
      <c r="H10" s="96" t="s">
        <v>20291</v>
      </c>
      <c r="I10" s="148" t="s">
        <v>20290</v>
      </c>
      <c r="J10" s="148" t="s">
        <v>20289</v>
      </c>
      <c r="K10" s="149" t="s">
        <v>20288</v>
      </c>
      <c r="L10" s="150" t="s">
        <v>20287</v>
      </c>
      <c r="M10" s="95"/>
      <c r="N10" s="96"/>
      <c r="O10" s="148"/>
      <c r="P10" s="148"/>
      <c r="Q10" s="149"/>
      <c r="R10" s="150" t="s">
        <v>18805</v>
      </c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</row>
    <row r="11" spans="1:32" s="89" customFormat="1" ht="25.35" customHeight="1">
      <c r="A11" s="151" t="s">
        <v>20286</v>
      </c>
      <c r="B11" s="151" t="s">
        <v>19849</v>
      </c>
      <c r="C11" s="151" t="s">
        <v>20285</v>
      </c>
      <c r="D11" s="152">
        <v>52068</v>
      </c>
      <c r="E11" s="151" t="s">
        <v>20284</v>
      </c>
      <c r="F11" s="151" t="s">
        <v>19846</v>
      </c>
      <c r="G11" s="151" t="s">
        <v>18973</v>
      </c>
      <c r="H11" s="151" t="s">
        <v>18973</v>
      </c>
      <c r="I11" s="151"/>
      <c r="J11" s="151"/>
      <c r="K11" s="151" t="s">
        <v>19824</v>
      </c>
      <c r="L11" s="151" t="s">
        <v>18973</v>
      </c>
      <c r="M11" s="151">
        <v>620</v>
      </c>
      <c r="N11" s="151">
        <v>22</v>
      </c>
      <c r="O11" s="151" t="s">
        <v>19824</v>
      </c>
      <c r="P11" s="151" t="s">
        <v>19824</v>
      </c>
      <c r="Q11" s="151" t="s">
        <v>19824</v>
      </c>
      <c r="R11" s="151">
        <f>ROUND($B$4/$B$7,0)</f>
        <v>2</v>
      </c>
    </row>
    <row r="12" spans="1:32" s="89" customFormat="1" ht="25.35" customHeight="1">
      <c r="A12" s="150" t="s">
        <v>20282</v>
      </c>
      <c r="B12" s="150" t="s">
        <v>19885</v>
      </c>
      <c r="C12" s="150" t="s">
        <v>20283</v>
      </c>
      <c r="D12" s="152">
        <v>73431</v>
      </c>
      <c r="E12" s="150" t="s">
        <v>20282</v>
      </c>
      <c r="F12" s="150" t="s">
        <v>19883</v>
      </c>
      <c r="G12" s="150" t="s">
        <v>18973</v>
      </c>
      <c r="H12" s="150" t="s">
        <v>18973</v>
      </c>
      <c r="I12" s="150"/>
      <c r="J12" s="150"/>
      <c r="K12" s="150" t="s">
        <v>19824</v>
      </c>
      <c r="L12" s="150"/>
      <c r="M12" s="150">
        <v>65</v>
      </c>
      <c r="N12" s="150">
        <v>149</v>
      </c>
      <c r="O12" s="150" t="s">
        <v>19824</v>
      </c>
      <c r="P12" s="150" t="s">
        <v>20281</v>
      </c>
      <c r="Q12" s="150" t="s">
        <v>20280</v>
      </c>
      <c r="R12" s="150">
        <f t="shared" ref="R12:R75" si="0">ROUND($B$4/$B$7,0)</f>
        <v>2</v>
      </c>
    </row>
    <row r="13" spans="1:32" s="89" customFormat="1" ht="25.35" customHeight="1">
      <c r="A13" s="151" t="s">
        <v>20278</v>
      </c>
      <c r="B13" s="151" t="s">
        <v>19858</v>
      </c>
      <c r="C13" s="151" t="s">
        <v>20279</v>
      </c>
      <c r="D13" s="152">
        <v>16278</v>
      </c>
      <c r="E13" s="151" t="s">
        <v>20278</v>
      </c>
      <c r="F13" s="151" t="s">
        <v>19840</v>
      </c>
      <c r="G13" s="151" t="s">
        <v>18973</v>
      </c>
      <c r="H13" s="151" t="s">
        <v>18973</v>
      </c>
      <c r="I13" s="151"/>
      <c r="J13" s="151"/>
      <c r="K13" s="151" t="s">
        <v>19824</v>
      </c>
      <c r="L13" s="151"/>
      <c r="M13" s="151">
        <v>200</v>
      </c>
      <c r="N13" s="151">
        <v>130</v>
      </c>
      <c r="O13" s="151" t="s">
        <v>19824</v>
      </c>
      <c r="P13" s="151" t="s">
        <v>20277</v>
      </c>
      <c r="Q13" s="151" t="s">
        <v>19824</v>
      </c>
      <c r="R13" s="151">
        <f t="shared" si="0"/>
        <v>2</v>
      </c>
    </row>
    <row r="14" spans="1:32" s="89" customFormat="1" ht="25.35" customHeight="1">
      <c r="A14" s="150" t="s">
        <v>20275</v>
      </c>
      <c r="B14" s="150" t="s">
        <v>19876</v>
      </c>
      <c r="C14" s="150" t="s">
        <v>20276</v>
      </c>
      <c r="D14" s="152">
        <v>91522</v>
      </c>
      <c r="E14" s="150" t="s">
        <v>20275</v>
      </c>
      <c r="F14" s="150" t="s">
        <v>19851</v>
      </c>
      <c r="G14" s="150" t="s">
        <v>18973</v>
      </c>
      <c r="H14" s="150" t="s">
        <v>18973</v>
      </c>
      <c r="I14" s="150"/>
      <c r="J14" s="150"/>
      <c r="K14" s="150" t="s">
        <v>19824</v>
      </c>
      <c r="L14" s="150" t="s">
        <v>19824</v>
      </c>
      <c r="M14" s="150">
        <v>72</v>
      </c>
      <c r="N14" s="150">
        <v>45</v>
      </c>
      <c r="O14" s="150" t="s">
        <v>19824</v>
      </c>
      <c r="P14" s="150" t="s">
        <v>19824</v>
      </c>
      <c r="Q14" s="150" t="s">
        <v>19824</v>
      </c>
      <c r="R14" s="150">
        <f t="shared" si="0"/>
        <v>2</v>
      </c>
    </row>
    <row r="15" spans="1:32" s="89" customFormat="1" ht="25.35" customHeight="1">
      <c r="A15" s="151" t="s">
        <v>20273</v>
      </c>
      <c r="B15" s="151" t="s">
        <v>19853</v>
      </c>
      <c r="C15" s="151" t="s">
        <v>20274</v>
      </c>
      <c r="D15" s="152">
        <v>63739</v>
      </c>
      <c r="E15" s="151" t="s">
        <v>20273</v>
      </c>
      <c r="F15" s="151" t="s">
        <v>19851</v>
      </c>
      <c r="G15" s="151" t="s">
        <v>18973</v>
      </c>
      <c r="H15" s="151" t="s">
        <v>18973</v>
      </c>
      <c r="I15" s="151"/>
      <c r="J15" s="151"/>
      <c r="K15" s="151" t="s">
        <v>19824</v>
      </c>
      <c r="L15" s="151" t="s">
        <v>18973</v>
      </c>
      <c r="M15" s="151">
        <v>150</v>
      </c>
      <c r="N15" s="151">
        <v>425</v>
      </c>
      <c r="O15" s="151" t="s">
        <v>18973</v>
      </c>
      <c r="P15" s="151" t="s">
        <v>19824</v>
      </c>
      <c r="Q15" s="151" t="s">
        <v>19824</v>
      </c>
      <c r="R15" s="151">
        <f t="shared" si="0"/>
        <v>2</v>
      </c>
    </row>
    <row r="16" spans="1:32" s="89" customFormat="1" ht="25.35" customHeight="1">
      <c r="A16" s="150" t="s">
        <v>20270</v>
      </c>
      <c r="B16" s="150" t="s">
        <v>19829</v>
      </c>
      <c r="C16" s="150" t="s">
        <v>20272</v>
      </c>
      <c r="D16" s="152" t="s">
        <v>20271</v>
      </c>
      <c r="E16" s="150" t="s">
        <v>20270</v>
      </c>
      <c r="F16" s="150" t="s">
        <v>19835</v>
      </c>
      <c r="G16" s="150" t="s">
        <v>18973</v>
      </c>
      <c r="H16" s="150" t="s">
        <v>18973</v>
      </c>
      <c r="I16" s="150"/>
      <c r="J16" s="150"/>
      <c r="K16" s="150" t="s">
        <v>18973</v>
      </c>
      <c r="L16" s="150" t="s">
        <v>19824</v>
      </c>
      <c r="M16" s="150">
        <v>150</v>
      </c>
      <c r="N16" s="150">
        <v>33</v>
      </c>
      <c r="O16" s="150" t="s">
        <v>18973</v>
      </c>
      <c r="P16" s="150" t="s">
        <v>19824</v>
      </c>
      <c r="Q16" s="150" t="s">
        <v>19824</v>
      </c>
      <c r="R16" s="150">
        <f t="shared" si="0"/>
        <v>2</v>
      </c>
    </row>
    <row r="17" spans="1:18" s="89" customFormat="1" ht="25.35" customHeight="1">
      <c r="A17" s="151" t="s">
        <v>20267</v>
      </c>
      <c r="B17" s="151" t="s">
        <v>19829</v>
      </c>
      <c r="C17" s="151" t="s">
        <v>20269</v>
      </c>
      <c r="D17" s="152" t="s">
        <v>20268</v>
      </c>
      <c r="E17" s="151" t="s">
        <v>20267</v>
      </c>
      <c r="F17" s="151" t="s">
        <v>19826</v>
      </c>
      <c r="G17" s="151" t="s">
        <v>18973</v>
      </c>
      <c r="H17" s="151" t="s">
        <v>18973</v>
      </c>
      <c r="I17" s="151"/>
      <c r="J17" s="151"/>
      <c r="K17" s="151" t="s">
        <v>19824</v>
      </c>
      <c r="L17" s="151" t="s">
        <v>19824</v>
      </c>
      <c r="M17" s="151">
        <v>220</v>
      </c>
      <c r="N17" s="151">
        <v>36</v>
      </c>
      <c r="O17" s="151" t="s">
        <v>19824</v>
      </c>
      <c r="P17" s="151" t="s">
        <v>19845</v>
      </c>
      <c r="Q17" s="151" t="s">
        <v>19824</v>
      </c>
      <c r="R17" s="151">
        <f t="shared" si="0"/>
        <v>2</v>
      </c>
    </row>
    <row r="18" spans="1:18" s="89" customFormat="1" ht="25.35" customHeight="1">
      <c r="A18" s="150" t="s">
        <v>20265</v>
      </c>
      <c r="B18" s="150" t="s">
        <v>19876</v>
      </c>
      <c r="C18" s="150" t="s">
        <v>20266</v>
      </c>
      <c r="D18" s="152">
        <v>86159</v>
      </c>
      <c r="E18" s="150" t="s">
        <v>20265</v>
      </c>
      <c r="F18" s="150" t="s">
        <v>19851</v>
      </c>
      <c r="G18" s="150" t="s">
        <v>18973</v>
      </c>
      <c r="H18" s="150" t="s">
        <v>18973</v>
      </c>
      <c r="I18" s="150"/>
      <c r="J18" s="150"/>
      <c r="K18" s="150" t="s">
        <v>19824</v>
      </c>
      <c r="L18" s="150"/>
      <c r="M18" s="150">
        <v>110</v>
      </c>
      <c r="N18" s="150" t="s">
        <v>20264</v>
      </c>
      <c r="O18" s="150" t="s">
        <v>18973</v>
      </c>
      <c r="P18" s="150" t="s">
        <v>19824</v>
      </c>
      <c r="Q18" s="150" t="s">
        <v>19824</v>
      </c>
      <c r="R18" s="150">
        <f t="shared" si="0"/>
        <v>2</v>
      </c>
    </row>
    <row r="19" spans="1:18" s="89" customFormat="1" ht="25.35" customHeight="1">
      <c r="A19" s="151" t="s">
        <v>20262</v>
      </c>
      <c r="B19" s="151" t="s">
        <v>19885</v>
      </c>
      <c r="C19" s="151" t="s">
        <v>20263</v>
      </c>
      <c r="D19" s="152">
        <v>88326</v>
      </c>
      <c r="E19" s="151" t="s">
        <v>20262</v>
      </c>
      <c r="F19" s="151" t="s">
        <v>19883</v>
      </c>
      <c r="G19" s="151"/>
      <c r="H19" s="151"/>
      <c r="I19" s="151" t="s">
        <v>18973</v>
      </c>
      <c r="J19" s="151" t="s">
        <v>18973</v>
      </c>
      <c r="K19" s="151" t="s">
        <v>19824</v>
      </c>
      <c r="L19" s="151" t="s">
        <v>19824</v>
      </c>
      <c r="M19" s="151">
        <v>105</v>
      </c>
      <c r="N19" s="151">
        <v>266</v>
      </c>
      <c r="O19" s="151" t="s">
        <v>19824</v>
      </c>
      <c r="P19" s="151"/>
      <c r="Q19" s="151" t="s">
        <v>19824</v>
      </c>
      <c r="R19" s="151">
        <f t="shared" si="0"/>
        <v>2</v>
      </c>
    </row>
    <row r="20" spans="1:18" s="89" customFormat="1" ht="25.35" customHeight="1">
      <c r="A20" s="150" t="s">
        <v>693</v>
      </c>
      <c r="B20" s="150" t="s">
        <v>19853</v>
      </c>
      <c r="C20" s="150" t="s">
        <v>20261</v>
      </c>
      <c r="D20" s="152">
        <v>55543</v>
      </c>
      <c r="E20" s="150" t="s">
        <v>693</v>
      </c>
      <c r="F20" s="150" t="s">
        <v>19899</v>
      </c>
      <c r="G20" s="150" t="s">
        <v>18973</v>
      </c>
      <c r="H20" s="150" t="s">
        <v>18973</v>
      </c>
      <c r="I20" s="150"/>
      <c r="J20" s="150"/>
      <c r="K20" s="150" t="s">
        <v>19824</v>
      </c>
      <c r="L20" s="150" t="s">
        <v>19824</v>
      </c>
      <c r="M20" s="150">
        <v>90</v>
      </c>
      <c r="N20" s="150">
        <v>28</v>
      </c>
      <c r="O20" s="150" t="s">
        <v>19824</v>
      </c>
      <c r="P20" s="150" t="s">
        <v>19824</v>
      </c>
      <c r="Q20" s="150" t="s">
        <v>19824</v>
      </c>
      <c r="R20" s="150">
        <f t="shared" si="0"/>
        <v>2</v>
      </c>
    </row>
    <row r="21" spans="1:18" s="89" customFormat="1" ht="25.35" customHeight="1">
      <c r="A21" s="151" t="s">
        <v>20259</v>
      </c>
      <c r="B21" s="151" t="s">
        <v>19853</v>
      </c>
      <c r="C21" s="151" t="s">
        <v>20260</v>
      </c>
      <c r="D21" s="152">
        <v>57334</v>
      </c>
      <c r="E21" s="151" t="s">
        <v>20259</v>
      </c>
      <c r="F21" s="151" t="s">
        <v>19846</v>
      </c>
      <c r="G21" s="151" t="s">
        <v>18973</v>
      </c>
      <c r="H21" s="151" t="s">
        <v>18973</v>
      </c>
      <c r="I21" s="151"/>
      <c r="J21" s="151"/>
      <c r="K21" s="151" t="s">
        <v>19824</v>
      </c>
      <c r="L21" s="151" t="s">
        <v>19824</v>
      </c>
      <c r="M21" s="151">
        <v>170</v>
      </c>
      <c r="N21" s="151">
        <v>3</v>
      </c>
      <c r="O21" s="151" t="s">
        <v>19824</v>
      </c>
      <c r="P21" s="151" t="s">
        <v>19824</v>
      </c>
      <c r="Q21" s="151" t="s">
        <v>19824</v>
      </c>
      <c r="R21" s="151">
        <f t="shared" si="0"/>
        <v>2</v>
      </c>
    </row>
    <row r="22" spans="1:18" s="89" customFormat="1" ht="25.35" customHeight="1">
      <c r="A22" s="150" t="s">
        <v>20257</v>
      </c>
      <c r="B22" s="150" t="s">
        <v>19876</v>
      </c>
      <c r="C22" s="150" t="s">
        <v>20258</v>
      </c>
      <c r="D22" s="152">
        <v>96050</v>
      </c>
      <c r="E22" s="150" t="s">
        <v>20257</v>
      </c>
      <c r="F22" s="150" t="s">
        <v>19851</v>
      </c>
      <c r="G22" s="150" t="s">
        <v>18973</v>
      </c>
      <c r="H22" s="150" t="s">
        <v>18973</v>
      </c>
      <c r="I22" s="150"/>
      <c r="J22" s="150"/>
      <c r="K22" s="150" t="s">
        <v>18973</v>
      </c>
      <c r="L22" s="150" t="s">
        <v>19824</v>
      </c>
      <c r="M22" s="150">
        <v>234</v>
      </c>
      <c r="N22" s="150">
        <v>291</v>
      </c>
      <c r="O22" s="150" t="s">
        <v>18973</v>
      </c>
      <c r="P22" s="150" t="s">
        <v>20253</v>
      </c>
      <c r="Q22" s="150" t="s">
        <v>19824</v>
      </c>
      <c r="R22" s="150">
        <f t="shared" si="0"/>
        <v>2</v>
      </c>
    </row>
    <row r="23" spans="1:18" s="89" customFormat="1" ht="25.35" customHeight="1">
      <c r="A23" s="151" t="s">
        <v>20255</v>
      </c>
      <c r="B23" s="151" t="s">
        <v>19876</v>
      </c>
      <c r="C23" s="151" t="s">
        <v>20256</v>
      </c>
      <c r="D23" s="152">
        <v>95444</v>
      </c>
      <c r="E23" s="151" t="s">
        <v>20255</v>
      </c>
      <c r="F23" s="151" t="s">
        <v>19851</v>
      </c>
      <c r="G23" s="151" t="s">
        <v>18973</v>
      </c>
      <c r="H23" s="151" t="s">
        <v>18973</v>
      </c>
      <c r="I23" s="151"/>
      <c r="J23" s="151"/>
      <c r="K23" s="151" t="s">
        <v>18973</v>
      </c>
      <c r="L23" s="151"/>
      <c r="M23" s="151">
        <v>270</v>
      </c>
      <c r="N23" s="151" t="s">
        <v>20254</v>
      </c>
      <c r="O23" s="151" t="s">
        <v>19824</v>
      </c>
      <c r="P23" s="151" t="s">
        <v>20253</v>
      </c>
      <c r="Q23" s="151" t="s">
        <v>19824</v>
      </c>
      <c r="R23" s="151">
        <f t="shared" si="0"/>
        <v>2</v>
      </c>
    </row>
    <row r="24" spans="1:18" s="89" customFormat="1" ht="25.35" customHeight="1">
      <c r="A24" s="150" t="s">
        <v>20251</v>
      </c>
      <c r="B24" s="150" t="s">
        <v>19853</v>
      </c>
      <c r="C24" s="150" t="s">
        <v>20252</v>
      </c>
      <c r="D24" s="152">
        <v>36179</v>
      </c>
      <c r="E24" s="150" t="s">
        <v>20251</v>
      </c>
      <c r="F24" s="150" t="s">
        <v>19912</v>
      </c>
      <c r="G24" s="150" t="s">
        <v>18973</v>
      </c>
      <c r="H24" s="150" t="s">
        <v>19824</v>
      </c>
      <c r="I24" s="150"/>
      <c r="J24" s="150"/>
      <c r="K24" s="150" t="s">
        <v>19824</v>
      </c>
      <c r="L24" s="150" t="s">
        <v>18973</v>
      </c>
      <c r="M24" s="150">
        <v>150</v>
      </c>
      <c r="N24" s="150">
        <v>34</v>
      </c>
      <c r="O24" s="150" t="s">
        <v>18973</v>
      </c>
      <c r="P24" s="150" t="s">
        <v>20250</v>
      </c>
      <c r="Q24" s="150" t="s">
        <v>20249</v>
      </c>
      <c r="R24" s="150">
        <f t="shared" si="0"/>
        <v>2</v>
      </c>
    </row>
    <row r="25" spans="1:18" s="89" customFormat="1" ht="25.35" customHeight="1">
      <c r="A25" s="151" t="s">
        <v>20248</v>
      </c>
      <c r="B25" s="151" t="s">
        <v>19843</v>
      </c>
      <c r="C25" s="151" t="s">
        <v>20247</v>
      </c>
      <c r="D25" s="152">
        <v>13053</v>
      </c>
      <c r="E25" s="151" t="s">
        <v>380</v>
      </c>
      <c r="F25" s="151" t="s">
        <v>380</v>
      </c>
      <c r="G25" s="151" t="s">
        <v>18973</v>
      </c>
      <c r="H25" s="151" t="s">
        <v>19839</v>
      </c>
      <c r="I25" s="151"/>
      <c r="J25" s="151"/>
      <c r="K25" s="151" t="s">
        <v>19824</v>
      </c>
      <c r="L25" s="151"/>
      <c r="M25" s="151">
        <v>80</v>
      </c>
      <c r="N25" s="151">
        <v>212</v>
      </c>
      <c r="O25" s="151" t="s">
        <v>19824</v>
      </c>
      <c r="P25" s="151" t="s">
        <v>19824</v>
      </c>
      <c r="Q25" s="151" t="s">
        <v>19824</v>
      </c>
      <c r="R25" s="151">
        <f t="shared" si="0"/>
        <v>2</v>
      </c>
    </row>
    <row r="26" spans="1:18" s="89" customFormat="1" ht="25.35" customHeight="1">
      <c r="A26" s="150" t="s">
        <v>20246</v>
      </c>
      <c r="B26" s="150" t="s">
        <v>19843</v>
      </c>
      <c r="C26" s="150" t="s">
        <v>20245</v>
      </c>
      <c r="D26" s="152">
        <v>10317</v>
      </c>
      <c r="E26" s="150" t="s">
        <v>380</v>
      </c>
      <c r="F26" s="150" t="s">
        <v>380</v>
      </c>
      <c r="G26" s="150" t="s">
        <v>18973</v>
      </c>
      <c r="H26" s="150" t="s">
        <v>18973</v>
      </c>
      <c r="I26" s="150"/>
      <c r="J26" s="150"/>
      <c r="K26" s="150" t="s">
        <v>19824</v>
      </c>
      <c r="L26" s="150"/>
      <c r="M26" s="150">
        <v>210</v>
      </c>
      <c r="N26" s="150" t="s">
        <v>20244</v>
      </c>
      <c r="O26" s="150" t="s">
        <v>19824</v>
      </c>
      <c r="P26" s="150" t="s">
        <v>19956</v>
      </c>
      <c r="Q26" s="150" t="s">
        <v>19824</v>
      </c>
      <c r="R26" s="150">
        <f t="shared" si="0"/>
        <v>2</v>
      </c>
    </row>
    <row r="27" spans="1:18" s="89" customFormat="1" ht="25.35" customHeight="1">
      <c r="A27" s="151" t="s">
        <v>20242</v>
      </c>
      <c r="B27" s="151" t="s">
        <v>19849</v>
      </c>
      <c r="C27" s="151" t="s">
        <v>20243</v>
      </c>
      <c r="D27" s="152">
        <v>59909</v>
      </c>
      <c r="E27" s="151" t="s">
        <v>20242</v>
      </c>
      <c r="F27" s="151" t="s">
        <v>19846</v>
      </c>
      <c r="G27" s="151" t="s">
        <v>18973</v>
      </c>
      <c r="H27" s="151" t="s">
        <v>18973</v>
      </c>
      <c r="I27" s="151"/>
      <c r="J27" s="151"/>
      <c r="K27" s="151" t="s">
        <v>18973</v>
      </c>
      <c r="L27" s="151"/>
      <c r="M27" s="151">
        <v>288</v>
      </c>
      <c r="N27" s="151">
        <v>11</v>
      </c>
      <c r="O27" s="151" t="s">
        <v>19824</v>
      </c>
      <c r="P27" s="151" t="s">
        <v>19824</v>
      </c>
      <c r="Q27" s="151" t="s">
        <v>19824</v>
      </c>
      <c r="R27" s="151">
        <f t="shared" si="0"/>
        <v>2</v>
      </c>
    </row>
    <row r="28" spans="1:18" s="89" customFormat="1" ht="25.35" customHeight="1">
      <c r="A28" s="150" t="s">
        <v>20240</v>
      </c>
      <c r="B28" s="150" t="s">
        <v>19849</v>
      </c>
      <c r="C28" s="150" t="s">
        <v>20241</v>
      </c>
      <c r="D28" s="152">
        <v>57518</v>
      </c>
      <c r="E28" s="150" t="s">
        <v>20240</v>
      </c>
      <c r="F28" s="150" t="s">
        <v>19899</v>
      </c>
      <c r="G28" s="150" t="s">
        <v>18973</v>
      </c>
      <c r="H28" s="150" t="s">
        <v>19839</v>
      </c>
      <c r="I28" s="150"/>
      <c r="J28" s="150"/>
      <c r="K28" s="150" t="s">
        <v>19824</v>
      </c>
      <c r="L28" s="150" t="s">
        <v>19824</v>
      </c>
      <c r="M28" s="150">
        <v>490</v>
      </c>
      <c r="N28" s="150">
        <v>113</v>
      </c>
      <c r="O28" s="150" t="s">
        <v>19824</v>
      </c>
      <c r="P28" s="150" t="s">
        <v>19824</v>
      </c>
      <c r="Q28" s="150" t="s">
        <v>19824</v>
      </c>
      <c r="R28" s="150">
        <f t="shared" si="0"/>
        <v>2</v>
      </c>
    </row>
    <row r="29" spans="1:18" s="89" customFormat="1" ht="25.35" customHeight="1">
      <c r="A29" s="151" t="s">
        <v>20238</v>
      </c>
      <c r="B29" s="151" t="s">
        <v>19849</v>
      </c>
      <c r="C29" s="151" t="s">
        <v>20239</v>
      </c>
      <c r="D29" s="152">
        <v>33602</v>
      </c>
      <c r="E29" s="151" t="s">
        <v>20238</v>
      </c>
      <c r="F29" s="151" t="s">
        <v>19846</v>
      </c>
      <c r="G29" s="151" t="s">
        <v>18973</v>
      </c>
      <c r="H29" s="151" t="s">
        <v>19824</v>
      </c>
      <c r="I29" s="151"/>
      <c r="J29" s="151"/>
      <c r="K29" s="151" t="s">
        <v>19824</v>
      </c>
      <c r="L29" s="151" t="s">
        <v>19824</v>
      </c>
      <c r="M29" s="151">
        <v>127</v>
      </c>
      <c r="N29" s="151">
        <v>63</v>
      </c>
      <c r="O29" s="151" t="s">
        <v>19824</v>
      </c>
      <c r="P29" s="151" t="s">
        <v>19824</v>
      </c>
      <c r="Q29" s="151" t="s">
        <v>19824</v>
      </c>
      <c r="R29" s="151">
        <f t="shared" si="0"/>
        <v>2</v>
      </c>
    </row>
    <row r="30" spans="1:18" s="89" customFormat="1" ht="25.35" customHeight="1">
      <c r="A30" s="150" t="s">
        <v>20237</v>
      </c>
      <c r="B30" s="150" t="s">
        <v>19864</v>
      </c>
      <c r="C30" s="150" t="s">
        <v>20236</v>
      </c>
      <c r="D30" s="152">
        <v>26919</v>
      </c>
      <c r="E30" s="150" t="s">
        <v>20235</v>
      </c>
      <c r="F30" s="150" t="s">
        <v>19926</v>
      </c>
      <c r="G30" s="150" t="s">
        <v>18973</v>
      </c>
      <c r="H30" s="150" t="s">
        <v>19839</v>
      </c>
      <c r="I30" s="150"/>
      <c r="J30" s="150"/>
      <c r="K30" s="150" t="s">
        <v>19824</v>
      </c>
      <c r="L30" s="150" t="s">
        <v>19824</v>
      </c>
      <c r="M30" s="150">
        <v>70</v>
      </c>
      <c r="N30" s="150">
        <v>31</v>
      </c>
      <c r="O30" s="150" t="s">
        <v>19824</v>
      </c>
      <c r="P30" s="150" t="s">
        <v>19824</v>
      </c>
      <c r="Q30" s="150" t="s">
        <v>19824</v>
      </c>
      <c r="R30" s="150">
        <f t="shared" si="0"/>
        <v>2</v>
      </c>
    </row>
    <row r="31" spans="1:18" s="89" customFormat="1" ht="25.35" customHeight="1">
      <c r="A31" s="151" t="s">
        <v>20234</v>
      </c>
      <c r="B31" s="151" t="s">
        <v>19864</v>
      </c>
      <c r="C31" s="151" t="s">
        <v>20233</v>
      </c>
      <c r="D31" s="152">
        <v>38126</v>
      </c>
      <c r="E31" s="151" t="s">
        <v>491</v>
      </c>
      <c r="F31" s="151" t="s">
        <v>19926</v>
      </c>
      <c r="G31" s="151" t="s">
        <v>18973</v>
      </c>
      <c r="H31" s="151" t="s">
        <v>18973</v>
      </c>
      <c r="I31" s="151"/>
      <c r="J31" s="151"/>
      <c r="K31" s="151" t="s">
        <v>19824</v>
      </c>
      <c r="L31" s="151" t="s">
        <v>18973</v>
      </c>
      <c r="M31" s="151">
        <v>150</v>
      </c>
      <c r="N31" s="151" t="s">
        <v>20232</v>
      </c>
      <c r="O31" s="151" t="s">
        <v>19824</v>
      </c>
      <c r="P31" s="151" t="s">
        <v>20231</v>
      </c>
      <c r="Q31" s="151" t="s">
        <v>20230</v>
      </c>
      <c r="R31" s="151">
        <f t="shared" si="0"/>
        <v>2</v>
      </c>
    </row>
    <row r="32" spans="1:18" s="89" customFormat="1" ht="25.35" customHeight="1">
      <c r="A32" s="150" t="s">
        <v>20229</v>
      </c>
      <c r="B32" s="150" t="s">
        <v>19864</v>
      </c>
      <c r="C32" s="150" t="s">
        <v>20228</v>
      </c>
      <c r="D32" s="152">
        <v>38126</v>
      </c>
      <c r="E32" s="150" t="s">
        <v>491</v>
      </c>
      <c r="F32" s="150" t="s">
        <v>19926</v>
      </c>
      <c r="G32" s="150" t="s">
        <v>18973</v>
      </c>
      <c r="H32" s="150" t="s">
        <v>19824</v>
      </c>
      <c r="I32" s="150"/>
      <c r="J32" s="150"/>
      <c r="K32" s="150" t="s">
        <v>19824</v>
      </c>
      <c r="L32" s="150" t="s">
        <v>18973</v>
      </c>
      <c r="M32" s="150">
        <v>90</v>
      </c>
      <c r="N32" s="150">
        <v>396</v>
      </c>
      <c r="O32" s="150" t="s">
        <v>19824</v>
      </c>
      <c r="P32" s="150" t="s">
        <v>19845</v>
      </c>
      <c r="Q32" s="150" t="s">
        <v>19824</v>
      </c>
      <c r="R32" s="150">
        <f t="shared" si="0"/>
        <v>2</v>
      </c>
    </row>
    <row r="33" spans="1:18" s="89" customFormat="1" ht="25.35" customHeight="1">
      <c r="A33" s="151" t="s">
        <v>20227</v>
      </c>
      <c r="B33" s="151" t="s">
        <v>19864</v>
      </c>
      <c r="C33" s="151" t="s">
        <v>20226</v>
      </c>
      <c r="D33" s="152">
        <v>28215</v>
      </c>
      <c r="E33" s="151" t="s">
        <v>417</v>
      </c>
      <c r="F33" s="151" t="s">
        <v>417</v>
      </c>
      <c r="G33" s="151" t="s">
        <v>18973</v>
      </c>
      <c r="H33" s="151" t="s">
        <v>18973</v>
      </c>
      <c r="I33" s="151"/>
      <c r="J33" s="151"/>
      <c r="K33" s="151" t="s">
        <v>19824</v>
      </c>
      <c r="L33" s="151" t="s">
        <v>19824</v>
      </c>
      <c r="M33" s="151">
        <v>224</v>
      </c>
      <c r="N33" s="151">
        <v>161</v>
      </c>
      <c r="O33" s="151" t="s">
        <v>19824</v>
      </c>
      <c r="P33" s="151" t="s">
        <v>19824</v>
      </c>
      <c r="Q33" s="151" t="s">
        <v>19824</v>
      </c>
      <c r="R33" s="151">
        <f t="shared" si="0"/>
        <v>2</v>
      </c>
    </row>
    <row r="34" spans="1:18" s="89" customFormat="1" ht="25.35" customHeight="1">
      <c r="A34" s="150" t="s">
        <v>20225</v>
      </c>
      <c r="B34" s="150" t="s">
        <v>19864</v>
      </c>
      <c r="C34" s="150" t="s">
        <v>20224</v>
      </c>
      <c r="D34" s="152">
        <v>28023</v>
      </c>
      <c r="E34" s="150" t="s">
        <v>417</v>
      </c>
      <c r="F34" s="150" t="s">
        <v>417</v>
      </c>
      <c r="G34" s="150" t="s">
        <v>18973</v>
      </c>
      <c r="H34" s="150" t="s">
        <v>19839</v>
      </c>
      <c r="I34" s="150"/>
      <c r="J34" s="150"/>
      <c r="K34" s="150" t="s">
        <v>19824</v>
      </c>
      <c r="L34" s="150" t="s">
        <v>18973</v>
      </c>
      <c r="M34" s="150">
        <v>77</v>
      </c>
      <c r="N34" s="150">
        <v>156</v>
      </c>
      <c r="O34" s="150" t="s">
        <v>19824</v>
      </c>
      <c r="P34" s="150" t="s">
        <v>19824</v>
      </c>
      <c r="Q34" s="150" t="s">
        <v>19824</v>
      </c>
      <c r="R34" s="150">
        <f t="shared" si="0"/>
        <v>2</v>
      </c>
    </row>
    <row r="35" spans="1:18" s="89" customFormat="1" ht="25.35" customHeight="1">
      <c r="A35" s="151" t="s">
        <v>20223</v>
      </c>
      <c r="B35" s="151" t="s">
        <v>19864</v>
      </c>
      <c r="C35" s="151" t="s">
        <v>20222</v>
      </c>
      <c r="D35" s="152">
        <v>27570</v>
      </c>
      <c r="E35" s="151" t="s">
        <v>20221</v>
      </c>
      <c r="F35" s="151" t="s">
        <v>417</v>
      </c>
      <c r="G35" s="151" t="s">
        <v>18973</v>
      </c>
      <c r="H35" s="151" t="s">
        <v>19839</v>
      </c>
      <c r="I35" s="151"/>
      <c r="J35" s="151"/>
      <c r="K35" s="151" t="s">
        <v>19824</v>
      </c>
      <c r="L35" s="151" t="s">
        <v>19824</v>
      </c>
      <c r="M35" s="151">
        <v>100</v>
      </c>
      <c r="N35" s="151">
        <v>122</v>
      </c>
      <c r="O35" s="151" t="s">
        <v>19824</v>
      </c>
      <c r="P35" s="151" t="s">
        <v>19824</v>
      </c>
      <c r="Q35" s="151" t="s">
        <v>19824</v>
      </c>
      <c r="R35" s="151">
        <f t="shared" si="0"/>
        <v>2</v>
      </c>
    </row>
    <row r="36" spans="1:18" s="89" customFormat="1" ht="25.35" customHeight="1">
      <c r="A36" s="150" t="s">
        <v>20219</v>
      </c>
      <c r="B36" s="150" t="s">
        <v>19876</v>
      </c>
      <c r="C36" s="150" t="s">
        <v>20220</v>
      </c>
      <c r="D36" s="152">
        <v>86807</v>
      </c>
      <c r="E36" s="150" t="s">
        <v>20219</v>
      </c>
      <c r="F36" s="150" t="s">
        <v>19851</v>
      </c>
      <c r="G36" s="150" t="s">
        <v>18973</v>
      </c>
      <c r="H36" s="150" t="s">
        <v>18973</v>
      </c>
      <c r="I36" s="150"/>
      <c r="J36" s="150"/>
      <c r="K36" s="150" t="s">
        <v>18973</v>
      </c>
      <c r="L36" s="150" t="s">
        <v>19824</v>
      </c>
      <c r="M36" s="150">
        <v>210</v>
      </c>
      <c r="N36" s="150">
        <v>501</v>
      </c>
      <c r="O36" s="150" t="s">
        <v>19824</v>
      </c>
      <c r="P36" s="150"/>
      <c r="Q36" s="150" t="s">
        <v>19824</v>
      </c>
      <c r="R36" s="150">
        <f t="shared" si="0"/>
        <v>2</v>
      </c>
    </row>
    <row r="37" spans="1:18" s="89" customFormat="1" ht="25.35" customHeight="1">
      <c r="A37" s="151" t="s">
        <v>20217</v>
      </c>
      <c r="B37" s="151" t="s">
        <v>19876</v>
      </c>
      <c r="C37" s="151" t="s">
        <v>20218</v>
      </c>
      <c r="D37" s="152">
        <v>93413</v>
      </c>
      <c r="E37" s="151" t="s">
        <v>20217</v>
      </c>
      <c r="F37" s="151" t="s">
        <v>19851</v>
      </c>
      <c r="G37" s="151" t="s">
        <v>18973</v>
      </c>
      <c r="H37" s="151" t="s">
        <v>18973</v>
      </c>
      <c r="I37" s="151"/>
      <c r="J37" s="151"/>
      <c r="K37" s="151" t="s">
        <v>19824</v>
      </c>
      <c r="L37" s="151" t="s">
        <v>19824</v>
      </c>
      <c r="M37" s="151">
        <v>270</v>
      </c>
      <c r="N37" s="151">
        <v>11</v>
      </c>
      <c r="O37" s="151" t="s">
        <v>19824</v>
      </c>
      <c r="P37" s="151" t="s">
        <v>19845</v>
      </c>
      <c r="Q37" s="151" t="s">
        <v>19824</v>
      </c>
      <c r="R37" s="151">
        <f t="shared" si="0"/>
        <v>2</v>
      </c>
    </row>
    <row r="38" spans="1:18" s="89" customFormat="1" ht="25.35" customHeight="1">
      <c r="A38" s="150" t="s">
        <v>779</v>
      </c>
      <c r="B38" s="150" t="s">
        <v>19829</v>
      </c>
      <c r="C38" s="150" t="s">
        <v>20216</v>
      </c>
      <c r="D38" s="152" t="s">
        <v>1224</v>
      </c>
      <c r="E38" s="150" t="s">
        <v>779</v>
      </c>
      <c r="F38" s="150" t="s">
        <v>19826</v>
      </c>
      <c r="G38" s="150" t="s">
        <v>18973</v>
      </c>
      <c r="H38" s="150" t="s">
        <v>18973</v>
      </c>
      <c r="I38" s="150"/>
      <c r="J38" s="150"/>
      <c r="K38" s="150" t="s">
        <v>19824</v>
      </c>
      <c r="L38" s="150" t="s">
        <v>19824</v>
      </c>
      <c r="M38" s="150">
        <v>50</v>
      </c>
      <c r="N38" s="150">
        <v>219</v>
      </c>
      <c r="O38" s="150" t="s">
        <v>18973</v>
      </c>
      <c r="P38" s="150" t="s">
        <v>19824</v>
      </c>
      <c r="Q38" s="150" t="s">
        <v>19824</v>
      </c>
      <c r="R38" s="150">
        <f t="shared" si="0"/>
        <v>2</v>
      </c>
    </row>
    <row r="39" spans="1:18" s="89" customFormat="1" ht="25.35" customHeight="1">
      <c r="A39" s="151" t="s">
        <v>20215</v>
      </c>
      <c r="B39" s="151" t="s">
        <v>19853</v>
      </c>
      <c r="C39" s="151" t="s">
        <v>20214</v>
      </c>
      <c r="D39" s="152">
        <v>56812</v>
      </c>
      <c r="E39" s="151" t="s">
        <v>20213</v>
      </c>
      <c r="F39" s="151" t="s">
        <v>19899</v>
      </c>
      <c r="G39" s="151" t="s">
        <v>18973</v>
      </c>
      <c r="H39" s="151" t="s">
        <v>19839</v>
      </c>
      <c r="I39" s="151"/>
      <c r="J39" s="151"/>
      <c r="K39" s="151" t="s">
        <v>19824</v>
      </c>
      <c r="L39" s="151" t="s">
        <v>19824</v>
      </c>
      <c r="M39" s="151">
        <v>335</v>
      </c>
      <c r="N39" s="151">
        <v>9</v>
      </c>
      <c r="O39" s="151" t="s">
        <v>19824</v>
      </c>
      <c r="P39" s="151" t="s">
        <v>19824</v>
      </c>
      <c r="Q39" s="151" t="s">
        <v>19824</v>
      </c>
      <c r="R39" s="151">
        <f t="shared" si="0"/>
        <v>2</v>
      </c>
    </row>
    <row r="40" spans="1:18" s="89" customFormat="1" ht="25.35" customHeight="1">
      <c r="A40" s="150" t="s">
        <v>641</v>
      </c>
      <c r="B40" s="150" t="s">
        <v>19849</v>
      </c>
      <c r="C40" s="150" t="s">
        <v>20212</v>
      </c>
      <c r="D40" s="152">
        <v>48653</v>
      </c>
      <c r="E40" s="150" t="s">
        <v>641</v>
      </c>
      <c r="F40" s="150" t="s">
        <v>19846</v>
      </c>
      <c r="G40" s="150" t="s">
        <v>18973</v>
      </c>
      <c r="H40" s="150" t="s">
        <v>18973</v>
      </c>
      <c r="I40" s="150"/>
      <c r="J40" s="150"/>
      <c r="K40" s="150" t="s">
        <v>19824</v>
      </c>
      <c r="L40" s="150" t="s">
        <v>19824</v>
      </c>
      <c r="M40" s="150">
        <v>253</v>
      </c>
      <c r="N40" s="150">
        <v>31</v>
      </c>
      <c r="O40" s="150" t="s">
        <v>19824</v>
      </c>
      <c r="P40" s="150" t="s">
        <v>19824</v>
      </c>
      <c r="Q40" s="150" t="s">
        <v>19824</v>
      </c>
      <c r="R40" s="150">
        <f t="shared" si="0"/>
        <v>2</v>
      </c>
    </row>
    <row r="41" spans="1:18" s="89" customFormat="1" ht="25.35" customHeight="1">
      <c r="A41" s="151" t="s">
        <v>20209</v>
      </c>
      <c r="B41" s="151" t="s">
        <v>19858</v>
      </c>
      <c r="C41" s="151" t="s">
        <v>20211</v>
      </c>
      <c r="D41" s="152" t="s">
        <v>20210</v>
      </c>
      <c r="E41" s="151" t="s">
        <v>20209</v>
      </c>
      <c r="F41" s="151" t="s">
        <v>19840</v>
      </c>
      <c r="G41" s="151" t="s">
        <v>18973</v>
      </c>
      <c r="H41" s="151" t="s">
        <v>18973</v>
      </c>
      <c r="I41" s="151"/>
      <c r="J41" s="151"/>
      <c r="K41" s="151" t="s">
        <v>19824</v>
      </c>
      <c r="L41" s="151"/>
      <c r="M41" s="151">
        <v>180</v>
      </c>
      <c r="N41" s="151" t="s">
        <v>20208</v>
      </c>
      <c r="O41" s="151" t="s">
        <v>19824</v>
      </c>
      <c r="P41" s="151" t="s">
        <v>20207</v>
      </c>
      <c r="Q41" s="151" t="s">
        <v>20206</v>
      </c>
      <c r="R41" s="151">
        <f t="shared" si="0"/>
        <v>2</v>
      </c>
    </row>
    <row r="42" spans="1:18" s="89" customFormat="1" ht="25.35" customHeight="1">
      <c r="A42" s="150" t="s">
        <v>20204</v>
      </c>
      <c r="B42" s="150" t="s">
        <v>19885</v>
      </c>
      <c r="C42" s="150" t="s">
        <v>20205</v>
      </c>
      <c r="D42" s="152">
        <v>74564</v>
      </c>
      <c r="E42" s="150" t="s">
        <v>20204</v>
      </c>
      <c r="F42" s="150" t="s">
        <v>19883</v>
      </c>
      <c r="G42" s="150" t="s">
        <v>18973</v>
      </c>
      <c r="H42" s="150" t="s">
        <v>18973</v>
      </c>
      <c r="I42" s="150"/>
      <c r="J42" s="150"/>
      <c r="K42" s="150" t="s">
        <v>19824</v>
      </c>
      <c r="L42" s="150" t="s">
        <v>18973</v>
      </c>
      <c r="M42" s="150">
        <v>160</v>
      </c>
      <c r="N42" s="150">
        <v>71</v>
      </c>
      <c r="O42" s="150" t="s">
        <v>19824</v>
      </c>
      <c r="P42" s="150" t="s">
        <v>19824</v>
      </c>
      <c r="Q42" s="150" t="s">
        <v>19824</v>
      </c>
      <c r="R42" s="150">
        <f t="shared" si="0"/>
        <v>2</v>
      </c>
    </row>
    <row r="43" spans="1:18" s="89" customFormat="1" ht="25.35" customHeight="1">
      <c r="A43" s="151" t="s">
        <v>531</v>
      </c>
      <c r="B43" s="151" t="s">
        <v>19864</v>
      </c>
      <c r="C43" s="151" t="s">
        <v>20203</v>
      </c>
      <c r="D43" s="152">
        <v>27472</v>
      </c>
      <c r="E43" s="151" t="s">
        <v>531</v>
      </c>
      <c r="F43" s="151" t="s">
        <v>19926</v>
      </c>
      <c r="G43" s="151" t="s">
        <v>18973</v>
      </c>
      <c r="H43" s="151" t="s">
        <v>18973</v>
      </c>
      <c r="I43" s="151"/>
      <c r="J43" s="151"/>
      <c r="K43" s="151" t="s">
        <v>19824</v>
      </c>
      <c r="L43" s="151" t="s">
        <v>19824</v>
      </c>
      <c r="M43" s="151">
        <v>208</v>
      </c>
      <c r="N43" s="151">
        <v>8</v>
      </c>
      <c r="O43" s="151" t="s">
        <v>19824</v>
      </c>
      <c r="P43" s="151" t="s">
        <v>19956</v>
      </c>
      <c r="Q43" s="151" t="s">
        <v>19824</v>
      </c>
      <c r="R43" s="151">
        <f t="shared" si="0"/>
        <v>2</v>
      </c>
    </row>
    <row r="44" spans="1:18" s="89" customFormat="1" ht="25.35" customHeight="1">
      <c r="A44" s="150" t="s">
        <v>20201</v>
      </c>
      <c r="B44" s="150" t="s">
        <v>19853</v>
      </c>
      <c r="C44" s="150" t="s">
        <v>20202</v>
      </c>
      <c r="D44" s="152">
        <v>64293</v>
      </c>
      <c r="E44" s="150" t="s">
        <v>20201</v>
      </c>
      <c r="F44" s="150" t="s">
        <v>19912</v>
      </c>
      <c r="G44" s="150" t="s">
        <v>18973</v>
      </c>
      <c r="H44" s="150" t="s">
        <v>18973</v>
      </c>
      <c r="I44" s="150"/>
      <c r="J44" s="150"/>
      <c r="K44" s="150" t="s">
        <v>19824</v>
      </c>
      <c r="L44" s="150" t="s">
        <v>18973</v>
      </c>
      <c r="M44" s="150">
        <v>292</v>
      </c>
      <c r="N44" s="150">
        <v>57</v>
      </c>
      <c r="O44" s="150"/>
      <c r="P44" s="150"/>
      <c r="Q44" s="150" t="s">
        <v>19824</v>
      </c>
      <c r="R44" s="150">
        <f t="shared" si="0"/>
        <v>2</v>
      </c>
    </row>
    <row r="45" spans="1:18" s="89" customFormat="1" ht="25.35" customHeight="1">
      <c r="A45" s="151" t="s">
        <v>20198</v>
      </c>
      <c r="B45" s="151" t="s">
        <v>19829</v>
      </c>
      <c r="C45" s="151" t="s">
        <v>20200</v>
      </c>
      <c r="D45" s="152" t="s">
        <v>20199</v>
      </c>
      <c r="E45" s="151" t="s">
        <v>20198</v>
      </c>
      <c r="F45" s="151" t="s">
        <v>19835</v>
      </c>
      <c r="G45" s="151" t="s">
        <v>18973</v>
      </c>
      <c r="H45" s="151" t="s">
        <v>18973</v>
      </c>
      <c r="I45" s="151"/>
      <c r="J45" s="151"/>
      <c r="K45" s="151" t="s">
        <v>19824</v>
      </c>
      <c r="L45" s="151" t="s">
        <v>19824</v>
      </c>
      <c r="M45" s="151">
        <v>160</v>
      </c>
      <c r="N45" s="151">
        <v>71</v>
      </c>
      <c r="O45" s="151" t="s">
        <v>18973</v>
      </c>
      <c r="P45" s="151" t="s">
        <v>19824</v>
      </c>
      <c r="Q45" s="151" t="s">
        <v>19824</v>
      </c>
      <c r="R45" s="151">
        <f t="shared" si="0"/>
        <v>2</v>
      </c>
    </row>
    <row r="46" spans="1:18" s="89" customFormat="1" ht="25.35" customHeight="1">
      <c r="A46" s="150" t="s">
        <v>20197</v>
      </c>
      <c r="B46" s="150" t="s">
        <v>19849</v>
      </c>
      <c r="C46" s="150" t="s">
        <v>20196</v>
      </c>
      <c r="D46" s="152">
        <v>51645</v>
      </c>
      <c r="E46" s="150" t="s">
        <v>20195</v>
      </c>
      <c r="F46" s="150" t="s">
        <v>19846</v>
      </c>
      <c r="G46" s="150" t="s">
        <v>18973</v>
      </c>
      <c r="H46" s="150" t="s">
        <v>18973</v>
      </c>
      <c r="I46" s="150"/>
      <c r="J46" s="150"/>
      <c r="K46" s="150" t="s">
        <v>18973</v>
      </c>
      <c r="L46" s="150" t="s">
        <v>19824</v>
      </c>
      <c r="M46" s="150">
        <v>200</v>
      </c>
      <c r="N46" s="150">
        <v>16</v>
      </c>
      <c r="O46" s="150" t="s">
        <v>18973</v>
      </c>
      <c r="P46" s="150" t="s">
        <v>19869</v>
      </c>
      <c r="Q46" s="150" t="s">
        <v>19824</v>
      </c>
      <c r="R46" s="150">
        <f t="shared" si="0"/>
        <v>2</v>
      </c>
    </row>
    <row r="47" spans="1:18" s="89" customFormat="1" ht="25.35" customHeight="1">
      <c r="A47" s="151" t="s">
        <v>20194</v>
      </c>
      <c r="B47" s="151" t="s">
        <v>19849</v>
      </c>
      <c r="C47" s="151" t="s">
        <v>20193</v>
      </c>
      <c r="D47" s="152">
        <v>44145</v>
      </c>
      <c r="E47" s="151" t="s">
        <v>18994</v>
      </c>
      <c r="F47" s="151" t="s">
        <v>19846</v>
      </c>
      <c r="G47" s="151" t="s">
        <v>18973</v>
      </c>
      <c r="H47" s="151" t="s">
        <v>18973</v>
      </c>
      <c r="I47" s="151"/>
      <c r="J47" s="151"/>
      <c r="K47" s="151" t="s">
        <v>18973</v>
      </c>
      <c r="L47" s="151" t="s">
        <v>19824</v>
      </c>
      <c r="M47" s="151">
        <v>150</v>
      </c>
      <c r="N47" s="151">
        <v>411</v>
      </c>
      <c r="O47" s="151" t="s">
        <v>18973</v>
      </c>
      <c r="P47" s="151" t="s">
        <v>19824</v>
      </c>
      <c r="Q47" s="151" t="s">
        <v>19824</v>
      </c>
      <c r="R47" s="151">
        <f t="shared" si="0"/>
        <v>2</v>
      </c>
    </row>
    <row r="48" spans="1:18" s="89" customFormat="1" ht="25.35" customHeight="1">
      <c r="A48" s="150" t="s">
        <v>20192</v>
      </c>
      <c r="B48" s="150" t="s">
        <v>19829</v>
      </c>
      <c r="C48" s="150" t="s">
        <v>20191</v>
      </c>
      <c r="D48" s="152" t="s">
        <v>20190</v>
      </c>
      <c r="E48" s="150" t="s">
        <v>768</v>
      </c>
      <c r="F48" s="150" t="s">
        <v>19826</v>
      </c>
      <c r="G48" s="150" t="s">
        <v>18973</v>
      </c>
      <c r="H48" s="150" t="s">
        <v>19839</v>
      </c>
      <c r="I48" s="150"/>
      <c r="J48" s="150"/>
      <c r="K48" s="150" t="s">
        <v>19824</v>
      </c>
      <c r="L48" s="150" t="s">
        <v>19824</v>
      </c>
      <c r="M48" s="150">
        <v>90</v>
      </c>
      <c r="N48" s="150">
        <v>536</v>
      </c>
      <c r="O48" s="150" t="s">
        <v>18973</v>
      </c>
      <c r="P48" s="150" t="s">
        <v>19824</v>
      </c>
      <c r="Q48" s="150" t="s">
        <v>19824</v>
      </c>
      <c r="R48" s="150">
        <f t="shared" si="0"/>
        <v>2</v>
      </c>
    </row>
    <row r="49" spans="1:18" s="89" customFormat="1" ht="25.35" customHeight="1">
      <c r="A49" s="151" t="s">
        <v>20189</v>
      </c>
      <c r="B49" s="151" t="s">
        <v>19829</v>
      </c>
      <c r="C49" s="151" t="s">
        <v>20188</v>
      </c>
      <c r="D49" s="152" t="s">
        <v>1225</v>
      </c>
      <c r="E49" s="151" t="s">
        <v>768</v>
      </c>
      <c r="F49" s="151" t="s">
        <v>19826</v>
      </c>
      <c r="G49" s="151" t="s">
        <v>18973</v>
      </c>
      <c r="H49" s="151" t="s">
        <v>18973</v>
      </c>
      <c r="I49" s="151"/>
      <c r="J49" s="151"/>
      <c r="K49" s="151" t="s">
        <v>19824</v>
      </c>
      <c r="L49" s="151" t="s">
        <v>19824</v>
      </c>
      <c r="M49" s="151" t="s">
        <v>19824</v>
      </c>
      <c r="N49" s="151">
        <v>10</v>
      </c>
      <c r="O49" s="151" t="s">
        <v>19824</v>
      </c>
      <c r="P49" s="151" t="s">
        <v>19845</v>
      </c>
      <c r="Q49" s="151" t="s">
        <v>19824</v>
      </c>
      <c r="R49" s="151">
        <f t="shared" si="0"/>
        <v>2</v>
      </c>
    </row>
    <row r="50" spans="1:18" s="89" customFormat="1" ht="25.35" customHeight="1">
      <c r="A50" s="150" t="s">
        <v>580</v>
      </c>
      <c r="B50" s="150" t="s">
        <v>19849</v>
      </c>
      <c r="C50" s="150" t="s">
        <v>20187</v>
      </c>
      <c r="D50" s="152">
        <v>40591</v>
      </c>
      <c r="E50" s="150" t="s">
        <v>580</v>
      </c>
      <c r="F50" s="150" t="s">
        <v>19846</v>
      </c>
      <c r="G50" s="150" t="s">
        <v>18973</v>
      </c>
      <c r="H50" s="150" t="s">
        <v>18973</v>
      </c>
      <c r="I50" s="150"/>
      <c r="J50" s="150"/>
      <c r="K50" s="150" t="s">
        <v>19824</v>
      </c>
      <c r="L50" s="150" t="s">
        <v>18973</v>
      </c>
      <c r="M50" s="150">
        <v>165</v>
      </c>
      <c r="N50" s="150">
        <v>44</v>
      </c>
      <c r="O50" s="150" t="s">
        <v>19824</v>
      </c>
      <c r="P50" s="150" t="s">
        <v>19824</v>
      </c>
      <c r="Q50" s="150" t="s">
        <v>19824</v>
      </c>
      <c r="R50" s="150">
        <f t="shared" si="0"/>
        <v>2</v>
      </c>
    </row>
    <row r="51" spans="1:18" s="89" customFormat="1" ht="25.35" customHeight="1">
      <c r="A51" s="151" t="s">
        <v>20186</v>
      </c>
      <c r="B51" s="151" t="s">
        <v>19849</v>
      </c>
      <c r="C51" s="151" t="s">
        <v>20185</v>
      </c>
      <c r="D51" s="152">
        <v>47051</v>
      </c>
      <c r="E51" s="151" t="s">
        <v>1226</v>
      </c>
      <c r="F51" s="151" t="s">
        <v>19846</v>
      </c>
      <c r="G51" s="151" t="s">
        <v>18973</v>
      </c>
      <c r="H51" s="151" t="s">
        <v>18973</v>
      </c>
      <c r="I51" s="151"/>
      <c r="J51" s="151"/>
      <c r="K51" s="151" t="s">
        <v>19824</v>
      </c>
      <c r="L51" s="151" t="s">
        <v>19824</v>
      </c>
      <c r="M51" s="151">
        <v>60</v>
      </c>
      <c r="N51" s="151">
        <v>641</v>
      </c>
      <c r="O51" s="151"/>
      <c r="P51" s="151" t="s">
        <v>19824</v>
      </c>
      <c r="Q51" s="151" t="s">
        <v>19824</v>
      </c>
      <c r="R51" s="151">
        <f t="shared" si="0"/>
        <v>2</v>
      </c>
    </row>
    <row r="52" spans="1:18" s="89" customFormat="1" ht="25.35" customHeight="1">
      <c r="A52" s="150" t="s">
        <v>20184</v>
      </c>
      <c r="B52" s="150" t="s">
        <v>19849</v>
      </c>
      <c r="C52" s="150" t="s">
        <v>20183</v>
      </c>
      <c r="D52" s="152">
        <v>47137</v>
      </c>
      <c r="E52" s="150" t="s">
        <v>1226</v>
      </c>
      <c r="F52" s="150" t="s">
        <v>19846</v>
      </c>
      <c r="G52" s="150" t="s">
        <v>18973</v>
      </c>
      <c r="H52" s="150" t="s">
        <v>19824</v>
      </c>
      <c r="I52" s="150"/>
      <c r="J52" s="150"/>
      <c r="K52" s="150" t="s">
        <v>19824</v>
      </c>
      <c r="L52" s="150" t="s">
        <v>19824</v>
      </c>
      <c r="M52" s="150">
        <v>124</v>
      </c>
      <c r="N52" s="150">
        <v>125</v>
      </c>
      <c r="O52" s="150" t="s">
        <v>19824</v>
      </c>
      <c r="P52" s="150" t="s">
        <v>20134</v>
      </c>
      <c r="Q52" s="150" t="s">
        <v>19824</v>
      </c>
      <c r="R52" s="150">
        <f t="shared" si="0"/>
        <v>2</v>
      </c>
    </row>
    <row r="53" spans="1:18" s="89" customFormat="1" ht="25.35" customHeight="1">
      <c r="A53" s="151" t="s">
        <v>20181</v>
      </c>
      <c r="B53" s="151" t="s">
        <v>19864</v>
      </c>
      <c r="C53" s="151" t="s">
        <v>20182</v>
      </c>
      <c r="D53" s="152">
        <v>26725</v>
      </c>
      <c r="E53" s="151" t="s">
        <v>20181</v>
      </c>
      <c r="F53" s="151" t="s">
        <v>19926</v>
      </c>
      <c r="G53" s="151" t="s">
        <v>18973</v>
      </c>
      <c r="H53" s="151" t="s">
        <v>18973</v>
      </c>
      <c r="I53" s="151"/>
      <c r="J53" s="151"/>
      <c r="K53" s="151" t="s">
        <v>19824</v>
      </c>
      <c r="L53" s="151" t="s">
        <v>19824</v>
      </c>
      <c r="M53" s="151">
        <v>94</v>
      </c>
      <c r="N53" s="151">
        <v>247</v>
      </c>
      <c r="O53" s="151" t="s">
        <v>19824</v>
      </c>
      <c r="P53" s="151" t="s">
        <v>19824</v>
      </c>
      <c r="Q53" s="151" t="s">
        <v>19824</v>
      </c>
      <c r="R53" s="151">
        <f t="shared" si="0"/>
        <v>2</v>
      </c>
    </row>
    <row r="54" spans="1:18" s="89" customFormat="1" ht="25.35" customHeight="1">
      <c r="A54" s="150" t="s">
        <v>1227</v>
      </c>
      <c r="B54" s="150" t="s">
        <v>19829</v>
      </c>
      <c r="C54" s="150" t="s">
        <v>20180</v>
      </c>
      <c r="D54" s="152">
        <v>99085</v>
      </c>
      <c r="E54" s="150" t="s">
        <v>1227</v>
      </c>
      <c r="F54" s="150" t="s">
        <v>19870</v>
      </c>
      <c r="G54" s="150" t="s">
        <v>18973</v>
      </c>
      <c r="H54" s="150" t="s">
        <v>18973</v>
      </c>
      <c r="I54" s="150"/>
      <c r="J54" s="150"/>
      <c r="K54" s="150" t="s">
        <v>19824</v>
      </c>
      <c r="L54" s="150" t="s">
        <v>19824</v>
      </c>
      <c r="M54" s="150">
        <v>85</v>
      </c>
      <c r="N54" s="150" t="s">
        <v>20179</v>
      </c>
      <c r="O54" s="150" t="s">
        <v>18973</v>
      </c>
      <c r="P54" s="150" t="s">
        <v>19824</v>
      </c>
      <c r="Q54" s="150" t="s">
        <v>19824</v>
      </c>
      <c r="R54" s="150">
        <f t="shared" si="0"/>
        <v>2</v>
      </c>
    </row>
    <row r="55" spans="1:18" s="89" customFormat="1" ht="25.35" customHeight="1">
      <c r="A55" s="151" t="s">
        <v>622</v>
      </c>
      <c r="B55" s="151" t="s">
        <v>19849</v>
      </c>
      <c r="C55" s="151" t="s">
        <v>20178</v>
      </c>
      <c r="D55" s="152">
        <v>53879</v>
      </c>
      <c r="E55" s="151" t="s">
        <v>622</v>
      </c>
      <c r="F55" s="151" t="s">
        <v>19846</v>
      </c>
      <c r="G55" s="151" t="s">
        <v>18973</v>
      </c>
      <c r="H55" s="151" t="s">
        <v>18973</v>
      </c>
      <c r="I55" s="151"/>
      <c r="J55" s="151"/>
      <c r="K55" s="151" t="s">
        <v>18973</v>
      </c>
      <c r="L55" s="151" t="s">
        <v>18973</v>
      </c>
      <c r="M55" s="151">
        <v>167</v>
      </c>
      <c r="N55" s="151">
        <v>31</v>
      </c>
      <c r="O55" s="151" t="s">
        <v>19824</v>
      </c>
      <c r="P55" s="151" t="s">
        <v>20177</v>
      </c>
      <c r="Q55" s="151" t="s">
        <v>19824</v>
      </c>
      <c r="R55" s="151">
        <f t="shared" si="0"/>
        <v>2</v>
      </c>
    </row>
    <row r="56" spans="1:18" s="89" customFormat="1" ht="25.35" customHeight="1">
      <c r="A56" s="150" t="s">
        <v>20175</v>
      </c>
      <c r="B56" s="150" t="s">
        <v>19849</v>
      </c>
      <c r="C56" s="150" t="s">
        <v>20176</v>
      </c>
      <c r="D56" s="152">
        <v>57413</v>
      </c>
      <c r="E56" s="150" t="s">
        <v>20175</v>
      </c>
      <c r="F56" s="150" t="s">
        <v>19846</v>
      </c>
      <c r="G56" s="150" t="s">
        <v>18973</v>
      </c>
      <c r="H56" s="150" t="s">
        <v>18973</v>
      </c>
      <c r="I56" s="150"/>
      <c r="J56" s="150"/>
      <c r="K56" s="150" t="s">
        <v>19824</v>
      </c>
      <c r="L56" s="150" t="s">
        <v>19824</v>
      </c>
      <c r="M56" s="150">
        <v>246</v>
      </c>
      <c r="N56" s="150">
        <v>32</v>
      </c>
      <c r="O56" s="150" t="s">
        <v>18973</v>
      </c>
      <c r="P56" s="150" t="s">
        <v>19824</v>
      </c>
      <c r="Q56" s="150" t="s">
        <v>19824</v>
      </c>
      <c r="R56" s="150">
        <f t="shared" si="0"/>
        <v>2</v>
      </c>
    </row>
    <row r="57" spans="1:18" s="89" customFormat="1" ht="25.35" customHeight="1">
      <c r="A57" s="151" t="s">
        <v>20174</v>
      </c>
      <c r="B57" s="151" t="s">
        <v>19843</v>
      </c>
      <c r="C57" s="151" t="s">
        <v>20173</v>
      </c>
      <c r="D57" s="152">
        <v>15232</v>
      </c>
      <c r="E57" s="151" t="s">
        <v>20172</v>
      </c>
      <c r="F57" s="151" t="s">
        <v>19840</v>
      </c>
      <c r="G57" s="151" t="s">
        <v>18973</v>
      </c>
      <c r="H57" s="151" t="s">
        <v>18973</v>
      </c>
      <c r="I57" s="151"/>
      <c r="J57" s="151"/>
      <c r="K57" s="151" t="s">
        <v>19824</v>
      </c>
      <c r="L57" s="151" t="s">
        <v>19824</v>
      </c>
      <c r="M57" s="151">
        <v>376</v>
      </c>
      <c r="N57" s="151">
        <v>38</v>
      </c>
      <c r="O57" s="151" t="s">
        <v>19824</v>
      </c>
      <c r="P57" s="151" t="s">
        <v>19824</v>
      </c>
      <c r="Q57" s="151" t="s">
        <v>19824</v>
      </c>
      <c r="R57" s="151">
        <f t="shared" si="0"/>
        <v>2</v>
      </c>
    </row>
    <row r="58" spans="1:18" s="89" customFormat="1" ht="24.75" customHeight="1">
      <c r="A58" s="150" t="s">
        <v>20171</v>
      </c>
      <c r="B58" s="150" t="s">
        <v>19853</v>
      </c>
      <c r="C58" s="150" t="s">
        <v>20170</v>
      </c>
      <c r="D58" s="152">
        <v>60327</v>
      </c>
      <c r="E58" s="150" t="s">
        <v>20169</v>
      </c>
      <c r="F58" s="150" t="s">
        <v>19912</v>
      </c>
      <c r="G58" s="150" t="s">
        <v>18973</v>
      </c>
      <c r="H58" s="150" t="s">
        <v>18973</v>
      </c>
      <c r="I58" s="150" t="s">
        <v>18973</v>
      </c>
      <c r="J58" s="150" t="s">
        <v>18973</v>
      </c>
      <c r="K58" s="150" t="s">
        <v>18973</v>
      </c>
      <c r="L58" s="150" t="s">
        <v>18973</v>
      </c>
      <c r="M58" s="150">
        <v>376</v>
      </c>
      <c r="N58" s="150">
        <v>381</v>
      </c>
      <c r="O58" s="150" t="s">
        <v>19824</v>
      </c>
      <c r="P58" s="150" t="s">
        <v>20168</v>
      </c>
      <c r="Q58" s="150" t="s">
        <v>19824</v>
      </c>
      <c r="R58" s="150">
        <f t="shared" si="0"/>
        <v>2</v>
      </c>
    </row>
    <row r="59" spans="1:18" s="89" customFormat="1" ht="25.35" customHeight="1">
      <c r="A59" s="151" t="s">
        <v>20166</v>
      </c>
      <c r="B59" s="151" t="s">
        <v>19885</v>
      </c>
      <c r="C59" s="151" t="s">
        <v>20167</v>
      </c>
      <c r="D59" s="152">
        <v>79100</v>
      </c>
      <c r="E59" s="151" t="s">
        <v>20166</v>
      </c>
      <c r="F59" s="151" t="s">
        <v>19883</v>
      </c>
      <c r="G59" s="151" t="s">
        <v>18973</v>
      </c>
      <c r="H59" s="151" t="s">
        <v>19824</v>
      </c>
      <c r="I59" s="151"/>
      <c r="J59" s="151"/>
      <c r="K59" s="151" t="s">
        <v>19824</v>
      </c>
      <c r="L59" s="151" t="s">
        <v>19824</v>
      </c>
      <c r="M59" s="151">
        <v>50</v>
      </c>
      <c r="N59" s="151">
        <v>629</v>
      </c>
      <c r="O59" s="151" t="s">
        <v>19824</v>
      </c>
      <c r="P59" s="151"/>
      <c r="Q59" s="151"/>
      <c r="R59" s="151">
        <f t="shared" si="0"/>
        <v>2</v>
      </c>
    </row>
    <row r="60" spans="1:18" s="89" customFormat="1" ht="25.35" customHeight="1">
      <c r="A60" s="150" t="s">
        <v>20164</v>
      </c>
      <c r="B60" s="150" t="s">
        <v>19876</v>
      </c>
      <c r="C60" s="150" t="s">
        <v>20165</v>
      </c>
      <c r="D60" s="152">
        <v>83395</v>
      </c>
      <c r="E60" s="150" t="s">
        <v>20164</v>
      </c>
      <c r="F60" s="150" t="s">
        <v>19851</v>
      </c>
      <c r="G60" s="150" t="s">
        <v>18973</v>
      </c>
      <c r="H60" s="150" t="s">
        <v>18973</v>
      </c>
      <c r="I60" s="150"/>
      <c r="J60" s="150"/>
      <c r="K60" s="150" t="s">
        <v>19824</v>
      </c>
      <c r="L60" s="150" t="s">
        <v>19824</v>
      </c>
      <c r="M60" s="150">
        <v>160</v>
      </c>
      <c r="N60" s="150">
        <v>31</v>
      </c>
      <c r="O60" s="150" t="s">
        <v>18973</v>
      </c>
      <c r="P60" s="150" t="s">
        <v>19824</v>
      </c>
      <c r="Q60" s="150" t="s">
        <v>19824</v>
      </c>
      <c r="R60" s="150">
        <f t="shared" si="0"/>
        <v>2</v>
      </c>
    </row>
    <row r="61" spans="1:18" s="89" customFormat="1" ht="25.35" customHeight="1">
      <c r="A61" s="151" t="s">
        <v>20162</v>
      </c>
      <c r="B61" s="151" t="s">
        <v>19885</v>
      </c>
      <c r="C61" s="151" t="s">
        <v>20163</v>
      </c>
      <c r="D61" s="152">
        <v>88045</v>
      </c>
      <c r="E61" s="151" t="s">
        <v>20162</v>
      </c>
      <c r="F61" s="151" t="s">
        <v>19883</v>
      </c>
      <c r="G61" s="151" t="s">
        <v>18973</v>
      </c>
      <c r="H61" s="151" t="s">
        <v>18973</v>
      </c>
      <c r="I61" s="151"/>
      <c r="J61" s="151"/>
      <c r="K61" s="151" t="s">
        <v>19824</v>
      </c>
      <c r="L61" s="151" t="s">
        <v>18973</v>
      </c>
      <c r="M61" s="151">
        <v>200</v>
      </c>
      <c r="N61" s="151">
        <v>253</v>
      </c>
      <c r="O61" s="151" t="s">
        <v>19824</v>
      </c>
      <c r="P61" s="151" t="s">
        <v>19824</v>
      </c>
      <c r="Q61" s="151" t="s">
        <v>19824</v>
      </c>
      <c r="R61" s="151">
        <f t="shared" si="0"/>
        <v>2</v>
      </c>
    </row>
    <row r="62" spans="1:18" s="89" customFormat="1" ht="25.35" customHeight="1">
      <c r="A62" s="150" t="s">
        <v>20160</v>
      </c>
      <c r="B62" s="150" t="s">
        <v>19849</v>
      </c>
      <c r="C62" s="150" t="s">
        <v>20161</v>
      </c>
      <c r="D62" s="152">
        <v>58730</v>
      </c>
      <c r="E62" s="150" t="s">
        <v>20160</v>
      </c>
      <c r="F62" s="150" t="s">
        <v>19846</v>
      </c>
      <c r="G62" s="150" t="s">
        <v>18973</v>
      </c>
      <c r="H62" s="150" t="s">
        <v>18973</v>
      </c>
      <c r="I62" s="150"/>
      <c r="J62" s="150"/>
      <c r="K62" s="150" t="s">
        <v>18973</v>
      </c>
      <c r="L62" s="150" t="s">
        <v>19824</v>
      </c>
      <c r="M62" s="150" t="s">
        <v>19824</v>
      </c>
      <c r="N62" s="150">
        <v>111</v>
      </c>
      <c r="O62" s="150" t="s">
        <v>19824</v>
      </c>
      <c r="P62" s="150" t="s">
        <v>20159</v>
      </c>
      <c r="Q62" s="150" t="s">
        <v>19824</v>
      </c>
      <c r="R62" s="150">
        <f t="shared" si="0"/>
        <v>2</v>
      </c>
    </row>
    <row r="63" spans="1:18" s="89" customFormat="1" ht="25.35" customHeight="1">
      <c r="A63" s="151" t="s">
        <v>20158</v>
      </c>
      <c r="B63" s="151" t="s">
        <v>19876</v>
      </c>
      <c r="C63" s="151" t="s">
        <v>20157</v>
      </c>
      <c r="D63" s="152">
        <v>90763</v>
      </c>
      <c r="E63" s="151" t="s">
        <v>20156</v>
      </c>
      <c r="F63" s="151" t="s">
        <v>19851</v>
      </c>
      <c r="G63" s="151" t="s">
        <v>18973</v>
      </c>
      <c r="H63" s="151" t="s">
        <v>18973</v>
      </c>
      <c r="I63" s="151"/>
      <c r="J63" s="151"/>
      <c r="K63" s="151" t="s">
        <v>19824</v>
      </c>
      <c r="L63" s="151" t="s">
        <v>19824</v>
      </c>
      <c r="M63" s="151">
        <v>170</v>
      </c>
      <c r="N63" s="151">
        <v>44</v>
      </c>
      <c r="O63" s="151" t="s">
        <v>19824</v>
      </c>
      <c r="P63" s="151" t="s">
        <v>19824</v>
      </c>
      <c r="Q63" s="151" t="s">
        <v>19824</v>
      </c>
      <c r="R63" s="151">
        <f t="shared" si="0"/>
        <v>2</v>
      </c>
    </row>
    <row r="64" spans="1:18" s="89" customFormat="1" ht="25.35" customHeight="1">
      <c r="A64" s="150" t="s">
        <v>465</v>
      </c>
      <c r="B64" s="150" t="s">
        <v>19853</v>
      </c>
      <c r="C64" s="150" t="s">
        <v>20155</v>
      </c>
      <c r="D64" s="152">
        <v>36037</v>
      </c>
      <c r="E64" s="150" t="s">
        <v>465</v>
      </c>
      <c r="F64" s="150" t="s">
        <v>19912</v>
      </c>
      <c r="G64" s="150" t="s">
        <v>18973</v>
      </c>
      <c r="H64" s="150" t="s">
        <v>18973</v>
      </c>
      <c r="I64" s="150"/>
      <c r="J64" s="150"/>
      <c r="K64" s="150" t="s">
        <v>19824</v>
      </c>
      <c r="L64" s="150" t="s">
        <v>18973</v>
      </c>
      <c r="M64" s="150">
        <v>116</v>
      </c>
      <c r="N64" s="150">
        <v>1024</v>
      </c>
      <c r="O64" s="150" t="s">
        <v>18973</v>
      </c>
      <c r="P64" s="150" t="s">
        <v>19824</v>
      </c>
      <c r="Q64" s="150" t="s">
        <v>19824</v>
      </c>
      <c r="R64" s="150">
        <f t="shared" si="0"/>
        <v>2</v>
      </c>
    </row>
    <row r="65" spans="1:18" s="89" customFormat="1" ht="25.35" customHeight="1">
      <c r="A65" s="151" t="s">
        <v>20152</v>
      </c>
      <c r="B65" s="151" t="s">
        <v>19829</v>
      </c>
      <c r="C65" s="151" t="s">
        <v>20154</v>
      </c>
      <c r="D65" s="152" t="s">
        <v>20153</v>
      </c>
      <c r="E65" s="151" t="s">
        <v>20152</v>
      </c>
      <c r="F65" s="151" t="s">
        <v>19870</v>
      </c>
      <c r="G65" s="151" t="s">
        <v>18973</v>
      </c>
      <c r="H65" s="151" t="s">
        <v>18973</v>
      </c>
      <c r="I65" s="151"/>
      <c r="J65" s="151"/>
      <c r="K65" s="151" t="s">
        <v>18973</v>
      </c>
      <c r="L65" s="151" t="s">
        <v>19824</v>
      </c>
      <c r="M65" s="151">
        <v>100</v>
      </c>
      <c r="N65" s="151" t="s">
        <v>20151</v>
      </c>
      <c r="O65" s="151" t="s">
        <v>19824</v>
      </c>
      <c r="P65" s="151" t="s">
        <v>19869</v>
      </c>
      <c r="Q65" s="151" t="s">
        <v>19824</v>
      </c>
      <c r="R65" s="151">
        <f t="shared" si="0"/>
        <v>2</v>
      </c>
    </row>
    <row r="66" spans="1:18" s="89" customFormat="1" ht="25.35" customHeight="1">
      <c r="A66" s="150" t="s">
        <v>452</v>
      </c>
      <c r="B66" s="150" t="s">
        <v>19853</v>
      </c>
      <c r="C66" s="150" t="s">
        <v>20150</v>
      </c>
      <c r="D66" s="152" t="s">
        <v>20149</v>
      </c>
      <c r="E66" s="150" t="s">
        <v>452</v>
      </c>
      <c r="F66" s="150" t="s">
        <v>19912</v>
      </c>
      <c r="G66" s="150" t="s">
        <v>18973</v>
      </c>
      <c r="H66" s="150" t="s">
        <v>18973</v>
      </c>
      <c r="I66" s="150"/>
      <c r="J66" s="150"/>
      <c r="K66" s="150" t="s">
        <v>19824</v>
      </c>
      <c r="L66" s="150" t="s">
        <v>18973</v>
      </c>
      <c r="M66" s="150" t="s">
        <v>19824</v>
      </c>
      <c r="N66" s="150" t="s">
        <v>20148</v>
      </c>
      <c r="O66" s="150" t="s">
        <v>19824</v>
      </c>
      <c r="P66" s="150" t="s">
        <v>19824</v>
      </c>
      <c r="Q66" s="150" t="s">
        <v>19824</v>
      </c>
      <c r="R66" s="150">
        <f t="shared" si="0"/>
        <v>2</v>
      </c>
    </row>
    <row r="67" spans="1:18" s="89" customFormat="1" ht="25.35" customHeight="1">
      <c r="A67" s="151" t="s">
        <v>774</v>
      </c>
      <c r="B67" s="151" t="s">
        <v>19829</v>
      </c>
      <c r="C67" s="151" t="s">
        <v>20147</v>
      </c>
      <c r="D67" s="152" t="s">
        <v>20146</v>
      </c>
      <c r="E67" s="151" t="s">
        <v>774</v>
      </c>
      <c r="F67" s="151" t="s">
        <v>19826</v>
      </c>
      <c r="G67" s="151" t="s">
        <v>18973</v>
      </c>
      <c r="H67" s="151" t="s">
        <v>18973</v>
      </c>
      <c r="I67" s="151"/>
      <c r="J67" s="151"/>
      <c r="K67" s="151" t="s">
        <v>19824</v>
      </c>
      <c r="L67" s="151" t="s">
        <v>19824</v>
      </c>
      <c r="M67" s="151">
        <v>80</v>
      </c>
      <c r="N67" s="151">
        <v>138</v>
      </c>
      <c r="O67" s="151" t="s">
        <v>18973</v>
      </c>
      <c r="P67" s="151" t="s">
        <v>19824</v>
      </c>
      <c r="Q67" s="151" t="s">
        <v>19824</v>
      </c>
      <c r="R67" s="151">
        <f t="shared" si="0"/>
        <v>2</v>
      </c>
    </row>
    <row r="68" spans="1:18" s="89" customFormat="1" ht="25.35" customHeight="1">
      <c r="A68" s="150" t="s">
        <v>873</v>
      </c>
      <c r="B68" s="150" t="s">
        <v>19829</v>
      </c>
      <c r="C68" s="150" t="s">
        <v>20145</v>
      </c>
      <c r="D68" s="152">
        <v>99867</v>
      </c>
      <c r="E68" s="150" t="s">
        <v>873</v>
      </c>
      <c r="F68" s="150" t="s">
        <v>19870</v>
      </c>
      <c r="G68" s="150" t="s">
        <v>18973</v>
      </c>
      <c r="H68" s="150" t="s">
        <v>18973</v>
      </c>
      <c r="I68" s="150"/>
      <c r="J68" s="150"/>
      <c r="K68" s="150" t="s">
        <v>19824</v>
      </c>
      <c r="L68" s="150" t="s">
        <v>19824</v>
      </c>
      <c r="M68" s="150">
        <v>100</v>
      </c>
      <c r="N68" s="150">
        <v>11</v>
      </c>
      <c r="O68" s="150" t="s">
        <v>19824</v>
      </c>
      <c r="P68" s="150" t="s">
        <v>19824</v>
      </c>
      <c r="Q68" s="150" t="s">
        <v>19824</v>
      </c>
      <c r="R68" s="150">
        <f t="shared" si="0"/>
        <v>2</v>
      </c>
    </row>
    <row r="69" spans="1:18" s="89" customFormat="1" ht="25.35" customHeight="1">
      <c r="A69" s="151" t="s">
        <v>511</v>
      </c>
      <c r="B69" s="151" t="s">
        <v>19864</v>
      </c>
      <c r="C69" s="151" t="s">
        <v>20144</v>
      </c>
      <c r="D69" s="152">
        <v>37081</v>
      </c>
      <c r="E69" s="151" t="s">
        <v>511</v>
      </c>
      <c r="F69" s="151" t="s">
        <v>19926</v>
      </c>
      <c r="G69" s="151" t="s">
        <v>18973</v>
      </c>
      <c r="H69" s="151" t="s">
        <v>18973</v>
      </c>
      <c r="I69" s="151"/>
      <c r="J69" s="151"/>
      <c r="K69" s="151" t="s">
        <v>19824</v>
      </c>
      <c r="L69" s="151" t="s">
        <v>19824</v>
      </c>
      <c r="M69" s="151">
        <v>160</v>
      </c>
      <c r="N69" s="151">
        <v>39</v>
      </c>
      <c r="O69" s="151" t="s">
        <v>19824</v>
      </c>
      <c r="P69" s="151" t="s">
        <v>19824</v>
      </c>
      <c r="Q69" s="151" t="s">
        <v>19824</v>
      </c>
      <c r="R69" s="151">
        <f t="shared" si="0"/>
        <v>2</v>
      </c>
    </row>
    <row r="70" spans="1:18" s="89" customFormat="1" ht="39" customHeight="1">
      <c r="A70" s="150" t="s">
        <v>20142</v>
      </c>
      <c r="B70" s="150" t="s">
        <v>19849</v>
      </c>
      <c r="C70" s="150" t="s">
        <v>20143</v>
      </c>
      <c r="D70" s="152">
        <v>51149</v>
      </c>
      <c r="E70" s="150" t="s">
        <v>20142</v>
      </c>
      <c r="F70" s="150" t="s">
        <v>19846</v>
      </c>
      <c r="G70" s="150"/>
      <c r="H70" s="150"/>
      <c r="I70" s="150" t="s">
        <v>18973</v>
      </c>
      <c r="J70" s="150" t="s">
        <v>19839</v>
      </c>
      <c r="K70" s="150" t="s">
        <v>19824</v>
      </c>
      <c r="L70" s="150" t="s">
        <v>18973</v>
      </c>
      <c r="M70" s="150">
        <v>130</v>
      </c>
      <c r="N70" s="150">
        <v>288</v>
      </c>
      <c r="O70" s="150" t="s">
        <v>18973</v>
      </c>
      <c r="P70" s="150" t="s">
        <v>20089</v>
      </c>
      <c r="Q70" s="150" t="s">
        <v>19824</v>
      </c>
      <c r="R70" s="150">
        <f t="shared" si="0"/>
        <v>2</v>
      </c>
    </row>
    <row r="71" spans="1:18" s="89" customFormat="1" ht="25.35" customHeight="1">
      <c r="A71" s="151" t="s">
        <v>20139</v>
      </c>
      <c r="B71" s="151" t="s">
        <v>19849</v>
      </c>
      <c r="C71" s="151" t="s">
        <v>20141</v>
      </c>
      <c r="D71" s="152" t="s">
        <v>20140</v>
      </c>
      <c r="E71" s="151" t="s">
        <v>20139</v>
      </c>
      <c r="F71" s="151" t="s">
        <v>19899</v>
      </c>
      <c r="G71" s="151" t="s">
        <v>18973</v>
      </c>
      <c r="H71" s="151" t="s">
        <v>18973</v>
      </c>
      <c r="I71" s="151"/>
      <c r="J71" s="151"/>
      <c r="K71" s="151" t="s">
        <v>18973</v>
      </c>
      <c r="L71" s="151" t="s">
        <v>19824</v>
      </c>
      <c r="M71" s="151">
        <v>672</v>
      </c>
      <c r="N71" s="151">
        <v>15</v>
      </c>
      <c r="O71" s="151" t="s">
        <v>19824</v>
      </c>
      <c r="P71" s="151" t="s">
        <v>19869</v>
      </c>
      <c r="Q71" s="151" t="s">
        <v>19824</v>
      </c>
      <c r="R71" s="151">
        <f t="shared" si="0"/>
        <v>2</v>
      </c>
    </row>
    <row r="72" spans="1:18" s="89" customFormat="1" ht="25.35" customHeight="1">
      <c r="A72" s="150" t="s">
        <v>368</v>
      </c>
      <c r="B72" s="150" t="s">
        <v>19876</v>
      </c>
      <c r="C72" s="150" t="s">
        <v>20138</v>
      </c>
      <c r="D72" s="152">
        <v>89312</v>
      </c>
      <c r="E72" s="150" t="s">
        <v>368</v>
      </c>
      <c r="F72" s="150" t="s">
        <v>19851</v>
      </c>
      <c r="G72" s="150" t="s">
        <v>18973</v>
      </c>
      <c r="H72" s="150" t="s">
        <v>18973</v>
      </c>
      <c r="I72" s="150"/>
      <c r="J72" s="150"/>
      <c r="K72" s="150" t="s">
        <v>19824</v>
      </c>
      <c r="L72" s="150" t="s">
        <v>19824</v>
      </c>
      <c r="M72" s="150">
        <v>60</v>
      </c>
      <c r="N72" s="150">
        <v>13</v>
      </c>
      <c r="O72" s="150" t="s">
        <v>19824</v>
      </c>
      <c r="P72" s="150" t="s">
        <v>19824</v>
      </c>
      <c r="Q72" s="150" t="s">
        <v>19824</v>
      </c>
      <c r="R72" s="150">
        <f t="shared" si="0"/>
        <v>2</v>
      </c>
    </row>
    <row r="73" spans="1:18" s="89" customFormat="1" ht="25.35" customHeight="1">
      <c r="A73" s="151" t="s">
        <v>20137</v>
      </c>
      <c r="B73" s="151" t="s">
        <v>19849</v>
      </c>
      <c r="C73" s="151" t="s">
        <v>20136</v>
      </c>
      <c r="D73" s="152">
        <v>58089</v>
      </c>
      <c r="E73" s="151" t="s">
        <v>20135</v>
      </c>
      <c r="F73" s="151" t="s">
        <v>19846</v>
      </c>
      <c r="G73" s="151" t="s">
        <v>18973</v>
      </c>
      <c r="H73" s="151" t="s">
        <v>19839</v>
      </c>
      <c r="I73" s="151"/>
      <c r="J73" s="151"/>
      <c r="K73" s="151" t="s">
        <v>19824</v>
      </c>
      <c r="L73" s="151" t="s">
        <v>18973</v>
      </c>
      <c r="M73" s="151">
        <v>46</v>
      </c>
      <c r="N73" s="151">
        <v>170</v>
      </c>
      <c r="O73" s="151" t="s">
        <v>19824</v>
      </c>
      <c r="P73" s="151" t="s">
        <v>20134</v>
      </c>
      <c r="Q73" s="151" t="s">
        <v>19824</v>
      </c>
      <c r="R73" s="151">
        <f t="shared" si="0"/>
        <v>2</v>
      </c>
    </row>
    <row r="74" spans="1:18" s="89" customFormat="1" ht="25.35" customHeight="1">
      <c r="A74" s="150" t="s">
        <v>20132</v>
      </c>
      <c r="B74" s="150" t="s">
        <v>19858</v>
      </c>
      <c r="C74" s="150" t="s">
        <v>20133</v>
      </c>
      <c r="D74" s="152">
        <v>39340</v>
      </c>
      <c r="E74" s="150" t="s">
        <v>20132</v>
      </c>
      <c r="F74" s="150" t="s">
        <v>19835</v>
      </c>
      <c r="G74" s="150" t="s">
        <v>18973</v>
      </c>
      <c r="H74" s="150" t="s">
        <v>18973</v>
      </c>
      <c r="I74" s="150"/>
      <c r="J74" s="150"/>
      <c r="K74" s="150" t="s">
        <v>19824</v>
      </c>
      <c r="L74" s="150" t="s">
        <v>19824</v>
      </c>
      <c r="M74" s="150">
        <v>200</v>
      </c>
      <c r="N74" s="150" t="s">
        <v>20131</v>
      </c>
      <c r="O74" s="150" t="s">
        <v>19824</v>
      </c>
      <c r="P74" s="150" t="s">
        <v>19824</v>
      </c>
      <c r="Q74" s="150" t="s">
        <v>19824</v>
      </c>
      <c r="R74" s="150">
        <f t="shared" si="0"/>
        <v>2</v>
      </c>
    </row>
    <row r="75" spans="1:18" s="89" customFormat="1" ht="25.35" customHeight="1">
      <c r="A75" s="151" t="s">
        <v>20129</v>
      </c>
      <c r="B75" s="151" t="s">
        <v>19829</v>
      </c>
      <c r="C75" s="151" t="s">
        <v>20130</v>
      </c>
      <c r="D75" s="152" t="s">
        <v>1229</v>
      </c>
      <c r="E75" s="151" t="s">
        <v>20129</v>
      </c>
      <c r="F75" s="151" t="s">
        <v>19835</v>
      </c>
      <c r="G75" s="151" t="s">
        <v>18973</v>
      </c>
      <c r="H75" s="151" t="s">
        <v>18973</v>
      </c>
      <c r="I75" s="151"/>
      <c r="J75" s="151"/>
      <c r="K75" s="151" t="s">
        <v>19824</v>
      </c>
      <c r="L75" s="151" t="s">
        <v>19824</v>
      </c>
      <c r="M75" s="151">
        <v>180</v>
      </c>
      <c r="N75" s="151" t="s">
        <v>20128</v>
      </c>
      <c r="O75" s="151" t="s">
        <v>18973</v>
      </c>
      <c r="P75" s="151" t="s">
        <v>19824</v>
      </c>
      <c r="Q75" s="151" t="s">
        <v>19824</v>
      </c>
      <c r="R75" s="151">
        <f t="shared" si="0"/>
        <v>2</v>
      </c>
    </row>
    <row r="76" spans="1:18" s="89" customFormat="1" ht="25.35" customHeight="1">
      <c r="A76" s="150" t="s">
        <v>20127</v>
      </c>
      <c r="B76" s="150" t="s">
        <v>19885</v>
      </c>
      <c r="C76" s="150" t="s">
        <v>20126</v>
      </c>
      <c r="D76" s="152">
        <v>79576</v>
      </c>
      <c r="E76" s="150" t="s">
        <v>20125</v>
      </c>
      <c r="F76" s="150" t="s">
        <v>19883</v>
      </c>
      <c r="G76" s="150" t="s">
        <v>18973</v>
      </c>
      <c r="H76" s="150" t="s">
        <v>18973</v>
      </c>
      <c r="I76" s="150"/>
      <c r="J76" s="150"/>
      <c r="K76" s="150" t="s">
        <v>19824</v>
      </c>
      <c r="L76" s="150" t="s">
        <v>19824</v>
      </c>
      <c r="M76" s="150">
        <v>50</v>
      </c>
      <c r="N76" s="150">
        <v>30</v>
      </c>
      <c r="O76" s="150" t="s">
        <v>18973</v>
      </c>
      <c r="P76" s="150" t="s">
        <v>20124</v>
      </c>
      <c r="Q76" s="150"/>
      <c r="R76" s="150">
        <f t="shared" ref="R76:R139" si="1">ROUND($B$4/$B$7,0)</f>
        <v>2</v>
      </c>
    </row>
    <row r="77" spans="1:18" s="89" customFormat="1" ht="25.35" customHeight="1">
      <c r="A77" s="151" t="s">
        <v>20123</v>
      </c>
      <c r="B77" s="151" t="s">
        <v>19864</v>
      </c>
      <c r="C77" s="151" t="s">
        <v>20122</v>
      </c>
      <c r="D77" s="152">
        <v>22765</v>
      </c>
      <c r="E77" s="151" t="s">
        <v>422</v>
      </c>
      <c r="F77" s="151" t="s">
        <v>422</v>
      </c>
      <c r="G77" s="151" t="s">
        <v>18973</v>
      </c>
      <c r="H77" s="151" t="s">
        <v>19824</v>
      </c>
      <c r="I77" s="151"/>
      <c r="J77" s="151"/>
      <c r="K77" s="151" t="s">
        <v>19824</v>
      </c>
      <c r="L77" s="151" t="s">
        <v>18973</v>
      </c>
      <c r="M77" s="151">
        <v>116</v>
      </c>
      <c r="N77" s="151">
        <v>473</v>
      </c>
      <c r="O77" s="151" t="s">
        <v>19824</v>
      </c>
      <c r="P77" s="151" t="s">
        <v>19824</v>
      </c>
      <c r="Q77" s="151" t="s">
        <v>19824</v>
      </c>
      <c r="R77" s="151">
        <f t="shared" si="1"/>
        <v>2</v>
      </c>
    </row>
    <row r="78" spans="1:18" s="89" customFormat="1" ht="25.35" customHeight="1">
      <c r="A78" s="150" t="s">
        <v>20121</v>
      </c>
      <c r="B78" s="150" t="s">
        <v>19864</v>
      </c>
      <c r="C78" s="150" t="s">
        <v>20120</v>
      </c>
      <c r="D78" s="152">
        <v>20097</v>
      </c>
      <c r="E78" s="150" t="s">
        <v>422</v>
      </c>
      <c r="F78" s="150" t="s">
        <v>422</v>
      </c>
      <c r="G78" s="150" t="s">
        <v>18973</v>
      </c>
      <c r="H78" s="150" t="s">
        <v>18973</v>
      </c>
      <c r="I78" s="150"/>
      <c r="J78" s="150"/>
      <c r="K78" s="150" t="s">
        <v>19824</v>
      </c>
      <c r="L78" s="150" t="s">
        <v>18973</v>
      </c>
      <c r="M78" s="150">
        <v>231</v>
      </c>
      <c r="N78" s="150">
        <v>79</v>
      </c>
      <c r="O78" s="150" t="s">
        <v>19824</v>
      </c>
      <c r="P78" s="150" t="s">
        <v>20119</v>
      </c>
      <c r="Q78" s="150" t="s">
        <v>19824</v>
      </c>
      <c r="R78" s="150">
        <f t="shared" si="1"/>
        <v>2</v>
      </c>
    </row>
    <row r="79" spans="1:18" s="89" customFormat="1" ht="25.35" customHeight="1">
      <c r="A79" s="151" t="s">
        <v>20118</v>
      </c>
      <c r="B79" s="151" t="s">
        <v>19849</v>
      </c>
      <c r="C79" s="151" t="s">
        <v>20117</v>
      </c>
      <c r="D79" s="152">
        <v>59065</v>
      </c>
      <c r="E79" s="151" t="s">
        <v>20116</v>
      </c>
      <c r="F79" s="151" t="s">
        <v>19846</v>
      </c>
      <c r="G79" s="151" t="s">
        <v>18973</v>
      </c>
      <c r="H79" s="151" t="s">
        <v>19839</v>
      </c>
      <c r="I79" s="151"/>
      <c r="J79" s="151"/>
      <c r="K79" s="151" t="s">
        <v>19824</v>
      </c>
      <c r="L79" s="151" t="s">
        <v>19824</v>
      </c>
      <c r="M79" s="151">
        <v>246</v>
      </c>
      <c r="N79" s="151">
        <v>826</v>
      </c>
      <c r="O79" s="151" t="s">
        <v>19824</v>
      </c>
      <c r="P79" s="151"/>
      <c r="Q79" s="151" t="s">
        <v>19824</v>
      </c>
      <c r="R79" s="151">
        <f t="shared" si="1"/>
        <v>2</v>
      </c>
    </row>
    <row r="80" spans="1:18" s="89" customFormat="1" ht="25.35" customHeight="1">
      <c r="A80" s="150" t="s">
        <v>20115</v>
      </c>
      <c r="B80" s="150" t="s">
        <v>19864</v>
      </c>
      <c r="C80" s="150" t="s">
        <v>20114</v>
      </c>
      <c r="D80" s="152">
        <v>30159</v>
      </c>
      <c r="E80" s="150" t="s">
        <v>512</v>
      </c>
      <c r="F80" s="150" t="s">
        <v>19926</v>
      </c>
      <c r="G80" s="150" t="s">
        <v>18973</v>
      </c>
      <c r="H80" s="150" t="s">
        <v>18973</v>
      </c>
      <c r="I80" s="150"/>
      <c r="J80" s="150"/>
      <c r="K80" s="150" t="s">
        <v>19824</v>
      </c>
      <c r="L80" s="150" t="s">
        <v>19824</v>
      </c>
      <c r="M80" s="150">
        <v>165</v>
      </c>
      <c r="N80" s="150">
        <v>175</v>
      </c>
      <c r="O80" s="150" t="s">
        <v>19824</v>
      </c>
      <c r="P80" s="150" t="s">
        <v>19956</v>
      </c>
      <c r="Q80" s="150" t="s">
        <v>19824</v>
      </c>
      <c r="R80" s="150">
        <f t="shared" si="1"/>
        <v>2</v>
      </c>
    </row>
    <row r="81" spans="1:18" s="89" customFormat="1" ht="25.35" customHeight="1">
      <c r="A81" s="151" t="s">
        <v>1230</v>
      </c>
      <c r="B81" s="151" t="s">
        <v>19864</v>
      </c>
      <c r="C81" s="151" t="s">
        <v>20113</v>
      </c>
      <c r="D81" s="152">
        <v>30449</v>
      </c>
      <c r="E81" s="151" t="s">
        <v>512</v>
      </c>
      <c r="F81" s="151" t="s">
        <v>19926</v>
      </c>
      <c r="G81" s="151" t="s">
        <v>18973</v>
      </c>
      <c r="H81" s="151" t="s">
        <v>19824</v>
      </c>
      <c r="I81" s="151"/>
      <c r="J81" s="151"/>
      <c r="K81" s="151" t="s">
        <v>19824</v>
      </c>
      <c r="L81" s="151" t="s">
        <v>19824</v>
      </c>
      <c r="M81" s="151">
        <v>176</v>
      </c>
      <c r="N81" s="151">
        <v>962</v>
      </c>
      <c r="O81" s="151" t="s">
        <v>19824</v>
      </c>
      <c r="P81" s="151" t="s">
        <v>19824</v>
      </c>
      <c r="Q81" s="151" t="s">
        <v>19824</v>
      </c>
      <c r="R81" s="151">
        <f t="shared" si="1"/>
        <v>2</v>
      </c>
    </row>
    <row r="82" spans="1:18" s="89" customFormat="1" ht="25.35" customHeight="1">
      <c r="A82" s="150" t="s">
        <v>1231</v>
      </c>
      <c r="B82" s="150" t="s">
        <v>19885</v>
      </c>
      <c r="C82" s="150" t="s">
        <v>20112</v>
      </c>
      <c r="D82" s="152">
        <v>74080</v>
      </c>
      <c r="E82" s="150" t="s">
        <v>1231</v>
      </c>
      <c r="F82" s="150" t="s">
        <v>19883</v>
      </c>
      <c r="G82" s="150" t="s">
        <v>18973</v>
      </c>
      <c r="H82" s="150" t="s">
        <v>18973</v>
      </c>
      <c r="I82" s="150"/>
      <c r="J82" s="150"/>
      <c r="K82" s="150" t="s">
        <v>19824</v>
      </c>
      <c r="L82" s="150" t="s">
        <v>19824</v>
      </c>
      <c r="M82" s="150">
        <v>200</v>
      </c>
      <c r="N82" s="150">
        <v>66</v>
      </c>
      <c r="O82" s="150" t="s">
        <v>19824</v>
      </c>
      <c r="P82" s="150" t="s">
        <v>19824</v>
      </c>
      <c r="Q82" s="150" t="s">
        <v>19824</v>
      </c>
      <c r="R82" s="150">
        <f t="shared" si="1"/>
        <v>2</v>
      </c>
    </row>
    <row r="83" spans="1:18" s="89" customFormat="1" ht="25.35" customHeight="1">
      <c r="A83" s="151" t="s">
        <v>518</v>
      </c>
      <c r="B83" s="151" t="s">
        <v>19864</v>
      </c>
      <c r="C83" s="151" t="s">
        <v>20111</v>
      </c>
      <c r="D83" s="152">
        <v>31134</v>
      </c>
      <c r="E83" s="151" t="s">
        <v>518</v>
      </c>
      <c r="F83" s="151" t="s">
        <v>19926</v>
      </c>
      <c r="G83" s="151" t="s">
        <v>18973</v>
      </c>
      <c r="H83" s="151" t="s">
        <v>19824</v>
      </c>
      <c r="I83" s="151"/>
      <c r="J83" s="151"/>
      <c r="K83" s="151" t="s">
        <v>19824</v>
      </c>
      <c r="L83" s="151" t="s">
        <v>19824</v>
      </c>
      <c r="M83" s="151">
        <v>110</v>
      </c>
      <c r="N83" s="151">
        <v>105</v>
      </c>
      <c r="O83" s="151" t="s">
        <v>19824</v>
      </c>
      <c r="P83" s="151" t="s">
        <v>19824</v>
      </c>
      <c r="Q83" s="151" t="s">
        <v>19824</v>
      </c>
      <c r="R83" s="151">
        <f t="shared" si="1"/>
        <v>2</v>
      </c>
    </row>
    <row r="84" spans="1:18" s="89" customFormat="1" ht="25.35" customHeight="1">
      <c r="A84" s="150" t="s">
        <v>20109</v>
      </c>
      <c r="B84" s="150" t="s">
        <v>19876</v>
      </c>
      <c r="C84" s="150" t="s">
        <v>20110</v>
      </c>
      <c r="D84" s="152">
        <v>95028</v>
      </c>
      <c r="E84" s="150" t="s">
        <v>20109</v>
      </c>
      <c r="F84" s="150" t="s">
        <v>19851</v>
      </c>
      <c r="G84" s="150" t="s">
        <v>18973</v>
      </c>
      <c r="H84" s="150" t="s">
        <v>18973</v>
      </c>
      <c r="I84" s="150"/>
      <c r="J84" s="150"/>
      <c r="K84" s="150" t="s">
        <v>19824</v>
      </c>
      <c r="L84" s="150" t="s">
        <v>19824</v>
      </c>
      <c r="M84" s="150" t="s">
        <v>20108</v>
      </c>
      <c r="N84" s="150" t="s">
        <v>20107</v>
      </c>
      <c r="O84" s="150" t="s">
        <v>18973</v>
      </c>
      <c r="P84" s="150" t="s">
        <v>19824</v>
      </c>
      <c r="Q84" s="150" t="s">
        <v>19824</v>
      </c>
      <c r="R84" s="150">
        <f t="shared" si="1"/>
        <v>2</v>
      </c>
    </row>
    <row r="85" spans="1:18" s="89" customFormat="1" ht="25.35" customHeight="1">
      <c r="A85" s="151" t="s">
        <v>20105</v>
      </c>
      <c r="B85" s="151" t="s">
        <v>19876</v>
      </c>
      <c r="C85" s="151" t="s">
        <v>20106</v>
      </c>
      <c r="D85" s="152">
        <v>85053</v>
      </c>
      <c r="E85" s="151" t="s">
        <v>20105</v>
      </c>
      <c r="F85" s="151" t="s">
        <v>19851</v>
      </c>
      <c r="G85" s="151" t="s">
        <v>18973</v>
      </c>
      <c r="H85" s="151" t="s">
        <v>18973</v>
      </c>
      <c r="I85" s="151"/>
      <c r="J85" s="151"/>
      <c r="K85" s="151" t="s">
        <v>19824</v>
      </c>
      <c r="L85" s="151"/>
      <c r="M85" s="151">
        <v>151</v>
      </c>
      <c r="N85" s="151">
        <v>90</v>
      </c>
      <c r="O85" s="151" t="s">
        <v>18973</v>
      </c>
      <c r="P85" s="151" t="s">
        <v>20022</v>
      </c>
      <c r="Q85" s="151" t="s">
        <v>20048</v>
      </c>
      <c r="R85" s="151">
        <f t="shared" si="1"/>
        <v>2</v>
      </c>
    </row>
    <row r="86" spans="1:18" s="89" customFormat="1" ht="25.35" customHeight="1">
      <c r="A86" s="150" t="s">
        <v>20103</v>
      </c>
      <c r="B86" s="150" t="s">
        <v>19864</v>
      </c>
      <c r="C86" s="150" t="s">
        <v>20104</v>
      </c>
      <c r="D86" s="152">
        <v>25524</v>
      </c>
      <c r="E86" s="150" t="s">
        <v>20103</v>
      </c>
      <c r="F86" s="150" t="s">
        <v>19866</v>
      </c>
      <c r="G86" s="150" t="s">
        <v>18973</v>
      </c>
      <c r="H86" s="150" t="s">
        <v>19824</v>
      </c>
      <c r="I86" s="150"/>
      <c r="J86" s="150"/>
      <c r="K86" s="150" t="s">
        <v>18973</v>
      </c>
      <c r="L86" s="150" t="s">
        <v>18973</v>
      </c>
      <c r="M86" s="150">
        <v>250</v>
      </c>
      <c r="N86" s="150">
        <v>18</v>
      </c>
      <c r="O86" s="150" t="s">
        <v>19824</v>
      </c>
      <c r="P86" s="150" t="s">
        <v>19824</v>
      </c>
      <c r="Q86" s="150" t="s">
        <v>19824</v>
      </c>
      <c r="R86" s="150">
        <f t="shared" si="1"/>
        <v>2</v>
      </c>
    </row>
    <row r="87" spans="1:18" s="89" customFormat="1" ht="25.35" customHeight="1">
      <c r="A87" s="151" t="s">
        <v>20101</v>
      </c>
      <c r="B87" s="151" t="s">
        <v>19885</v>
      </c>
      <c r="C87" s="151" t="s">
        <v>20102</v>
      </c>
      <c r="D87" s="152">
        <v>67655</v>
      </c>
      <c r="E87" s="151" t="s">
        <v>20101</v>
      </c>
      <c r="F87" s="151" t="s">
        <v>19899</v>
      </c>
      <c r="G87" s="151" t="s">
        <v>18973</v>
      </c>
      <c r="H87" s="151" t="s">
        <v>18973</v>
      </c>
      <c r="I87" s="151"/>
      <c r="J87" s="151"/>
      <c r="K87" s="151" t="s">
        <v>19824</v>
      </c>
      <c r="L87" s="151" t="s">
        <v>19824</v>
      </c>
      <c r="M87" s="151">
        <v>150</v>
      </c>
      <c r="N87" s="151" t="s">
        <v>20100</v>
      </c>
      <c r="O87" s="151" t="s">
        <v>18973</v>
      </c>
      <c r="P87" s="151" t="s">
        <v>19824</v>
      </c>
      <c r="Q87" s="151" t="s">
        <v>19824</v>
      </c>
      <c r="R87" s="151">
        <f t="shared" si="1"/>
        <v>2</v>
      </c>
    </row>
    <row r="88" spans="1:18" s="89" customFormat="1" ht="25.35" customHeight="1">
      <c r="A88" s="150" t="s">
        <v>20097</v>
      </c>
      <c r="B88" s="150" t="s">
        <v>19829</v>
      </c>
      <c r="C88" s="150" t="s">
        <v>20099</v>
      </c>
      <c r="D88" s="152" t="s">
        <v>20098</v>
      </c>
      <c r="E88" s="150" t="s">
        <v>20097</v>
      </c>
      <c r="F88" s="150" t="s">
        <v>19826</v>
      </c>
      <c r="G88" s="150" t="s">
        <v>18973</v>
      </c>
      <c r="H88" s="150" t="s">
        <v>18973</v>
      </c>
      <c r="I88" s="150"/>
      <c r="J88" s="150"/>
      <c r="K88" s="150" t="s">
        <v>19824</v>
      </c>
      <c r="L88" s="150" t="s">
        <v>19824</v>
      </c>
      <c r="M88" s="150">
        <v>57</v>
      </c>
      <c r="N88" s="150">
        <v>18</v>
      </c>
      <c r="O88" s="150" t="s">
        <v>18973</v>
      </c>
      <c r="P88" s="150" t="s">
        <v>19824</v>
      </c>
      <c r="Q88" s="150" t="s">
        <v>19824</v>
      </c>
      <c r="R88" s="150">
        <f t="shared" si="1"/>
        <v>2</v>
      </c>
    </row>
    <row r="89" spans="1:18" s="89" customFormat="1" ht="25.35" customHeight="1">
      <c r="A89" s="151" t="s">
        <v>130</v>
      </c>
      <c r="B89" s="151" t="s">
        <v>19885</v>
      </c>
      <c r="C89" s="151" t="s">
        <v>20096</v>
      </c>
      <c r="D89" s="152">
        <v>76135</v>
      </c>
      <c r="E89" s="151" t="s">
        <v>130</v>
      </c>
      <c r="F89" s="151" t="s">
        <v>19883</v>
      </c>
      <c r="G89" s="151" t="s">
        <v>18973</v>
      </c>
      <c r="H89" s="151" t="s">
        <v>18973</v>
      </c>
      <c r="I89" s="151"/>
      <c r="J89" s="151"/>
      <c r="K89" s="151" t="s">
        <v>19824</v>
      </c>
      <c r="L89" s="151"/>
      <c r="M89" s="151">
        <v>100</v>
      </c>
      <c r="N89" s="151" t="s">
        <v>20095</v>
      </c>
      <c r="O89" s="151"/>
      <c r="P89" s="151"/>
      <c r="Q89" s="151" t="s">
        <v>19824</v>
      </c>
      <c r="R89" s="151">
        <f t="shared" si="1"/>
        <v>2</v>
      </c>
    </row>
    <row r="90" spans="1:18" s="89" customFormat="1" ht="25.35" customHeight="1">
      <c r="A90" s="150" t="s">
        <v>20093</v>
      </c>
      <c r="B90" s="150" t="s">
        <v>19853</v>
      </c>
      <c r="C90" s="150" t="s">
        <v>20094</v>
      </c>
      <c r="D90" s="152">
        <v>34127</v>
      </c>
      <c r="E90" s="150" t="s">
        <v>20093</v>
      </c>
      <c r="F90" s="150" t="s">
        <v>19912</v>
      </c>
      <c r="G90" s="150" t="s">
        <v>18973</v>
      </c>
      <c r="H90" s="150" t="s">
        <v>18973</v>
      </c>
      <c r="I90" s="150" t="s">
        <v>18973</v>
      </c>
      <c r="J90" s="150"/>
      <c r="K90" s="150" t="s">
        <v>19824</v>
      </c>
      <c r="L90" s="150" t="s">
        <v>18973</v>
      </c>
      <c r="M90" s="150">
        <v>200</v>
      </c>
      <c r="N90" s="150">
        <v>24</v>
      </c>
      <c r="O90" s="150" t="s">
        <v>18973</v>
      </c>
      <c r="P90" s="150" t="s">
        <v>20092</v>
      </c>
      <c r="Q90" s="150" t="s">
        <v>19824</v>
      </c>
      <c r="R90" s="150">
        <f t="shared" si="1"/>
        <v>2</v>
      </c>
    </row>
    <row r="91" spans="1:18" s="89" customFormat="1" ht="25.35" customHeight="1">
      <c r="A91" s="151" t="s">
        <v>20090</v>
      </c>
      <c r="B91" s="151" t="s">
        <v>19829</v>
      </c>
      <c r="C91" s="151" t="s">
        <v>20091</v>
      </c>
      <c r="D91" s="152">
        <v>36404</v>
      </c>
      <c r="E91" s="151" t="s">
        <v>20090</v>
      </c>
      <c r="F91" s="151" t="s">
        <v>19870</v>
      </c>
      <c r="G91" s="151"/>
      <c r="H91" s="151"/>
      <c r="I91" s="151" t="s">
        <v>18973</v>
      </c>
      <c r="J91" s="151" t="s">
        <v>19839</v>
      </c>
      <c r="K91" s="151" t="s">
        <v>19824</v>
      </c>
      <c r="L91" s="151" t="s">
        <v>19824</v>
      </c>
      <c r="M91" s="151" t="s">
        <v>19824</v>
      </c>
      <c r="N91" s="151">
        <v>1</v>
      </c>
      <c r="O91" s="151" t="s">
        <v>19824</v>
      </c>
      <c r="P91" s="151" t="s">
        <v>20089</v>
      </c>
      <c r="Q91" s="151" t="s">
        <v>19824</v>
      </c>
      <c r="R91" s="151">
        <f t="shared" si="1"/>
        <v>2</v>
      </c>
    </row>
    <row r="92" spans="1:18" s="89" customFormat="1" ht="25.35" customHeight="1">
      <c r="A92" s="150" t="s">
        <v>20088</v>
      </c>
      <c r="B92" s="150" t="s">
        <v>19885</v>
      </c>
      <c r="C92" s="150" t="s">
        <v>20087</v>
      </c>
      <c r="D92" s="152">
        <v>77694</v>
      </c>
      <c r="E92" s="150" t="s">
        <v>20086</v>
      </c>
      <c r="F92" s="150" t="s">
        <v>19883</v>
      </c>
      <c r="G92" s="150" t="s">
        <v>18973</v>
      </c>
      <c r="H92" s="150" t="s">
        <v>19824</v>
      </c>
      <c r="I92" s="150"/>
      <c r="J92" s="150"/>
      <c r="K92" s="150" t="s">
        <v>19824</v>
      </c>
      <c r="L92" s="150" t="s">
        <v>19824</v>
      </c>
      <c r="M92" s="150">
        <v>110</v>
      </c>
      <c r="N92" s="150">
        <v>95</v>
      </c>
      <c r="O92" s="150" t="s">
        <v>19824</v>
      </c>
      <c r="P92" s="150" t="s">
        <v>20085</v>
      </c>
      <c r="Q92" s="150" t="s">
        <v>19824</v>
      </c>
      <c r="R92" s="150">
        <f t="shared" si="1"/>
        <v>2</v>
      </c>
    </row>
    <row r="93" spans="1:18" s="89" customFormat="1" ht="24.45" customHeight="1">
      <c r="A93" s="151" t="s">
        <v>20083</v>
      </c>
      <c r="B93" s="151" t="s">
        <v>19876</v>
      </c>
      <c r="C93" s="151" t="s">
        <v>20084</v>
      </c>
      <c r="D93" s="152">
        <v>87435</v>
      </c>
      <c r="E93" s="151" t="s">
        <v>20083</v>
      </c>
      <c r="F93" s="151" t="s">
        <v>19851</v>
      </c>
      <c r="G93" s="151" t="s">
        <v>18973</v>
      </c>
      <c r="H93" s="151" t="s">
        <v>18973</v>
      </c>
      <c r="I93" s="151"/>
      <c r="J93" s="151"/>
      <c r="K93" s="151" t="s">
        <v>18973</v>
      </c>
      <c r="L93" s="151" t="s">
        <v>19824</v>
      </c>
      <c r="M93" s="151">
        <v>400</v>
      </c>
      <c r="N93" s="151">
        <v>77</v>
      </c>
      <c r="O93" s="151" t="s">
        <v>19824</v>
      </c>
      <c r="P93" s="151" t="s">
        <v>20022</v>
      </c>
      <c r="Q93" s="151" t="s">
        <v>20048</v>
      </c>
      <c r="R93" s="151">
        <f t="shared" si="1"/>
        <v>2</v>
      </c>
    </row>
    <row r="94" spans="1:18" s="89" customFormat="1" ht="25.35" customHeight="1">
      <c r="A94" s="150" t="s">
        <v>1233</v>
      </c>
      <c r="B94" s="150" t="s">
        <v>19864</v>
      </c>
      <c r="C94" s="150" t="s">
        <v>20082</v>
      </c>
      <c r="D94" s="152">
        <v>24114</v>
      </c>
      <c r="E94" s="150" t="s">
        <v>1233</v>
      </c>
      <c r="F94" s="150" t="s">
        <v>19866</v>
      </c>
      <c r="G94" s="150" t="s">
        <v>18973</v>
      </c>
      <c r="H94" s="150" t="s">
        <v>18973</v>
      </c>
      <c r="I94" s="150"/>
      <c r="J94" s="150"/>
      <c r="K94" s="150" t="s">
        <v>19824</v>
      </c>
      <c r="L94" s="150" t="s">
        <v>18973</v>
      </c>
      <c r="M94" s="150">
        <v>328</v>
      </c>
      <c r="N94" s="150">
        <v>62</v>
      </c>
      <c r="O94" s="150" t="s">
        <v>19824</v>
      </c>
      <c r="P94" s="150" t="s">
        <v>20081</v>
      </c>
      <c r="Q94" s="150" t="s">
        <v>19824</v>
      </c>
      <c r="R94" s="150">
        <f t="shared" si="1"/>
        <v>2</v>
      </c>
    </row>
    <row r="95" spans="1:18" s="89" customFormat="1" ht="25.35" customHeight="1">
      <c r="A95" s="151" t="s">
        <v>20079</v>
      </c>
      <c r="B95" s="151" t="s">
        <v>19853</v>
      </c>
      <c r="C95" s="151" t="s">
        <v>20080</v>
      </c>
      <c r="D95" s="152">
        <v>56073</v>
      </c>
      <c r="E95" s="151" t="s">
        <v>20079</v>
      </c>
      <c r="F95" s="151" t="s">
        <v>19899</v>
      </c>
      <c r="G95" s="151" t="s">
        <v>18973</v>
      </c>
      <c r="H95" s="151" t="s">
        <v>18973</v>
      </c>
      <c r="I95" s="151"/>
      <c r="J95" s="151"/>
      <c r="K95" s="151" t="s">
        <v>19824</v>
      </c>
      <c r="L95" s="151" t="s">
        <v>18973</v>
      </c>
      <c r="M95" s="151">
        <v>98</v>
      </c>
      <c r="N95" s="151">
        <v>17</v>
      </c>
      <c r="O95" s="151" t="s">
        <v>19824</v>
      </c>
      <c r="P95" s="151" t="s">
        <v>19824</v>
      </c>
      <c r="Q95" s="151" t="s">
        <v>19824</v>
      </c>
      <c r="R95" s="151">
        <f t="shared" si="1"/>
        <v>2</v>
      </c>
    </row>
    <row r="96" spans="1:18" s="89" customFormat="1" ht="25.35" customHeight="1">
      <c r="A96" s="150" t="s">
        <v>20077</v>
      </c>
      <c r="B96" s="150" t="s">
        <v>19849</v>
      </c>
      <c r="C96" s="150" t="s">
        <v>20078</v>
      </c>
      <c r="D96" s="152">
        <v>50679</v>
      </c>
      <c r="E96" s="150" t="s">
        <v>20077</v>
      </c>
      <c r="F96" s="150" t="s">
        <v>19846</v>
      </c>
      <c r="G96" s="150" t="s">
        <v>18973</v>
      </c>
      <c r="H96" s="150" t="s">
        <v>18973</v>
      </c>
      <c r="I96" s="150"/>
      <c r="J96" s="150"/>
      <c r="K96" s="150" t="s">
        <v>18973</v>
      </c>
      <c r="L96" s="150" t="s">
        <v>19824</v>
      </c>
      <c r="M96" s="150">
        <v>168</v>
      </c>
      <c r="N96" s="150" t="s">
        <v>20076</v>
      </c>
      <c r="O96" s="150" t="s">
        <v>19824</v>
      </c>
      <c r="P96" s="150" t="s">
        <v>20075</v>
      </c>
      <c r="Q96" s="150" t="s">
        <v>20074</v>
      </c>
      <c r="R96" s="150">
        <f t="shared" si="1"/>
        <v>2</v>
      </c>
    </row>
    <row r="97" spans="1:18" s="89" customFormat="1" ht="25.35" customHeight="1">
      <c r="A97" s="151" t="s">
        <v>20073</v>
      </c>
      <c r="B97" s="151" t="s">
        <v>19849</v>
      </c>
      <c r="C97" s="151" t="s">
        <v>20072</v>
      </c>
      <c r="D97" s="152">
        <v>51103</v>
      </c>
      <c r="E97" s="151" t="s">
        <v>20071</v>
      </c>
      <c r="F97" s="151" t="s">
        <v>19846</v>
      </c>
      <c r="G97" s="151" t="s">
        <v>18973</v>
      </c>
      <c r="H97" s="151" t="s">
        <v>19839</v>
      </c>
      <c r="I97" s="151"/>
      <c r="J97" s="151"/>
      <c r="K97" s="151" t="s">
        <v>19824</v>
      </c>
      <c r="L97" s="151" t="s">
        <v>18973</v>
      </c>
      <c r="M97" s="151">
        <v>44</v>
      </c>
      <c r="N97" s="151">
        <v>188</v>
      </c>
      <c r="O97" s="151" t="s">
        <v>19824</v>
      </c>
      <c r="P97" s="151" t="s">
        <v>19824</v>
      </c>
      <c r="Q97" s="151" t="s">
        <v>19824</v>
      </c>
      <c r="R97" s="151">
        <f t="shared" si="1"/>
        <v>2</v>
      </c>
    </row>
    <row r="98" spans="1:18" s="89" customFormat="1" ht="25.35" customHeight="1">
      <c r="A98" s="150" t="s">
        <v>20068</v>
      </c>
      <c r="B98" s="150" t="s">
        <v>19853</v>
      </c>
      <c r="C98" s="150" t="s">
        <v>20070</v>
      </c>
      <c r="D98" s="152" t="s">
        <v>20069</v>
      </c>
      <c r="E98" s="150" t="s">
        <v>20068</v>
      </c>
      <c r="F98" s="150" t="s">
        <v>19912</v>
      </c>
      <c r="G98" s="150" t="s">
        <v>18973</v>
      </c>
      <c r="H98" s="150" t="s">
        <v>18973</v>
      </c>
      <c r="I98" s="150"/>
      <c r="J98" s="150"/>
      <c r="K98" s="150" t="s">
        <v>19824</v>
      </c>
      <c r="L98" s="150" t="s">
        <v>19824</v>
      </c>
      <c r="M98" s="150" t="s">
        <v>19824</v>
      </c>
      <c r="N98" s="150">
        <v>3</v>
      </c>
      <c r="O98" s="150" t="s">
        <v>19824</v>
      </c>
      <c r="P98" s="150" t="s">
        <v>19824</v>
      </c>
      <c r="Q98" s="150" t="s">
        <v>19824</v>
      </c>
      <c r="R98" s="150">
        <f t="shared" si="1"/>
        <v>2</v>
      </c>
    </row>
    <row r="99" spans="1:18" s="89" customFormat="1" ht="25.35" customHeight="1">
      <c r="A99" s="151" t="s">
        <v>20067</v>
      </c>
      <c r="B99" s="151" t="s">
        <v>19885</v>
      </c>
      <c r="C99" s="151" t="s">
        <v>20066</v>
      </c>
      <c r="D99" s="152">
        <v>70806</v>
      </c>
      <c r="E99" s="151" t="s">
        <v>20065</v>
      </c>
      <c r="F99" s="151" t="s">
        <v>19883</v>
      </c>
      <c r="G99" s="151" t="s">
        <v>18973</v>
      </c>
      <c r="H99" s="151" t="s">
        <v>19824</v>
      </c>
      <c r="I99" s="151"/>
      <c r="J99" s="151"/>
      <c r="K99" s="151" t="s">
        <v>19824</v>
      </c>
      <c r="L99" s="151" t="s">
        <v>19824</v>
      </c>
      <c r="M99" s="151">
        <v>30</v>
      </c>
      <c r="N99" s="151">
        <v>401</v>
      </c>
      <c r="O99" s="151" t="s">
        <v>18973</v>
      </c>
      <c r="P99" s="151" t="s">
        <v>19824</v>
      </c>
      <c r="Q99" s="151" t="s">
        <v>19824</v>
      </c>
      <c r="R99" s="151">
        <f t="shared" si="1"/>
        <v>2</v>
      </c>
    </row>
    <row r="100" spans="1:18" s="89" customFormat="1" ht="25.35" customHeight="1">
      <c r="A100" s="150" t="s">
        <v>20063</v>
      </c>
      <c r="B100" s="150" t="s">
        <v>19876</v>
      </c>
      <c r="C100" s="150" t="s">
        <v>20064</v>
      </c>
      <c r="D100" s="152">
        <v>84032</v>
      </c>
      <c r="E100" s="150" t="s">
        <v>20063</v>
      </c>
      <c r="F100" s="150" t="s">
        <v>19851</v>
      </c>
      <c r="G100" s="150" t="s">
        <v>18973</v>
      </c>
      <c r="H100" s="150" t="s">
        <v>19839</v>
      </c>
      <c r="I100" s="150"/>
      <c r="J100" s="150"/>
      <c r="K100" s="150" t="s">
        <v>19824</v>
      </c>
      <c r="L100" s="150" t="s">
        <v>19824</v>
      </c>
      <c r="M100" s="150">
        <v>80</v>
      </c>
      <c r="N100" s="150">
        <v>98</v>
      </c>
      <c r="O100" s="150" t="s">
        <v>19824</v>
      </c>
      <c r="P100" s="150" t="s">
        <v>19824</v>
      </c>
      <c r="Q100" s="150" t="s">
        <v>19824</v>
      </c>
      <c r="R100" s="150">
        <f t="shared" si="1"/>
        <v>2</v>
      </c>
    </row>
    <row r="101" spans="1:18" s="89" customFormat="1" ht="25.35" customHeight="1">
      <c r="A101" s="151" t="s">
        <v>20061</v>
      </c>
      <c r="B101" s="151" t="s">
        <v>19864</v>
      </c>
      <c r="C101" s="151" t="s">
        <v>20062</v>
      </c>
      <c r="D101" s="152">
        <v>31275</v>
      </c>
      <c r="E101" s="151" t="s">
        <v>20061</v>
      </c>
      <c r="F101" s="151" t="s">
        <v>19926</v>
      </c>
      <c r="G101" s="151" t="s">
        <v>18973</v>
      </c>
      <c r="H101" s="151" t="s">
        <v>19824</v>
      </c>
      <c r="I101" s="151"/>
      <c r="J101" s="151"/>
      <c r="K101" s="151" t="s">
        <v>19824</v>
      </c>
      <c r="L101" s="151" t="s">
        <v>19824</v>
      </c>
      <c r="M101" s="151">
        <v>100</v>
      </c>
      <c r="N101" s="151">
        <v>268</v>
      </c>
      <c r="O101" s="151" t="s">
        <v>19824</v>
      </c>
      <c r="P101" s="151" t="s">
        <v>19824</v>
      </c>
      <c r="Q101" s="151" t="s">
        <v>19824</v>
      </c>
      <c r="R101" s="151">
        <f t="shared" si="1"/>
        <v>2</v>
      </c>
    </row>
    <row r="102" spans="1:18" s="89" customFormat="1" ht="25.35" customHeight="1">
      <c r="A102" s="150" t="s">
        <v>20059</v>
      </c>
      <c r="B102" s="150" t="s">
        <v>19829</v>
      </c>
      <c r="C102" s="150" t="s">
        <v>20060</v>
      </c>
      <c r="D102" s="152">
        <v>37327</v>
      </c>
      <c r="E102" s="150" t="s">
        <v>20059</v>
      </c>
      <c r="F102" s="150" t="s">
        <v>19870</v>
      </c>
      <c r="G102" s="150" t="s">
        <v>18973</v>
      </c>
      <c r="H102" s="150" t="s">
        <v>18973</v>
      </c>
      <c r="I102" s="150"/>
      <c r="J102" s="150"/>
      <c r="K102" s="150" t="s">
        <v>19824</v>
      </c>
      <c r="L102" s="150" t="s">
        <v>19824</v>
      </c>
      <c r="M102" s="150">
        <v>100</v>
      </c>
      <c r="N102" s="150">
        <v>214</v>
      </c>
      <c r="O102" s="150" t="s">
        <v>19824</v>
      </c>
      <c r="P102" s="150" t="s">
        <v>19845</v>
      </c>
      <c r="Q102" s="150" t="s">
        <v>19824</v>
      </c>
      <c r="R102" s="150">
        <f t="shared" si="1"/>
        <v>2</v>
      </c>
    </row>
    <row r="103" spans="1:18" s="89" customFormat="1" ht="25.35" customHeight="1">
      <c r="A103" s="151" t="s">
        <v>789</v>
      </c>
      <c r="B103" s="151" t="s">
        <v>19829</v>
      </c>
      <c r="C103" s="151" t="s">
        <v>20058</v>
      </c>
      <c r="D103" s="152" t="s">
        <v>20057</v>
      </c>
      <c r="E103" s="151" t="s">
        <v>789</v>
      </c>
      <c r="F103" s="151" t="s">
        <v>19826</v>
      </c>
      <c r="G103" s="151" t="s">
        <v>18973</v>
      </c>
      <c r="H103" s="151" t="s">
        <v>18973</v>
      </c>
      <c r="I103" s="151"/>
      <c r="J103" s="151"/>
      <c r="K103" s="151" t="s">
        <v>19824</v>
      </c>
      <c r="L103" s="151" t="s">
        <v>19824</v>
      </c>
      <c r="M103" s="151">
        <v>150</v>
      </c>
      <c r="N103" s="151">
        <v>172</v>
      </c>
      <c r="O103" s="151" t="s">
        <v>18973</v>
      </c>
      <c r="P103" s="151" t="s">
        <v>19845</v>
      </c>
      <c r="Q103" s="151" t="s">
        <v>19824</v>
      </c>
      <c r="R103" s="151">
        <f t="shared" si="1"/>
        <v>2</v>
      </c>
    </row>
    <row r="104" spans="1:18" s="89" customFormat="1" ht="25.35" customHeight="1">
      <c r="A104" s="150" t="s">
        <v>20056</v>
      </c>
      <c r="B104" s="150" t="s">
        <v>19829</v>
      </c>
      <c r="C104" s="150" t="s">
        <v>20055</v>
      </c>
      <c r="D104" s="152" t="s">
        <v>20054</v>
      </c>
      <c r="E104" s="150" t="s">
        <v>789</v>
      </c>
      <c r="F104" s="150" t="s">
        <v>19826</v>
      </c>
      <c r="G104" s="150" t="s">
        <v>18973</v>
      </c>
      <c r="H104" s="150" t="s">
        <v>18973</v>
      </c>
      <c r="I104" s="150"/>
      <c r="J104" s="150"/>
      <c r="K104" s="150" t="s">
        <v>19824</v>
      </c>
      <c r="L104" s="150" t="s">
        <v>19824</v>
      </c>
      <c r="M104" s="150">
        <v>100</v>
      </c>
      <c r="N104" s="150">
        <v>59</v>
      </c>
      <c r="O104" s="150" t="s">
        <v>18973</v>
      </c>
      <c r="P104" s="150" t="s">
        <v>19824</v>
      </c>
      <c r="Q104" s="150" t="s">
        <v>19824</v>
      </c>
      <c r="R104" s="150">
        <f t="shared" si="1"/>
        <v>2</v>
      </c>
    </row>
    <row r="105" spans="1:18" s="89" customFormat="1" ht="25.35" customHeight="1">
      <c r="A105" s="151" t="s">
        <v>302</v>
      </c>
      <c r="B105" s="151" t="s">
        <v>19876</v>
      </c>
      <c r="C105" s="151" t="s">
        <v>20053</v>
      </c>
      <c r="D105" s="152">
        <v>96215</v>
      </c>
      <c r="E105" s="151" t="s">
        <v>302</v>
      </c>
      <c r="F105" s="151" t="s">
        <v>19851</v>
      </c>
      <c r="G105" s="151" t="s">
        <v>18973</v>
      </c>
      <c r="H105" s="151" t="s">
        <v>18973</v>
      </c>
      <c r="I105" s="151"/>
      <c r="J105" s="151"/>
      <c r="K105" s="151" t="s">
        <v>19824</v>
      </c>
      <c r="L105" s="151" t="s">
        <v>19824</v>
      </c>
      <c r="M105" s="151">
        <v>280</v>
      </c>
      <c r="N105" s="151">
        <v>146</v>
      </c>
      <c r="O105" s="151"/>
      <c r="P105" s="151" t="s">
        <v>19824</v>
      </c>
      <c r="Q105" s="151" t="s">
        <v>19824</v>
      </c>
      <c r="R105" s="151">
        <f t="shared" si="1"/>
        <v>2</v>
      </c>
    </row>
    <row r="106" spans="1:18" s="89" customFormat="1" ht="25.35" customHeight="1">
      <c r="A106" s="150" t="s">
        <v>20051</v>
      </c>
      <c r="B106" s="150" t="s">
        <v>19853</v>
      </c>
      <c r="C106" s="150" t="s">
        <v>20052</v>
      </c>
      <c r="D106" s="152">
        <v>65549</v>
      </c>
      <c r="E106" s="150" t="s">
        <v>20051</v>
      </c>
      <c r="F106" s="150" t="s">
        <v>19912</v>
      </c>
      <c r="G106" s="150" t="s">
        <v>18973</v>
      </c>
      <c r="H106" s="150" t="s">
        <v>18973</v>
      </c>
      <c r="I106" s="150"/>
      <c r="J106" s="150"/>
      <c r="K106" s="150" t="s">
        <v>19824</v>
      </c>
      <c r="L106" s="150" t="s">
        <v>18973</v>
      </c>
      <c r="M106" s="150">
        <v>120</v>
      </c>
      <c r="N106" s="150">
        <v>163</v>
      </c>
      <c r="O106" s="150" t="s">
        <v>18973</v>
      </c>
      <c r="P106" s="150" t="s">
        <v>19824</v>
      </c>
      <c r="Q106" s="150" t="s">
        <v>19824</v>
      </c>
      <c r="R106" s="150">
        <f t="shared" si="1"/>
        <v>2</v>
      </c>
    </row>
    <row r="107" spans="1:18" s="89" customFormat="1" ht="25.35" customHeight="1">
      <c r="A107" s="151" t="s">
        <v>20049</v>
      </c>
      <c r="B107" s="151" t="s">
        <v>19885</v>
      </c>
      <c r="C107" s="151" t="s">
        <v>20050</v>
      </c>
      <c r="D107" s="152">
        <v>88131</v>
      </c>
      <c r="E107" s="151" t="s">
        <v>20049</v>
      </c>
      <c r="F107" s="151" t="s">
        <v>19851</v>
      </c>
      <c r="G107" s="151" t="s">
        <v>18973</v>
      </c>
      <c r="H107" s="151" t="s">
        <v>18973</v>
      </c>
      <c r="I107" s="151"/>
      <c r="J107" s="151"/>
      <c r="K107" s="151" t="s">
        <v>19824</v>
      </c>
      <c r="L107" s="151"/>
      <c r="M107" s="151">
        <v>170</v>
      </c>
      <c r="N107" s="151">
        <v>850</v>
      </c>
      <c r="O107" s="151" t="s">
        <v>19824</v>
      </c>
      <c r="P107" s="151"/>
      <c r="Q107" s="151" t="s">
        <v>20048</v>
      </c>
      <c r="R107" s="151">
        <f t="shared" si="1"/>
        <v>2</v>
      </c>
    </row>
    <row r="108" spans="1:18" s="89" customFormat="1" ht="25.35" customHeight="1">
      <c r="A108" s="150" t="s">
        <v>1234</v>
      </c>
      <c r="B108" s="150" t="s">
        <v>19885</v>
      </c>
      <c r="C108" s="150" t="s">
        <v>20047</v>
      </c>
      <c r="D108" s="152">
        <v>67061</v>
      </c>
      <c r="E108" s="150" t="s">
        <v>1234</v>
      </c>
      <c r="F108" s="150" t="s">
        <v>19899</v>
      </c>
      <c r="G108" s="150" t="s">
        <v>18973</v>
      </c>
      <c r="H108" s="150" t="s">
        <v>18973</v>
      </c>
      <c r="I108" s="150"/>
      <c r="J108" s="150"/>
      <c r="K108" s="150" t="s">
        <v>18973</v>
      </c>
      <c r="L108" s="150"/>
      <c r="M108" s="150">
        <v>200</v>
      </c>
      <c r="N108" s="150" t="s">
        <v>20046</v>
      </c>
      <c r="O108" s="150" t="s">
        <v>18973</v>
      </c>
      <c r="P108" s="150" t="s">
        <v>19869</v>
      </c>
      <c r="Q108" s="150" t="s">
        <v>19824</v>
      </c>
      <c r="R108" s="150">
        <f t="shared" si="1"/>
        <v>2</v>
      </c>
    </row>
    <row r="109" spans="1:18" s="89" customFormat="1" ht="25.35" customHeight="1">
      <c r="A109" s="151" t="s">
        <v>20044</v>
      </c>
      <c r="B109" s="151" t="s">
        <v>19864</v>
      </c>
      <c r="C109" s="151" t="s">
        <v>20045</v>
      </c>
      <c r="D109" s="152">
        <v>23558</v>
      </c>
      <c r="E109" s="151" t="s">
        <v>20044</v>
      </c>
      <c r="F109" s="151" t="s">
        <v>19866</v>
      </c>
      <c r="G109" s="151" t="s">
        <v>18973</v>
      </c>
      <c r="H109" s="151" t="s">
        <v>19824</v>
      </c>
      <c r="I109" s="151"/>
      <c r="J109" s="151"/>
      <c r="K109" s="151" t="s">
        <v>19824</v>
      </c>
      <c r="L109" s="151" t="s">
        <v>19824</v>
      </c>
      <c r="M109" s="151">
        <v>212</v>
      </c>
      <c r="N109" s="151">
        <v>118</v>
      </c>
      <c r="O109" s="151" t="s">
        <v>19824</v>
      </c>
      <c r="P109" s="151" t="s">
        <v>20043</v>
      </c>
      <c r="Q109" s="151" t="s">
        <v>19824</v>
      </c>
      <c r="R109" s="151">
        <f t="shared" si="1"/>
        <v>2</v>
      </c>
    </row>
    <row r="110" spans="1:18" s="89" customFormat="1" ht="25.35" customHeight="1">
      <c r="A110" s="150" t="s">
        <v>527</v>
      </c>
      <c r="B110" s="150" t="s">
        <v>19864</v>
      </c>
      <c r="C110" s="150" t="s">
        <v>20042</v>
      </c>
      <c r="D110" s="152">
        <v>21337</v>
      </c>
      <c r="E110" s="150" t="s">
        <v>527</v>
      </c>
      <c r="F110" s="150" t="s">
        <v>19926</v>
      </c>
      <c r="G110" s="150" t="s">
        <v>18973</v>
      </c>
      <c r="H110" s="150" t="s">
        <v>18973</v>
      </c>
      <c r="I110" s="150"/>
      <c r="J110" s="150"/>
      <c r="K110" s="150" t="s">
        <v>19824</v>
      </c>
      <c r="L110" s="150" t="s">
        <v>19824</v>
      </c>
      <c r="M110" s="150">
        <v>294</v>
      </c>
      <c r="N110" s="150">
        <v>213</v>
      </c>
      <c r="O110" s="150" t="s">
        <v>19824</v>
      </c>
      <c r="P110" s="150" t="s">
        <v>19824</v>
      </c>
      <c r="Q110" s="150" t="s">
        <v>19824</v>
      </c>
      <c r="R110" s="150">
        <f t="shared" si="1"/>
        <v>2</v>
      </c>
    </row>
    <row r="111" spans="1:18" s="89" customFormat="1" ht="25.35" customHeight="1">
      <c r="A111" s="151" t="s">
        <v>20041</v>
      </c>
      <c r="B111" s="151" t="s">
        <v>19858</v>
      </c>
      <c r="C111" s="151" t="s">
        <v>20040</v>
      </c>
      <c r="D111" s="152">
        <v>39104</v>
      </c>
      <c r="E111" s="151" t="s">
        <v>20039</v>
      </c>
      <c r="F111" s="151" t="s">
        <v>19835</v>
      </c>
      <c r="G111" s="151" t="s">
        <v>18973</v>
      </c>
      <c r="H111" s="151" t="s">
        <v>18973</v>
      </c>
      <c r="I111" s="151"/>
      <c r="J111" s="151"/>
      <c r="K111" s="151" t="s">
        <v>18973</v>
      </c>
      <c r="L111" s="151" t="s">
        <v>19824</v>
      </c>
      <c r="M111" s="151" t="s">
        <v>19824</v>
      </c>
      <c r="N111" s="151" t="s">
        <v>19824</v>
      </c>
      <c r="O111" s="151" t="s">
        <v>18973</v>
      </c>
      <c r="P111" s="151" t="s">
        <v>19824</v>
      </c>
      <c r="Q111" s="151" t="s">
        <v>19824</v>
      </c>
      <c r="R111" s="151">
        <f t="shared" si="1"/>
        <v>2</v>
      </c>
    </row>
    <row r="112" spans="1:18" s="89" customFormat="1" ht="25.35" customHeight="1">
      <c r="A112" s="150" t="s">
        <v>20038</v>
      </c>
      <c r="B112" s="150" t="s">
        <v>19858</v>
      </c>
      <c r="C112" s="150" t="s">
        <v>20037</v>
      </c>
      <c r="D112" s="152">
        <v>39104</v>
      </c>
      <c r="E112" s="150" t="s">
        <v>20036</v>
      </c>
      <c r="F112" s="150" t="s">
        <v>19835</v>
      </c>
      <c r="G112" s="150" t="s">
        <v>18973</v>
      </c>
      <c r="H112" s="150" t="s">
        <v>18973</v>
      </c>
      <c r="I112" s="150"/>
      <c r="J112" s="150"/>
      <c r="K112" s="150" t="s">
        <v>19824</v>
      </c>
      <c r="L112" s="150"/>
      <c r="M112" s="150">
        <v>50</v>
      </c>
      <c r="N112" s="150" t="s">
        <v>20035</v>
      </c>
      <c r="O112" s="150" t="s">
        <v>18973</v>
      </c>
      <c r="P112" s="150" t="s">
        <v>19824</v>
      </c>
      <c r="Q112" s="150" t="s">
        <v>19824</v>
      </c>
      <c r="R112" s="150">
        <f t="shared" si="1"/>
        <v>2</v>
      </c>
    </row>
    <row r="113" spans="1:18" s="89" customFormat="1" ht="25.35" customHeight="1">
      <c r="A113" s="151" t="s">
        <v>1235</v>
      </c>
      <c r="B113" s="151" t="s">
        <v>19853</v>
      </c>
      <c r="C113" s="151" t="s">
        <v>20034</v>
      </c>
      <c r="D113" s="152" t="s">
        <v>20033</v>
      </c>
      <c r="E113" s="151" t="s">
        <v>1235</v>
      </c>
      <c r="F113" s="151" t="s">
        <v>19899</v>
      </c>
      <c r="G113" s="151" t="s">
        <v>18973</v>
      </c>
      <c r="H113" s="151" t="s">
        <v>18973</v>
      </c>
      <c r="I113" s="151"/>
      <c r="J113" s="151"/>
      <c r="K113" s="151" t="s">
        <v>19824</v>
      </c>
      <c r="L113" s="151" t="s">
        <v>18973</v>
      </c>
      <c r="M113" s="151">
        <v>160</v>
      </c>
      <c r="N113" s="151">
        <v>172</v>
      </c>
      <c r="O113" s="151"/>
      <c r="P113" s="151" t="s">
        <v>19824</v>
      </c>
      <c r="Q113" s="151" t="s">
        <v>19824</v>
      </c>
      <c r="R113" s="151">
        <f t="shared" si="1"/>
        <v>2</v>
      </c>
    </row>
    <row r="114" spans="1:18" s="89" customFormat="1" ht="25.35" customHeight="1">
      <c r="A114" s="150" t="s">
        <v>1236</v>
      </c>
      <c r="B114" s="150" t="s">
        <v>19885</v>
      </c>
      <c r="C114" s="150" t="s">
        <v>20032</v>
      </c>
      <c r="D114" s="152">
        <v>68199</v>
      </c>
      <c r="E114" s="150" t="s">
        <v>1236</v>
      </c>
      <c r="F114" s="150" t="s">
        <v>19883</v>
      </c>
      <c r="G114" s="150"/>
      <c r="H114" s="150" t="s">
        <v>19824</v>
      </c>
      <c r="I114" s="150" t="s">
        <v>18973</v>
      </c>
      <c r="J114" s="150"/>
      <c r="K114" s="150" t="s">
        <v>19824</v>
      </c>
      <c r="L114" s="150" t="s">
        <v>19824</v>
      </c>
      <c r="M114" s="150">
        <v>200</v>
      </c>
      <c r="N114" s="150">
        <v>41</v>
      </c>
      <c r="O114" s="150" t="s">
        <v>19824</v>
      </c>
      <c r="P114" s="150" t="s">
        <v>19925</v>
      </c>
      <c r="Q114" s="150" t="s">
        <v>19824</v>
      </c>
      <c r="R114" s="150">
        <f t="shared" si="1"/>
        <v>2</v>
      </c>
    </row>
    <row r="115" spans="1:18" s="89" customFormat="1" ht="25.35" customHeight="1">
      <c r="A115" s="151" t="s">
        <v>20030</v>
      </c>
      <c r="B115" s="151" t="s">
        <v>19876</v>
      </c>
      <c r="C115" s="151" t="s">
        <v>20031</v>
      </c>
      <c r="D115" s="152">
        <v>95615</v>
      </c>
      <c r="E115" s="151" t="s">
        <v>20030</v>
      </c>
      <c r="F115" s="151" t="s">
        <v>19851</v>
      </c>
      <c r="G115" s="151" t="s">
        <v>18973</v>
      </c>
      <c r="H115" s="151" t="s">
        <v>19839</v>
      </c>
      <c r="I115" s="151"/>
      <c r="J115" s="151"/>
      <c r="K115" s="151" t="s">
        <v>19824</v>
      </c>
      <c r="L115" s="151" t="s">
        <v>19824</v>
      </c>
      <c r="M115" s="151">
        <v>165</v>
      </c>
      <c r="N115" s="151" t="s">
        <v>20029</v>
      </c>
      <c r="O115" s="151" t="s">
        <v>19824</v>
      </c>
      <c r="P115" s="151" t="s">
        <v>19824</v>
      </c>
      <c r="Q115" s="151" t="s">
        <v>19824</v>
      </c>
      <c r="R115" s="151">
        <f t="shared" si="1"/>
        <v>2</v>
      </c>
    </row>
    <row r="116" spans="1:18" s="89" customFormat="1" ht="25.35" customHeight="1">
      <c r="A116" s="150" t="s">
        <v>20028</v>
      </c>
      <c r="B116" s="150" t="s">
        <v>19864</v>
      </c>
      <c r="C116" s="150" t="s">
        <v>20027</v>
      </c>
      <c r="D116" s="152">
        <v>21220</v>
      </c>
      <c r="E116" s="150" t="s">
        <v>20026</v>
      </c>
      <c r="F116" s="150" t="s">
        <v>19926</v>
      </c>
      <c r="G116" s="150" t="s">
        <v>18973</v>
      </c>
      <c r="H116" s="150" t="s">
        <v>19824</v>
      </c>
      <c r="I116" s="150"/>
      <c r="J116" s="150"/>
      <c r="K116" s="150" t="s">
        <v>19824</v>
      </c>
      <c r="L116" s="150" t="s">
        <v>18973</v>
      </c>
      <c r="M116" s="150">
        <v>331</v>
      </c>
      <c r="N116" s="150" t="s">
        <v>20025</v>
      </c>
      <c r="O116" s="150" t="s">
        <v>18973</v>
      </c>
      <c r="P116" s="150" t="s">
        <v>19956</v>
      </c>
      <c r="Q116" s="150" t="s">
        <v>19824</v>
      </c>
      <c r="R116" s="150">
        <f t="shared" si="1"/>
        <v>2</v>
      </c>
    </row>
    <row r="117" spans="1:18" s="89" customFormat="1" ht="25.35" customHeight="1">
      <c r="A117" s="151" t="s">
        <v>20023</v>
      </c>
      <c r="B117" s="151" t="s">
        <v>19876</v>
      </c>
      <c r="C117" s="151" t="s">
        <v>20024</v>
      </c>
      <c r="D117" s="152">
        <v>87700</v>
      </c>
      <c r="E117" s="151" t="s">
        <v>20023</v>
      </c>
      <c r="F117" s="151" t="s">
        <v>19851</v>
      </c>
      <c r="G117" s="151" t="s">
        <v>18973</v>
      </c>
      <c r="H117" s="151" t="s">
        <v>18973</v>
      </c>
      <c r="I117" s="151"/>
      <c r="J117" s="151"/>
      <c r="K117" s="151" t="s">
        <v>19824</v>
      </c>
      <c r="L117" s="151" t="s">
        <v>19824</v>
      </c>
      <c r="M117" s="151">
        <v>121</v>
      </c>
      <c r="N117" s="151">
        <v>27</v>
      </c>
      <c r="O117" s="151" t="s">
        <v>19824</v>
      </c>
      <c r="P117" s="151" t="s">
        <v>20022</v>
      </c>
      <c r="Q117" s="151" t="s">
        <v>20021</v>
      </c>
      <c r="R117" s="151">
        <f t="shared" si="1"/>
        <v>2</v>
      </c>
    </row>
    <row r="118" spans="1:18" s="89" customFormat="1" ht="25.35" customHeight="1">
      <c r="A118" s="150" t="s">
        <v>20018</v>
      </c>
      <c r="B118" s="150" t="s">
        <v>19829</v>
      </c>
      <c r="C118" s="150" t="s">
        <v>20020</v>
      </c>
      <c r="D118" s="152" t="s">
        <v>20019</v>
      </c>
      <c r="E118" s="150" t="s">
        <v>20018</v>
      </c>
      <c r="F118" s="150" t="s">
        <v>19835</v>
      </c>
      <c r="G118" s="150" t="s">
        <v>18973</v>
      </c>
      <c r="H118" s="150" t="s">
        <v>18973</v>
      </c>
      <c r="I118" s="150"/>
      <c r="J118" s="150"/>
      <c r="K118" s="150" t="s">
        <v>19824</v>
      </c>
      <c r="L118" s="150" t="s">
        <v>19824</v>
      </c>
      <c r="M118" s="150">
        <v>200</v>
      </c>
      <c r="N118" s="150">
        <v>61</v>
      </c>
      <c r="O118" s="150" t="s">
        <v>18973</v>
      </c>
      <c r="P118" s="150" t="s">
        <v>19824</v>
      </c>
      <c r="Q118" s="150" t="s">
        <v>19824</v>
      </c>
      <c r="R118" s="150">
        <f t="shared" si="1"/>
        <v>2</v>
      </c>
    </row>
    <row r="119" spans="1:18" s="89" customFormat="1" ht="25.35" customHeight="1">
      <c r="A119" s="151" t="s">
        <v>346</v>
      </c>
      <c r="B119" s="151" t="s">
        <v>19853</v>
      </c>
      <c r="C119" s="151" t="s">
        <v>20017</v>
      </c>
      <c r="D119" s="152">
        <v>63897</v>
      </c>
      <c r="E119" s="151" t="s">
        <v>346</v>
      </c>
      <c r="F119" s="151" t="s">
        <v>19851</v>
      </c>
      <c r="G119" s="151" t="s">
        <v>18973</v>
      </c>
      <c r="H119" s="151" t="s">
        <v>18973</v>
      </c>
      <c r="I119" s="151"/>
      <c r="J119" s="151"/>
      <c r="K119" s="151" t="s">
        <v>19824</v>
      </c>
      <c r="L119" s="151" t="s">
        <v>18973</v>
      </c>
      <c r="M119" s="151">
        <v>90</v>
      </c>
      <c r="N119" s="151">
        <v>9</v>
      </c>
      <c r="O119" s="151" t="s">
        <v>18973</v>
      </c>
      <c r="P119" s="151"/>
      <c r="Q119" s="151" t="s">
        <v>19824</v>
      </c>
      <c r="R119" s="151">
        <f t="shared" si="1"/>
        <v>2</v>
      </c>
    </row>
    <row r="120" spans="1:18" s="89" customFormat="1" ht="25.35" customHeight="1">
      <c r="A120" s="150" t="s">
        <v>20015</v>
      </c>
      <c r="B120" s="150" t="s">
        <v>19864</v>
      </c>
      <c r="C120" s="150" t="s">
        <v>20016</v>
      </c>
      <c r="D120" s="152">
        <v>32423</v>
      </c>
      <c r="E120" s="150" t="s">
        <v>20015</v>
      </c>
      <c r="F120" s="150" t="s">
        <v>19846</v>
      </c>
      <c r="G120" s="150" t="s">
        <v>18973</v>
      </c>
      <c r="H120" s="150" t="s">
        <v>19824</v>
      </c>
      <c r="I120" s="150"/>
      <c r="J120" s="150"/>
      <c r="K120" s="150" t="s">
        <v>19824</v>
      </c>
      <c r="L120" s="150" t="s">
        <v>19824</v>
      </c>
      <c r="M120" s="150">
        <v>40</v>
      </c>
      <c r="N120" s="150">
        <v>51</v>
      </c>
      <c r="O120" s="150"/>
      <c r="P120" s="150" t="s">
        <v>19824</v>
      </c>
      <c r="Q120" s="150" t="s">
        <v>19824</v>
      </c>
      <c r="R120" s="150">
        <f t="shared" si="1"/>
        <v>2</v>
      </c>
    </row>
    <row r="121" spans="1:18" s="89" customFormat="1" ht="25.35" customHeight="1">
      <c r="A121" s="151" t="s">
        <v>20013</v>
      </c>
      <c r="B121" s="151" t="s">
        <v>19876</v>
      </c>
      <c r="C121" s="151" t="s">
        <v>20014</v>
      </c>
      <c r="D121" s="152">
        <v>84453</v>
      </c>
      <c r="E121" s="151" t="s">
        <v>20013</v>
      </c>
      <c r="F121" s="151" t="s">
        <v>19851</v>
      </c>
      <c r="G121" s="151" t="s">
        <v>18973</v>
      </c>
      <c r="H121" s="151" t="s">
        <v>18973</v>
      </c>
      <c r="I121" s="151"/>
      <c r="J121" s="151"/>
      <c r="K121" s="151" t="s">
        <v>19824</v>
      </c>
      <c r="L121" s="151" t="s">
        <v>19824</v>
      </c>
      <c r="M121" s="151" t="s">
        <v>20012</v>
      </c>
      <c r="N121" s="151" t="s">
        <v>20011</v>
      </c>
      <c r="O121" s="151" t="s">
        <v>18973</v>
      </c>
      <c r="P121" s="151"/>
      <c r="Q121" s="151" t="s">
        <v>19824</v>
      </c>
      <c r="R121" s="151">
        <f t="shared" si="1"/>
        <v>2</v>
      </c>
    </row>
    <row r="122" spans="1:18" s="89" customFormat="1" ht="25.35" customHeight="1">
      <c r="A122" s="150" t="s">
        <v>20010</v>
      </c>
      <c r="B122" s="150" t="s">
        <v>19876</v>
      </c>
      <c r="C122" s="150" t="s">
        <v>20009</v>
      </c>
      <c r="D122" s="152">
        <v>80687</v>
      </c>
      <c r="E122" s="150" t="s">
        <v>1237</v>
      </c>
      <c r="F122" s="150" t="s">
        <v>19851</v>
      </c>
      <c r="G122" s="150" t="s">
        <v>18973</v>
      </c>
      <c r="H122" s="150" t="s">
        <v>18973</v>
      </c>
      <c r="I122" s="150"/>
      <c r="J122" s="150"/>
      <c r="K122" s="150" t="s">
        <v>19824</v>
      </c>
      <c r="L122" s="150" t="s">
        <v>19824</v>
      </c>
      <c r="M122" s="150" t="s">
        <v>20008</v>
      </c>
      <c r="N122" s="150" t="s">
        <v>20007</v>
      </c>
      <c r="O122" s="150" t="s">
        <v>18973</v>
      </c>
      <c r="P122" s="150" t="s">
        <v>19824</v>
      </c>
      <c r="Q122" s="150" t="s">
        <v>19824</v>
      </c>
      <c r="R122" s="150">
        <f t="shared" si="1"/>
        <v>2</v>
      </c>
    </row>
    <row r="123" spans="1:18" s="89" customFormat="1" ht="24.45" customHeight="1">
      <c r="A123" s="151" t="s">
        <v>20006</v>
      </c>
      <c r="B123" s="151" t="s">
        <v>19876</v>
      </c>
      <c r="C123" s="151" t="s">
        <v>20005</v>
      </c>
      <c r="D123" s="152">
        <v>80997</v>
      </c>
      <c r="E123" s="151" t="s">
        <v>1237</v>
      </c>
      <c r="F123" s="151" t="s">
        <v>19851</v>
      </c>
      <c r="G123" s="151"/>
      <c r="H123" s="151"/>
      <c r="I123" s="151" t="s">
        <v>18973</v>
      </c>
      <c r="J123" s="151" t="s">
        <v>19839</v>
      </c>
      <c r="K123" s="151" t="s">
        <v>19824</v>
      </c>
      <c r="L123" s="151" t="s">
        <v>19824</v>
      </c>
      <c r="M123" s="151">
        <v>100</v>
      </c>
      <c r="N123" s="151">
        <v>191</v>
      </c>
      <c r="O123" s="151" t="s">
        <v>18973</v>
      </c>
      <c r="P123" s="151" t="s">
        <v>19925</v>
      </c>
      <c r="Q123" s="151" t="s">
        <v>19824</v>
      </c>
      <c r="R123" s="151">
        <f t="shared" si="1"/>
        <v>2</v>
      </c>
    </row>
    <row r="124" spans="1:18" s="89" customFormat="1" ht="25.2" customHeight="1">
      <c r="A124" s="150" t="s">
        <v>632</v>
      </c>
      <c r="B124" s="150" t="s">
        <v>19849</v>
      </c>
      <c r="C124" s="150" t="s">
        <v>20004</v>
      </c>
      <c r="D124" s="152">
        <v>48153</v>
      </c>
      <c r="E124" s="150" t="s">
        <v>632</v>
      </c>
      <c r="F124" s="150" t="s">
        <v>19846</v>
      </c>
      <c r="G124" s="150" t="s">
        <v>18973</v>
      </c>
      <c r="H124" s="150" t="s">
        <v>18973</v>
      </c>
      <c r="I124" s="150"/>
      <c r="J124" s="150"/>
      <c r="K124" s="150" t="s">
        <v>19824</v>
      </c>
      <c r="L124" s="150" t="s">
        <v>18973</v>
      </c>
      <c r="M124" s="150">
        <v>264</v>
      </c>
      <c r="N124" s="150">
        <v>397</v>
      </c>
      <c r="O124" s="150" t="s">
        <v>19824</v>
      </c>
      <c r="P124" s="150" t="s">
        <v>19824</v>
      </c>
      <c r="Q124" s="150" t="s">
        <v>19824</v>
      </c>
      <c r="R124" s="150">
        <f t="shared" si="1"/>
        <v>2</v>
      </c>
    </row>
    <row r="125" spans="1:18" s="89" customFormat="1" ht="25.35" customHeight="1">
      <c r="A125" s="151" t="s">
        <v>762</v>
      </c>
      <c r="B125" s="151" t="s">
        <v>19885</v>
      </c>
      <c r="C125" s="151" t="s">
        <v>20003</v>
      </c>
      <c r="D125" s="152">
        <v>66538</v>
      </c>
      <c r="E125" s="151" t="s">
        <v>20002</v>
      </c>
      <c r="F125" s="151" t="s">
        <v>19937</v>
      </c>
      <c r="G125" s="151" t="s">
        <v>18973</v>
      </c>
      <c r="H125" s="151" t="s">
        <v>19824</v>
      </c>
      <c r="I125" s="151"/>
      <c r="J125" s="151"/>
      <c r="K125" s="151" t="s">
        <v>19824</v>
      </c>
      <c r="L125" s="151" t="s">
        <v>19824</v>
      </c>
      <c r="M125" s="151">
        <v>50</v>
      </c>
      <c r="N125" s="151">
        <v>36</v>
      </c>
      <c r="O125" s="151" t="s">
        <v>19824</v>
      </c>
      <c r="P125" s="151" t="s">
        <v>19824</v>
      </c>
      <c r="Q125" s="151" t="s">
        <v>19824</v>
      </c>
      <c r="R125" s="151">
        <f t="shared" si="1"/>
        <v>2</v>
      </c>
    </row>
    <row r="126" spans="1:18" s="89" customFormat="1" ht="39.450000000000003" customHeight="1">
      <c r="A126" s="150" t="s">
        <v>20000</v>
      </c>
      <c r="B126" s="150" t="s">
        <v>19858</v>
      </c>
      <c r="C126" s="150" t="s">
        <v>20001</v>
      </c>
      <c r="D126" s="152">
        <v>16816</v>
      </c>
      <c r="E126" s="150" t="s">
        <v>20000</v>
      </c>
      <c r="F126" s="150" t="s">
        <v>19840</v>
      </c>
      <c r="G126" s="150"/>
      <c r="H126" s="150"/>
      <c r="I126" s="150" t="s">
        <v>18973</v>
      </c>
      <c r="J126" s="150" t="s">
        <v>18973</v>
      </c>
      <c r="K126" s="150" t="s">
        <v>19824</v>
      </c>
      <c r="L126" s="150" t="s">
        <v>19824</v>
      </c>
      <c r="M126" s="150">
        <v>50</v>
      </c>
      <c r="N126" s="150">
        <v>9</v>
      </c>
      <c r="O126" s="150" t="s">
        <v>18973</v>
      </c>
      <c r="P126" s="150" t="s">
        <v>19999</v>
      </c>
      <c r="Q126" s="150" t="s">
        <v>19998</v>
      </c>
      <c r="R126" s="150">
        <f t="shared" si="1"/>
        <v>2</v>
      </c>
    </row>
    <row r="127" spans="1:18" s="89" customFormat="1" ht="25.35" customHeight="1">
      <c r="A127" s="151" t="s">
        <v>19996</v>
      </c>
      <c r="B127" s="151" t="s">
        <v>19849</v>
      </c>
      <c r="C127" s="151" t="s">
        <v>19997</v>
      </c>
      <c r="D127" s="152">
        <v>41462</v>
      </c>
      <c r="E127" s="151" t="s">
        <v>19996</v>
      </c>
      <c r="F127" s="151" t="s">
        <v>19846</v>
      </c>
      <c r="G127" s="151" t="s">
        <v>18973</v>
      </c>
      <c r="H127" s="151" t="s">
        <v>19839</v>
      </c>
      <c r="I127" s="151"/>
      <c r="J127" s="151"/>
      <c r="K127" s="151" t="s">
        <v>19824</v>
      </c>
      <c r="L127" s="151" t="s">
        <v>19824</v>
      </c>
      <c r="M127" s="151">
        <v>77</v>
      </c>
      <c r="N127" s="151">
        <v>152</v>
      </c>
      <c r="O127" s="151" t="s">
        <v>19824</v>
      </c>
      <c r="P127" s="151" t="s">
        <v>19824</v>
      </c>
      <c r="Q127" s="151" t="s">
        <v>19824</v>
      </c>
      <c r="R127" s="151">
        <f t="shared" si="1"/>
        <v>2</v>
      </c>
    </row>
    <row r="128" spans="1:18" s="89" customFormat="1" ht="25.35" customHeight="1">
      <c r="A128" s="150" t="s">
        <v>19995</v>
      </c>
      <c r="B128" s="150" t="s">
        <v>19885</v>
      </c>
      <c r="C128" s="150" t="s">
        <v>19994</v>
      </c>
      <c r="D128" s="152">
        <v>67434</v>
      </c>
      <c r="E128" s="150" t="s">
        <v>19993</v>
      </c>
      <c r="F128" s="150" t="s">
        <v>19899</v>
      </c>
      <c r="G128" s="150" t="s">
        <v>18973</v>
      </c>
      <c r="H128" s="150" t="s">
        <v>18973</v>
      </c>
      <c r="I128" s="150"/>
      <c r="J128" s="150"/>
      <c r="K128" s="150" t="s">
        <v>18973</v>
      </c>
      <c r="L128" s="150" t="s">
        <v>19824</v>
      </c>
      <c r="M128" s="150">
        <v>150</v>
      </c>
      <c r="N128" s="150">
        <v>286</v>
      </c>
      <c r="O128" s="150" t="s">
        <v>19824</v>
      </c>
      <c r="P128" s="150" t="s">
        <v>19869</v>
      </c>
      <c r="Q128" s="150" t="s">
        <v>19824</v>
      </c>
      <c r="R128" s="150">
        <f t="shared" si="1"/>
        <v>2</v>
      </c>
    </row>
    <row r="129" spans="1:18" s="89" customFormat="1" ht="25.35" customHeight="1">
      <c r="A129" s="151" t="s">
        <v>699</v>
      </c>
      <c r="B129" s="151" t="s">
        <v>19853</v>
      </c>
      <c r="C129" s="151" t="s">
        <v>19992</v>
      </c>
      <c r="D129" s="152">
        <v>56564</v>
      </c>
      <c r="E129" s="151" t="s">
        <v>699</v>
      </c>
      <c r="F129" s="151" t="s">
        <v>19899</v>
      </c>
      <c r="G129" s="151" t="s">
        <v>18973</v>
      </c>
      <c r="H129" s="151" t="s">
        <v>19839</v>
      </c>
      <c r="I129" s="151"/>
      <c r="J129" s="151"/>
      <c r="K129" s="151" t="s">
        <v>19824</v>
      </c>
      <c r="L129" s="151" t="s">
        <v>19824</v>
      </c>
      <c r="M129" s="151">
        <v>120</v>
      </c>
      <c r="N129" s="151">
        <v>17</v>
      </c>
      <c r="O129" s="151" t="s">
        <v>19824</v>
      </c>
      <c r="P129" s="151"/>
      <c r="Q129" s="151" t="s">
        <v>19824</v>
      </c>
      <c r="R129" s="151">
        <f t="shared" si="1"/>
        <v>2</v>
      </c>
    </row>
    <row r="130" spans="1:18" s="89" customFormat="1" ht="25.35" customHeight="1">
      <c r="A130" s="150" t="s">
        <v>865</v>
      </c>
      <c r="B130" s="150" t="s">
        <v>19829</v>
      </c>
      <c r="C130" s="150" t="s">
        <v>19991</v>
      </c>
      <c r="D130" s="152">
        <v>99734</v>
      </c>
      <c r="E130" s="150" t="s">
        <v>865</v>
      </c>
      <c r="F130" s="150" t="s">
        <v>19870</v>
      </c>
      <c r="G130" s="150" t="s">
        <v>18973</v>
      </c>
      <c r="H130" s="150" t="s">
        <v>18973</v>
      </c>
      <c r="I130" s="150"/>
      <c r="J130" s="150"/>
      <c r="K130" s="150" t="s">
        <v>19824</v>
      </c>
      <c r="L130" s="150" t="s">
        <v>19824</v>
      </c>
      <c r="M130" s="150">
        <v>250</v>
      </c>
      <c r="N130" s="150">
        <v>4</v>
      </c>
      <c r="O130" s="150" t="s">
        <v>18973</v>
      </c>
      <c r="P130" s="150" t="s">
        <v>19824</v>
      </c>
      <c r="Q130" s="150" t="s">
        <v>19824</v>
      </c>
      <c r="R130" s="150">
        <f t="shared" si="1"/>
        <v>2</v>
      </c>
    </row>
    <row r="131" spans="1:18" s="89" customFormat="1" ht="25.35" customHeight="1">
      <c r="A131" s="151" t="s">
        <v>505</v>
      </c>
      <c r="B131" s="151" t="s">
        <v>19864</v>
      </c>
      <c r="C131" s="151" t="s">
        <v>19990</v>
      </c>
      <c r="D131" s="152">
        <v>37154</v>
      </c>
      <c r="E131" s="151" t="s">
        <v>505</v>
      </c>
      <c r="F131" s="151" t="s">
        <v>19926</v>
      </c>
      <c r="G131" s="151" t="s">
        <v>18973</v>
      </c>
      <c r="H131" s="151" t="s">
        <v>18973</v>
      </c>
      <c r="I131" s="151"/>
      <c r="J131" s="151"/>
      <c r="K131" s="151" t="s">
        <v>19824</v>
      </c>
      <c r="L131" s="151" t="s">
        <v>19824</v>
      </c>
      <c r="M131" s="151">
        <v>166</v>
      </c>
      <c r="N131" s="151" t="s">
        <v>19989</v>
      </c>
      <c r="O131" s="151"/>
      <c r="P131" s="151" t="s">
        <v>19824</v>
      </c>
      <c r="Q131" s="151" t="s">
        <v>19824</v>
      </c>
      <c r="R131" s="151">
        <f t="shared" si="1"/>
        <v>2</v>
      </c>
    </row>
    <row r="132" spans="1:18" s="89" customFormat="1" ht="25.2" customHeight="1">
      <c r="A132" s="150" t="s">
        <v>19988</v>
      </c>
      <c r="B132" s="150" t="s">
        <v>19876</v>
      </c>
      <c r="C132" s="150" t="s">
        <v>19987</v>
      </c>
      <c r="D132" s="152">
        <v>90469</v>
      </c>
      <c r="E132" s="150" t="s">
        <v>1228</v>
      </c>
      <c r="F132" s="150" t="s">
        <v>19851</v>
      </c>
      <c r="G132" s="150"/>
      <c r="H132" s="150"/>
      <c r="I132" s="150" t="s">
        <v>18973</v>
      </c>
      <c r="J132" s="150" t="s">
        <v>19839</v>
      </c>
      <c r="K132" s="150" t="s">
        <v>19824</v>
      </c>
      <c r="L132" s="150" t="s">
        <v>19824</v>
      </c>
      <c r="M132" s="150">
        <v>180</v>
      </c>
      <c r="N132" s="150" t="s">
        <v>19986</v>
      </c>
      <c r="O132" s="150"/>
      <c r="P132" s="150" t="s">
        <v>19925</v>
      </c>
      <c r="Q132" s="150" t="s">
        <v>19824</v>
      </c>
      <c r="R132" s="150">
        <f t="shared" si="1"/>
        <v>2</v>
      </c>
    </row>
    <row r="133" spans="1:18" s="89" customFormat="1" ht="25.35" customHeight="1">
      <c r="A133" s="151" t="s">
        <v>19985</v>
      </c>
      <c r="B133" s="151" t="s">
        <v>19876</v>
      </c>
      <c r="C133" s="151" t="s">
        <v>19984</v>
      </c>
      <c r="D133" s="152">
        <v>90431</v>
      </c>
      <c r="E133" s="151" t="s">
        <v>1228</v>
      </c>
      <c r="F133" s="151" t="s">
        <v>19851</v>
      </c>
      <c r="G133" s="151" t="s">
        <v>18973</v>
      </c>
      <c r="H133" s="151" t="s">
        <v>18973</v>
      </c>
      <c r="I133" s="151"/>
      <c r="J133" s="151"/>
      <c r="K133" s="151" t="s">
        <v>18973</v>
      </c>
      <c r="L133" s="151"/>
      <c r="M133" s="151" t="s">
        <v>19983</v>
      </c>
      <c r="N133" s="151" t="s">
        <v>19982</v>
      </c>
      <c r="O133" s="151" t="s">
        <v>18973</v>
      </c>
      <c r="P133" s="151" t="s">
        <v>19824</v>
      </c>
      <c r="Q133" s="151" t="s">
        <v>19824</v>
      </c>
      <c r="R133" s="151">
        <f t="shared" si="1"/>
        <v>2</v>
      </c>
    </row>
    <row r="134" spans="1:18" s="89" customFormat="1" ht="25.35" customHeight="1">
      <c r="A134" s="150" t="s">
        <v>19981</v>
      </c>
      <c r="B134" s="150" t="s">
        <v>19849</v>
      </c>
      <c r="C134" s="150" t="s">
        <v>19980</v>
      </c>
      <c r="D134" s="152">
        <v>46117</v>
      </c>
      <c r="E134" s="150" t="s">
        <v>19977</v>
      </c>
      <c r="F134" s="150" t="s">
        <v>19846</v>
      </c>
      <c r="G134" s="150" t="s">
        <v>18973</v>
      </c>
      <c r="H134" s="150" t="s">
        <v>18973</v>
      </c>
      <c r="I134" s="150"/>
      <c r="J134" s="150"/>
      <c r="K134" s="150" t="s">
        <v>19824</v>
      </c>
      <c r="L134" s="150" t="s">
        <v>18973</v>
      </c>
      <c r="M134" s="150">
        <v>131</v>
      </c>
      <c r="N134" s="150">
        <v>601</v>
      </c>
      <c r="O134" s="150" t="s">
        <v>19824</v>
      </c>
      <c r="P134" s="150" t="s">
        <v>19824</v>
      </c>
      <c r="Q134" s="150" t="s">
        <v>19824</v>
      </c>
      <c r="R134" s="150">
        <f t="shared" si="1"/>
        <v>2</v>
      </c>
    </row>
    <row r="135" spans="1:18" s="89" customFormat="1" ht="25.35" customHeight="1">
      <c r="A135" s="151" t="s">
        <v>19979</v>
      </c>
      <c r="B135" s="151" t="s">
        <v>19849</v>
      </c>
      <c r="C135" s="151" t="s">
        <v>19978</v>
      </c>
      <c r="D135" s="152">
        <v>46049</v>
      </c>
      <c r="E135" s="151" t="s">
        <v>19977</v>
      </c>
      <c r="F135" s="151" t="s">
        <v>19846</v>
      </c>
      <c r="G135" s="151" t="s">
        <v>18973</v>
      </c>
      <c r="H135" s="151" t="s">
        <v>18973</v>
      </c>
      <c r="I135" s="151"/>
      <c r="J135" s="151"/>
      <c r="K135" s="151" t="s">
        <v>19824</v>
      </c>
      <c r="L135" s="151" t="s">
        <v>18973</v>
      </c>
      <c r="M135" s="151">
        <v>150</v>
      </c>
      <c r="N135" s="151">
        <v>73</v>
      </c>
      <c r="O135" s="151" t="s">
        <v>19824</v>
      </c>
      <c r="P135" s="151" t="s">
        <v>19824</v>
      </c>
      <c r="Q135" s="151" t="s">
        <v>19824</v>
      </c>
      <c r="R135" s="151">
        <f t="shared" si="1"/>
        <v>2</v>
      </c>
    </row>
    <row r="136" spans="1:18" s="89" customFormat="1" ht="25.35" customHeight="1">
      <c r="A136" s="150" t="s">
        <v>19975</v>
      </c>
      <c r="B136" s="150" t="s">
        <v>19885</v>
      </c>
      <c r="C136" s="150" t="s">
        <v>19976</v>
      </c>
      <c r="D136" s="152">
        <v>77652</v>
      </c>
      <c r="E136" s="150" t="s">
        <v>19975</v>
      </c>
      <c r="F136" s="150" t="s">
        <v>19883</v>
      </c>
      <c r="G136" s="150" t="s">
        <v>18973</v>
      </c>
      <c r="H136" s="150" t="s">
        <v>19824</v>
      </c>
      <c r="I136" s="150"/>
      <c r="J136" s="150"/>
      <c r="K136" s="150" t="s">
        <v>19824</v>
      </c>
      <c r="L136" s="150"/>
      <c r="M136" s="150">
        <v>50</v>
      </c>
      <c r="N136" s="150" t="s">
        <v>19974</v>
      </c>
      <c r="O136" s="150" t="s">
        <v>19824</v>
      </c>
      <c r="P136" s="150" t="s">
        <v>19824</v>
      </c>
      <c r="Q136" s="150" t="s">
        <v>19824</v>
      </c>
      <c r="R136" s="150">
        <f t="shared" si="1"/>
        <v>2</v>
      </c>
    </row>
    <row r="137" spans="1:18" s="89" customFormat="1" ht="25.35" customHeight="1">
      <c r="A137" s="151" t="s">
        <v>19972</v>
      </c>
      <c r="B137" s="151" t="s">
        <v>19864</v>
      </c>
      <c r="C137" s="151" t="s">
        <v>19973</v>
      </c>
      <c r="D137" s="152">
        <v>26122</v>
      </c>
      <c r="E137" s="151" t="s">
        <v>19972</v>
      </c>
      <c r="F137" s="151" t="s">
        <v>19926</v>
      </c>
      <c r="G137" s="151" t="s">
        <v>18973</v>
      </c>
      <c r="H137" s="151" t="s">
        <v>19824</v>
      </c>
      <c r="I137" s="151"/>
      <c r="J137" s="151"/>
      <c r="K137" s="151" t="s">
        <v>19824</v>
      </c>
      <c r="L137" s="151" t="s">
        <v>18973</v>
      </c>
      <c r="M137" s="151">
        <v>387</v>
      </c>
      <c r="N137" s="151">
        <v>142</v>
      </c>
      <c r="O137" s="151" t="s">
        <v>19824</v>
      </c>
      <c r="P137" s="151" t="s">
        <v>19824</v>
      </c>
      <c r="Q137" s="151" t="s">
        <v>19824</v>
      </c>
      <c r="R137" s="151">
        <f t="shared" si="1"/>
        <v>2</v>
      </c>
    </row>
    <row r="138" spans="1:18" s="89" customFormat="1" ht="25.35" customHeight="1">
      <c r="A138" s="150" t="s">
        <v>19971</v>
      </c>
      <c r="B138" s="150" t="s">
        <v>19864</v>
      </c>
      <c r="C138" s="150" t="s">
        <v>19970</v>
      </c>
      <c r="D138" s="152">
        <v>49084</v>
      </c>
      <c r="E138" s="150" t="s">
        <v>19969</v>
      </c>
      <c r="F138" s="150" t="s">
        <v>19926</v>
      </c>
      <c r="G138" s="150" t="s">
        <v>18973</v>
      </c>
      <c r="H138" s="150" t="s">
        <v>19824</v>
      </c>
      <c r="I138" s="150"/>
      <c r="J138" s="150"/>
      <c r="K138" s="150" t="s">
        <v>19824</v>
      </c>
      <c r="L138" s="150" t="s">
        <v>19824</v>
      </c>
      <c r="M138" s="150">
        <v>180</v>
      </c>
      <c r="N138" s="150">
        <v>91</v>
      </c>
      <c r="O138" s="150" t="s">
        <v>19824</v>
      </c>
      <c r="P138" s="150" t="s">
        <v>19824</v>
      </c>
      <c r="Q138" s="150" t="s">
        <v>19824</v>
      </c>
      <c r="R138" s="150">
        <f t="shared" si="1"/>
        <v>2</v>
      </c>
    </row>
    <row r="139" spans="1:18" s="89" customFormat="1" ht="25.35" customHeight="1">
      <c r="A139" s="151" t="s">
        <v>19967</v>
      </c>
      <c r="B139" s="151" t="s">
        <v>19858</v>
      </c>
      <c r="C139" s="151" t="s">
        <v>19968</v>
      </c>
      <c r="D139" s="152">
        <v>17309</v>
      </c>
      <c r="E139" s="151" t="s">
        <v>19967</v>
      </c>
      <c r="F139" s="151" t="s">
        <v>19861</v>
      </c>
      <c r="G139" s="151" t="s">
        <v>18973</v>
      </c>
      <c r="H139" s="151" t="s">
        <v>18973</v>
      </c>
      <c r="I139" s="151"/>
      <c r="J139" s="151"/>
      <c r="K139" s="151" t="s">
        <v>18973</v>
      </c>
      <c r="L139" s="151"/>
      <c r="M139" s="151">
        <v>25</v>
      </c>
      <c r="N139" s="151" t="s">
        <v>19966</v>
      </c>
      <c r="O139" s="151" t="s">
        <v>19824</v>
      </c>
      <c r="P139" s="151" t="s">
        <v>19869</v>
      </c>
      <c r="Q139" s="151" t="s">
        <v>19824</v>
      </c>
      <c r="R139" s="151">
        <f t="shared" si="1"/>
        <v>2</v>
      </c>
    </row>
    <row r="140" spans="1:18" s="89" customFormat="1" ht="25.35" customHeight="1">
      <c r="A140" s="150" t="s">
        <v>19964</v>
      </c>
      <c r="B140" s="150" t="s">
        <v>19876</v>
      </c>
      <c r="C140" s="150" t="s">
        <v>19965</v>
      </c>
      <c r="D140" s="152">
        <v>94032</v>
      </c>
      <c r="E140" s="150" t="s">
        <v>19964</v>
      </c>
      <c r="F140" s="150" t="s">
        <v>19851</v>
      </c>
      <c r="G140" s="150" t="s">
        <v>18973</v>
      </c>
      <c r="H140" s="150" t="s">
        <v>19839</v>
      </c>
      <c r="I140" s="150"/>
      <c r="J140" s="150"/>
      <c r="K140" s="150" t="s">
        <v>19824</v>
      </c>
      <c r="L140" s="150" t="s">
        <v>19824</v>
      </c>
      <c r="M140" s="150">
        <v>100</v>
      </c>
      <c r="N140" s="150">
        <v>251</v>
      </c>
      <c r="O140" s="150" t="s">
        <v>19824</v>
      </c>
      <c r="P140" s="150" t="s">
        <v>19824</v>
      </c>
      <c r="Q140" s="150" t="s">
        <v>19824</v>
      </c>
      <c r="R140" s="150">
        <f t="shared" ref="R140:R184" si="2">ROUND($B$4/$B$7,0)</f>
        <v>2</v>
      </c>
    </row>
    <row r="141" spans="1:18" s="89" customFormat="1" ht="25.35" customHeight="1">
      <c r="A141" s="151" t="s">
        <v>19962</v>
      </c>
      <c r="B141" s="151" t="s">
        <v>19885</v>
      </c>
      <c r="C141" s="151" t="s">
        <v>19963</v>
      </c>
      <c r="D141" s="152">
        <v>66953</v>
      </c>
      <c r="E141" s="151" t="s">
        <v>19962</v>
      </c>
      <c r="F141" s="151" t="s">
        <v>19899</v>
      </c>
      <c r="G141" s="151" t="s">
        <v>18973</v>
      </c>
      <c r="H141" s="151" t="s">
        <v>18973</v>
      </c>
      <c r="I141" s="151"/>
      <c r="J141" s="151"/>
      <c r="K141" s="151" t="s">
        <v>19824</v>
      </c>
      <c r="L141" s="151" t="s">
        <v>19824</v>
      </c>
      <c r="M141" s="151">
        <v>100</v>
      </c>
      <c r="N141" s="151">
        <v>10</v>
      </c>
      <c r="O141" s="151" t="s">
        <v>19824</v>
      </c>
      <c r="P141" s="151" t="s">
        <v>19824</v>
      </c>
      <c r="Q141" s="151" t="s">
        <v>19824</v>
      </c>
      <c r="R141" s="151">
        <f t="shared" si="2"/>
        <v>2</v>
      </c>
    </row>
    <row r="142" spans="1:18" s="89" customFormat="1" ht="25.35" customHeight="1">
      <c r="A142" s="150" t="s">
        <v>19959</v>
      </c>
      <c r="B142" s="150" t="s">
        <v>19829</v>
      </c>
      <c r="C142" s="150" t="s">
        <v>19961</v>
      </c>
      <c r="D142" s="152" t="s">
        <v>19960</v>
      </c>
      <c r="E142" s="150" t="s">
        <v>19959</v>
      </c>
      <c r="F142" s="150" t="s">
        <v>19826</v>
      </c>
      <c r="G142" s="150" t="s">
        <v>18973</v>
      </c>
      <c r="H142" s="150" t="s">
        <v>18973</v>
      </c>
      <c r="I142" s="150"/>
      <c r="J142" s="150"/>
      <c r="K142" s="150" t="s">
        <v>19824</v>
      </c>
      <c r="L142" s="150" t="s">
        <v>19824</v>
      </c>
      <c r="M142" s="150">
        <v>160</v>
      </c>
      <c r="N142" s="150">
        <v>122</v>
      </c>
      <c r="O142" s="150" t="s">
        <v>18973</v>
      </c>
      <c r="P142" s="150" t="s">
        <v>19824</v>
      </c>
      <c r="Q142" s="150" t="s">
        <v>19824</v>
      </c>
      <c r="R142" s="150">
        <f>ROUND($B$4/$B$7,0)</f>
        <v>2</v>
      </c>
    </row>
    <row r="143" spans="1:18" s="89" customFormat="1" ht="25.35" customHeight="1">
      <c r="A143" s="151" t="s">
        <v>19957</v>
      </c>
      <c r="B143" s="151" t="s">
        <v>19885</v>
      </c>
      <c r="C143" s="151" t="s">
        <v>19958</v>
      </c>
      <c r="D143" s="152">
        <v>73207</v>
      </c>
      <c r="E143" s="151" t="s">
        <v>19957</v>
      </c>
      <c r="F143" s="151" t="s">
        <v>19883</v>
      </c>
      <c r="G143" s="151" t="s">
        <v>18973</v>
      </c>
      <c r="H143" s="151" t="s">
        <v>18973</v>
      </c>
      <c r="I143" s="151"/>
      <c r="J143" s="151"/>
      <c r="K143" s="151" t="s">
        <v>19824</v>
      </c>
      <c r="L143" s="151" t="s">
        <v>19824</v>
      </c>
      <c r="M143" s="151">
        <v>120</v>
      </c>
      <c r="N143" s="151">
        <v>619</v>
      </c>
      <c r="O143" s="151" t="s">
        <v>19824</v>
      </c>
      <c r="P143" s="151" t="s">
        <v>19956</v>
      </c>
      <c r="Q143" s="151" t="s">
        <v>19824</v>
      </c>
      <c r="R143" s="151">
        <f t="shared" si="2"/>
        <v>2</v>
      </c>
    </row>
    <row r="144" spans="1:18" s="89" customFormat="1" ht="25.35" customHeight="1">
      <c r="A144" s="150" t="s">
        <v>19955</v>
      </c>
      <c r="B144" s="150" t="s">
        <v>19876</v>
      </c>
      <c r="C144" s="150" t="s">
        <v>19954</v>
      </c>
      <c r="D144" s="152">
        <v>93051</v>
      </c>
      <c r="E144" s="150" t="s">
        <v>19953</v>
      </c>
      <c r="F144" s="150" t="s">
        <v>19851</v>
      </c>
      <c r="G144" s="150" t="s">
        <v>18973</v>
      </c>
      <c r="H144" s="150" t="s">
        <v>18973</v>
      </c>
      <c r="I144" s="150"/>
      <c r="J144" s="150"/>
      <c r="K144" s="150" t="s">
        <v>19824</v>
      </c>
      <c r="L144" s="150"/>
      <c r="M144" s="150">
        <v>56</v>
      </c>
      <c r="N144" s="150">
        <v>114</v>
      </c>
      <c r="O144" s="150" t="s">
        <v>18973</v>
      </c>
      <c r="P144" s="150" t="s">
        <v>19824</v>
      </c>
      <c r="Q144" s="150" t="s">
        <v>19824</v>
      </c>
      <c r="R144" s="150">
        <f t="shared" si="2"/>
        <v>2</v>
      </c>
    </row>
    <row r="145" spans="1:18" s="89" customFormat="1" ht="25.35" customHeight="1">
      <c r="A145" s="151" t="s">
        <v>19951</v>
      </c>
      <c r="B145" s="151" t="s">
        <v>19853</v>
      </c>
      <c r="C145" s="151" t="s">
        <v>19952</v>
      </c>
      <c r="D145" s="152">
        <v>53424</v>
      </c>
      <c r="E145" s="151" t="s">
        <v>19951</v>
      </c>
      <c r="F145" s="151" t="s">
        <v>19899</v>
      </c>
      <c r="G145" s="151" t="s">
        <v>18973</v>
      </c>
      <c r="H145" s="151" t="s">
        <v>18973</v>
      </c>
      <c r="I145" s="151"/>
      <c r="J145" s="151"/>
      <c r="K145" s="151" t="s">
        <v>18973</v>
      </c>
      <c r="L145" s="151" t="s">
        <v>19824</v>
      </c>
      <c r="M145" s="151">
        <v>67</v>
      </c>
      <c r="N145" s="151">
        <v>121</v>
      </c>
      <c r="O145" s="151" t="s">
        <v>19824</v>
      </c>
      <c r="P145" s="151" t="s">
        <v>19869</v>
      </c>
      <c r="Q145" s="151" t="s">
        <v>19824</v>
      </c>
      <c r="R145" s="151">
        <f t="shared" si="2"/>
        <v>2</v>
      </c>
    </row>
    <row r="146" spans="1:18" s="89" customFormat="1" ht="25.5" customHeight="1">
      <c r="A146" s="150" t="s">
        <v>19948</v>
      </c>
      <c r="B146" s="150" t="s">
        <v>19829</v>
      </c>
      <c r="C146" s="150" t="s">
        <v>19950</v>
      </c>
      <c r="D146" s="152" t="s">
        <v>19949</v>
      </c>
      <c r="E146" s="150" t="s">
        <v>19948</v>
      </c>
      <c r="F146" s="150" t="s">
        <v>19826</v>
      </c>
      <c r="G146" s="150" t="s">
        <v>18973</v>
      </c>
      <c r="H146" s="150" t="s">
        <v>19839</v>
      </c>
      <c r="I146" s="150"/>
      <c r="J146" s="150"/>
      <c r="K146" s="150" t="s">
        <v>19824</v>
      </c>
      <c r="L146" s="150" t="s">
        <v>19824</v>
      </c>
      <c r="M146" s="150">
        <v>100</v>
      </c>
      <c r="N146" s="150">
        <v>93</v>
      </c>
      <c r="O146" s="150" t="s">
        <v>18973</v>
      </c>
      <c r="P146" s="150" t="s">
        <v>19824</v>
      </c>
      <c r="Q146" s="150" t="s">
        <v>19824</v>
      </c>
      <c r="R146" s="150">
        <f t="shared" si="2"/>
        <v>2</v>
      </c>
    </row>
    <row r="147" spans="1:18" s="89" customFormat="1" ht="25.5" customHeight="1">
      <c r="A147" s="151" t="s">
        <v>19946</v>
      </c>
      <c r="B147" s="151" t="s">
        <v>19876</v>
      </c>
      <c r="C147" s="151" t="s">
        <v>19947</v>
      </c>
      <c r="D147" s="152">
        <v>83026</v>
      </c>
      <c r="E147" s="151" t="s">
        <v>19946</v>
      </c>
      <c r="F147" s="151" t="s">
        <v>19851</v>
      </c>
      <c r="G147" s="151" t="s">
        <v>18973</v>
      </c>
      <c r="H147" s="151" t="s">
        <v>18973</v>
      </c>
      <c r="I147" s="151"/>
      <c r="J147" s="151"/>
      <c r="K147" s="151" t="s">
        <v>19824</v>
      </c>
      <c r="L147" s="151" t="s">
        <v>19824</v>
      </c>
      <c r="M147" s="151">
        <v>120</v>
      </c>
      <c r="N147" s="151">
        <v>61</v>
      </c>
      <c r="O147" s="151"/>
      <c r="P147" s="151" t="s">
        <v>19824</v>
      </c>
      <c r="Q147" s="151" t="s">
        <v>19824</v>
      </c>
      <c r="R147" s="151">
        <f t="shared" si="2"/>
        <v>2</v>
      </c>
    </row>
    <row r="148" spans="1:18" s="89" customFormat="1" ht="25.2" customHeight="1">
      <c r="A148" s="150" t="s">
        <v>1238</v>
      </c>
      <c r="B148" s="150" t="s">
        <v>19864</v>
      </c>
      <c r="C148" s="150" t="s">
        <v>19945</v>
      </c>
      <c r="D148" s="152">
        <v>18055</v>
      </c>
      <c r="E148" s="150" t="s">
        <v>1238</v>
      </c>
      <c r="F148" s="150" t="s">
        <v>19861</v>
      </c>
      <c r="G148" s="150" t="s">
        <v>18973</v>
      </c>
      <c r="H148" s="150" t="s">
        <v>19824</v>
      </c>
      <c r="I148" s="150"/>
      <c r="J148" s="150"/>
      <c r="K148" s="150" t="s">
        <v>19824</v>
      </c>
      <c r="L148" s="150" t="s">
        <v>19824</v>
      </c>
      <c r="M148" s="150">
        <v>25</v>
      </c>
      <c r="N148" s="150">
        <v>87</v>
      </c>
      <c r="O148" s="150" t="s">
        <v>18973</v>
      </c>
      <c r="P148" s="150" t="s">
        <v>19824</v>
      </c>
      <c r="Q148" s="150" t="s">
        <v>19824</v>
      </c>
      <c r="R148" s="150">
        <f t="shared" si="2"/>
        <v>2</v>
      </c>
    </row>
    <row r="149" spans="1:18" s="89" customFormat="1" ht="25.5" customHeight="1" thickBot="1">
      <c r="A149" s="151" t="s">
        <v>19944</v>
      </c>
      <c r="B149" s="151" t="s">
        <v>19864</v>
      </c>
      <c r="C149" s="151" t="s">
        <v>19943</v>
      </c>
      <c r="D149" s="152">
        <v>18147</v>
      </c>
      <c r="E149" s="151" t="s">
        <v>1238</v>
      </c>
      <c r="F149" s="151" t="s">
        <v>19861</v>
      </c>
      <c r="G149" s="151" t="s">
        <v>18973</v>
      </c>
      <c r="H149" s="151" t="s">
        <v>19824</v>
      </c>
      <c r="I149" s="151"/>
      <c r="J149" s="151"/>
      <c r="K149" s="151" t="s">
        <v>19824</v>
      </c>
      <c r="L149" s="151" t="s">
        <v>19824</v>
      </c>
      <c r="M149" s="151">
        <v>45</v>
      </c>
      <c r="N149" s="151">
        <v>383</v>
      </c>
      <c r="O149" s="151" t="s">
        <v>18973</v>
      </c>
      <c r="P149" s="151" t="s">
        <v>19824</v>
      </c>
      <c r="Q149" s="151" t="s">
        <v>19824</v>
      </c>
      <c r="R149" s="151">
        <f t="shared" si="2"/>
        <v>2</v>
      </c>
    </row>
    <row r="150" spans="1:18" s="89" customFormat="1" ht="25.5" customHeight="1" thickTop="1">
      <c r="A150" s="97" t="s">
        <v>19940</v>
      </c>
      <c r="B150" s="97" t="s">
        <v>19829</v>
      </c>
      <c r="C150" s="97" t="s">
        <v>19942</v>
      </c>
      <c r="D150" s="152" t="s">
        <v>19941</v>
      </c>
      <c r="E150" s="97" t="s">
        <v>19940</v>
      </c>
      <c r="F150" s="97" t="s">
        <v>19870</v>
      </c>
      <c r="G150" s="97" t="s">
        <v>18973</v>
      </c>
      <c r="H150" s="97" t="s">
        <v>18973</v>
      </c>
      <c r="I150" s="97"/>
      <c r="J150" s="97"/>
      <c r="K150" s="97" t="s">
        <v>19824</v>
      </c>
      <c r="L150" s="97" t="s">
        <v>19824</v>
      </c>
      <c r="M150" s="97">
        <v>50</v>
      </c>
      <c r="N150" s="97">
        <v>31</v>
      </c>
      <c r="O150" s="97" t="s">
        <v>18973</v>
      </c>
      <c r="P150" s="97" t="s">
        <v>19824</v>
      </c>
      <c r="Q150" s="97" t="s">
        <v>19824</v>
      </c>
      <c r="R150" s="97">
        <f t="shared" si="2"/>
        <v>2</v>
      </c>
    </row>
    <row r="151" spans="1:18" s="89" customFormat="1" ht="25.5" customHeight="1">
      <c r="A151" s="94" t="s">
        <v>1239</v>
      </c>
      <c r="B151" s="94" t="s">
        <v>19885</v>
      </c>
      <c r="C151" s="94" t="s">
        <v>19939</v>
      </c>
      <c r="D151" s="152" t="s">
        <v>19938</v>
      </c>
      <c r="E151" s="94" t="s">
        <v>1239</v>
      </c>
      <c r="F151" s="94" t="s">
        <v>19937</v>
      </c>
      <c r="G151" s="94" t="s">
        <v>18973</v>
      </c>
      <c r="H151" s="94" t="s">
        <v>18973</v>
      </c>
      <c r="I151" s="94"/>
      <c r="J151" s="94"/>
      <c r="K151" s="94" t="s">
        <v>18973</v>
      </c>
      <c r="L151" s="94"/>
      <c r="M151" s="94">
        <v>575</v>
      </c>
      <c r="N151" s="94">
        <v>22</v>
      </c>
      <c r="O151" s="94" t="s">
        <v>19824</v>
      </c>
      <c r="P151" s="94" t="s">
        <v>19869</v>
      </c>
      <c r="Q151" s="94" t="s">
        <v>19824</v>
      </c>
      <c r="R151" s="94">
        <f t="shared" si="2"/>
        <v>2</v>
      </c>
    </row>
    <row r="152" spans="1:18" s="89" customFormat="1" ht="25.5" customHeight="1">
      <c r="A152" s="150" t="s">
        <v>276</v>
      </c>
      <c r="B152" s="150" t="s">
        <v>19876</v>
      </c>
      <c r="C152" s="150" t="s">
        <v>19936</v>
      </c>
      <c r="D152" s="152">
        <v>92421</v>
      </c>
      <c r="E152" s="150" t="s">
        <v>276</v>
      </c>
      <c r="F152" s="150" t="s">
        <v>19851</v>
      </c>
      <c r="G152" s="150" t="s">
        <v>18973</v>
      </c>
      <c r="H152" s="150" t="s">
        <v>18973</v>
      </c>
      <c r="I152" s="150"/>
      <c r="J152" s="150"/>
      <c r="K152" s="150" t="s">
        <v>19824</v>
      </c>
      <c r="L152" s="150"/>
      <c r="M152" s="150">
        <v>298</v>
      </c>
      <c r="N152" s="150">
        <v>80</v>
      </c>
      <c r="O152" s="150" t="s">
        <v>19824</v>
      </c>
      <c r="P152" s="150" t="s">
        <v>19824</v>
      </c>
      <c r="Q152" s="150" t="s">
        <v>19824</v>
      </c>
      <c r="R152" s="150">
        <f t="shared" si="2"/>
        <v>2</v>
      </c>
    </row>
    <row r="153" spans="1:18" s="89" customFormat="1" ht="25.5" customHeight="1">
      <c r="A153" s="151" t="s">
        <v>19934</v>
      </c>
      <c r="B153" s="151" t="s">
        <v>19876</v>
      </c>
      <c r="C153" s="151" t="s">
        <v>19935</v>
      </c>
      <c r="D153" s="152">
        <v>97424</v>
      </c>
      <c r="E153" s="151" t="s">
        <v>19934</v>
      </c>
      <c r="F153" s="151" t="s">
        <v>19851</v>
      </c>
      <c r="G153" s="151" t="s">
        <v>18973</v>
      </c>
      <c r="H153" s="151" t="s">
        <v>18973</v>
      </c>
      <c r="I153" s="151"/>
      <c r="J153" s="151"/>
      <c r="K153" s="151" t="s">
        <v>19824</v>
      </c>
      <c r="L153" s="151" t="s">
        <v>18973</v>
      </c>
      <c r="M153" s="151">
        <v>170</v>
      </c>
      <c r="N153" s="151">
        <v>19</v>
      </c>
      <c r="O153" s="151" t="s">
        <v>19824</v>
      </c>
      <c r="P153" s="151" t="s">
        <v>19824</v>
      </c>
      <c r="Q153" s="151" t="s">
        <v>19824</v>
      </c>
      <c r="R153" s="151">
        <f t="shared" si="2"/>
        <v>2</v>
      </c>
    </row>
    <row r="154" spans="1:18" s="89" customFormat="1" ht="25.2" customHeight="1">
      <c r="A154" s="150" t="s">
        <v>19932</v>
      </c>
      <c r="B154" s="150" t="s">
        <v>19864</v>
      </c>
      <c r="C154" s="150" t="s">
        <v>19933</v>
      </c>
      <c r="D154" s="152">
        <v>19053</v>
      </c>
      <c r="E154" s="150" t="s">
        <v>19932</v>
      </c>
      <c r="F154" s="150" t="s">
        <v>19861</v>
      </c>
      <c r="G154" s="150" t="s">
        <v>18973</v>
      </c>
      <c r="H154" s="150" t="s">
        <v>18973</v>
      </c>
      <c r="I154" s="150"/>
      <c r="J154" s="150"/>
      <c r="K154" s="150" t="s">
        <v>18973</v>
      </c>
      <c r="L154" s="150" t="s">
        <v>19824</v>
      </c>
      <c r="M154" s="150">
        <v>219</v>
      </c>
      <c r="N154" s="150">
        <v>28</v>
      </c>
      <c r="O154" s="150" t="s">
        <v>18973</v>
      </c>
      <c r="P154" s="150" t="s">
        <v>19931</v>
      </c>
      <c r="Q154" s="150" t="s">
        <v>19859</v>
      </c>
      <c r="R154" s="150">
        <f t="shared" si="2"/>
        <v>2</v>
      </c>
    </row>
    <row r="155" spans="1:18" s="89" customFormat="1" ht="25.2" customHeight="1">
      <c r="A155" s="151" t="s">
        <v>19929</v>
      </c>
      <c r="B155" s="151" t="s">
        <v>19843</v>
      </c>
      <c r="C155" s="151" t="s">
        <v>19930</v>
      </c>
      <c r="D155" s="152">
        <v>14554</v>
      </c>
      <c r="E155" s="151" t="s">
        <v>19929</v>
      </c>
      <c r="F155" s="151" t="s">
        <v>19840</v>
      </c>
      <c r="G155" s="151" t="s">
        <v>18973</v>
      </c>
      <c r="H155" s="151" t="s">
        <v>18973</v>
      </c>
      <c r="I155" s="151"/>
      <c r="J155" s="151"/>
      <c r="K155" s="151" t="s">
        <v>19824</v>
      </c>
      <c r="L155" s="151" t="s">
        <v>19824</v>
      </c>
      <c r="M155" s="151">
        <v>200</v>
      </c>
      <c r="N155" s="151">
        <v>16</v>
      </c>
      <c r="O155" s="151" t="s">
        <v>18973</v>
      </c>
      <c r="P155" s="151" t="s">
        <v>19824</v>
      </c>
      <c r="Q155" s="151" t="s">
        <v>19824</v>
      </c>
      <c r="R155" s="151">
        <f t="shared" si="2"/>
        <v>2</v>
      </c>
    </row>
    <row r="156" spans="1:18" s="89" customFormat="1" ht="25.2" customHeight="1">
      <c r="A156" s="150" t="s">
        <v>19927</v>
      </c>
      <c r="B156" s="150" t="s">
        <v>19864</v>
      </c>
      <c r="C156" s="150" t="s">
        <v>19928</v>
      </c>
      <c r="D156" s="152">
        <v>30926</v>
      </c>
      <c r="E156" s="150" t="s">
        <v>19927</v>
      </c>
      <c r="F156" s="150" t="s">
        <v>19926</v>
      </c>
      <c r="G156" s="150"/>
      <c r="H156" s="150" t="s">
        <v>19824</v>
      </c>
      <c r="I156" s="150" t="s">
        <v>18973</v>
      </c>
      <c r="J156" s="150"/>
      <c r="K156" s="150" t="s">
        <v>19824</v>
      </c>
      <c r="L156" s="150" t="s">
        <v>19824</v>
      </c>
      <c r="M156" s="150">
        <v>150</v>
      </c>
      <c r="N156" s="150">
        <v>452</v>
      </c>
      <c r="O156" s="150"/>
      <c r="P156" s="150" t="s">
        <v>19925</v>
      </c>
      <c r="Q156" s="150" t="s">
        <v>19824</v>
      </c>
      <c r="R156" s="150">
        <f t="shared" si="2"/>
        <v>2</v>
      </c>
    </row>
    <row r="157" spans="1:18" s="89" customFormat="1" ht="25.35" customHeight="1">
      <c r="A157" s="151" t="s">
        <v>19922</v>
      </c>
      <c r="B157" s="151" t="s">
        <v>19829</v>
      </c>
      <c r="C157" s="151" t="s">
        <v>19924</v>
      </c>
      <c r="D157" s="152" t="s">
        <v>19923</v>
      </c>
      <c r="E157" s="151" t="s">
        <v>19922</v>
      </c>
      <c r="F157" s="151" t="s">
        <v>19840</v>
      </c>
      <c r="G157" s="151" t="s">
        <v>18973</v>
      </c>
      <c r="H157" s="151" t="s">
        <v>19839</v>
      </c>
      <c r="I157" s="151"/>
      <c r="J157" s="151"/>
      <c r="K157" s="151" t="s">
        <v>19824</v>
      </c>
      <c r="L157" s="151"/>
      <c r="M157" s="151">
        <v>20</v>
      </c>
      <c r="N157" s="151">
        <v>81</v>
      </c>
      <c r="O157" s="151"/>
      <c r="P157" s="151" t="s">
        <v>19824</v>
      </c>
      <c r="Q157" s="151" t="s">
        <v>19824</v>
      </c>
      <c r="R157" s="151">
        <f t="shared" si="2"/>
        <v>2</v>
      </c>
    </row>
    <row r="158" spans="1:18" s="89" customFormat="1" ht="25.35" customHeight="1">
      <c r="A158" s="150" t="s">
        <v>19920</v>
      </c>
      <c r="B158" s="150" t="s">
        <v>19849</v>
      </c>
      <c r="C158" s="150" t="s">
        <v>19921</v>
      </c>
      <c r="D158" s="152">
        <v>57072</v>
      </c>
      <c r="E158" s="150" t="s">
        <v>19920</v>
      </c>
      <c r="F158" s="150" t="s">
        <v>19846</v>
      </c>
      <c r="G158" s="150" t="s">
        <v>18973</v>
      </c>
      <c r="H158" s="150" t="s">
        <v>18973</v>
      </c>
      <c r="I158" s="150"/>
      <c r="J158" s="150"/>
      <c r="K158" s="150" t="s">
        <v>19824</v>
      </c>
      <c r="L158" s="150" t="s">
        <v>18973</v>
      </c>
      <c r="M158" s="150">
        <v>123</v>
      </c>
      <c r="N158" s="150">
        <v>84</v>
      </c>
      <c r="O158" s="150"/>
      <c r="P158" s="150" t="s">
        <v>19824</v>
      </c>
      <c r="Q158" s="150" t="s">
        <v>19824</v>
      </c>
      <c r="R158" s="150">
        <f t="shared" si="2"/>
        <v>2</v>
      </c>
    </row>
    <row r="159" spans="1:18" s="89" customFormat="1" ht="25.35" customHeight="1">
      <c r="A159" s="151" t="s">
        <v>19919</v>
      </c>
      <c r="B159" s="151" t="s">
        <v>19885</v>
      </c>
      <c r="C159" s="151" t="s">
        <v>19918</v>
      </c>
      <c r="D159" s="152">
        <v>78224</v>
      </c>
      <c r="E159" s="151" t="s">
        <v>19917</v>
      </c>
      <c r="F159" s="151" t="s">
        <v>19883</v>
      </c>
      <c r="G159" s="151" t="s">
        <v>18973</v>
      </c>
      <c r="H159" s="151" t="s">
        <v>18973</v>
      </c>
      <c r="I159" s="151"/>
      <c r="J159" s="151"/>
      <c r="K159" s="151" t="s">
        <v>19824</v>
      </c>
      <c r="L159" s="151" t="s">
        <v>19824</v>
      </c>
      <c r="M159" s="151">
        <v>118</v>
      </c>
      <c r="N159" s="151">
        <v>40</v>
      </c>
      <c r="O159" s="151"/>
      <c r="P159" s="151" t="s">
        <v>19824</v>
      </c>
      <c r="Q159" s="151" t="s">
        <v>19824</v>
      </c>
      <c r="R159" s="151">
        <f t="shared" si="2"/>
        <v>2</v>
      </c>
    </row>
    <row r="160" spans="1:18" s="89" customFormat="1" ht="25.35" customHeight="1">
      <c r="A160" s="150" t="s">
        <v>820</v>
      </c>
      <c r="B160" s="150" t="s">
        <v>19858</v>
      </c>
      <c r="C160" s="150" t="s">
        <v>19916</v>
      </c>
      <c r="D160" s="152">
        <v>39576</v>
      </c>
      <c r="E160" s="150" t="s">
        <v>820</v>
      </c>
      <c r="F160" s="150" t="s">
        <v>19835</v>
      </c>
      <c r="G160" s="150" t="s">
        <v>18973</v>
      </c>
      <c r="H160" s="150" t="s">
        <v>18973</v>
      </c>
      <c r="I160" s="150"/>
      <c r="J160" s="150"/>
      <c r="K160" s="150" t="s">
        <v>18973</v>
      </c>
      <c r="L160" s="150" t="s">
        <v>19824</v>
      </c>
      <c r="M160" s="150">
        <v>240</v>
      </c>
      <c r="N160" s="150">
        <v>523</v>
      </c>
      <c r="O160" s="150" t="s">
        <v>18973</v>
      </c>
      <c r="P160" s="150" t="s">
        <v>19824</v>
      </c>
      <c r="Q160" s="150" t="s">
        <v>19824</v>
      </c>
      <c r="R160" s="150">
        <f t="shared" si="2"/>
        <v>2</v>
      </c>
    </row>
    <row r="161" spans="1:18" s="89" customFormat="1" ht="25.35" customHeight="1">
      <c r="A161" s="151" t="s">
        <v>19915</v>
      </c>
      <c r="B161" s="151" t="s">
        <v>19853</v>
      </c>
      <c r="C161" s="151" t="s">
        <v>19914</v>
      </c>
      <c r="D161" s="152">
        <v>63659</v>
      </c>
      <c r="E161" s="151" t="s">
        <v>19913</v>
      </c>
      <c r="F161" s="151" t="s">
        <v>19912</v>
      </c>
      <c r="G161" s="151" t="s">
        <v>18973</v>
      </c>
      <c r="H161" s="151" t="s">
        <v>18973</v>
      </c>
      <c r="I161" s="151"/>
      <c r="J161" s="151"/>
      <c r="K161" s="151" t="s">
        <v>19824</v>
      </c>
      <c r="L161" s="151" t="s">
        <v>19824</v>
      </c>
      <c r="M161" s="151">
        <v>50</v>
      </c>
      <c r="N161" s="151">
        <v>25</v>
      </c>
      <c r="O161" s="151" t="s">
        <v>19824</v>
      </c>
      <c r="P161" s="151" t="s">
        <v>19824</v>
      </c>
      <c r="Q161" s="151" t="s">
        <v>19824</v>
      </c>
      <c r="R161" s="151">
        <f t="shared" si="2"/>
        <v>2</v>
      </c>
    </row>
    <row r="162" spans="1:18" s="89" customFormat="1" ht="25.2" customHeight="1">
      <c r="A162" s="150" t="s">
        <v>19910</v>
      </c>
      <c r="B162" s="150" t="s">
        <v>19864</v>
      </c>
      <c r="C162" s="150" t="s">
        <v>19911</v>
      </c>
      <c r="D162" s="152">
        <v>18439</v>
      </c>
      <c r="E162" s="150" t="s">
        <v>19910</v>
      </c>
      <c r="F162" s="150" t="s">
        <v>19861</v>
      </c>
      <c r="G162" s="150" t="s">
        <v>18973</v>
      </c>
      <c r="H162" s="150" t="s">
        <v>18973</v>
      </c>
      <c r="I162" s="150"/>
      <c r="J162" s="150"/>
      <c r="K162" s="150" t="s">
        <v>19824</v>
      </c>
      <c r="L162" s="150" t="s">
        <v>19824</v>
      </c>
      <c r="M162" s="150">
        <v>140</v>
      </c>
      <c r="N162" s="150">
        <v>58</v>
      </c>
      <c r="O162" s="150" t="s">
        <v>19824</v>
      </c>
      <c r="P162" s="150"/>
      <c r="Q162" s="150" t="s">
        <v>19824</v>
      </c>
      <c r="R162" s="150">
        <f t="shared" si="2"/>
        <v>2</v>
      </c>
    </row>
    <row r="163" spans="1:18" s="89" customFormat="1" ht="25.35" customHeight="1">
      <c r="A163" s="151" t="s">
        <v>19908</v>
      </c>
      <c r="B163" s="151" t="s">
        <v>19876</v>
      </c>
      <c r="C163" s="151" t="s">
        <v>19909</v>
      </c>
      <c r="D163" s="152">
        <v>94315</v>
      </c>
      <c r="E163" s="151" t="s">
        <v>19908</v>
      </c>
      <c r="F163" s="151" t="s">
        <v>19851</v>
      </c>
      <c r="G163" s="151" t="s">
        <v>18973</v>
      </c>
      <c r="H163" s="151" t="s">
        <v>18973</v>
      </c>
      <c r="I163" s="151"/>
      <c r="J163" s="151"/>
      <c r="K163" s="151" t="s">
        <v>19824</v>
      </c>
      <c r="L163" s="151"/>
      <c r="M163" s="151">
        <v>229</v>
      </c>
      <c r="N163" s="151">
        <v>180</v>
      </c>
      <c r="O163" s="151" t="s">
        <v>19824</v>
      </c>
      <c r="P163" s="151" t="s">
        <v>19824</v>
      </c>
      <c r="Q163" s="151" t="s">
        <v>19824</v>
      </c>
      <c r="R163" s="151">
        <f t="shared" si="2"/>
        <v>2</v>
      </c>
    </row>
    <row r="164" spans="1:18" s="89" customFormat="1" ht="25.35" customHeight="1">
      <c r="A164" s="150" t="s">
        <v>19907</v>
      </c>
      <c r="B164" s="150" t="s">
        <v>19885</v>
      </c>
      <c r="C164" s="150" t="s">
        <v>19906</v>
      </c>
      <c r="D164" s="152">
        <v>70191</v>
      </c>
      <c r="E164" s="150" t="s">
        <v>102</v>
      </c>
      <c r="F164" s="150" t="s">
        <v>19883</v>
      </c>
      <c r="G164" s="150" t="s">
        <v>18973</v>
      </c>
      <c r="H164" s="150" t="s">
        <v>19824</v>
      </c>
      <c r="I164" s="150"/>
      <c r="J164" s="150"/>
      <c r="K164" s="150" t="s">
        <v>19824</v>
      </c>
      <c r="L164" s="150" t="s">
        <v>19824</v>
      </c>
      <c r="M164" s="150">
        <v>130</v>
      </c>
      <c r="N164" s="150" t="s">
        <v>19905</v>
      </c>
      <c r="O164" s="150" t="s">
        <v>19824</v>
      </c>
      <c r="P164" s="150" t="s">
        <v>19904</v>
      </c>
      <c r="Q164" s="150" t="s">
        <v>19824</v>
      </c>
      <c r="R164" s="150">
        <f t="shared" si="2"/>
        <v>2</v>
      </c>
    </row>
    <row r="165" spans="1:18" s="89" customFormat="1" ht="25.35" customHeight="1">
      <c r="A165" s="151" t="s">
        <v>19903</v>
      </c>
      <c r="B165" s="151" t="s">
        <v>19885</v>
      </c>
      <c r="C165" s="151" t="s">
        <v>19902</v>
      </c>
      <c r="D165" s="152">
        <v>70435</v>
      </c>
      <c r="E165" s="151" t="s">
        <v>102</v>
      </c>
      <c r="F165" s="151" t="s">
        <v>19883</v>
      </c>
      <c r="G165" s="151" t="s">
        <v>18973</v>
      </c>
      <c r="H165" s="151" t="s">
        <v>19824</v>
      </c>
      <c r="I165" s="151"/>
      <c r="J165" s="151"/>
      <c r="K165" s="151" t="s">
        <v>19824</v>
      </c>
      <c r="L165" s="151" t="s">
        <v>19824</v>
      </c>
      <c r="M165" s="151">
        <v>80</v>
      </c>
      <c r="N165" s="151">
        <v>70</v>
      </c>
      <c r="O165" s="151" t="s">
        <v>19824</v>
      </c>
      <c r="P165" s="151" t="s">
        <v>19824</v>
      </c>
      <c r="Q165" s="151" t="s">
        <v>19824</v>
      </c>
      <c r="R165" s="151">
        <f t="shared" si="2"/>
        <v>2</v>
      </c>
    </row>
    <row r="166" spans="1:18" s="89" customFormat="1" ht="25.35" customHeight="1">
      <c r="A166" s="150" t="s">
        <v>19900</v>
      </c>
      <c r="B166" s="150" t="s">
        <v>19885</v>
      </c>
      <c r="C166" s="150" t="s">
        <v>19901</v>
      </c>
      <c r="D166" s="152">
        <v>54293</v>
      </c>
      <c r="E166" s="150" t="s">
        <v>19900</v>
      </c>
      <c r="F166" s="150" t="s">
        <v>19899</v>
      </c>
      <c r="G166" s="150" t="s">
        <v>18973</v>
      </c>
      <c r="H166" s="150" t="s">
        <v>18973</v>
      </c>
      <c r="I166" s="150"/>
      <c r="J166" s="150"/>
      <c r="K166" s="150" t="s">
        <v>18973</v>
      </c>
      <c r="L166" s="150"/>
      <c r="M166" s="150">
        <v>200</v>
      </c>
      <c r="N166" s="150">
        <v>277</v>
      </c>
      <c r="O166" s="150" t="s">
        <v>18973</v>
      </c>
      <c r="P166" s="150" t="s">
        <v>19898</v>
      </c>
      <c r="Q166" s="150" t="s">
        <v>19897</v>
      </c>
      <c r="R166" s="150">
        <f t="shared" si="2"/>
        <v>2</v>
      </c>
    </row>
    <row r="167" spans="1:18" s="89" customFormat="1" ht="25.35" customHeight="1">
      <c r="A167" s="151" t="s">
        <v>174</v>
      </c>
      <c r="B167" s="151" t="s">
        <v>19885</v>
      </c>
      <c r="C167" s="151" t="s">
        <v>19896</v>
      </c>
      <c r="D167" s="152">
        <v>72072</v>
      </c>
      <c r="E167" s="151" t="s">
        <v>174</v>
      </c>
      <c r="F167" s="151" t="s">
        <v>19883</v>
      </c>
      <c r="G167" s="151" t="s">
        <v>18973</v>
      </c>
      <c r="H167" s="151" t="s">
        <v>18973</v>
      </c>
      <c r="I167" s="151"/>
      <c r="J167" s="151"/>
      <c r="K167" s="151" t="s">
        <v>19824</v>
      </c>
      <c r="L167" s="151" t="s">
        <v>19824</v>
      </c>
      <c r="M167" s="151">
        <v>100</v>
      </c>
      <c r="N167" s="151" t="s">
        <v>19895</v>
      </c>
      <c r="O167" s="151" t="s">
        <v>19824</v>
      </c>
      <c r="P167" s="151" t="s">
        <v>19824</v>
      </c>
      <c r="Q167" s="151" t="s">
        <v>19824</v>
      </c>
      <c r="R167" s="151">
        <f t="shared" si="2"/>
        <v>2</v>
      </c>
    </row>
    <row r="168" spans="1:18" s="89" customFormat="1" ht="25.35" customHeight="1">
      <c r="A168" s="150" t="s">
        <v>19894</v>
      </c>
      <c r="B168" s="150" t="s">
        <v>19876</v>
      </c>
      <c r="C168" s="150" t="s">
        <v>19893</v>
      </c>
      <c r="D168" s="152">
        <v>89075</v>
      </c>
      <c r="E168" s="150" t="s">
        <v>19892</v>
      </c>
      <c r="F168" s="150" t="s">
        <v>19883</v>
      </c>
      <c r="G168" s="150" t="s">
        <v>18973</v>
      </c>
      <c r="H168" s="150" t="s">
        <v>18973</v>
      </c>
      <c r="I168" s="150"/>
      <c r="J168" s="150"/>
      <c r="K168" s="150" t="s">
        <v>18973</v>
      </c>
      <c r="L168" s="150" t="s">
        <v>19824</v>
      </c>
      <c r="M168" s="150" t="s">
        <v>19824</v>
      </c>
      <c r="N168" s="150" t="s">
        <v>19891</v>
      </c>
      <c r="O168" s="150" t="s">
        <v>19824</v>
      </c>
      <c r="P168" s="150" t="s">
        <v>19890</v>
      </c>
      <c r="Q168" s="150" t="s">
        <v>19824</v>
      </c>
      <c r="R168" s="150">
        <f>ROUND($B$4/$B$7,0)</f>
        <v>2</v>
      </c>
    </row>
    <row r="169" spans="1:18" s="89" customFormat="1" ht="25.35" customHeight="1">
      <c r="A169" s="151" t="s">
        <v>19889</v>
      </c>
      <c r="B169" s="151" t="s">
        <v>19885</v>
      </c>
      <c r="C169" s="151" t="s">
        <v>19888</v>
      </c>
      <c r="D169" s="152">
        <v>78048</v>
      </c>
      <c r="E169" s="151" t="s">
        <v>19887</v>
      </c>
      <c r="F169" s="151" t="s">
        <v>19883</v>
      </c>
      <c r="G169" s="151" t="s">
        <v>18973</v>
      </c>
      <c r="H169" s="151" t="s">
        <v>18973</v>
      </c>
      <c r="I169" s="151"/>
      <c r="J169" s="151"/>
      <c r="K169" s="151" t="s">
        <v>19824</v>
      </c>
      <c r="L169" s="151" t="s">
        <v>19824</v>
      </c>
      <c r="M169" s="151">
        <v>124</v>
      </c>
      <c r="N169" s="151" t="s">
        <v>19886</v>
      </c>
      <c r="O169" s="151" t="s">
        <v>19824</v>
      </c>
      <c r="P169" s="151" t="s">
        <v>19824</v>
      </c>
      <c r="Q169" s="151" t="s">
        <v>19824</v>
      </c>
      <c r="R169" s="151">
        <f t="shared" si="2"/>
        <v>2</v>
      </c>
    </row>
    <row r="170" spans="1:18" s="89" customFormat="1" ht="25.35" customHeight="1">
      <c r="A170" s="150" t="s">
        <v>173</v>
      </c>
      <c r="B170" s="150" t="s">
        <v>19885</v>
      </c>
      <c r="C170" s="150" t="s">
        <v>19884</v>
      </c>
      <c r="D170" s="152">
        <v>79761</v>
      </c>
      <c r="E170" s="150" t="s">
        <v>173</v>
      </c>
      <c r="F170" s="150" t="s">
        <v>19883</v>
      </c>
      <c r="G170" s="150" t="s">
        <v>18973</v>
      </c>
      <c r="H170" s="150" t="s">
        <v>18973</v>
      </c>
      <c r="I170" s="150"/>
      <c r="J170" s="150"/>
      <c r="K170" s="150" t="s">
        <v>19824</v>
      </c>
      <c r="L170" s="150" t="s">
        <v>19824</v>
      </c>
      <c r="M170" s="150">
        <v>200</v>
      </c>
      <c r="N170" s="150">
        <v>12</v>
      </c>
      <c r="O170" s="150" t="s">
        <v>19824</v>
      </c>
      <c r="P170" s="150" t="s">
        <v>19824</v>
      </c>
      <c r="Q170" s="150" t="s">
        <v>19824</v>
      </c>
      <c r="R170" s="150">
        <f t="shared" si="2"/>
        <v>2</v>
      </c>
    </row>
    <row r="171" spans="1:18" s="89" customFormat="1" ht="25.35" customHeight="1">
      <c r="A171" s="151" t="s">
        <v>19882</v>
      </c>
      <c r="B171" s="151" t="s">
        <v>19849</v>
      </c>
      <c r="C171" s="151" t="s">
        <v>19881</v>
      </c>
      <c r="D171" s="152">
        <v>44652</v>
      </c>
      <c r="E171" s="151" t="s">
        <v>1232</v>
      </c>
      <c r="F171" s="151" t="s">
        <v>19846</v>
      </c>
      <c r="G171" s="151" t="s">
        <v>18973</v>
      </c>
      <c r="H171" s="151" t="s">
        <v>19839</v>
      </c>
      <c r="I171" s="151"/>
      <c r="J171" s="151"/>
      <c r="K171" s="151" t="s">
        <v>19824</v>
      </c>
      <c r="L171" s="151" t="s">
        <v>18973</v>
      </c>
      <c r="M171" s="151">
        <v>225</v>
      </c>
      <c r="N171" s="151">
        <v>406</v>
      </c>
      <c r="O171" s="151" t="s">
        <v>19824</v>
      </c>
      <c r="P171" s="151" t="s">
        <v>19824</v>
      </c>
      <c r="Q171" s="151" t="s">
        <v>19824</v>
      </c>
      <c r="R171" s="151">
        <f t="shared" si="2"/>
        <v>2</v>
      </c>
    </row>
    <row r="172" spans="1:18" s="89" customFormat="1" ht="25.35" customHeight="1">
      <c r="A172" s="150" t="s">
        <v>19879</v>
      </c>
      <c r="B172" s="150" t="s">
        <v>19864</v>
      </c>
      <c r="C172" s="150" t="s">
        <v>19880</v>
      </c>
      <c r="D172" s="152">
        <v>34414</v>
      </c>
      <c r="E172" s="150" t="s">
        <v>19879</v>
      </c>
      <c r="F172" s="150" t="s">
        <v>19846</v>
      </c>
      <c r="G172" s="150" t="s">
        <v>18973</v>
      </c>
      <c r="H172" s="150" t="s">
        <v>18973</v>
      </c>
      <c r="I172" s="150"/>
      <c r="J172" s="150"/>
      <c r="K172" s="150" t="s">
        <v>18973</v>
      </c>
      <c r="L172" s="150" t="s">
        <v>19824</v>
      </c>
      <c r="M172" s="150">
        <v>365</v>
      </c>
      <c r="N172" s="150">
        <v>37</v>
      </c>
      <c r="O172" s="150" t="s">
        <v>19824</v>
      </c>
      <c r="P172" s="150" t="s">
        <v>19824</v>
      </c>
      <c r="Q172" s="150" t="s">
        <v>19824</v>
      </c>
      <c r="R172" s="150">
        <f t="shared" si="2"/>
        <v>2</v>
      </c>
    </row>
    <row r="173" spans="1:18" s="89" customFormat="1" ht="25.35" customHeight="1">
      <c r="A173" s="151" t="s">
        <v>19877</v>
      </c>
      <c r="B173" s="151" t="s">
        <v>19876</v>
      </c>
      <c r="C173" s="151" t="s">
        <v>19878</v>
      </c>
      <c r="D173" s="152">
        <v>92637</v>
      </c>
      <c r="E173" s="151" t="s">
        <v>19877</v>
      </c>
      <c r="F173" s="151" t="s">
        <v>19851</v>
      </c>
      <c r="G173" s="151" t="s">
        <v>18973</v>
      </c>
      <c r="H173" s="151" t="s">
        <v>18973</v>
      </c>
      <c r="I173" s="151"/>
      <c r="J173" s="151"/>
      <c r="K173" s="151" t="s">
        <v>18973</v>
      </c>
      <c r="L173" s="151" t="s">
        <v>18973</v>
      </c>
      <c r="M173" s="151">
        <v>81</v>
      </c>
      <c r="N173" s="151">
        <v>110</v>
      </c>
      <c r="O173" s="151" t="s">
        <v>19824</v>
      </c>
      <c r="P173" s="151" t="s">
        <v>19824</v>
      </c>
      <c r="Q173" s="151" t="s">
        <v>19824</v>
      </c>
      <c r="R173" s="151">
        <f t="shared" si="2"/>
        <v>2</v>
      </c>
    </row>
    <row r="174" spans="1:18" s="89" customFormat="1" ht="25.2" customHeight="1">
      <c r="A174" s="150" t="s">
        <v>19874</v>
      </c>
      <c r="B174" s="150" t="s">
        <v>19876</v>
      </c>
      <c r="C174" s="150" t="s">
        <v>19875</v>
      </c>
      <c r="D174" s="152">
        <v>82362</v>
      </c>
      <c r="E174" s="150" t="s">
        <v>19874</v>
      </c>
      <c r="F174" s="150" t="s">
        <v>19851</v>
      </c>
      <c r="G174" s="150" t="s">
        <v>18973</v>
      </c>
      <c r="H174" s="150" t="s">
        <v>18973</v>
      </c>
      <c r="I174" s="150"/>
      <c r="J174" s="150"/>
      <c r="K174" s="150" t="s">
        <v>18973</v>
      </c>
      <c r="L174" s="150" t="s">
        <v>19824</v>
      </c>
      <c r="M174" s="150">
        <v>310</v>
      </c>
      <c r="N174" s="150">
        <v>14</v>
      </c>
      <c r="O174" s="150" t="s">
        <v>19824</v>
      </c>
      <c r="P174" s="150" t="s">
        <v>19873</v>
      </c>
      <c r="Q174" s="150" t="s">
        <v>19824</v>
      </c>
      <c r="R174" s="150">
        <f t="shared" si="2"/>
        <v>2</v>
      </c>
    </row>
    <row r="175" spans="1:18" s="89" customFormat="1" ht="25.2" customHeight="1">
      <c r="A175" s="151" t="s">
        <v>19871</v>
      </c>
      <c r="B175" s="151" t="s">
        <v>19829</v>
      </c>
      <c r="C175" s="151" t="s">
        <v>19872</v>
      </c>
      <c r="D175" s="152">
        <v>99423</v>
      </c>
      <c r="E175" s="151" t="s">
        <v>19871</v>
      </c>
      <c r="F175" s="151" t="s">
        <v>19870</v>
      </c>
      <c r="G175" s="151" t="s">
        <v>18973</v>
      </c>
      <c r="H175" s="151" t="s">
        <v>18973</v>
      </c>
      <c r="I175" s="151"/>
      <c r="J175" s="151"/>
      <c r="K175" s="151" t="s">
        <v>18973</v>
      </c>
      <c r="L175" s="151" t="s">
        <v>19824</v>
      </c>
      <c r="M175" s="151">
        <v>76</v>
      </c>
      <c r="N175" s="151">
        <v>80</v>
      </c>
      <c r="O175" s="151" t="s">
        <v>19824</v>
      </c>
      <c r="P175" s="151" t="s">
        <v>19869</v>
      </c>
      <c r="Q175" s="151" t="s">
        <v>19824</v>
      </c>
      <c r="R175" s="151">
        <f t="shared" si="2"/>
        <v>2</v>
      </c>
    </row>
    <row r="176" spans="1:18" s="89" customFormat="1" ht="25.2" customHeight="1">
      <c r="A176" s="150" t="s">
        <v>19867</v>
      </c>
      <c r="B176" s="150" t="s">
        <v>19864</v>
      </c>
      <c r="C176" s="150" t="s">
        <v>19868</v>
      </c>
      <c r="D176" s="152">
        <v>25980</v>
      </c>
      <c r="E176" s="150" t="s">
        <v>19867</v>
      </c>
      <c r="F176" s="150" t="s">
        <v>19866</v>
      </c>
      <c r="G176" s="150" t="s">
        <v>18973</v>
      </c>
      <c r="H176" s="150" t="s">
        <v>18973</v>
      </c>
      <c r="I176" s="150" t="s">
        <v>18973</v>
      </c>
      <c r="J176" s="150" t="s">
        <v>18973</v>
      </c>
      <c r="K176" s="150" t="s">
        <v>19824</v>
      </c>
      <c r="L176" s="150" t="s">
        <v>18973</v>
      </c>
      <c r="M176" s="150">
        <v>127</v>
      </c>
      <c r="N176" s="150">
        <v>24</v>
      </c>
      <c r="O176" s="150" t="s">
        <v>19824</v>
      </c>
      <c r="P176" s="150" t="s">
        <v>19865</v>
      </c>
      <c r="Q176" s="150" t="s">
        <v>19824</v>
      </c>
      <c r="R176" s="150">
        <f t="shared" si="2"/>
        <v>2</v>
      </c>
    </row>
    <row r="177" spans="1:18" s="89" customFormat="1" ht="25.2" customHeight="1">
      <c r="A177" s="151" t="s">
        <v>19862</v>
      </c>
      <c r="B177" s="151" t="s">
        <v>19864</v>
      </c>
      <c r="C177" s="151" t="s">
        <v>19863</v>
      </c>
      <c r="D177" s="152">
        <v>23970</v>
      </c>
      <c r="E177" s="151" t="s">
        <v>19862</v>
      </c>
      <c r="F177" s="151" t="s">
        <v>19861</v>
      </c>
      <c r="G177" s="151" t="s">
        <v>18973</v>
      </c>
      <c r="H177" s="151" t="s">
        <v>18973</v>
      </c>
      <c r="I177" s="151"/>
      <c r="J177" s="151"/>
      <c r="K177" s="151" t="s">
        <v>19824</v>
      </c>
      <c r="L177" s="151" t="s">
        <v>19824</v>
      </c>
      <c r="M177" s="151">
        <v>25</v>
      </c>
      <c r="N177" s="151">
        <v>11</v>
      </c>
      <c r="O177" s="151" t="s">
        <v>19824</v>
      </c>
      <c r="P177" s="151" t="s">
        <v>19860</v>
      </c>
      <c r="Q177" s="151" t="s">
        <v>19859</v>
      </c>
      <c r="R177" s="151">
        <f t="shared" si="2"/>
        <v>2</v>
      </c>
    </row>
    <row r="178" spans="1:18" s="89" customFormat="1" ht="25.35" customHeight="1">
      <c r="A178" s="150" t="s">
        <v>19856</v>
      </c>
      <c r="B178" s="150" t="s">
        <v>19858</v>
      </c>
      <c r="C178" s="150" t="s">
        <v>19857</v>
      </c>
      <c r="D178" s="152">
        <v>19322</v>
      </c>
      <c r="E178" s="150" t="s">
        <v>19856</v>
      </c>
      <c r="F178" s="150" t="s">
        <v>19840</v>
      </c>
      <c r="G178" s="150" t="s">
        <v>18973</v>
      </c>
      <c r="H178" s="150" t="s">
        <v>18973</v>
      </c>
      <c r="I178" s="150"/>
      <c r="J178" s="150"/>
      <c r="K178" s="150" t="s">
        <v>19824</v>
      </c>
      <c r="L178" s="150"/>
      <c r="M178" s="150">
        <v>523</v>
      </c>
      <c r="N178" s="150" t="s">
        <v>19855</v>
      </c>
      <c r="O178" s="150" t="s">
        <v>19824</v>
      </c>
      <c r="P178" s="150" t="s">
        <v>19824</v>
      </c>
      <c r="Q178" s="150" t="s">
        <v>19824</v>
      </c>
      <c r="R178" s="150">
        <f t="shared" si="2"/>
        <v>2</v>
      </c>
    </row>
    <row r="179" spans="1:18" s="89" customFormat="1" ht="25.35" customHeight="1">
      <c r="A179" s="151" t="s">
        <v>19854</v>
      </c>
      <c r="B179" s="151" t="s">
        <v>19853</v>
      </c>
      <c r="C179" s="151" t="s">
        <v>19852</v>
      </c>
      <c r="D179" s="152">
        <v>97080</v>
      </c>
      <c r="E179" s="151" t="s">
        <v>1240</v>
      </c>
      <c r="F179" s="151" t="s">
        <v>19851</v>
      </c>
      <c r="G179" s="151" t="s">
        <v>18973</v>
      </c>
      <c r="H179" s="151" t="s">
        <v>18973</v>
      </c>
      <c r="I179" s="151" t="s">
        <v>18973</v>
      </c>
      <c r="J179" s="151"/>
      <c r="K179" s="151" t="s">
        <v>19824</v>
      </c>
      <c r="L179" s="151"/>
      <c r="M179" s="151">
        <v>110</v>
      </c>
      <c r="N179" s="151">
        <v>217</v>
      </c>
      <c r="O179" s="151" t="s">
        <v>19824</v>
      </c>
      <c r="P179" s="151"/>
      <c r="Q179" s="151" t="s">
        <v>19824</v>
      </c>
      <c r="R179" s="151">
        <f t="shared" si="2"/>
        <v>2</v>
      </c>
    </row>
    <row r="180" spans="1:18" s="89" customFormat="1" ht="25.35" customHeight="1">
      <c r="A180" s="150" t="s">
        <v>19850</v>
      </c>
      <c r="B180" s="150" t="s">
        <v>19849</v>
      </c>
      <c r="C180" s="150" t="s">
        <v>19848</v>
      </c>
      <c r="D180" s="152">
        <v>42389</v>
      </c>
      <c r="E180" s="150" t="s">
        <v>19847</v>
      </c>
      <c r="F180" s="150" t="s">
        <v>19846</v>
      </c>
      <c r="G180" s="150" t="s">
        <v>18973</v>
      </c>
      <c r="H180" s="150" t="s">
        <v>18973</v>
      </c>
      <c r="I180" s="150"/>
      <c r="J180" s="150"/>
      <c r="K180" s="150" t="s">
        <v>19824</v>
      </c>
      <c r="L180" s="150" t="s">
        <v>18973</v>
      </c>
      <c r="M180" s="150">
        <v>212</v>
      </c>
      <c r="N180" s="150">
        <v>524</v>
      </c>
      <c r="O180" s="150" t="s">
        <v>19824</v>
      </c>
      <c r="P180" s="150" t="s">
        <v>19845</v>
      </c>
      <c r="Q180" s="150" t="s">
        <v>19824</v>
      </c>
      <c r="R180" s="150">
        <f t="shared" si="2"/>
        <v>2</v>
      </c>
    </row>
    <row r="181" spans="1:18" s="89" customFormat="1" ht="34.950000000000003" customHeight="1">
      <c r="A181" s="151" t="s">
        <v>19844</v>
      </c>
      <c r="B181" s="151" t="s">
        <v>19843</v>
      </c>
      <c r="C181" s="151" t="s">
        <v>19842</v>
      </c>
      <c r="D181" s="152">
        <v>14627</v>
      </c>
      <c r="E181" s="151" t="s">
        <v>19841</v>
      </c>
      <c r="F181" s="151" t="s">
        <v>19840</v>
      </c>
      <c r="G181" s="151" t="s">
        <v>18973</v>
      </c>
      <c r="H181" s="151" t="s">
        <v>19839</v>
      </c>
      <c r="I181" s="151"/>
      <c r="J181" s="151"/>
      <c r="K181" s="151" t="s">
        <v>19824</v>
      </c>
      <c r="L181" s="151" t="s">
        <v>19824</v>
      </c>
      <c r="M181" s="151">
        <v>80</v>
      </c>
      <c r="N181" s="151">
        <v>139</v>
      </c>
      <c r="O181" s="151" t="s">
        <v>19824</v>
      </c>
      <c r="P181" s="151" t="s">
        <v>19838</v>
      </c>
      <c r="Q181" s="151" t="s">
        <v>19824</v>
      </c>
      <c r="R181" s="151">
        <f t="shared" si="2"/>
        <v>2</v>
      </c>
    </row>
    <row r="182" spans="1:18" s="89" customFormat="1" ht="25.35" customHeight="1">
      <c r="A182" s="150" t="s">
        <v>19836</v>
      </c>
      <c r="B182" s="150" t="s">
        <v>19829</v>
      </c>
      <c r="C182" s="150" t="s">
        <v>19837</v>
      </c>
      <c r="D182" s="152">
        <v>67102</v>
      </c>
      <c r="E182" s="150" t="s">
        <v>19836</v>
      </c>
      <c r="F182" s="150" t="s">
        <v>19835</v>
      </c>
      <c r="G182" s="150" t="s">
        <v>18973</v>
      </c>
      <c r="H182" s="150" t="s">
        <v>18973</v>
      </c>
      <c r="I182" s="150"/>
      <c r="J182" s="150"/>
      <c r="K182" s="150" t="s">
        <v>19824</v>
      </c>
      <c r="L182" s="150" t="s">
        <v>19824</v>
      </c>
      <c r="M182" s="150">
        <v>80</v>
      </c>
      <c r="N182" s="150" t="s">
        <v>19834</v>
      </c>
      <c r="O182" s="150" t="s">
        <v>18973</v>
      </c>
      <c r="P182" s="150" t="s">
        <v>19824</v>
      </c>
      <c r="Q182" s="150" t="s">
        <v>19824</v>
      </c>
      <c r="R182" s="150">
        <f t="shared" si="2"/>
        <v>2</v>
      </c>
    </row>
    <row r="183" spans="1:18" s="89" customFormat="1" ht="25.35" customHeight="1">
      <c r="A183" s="151" t="s">
        <v>19831</v>
      </c>
      <c r="B183" s="151" t="s">
        <v>19829</v>
      </c>
      <c r="C183" s="151" t="s">
        <v>19833</v>
      </c>
      <c r="D183" s="152" t="s">
        <v>19832</v>
      </c>
      <c r="E183" s="151" t="s">
        <v>19831</v>
      </c>
      <c r="F183" s="151" t="s">
        <v>19826</v>
      </c>
      <c r="G183" s="151" t="s">
        <v>18973</v>
      </c>
      <c r="H183" s="151" t="s">
        <v>18973</v>
      </c>
      <c r="I183" s="151"/>
      <c r="J183" s="151"/>
      <c r="K183" s="151" t="s">
        <v>19824</v>
      </c>
      <c r="L183" s="151" t="s">
        <v>19824</v>
      </c>
      <c r="M183" s="151">
        <v>80</v>
      </c>
      <c r="N183" s="151" t="s">
        <v>19830</v>
      </c>
      <c r="O183" s="151" t="s">
        <v>18973</v>
      </c>
      <c r="P183" s="151"/>
      <c r="Q183" s="151" t="s">
        <v>19824</v>
      </c>
      <c r="R183" s="151">
        <f t="shared" si="2"/>
        <v>2</v>
      </c>
    </row>
    <row r="184" spans="1:18" s="89" customFormat="1" ht="25.35" customHeight="1">
      <c r="A184" s="150" t="s">
        <v>788</v>
      </c>
      <c r="B184" s="150" t="s">
        <v>19829</v>
      </c>
      <c r="C184" s="150" t="s">
        <v>19828</v>
      </c>
      <c r="D184" s="152" t="s">
        <v>19827</v>
      </c>
      <c r="E184" s="150" t="s">
        <v>788</v>
      </c>
      <c r="F184" s="150" t="s">
        <v>19826</v>
      </c>
      <c r="G184" s="150" t="s">
        <v>18973</v>
      </c>
      <c r="H184" s="150" t="s">
        <v>18973</v>
      </c>
      <c r="I184" s="150"/>
      <c r="J184" s="150"/>
      <c r="K184" s="150" t="s">
        <v>19824</v>
      </c>
      <c r="L184" s="150" t="s">
        <v>19824</v>
      </c>
      <c r="M184" s="150">
        <v>135</v>
      </c>
      <c r="N184" s="150" t="s">
        <v>19825</v>
      </c>
      <c r="O184" s="150" t="s">
        <v>18973</v>
      </c>
      <c r="P184" s="150" t="s">
        <v>19824</v>
      </c>
      <c r="Q184" s="150" t="s">
        <v>19824</v>
      </c>
      <c r="R184" s="150">
        <f t="shared" si="2"/>
        <v>2</v>
      </c>
    </row>
  </sheetData>
  <autoFilter ref="A10:AF184" xr:uid="{0ECC644C-F2B5-4378-B937-BE7F1B30A503}"/>
  <printOptions horizontalCentered="1"/>
  <pageMargins left="0.70866141732283472" right="0.70866141732283472" top="0.74803149606299213" bottom="0.86614173228346458" header="0.31496062992125984" footer="0.31496062992125984"/>
  <pageSetup paperSize="9" scale="46" fitToHeight="5" orientation="landscape" r:id="rId1"/>
  <headerFooter>
    <oddHeader>&amp;LAnhang zu den Allgemeinen Nutzungs- und Geschäftsbedingungen (ANST)
Standort- und Leistungsübersicht der Schienentankstellen der DB Energie GmbH
&amp;R&amp;G</oddHeader>
    <oddFooter>&amp;LLegende für Dieselkraftstoff im Heizöltank:
x=Datenerfassung per Tankdatensystem
Beleg=Datenerfassung mit Beleg&amp;C&amp;P von &amp;N
&amp;R&amp;K000000Stand: 01.&amp;K01+000 Januar&amp;K000000 202&amp;K01+0003</oddFooter>
  </headerFooter>
  <rowBreaks count="4" manualBreakCount="4">
    <brk id="52" max="14" man="1"/>
    <brk id="91" max="14" man="1"/>
    <brk id="122" max="14" man="1"/>
    <brk id="165" max="14" man="1"/>
  </rowBreaks>
  <legacyDrawing r:id="rId2"/>
  <legacyDrawingHF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40E39-1843-49AB-A6CA-5415773CF343}">
  <dimension ref="A1:B175"/>
  <sheetViews>
    <sheetView workbookViewId="0">
      <selection activeCell="B1" sqref="B1"/>
    </sheetView>
  </sheetViews>
  <sheetFormatPr defaultRowHeight="14.4"/>
  <sheetData>
    <row r="1" spans="1:2">
      <c r="A1" s="4" t="str" cm="1">
        <f t="array" ref="A1:A175">Train!D10:D184</f>
        <v>Standort-PLZ</v>
      </c>
      <c r="B1" t="str" cm="1">
        <f t="array" ref="B1:B175">Train!R10:R184</f>
        <v>Peak Load [MWh/h]</v>
      </c>
    </row>
    <row r="2" spans="1:2">
      <c r="A2">
        <v>52068</v>
      </c>
      <c r="B2">
        <v>2</v>
      </c>
    </row>
    <row r="3" spans="1:2">
      <c r="A3">
        <v>73431</v>
      </c>
      <c r="B3">
        <v>2</v>
      </c>
    </row>
    <row r="4" spans="1:2">
      <c r="A4">
        <v>16278</v>
      </c>
      <c r="B4">
        <v>2</v>
      </c>
    </row>
    <row r="5" spans="1:2">
      <c r="A5">
        <v>91522</v>
      </c>
      <c r="B5">
        <v>2</v>
      </c>
    </row>
    <row r="6" spans="1:2">
      <c r="A6">
        <v>63739</v>
      </c>
      <c r="B6">
        <v>2</v>
      </c>
    </row>
    <row r="7" spans="1:2">
      <c r="A7" t="str">
        <v>06449</v>
      </c>
      <c r="B7">
        <v>2</v>
      </c>
    </row>
    <row r="8" spans="1:2">
      <c r="A8" t="str">
        <v>08280</v>
      </c>
      <c r="B8">
        <v>2</v>
      </c>
    </row>
    <row r="9" spans="1:2">
      <c r="A9">
        <v>86159</v>
      </c>
      <c r="B9">
        <v>2</v>
      </c>
    </row>
    <row r="10" spans="1:2">
      <c r="A10">
        <v>88326</v>
      </c>
      <c r="B10">
        <v>2</v>
      </c>
    </row>
    <row r="11" spans="1:2">
      <c r="A11">
        <v>55543</v>
      </c>
      <c r="B11">
        <v>2</v>
      </c>
    </row>
    <row r="12" spans="1:2">
      <c r="A12">
        <v>57334</v>
      </c>
      <c r="B12">
        <v>2</v>
      </c>
    </row>
    <row r="13" spans="1:2">
      <c r="A13">
        <v>96050</v>
      </c>
      <c r="B13">
        <v>2</v>
      </c>
    </row>
    <row r="14" spans="1:2">
      <c r="A14">
        <v>95444</v>
      </c>
      <c r="B14">
        <v>2</v>
      </c>
    </row>
    <row r="15" spans="1:2">
      <c r="A15">
        <v>36179</v>
      </c>
      <c r="B15">
        <v>2</v>
      </c>
    </row>
    <row r="16" spans="1:2">
      <c r="A16">
        <v>13053</v>
      </c>
      <c r="B16">
        <v>2</v>
      </c>
    </row>
    <row r="17" spans="1:2">
      <c r="A17">
        <v>10317</v>
      </c>
      <c r="B17">
        <v>2</v>
      </c>
    </row>
    <row r="18" spans="1:2">
      <c r="A18">
        <v>59909</v>
      </c>
      <c r="B18">
        <v>2</v>
      </c>
    </row>
    <row r="19" spans="1:2">
      <c r="A19">
        <v>57518</v>
      </c>
      <c r="B19">
        <v>2</v>
      </c>
    </row>
    <row r="20" spans="1:2">
      <c r="A20">
        <v>33602</v>
      </c>
      <c r="B20">
        <v>2</v>
      </c>
    </row>
    <row r="21" spans="1:2">
      <c r="A21">
        <v>26919</v>
      </c>
      <c r="B21">
        <v>2</v>
      </c>
    </row>
    <row r="22" spans="1:2">
      <c r="A22">
        <v>38126</v>
      </c>
      <c r="B22">
        <v>2</v>
      </c>
    </row>
    <row r="23" spans="1:2">
      <c r="A23">
        <v>38126</v>
      </c>
      <c r="B23">
        <v>2</v>
      </c>
    </row>
    <row r="24" spans="1:2">
      <c r="A24">
        <v>28215</v>
      </c>
      <c r="B24">
        <v>2</v>
      </c>
    </row>
    <row r="25" spans="1:2">
      <c r="A25">
        <v>28023</v>
      </c>
      <c r="B25">
        <v>2</v>
      </c>
    </row>
    <row r="26" spans="1:2">
      <c r="A26">
        <v>27570</v>
      </c>
      <c r="B26">
        <v>2</v>
      </c>
    </row>
    <row r="27" spans="1:2">
      <c r="A27">
        <v>86807</v>
      </c>
      <c r="B27">
        <v>2</v>
      </c>
    </row>
    <row r="28" spans="1:2">
      <c r="A28">
        <v>93413</v>
      </c>
      <c r="B28">
        <v>2</v>
      </c>
    </row>
    <row r="29" spans="1:2">
      <c r="A29" t="str">
        <v>09114</v>
      </c>
      <c r="B29">
        <v>2</v>
      </c>
    </row>
    <row r="30" spans="1:2">
      <c r="A30">
        <v>56812</v>
      </c>
      <c r="B30">
        <v>2</v>
      </c>
    </row>
    <row r="31" spans="1:2">
      <c r="A31">
        <v>48653</v>
      </c>
      <c r="B31">
        <v>2</v>
      </c>
    </row>
    <row r="32" spans="1:2">
      <c r="A32" t="str">
        <v>03048</v>
      </c>
      <c r="B32">
        <v>2</v>
      </c>
    </row>
    <row r="33" spans="1:2">
      <c r="A33">
        <v>74564</v>
      </c>
      <c r="B33">
        <v>2</v>
      </c>
    </row>
    <row r="34" spans="1:2">
      <c r="A34">
        <v>27472</v>
      </c>
      <c r="B34">
        <v>2</v>
      </c>
    </row>
    <row r="35" spans="1:2">
      <c r="A35">
        <v>64293</v>
      </c>
      <c r="B35">
        <v>2</v>
      </c>
    </row>
    <row r="36" spans="1:2">
      <c r="A36" t="str">
        <v>06846</v>
      </c>
      <c r="B36">
        <v>2</v>
      </c>
    </row>
    <row r="37" spans="1:2">
      <c r="A37">
        <v>51645</v>
      </c>
      <c r="B37">
        <v>2</v>
      </c>
    </row>
    <row r="38" spans="1:2">
      <c r="A38">
        <v>44145</v>
      </c>
      <c r="B38">
        <v>2</v>
      </c>
    </row>
    <row r="39" spans="1:2">
      <c r="A39" t="str">
        <v>01067</v>
      </c>
      <c r="B39">
        <v>2</v>
      </c>
    </row>
    <row r="40" spans="1:2">
      <c r="A40" t="str">
        <v>01159</v>
      </c>
      <c r="B40">
        <v>2</v>
      </c>
    </row>
    <row r="41" spans="1:2">
      <c r="A41">
        <v>40591</v>
      </c>
      <c r="B41">
        <v>2</v>
      </c>
    </row>
    <row r="42" spans="1:2">
      <c r="A42">
        <v>47051</v>
      </c>
      <c r="B42">
        <v>2</v>
      </c>
    </row>
    <row r="43" spans="1:2">
      <c r="A43">
        <v>47137</v>
      </c>
      <c r="B43">
        <v>2</v>
      </c>
    </row>
    <row r="44" spans="1:2">
      <c r="A44">
        <v>26725</v>
      </c>
      <c r="B44">
        <v>2</v>
      </c>
    </row>
    <row r="45" spans="1:2">
      <c r="A45">
        <v>99085</v>
      </c>
      <c r="B45">
        <v>2</v>
      </c>
    </row>
    <row r="46" spans="1:2">
      <c r="A46">
        <v>53879</v>
      </c>
      <c r="B46">
        <v>2</v>
      </c>
    </row>
    <row r="47" spans="1:2">
      <c r="A47">
        <v>57413</v>
      </c>
      <c r="B47">
        <v>2</v>
      </c>
    </row>
    <row r="48" spans="1:2">
      <c r="A48">
        <v>15232</v>
      </c>
      <c r="B48">
        <v>2</v>
      </c>
    </row>
    <row r="49" spans="1:2">
      <c r="A49">
        <v>60327</v>
      </c>
      <c r="B49">
        <v>2</v>
      </c>
    </row>
    <row r="50" spans="1:2">
      <c r="A50">
        <v>79100</v>
      </c>
      <c r="B50">
        <v>2</v>
      </c>
    </row>
    <row r="51" spans="1:2">
      <c r="A51">
        <v>83395</v>
      </c>
      <c r="B51">
        <v>2</v>
      </c>
    </row>
    <row r="52" spans="1:2">
      <c r="A52">
        <v>88045</v>
      </c>
      <c r="B52">
        <v>2</v>
      </c>
    </row>
    <row r="53" spans="1:2">
      <c r="A53">
        <v>58730</v>
      </c>
      <c r="B53">
        <v>2</v>
      </c>
    </row>
    <row r="54" spans="1:2">
      <c r="A54">
        <v>90763</v>
      </c>
      <c r="B54">
        <v>2</v>
      </c>
    </row>
    <row r="55" spans="1:2">
      <c r="A55">
        <v>36037</v>
      </c>
      <c r="B55">
        <v>2</v>
      </c>
    </row>
    <row r="56" spans="1:2">
      <c r="A56" t="str">
        <v>07545</v>
      </c>
      <c r="B56">
        <v>2</v>
      </c>
    </row>
    <row r="57" spans="1:2">
      <c r="A57" t="str">
        <v>35392</v>
      </c>
      <c r="B57">
        <v>2</v>
      </c>
    </row>
    <row r="58" spans="1:2">
      <c r="A58" t="str">
        <v>02827</v>
      </c>
      <c r="B58">
        <v>2</v>
      </c>
    </row>
    <row r="59" spans="1:2">
      <c r="A59">
        <v>99867</v>
      </c>
      <c r="B59">
        <v>2</v>
      </c>
    </row>
    <row r="60" spans="1:2">
      <c r="A60">
        <v>37081</v>
      </c>
      <c r="B60">
        <v>2</v>
      </c>
    </row>
    <row r="61" spans="1:2">
      <c r="A61">
        <v>51149</v>
      </c>
      <c r="B61">
        <v>2</v>
      </c>
    </row>
    <row r="62" spans="1:2">
      <c r="A62" t="str">
        <v>54568</v>
      </c>
      <c r="B62">
        <v>2</v>
      </c>
    </row>
    <row r="63" spans="1:2">
      <c r="A63">
        <v>89312</v>
      </c>
      <c r="B63">
        <v>2</v>
      </c>
    </row>
    <row r="64" spans="1:2">
      <c r="A64">
        <v>58089</v>
      </c>
      <c r="B64">
        <v>2</v>
      </c>
    </row>
    <row r="65" spans="1:2">
      <c r="A65">
        <v>39340</v>
      </c>
      <c r="B65">
        <v>2</v>
      </c>
    </row>
    <row r="66" spans="1:2">
      <c r="A66" t="str">
        <v>06112</v>
      </c>
      <c r="B66">
        <v>2</v>
      </c>
    </row>
    <row r="67" spans="1:2">
      <c r="A67">
        <v>79576</v>
      </c>
      <c r="B67">
        <v>2</v>
      </c>
    </row>
    <row r="68" spans="1:2">
      <c r="A68">
        <v>22765</v>
      </c>
      <c r="B68">
        <v>2</v>
      </c>
    </row>
    <row r="69" spans="1:2">
      <c r="A69">
        <v>20097</v>
      </c>
      <c r="B69">
        <v>2</v>
      </c>
    </row>
    <row r="70" spans="1:2">
      <c r="A70">
        <v>59065</v>
      </c>
      <c r="B70">
        <v>2</v>
      </c>
    </row>
    <row r="71" spans="1:2">
      <c r="A71">
        <v>30159</v>
      </c>
      <c r="B71">
        <v>2</v>
      </c>
    </row>
    <row r="72" spans="1:2">
      <c r="A72">
        <v>30449</v>
      </c>
      <c r="B72">
        <v>2</v>
      </c>
    </row>
    <row r="73" spans="1:2">
      <c r="A73">
        <v>74080</v>
      </c>
      <c r="B73">
        <v>2</v>
      </c>
    </row>
    <row r="74" spans="1:2">
      <c r="A74">
        <v>31134</v>
      </c>
      <c r="B74">
        <v>2</v>
      </c>
    </row>
    <row r="75" spans="1:2">
      <c r="A75">
        <v>95028</v>
      </c>
      <c r="B75">
        <v>2</v>
      </c>
    </row>
    <row r="76" spans="1:2">
      <c r="A76">
        <v>85053</v>
      </c>
      <c r="B76">
        <v>2</v>
      </c>
    </row>
    <row r="77" spans="1:2">
      <c r="A77">
        <v>25524</v>
      </c>
      <c r="B77">
        <v>2</v>
      </c>
    </row>
    <row r="78" spans="1:2">
      <c r="A78">
        <v>67655</v>
      </c>
      <c r="B78">
        <v>2</v>
      </c>
    </row>
    <row r="79" spans="1:2">
      <c r="A79" t="str">
        <v>01917</v>
      </c>
      <c r="B79">
        <v>2</v>
      </c>
    </row>
    <row r="80" spans="1:2">
      <c r="A80">
        <v>76135</v>
      </c>
      <c r="B80">
        <v>2</v>
      </c>
    </row>
    <row r="81" spans="1:2">
      <c r="A81">
        <v>34127</v>
      </c>
      <c r="B81">
        <v>2</v>
      </c>
    </row>
    <row r="82" spans="1:2">
      <c r="A82">
        <v>36404</v>
      </c>
      <c r="B82">
        <v>2</v>
      </c>
    </row>
    <row r="83" spans="1:2">
      <c r="A83">
        <v>77694</v>
      </c>
      <c r="B83">
        <v>2</v>
      </c>
    </row>
    <row r="84" spans="1:2">
      <c r="A84">
        <v>87435</v>
      </c>
      <c r="B84">
        <v>2</v>
      </c>
    </row>
    <row r="85" spans="1:2">
      <c r="A85">
        <v>24114</v>
      </c>
      <c r="B85">
        <v>2</v>
      </c>
    </row>
    <row r="86" spans="1:2">
      <c r="A86">
        <v>56073</v>
      </c>
      <c r="B86">
        <v>2</v>
      </c>
    </row>
    <row r="87" spans="1:2">
      <c r="A87">
        <v>50679</v>
      </c>
      <c r="B87">
        <v>2</v>
      </c>
    </row>
    <row r="88" spans="1:2">
      <c r="A88">
        <v>51103</v>
      </c>
      <c r="B88">
        <v>2</v>
      </c>
    </row>
    <row r="89" spans="1:2">
      <c r="A89" t="str">
        <v>34497</v>
      </c>
      <c r="B89">
        <v>2</v>
      </c>
    </row>
    <row r="90" spans="1:2">
      <c r="A90">
        <v>70806</v>
      </c>
      <c r="B90">
        <v>2</v>
      </c>
    </row>
    <row r="91" spans="1:2">
      <c r="A91">
        <v>84032</v>
      </c>
      <c r="B91">
        <v>2</v>
      </c>
    </row>
    <row r="92" spans="1:2">
      <c r="A92">
        <v>31275</v>
      </c>
      <c r="B92">
        <v>2</v>
      </c>
    </row>
    <row r="93" spans="1:2">
      <c r="A93">
        <v>37327</v>
      </c>
      <c r="B93">
        <v>2</v>
      </c>
    </row>
    <row r="94" spans="1:2">
      <c r="A94" t="str">
        <v>04315</v>
      </c>
      <c r="B94">
        <v>2</v>
      </c>
    </row>
    <row r="95" spans="1:2">
      <c r="A95" t="str">
        <v>04328</v>
      </c>
      <c r="B95">
        <v>2</v>
      </c>
    </row>
    <row r="96" spans="1:2">
      <c r="A96">
        <v>96215</v>
      </c>
      <c r="B96">
        <v>2</v>
      </c>
    </row>
    <row r="97" spans="1:2">
      <c r="A97">
        <v>65549</v>
      </c>
      <c r="B97">
        <v>2</v>
      </c>
    </row>
    <row r="98" spans="1:2">
      <c r="A98">
        <v>88131</v>
      </c>
      <c r="B98">
        <v>2</v>
      </c>
    </row>
    <row r="99" spans="1:2">
      <c r="A99">
        <v>67061</v>
      </c>
      <c r="B99">
        <v>2</v>
      </c>
    </row>
    <row r="100" spans="1:2">
      <c r="A100">
        <v>23558</v>
      </c>
      <c r="B100">
        <v>2</v>
      </c>
    </row>
    <row r="101" spans="1:2">
      <c r="A101">
        <v>21337</v>
      </c>
      <c r="B101">
        <v>2</v>
      </c>
    </row>
    <row r="102" spans="1:2">
      <c r="A102">
        <v>39104</v>
      </c>
      <c r="B102">
        <v>2</v>
      </c>
    </row>
    <row r="103" spans="1:2">
      <c r="A103">
        <v>39104</v>
      </c>
      <c r="B103">
        <v>2</v>
      </c>
    </row>
    <row r="104" spans="1:2">
      <c r="A104" t="str">
        <v>55122</v>
      </c>
      <c r="B104">
        <v>2</v>
      </c>
    </row>
    <row r="105" spans="1:2">
      <c r="A105">
        <v>68199</v>
      </c>
      <c r="B105">
        <v>2</v>
      </c>
    </row>
    <row r="106" spans="1:2">
      <c r="A106">
        <v>95615</v>
      </c>
      <c r="B106">
        <v>2</v>
      </c>
    </row>
    <row r="107" spans="1:2">
      <c r="A107">
        <v>21220</v>
      </c>
      <c r="B107">
        <v>2</v>
      </c>
    </row>
    <row r="108" spans="1:2">
      <c r="A108">
        <v>87700</v>
      </c>
      <c r="B108">
        <v>2</v>
      </c>
    </row>
    <row r="109" spans="1:2">
      <c r="A109" t="str">
        <v>06217</v>
      </c>
      <c r="B109">
        <v>2</v>
      </c>
    </row>
    <row r="110" spans="1:2">
      <c r="A110">
        <v>63897</v>
      </c>
      <c r="B110">
        <v>2</v>
      </c>
    </row>
    <row r="111" spans="1:2">
      <c r="A111">
        <v>32423</v>
      </c>
      <c r="B111">
        <v>2</v>
      </c>
    </row>
    <row r="112" spans="1:2">
      <c r="A112">
        <v>84453</v>
      </c>
      <c r="B112">
        <v>2</v>
      </c>
    </row>
    <row r="113" spans="1:2">
      <c r="A113">
        <v>80687</v>
      </c>
      <c r="B113">
        <v>2</v>
      </c>
    </row>
    <row r="114" spans="1:2">
      <c r="A114">
        <v>80997</v>
      </c>
      <c r="B114">
        <v>2</v>
      </c>
    </row>
    <row r="115" spans="1:2">
      <c r="A115">
        <v>48153</v>
      </c>
      <c r="B115">
        <v>2</v>
      </c>
    </row>
    <row r="116" spans="1:2">
      <c r="A116">
        <v>66538</v>
      </c>
      <c r="B116">
        <v>2</v>
      </c>
    </row>
    <row r="117" spans="1:2">
      <c r="A117">
        <v>16816</v>
      </c>
      <c r="B117">
        <v>2</v>
      </c>
    </row>
    <row r="118" spans="1:2">
      <c r="A118">
        <v>41462</v>
      </c>
      <c r="B118">
        <v>2</v>
      </c>
    </row>
    <row r="119" spans="1:2">
      <c r="A119">
        <v>67434</v>
      </c>
      <c r="B119">
        <v>2</v>
      </c>
    </row>
    <row r="120" spans="1:2">
      <c r="A120">
        <v>56564</v>
      </c>
      <c r="B120">
        <v>2</v>
      </c>
    </row>
    <row r="121" spans="1:2">
      <c r="A121">
        <v>99734</v>
      </c>
      <c r="B121">
        <v>2</v>
      </c>
    </row>
    <row r="122" spans="1:2">
      <c r="A122">
        <v>37154</v>
      </c>
      <c r="B122">
        <v>2</v>
      </c>
    </row>
    <row r="123" spans="1:2">
      <c r="A123">
        <v>90469</v>
      </c>
      <c r="B123">
        <v>2</v>
      </c>
    </row>
    <row r="124" spans="1:2">
      <c r="A124">
        <v>90431</v>
      </c>
      <c r="B124">
        <v>2</v>
      </c>
    </row>
    <row r="125" spans="1:2">
      <c r="A125">
        <v>46117</v>
      </c>
      <c r="B125">
        <v>2</v>
      </c>
    </row>
    <row r="126" spans="1:2">
      <c r="A126">
        <v>46049</v>
      </c>
      <c r="B126">
        <v>2</v>
      </c>
    </row>
    <row r="127" spans="1:2">
      <c r="A127">
        <v>77652</v>
      </c>
      <c r="B127">
        <v>2</v>
      </c>
    </row>
    <row r="128" spans="1:2">
      <c r="A128">
        <v>26122</v>
      </c>
      <c r="B128">
        <v>2</v>
      </c>
    </row>
    <row r="129" spans="1:2">
      <c r="A129">
        <v>49084</v>
      </c>
      <c r="B129">
        <v>2</v>
      </c>
    </row>
    <row r="130" spans="1:2">
      <c r="A130">
        <v>17309</v>
      </c>
      <c r="B130">
        <v>2</v>
      </c>
    </row>
    <row r="131" spans="1:2">
      <c r="A131">
        <v>94032</v>
      </c>
      <c r="B131">
        <v>2</v>
      </c>
    </row>
    <row r="132" spans="1:2">
      <c r="A132">
        <v>66953</v>
      </c>
      <c r="B132">
        <v>2</v>
      </c>
    </row>
    <row r="133" spans="1:2">
      <c r="A133" t="str">
        <v>01796</v>
      </c>
      <c r="B133">
        <v>2</v>
      </c>
    </row>
    <row r="134" spans="1:2">
      <c r="A134">
        <v>73207</v>
      </c>
      <c r="B134">
        <v>2</v>
      </c>
    </row>
    <row r="135" spans="1:2">
      <c r="A135">
        <v>93051</v>
      </c>
      <c r="B135">
        <v>2</v>
      </c>
    </row>
    <row r="136" spans="1:2">
      <c r="A136">
        <v>53424</v>
      </c>
      <c r="B136">
        <v>2</v>
      </c>
    </row>
    <row r="137" spans="1:2">
      <c r="A137" t="str">
        <v>01587</v>
      </c>
      <c r="B137">
        <v>2</v>
      </c>
    </row>
    <row r="138" spans="1:2">
      <c r="A138">
        <v>83026</v>
      </c>
      <c r="B138">
        <v>2</v>
      </c>
    </row>
    <row r="139" spans="1:2">
      <c r="A139">
        <v>18055</v>
      </c>
      <c r="B139">
        <v>2</v>
      </c>
    </row>
    <row r="140" spans="1:2">
      <c r="A140">
        <v>18147</v>
      </c>
      <c r="B140">
        <v>2</v>
      </c>
    </row>
    <row r="141" spans="1:2">
      <c r="A141" t="str">
        <v>07318</v>
      </c>
      <c r="B141">
        <v>2</v>
      </c>
    </row>
    <row r="142" spans="1:2">
      <c r="A142" t="str">
        <v>66113</v>
      </c>
      <c r="B142">
        <v>2</v>
      </c>
    </row>
    <row r="143" spans="1:2">
      <c r="A143">
        <v>92421</v>
      </c>
      <c r="B143">
        <v>2</v>
      </c>
    </row>
    <row r="144" spans="1:2">
      <c r="A144">
        <v>97424</v>
      </c>
      <c r="B144">
        <v>2</v>
      </c>
    </row>
    <row r="145" spans="1:2">
      <c r="A145">
        <v>19053</v>
      </c>
      <c r="B145">
        <v>2</v>
      </c>
    </row>
    <row r="146" spans="1:2">
      <c r="A146">
        <v>14554</v>
      </c>
      <c r="B146">
        <v>2</v>
      </c>
    </row>
    <row r="147" spans="1:2">
      <c r="A147">
        <v>30926</v>
      </c>
      <c r="B147">
        <v>2</v>
      </c>
    </row>
    <row r="148" spans="1:2">
      <c r="A148" t="str">
        <v>01956</v>
      </c>
      <c r="B148">
        <v>2</v>
      </c>
    </row>
    <row r="149" spans="1:2">
      <c r="A149">
        <v>57072</v>
      </c>
      <c r="B149">
        <v>2</v>
      </c>
    </row>
    <row r="150" spans="1:2">
      <c r="A150">
        <v>78224</v>
      </c>
      <c r="B150">
        <v>2</v>
      </c>
    </row>
    <row r="151" spans="1:2">
      <c r="A151">
        <v>39576</v>
      </c>
      <c r="B151">
        <v>2</v>
      </c>
    </row>
    <row r="152" spans="1:2">
      <c r="A152">
        <v>63659</v>
      </c>
      <c r="B152">
        <v>2</v>
      </c>
    </row>
    <row r="153" spans="1:2">
      <c r="A153">
        <v>18439</v>
      </c>
      <c r="B153">
        <v>2</v>
      </c>
    </row>
    <row r="154" spans="1:2">
      <c r="A154">
        <v>94315</v>
      </c>
      <c r="B154">
        <v>2</v>
      </c>
    </row>
    <row r="155" spans="1:2">
      <c r="A155">
        <v>70191</v>
      </c>
      <c r="B155">
        <v>2</v>
      </c>
    </row>
    <row r="156" spans="1:2">
      <c r="A156">
        <v>70435</v>
      </c>
      <c r="B156">
        <v>2</v>
      </c>
    </row>
    <row r="157" spans="1:2">
      <c r="A157">
        <v>54293</v>
      </c>
      <c r="B157">
        <v>2</v>
      </c>
    </row>
    <row r="158" spans="1:2">
      <c r="A158">
        <v>72072</v>
      </c>
      <c r="B158">
        <v>2</v>
      </c>
    </row>
    <row r="159" spans="1:2">
      <c r="A159">
        <v>89075</v>
      </c>
      <c r="B159">
        <v>2</v>
      </c>
    </row>
    <row r="160" spans="1:2">
      <c r="A160">
        <v>78048</v>
      </c>
      <c r="B160">
        <v>2</v>
      </c>
    </row>
    <row r="161" spans="1:2">
      <c r="A161">
        <v>79761</v>
      </c>
      <c r="B161">
        <v>2</v>
      </c>
    </row>
    <row r="162" spans="1:2">
      <c r="A162">
        <v>44652</v>
      </c>
      <c r="B162">
        <v>2</v>
      </c>
    </row>
    <row r="163" spans="1:2">
      <c r="A163">
        <v>34414</v>
      </c>
      <c r="B163">
        <v>2</v>
      </c>
    </row>
    <row r="164" spans="1:2">
      <c r="A164">
        <v>92637</v>
      </c>
      <c r="B164">
        <v>2</v>
      </c>
    </row>
    <row r="165" spans="1:2">
      <c r="A165">
        <v>82362</v>
      </c>
      <c r="B165">
        <v>2</v>
      </c>
    </row>
    <row r="166" spans="1:2">
      <c r="A166">
        <v>99423</v>
      </c>
      <c r="B166">
        <v>2</v>
      </c>
    </row>
    <row r="167" spans="1:2">
      <c r="A167">
        <v>25980</v>
      </c>
      <c r="B167">
        <v>2</v>
      </c>
    </row>
    <row r="168" spans="1:2">
      <c r="A168">
        <v>23970</v>
      </c>
      <c r="B168">
        <v>2</v>
      </c>
    </row>
    <row r="169" spans="1:2">
      <c r="A169">
        <v>19322</v>
      </c>
      <c r="B169">
        <v>2</v>
      </c>
    </row>
    <row r="170" spans="1:2">
      <c r="A170">
        <v>97080</v>
      </c>
      <c r="B170">
        <v>2</v>
      </c>
    </row>
    <row r="171" spans="1:2">
      <c r="A171">
        <v>42389</v>
      </c>
      <c r="B171">
        <v>2</v>
      </c>
    </row>
    <row r="172" spans="1:2">
      <c r="A172">
        <v>14627</v>
      </c>
      <c r="B172">
        <v>2</v>
      </c>
    </row>
    <row r="173" spans="1:2">
      <c r="A173">
        <v>67102</v>
      </c>
      <c r="B173">
        <v>2</v>
      </c>
    </row>
    <row r="174" spans="1:2">
      <c r="A174" t="str">
        <v>02763</v>
      </c>
      <c r="B174">
        <v>2</v>
      </c>
    </row>
    <row r="175" spans="1:2">
      <c r="A175" t="str">
        <v>08056</v>
      </c>
      <c r="B175">
        <v>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ae314d1-d9ce-461b-a5d6-e04013ac4742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4980908C09F04C9C0ADE09F4098FD2" ma:contentTypeVersion="11" ma:contentTypeDescription="Create a new document." ma:contentTypeScope="" ma:versionID="2f6649f6bf36cb2faf5d7412207c3415">
  <xsd:schema xmlns:xsd="http://www.w3.org/2001/XMLSchema" xmlns:xs="http://www.w3.org/2001/XMLSchema" xmlns:p="http://schemas.microsoft.com/office/2006/metadata/properties" xmlns:ns3="4ae314d1-d9ce-461b-a5d6-e04013ac4742" xmlns:ns4="2a52feb1-05ff-4aec-8cc8-8a9d01a199de" targetNamespace="http://schemas.microsoft.com/office/2006/metadata/properties" ma:root="true" ma:fieldsID="97f84cdeb9fa9c5da44c18b46b38b035" ns3:_="" ns4:_="">
    <xsd:import namespace="4ae314d1-d9ce-461b-a5d6-e04013ac4742"/>
    <xsd:import namespace="2a52feb1-05ff-4aec-8cc8-8a9d01a199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e314d1-d9ce-461b-a5d6-e04013ac47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52feb1-05ff-4aec-8cc8-8a9d01a199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F730EE-3773-471E-94C8-1A095AA69F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CB059C-7661-4077-B837-A38827D91B37}">
  <ds:schemaRefs>
    <ds:schemaRef ds:uri="http://schemas.microsoft.com/office/2006/documentManagement/types"/>
    <ds:schemaRef ds:uri="http://schemas.openxmlformats.org/package/2006/metadata/core-properties"/>
    <ds:schemaRef ds:uri="4ae314d1-d9ce-461b-a5d6-e04013ac4742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2a52feb1-05ff-4aec-8cc8-8a9d01a199de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F3BAE3D-FD5F-48F2-A4F0-7B074864A7B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9F38644-7356-4EF2-BB78-FF563DE512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e314d1-d9ce-461b-a5d6-e04013ac4742"/>
    <ds:schemaRef ds:uri="2a52feb1-05ff-4aec-8cc8-8a9d01a199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44</vt:i4>
      </vt:variant>
      <vt:variant>
        <vt:lpstr>Named Ranges</vt:lpstr>
      </vt:variant>
      <vt:variant>
        <vt:i4>2</vt:i4>
      </vt:variant>
    </vt:vector>
  </HeadingPairs>
  <TitlesOfParts>
    <vt:vector size="46" baseType="lpstr">
      <vt:lpstr>Overview</vt:lpstr>
      <vt:lpstr>Storage</vt:lpstr>
      <vt:lpstr>Storage_Input</vt:lpstr>
      <vt:lpstr>LH2</vt:lpstr>
      <vt:lpstr>LH2_Input</vt:lpstr>
      <vt:lpstr>IC</vt:lpstr>
      <vt:lpstr>IC_Input</vt:lpstr>
      <vt:lpstr>Electrolyser_Wasserstoffatlas</vt:lpstr>
      <vt:lpstr>Elec_Input</vt:lpstr>
      <vt:lpstr>Industry_Electrolyser</vt:lpstr>
      <vt:lpstr>Ind_Elec_Input</vt:lpstr>
      <vt:lpstr>Industry</vt:lpstr>
      <vt:lpstr>Ind_Input</vt:lpstr>
      <vt:lpstr>Refineries</vt:lpstr>
      <vt:lpstr>Refineries_Input</vt:lpstr>
      <vt:lpstr>Chemicals</vt:lpstr>
      <vt:lpstr>Chemicals_Input</vt:lpstr>
      <vt:lpstr>Steel</vt:lpstr>
      <vt:lpstr>Steel_Input</vt:lpstr>
      <vt:lpstr>Paper</vt:lpstr>
      <vt:lpstr>Paper_Input</vt:lpstr>
      <vt:lpstr>Mineral_Processing</vt:lpstr>
      <vt:lpstr>Mineral_Processing_Input</vt:lpstr>
      <vt:lpstr>Metal_Processing</vt:lpstr>
      <vt:lpstr>Metal_Processing_Input</vt:lpstr>
      <vt:lpstr>Non_Metallic_Minerals</vt:lpstr>
      <vt:lpstr>Non_Metallic_Minerals_Input</vt:lpstr>
      <vt:lpstr>Other_Industry</vt:lpstr>
      <vt:lpstr>Other_Industry_Input</vt:lpstr>
      <vt:lpstr>District Heat</vt:lpstr>
      <vt:lpstr>District_Input</vt:lpstr>
      <vt:lpstr>Residential Heat </vt:lpstr>
      <vt:lpstr>Residential_Input</vt:lpstr>
      <vt:lpstr>When2Heat</vt:lpstr>
      <vt:lpstr>Passenger</vt:lpstr>
      <vt:lpstr>Passenger_Input</vt:lpstr>
      <vt:lpstr>Air</vt:lpstr>
      <vt:lpstr>Air_Input</vt:lpstr>
      <vt:lpstr>Trucks</vt:lpstr>
      <vt:lpstr>Trucks_Input</vt:lpstr>
      <vt:lpstr>Public</vt:lpstr>
      <vt:lpstr>Public_Input</vt:lpstr>
      <vt:lpstr>Train</vt:lpstr>
      <vt:lpstr>Train_Input</vt:lpstr>
      <vt:lpstr>Train!Print_Area</vt:lpstr>
      <vt:lpstr>Train!Print_Titles</vt:lpstr>
    </vt:vector>
  </TitlesOfParts>
  <Company>AFRY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Mikulicz-Radecki, Flora</dc:creator>
  <cp:lastModifiedBy>Flora von Mikulicz-Radecki</cp:lastModifiedBy>
  <dcterms:created xsi:type="dcterms:W3CDTF">2023-04-17T08:01:41Z</dcterms:created>
  <dcterms:modified xsi:type="dcterms:W3CDTF">2024-06-14T10:37:55Z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0x010100FF4980908C09F04C9C0ADE09F4098FD2</vt:lpwstr>
  </property>
</Properties>
</file>